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6.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7.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updateLinks="always"/>
  <mc:AlternateContent xmlns:mc="http://schemas.openxmlformats.org/markup-compatibility/2006">
    <mc:Choice Requires="x15">
      <x15ac:absPath xmlns:x15ac="http://schemas.microsoft.com/office/spreadsheetml/2010/11/ac" url="C:\Users\ludmi\OneDrive\Área de Trabalho\"/>
    </mc:Choice>
  </mc:AlternateContent>
  <xr:revisionPtr revIDLastSave="0" documentId="8_{A7B9676E-F0D0-413A-AF37-01A9283DD6C0}" xr6:coauthVersionLast="47" xr6:coauthVersionMax="47" xr10:uidLastSave="{00000000-0000-0000-0000-000000000000}"/>
  <bookViews>
    <workbookView xWindow="-120" yWindow="-120" windowWidth="20730" windowHeight="11160" xr2:uid="{00000000-000D-0000-FFFF-FFFF00000000}"/>
  </bookViews>
  <sheets>
    <sheet name="REL GER - RELAT. COMPRASGOV" sheetId="60" r:id="rId1"/>
    <sheet name="BD PREÇO" sheetId="56" r:id="rId2"/>
    <sheet name="BD ITEM" sheetId="57" r:id="rId3"/>
    <sheet name="BD EMPRES" sheetId="45" r:id="rId4"/>
    <sheet name="LIST" sheetId="62" state="hidden" r:id="rId5"/>
    <sheet name="INSTRUÇÕES" sheetId="64" r:id="rId6"/>
    <sheet name="COMPIL PROPOS" sheetId="66" r:id="rId7"/>
    <sheet name="GRAF CV" sheetId="70" r:id="rId8"/>
    <sheet name="COMPIL VALORES" sheetId="68" r:id="rId9"/>
    <sheet name="ODVT" sheetId="69" r:id="rId10"/>
  </sheets>
  <definedNames>
    <definedName name="_xlnm._FilterDatabase" localSheetId="3" hidden="1">'BD EMPRES'!$A$7:$D$507</definedName>
    <definedName name="_xlnm._FilterDatabase" localSheetId="2" hidden="1">'BD ITEM'!$A$11:$Q$261</definedName>
    <definedName name="_xlnm._FilterDatabase" localSheetId="1" hidden="1">'BD PREÇO'!$A$9:$AE$9</definedName>
    <definedName name="_xlnm.Print_Titles" localSheetId="0">'REL GER - RELAT. COMPRASGOV'!$14:$15</definedName>
  </definedNames>
  <calcPr calcId="191028"/>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38" i="70" l="1" a="1"/>
  <c r="B38" i="70" s="1"/>
  <c r="H3" i="70"/>
  <c r="D3" i="69"/>
  <c r="B38" i="68" a="1"/>
  <c r="B38" i="68" s="1"/>
  <c r="H3" i="68"/>
  <c r="H3" i="66"/>
  <c r="P1605" i="56"/>
  <c r="P1600" i="56"/>
  <c r="P1595" i="56"/>
  <c r="P1590" i="56"/>
  <c r="P1585" i="56"/>
  <c r="P1580" i="56"/>
  <c r="P1575" i="56"/>
  <c r="P1570" i="56"/>
  <c r="P1565" i="56"/>
  <c r="P1560" i="56"/>
  <c r="P1555" i="56"/>
  <c r="P1550" i="56"/>
  <c r="P1545" i="56"/>
  <c r="P1540" i="56"/>
  <c r="P1535" i="56"/>
  <c r="P1530" i="56"/>
  <c r="P1525" i="56"/>
  <c r="P1520" i="56"/>
  <c r="P1515" i="56"/>
  <c r="P1510" i="56"/>
  <c r="P1505" i="56"/>
  <c r="P1500" i="56"/>
  <c r="P1495" i="56"/>
  <c r="P1490" i="56"/>
  <c r="P1485" i="56"/>
  <c r="P1480" i="56"/>
  <c r="P1475" i="56"/>
  <c r="P1470" i="56"/>
  <c r="P1465" i="56"/>
  <c r="P1460" i="56"/>
  <c r="P1455" i="56"/>
  <c r="P1450" i="56"/>
  <c r="P1445" i="56"/>
  <c r="P1440" i="56"/>
  <c r="P1435" i="56"/>
  <c r="P1430" i="56"/>
  <c r="P1425" i="56"/>
  <c r="P1420" i="56"/>
  <c r="P1415" i="56"/>
  <c r="P1410" i="56"/>
  <c r="P1405" i="56"/>
  <c r="P1400" i="56"/>
  <c r="P1395" i="56"/>
  <c r="P1390" i="56"/>
  <c r="P1385" i="56"/>
  <c r="P1380" i="56"/>
  <c r="P1375" i="56"/>
  <c r="P1370" i="56"/>
  <c r="P1365" i="56"/>
  <c r="P1360" i="56"/>
  <c r="P1355" i="56"/>
  <c r="P1350" i="56"/>
  <c r="P1345" i="56"/>
  <c r="P1340" i="56"/>
  <c r="P1335" i="56"/>
  <c r="P1330" i="56"/>
  <c r="P1325" i="56"/>
  <c r="P1320" i="56"/>
  <c r="P1315" i="56"/>
  <c r="P1310" i="56"/>
  <c r="P1305" i="56"/>
  <c r="P1300" i="56"/>
  <c r="P1295" i="56"/>
  <c r="P1290" i="56"/>
  <c r="P1285" i="56"/>
  <c r="P1280" i="56"/>
  <c r="P1275" i="56"/>
  <c r="P1270" i="56"/>
  <c r="P1265" i="56"/>
  <c r="P1260" i="56"/>
  <c r="P1255" i="56"/>
  <c r="P1250" i="56"/>
  <c r="P1245" i="56"/>
  <c r="P1240" i="56"/>
  <c r="P1235" i="56"/>
  <c r="P1230" i="56"/>
  <c r="P1225" i="56"/>
  <c r="P1220" i="56"/>
  <c r="P1215" i="56"/>
  <c r="P1210" i="56"/>
  <c r="P1205" i="56"/>
  <c r="P1200" i="56"/>
  <c r="P1195" i="56"/>
  <c r="P1190" i="56"/>
  <c r="P1185" i="56"/>
  <c r="P1180" i="56"/>
  <c r="P1175" i="56"/>
  <c r="P1170" i="56"/>
  <c r="P1165" i="56"/>
  <c r="P1160" i="56"/>
  <c r="P1155" i="56"/>
  <c r="P1150" i="56"/>
  <c r="P1145" i="56"/>
  <c r="P1140" i="56"/>
  <c r="P1135" i="56"/>
  <c r="P1130" i="56"/>
  <c r="P1125" i="56"/>
  <c r="P1120" i="56"/>
  <c r="P1115" i="56"/>
  <c r="P1110" i="56"/>
  <c r="P1105" i="56"/>
  <c r="P1100" i="56"/>
  <c r="P1095" i="56"/>
  <c r="P1090" i="56"/>
  <c r="P1085" i="56"/>
  <c r="P1080" i="56"/>
  <c r="P1075" i="56"/>
  <c r="P1070" i="56"/>
  <c r="P1065" i="56"/>
  <c r="P1060" i="56"/>
  <c r="P1055" i="56"/>
  <c r="P1050" i="56"/>
  <c r="P1045" i="56"/>
  <c r="P1040" i="56"/>
  <c r="P1035" i="56"/>
  <c r="P1030" i="56"/>
  <c r="P1025" i="56"/>
  <c r="P1020" i="56"/>
  <c r="P1015" i="56"/>
  <c r="P1010" i="56"/>
  <c r="P1005" i="56"/>
  <c r="P1000" i="56"/>
  <c r="P995" i="56"/>
  <c r="P990" i="56"/>
  <c r="P985" i="56"/>
  <c r="P980" i="56"/>
  <c r="P975" i="56"/>
  <c r="P970" i="56"/>
  <c r="P965" i="56"/>
  <c r="P960" i="56"/>
  <c r="P955" i="56"/>
  <c r="P950" i="56"/>
  <c r="P945" i="56"/>
  <c r="P940" i="56"/>
  <c r="P935" i="56"/>
  <c r="P930" i="56"/>
  <c r="P925" i="56"/>
  <c r="P920" i="56"/>
  <c r="P915" i="56"/>
  <c r="P910" i="56"/>
  <c r="P905" i="56"/>
  <c r="P900" i="56"/>
  <c r="P895" i="56"/>
  <c r="P890" i="56"/>
  <c r="P885" i="56"/>
  <c r="P880" i="56"/>
  <c r="P875" i="56"/>
  <c r="P870" i="56"/>
  <c r="P865" i="56"/>
  <c r="P860" i="56"/>
  <c r="P855" i="56"/>
  <c r="P850" i="56"/>
  <c r="P845" i="56"/>
  <c r="P840" i="56"/>
  <c r="P835" i="56"/>
  <c r="P830" i="56"/>
  <c r="P825" i="56"/>
  <c r="P820" i="56"/>
  <c r="P815" i="56"/>
  <c r="P810" i="56"/>
  <c r="P805" i="56"/>
  <c r="P800" i="56"/>
  <c r="P795" i="56"/>
  <c r="P790" i="56"/>
  <c r="P785" i="56"/>
  <c r="P780" i="56"/>
  <c r="P775" i="56"/>
  <c r="P770" i="56"/>
  <c r="P765" i="56"/>
  <c r="P760" i="56"/>
  <c r="P755" i="56"/>
  <c r="P750" i="56"/>
  <c r="P745" i="56"/>
  <c r="P740" i="56"/>
  <c r="P735" i="56"/>
  <c r="P730" i="56"/>
  <c r="P725" i="56"/>
  <c r="P720" i="56"/>
  <c r="P715" i="56"/>
  <c r="P710" i="56"/>
  <c r="P705" i="56"/>
  <c r="P700" i="56"/>
  <c r="P695" i="56"/>
  <c r="P690" i="56"/>
  <c r="P685" i="56"/>
  <c r="P680" i="56"/>
  <c r="P675" i="56"/>
  <c r="P670" i="56"/>
  <c r="P665" i="56"/>
  <c r="P660" i="56"/>
  <c r="P655" i="56"/>
  <c r="P650" i="56"/>
  <c r="P645" i="56"/>
  <c r="P640" i="56"/>
  <c r="P635" i="56"/>
  <c r="P630" i="56"/>
  <c r="P625" i="56"/>
  <c r="P620" i="56"/>
  <c r="P615" i="56"/>
  <c r="P610" i="56"/>
  <c r="P605" i="56"/>
  <c r="P600" i="56"/>
  <c r="P595" i="56"/>
  <c r="P590" i="56"/>
  <c r="P585" i="56"/>
  <c r="P580" i="56"/>
  <c r="P575" i="56"/>
  <c r="P570" i="56"/>
  <c r="P565" i="56"/>
  <c r="P560" i="56"/>
  <c r="P555" i="56"/>
  <c r="P550" i="56"/>
  <c r="P545" i="56"/>
  <c r="P540" i="56"/>
  <c r="P535" i="56"/>
  <c r="P530" i="56"/>
  <c r="P525" i="56"/>
  <c r="P520" i="56"/>
  <c r="P515" i="56"/>
  <c r="P510" i="56"/>
  <c r="P505" i="56"/>
  <c r="P500" i="56"/>
  <c r="P495" i="56"/>
  <c r="P490" i="56"/>
  <c r="P485" i="56"/>
  <c r="P480" i="56"/>
  <c r="P475" i="56"/>
  <c r="P470" i="56"/>
  <c r="P465" i="56"/>
  <c r="P460" i="56"/>
  <c r="P455" i="56"/>
  <c r="P450" i="56"/>
  <c r="P445" i="56"/>
  <c r="P440" i="56"/>
  <c r="P435" i="56"/>
  <c r="P430" i="56"/>
  <c r="P425" i="56"/>
  <c r="P420" i="56"/>
  <c r="P415" i="56"/>
  <c r="P410" i="56"/>
  <c r="P405" i="56"/>
  <c r="P400" i="56"/>
  <c r="P395" i="56"/>
  <c r="P390" i="56"/>
  <c r="P385" i="56"/>
  <c r="P380" i="56"/>
  <c r="P375" i="56"/>
  <c r="P370" i="56"/>
  <c r="P365" i="56"/>
  <c r="P360" i="56"/>
  <c r="P355" i="56"/>
  <c r="P350" i="56"/>
  <c r="P345" i="56"/>
  <c r="P340" i="56"/>
  <c r="P335" i="56"/>
  <c r="P330" i="56"/>
  <c r="P325" i="56"/>
  <c r="P320" i="56"/>
  <c r="P315" i="56"/>
  <c r="P310" i="56"/>
  <c r="P305" i="56"/>
  <c r="P300" i="56"/>
  <c r="P295" i="56"/>
  <c r="P290" i="56"/>
  <c r="P285" i="56"/>
  <c r="P280" i="56"/>
  <c r="P275" i="56"/>
  <c r="P270" i="56"/>
  <c r="P265" i="56"/>
  <c r="P260" i="56"/>
  <c r="P255" i="56"/>
  <c r="P250" i="56"/>
  <c r="P245" i="56"/>
  <c r="P240" i="56"/>
  <c r="P235" i="56"/>
  <c r="P230" i="56"/>
  <c r="P225" i="56"/>
  <c r="P220" i="56"/>
  <c r="P215" i="56"/>
  <c r="P210" i="56"/>
  <c r="P205" i="56"/>
  <c r="P200" i="56"/>
  <c r="P195" i="56"/>
  <c r="P190" i="56"/>
  <c r="P185" i="56"/>
  <c r="P180" i="56"/>
  <c r="P175" i="56"/>
  <c r="P170" i="56"/>
  <c r="P165" i="56"/>
  <c r="P160" i="56"/>
  <c r="P155" i="56"/>
  <c r="P150" i="56"/>
  <c r="P145" i="56"/>
  <c r="P140" i="56"/>
  <c r="P135" i="56"/>
  <c r="P130" i="56"/>
  <c r="P125" i="56"/>
  <c r="P120" i="56"/>
  <c r="P115" i="56"/>
  <c r="P110" i="56"/>
  <c r="P105" i="56"/>
  <c r="P100" i="56"/>
  <c r="P95" i="56"/>
  <c r="P90" i="56"/>
  <c r="P85" i="56"/>
  <c r="P80" i="56"/>
  <c r="P75" i="56"/>
  <c r="P70" i="56"/>
  <c r="P65" i="56"/>
  <c r="P60" i="56"/>
  <c r="P55" i="56"/>
  <c r="P50" i="56"/>
  <c r="P45" i="56"/>
  <c r="P40" i="56"/>
  <c r="P35" i="56"/>
  <c r="P30" i="56"/>
  <c r="P25" i="56"/>
  <c r="P20" i="56"/>
  <c r="P15" i="56"/>
  <c r="P10" i="56"/>
  <c r="J1609" i="56"/>
  <c r="J1608" i="56"/>
  <c r="J1607" i="56"/>
  <c r="J1606" i="56"/>
  <c r="J1605" i="56"/>
  <c r="J1604" i="56"/>
  <c r="J1603" i="56"/>
  <c r="J1602" i="56"/>
  <c r="J1601" i="56"/>
  <c r="J1600" i="56"/>
  <c r="J1599" i="56"/>
  <c r="J1598" i="56"/>
  <c r="J1597" i="56"/>
  <c r="J1596" i="56"/>
  <c r="J1595" i="56"/>
  <c r="J1594" i="56"/>
  <c r="J1593" i="56"/>
  <c r="J1592" i="56"/>
  <c r="J1591" i="56"/>
  <c r="J1590" i="56"/>
  <c r="J1589" i="56"/>
  <c r="J1588" i="56"/>
  <c r="J1587" i="56"/>
  <c r="J1586" i="56"/>
  <c r="J1585" i="56"/>
  <c r="J1584" i="56"/>
  <c r="J1583" i="56"/>
  <c r="J1582" i="56"/>
  <c r="J1581" i="56"/>
  <c r="J1580" i="56"/>
  <c r="J1579" i="56"/>
  <c r="J1578" i="56"/>
  <c r="J1577" i="56"/>
  <c r="J1576" i="56"/>
  <c r="J1575" i="56"/>
  <c r="J1574" i="56"/>
  <c r="J1573" i="56"/>
  <c r="J1572" i="56"/>
  <c r="J1571" i="56"/>
  <c r="J1570" i="56"/>
  <c r="J1569" i="56"/>
  <c r="J1568" i="56"/>
  <c r="J1567" i="56"/>
  <c r="J1566" i="56"/>
  <c r="J1565" i="56"/>
  <c r="J1564" i="56"/>
  <c r="J1563" i="56"/>
  <c r="J1562" i="56"/>
  <c r="J1561" i="56"/>
  <c r="J1560" i="56"/>
  <c r="J1559" i="56"/>
  <c r="J1558" i="56"/>
  <c r="J1557" i="56"/>
  <c r="J1556" i="56"/>
  <c r="J1555" i="56"/>
  <c r="J1554" i="56"/>
  <c r="J1553" i="56"/>
  <c r="J1552" i="56"/>
  <c r="J1551" i="56"/>
  <c r="J1550" i="56"/>
  <c r="J1549" i="56"/>
  <c r="J1548" i="56"/>
  <c r="J1547" i="56"/>
  <c r="J1546" i="56"/>
  <c r="J1545" i="56"/>
  <c r="J1544" i="56"/>
  <c r="J1543" i="56"/>
  <c r="J1542" i="56"/>
  <c r="J1541" i="56"/>
  <c r="J1540" i="56"/>
  <c r="J1539" i="56"/>
  <c r="J1538" i="56"/>
  <c r="J1537" i="56"/>
  <c r="J1536" i="56"/>
  <c r="J1535" i="56"/>
  <c r="J1534" i="56"/>
  <c r="J1533" i="56"/>
  <c r="J1532" i="56"/>
  <c r="J1531" i="56"/>
  <c r="J1530" i="56"/>
  <c r="J1529" i="56"/>
  <c r="J1528" i="56"/>
  <c r="J1527" i="56"/>
  <c r="J1526" i="56"/>
  <c r="J1525" i="56"/>
  <c r="J1524" i="56"/>
  <c r="J1523" i="56"/>
  <c r="J1522" i="56"/>
  <c r="J1521" i="56"/>
  <c r="J1520" i="56"/>
  <c r="J1519" i="56"/>
  <c r="J1518" i="56"/>
  <c r="J1517" i="56"/>
  <c r="J1516" i="56"/>
  <c r="J1515" i="56"/>
  <c r="J1514" i="56"/>
  <c r="J1513" i="56"/>
  <c r="J1512" i="56"/>
  <c r="J1511" i="56"/>
  <c r="J1510" i="56"/>
  <c r="J1509" i="56"/>
  <c r="J1508" i="56"/>
  <c r="J1507" i="56"/>
  <c r="J1506" i="56"/>
  <c r="J1505" i="56"/>
  <c r="J1504" i="56"/>
  <c r="J1503" i="56"/>
  <c r="J1502" i="56"/>
  <c r="J1501" i="56"/>
  <c r="J1500" i="56"/>
  <c r="J1499" i="56"/>
  <c r="J1498" i="56"/>
  <c r="J1497" i="56"/>
  <c r="J1496" i="56"/>
  <c r="J1495" i="56"/>
  <c r="J1494" i="56"/>
  <c r="J1493" i="56"/>
  <c r="J1492" i="56"/>
  <c r="J1491" i="56"/>
  <c r="J1490" i="56"/>
  <c r="J1489" i="56"/>
  <c r="J1488" i="56"/>
  <c r="J1487" i="56"/>
  <c r="J1486" i="56"/>
  <c r="J1485" i="56"/>
  <c r="J1484" i="56"/>
  <c r="J1483" i="56"/>
  <c r="J1482" i="56"/>
  <c r="J1481" i="56"/>
  <c r="J1480" i="56"/>
  <c r="J1479" i="56"/>
  <c r="J1478" i="56"/>
  <c r="J1477" i="56"/>
  <c r="J1476" i="56"/>
  <c r="J1475" i="56"/>
  <c r="J1474" i="56"/>
  <c r="J1473" i="56"/>
  <c r="J1472" i="56"/>
  <c r="J1471" i="56"/>
  <c r="J1470" i="56"/>
  <c r="J1469" i="56"/>
  <c r="J1468" i="56"/>
  <c r="J1467" i="56"/>
  <c r="J1466" i="56"/>
  <c r="J1465" i="56"/>
  <c r="J1464" i="56"/>
  <c r="J1463" i="56"/>
  <c r="J1462" i="56"/>
  <c r="J1461" i="56"/>
  <c r="J1460" i="56"/>
  <c r="J1459" i="56"/>
  <c r="J1458" i="56"/>
  <c r="J1457" i="56"/>
  <c r="J1456" i="56"/>
  <c r="J1455" i="56"/>
  <c r="J1454" i="56"/>
  <c r="J1453" i="56"/>
  <c r="J1452" i="56"/>
  <c r="J1451" i="56"/>
  <c r="J1450" i="56"/>
  <c r="J1449" i="56"/>
  <c r="J1448" i="56"/>
  <c r="J1447" i="56"/>
  <c r="J1446" i="56"/>
  <c r="J1445" i="56"/>
  <c r="J1444" i="56"/>
  <c r="J1443" i="56"/>
  <c r="J1442" i="56"/>
  <c r="J1441" i="56"/>
  <c r="J1440" i="56"/>
  <c r="J1439" i="56"/>
  <c r="J1438" i="56"/>
  <c r="J1437" i="56"/>
  <c r="J1436" i="56"/>
  <c r="J1435" i="56"/>
  <c r="J1434" i="56"/>
  <c r="J1433" i="56"/>
  <c r="J1432" i="56"/>
  <c r="J1431" i="56"/>
  <c r="J1430" i="56"/>
  <c r="J1429" i="56"/>
  <c r="J1428" i="56"/>
  <c r="J1427" i="56"/>
  <c r="J1426" i="56"/>
  <c r="J1425" i="56"/>
  <c r="J1424" i="56"/>
  <c r="J1423" i="56"/>
  <c r="J1422" i="56"/>
  <c r="J1421" i="56"/>
  <c r="J1420" i="56"/>
  <c r="J1419" i="56"/>
  <c r="J1418" i="56"/>
  <c r="J1417" i="56"/>
  <c r="J1416" i="56"/>
  <c r="J1415" i="56"/>
  <c r="J1414" i="56"/>
  <c r="J1413" i="56"/>
  <c r="J1412" i="56"/>
  <c r="J1411" i="56"/>
  <c r="J1410" i="56"/>
  <c r="J1409" i="56"/>
  <c r="J1408" i="56"/>
  <c r="J1407" i="56"/>
  <c r="J1406" i="56"/>
  <c r="J1405" i="56"/>
  <c r="J1404" i="56"/>
  <c r="J1403" i="56"/>
  <c r="J1402" i="56"/>
  <c r="J1401" i="56"/>
  <c r="J1400" i="56"/>
  <c r="J1399" i="56"/>
  <c r="J1398" i="56"/>
  <c r="J1397" i="56"/>
  <c r="J1396" i="56"/>
  <c r="J1395" i="56"/>
  <c r="J1394" i="56"/>
  <c r="J1393" i="56"/>
  <c r="J1392" i="56"/>
  <c r="J1391" i="56"/>
  <c r="J1390" i="56"/>
  <c r="J1389" i="56"/>
  <c r="J1388" i="56"/>
  <c r="J1387" i="56"/>
  <c r="J1386" i="56"/>
  <c r="J1385" i="56"/>
  <c r="J1384" i="56"/>
  <c r="J1383" i="56"/>
  <c r="J1382" i="56"/>
  <c r="J1381" i="56"/>
  <c r="J1380" i="56"/>
  <c r="J1379" i="56"/>
  <c r="J1378" i="56"/>
  <c r="J1377" i="56"/>
  <c r="J1376" i="56"/>
  <c r="J1375" i="56"/>
  <c r="J1374" i="56"/>
  <c r="J1373" i="56"/>
  <c r="J1372" i="56"/>
  <c r="J1371" i="56"/>
  <c r="J1370" i="56"/>
  <c r="J1369" i="56"/>
  <c r="J1368" i="56"/>
  <c r="J1367" i="56"/>
  <c r="J1366" i="56"/>
  <c r="J1365" i="56"/>
  <c r="J1364" i="56"/>
  <c r="J1363" i="56"/>
  <c r="J1362" i="56"/>
  <c r="J1361" i="56"/>
  <c r="J1360" i="56"/>
  <c r="J1359" i="56"/>
  <c r="J1358" i="56"/>
  <c r="J1357" i="56"/>
  <c r="J1356" i="56"/>
  <c r="J1355" i="56"/>
  <c r="J1354" i="56"/>
  <c r="J1353" i="56"/>
  <c r="J1352" i="56"/>
  <c r="J1351" i="56"/>
  <c r="J1350" i="56"/>
  <c r="J1349" i="56"/>
  <c r="J1348" i="56"/>
  <c r="J1347" i="56"/>
  <c r="J1346" i="56"/>
  <c r="J1345" i="56"/>
  <c r="J1344" i="56"/>
  <c r="J1343" i="56"/>
  <c r="J1342" i="56"/>
  <c r="J1341" i="56"/>
  <c r="J1340" i="56"/>
  <c r="J1339" i="56"/>
  <c r="J1338" i="56"/>
  <c r="J1337" i="56"/>
  <c r="J1336" i="56"/>
  <c r="J1335" i="56"/>
  <c r="J1334" i="56"/>
  <c r="J1333" i="56"/>
  <c r="J1332" i="56"/>
  <c r="J1331" i="56"/>
  <c r="J1330" i="56"/>
  <c r="J1329" i="56"/>
  <c r="J1328" i="56"/>
  <c r="J1327" i="56"/>
  <c r="J1326" i="56"/>
  <c r="J1325" i="56"/>
  <c r="J1324" i="56"/>
  <c r="J1323" i="56"/>
  <c r="J1322" i="56"/>
  <c r="J1321" i="56"/>
  <c r="J1320" i="56"/>
  <c r="J1319" i="56"/>
  <c r="J1318" i="56"/>
  <c r="J1317" i="56"/>
  <c r="J1316" i="56"/>
  <c r="J1315" i="56"/>
  <c r="J1314" i="56"/>
  <c r="J1313" i="56"/>
  <c r="J1312" i="56"/>
  <c r="J1311" i="56"/>
  <c r="J1310" i="56"/>
  <c r="J1309" i="56"/>
  <c r="J1308" i="56"/>
  <c r="J1307" i="56"/>
  <c r="J1306" i="56"/>
  <c r="J1305" i="56"/>
  <c r="J1304" i="56"/>
  <c r="J1303" i="56"/>
  <c r="J1302" i="56"/>
  <c r="J1301" i="56"/>
  <c r="J1300" i="56"/>
  <c r="J1299" i="56"/>
  <c r="J1298" i="56"/>
  <c r="J1297" i="56"/>
  <c r="J1296" i="56"/>
  <c r="J1295" i="56"/>
  <c r="J1294" i="56"/>
  <c r="J1293" i="56"/>
  <c r="J1292" i="56"/>
  <c r="J1291" i="56"/>
  <c r="J1290" i="56"/>
  <c r="J1289" i="56"/>
  <c r="J1288" i="56"/>
  <c r="J1287" i="56"/>
  <c r="J1286" i="56"/>
  <c r="J1285" i="56"/>
  <c r="J1284" i="56"/>
  <c r="J1283" i="56"/>
  <c r="J1282" i="56"/>
  <c r="J1281" i="56"/>
  <c r="J1280" i="56"/>
  <c r="J1279" i="56"/>
  <c r="J1278" i="56"/>
  <c r="J1277" i="56"/>
  <c r="J1276" i="56"/>
  <c r="J1275" i="56"/>
  <c r="J1274" i="56"/>
  <c r="J1273" i="56"/>
  <c r="J1272" i="56"/>
  <c r="J1271" i="56"/>
  <c r="J1270" i="56"/>
  <c r="J1269" i="56"/>
  <c r="J1268" i="56"/>
  <c r="J1267" i="56"/>
  <c r="J1266" i="56"/>
  <c r="J1265" i="56"/>
  <c r="J1264" i="56"/>
  <c r="J1263" i="56"/>
  <c r="J1262" i="56"/>
  <c r="J1261" i="56"/>
  <c r="J1260" i="56"/>
  <c r="J1259" i="56"/>
  <c r="J1258" i="56"/>
  <c r="J1257" i="56"/>
  <c r="J1256" i="56"/>
  <c r="J1255" i="56"/>
  <c r="J1254" i="56"/>
  <c r="J1253" i="56"/>
  <c r="J1252" i="56"/>
  <c r="J1251" i="56"/>
  <c r="J1250" i="56"/>
  <c r="J1249" i="56"/>
  <c r="J1248" i="56"/>
  <c r="J1247" i="56"/>
  <c r="J1246" i="56"/>
  <c r="J1245" i="56"/>
  <c r="J1244" i="56"/>
  <c r="J1243" i="56"/>
  <c r="J1242" i="56"/>
  <c r="J1241" i="56"/>
  <c r="J1240" i="56"/>
  <c r="J1239" i="56"/>
  <c r="J1238" i="56"/>
  <c r="J1237" i="56"/>
  <c r="J1236" i="56"/>
  <c r="J1235" i="56"/>
  <c r="J1234" i="56"/>
  <c r="J1233" i="56"/>
  <c r="J1232" i="56"/>
  <c r="J1231" i="56"/>
  <c r="J1230" i="56"/>
  <c r="J1229" i="56"/>
  <c r="J1228" i="56"/>
  <c r="J1227" i="56"/>
  <c r="J1226" i="56"/>
  <c r="J1225" i="56"/>
  <c r="J1224" i="56"/>
  <c r="J1223" i="56"/>
  <c r="J1222" i="56"/>
  <c r="J1221" i="56"/>
  <c r="J1220" i="56"/>
  <c r="J1219" i="56"/>
  <c r="J1218" i="56"/>
  <c r="J1217" i="56"/>
  <c r="J1216" i="56"/>
  <c r="J1215" i="56"/>
  <c r="J1214" i="56"/>
  <c r="J1213" i="56"/>
  <c r="J1212" i="56"/>
  <c r="J1211" i="56"/>
  <c r="J1210" i="56"/>
  <c r="J1209" i="56"/>
  <c r="J1208" i="56"/>
  <c r="J1207" i="56"/>
  <c r="J1206" i="56"/>
  <c r="J1205" i="56"/>
  <c r="J1204" i="56"/>
  <c r="J1203" i="56"/>
  <c r="J1202" i="56"/>
  <c r="J1201" i="56"/>
  <c r="J1200" i="56"/>
  <c r="J1199" i="56"/>
  <c r="J1198" i="56"/>
  <c r="J1197" i="56"/>
  <c r="J1196" i="56"/>
  <c r="J1195" i="56"/>
  <c r="J1194" i="56"/>
  <c r="J1193" i="56"/>
  <c r="J1192" i="56"/>
  <c r="J1191" i="56"/>
  <c r="J1190" i="56"/>
  <c r="J1189" i="56"/>
  <c r="J1188" i="56"/>
  <c r="J1187" i="56"/>
  <c r="J1186" i="56"/>
  <c r="J1185" i="56"/>
  <c r="J1184" i="56"/>
  <c r="J1183" i="56"/>
  <c r="J1182" i="56"/>
  <c r="J1181" i="56"/>
  <c r="J1180" i="56"/>
  <c r="J1179" i="56"/>
  <c r="J1178" i="56"/>
  <c r="J1177" i="56"/>
  <c r="J1176" i="56"/>
  <c r="J1175" i="56"/>
  <c r="J1174" i="56"/>
  <c r="J1173" i="56"/>
  <c r="J1172" i="56"/>
  <c r="J1171" i="56"/>
  <c r="J1170" i="56"/>
  <c r="J1169" i="56"/>
  <c r="J1168" i="56"/>
  <c r="J1167" i="56"/>
  <c r="J1166" i="56"/>
  <c r="J1165" i="56"/>
  <c r="J1164" i="56"/>
  <c r="J1163" i="56"/>
  <c r="J1162" i="56"/>
  <c r="J1161" i="56"/>
  <c r="J1160" i="56"/>
  <c r="J1159" i="56"/>
  <c r="J1158" i="56"/>
  <c r="J1157" i="56"/>
  <c r="J1156" i="56"/>
  <c r="J1155" i="56"/>
  <c r="J1154" i="56"/>
  <c r="J1153" i="56"/>
  <c r="J1152" i="56"/>
  <c r="J1151" i="56"/>
  <c r="J1150" i="56"/>
  <c r="J1149" i="56"/>
  <c r="J1148" i="56"/>
  <c r="J1147" i="56"/>
  <c r="J1146" i="56"/>
  <c r="J1145" i="56"/>
  <c r="J1144" i="56"/>
  <c r="J1143" i="56"/>
  <c r="J1142" i="56"/>
  <c r="J1141" i="56"/>
  <c r="J1140" i="56"/>
  <c r="J1139" i="56"/>
  <c r="J1138" i="56"/>
  <c r="J1137" i="56"/>
  <c r="J1136" i="56"/>
  <c r="J1135" i="56"/>
  <c r="J1134" i="56"/>
  <c r="J1133" i="56"/>
  <c r="J1132" i="56"/>
  <c r="J1131" i="56"/>
  <c r="J1130" i="56"/>
  <c r="J1129" i="56"/>
  <c r="J1128" i="56"/>
  <c r="J1127" i="56"/>
  <c r="J1126" i="56"/>
  <c r="J1125" i="56"/>
  <c r="J1124" i="56"/>
  <c r="J1123" i="56"/>
  <c r="J1122" i="56"/>
  <c r="J1121" i="56"/>
  <c r="J1120" i="56"/>
  <c r="J1119" i="56"/>
  <c r="J1118" i="56"/>
  <c r="J1117" i="56"/>
  <c r="J1116" i="56"/>
  <c r="J1115" i="56"/>
  <c r="J1114" i="56"/>
  <c r="J1113" i="56"/>
  <c r="J1112" i="56"/>
  <c r="J1111" i="56"/>
  <c r="J1110" i="56"/>
  <c r="J1109" i="56"/>
  <c r="J1108" i="56"/>
  <c r="J1107" i="56"/>
  <c r="J1106" i="56"/>
  <c r="J1105" i="56"/>
  <c r="J1104" i="56"/>
  <c r="J1103" i="56"/>
  <c r="J1102" i="56"/>
  <c r="J1101" i="56"/>
  <c r="J1100" i="56"/>
  <c r="J1099" i="56"/>
  <c r="J1098" i="56"/>
  <c r="J1097" i="56"/>
  <c r="J1096" i="56"/>
  <c r="J1095" i="56"/>
  <c r="J1094" i="56"/>
  <c r="J1093" i="56"/>
  <c r="J1092" i="56"/>
  <c r="J1091" i="56"/>
  <c r="J1090" i="56"/>
  <c r="J1089" i="56"/>
  <c r="J1088" i="56"/>
  <c r="J1087" i="56"/>
  <c r="J1086" i="56"/>
  <c r="J1085" i="56"/>
  <c r="J1084" i="56"/>
  <c r="J1083" i="56"/>
  <c r="J1082" i="56"/>
  <c r="J1081" i="56"/>
  <c r="J1080" i="56"/>
  <c r="J1079" i="56"/>
  <c r="J1078" i="56"/>
  <c r="J1077" i="56"/>
  <c r="J1076" i="56"/>
  <c r="J1075" i="56"/>
  <c r="J1074" i="56"/>
  <c r="J1073" i="56"/>
  <c r="J1072" i="56"/>
  <c r="J1071" i="56"/>
  <c r="J1070" i="56"/>
  <c r="J1069" i="56"/>
  <c r="J1068" i="56"/>
  <c r="J1067" i="56"/>
  <c r="J1066" i="56"/>
  <c r="J1065" i="56"/>
  <c r="J1064" i="56"/>
  <c r="J1063" i="56"/>
  <c r="J1062" i="56"/>
  <c r="J1061" i="56"/>
  <c r="J1060" i="56"/>
  <c r="J1059" i="56"/>
  <c r="J1058" i="56"/>
  <c r="J1057" i="56"/>
  <c r="J1056" i="56"/>
  <c r="J1055" i="56"/>
  <c r="J1054" i="56"/>
  <c r="J1053" i="56"/>
  <c r="J1052" i="56"/>
  <c r="J1051" i="56"/>
  <c r="J1050" i="56"/>
  <c r="J1049" i="56"/>
  <c r="J1048" i="56"/>
  <c r="J1047" i="56"/>
  <c r="J1046" i="56"/>
  <c r="J1045" i="56"/>
  <c r="J1044" i="56"/>
  <c r="J1043" i="56"/>
  <c r="J1042" i="56"/>
  <c r="J1041" i="56"/>
  <c r="J1040" i="56"/>
  <c r="J1039" i="56"/>
  <c r="J1038" i="56"/>
  <c r="J1037" i="56"/>
  <c r="J1036" i="56"/>
  <c r="J1035" i="56"/>
  <c r="J1034" i="56"/>
  <c r="J1033" i="56"/>
  <c r="J1032" i="56"/>
  <c r="J1031" i="56"/>
  <c r="J1030" i="56"/>
  <c r="J1029" i="56"/>
  <c r="J1028" i="56"/>
  <c r="J1027" i="56"/>
  <c r="J1026" i="56"/>
  <c r="J1025" i="56"/>
  <c r="J1024" i="56"/>
  <c r="J1023" i="56"/>
  <c r="J1022" i="56"/>
  <c r="J1021" i="56"/>
  <c r="J1020" i="56"/>
  <c r="J1019" i="56"/>
  <c r="J1018" i="56"/>
  <c r="J1017" i="56"/>
  <c r="J1016" i="56"/>
  <c r="J1015" i="56"/>
  <c r="J1014" i="56"/>
  <c r="J1013" i="56"/>
  <c r="J1012" i="56"/>
  <c r="J1011" i="56"/>
  <c r="J1010" i="56"/>
  <c r="J1009" i="56"/>
  <c r="J1008" i="56"/>
  <c r="J1007" i="56"/>
  <c r="J1006" i="56"/>
  <c r="J1005" i="56"/>
  <c r="J1004" i="56"/>
  <c r="J1003" i="56"/>
  <c r="J1002" i="56"/>
  <c r="J1001" i="56"/>
  <c r="J1000" i="56"/>
  <c r="J999" i="56"/>
  <c r="J998" i="56"/>
  <c r="J997" i="56"/>
  <c r="J996" i="56"/>
  <c r="J995" i="56"/>
  <c r="J994" i="56"/>
  <c r="J993" i="56"/>
  <c r="J992" i="56"/>
  <c r="J991" i="56"/>
  <c r="J990" i="56"/>
  <c r="J989" i="56"/>
  <c r="J988" i="56"/>
  <c r="J987" i="56"/>
  <c r="J986" i="56"/>
  <c r="J985" i="56"/>
  <c r="J984" i="56"/>
  <c r="J983" i="56"/>
  <c r="J982" i="56"/>
  <c r="J981" i="56"/>
  <c r="J980" i="56"/>
  <c r="J979" i="56"/>
  <c r="J978" i="56"/>
  <c r="J977" i="56"/>
  <c r="J976" i="56"/>
  <c r="J975" i="56"/>
  <c r="J974" i="56"/>
  <c r="J973" i="56"/>
  <c r="J972" i="56"/>
  <c r="J971" i="56"/>
  <c r="J970" i="56"/>
  <c r="J969" i="56"/>
  <c r="J968" i="56"/>
  <c r="J967" i="56"/>
  <c r="J966" i="56"/>
  <c r="J965" i="56"/>
  <c r="J964" i="56"/>
  <c r="J963" i="56"/>
  <c r="J962" i="56"/>
  <c r="J961" i="56"/>
  <c r="J960" i="56"/>
  <c r="J959" i="56"/>
  <c r="J958" i="56"/>
  <c r="J957" i="56"/>
  <c r="J956" i="56"/>
  <c r="J955" i="56"/>
  <c r="J954" i="56"/>
  <c r="J953" i="56"/>
  <c r="J952" i="56"/>
  <c r="J951" i="56"/>
  <c r="J950" i="56"/>
  <c r="J949" i="56"/>
  <c r="J948" i="56"/>
  <c r="J947" i="56"/>
  <c r="J946" i="56"/>
  <c r="J945" i="56"/>
  <c r="J944" i="56"/>
  <c r="J943" i="56"/>
  <c r="J942" i="56"/>
  <c r="J941" i="56"/>
  <c r="J940" i="56"/>
  <c r="J939" i="56"/>
  <c r="J938" i="56"/>
  <c r="J937" i="56"/>
  <c r="J936" i="56"/>
  <c r="J935" i="56"/>
  <c r="J934" i="56"/>
  <c r="J933" i="56"/>
  <c r="J932" i="56"/>
  <c r="J931" i="56"/>
  <c r="J930" i="56"/>
  <c r="J929" i="56"/>
  <c r="J928" i="56"/>
  <c r="J927" i="56"/>
  <c r="J926" i="56"/>
  <c r="J925" i="56"/>
  <c r="J924" i="56"/>
  <c r="J923" i="56"/>
  <c r="J922" i="56"/>
  <c r="J921" i="56"/>
  <c r="J920" i="56"/>
  <c r="J919" i="56"/>
  <c r="J918" i="56"/>
  <c r="J917" i="56"/>
  <c r="J916" i="56"/>
  <c r="J915" i="56"/>
  <c r="J914" i="56"/>
  <c r="J913" i="56"/>
  <c r="J912" i="56"/>
  <c r="J911" i="56"/>
  <c r="J910" i="56"/>
  <c r="J909" i="56"/>
  <c r="J908" i="56"/>
  <c r="J907" i="56"/>
  <c r="J906" i="56"/>
  <c r="J905" i="56"/>
  <c r="J904" i="56"/>
  <c r="J903" i="56"/>
  <c r="J902" i="56"/>
  <c r="J901" i="56"/>
  <c r="J900" i="56"/>
  <c r="J899" i="56"/>
  <c r="J898" i="56"/>
  <c r="J897" i="56"/>
  <c r="J896" i="56"/>
  <c r="J895" i="56"/>
  <c r="J894" i="56"/>
  <c r="J893" i="56"/>
  <c r="J892" i="56"/>
  <c r="J891" i="56"/>
  <c r="J890" i="56"/>
  <c r="J889" i="56"/>
  <c r="J888" i="56"/>
  <c r="J887" i="56"/>
  <c r="J886" i="56"/>
  <c r="J885" i="56"/>
  <c r="J884" i="56"/>
  <c r="J883" i="56"/>
  <c r="J882" i="56"/>
  <c r="J881" i="56"/>
  <c r="J880" i="56"/>
  <c r="J879" i="56"/>
  <c r="J878" i="56"/>
  <c r="J877" i="56"/>
  <c r="J876" i="56"/>
  <c r="J875" i="56"/>
  <c r="J874" i="56"/>
  <c r="J873" i="56"/>
  <c r="J872" i="56"/>
  <c r="J871" i="56"/>
  <c r="J870" i="56"/>
  <c r="J869" i="56"/>
  <c r="J868" i="56"/>
  <c r="J867" i="56"/>
  <c r="J866" i="56"/>
  <c r="J865" i="56"/>
  <c r="J864" i="56"/>
  <c r="J863" i="56"/>
  <c r="J862" i="56"/>
  <c r="J861" i="56"/>
  <c r="J860" i="56"/>
  <c r="J859" i="56"/>
  <c r="J858" i="56"/>
  <c r="J857" i="56"/>
  <c r="J856" i="56"/>
  <c r="J855" i="56"/>
  <c r="J854" i="56"/>
  <c r="J853" i="56"/>
  <c r="J852" i="56"/>
  <c r="J851" i="56"/>
  <c r="J850" i="56"/>
  <c r="J849" i="56"/>
  <c r="J848" i="56"/>
  <c r="J847" i="56"/>
  <c r="J846" i="56"/>
  <c r="J845" i="56"/>
  <c r="J844" i="56"/>
  <c r="J843" i="56"/>
  <c r="J842" i="56"/>
  <c r="J841" i="56"/>
  <c r="J840" i="56"/>
  <c r="J839" i="56"/>
  <c r="J838" i="56"/>
  <c r="J837" i="56"/>
  <c r="J836" i="56"/>
  <c r="J835" i="56"/>
  <c r="J834" i="56"/>
  <c r="J833" i="56"/>
  <c r="J832" i="56"/>
  <c r="J831" i="56"/>
  <c r="J830" i="56"/>
  <c r="J829" i="56"/>
  <c r="J828" i="56"/>
  <c r="J827" i="56"/>
  <c r="J826" i="56"/>
  <c r="J825" i="56"/>
  <c r="J824" i="56"/>
  <c r="J823" i="56"/>
  <c r="J822" i="56"/>
  <c r="J821" i="56"/>
  <c r="J820" i="56"/>
  <c r="J819" i="56"/>
  <c r="J818" i="56"/>
  <c r="J817" i="56"/>
  <c r="J816" i="56"/>
  <c r="J815" i="56"/>
  <c r="J814" i="56"/>
  <c r="J813" i="56"/>
  <c r="J812" i="56"/>
  <c r="J811" i="56"/>
  <c r="J810" i="56"/>
  <c r="J809" i="56"/>
  <c r="J808" i="56"/>
  <c r="J807" i="56"/>
  <c r="J806" i="56"/>
  <c r="J805" i="56"/>
  <c r="J804" i="56"/>
  <c r="J803" i="56"/>
  <c r="J802" i="56"/>
  <c r="J801" i="56"/>
  <c r="J800" i="56"/>
  <c r="J799" i="56"/>
  <c r="J798" i="56"/>
  <c r="J797" i="56"/>
  <c r="J796" i="56"/>
  <c r="J795" i="56"/>
  <c r="J794" i="56"/>
  <c r="J793" i="56"/>
  <c r="J792" i="56"/>
  <c r="J791" i="56"/>
  <c r="J790" i="56"/>
  <c r="J789" i="56"/>
  <c r="J788" i="56"/>
  <c r="J787" i="56"/>
  <c r="J786" i="56"/>
  <c r="J785" i="56"/>
  <c r="J784" i="56"/>
  <c r="J783" i="56"/>
  <c r="J782" i="56"/>
  <c r="J781" i="56"/>
  <c r="J780" i="56"/>
  <c r="J779" i="56"/>
  <c r="J778" i="56"/>
  <c r="J777" i="56"/>
  <c r="J776" i="56"/>
  <c r="J775" i="56"/>
  <c r="J774" i="56"/>
  <c r="J773" i="56"/>
  <c r="J772" i="56"/>
  <c r="J771" i="56"/>
  <c r="J770" i="56"/>
  <c r="J769" i="56"/>
  <c r="J768" i="56"/>
  <c r="J767" i="56"/>
  <c r="J766" i="56"/>
  <c r="J765" i="56"/>
  <c r="J764" i="56"/>
  <c r="J763" i="56"/>
  <c r="J762" i="56"/>
  <c r="J761" i="56"/>
  <c r="J760" i="56"/>
  <c r="J759" i="56"/>
  <c r="J758" i="56"/>
  <c r="J757" i="56"/>
  <c r="J756" i="56"/>
  <c r="J755" i="56"/>
  <c r="J754" i="56"/>
  <c r="J753" i="56"/>
  <c r="J752" i="56"/>
  <c r="J751" i="56"/>
  <c r="J750" i="56"/>
  <c r="J749" i="56"/>
  <c r="J748" i="56"/>
  <c r="J747" i="56"/>
  <c r="J746" i="56"/>
  <c r="J745" i="56"/>
  <c r="J744" i="56"/>
  <c r="J743" i="56"/>
  <c r="J742" i="56"/>
  <c r="J741" i="56"/>
  <c r="J740" i="56"/>
  <c r="J739" i="56"/>
  <c r="J738" i="56"/>
  <c r="J737" i="56"/>
  <c r="J736" i="56"/>
  <c r="J735" i="56"/>
  <c r="J734" i="56"/>
  <c r="J733" i="56"/>
  <c r="J732" i="56"/>
  <c r="J731" i="56"/>
  <c r="J730" i="56"/>
  <c r="J729" i="56"/>
  <c r="J728" i="56"/>
  <c r="J727" i="56"/>
  <c r="J726" i="56"/>
  <c r="J725" i="56"/>
  <c r="J724" i="56"/>
  <c r="J723" i="56"/>
  <c r="J722" i="56"/>
  <c r="J721" i="56"/>
  <c r="J720" i="56"/>
  <c r="J719" i="56"/>
  <c r="J718" i="56"/>
  <c r="J717" i="56"/>
  <c r="J716" i="56"/>
  <c r="J715" i="56"/>
  <c r="J714" i="56"/>
  <c r="J713" i="56"/>
  <c r="J712" i="56"/>
  <c r="J711" i="56"/>
  <c r="J710" i="56"/>
  <c r="J709" i="56"/>
  <c r="J708" i="56"/>
  <c r="J707" i="56"/>
  <c r="J706" i="56"/>
  <c r="J705" i="56"/>
  <c r="J704" i="56"/>
  <c r="J703" i="56"/>
  <c r="J702" i="56"/>
  <c r="J701" i="56"/>
  <c r="J700" i="56"/>
  <c r="J699" i="56"/>
  <c r="J698" i="56"/>
  <c r="J697" i="56"/>
  <c r="J696" i="56"/>
  <c r="J695" i="56"/>
  <c r="J694" i="56"/>
  <c r="J693" i="56"/>
  <c r="J692" i="56"/>
  <c r="J691" i="56"/>
  <c r="J690" i="56"/>
  <c r="J689" i="56"/>
  <c r="J688" i="56"/>
  <c r="J687" i="56"/>
  <c r="J686" i="56"/>
  <c r="J685" i="56"/>
  <c r="J684" i="56"/>
  <c r="J683" i="56"/>
  <c r="J682" i="56"/>
  <c r="J681" i="56"/>
  <c r="J680" i="56"/>
  <c r="J679" i="56"/>
  <c r="J678" i="56"/>
  <c r="J677" i="56"/>
  <c r="J676" i="56"/>
  <c r="J675" i="56"/>
  <c r="J674" i="56"/>
  <c r="J673" i="56"/>
  <c r="J672" i="56"/>
  <c r="J671" i="56"/>
  <c r="J670" i="56"/>
  <c r="J669" i="56"/>
  <c r="J668" i="56"/>
  <c r="J667" i="56"/>
  <c r="J666" i="56"/>
  <c r="J665" i="56"/>
  <c r="J664" i="56"/>
  <c r="J663" i="56"/>
  <c r="J662" i="56"/>
  <c r="J661" i="56"/>
  <c r="J660" i="56"/>
  <c r="J659" i="56"/>
  <c r="J658" i="56"/>
  <c r="J657" i="56"/>
  <c r="J656" i="56"/>
  <c r="J655" i="56"/>
  <c r="J654" i="56"/>
  <c r="J653" i="56"/>
  <c r="J652" i="56"/>
  <c r="J651" i="56"/>
  <c r="J650" i="56"/>
  <c r="J649" i="56"/>
  <c r="J648" i="56"/>
  <c r="J647" i="56"/>
  <c r="J646" i="56"/>
  <c r="J645" i="56"/>
  <c r="J644" i="56"/>
  <c r="J643" i="56"/>
  <c r="J642" i="56"/>
  <c r="J641" i="56"/>
  <c r="J640" i="56"/>
  <c r="J639" i="56"/>
  <c r="J638" i="56"/>
  <c r="J637" i="56"/>
  <c r="J636" i="56"/>
  <c r="J635" i="56"/>
  <c r="J634" i="56"/>
  <c r="J633" i="56"/>
  <c r="J632" i="56"/>
  <c r="J631" i="56"/>
  <c r="J630" i="56"/>
  <c r="J629" i="56"/>
  <c r="J628" i="56"/>
  <c r="J627" i="56"/>
  <c r="J626" i="56"/>
  <c r="J625" i="56"/>
  <c r="J624" i="56"/>
  <c r="J623" i="56"/>
  <c r="J622" i="56"/>
  <c r="J621" i="56"/>
  <c r="J620" i="56"/>
  <c r="J619" i="56"/>
  <c r="J618" i="56"/>
  <c r="J617" i="56"/>
  <c r="J616" i="56"/>
  <c r="J615" i="56"/>
  <c r="J614" i="56"/>
  <c r="J613" i="56"/>
  <c r="J612" i="56"/>
  <c r="J611" i="56"/>
  <c r="J610" i="56"/>
  <c r="J609" i="56"/>
  <c r="J608" i="56"/>
  <c r="J607" i="56"/>
  <c r="J606" i="56"/>
  <c r="J605" i="56"/>
  <c r="J604" i="56"/>
  <c r="J603" i="56"/>
  <c r="J602" i="56"/>
  <c r="J601" i="56"/>
  <c r="J600" i="56"/>
  <c r="J599" i="56"/>
  <c r="J598" i="56"/>
  <c r="J597" i="56"/>
  <c r="J596" i="56"/>
  <c r="J595" i="56"/>
  <c r="J594" i="56"/>
  <c r="J593" i="56"/>
  <c r="J592" i="56"/>
  <c r="J591" i="56"/>
  <c r="J590" i="56"/>
  <c r="J589" i="56"/>
  <c r="J588" i="56"/>
  <c r="J587" i="56"/>
  <c r="J586" i="56"/>
  <c r="J585" i="56"/>
  <c r="J584" i="56"/>
  <c r="J583" i="56"/>
  <c r="J582" i="56"/>
  <c r="J581" i="56"/>
  <c r="J580" i="56"/>
  <c r="J579" i="56"/>
  <c r="J578" i="56"/>
  <c r="J577" i="56"/>
  <c r="J576" i="56"/>
  <c r="J575" i="56"/>
  <c r="J574" i="56"/>
  <c r="J573" i="56"/>
  <c r="J572" i="56"/>
  <c r="J571" i="56"/>
  <c r="J570" i="56"/>
  <c r="J569" i="56"/>
  <c r="J568" i="56"/>
  <c r="J567" i="56"/>
  <c r="J566" i="56"/>
  <c r="J565" i="56"/>
  <c r="J564" i="56"/>
  <c r="J563" i="56"/>
  <c r="J562" i="56"/>
  <c r="J561" i="56"/>
  <c r="J560" i="56"/>
  <c r="J559" i="56"/>
  <c r="J558" i="56"/>
  <c r="J557" i="56"/>
  <c r="J556" i="56"/>
  <c r="J555" i="56"/>
  <c r="J554" i="56"/>
  <c r="J553" i="56"/>
  <c r="J552" i="56"/>
  <c r="J551" i="56"/>
  <c r="J550" i="56"/>
  <c r="J549" i="56"/>
  <c r="J548" i="56"/>
  <c r="J547" i="56"/>
  <c r="J546" i="56"/>
  <c r="J545" i="56"/>
  <c r="J544" i="56"/>
  <c r="J543" i="56"/>
  <c r="J542" i="56"/>
  <c r="J541" i="56"/>
  <c r="J540" i="56"/>
  <c r="J539" i="56"/>
  <c r="J538" i="56"/>
  <c r="J537" i="56"/>
  <c r="J536" i="56"/>
  <c r="J535" i="56"/>
  <c r="J534" i="56"/>
  <c r="J533" i="56"/>
  <c r="J532" i="56"/>
  <c r="J531" i="56"/>
  <c r="J530" i="56"/>
  <c r="J529" i="56"/>
  <c r="J528" i="56"/>
  <c r="J527" i="56"/>
  <c r="J526" i="56"/>
  <c r="J525" i="56"/>
  <c r="J524" i="56"/>
  <c r="J523" i="56"/>
  <c r="J522" i="56"/>
  <c r="J521" i="56"/>
  <c r="J520" i="56"/>
  <c r="J519" i="56"/>
  <c r="J518" i="56"/>
  <c r="J517" i="56"/>
  <c r="J516" i="56"/>
  <c r="J515" i="56"/>
  <c r="J514" i="56"/>
  <c r="J513" i="56"/>
  <c r="J512" i="56"/>
  <c r="J511" i="56"/>
  <c r="J510" i="56"/>
  <c r="J509" i="56"/>
  <c r="J508" i="56"/>
  <c r="J507" i="56"/>
  <c r="J506" i="56"/>
  <c r="J505" i="56"/>
  <c r="J504" i="56"/>
  <c r="J503" i="56"/>
  <c r="J502" i="56"/>
  <c r="J501" i="56"/>
  <c r="J500" i="56"/>
  <c r="J499" i="56"/>
  <c r="J498" i="56"/>
  <c r="J497" i="56"/>
  <c r="J496" i="56"/>
  <c r="J495" i="56"/>
  <c r="J494" i="56"/>
  <c r="J493" i="56"/>
  <c r="J492" i="56"/>
  <c r="J491" i="56"/>
  <c r="J490" i="56"/>
  <c r="J489" i="56"/>
  <c r="J488" i="56"/>
  <c r="J487" i="56"/>
  <c r="J486" i="56"/>
  <c r="J485" i="56"/>
  <c r="J484" i="56"/>
  <c r="J483" i="56"/>
  <c r="J482" i="56"/>
  <c r="J481" i="56"/>
  <c r="J480" i="56"/>
  <c r="J479" i="56"/>
  <c r="J478" i="56"/>
  <c r="J477" i="56"/>
  <c r="J476" i="56"/>
  <c r="J475" i="56"/>
  <c r="J474" i="56"/>
  <c r="J473" i="56"/>
  <c r="J472" i="56"/>
  <c r="J471" i="56"/>
  <c r="J470" i="56"/>
  <c r="J469" i="56"/>
  <c r="J468" i="56"/>
  <c r="J467" i="56"/>
  <c r="J466" i="56"/>
  <c r="J465" i="56"/>
  <c r="J464" i="56"/>
  <c r="J463" i="56"/>
  <c r="J462" i="56"/>
  <c r="J461" i="56"/>
  <c r="J460" i="56"/>
  <c r="J459" i="56"/>
  <c r="J458" i="56"/>
  <c r="J457" i="56"/>
  <c r="J456" i="56"/>
  <c r="J455" i="56"/>
  <c r="J454" i="56"/>
  <c r="J453" i="56"/>
  <c r="J452" i="56"/>
  <c r="J451" i="56"/>
  <c r="J450" i="56"/>
  <c r="J449" i="56"/>
  <c r="J448" i="56"/>
  <c r="J447" i="56"/>
  <c r="J446" i="56"/>
  <c r="J445" i="56"/>
  <c r="J444" i="56"/>
  <c r="J443" i="56"/>
  <c r="J442" i="56"/>
  <c r="J441" i="56"/>
  <c r="J440" i="56"/>
  <c r="J439" i="56"/>
  <c r="J438" i="56"/>
  <c r="J437" i="56"/>
  <c r="J436" i="56"/>
  <c r="J435" i="56"/>
  <c r="J434" i="56"/>
  <c r="J433" i="56"/>
  <c r="J432" i="56"/>
  <c r="J431" i="56"/>
  <c r="J430" i="56"/>
  <c r="J429" i="56"/>
  <c r="J428" i="56"/>
  <c r="J427" i="56"/>
  <c r="J426" i="56"/>
  <c r="J425" i="56"/>
  <c r="J424" i="56"/>
  <c r="J423" i="56"/>
  <c r="J422" i="56"/>
  <c r="J421" i="56"/>
  <c r="J420" i="56"/>
  <c r="J419" i="56"/>
  <c r="J418" i="56"/>
  <c r="J417" i="56"/>
  <c r="J416" i="56"/>
  <c r="J415" i="56"/>
  <c r="J414" i="56"/>
  <c r="J413" i="56"/>
  <c r="J412" i="56"/>
  <c r="J411" i="56"/>
  <c r="J410" i="56"/>
  <c r="J409" i="56"/>
  <c r="J408" i="56"/>
  <c r="J407" i="56"/>
  <c r="J406" i="56"/>
  <c r="J405" i="56"/>
  <c r="J404" i="56"/>
  <c r="J403" i="56"/>
  <c r="J402" i="56"/>
  <c r="J401" i="56"/>
  <c r="J400" i="56"/>
  <c r="J399" i="56"/>
  <c r="J398" i="56"/>
  <c r="J397" i="56"/>
  <c r="J396" i="56"/>
  <c r="J395" i="56"/>
  <c r="J394" i="56"/>
  <c r="J393" i="56"/>
  <c r="J392" i="56"/>
  <c r="J391" i="56"/>
  <c r="J390" i="56"/>
  <c r="J389" i="56"/>
  <c r="J388" i="56"/>
  <c r="J387" i="56"/>
  <c r="J386" i="56"/>
  <c r="J385" i="56"/>
  <c r="J384" i="56"/>
  <c r="J383" i="56"/>
  <c r="J382" i="56"/>
  <c r="J381" i="56"/>
  <c r="J380" i="56"/>
  <c r="J379" i="56"/>
  <c r="J378" i="56"/>
  <c r="J377" i="56"/>
  <c r="J376" i="56"/>
  <c r="J375" i="56"/>
  <c r="J374" i="56"/>
  <c r="J373" i="56"/>
  <c r="J372" i="56"/>
  <c r="J371" i="56"/>
  <c r="J370" i="56"/>
  <c r="J369" i="56"/>
  <c r="J368" i="56"/>
  <c r="J367" i="56"/>
  <c r="J366" i="56"/>
  <c r="J365" i="56"/>
  <c r="J364" i="56"/>
  <c r="J363" i="56"/>
  <c r="J362" i="56"/>
  <c r="J361" i="56"/>
  <c r="J360" i="56"/>
  <c r="J359" i="56"/>
  <c r="J358" i="56"/>
  <c r="J357" i="56"/>
  <c r="J356" i="56"/>
  <c r="J355" i="56"/>
  <c r="J354" i="56"/>
  <c r="J353" i="56"/>
  <c r="J352" i="56"/>
  <c r="J351" i="56"/>
  <c r="J350" i="56"/>
  <c r="J349" i="56"/>
  <c r="J348" i="56"/>
  <c r="J347" i="56"/>
  <c r="J346" i="56"/>
  <c r="J345" i="56"/>
  <c r="J344" i="56"/>
  <c r="J343" i="56"/>
  <c r="J342" i="56"/>
  <c r="J341" i="56"/>
  <c r="J340" i="56"/>
  <c r="J339" i="56"/>
  <c r="J338" i="56"/>
  <c r="J337" i="56"/>
  <c r="J336" i="56"/>
  <c r="J335" i="56"/>
  <c r="J334" i="56"/>
  <c r="J333" i="56"/>
  <c r="J332" i="56"/>
  <c r="J331" i="56"/>
  <c r="J330" i="56"/>
  <c r="J329" i="56"/>
  <c r="J328" i="56"/>
  <c r="J327" i="56"/>
  <c r="J326" i="56"/>
  <c r="J325" i="56"/>
  <c r="J324" i="56"/>
  <c r="J323" i="56"/>
  <c r="J322" i="56"/>
  <c r="J321" i="56"/>
  <c r="J320" i="56"/>
  <c r="J319" i="56"/>
  <c r="J318" i="56"/>
  <c r="J317" i="56"/>
  <c r="J316" i="56"/>
  <c r="J315" i="56"/>
  <c r="J314" i="56"/>
  <c r="J313" i="56"/>
  <c r="J312" i="56"/>
  <c r="J311" i="56"/>
  <c r="J310" i="56"/>
  <c r="J309" i="56"/>
  <c r="J308" i="56"/>
  <c r="J307" i="56"/>
  <c r="J306" i="56"/>
  <c r="J305" i="56"/>
  <c r="J304" i="56"/>
  <c r="J303" i="56"/>
  <c r="J302" i="56"/>
  <c r="J301" i="56"/>
  <c r="J300" i="56"/>
  <c r="J299" i="56"/>
  <c r="J298" i="56"/>
  <c r="J297" i="56"/>
  <c r="J296" i="56"/>
  <c r="J295" i="56"/>
  <c r="J294" i="56"/>
  <c r="J293" i="56"/>
  <c r="J292" i="56"/>
  <c r="J291" i="56"/>
  <c r="J290" i="56"/>
  <c r="J289" i="56"/>
  <c r="J288" i="56"/>
  <c r="J287" i="56"/>
  <c r="J286" i="56"/>
  <c r="J285" i="56"/>
  <c r="J284" i="56"/>
  <c r="J283" i="56"/>
  <c r="J282" i="56"/>
  <c r="J281" i="56"/>
  <c r="J280" i="56"/>
  <c r="J279" i="56"/>
  <c r="J278" i="56"/>
  <c r="J277" i="56"/>
  <c r="J276" i="56"/>
  <c r="J275" i="56"/>
  <c r="J274" i="56"/>
  <c r="J273" i="56"/>
  <c r="J272" i="56"/>
  <c r="J271" i="56"/>
  <c r="J270" i="56"/>
  <c r="J269" i="56"/>
  <c r="J268" i="56"/>
  <c r="J267" i="56"/>
  <c r="J266" i="56"/>
  <c r="J265" i="56"/>
  <c r="J264" i="56"/>
  <c r="J263" i="56"/>
  <c r="J262" i="56"/>
  <c r="J261" i="56"/>
  <c r="J260" i="56"/>
  <c r="J259" i="56"/>
  <c r="J258" i="56"/>
  <c r="J257" i="56"/>
  <c r="J256" i="56"/>
  <c r="J255" i="56"/>
  <c r="J254" i="56"/>
  <c r="J253" i="56"/>
  <c r="J252" i="56"/>
  <c r="J251" i="56"/>
  <c r="J250" i="56"/>
  <c r="J249" i="56"/>
  <c r="J248" i="56"/>
  <c r="J247" i="56"/>
  <c r="J246" i="56"/>
  <c r="J245" i="56"/>
  <c r="J244" i="56"/>
  <c r="J243" i="56"/>
  <c r="J242" i="56"/>
  <c r="J241" i="56"/>
  <c r="J240" i="56"/>
  <c r="J239" i="56"/>
  <c r="J238" i="56"/>
  <c r="J237" i="56"/>
  <c r="J236" i="56"/>
  <c r="J235" i="56"/>
  <c r="J234" i="56"/>
  <c r="J233" i="56"/>
  <c r="J232" i="56"/>
  <c r="J231" i="56"/>
  <c r="J230" i="56"/>
  <c r="J229" i="56"/>
  <c r="J228" i="56"/>
  <c r="J227" i="56"/>
  <c r="J226" i="56"/>
  <c r="J225" i="56"/>
  <c r="J224" i="56"/>
  <c r="J223" i="56"/>
  <c r="J222" i="56"/>
  <c r="J221" i="56"/>
  <c r="J220" i="56"/>
  <c r="J219" i="56"/>
  <c r="J218" i="56"/>
  <c r="J217" i="56"/>
  <c r="J216" i="56"/>
  <c r="J215" i="56"/>
  <c r="J214" i="56"/>
  <c r="J213" i="56"/>
  <c r="J212" i="56"/>
  <c r="J211" i="56"/>
  <c r="J210" i="56"/>
  <c r="J209" i="56"/>
  <c r="J208" i="56"/>
  <c r="J207" i="56"/>
  <c r="J206" i="56"/>
  <c r="J205" i="56"/>
  <c r="J204" i="56"/>
  <c r="J203" i="56"/>
  <c r="J202" i="56"/>
  <c r="J201" i="56"/>
  <c r="J200" i="56"/>
  <c r="J199" i="56"/>
  <c r="J198" i="56"/>
  <c r="J197" i="56"/>
  <c r="J196" i="56"/>
  <c r="J195" i="56"/>
  <c r="J194" i="56"/>
  <c r="J193" i="56"/>
  <c r="J192" i="56"/>
  <c r="J191" i="56"/>
  <c r="J190" i="56"/>
  <c r="J189" i="56"/>
  <c r="J188" i="56"/>
  <c r="J187" i="56"/>
  <c r="J186" i="56"/>
  <c r="J185" i="56"/>
  <c r="J184" i="56"/>
  <c r="J183" i="56"/>
  <c r="J182" i="56"/>
  <c r="J181" i="56"/>
  <c r="J180" i="56"/>
  <c r="J179" i="56"/>
  <c r="J178" i="56"/>
  <c r="J177" i="56"/>
  <c r="J176" i="56"/>
  <c r="J175" i="56"/>
  <c r="J174" i="56"/>
  <c r="J173" i="56"/>
  <c r="J172" i="56"/>
  <c r="J171" i="56"/>
  <c r="J170" i="56"/>
  <c r="J169" i="56"/>
  <c r="J168" i="56"/>
  <c r="J167" i="56"/>
  <c r="J166" i="56"/>
  <c r="J165" i="56"/>
  <c r="J164" i="56"/>
  <c r="J163" i="56"/>
  <c r="J162" i="56"/>
  <c r="J161" i="56"/>
  <c r="J160" i="56"/>
  <c r="J159" i="56"/>
  <c r="J158" i="56"/>
  <c r="J157" i="56"/>
  <c r="J156" i="56"/>
  <c r="J155" i="56"/>
  <c r="J154" i="56"/>
  <c r="J153" i="56"/>
  <c r="J152" i="56"/>
  <c r="J151" i="56"/>
  <c r="J150" i="56"/>
  <c r="J149" i="56"/>
  <c r="J148" i="56"/>
  <c r="J147" i="56"/>
  <c r="J146" i="56"/>
  <c r="J145" i="56"/>
  <c r="J144" i="56"/>
  <c r="J143" i="56"/>
  <c r="J142" i="56"/>
  <c r="J141" i="56"/>
  <c r="J140" i="56"/>
  <c r="J139" i="56"/>
  <c r="J138" i="56"/>
  <c r="J137" i="56"/>
  <c r="J136" i="56"/>
  <c r="J135" i="56"/>
  <c r="J134" i="56"/>
  <c r="J133" i="56"/>
  <c r="J132" i="56"/>
  <c r="J131" i="56"/>
  <c r="J130" i="56"/>
  <c r="J129" i="56"/>
  <c r="J128" i="56"/>
  <c r="J127" i="56"/>
  <c r="J126" i="56"/>
  <c r="J125" i="56"/>
  <c r="J124" i="56"/>
  <c r="J123" i="56"/>
  <c r="J122" i="56"/>
  <c r="J121" i="56"/>
  <c r="J120" i="56"/>
  <c r="J119" i="56"/>
  <c r="J118" i="56"/>
  <c r="J117" i="56"/>
  <c r="J116" i="56"/>
  <c r="J115" i="56"/>
  <c r="J114" i="56"/>
  <c r="J113" i="56"/>
  <c r="J112" i="56"/>
  <c r="J111" i="56"/>
  <c r="J110" i="56"/>
  <c r="J109" i="56"/>
  <c r="J108" i="56"/>
  <c r="J107" i="56"/>
  <c r="J106" i="56"/>
  <c r="J105" i="56"/>
  <c r="J104" i="56"/>
  <c r="J103" i="56"/>
  <c r="J102" i="56"/>
  <c r="J101" i="56"/>
  <c r="J100" i="56"/>
  <c r="J99" i="56"/>
  <c r="J98" i="56"/>
  <c r="J97" i="56"/>
  <c r="J96" i="56"/>
  <c r="J95" i="56"/>
  <c r="J94" i="56"/>
  <c r="J93" i="56"/>
  <c r="J92" i="56"/>
  <c r="J91" i="56"/>
  <c r="J90" i="56"/>
  <c r="J89" i="56"/>
  <c r="J88" i="56"/>
  <c r="J87" i="56"/>
  <c r="J86" i="56"/>
  <c r="J85" i="56"/>
  <c r="J84" i="56"/>
  <c r="J83" i="56"/>
  <c r="J82" i="56"/>
  <c r="J81" i="56"/>
  <c r="J80" i="56"/>
  <c r="J79" i="56"/>
  <c r="J78" i="56"/>
  <c r="J77" i="56"/>
  <c r="J76" i="56"/>
  <c r="J75" i="56"/>
  <c r="J74" i="56"/>
  <c r="J73" i="56"/>
  <c r="J72" i="56"/>
  <c r="J71" i="56"/>
  <c r="J70" i="56"/>
  <c r="J69" i="56"/>
  <c r="J68" i="56"/>
  <c r="J67" i="56"/>
  <c r="J66" i="56"/>
  <c r="J65" i="56"/>
  <c r="J64" i="56"/>
  <c r="J63" i="56"/>
  <c r="J62" i="56"/>
  <c r="J61" i="56"/>
  <c r="J60" i="56"/>
  <c r="J59" i="56"/>
  <c r="J58" i="56"/>
  <c r="J57" i="56"/>
  <c r="J56" i="56"/>
  <c r="J55" i="56"/>
  <c r="J54" i="56"/>
  <c r="J53" i="56"/>
  <c r="J52" i="56"/>
  <c r="J51" i="56"/>
  <c r="J50" i="56"/>
  <c r="J49" i="56"/>
  <c r="J48" i="56"/>
  <c r="J47" i="56"/>
  <c r="J46" i="56"/>
  <c r="J45" i="56"/>
  <c r="J44" i="56"/>
  <c r="J43" i="56"/>
  <c r="J42" i="56"/>
  <c r="J41" i="56"/>
  <c r="J40" i="56"/>
  <c r="J39" i="56"/>
  <c r="J38" i="56"/>
  <c r="J37" i="56"/>
  <c r="J36" i="56"/>
  <c r="J35" i="56"/>
  <c r="J34" i="56"/>
  <c r="J33" i="56"/>
  <c r="J32" i="56"/>
  <c r="J31" i="56"/>
  <c r="J30" i="56"/>
  <c r="J29" i="56"/>
  <c r="J28" i="56"/>
  <c r="J27" i="56"/>
  <c r="J26" i="56"/>
  <c r="J25" i="56"/>
  <c r="J24" i="56"/>
  <c r="J23" i="56"/>
  <c r="J22" i="56"/>
  <c r="J21" i="56"/>
  <c r="J20" i="56"/>
  <c r="J19" i="56"/>
  <c r="J18" i="56"/>
  <c r="J17" i="56"/>
  <c r="J16" i="56"/>
  <c r="J15" i="56"/>
  <c r="J14" i="56"/>
  <c r="J13" i="56"/>
  <c r="J12" i="56"/>
  <c r="J11" i="56"/>
  <c r="AC1255" i="56"/>
  <c r="AB1255" i="56"/>
  <c r="AA1255" i="56"/>
  <c r="Z1255" i="56"/>
  <c r="Y1255" i="56"/>
  <c r="X1255" i="56"/>
  <c r="W1255" i="56"/>
  <c r="V1255" i="56"/>
  <c r="AC1260" i="56"/>
  <c r="AB1260" i="56"/>
  <c r="AA1260" i="56"/>
  <c r="Z1260" i="56"/>
  <c r="Y1260" i="56"/>
  <c r="X1260" i="56"/>
  <c r="W1260" i="56"/>
  <c r="V1260" i="56"/>
  <c r="AC1605" i="56"/>
  <c r="AB1605" i="56"/>
  <c r="AA1605" i="56"/>
  <c r="Z1605" i="56"/>
  <c r="Y1605" i="56"/>
  <c r="X1605" i="56"/>
  <c r="W1605" i="56"/>
  <c r="V1605" i="56"/>
  <c r="AC1600" i="56"/>
  <c r="AB1600" i="56"/>
  <c r="AA1600" i="56"/>
  <c r="Z1600" i="56"/>
  <c r="Y1600" i="56"/>
  <c r="X1600" i="56"/>
  <c r="W1600" i="56"/>
  <c r="V1600" i="56"/>
  <c r="AC1595" i="56"/>
  <c r="AB1595" i="56"/>
  <c r="AA1595" i="56"/>
  <c r="Z1595" i="56"/>
  <c r="Y1595" i="56"/>
  <c r="X1595" i="56"/>
  <c r="W1595" i="56"/>
  <c r="V1595" i="56"/>
  <c r="AC1590" i="56"/>
  <c r="AB1590" i="56"/>
  <c r="AA1590" i="56"/>
  <c r="Z1590" i="56"/>
  <c r="Y1590" i="56"/>
  <c r="X1590" i="56"/>
  <c r="W1590" i="56"/>
  <c r="V1590" i="56"/>
  <c r="AC1585" i="56"/>
  <c r="AB1585" i="56"/>
  <c r="AA1585" i="56"/>
  <c r="Z1585" i="56"/>
  <c r="Y1585" i="56"/>
  <c r="X1585" i="56"/>
  <c r="W1585" i="56"/>
  <c r="V1585" i="56"/>
  <c r="AC1580" i="56"/>
  <c r="AB1580" i="56"/>
  <c r="AA1580" i="56"/>
  <c r="Z1580" i="56"/>
  <c r="Y1580" i="56"/>
  <c r="X1580" i="56"/>
  <c r="W1580" i="56"/>
  <c r="V1580" i="56"/>
  <c r="AC1575" i="56"/>
  <c r="AB1575" i="56"/>
  <c r="AA1575" i="56"/>
  <c r="Z1575" i="56"/>
  <c r="Y1575" i="56"/>
  <c r="X1575" i="56"/>
  <c r="W1575" i="56"/>
  <c r="V1575" i="56"/>
  <c r="AC1570" i="56"/>
  <c r="AB1570" i="56"/>
  <c r="AA1570" i="56"/>
  <c r="Z1570" i="56"/>
  <c r="Y1570" i="56"/>
  <c r="X1570" i="56"/>
  <c r="W1570" i="56"/>
  <c r="V1570" i="56"/>
  <c r="AC1565" i="56"/>
  <c r="AB1565" i="56"/>
  <c r="AA1565" i="56"/>
  <c r="Z1565" i="56"/>
  <c r="Y1565" i="56"/>
  <c r="X1565" i="56"/>
  <c r="W1565" i="56"/>
  <c r="V1565" i="56"/>
  <c r="AC1560" i="56"/>
  <c r="AB1560" i="56"/>
  <c r="AA1560" i="56"/>
  <c r="Z1560" i="56"/>
  <c r="Y1560" i="56"/>
  <c r="X1560" i="56"/>
  <c r="W1560" i="56"/>
  <c r="V1560" i="56"/>
  <c r="AC1555" i="56"/>
  <c r="AB1555" i="56"/>
  <c r="AA1555" i="56"/>
  <c r="Z1555" i="56"/>
  <c r="Y1555" i="56"/>
  <c r="X1555" i="56"/>
  <c r="W1555" i="56"/>
  <c r="V1555" i="56"/>
  <c r="AC1550" i="56"/>
  <c r="AB1550" i="56"/>
  <c r="AA1550" i="56"/>
  <c r="Z1550" i="56"/>
  <c r="Y1550" i="56"/>
  <c r="X1550" i="56"/>
  <c r="W1550" i="56"/>
  <c r="V1550" i="56"/>
  <c r="AC1545" i="56"/>
  <c r="AB1545" i="56"/>
  <c r="AA1545" i="56"/>
  <c r="Z1545" i="56"/>
  <c r="Y1545" i="56"/>
  <c r="X1545" i="56"/>
  <c r="W1545" i="56"/>
  <c r="V1545" i="56"/>
  <c r="AC1540" i="56"/>
  <c r="AB1540" i="56"/>
  <c r="AA1540" i="56"/>
  <c r="Z1540" i="56"/>
  <c r="Y1540" i="56"/>
  <c r="X1540" i="56"/>
  <c r="W1540" i="56"/>
  <c r="V1540" i="56"/>
  <c r="AC1535" i="56"/>
  <c r="AB1535" i="56"/>
  <c r="AA1535" i="56"/>
  <c r="Z1535" i="56"/>
  <c r="Y1535" i="56"/>
  <c r="X1535" i="56"/>
  <c r="W1535" i="56"/>
  <c r="V1535" i="56"/>
  <c r="AC1530" i="56"/>
  <c r="AB1530" i="56"/>
  <c r="AA1530" i="56"/>
  <c r="Z1530" i="56"/>
  <c r="Y1530" i="56"/>
  <c r="X1530" i="56"/>
  <c r="W1530" i="56"/>
  <c r="V1530" i="56"/>
  <c r="AC1525" i="56"/>
  <c r="AB1525" i="56"/>
  <c r="AA1525" i="56"/>
  <c r="Z1525" i="56"/>
  <c r="Y1525" i="56"/>
  <c r="X1525" i="56"/>
  <c r="W1525" i="56"/>
  <c r="V1525" i="56"/>
  <c r="AC1520" i="56"/>
  <c r="AB1520" i="56"/>
  <c r="AA1520" i="56"/>
  <c r="Z1520" i="56"/>
  <c r="Y1520" i="56"/>
  <c r="X1520" i="56"/>
  <c r="W1520" i="56"/>
  <c r="V1520" i="56"/>
  <c r="AC1515" i="56"/>
  <c r="AB1515" i="56"/>
  <c r="AA1515" i="56"/>
  <c r="Z1515" i="56"/>
  <c r="Y1515" i="56"/>
  <c r="X1515" i="56"/>
  <c r="W1515" i="56"/>
  <c r="V1515" i="56"/>
  <c r="AC1510" i="56"/>
  <c r="AB1510" i="56"/>
  <c r="AA1510" i="56"/>
  <c r="Z1510" i="56"/>
  <c r="Y1510" i="56"/>
  <c r="X1510" i="56"/>
  <c r="W1510" i="56"/>
  <c r="V1510" i="56"/>
  <c r="AC1505" i="56"/>
  <c r="AB1505" i="56"/>
  <c r="AA1505" i="56"/>
  <c r="Z1505" i="56"/>
  <c r="Y1505" i="56"/>
  <c r="X1505" i="56"/>
  <c r="W1505" i="56"/>
  <c r="V1505" i="56"/>
  <c r="AC1500" i="56"/>
  <c r="AB1500" i="56"/>
  <c r="AA1500" i="56"/>
  <c r="Z1500" i="56"/>
  <c r="Y1500" i="56"/>
  <c r="X1500" i="56"/>
  <c r="W1500" i="56"/>
  <c r="V1500" i="56"/>
  <c r="AC1495" i="56"/>
  <c r="AB1495" i="56"/>
  <c r="AA1495" i="56"/>
  <c r="Z1495" i="56"/>
  <c r="Y1495" i="56"/>
  <c r="X1495" i="56"/>
  <c r="W1495" i="56"/>
  <c r="V1495" i="56"/>
  <c r="AC1490" i="56"/>
  <c r="AB1490" i="56"/>
  <c r="AA1490" i="56"/>
  <c r="Z1490" i="56"/>
  <c r="Y1490" i="56"/>
  <c r="X1490" i="56"/>
  <c r="W1490" i="56"/>
  <c r="V1490" i="56"/>
  <c r="AC1485" i="56"/>
  <c r="AB1485" i="56"/>
  <c r="AA1485" i="56"/>
  <c r="Z1485" i="56"/>
  <c r="Y1485" i="56"/>
  <c r="X1485" i="56"/>
  <c r="W1485" i="56"/>
  <c r="V1485" i="56"/>
  <c r="AC1480" i="56"/>
  <c r="AB1480" i="56"/>
  <c r="AA1480" i="56"/>
  <c r="Z1480" i="56"/>
  <c r="Y1480" i="56"/>
  <c r="X1480" i="56"/>
  <c r="W1480" i="56"/>
  <c r="V1480" i="56"/>
  <c r="AC1475" i="56"/>
  <c r="AB1475" i="56"/>
  <c r="AA1475" i="56"/>
  <c r="Z1475" i="56"/>
  <c r="Y1475" i="56"/>
  <c r="X1475" i="56"/>
  <c r="W1475" i="56"/>
  <c r="V1475" i="56"/>
  <c r="AC1470" i="56"/>
  <c r="AB1470" i="56"/>
  <c r="AA1470" i="56"/>
  <c r="Z1470" i="56"/>
  <c r="Y1470" i="56"/>
  <c r="X1470" i="56"/>
  <c r="W1470" i="56"/>
  <c r="V1470" i="56"/>
  <c r="AC1465" i="56"/>
  <c r="AB1465" i="56"/>
  <c r="AA1465" i="56"/>
  <c r="Z1465" i="56"/>
  <c r="Y1465" i="56"/>
  <c r="X1465" i="56"/>
  <c r="W1465" i="56"/>
  <c r="V1465" i="56"/>
  <c r="AC1460" i="56"/>
  <c r="AB1460" i="56"/>
  <c r="AA1460" i="56"/>
  <c r="Z1460" i="56"/>
  <c r="Y1460" i="56"/>
  <c r="X1460" i="56"/>
  <c r="W1460" i="56"/>
  <c r="V1460" i="56"/>
  <c r="AC1455" i="56"/>
  <c r="AB1455" i="56"/>
  <c r="AA1455" i="56"/>
  <c r="Z1455" i="56"/>
  <c r="Y1455" i="56"/>
  <c r="X1455" i="56"/>
  <c r="W1455" i="56"/>
  <c r="V1455" i="56"/>
  <c r="AC1450" i="56"/>
  <c r="AB1450" i="56"/>
  <c r="AA1450" i="56"/>
  <c r="Z1450" i="56"/>
  <c r="Y1450" i="56"/>
  <c r="X1450" i="56"/>
  <c r="W1450" i="56"/>
  <c r="V1450" i="56"/>
  <c r="AC1445" i="56"/>
  <c r="AB1445" i="56"/>
  <c r="AA1445" i="56"/>
  <c r="Z1445" i="56"/>
  <c r="Y1445" i="56"/>
  <c r="X1445" i="56"/>
  <c r="W1445" i="56"/>
  <c r="V1445" i="56"/>
  <c r="AC1440" i="56"/>
  <c r="AB1440" i="56"/>
  <c r="AA1440" i="56"/>
  <c r="Z1440" i="56"/>
  <c r="Y1440" i="56"/>
  <c r="X1440" i="56"/>
  <c r="W1440" i="56"/>
  <c r="V1440" i="56"/>
  <c r="AC1435" i="56"/>
  <c r="AB1435" i="56"/>
  <c r="AA1435" i="56"/>
  <c r="Z1435" i="56"/>
  <c r="Y1435" i="56"/>
  <c r="X1435" i="56"/>
  <c r="W1435" i="56"/>
  <c r="V1435" i="56"/>
  <c r="AC1430" i="56"/>
  <c r="AB1430" i="56"/>
  <c r="AA1430" i="56"/>
  <c r="Z1430" i="56"/>
  <c r="Y1430" i="56"/>
  <c r="X1430" i="56"/>
  <c r="W1430" i="56"/>
  <c r="V1430" i="56"/>
  <c r="AC1425" i="56"/>
  <c r="AB1425" i="56"/>
  <c r="AA1425" i="56"/>
  <c r="Z1425" i="56"/>
  <c r="Y1425" i="56"/>
  <c r="X1425" i="56"/>
  <c r="W1425" i="56"/>
  <c r="V1425" i="56"/>
  <c r="AC1420" i="56"/>
  <c r="AB1420" i="56"/>
  <c r="AA1420" i="56"/>
  <c r="Z1420" i="56"/>
  <c r="Y1420" i="56"/>
  <c r="X1420" i="56"/>
  <c r="W1420" i="56"/>
  <c r="V1420" i="56"/>
  <c r="AC1415" i="56"/>
  <c r="AB1415" i="56"/>
  <c r="AA1415" i="56"/>
  <c r="Z1415" i="56"/>
  <c r="Y1415" i="56"/>
  <c r="X1415" i="56"/>
  <c r="W1415" i="56"/>
  <c r="V1415" i="56"/>
  <c r="AC1410" i="56"/>
  <c r="AB1410" i="56"/>
  <c r="AA1410" i="56"/>
  <c r="Z1410" i="56"/>
  <c r="Y1410" i="56"/>
  <c r="X1410" i="56"/>
  <c r="W1410" i="56"/>
  <c r="V1410" i="56"/>
  <c r="AC1405" i="56"/>
  <c r="AB1405" i="56"/>
  <c r="AA1405" i="56"/>
  <c r="Z1405" i="56"/>
  <c r="Y1405" i="56"/>
  <c r="X1405" i="56"/>
  <c r="W1405" i="56"/>
  <c r="V1405" i="56"/>
  <c r="AC1400" i="56"/>
  <c r="AB1400" i="56"/>
  <c r="AA1400" i="56"/>
  <c r="Z1400" i="56"/>
  <c r="Y1400" i="56"/>
  <c r="X1400" i="56"/>
  <c r="W1400" i="56"/>
  <c r="V1400" i="56"/>
  <c r="AC1395" i="56"/>
  <c r="AB1395" i="56"/>
  <c r="AA1395" i="56"/>
  <c r="Z1395" i="56"/>
  <c r="Y1395" i="56"/>
  <c r="X1395" i="56"/>
  <c r="W1395" i="56"/>
  <c r="V1395" i="56"/>
  <c r="AC1390" i="56"/>
  <c r="AB1390" i="56"/>
  <c r="AA1390" i="56"/>
  <c r="Z1390" i="56"/>
  <c r="Y1390" i="56"/>
  <c r="X1390" i="56"/>
  <c r="W1390" i="56"/>
  <c r="V1390" i="56"/>
  <c r="AC1385" i="56"/>
  <c r="AB1385" i="56"/>
  <c r="AA1385" i="56"/>
  <c r="Z1385" i="56"/>
  <c r="Y1385" i="56"/>
  <c r="X1385" i="56"/>
  <c r="W1385" i="56"/>
  <c r="V1385" i="56"/>
  <c r="AC1380" i="56"/>
  <c r="AB1380" i="56"/>
  <c r="AA1380" i="56"/>
  <c r="Z1380" i="56"/>
  <c r="Y1380" i="56"/>
  <c r="X1380" i="56"/>
  <c r="W1380" i="56"/>
  <c r="V1380" i="56"/>
  <c r="AC1375" i="56"/>
  <c r="AB1375" i="56"/>
  <c r="AA1375" i="56"/>
  <c r="Z1375" i="56"/>
  <c r="Y1375" i="56"/>
  <c r="X1375" i="56"/>
  <c r="W1375" i="56"/>
  <c r="V1375" i="56"/>
  <c r="AC1370" i="56"/>
  <c r="AB1370" i="56"/>
  <c r="AA1370" i="56"/>
  <c r="Z1370" i="56"/>
  <c r="Y1370" i="56"/>
  <c r="X1370" i="56"/>
  <c r="W1370" i="56"/>
  <c r="V1370" i="56"/>
  <c r="AC1365" i="56"/>
  <c r="AB1365" i="56"/>
  <c r="AA1365" i="56"/>
  <c r="Z1365" i="56"/>
  <c r="Y1365" i="56"/>
  <c r="X1365" i="56"/>
  <c r="W1365" i="56"/>
  <c r="V1365" i="56"/>
  <c r="AC1360" i="56"/>
  <c r="AB1360" i="56"/>
  <c r="AA1360" i="56"/>
  <c r="Z1360" i="56"/>
  <c r="Y1360" i="56"/>
  <c r="X1360" i="56"/>
  <c r="W1360" i="56"/>
  <c r="V1360" i="56"/>
  <c r="AC1355" i="56"/>
  <c r="AB1355" i="56"/>
  <c r="AA1355" i="56"/>
  <c r="Z1355" i="56"/>
  <c r="Y1355" i="56"/>
  <c r="X1355" i="56"/>
  <c r="W1355" i="56"/>
  <c r="V1355" i="56"/>
  <c r="AC1350" i="56"/>
  <c r="AB1350" i="56"/>
  <c r="AA1350" i="56"/>
  <c r="Z1350" i="56"/>
  <c r="Y1350" i="56"/>
  <c r="X1350" i="56"/>
  <c r="W1350" i="56"/>
  <c r="V1350" i="56"/>
  <c r="AC1345" i="56"/>
  <c r="AB1345" i="56"/>
  <c r="AA1345" i="56"/>
  <c r="Z1345" i="56"/>
  <c r="Y1345" i="56"/>
  <c r="X1345" i="56"/>
  <c r="W1345" i="56"/>
  <c r="V1345" i="56"/>
  <c r="AC1340" i="56"/>
  <c r="AB1340" i="56"/>
  <c r="AA1340" i="56"/>
  <c r="Z1340" i="56"/>
  <c r="Y1340" i="56"/>
  <c r="X1340" i="56"/>
  <c r="W1340" i="56"/>
  <c r="V1340" i="56"/>
  <c r="AC1335" i="56"/>
  <c r="AB1335" i="56"/>
  <c r="AA1335" i="56"/>
  <c r="Z1335" i="56"/>
  <c r="Y1335" i="56"/>
  <c r="X1335" i="56"/>
  <c r="W1335" i="56"/>
  <c r="V1335" i="56"/>
  <c r="AC1330" i="56"/>
  <c r="AB1330" i="56"/>
  <c r="AA1330" i="56"/>
  <c r="Z1330" i="56"/>
  <c r="Y1330" i="56"/>
  <c r="X1330" i="56"/>
  <c r="W1330" i="56"/>
  <c r="V1330" i="56"/>
  <c r="AC1325" i="56"/>
  <c r="AB1325" i="56"/>
  <c r="AA1325" i="56"/>
  <c r="Z1325" i="56"/>
  <c r="Y1325" i="56"/>
  <c r="X1325" i="56"/>
  <c r="W1325" i="56"/>
  <c r="V1325" i="56"/>
  <c r="AC1320" i="56"/>
  <c r="AB1320" i="56"/>
  <c r="AA1320" i="56"/>
  <c r="Z1320" i="56"/>
  <c r="Y1320" i="56"/>
  <c r="X1320" i="56"/>
  <c r="W1320" i="56"/>
  <c r="V1320" i="56"/>
  <c r="AC1315" i="56"/>
  <c r="AB1315" i="56"/>
  <c r="AA1315" i="56"/>
  <c r="Z1315" i="56"/>
  <c r="Y1315" i="56"/>
  <c r="X1315" i="56"/>
  <c r="W1315" i="56"/>
  <c r="V1315" i="56"/>
  <c r="AC1310" i="56"/>
  <c r="AB1310" i="56"/>
  <c r="AA1310" i="56"/>
  <c r="Z1310" i="56"/>
  <c r="Y1310" i="56"/>
  <c r="X1310" i="56"/>
  <c r="W1310" i="56"/>
  <c r="V1310" i="56"/>
  <c r="AC1305" i="56"/>
  <c r="AB1305" i="56"/>
  <c r="AA1305" i="56"/>
  <c r="Z1305" i="56"/>
  <c r="Y1305" i="56"/>
  <c r="X1305" i="56"/>
  <c r="W1305" i="56"/>
  <c r="V1305" i="56"/>
  <c r="AC1300" i="56"/>
  <c r="AB1300" i="56"/>
  <c r="AA1300" i="56"/>
  <c r="Z1300" i="56"/>
  <c r="Y1300" i="56"/>
  <c r="X1300" i="56"/>
  <c r="W1300" i="56"/>
  <c r="V1300" i="56"/>
  <c r="AC1295" i="56"/>
  <c r="AB1295" i="56"/>
  <c r="AA1295" i="56"/>
  <c r="Z1295" i="56"/>
  <c r="Y1295" i="56"/>
  <c r="X1295" i="56"/>
  <c r="W1295" i="56"/>
  <c r="V1295" i="56"/>
  <c r="AC1290" i="56"/>
  <c r="AB1290" i="56"/>
  <c r="AA1290" i="56"/>
  <c r="Z1290" i="56"/>
  <c r="Y1290" i="56"/>
  <c r="X1290" i="56"/>
  <c r="W1290" i="56"/>
  <c r="V1290" i="56"/>
  <c r="AC1285" i="56"/>
  <c r="AB1285" i="56"/>
  <c r="AA1285" i="56"/>
  <c r="Z1285" i="56"/>
  <c r="Y1285" i="56"/>
  <c r="X1285" i="56"/>
  <c r="W1285" i="56"/>
  <c r="V1285" i="56"/>
  <c r="AC1280" i="56"/>
  <c r="AB1280" i="56"/>
  <c r="AA1280" i="56"/>
  <c r="Z1280" i="56"/>
  <c r="Y1280" i="56"/>
  <c r="X1280" i="56"/>
  <c r="W1280" i="56"/>
  <c r="V1280" i="56"/>
  <c r="AC1275" i="56"/>
  <c r="AB1275" i="56"/>
  <c r="AA1275" i="56"/>
  <c r="Z1275" i="56"/>
  <c r="Y1275" i="56"/>
  <c r="X1275" i="56"/>
  <c r="W1275" i="56"/>
  <c r="V1275" i="56"/>
  <c r="AC1270" i="56"/>
  <c r="AB1270" i="56"/>
  <c r="AA1270" i="56"/>
  <c r="Z1270" i="56"/>
  <c r="Y1270" i="56"/>
  <c r="X1270" i="56"/>
  <c r="W1270" i="56"/>
  <c r="V1270" i="56"/>
  <c r="AC1265" i="56"/>
  <c r="AB1265" i="56"/>
  <c r="AA1265" i="56"/>
  <c r="Z1265" i="56"/>
  <c r="Y1265" i="56"/>
  <c r="X1265" i="56"/>
  <c r="W1265" i="56"/>
  <c r="V1265" i="56"/>
  <c r="Q331" i="57"/>
  <c r="Q330" i="57"/>
  <c r="Q329" i="57"/>
  <c r="Q328" i="57"/>
  <c r="Q327" i="57"/>
  <c r="Q326" i="57"/>
  <c r="Q325" i="57"/>
  <c r="Q324" i="57"/>
  <c r="Q323" i="57"/>
  <c r="Q322" i="57"/>
  <c r="Q321" i="57"/>
  <c r="Q320" i="57"/>
  <c r="Q319" i="57"/>
  <c r="Q318" i="57"/>
  <c r="Q317" i="57"/>
  <c r="Q316" i="57"/>
  <c r="Q315" i="57"/>
  <c r="Q314" i="57"/>
  <c r="Q313" i="57"/>
  <c r="Q312" i="57"/>
  <c r="Q311" i="57"/>
  <c r="Q310" i="57"/>
  <c r="Q309" i="57"/>
  <c r="Q308" i="57"/>
  <c r="Q307" i="57"/>
  <c r="Q306" i="57"/>
  <c r="Q305" i="57"/>
  <c r="Q304" i="57"/>
  <c r="Q303" i="57"/>
  <c r="Q302" i="57"/>
  <c r="Q301" i="57"/>
  <c r="Q300" i="57"/>
  <c r="Q299" i="57"/>
  <c r="Q298" i="57"/>
  <c r="Q297" i="57"/>
  <c r="Q296" i="57"/>
  <c r="Q295" i="57"/>
  <c r="Q294" i="57"/>
  <c r="Q293" i="57"/>
  <c r="Q292" i="57"/>
  <c r="Q291" i="57"/>
  <c r="Q290" i="57"/>
  <c r="Q289" i="57"/>
  <c r="Q288" i="57"/>
  <c r="Q287" i="57"/>
  <c r="Q286" i="57"/>
  <c r="Q285" i="57"/>
  <c r="Q284" i="57"/>
  <c r="Q283" i="57"/>
  <c r="Q282" i="57"/>
  <c r="Q281" i="57"/>
  <c r="Q280" i="57"/>
  <c r="Q279" i="57"/>
  <c r="Q278" i="57"/>
  <c r="Q277" i="57"/>
  <c r="Q276" i="57"/>
  <c r="Q275" i="57"/>
  <c r="Q274" i="57"/>
  <c r="Q273" i="57"/>
  <c r="Q272" i="57"/>
  <c r="Q271" i="57"/>
  <c r="Q270" i="57"/>
  <c r="Q269" i="57"/>
  <c r="Q268" i="57"/>
  <c r="Q267" i="57"/>
  <c r="Q266" i="57"/>
  <c r="Q265" i="57"/>
  <c r="Q264" i="57"/>
  <c r="Q263" i="57"/>
  <c r="Q262" i="57"/>
  <c r="Q261" i="57"/>
  <c r="Q260" i="57"/>
  <c r="Q259" i="57"/>
  <c r="Q258" i="57"/>
  <c r="Q257" i="57"/>
  <c r="Q256" i="57"/>
  <c r="Q255" i="57"/>
  <c r="Q254" i="57"/>
  <c r="Q253" i="57"/>
  <c r="Q252" i="57"/>
  <c r="Q251" i="57"/>
  <c r="Q250" i="57"/>
  <c r="Q249" i="57"/>
  <c r="Q248" i="57"/>
  <c r="Q247" i="57"/>
  <c r="Q246" i="57"/>
  <c r="Q245" i="57"/>
  <c r="Q244" i="57"/>
  <c r="Q243" i="57"/>
  <c r="Q242" i="57"/>
  <c r="Q241" i="57"/>
  <c r="Q240" i="57"/>
  <c r="Q239" i="57"/>
  <c r="Q238" i="57"/>
  <c r="Q237" i="57"/>
  <c r="Q236" i="57"/>
  <c r="Q235" i="57"/>
  <c r="Q234" i="57"/>
  <c r="Q233" i="57"/>
  <c r="Q232" i="57"/>
  <c r="Q231" i="57"/>
  <c r="Q230" i="57"/>
  <c r="Q229" i="57"/>
  <c r="Q228" i="57"/>
  <c r="Q227" i="57"/>
  <c r="Q226" i="57"/>
  <c r="Q225" i="57"/>
  <c r="Q224" i="57"/>
  <c r="Q223" i="57"/>
  <c r="Q222" i="57"/>
  <c r="Q221" i="57"/>
  <c r="Q220" i="57"/>
  <c r="Q219" i="57"/>
  <c r="Q218" i="57"/>
  <c r="Q217" i="57"/>
  <c r="Q216" i="57"/>
  <c r="Q215" i="57"/>
  <c r="Q214" i="57"/>
  <c r="Q213" i="57"/>
  <c r="Q212" i="57"/>
  <c r="Q211" i="57"/>
  <c r="Q210" i="57"/>
  <c r="Q209" i="57"/>
  <c r="Q208" i="57"/>
  <c r="Q207" i="57"/>
  <c r="Q206" i="57"/>
  <c r="Q205" i="57"/>
  <c r="Q204" i="57"/>
  <c r="Q203" i="57"/>
  <c r="Q202" i="57"/>
  <c r="Q201" i="57"/>
  <c r="Q200" i="57"/>
  <c r="Q199" i="57"/>
  <c r="Q198" i="57"/>
  <c r="Q197" i="57"/>
  <c r="Q196" i="57"/>
  <c r="Q195" i="57"/>
  <c r="Q194" i="57"/>
  <c r="Q193" i="57"/>
  <c r="Q192" i="57"/>
  <c r="Q191" i="57"/>
  <c r="Q190" i="57"/>
  <c r="Q189" i="57"/>
  <c r="Q188" i="57"/>
  <c r="Q187" i="57"/>
  <c r="Q186" i="57"/>
  <c r="Q185" i="57"/>
  <c r="Q184" i="57"/>
  <c r="Q183" i="57"/>
  <c r="Q182" i="57"/>
  <c r="Q181" i="57"/>
  <c r="Q180" i="57"/>
  <c r="Q179" i="57"/>
  <c r="Q178" i="57"/>
  <c r="Q177" i="57"/>
  <c r="Q176" i="57"/>
  <c r="Q175" i="57"/>
  <c r="Q174" i="57"/>
  <c r="Q173" i="57"/>
  <c r="Q172" i="57"/>
  <c r="Q171" i="57"/>
  <c r="Q170" i="57"/>
  <c r="Q169" i="57"/>
  <c r="Q168" i="57"/>
  <c r="Q167" i="57"/>
  <c r="Q166" i="57"/>
  <c r="Q165" i="57"/>
  <c r="Q164" i="57"/>
  <c r="Q163" i="57"/>
  <c r="Q162" i="57"/>
  <c r="Q161" i="57"/>
  <c r="Q160" i="57"/>
  <c r="Q159" i="57"/>
  <c r="Q158" i="57"/>
  <c r="Q157" i="57"/>
  <c r="Q156" i="57"/>
  <c r="Q155" i="57"/>
  <c r="Q154" i="57"/>
  <c r="Q153" i="57"/>
  <c r="Q152" i="57"/>
  <c r="Q151" i="57"/>
  <c r="Q150" i="57"/>
  <c r="Q149" i="57"/>
  <c r="Q148" i="57"/>
  <c r="Q147" i="57"/>
  <c r="Q146" i="57"/>
  <c r="Q145" i="57"/>
  <c r="Q144" i="57"/>
  <c r="Q143" i="57"/>
  <c r="Q142" i="57"/>
  <c r="Q141" i="57"/>
  <c r="Q140" i="57"/>
  <c r="Q139" i="57"/>
  <c r="Q138" i="57"/>
  <c r="Q137" i="57"/>
  <c r="Q136" i="57"/>
  <c r="Q135" i="57"/>
  <c r="Q134" i="57"/>
  <c r="Q133" i="57"/>
  <c r="Q132" i="57"/>
  <c r="Q131" i="57"/>
  <c r="Q130" i="57"/>
  <c r="Q129" i="57"/>
  <c r="Q128" i="57"/>
  <c r="Q127" i="57"/>
  <c r="Q126" i="57"/>
  <c r="Q125" i="57"/>
  <c r="Q124" i="57"/>
  <c r="Q123" i="57"/>
  <c r="Q122" i="57"/>
  <c r="Q121" i="57"/>
  <c r="Q120" i="57"/>
  <c r="Q119" i="57"/>
  <c r="Q118" i="57"/>
  <c r="Q117" i="57"/>
  <c r="Q116" i="57"/>
  <c r="Q115" i="57"/>
  <c r="Q114" i="57"/>
  <c r="Q113" i="57"/>
  <c r="Q112" i="57"/>
  <c r="Q111" i="57"/>
  <c r="Q110" i="57"/>
  <c r="Q109" i="57"/>
  <c r="Q108" i="57"/>
  <c r="Q107" i="57"/>
  <c r="Q106" i="57"/>
  <c r="Q105" i="57"/>
  <c r="Q104" i="57"/>
  <c r="Q103" i="57"/>
  <c r="Q102" i="57"/>
  <c r="Q101" i="57"/>
  <c r="Q100" i="57"/>
  <c r="Q99" i="57"/>
  <c r="Q98" i="57"/>
  <c r="Q97" i="57"/>
  <c r="Q96" i="57"/>
  <c r="Q95" i="57"/>
  <c r="Q94" i="57"/>
  <c r="Q93" i="57"/>
  <c r="Q92" i="57"/>
  <c r="Q91" i="57"/>
  <c r="Q90" i="57"/>
  <c r="Q89" i="57"/>
  <c r="Q88" i="57"/>
  <c r="Q87" i="57"/>
  <c r="Q86" i="57"/>
  <c r="Q85" i="57"/>
  <c r="Q84" i="57"/>
  <c r="Q83" i="57"/>
  <c r="Q82" i="57"/>
  <c r="Q81" i="57"/>
  <c r="Q80" i="57"/>
  <c r="Q79" i="57"/>
  <c r="Q78" i="57"/>
  <c r="Q77" i="57"/>
  <c r="Q76" i="57"/>
  <c r="Q75" i="57"/>
  <c r="Q74" i="57"/>
  <c r="Q73" i="57"/>
  <c r="Q72" i="57"/>
  <c r="Q71" i="57"/>
  <c r="Q70" i="57"/>
  <c r="Q69" i="57"/>
  <c r="Q68" i="57"/>
  <c r="Q67" i="57"/>
  <c r="Q66" i="57"/>
  <c r="Q65" i="57"/>
  <c r="Q64" i="57"/>
  <c r="Q63" i="57"/>
  <c r="Q62" i="57"/>
  <c r="Q61" i="57"/>
  <c r="Q60" i="57"/>
  <c r="Q59" i="57"/>
  <c r="Q58" i="57"/>
  <c r="Q57" i="57"/>
  <c r="Q56" i="57"/>
  <c r="Q55" i="57"/>
  <c r="Q54" i="57"/>
  <c r="Q53" i="57"/>
  <c r="Q52" i="57"/>
  <c r="Q51" i="57"/>
  <c r="Q50" i="57"/>
  <c r="Q49" i="57"/>
  <c r="Q48" i="57"/>
  <c r="Q47" i="57"/>
  <c r="Q46" i="57"/>
  <c r="Q45" i="57"/>
  <c r="Q44" i="57"/>
  <c r="Q43" i="57"/>
  <c r="Q42" i="57"/>
  <c r="Q41" i="57"/>
  <c r="Q40" i="57"/>
  <c r="Q39" i="57"/>
  <c r="Q38" i="57"/>
  <c r="Q37" i="57"/>
  <c r="Q36" i="57"/>
  <c r="Q35" i="57"/>
  <c r="Q34" i="57"/>
  <c r="Q33" i="57"/>
  <c r="Q32" i="57"/>
  <c r="Q31" i="57"/>
  <c r="Q30" i="57"/>
  <c r="Q29" i="57"/>
  <c r="Q28" i="57"/>
  <c r="Q27" i="57"/>
  <c r="Q26" i="57"/>
  <c r="Q25" i="57"/>
  <c r="Q24" i="57"/>
  <c r="Q23" i="57"/>
  <c r="Q22" i="57"/>
  <c r="Q21" i="57"/>
  <c r="Q20" i="57"/>
  <c r="Q19" i="57"/>
  <c r="Q18" i="57"/>
  <c r="Q17" i="57"/>
  <c r="Q16" i="57"/>
  <c r="Q15" i="57"/>
  <c r="Q14" i="57"/>
  <c r="Q13" i="57"/>
  <c r="V15" i="56"/>
  <c r="W15" i="56"/>
  <c r="X15" i="56"/>
  <c r="Y15" i="56"/>
  <c r="Z15" i="56"/>
  <c r="AA15" i="56"/>
  <c r="AB15" i="56"/>
  <c r="AC15" i="56"/>
  <c r="V20" i="56"/>
  <c r="W20" i="56"/>
  <c r="X20" i="56"/>
  <c r="Y20" i="56"/>
  <c r="Z20" i="56"/>
  <c r="AA20" i="56"/>
  <c r="AB20" i="56"/>
  <c r="AC20" i="56"/>
  <c r="V25" i="56"/>
  <c r="W25" i="56"/>
  <c r="X25" i="56"/>
  <c r="Y25" i="56"/>
  <c r="Z25" i="56"/>
  <c r="AA25" i="56"/>
  <c r="AB25" i="56"/>
  <c r="AC25" i="56"/>
  <c r="V30" i="56"/>
  <c r="W30" i="56"/>
  <c r="X30" i="56"/>
  <c r="Y30" i="56"/>
  <c r="Z30" i="56"/>
  <c r="AA30" i="56"/>
  <c r="AB30" i="56"/>
  <c r="AC30" i="56"/>
  <c r="V35" i="56"/>
  <c r="W35" i="56"/>
  <c r="X35" i="56"/>
  <c r="Y35" i="56"/>
  <c r="Z35" i="56"/>
  <c r="AA35" i="56"/>
  <c r="AB35" i="56"/>
  <c r="AC35" i="56"/>
  <c r="V40" i="56"/>
  <c r="W40" i="56"/>
  <c r="X40" i="56"/>
  <c r="Y40" i="56"/>
  <c r="Z40" i="56"/>
  <c r="AA40" i="56"/>
  <c r="AB40" i="56"/>
  <c r="AC40" i="56"/>
  <c r="V45" i="56"/>
  <c r="W45" i="56"/>
  <c r="X45" i="56"/>
  <c r="Y45" i="56"/>
  <c r="Z45" i="56"/>
  <c r="AA45" i="56"/>
  <c r="AB45" i="56"/>
  <c r="AC45" i="56"/>
  <c r="V50" i="56"/>
  <c r="W50" i="56"/>
  <c r="X50" i="56"/>
  <c r="Y50" i="56"/>
  <c r="Z50" i="56"/>
  <c r="AA50" i="56"/>
  <c r="AB50" i="56"/>
  <c r="AC50" i="56"/>
  <c r="V55" i="56"/>
  <c r="W55" i="56"/>
  <c r="X55" i="56"/>
  <c r="Y55" i="56"/>
  <c r="Z55" i="56"/>
  <c r="AA55" i="56"/>
  <c r="AB55" i="56"/>
  <c r="AC55" i="56"/>
  <c r="V60" i="56"/>
  <c r="W60" i="56"/>
  <c r="X60" i="56"/>
  <c r="Y60" i="56"/>
  <c r="Z60" i="56"/>
  <c r="AA60" i="56"/>
  <c r="AB60" i="56"/>
  <c r="AC60" i="56"/>
  <c r="V65" i="56"/>
  <c r="W65" i="56"/>
  <c r="X65" i="56"/>
  <c r="Y65" i="56"/>
  <c r="Z65" i="56"/>
  <c r="AA65" i="56"/>
  <c r="AB65" i="56"/>
  <c r="AC65" i="56"/>
  <c r="V70" i="56"/>
  <c r="W70" i="56"/>
  <c r="X70" i="56"/>
  <c r="Y70" i="56"/>
  <c r="Z70" i="56"/>
  <c r="AA70" i="56"/>
  <c r="AB70" i="56"/>
  <c r="AC70" i="56"/>
  <c r="V75" i="56"/>
  <c r="W75" i="56"/>
  <c r="X75" i="56"/>
  <c r="Y75" i="56"/>
  <c r="Z75" i="56"/>
  <c r="AA75" i="56"/>
  <c r="AB75" i="56"/>
  <c r="AC75" i="56"/>
  <c r="V80" i="56"/>
  <c r="W80" i="56"/>
  <c r="X80" i="56"/>
  <c r="Y80" i="56"/>
  <c r="Z80" i="56"/>
  <c r="AA80" i="56"/>
  <c r="AB80" i="56"/>
  <c r="AC80" i="56"/>
  <c r="V85" i="56"/>
  <c r="W85" i="56"/>
  <c r="X85" i="56"/>
  <c r="Y85" i="56"/>
  <c r="Z85" i="56"/>
  <c r="AA85" i="56"/>
  <c r="AB85" i="56"/>
  <c r="AC85" i="56"/>
  <c r="V90" i="56"/>
  <c r="W90" i="56"/>
  <c r="X90" i="56"/>
  <c r="Y90" i="56"/>
  <c r="Z90" i="56"/>
  <c r="AA90" i="56"/>
  <c r="AB90" i="56"/>
  <c r="AC90" i="56"/>
  <c r="V95" i="56"/>
  <c r="W95" i="56"/>
  <c r="X95" i="56"/>
  <c r="Y95" i="56"/>
  <c r="Z95" i="56"/>
  <c r="AA95" i="56"/>
  <c r="AB95" i="56"/>
  <c r="AC95" i="56"/>
  <c r="V100" i="56"/>
  <c r="W100" i="56"/>
  <c r="X100" i="56"/>
  <c r="Y100" i="56"/>
  <c r="Z100" i="56"/>
  <c r="AA100" i="56"/>
  <c r="AB100" i="56"/>
  <c r="AC100" i="56"/>
  <c r="V105" i="56"/>
  <c r="W105" i="56"/>
  <c r="X105" i="56"/>
  <c r="Y105" i="56"/>
  <c r="Z105" i="56"/>
  <c r="AA105" i="56"/>
  <c r="AB105" i="56"/>
  <c r="AC105" i="56"/>
  <c r="V110" i="56"/>
  <c r="W110" i="56"/>
  <c r="X110" i="56"/>
  <c r="Y110" i="56"/>
  <c r="Z110" i="56"/>
  <c r="AA110" i="56"/>
  <c r="AB110" i="56"/>
  <c r="AC110" i="56"/>
  <c r="V115" i="56"/>
  <c r="W115" i="56"/>
  <c r="X115" i="56"/>
  <c r="Y115" i="56"/>
  <c r="Z115" i="56"/>
  <c r="AA115" i="56"/>
  <c r="AB115" i="56"/>
  <c r="AC115" i="56"/>
  <c r="V120" i="56"/>
  <c r="W120" i="56"/>
  <c r="X120" i="56"/>
  <c r="Y120" i="56"/>
  <c r="Z120" i="56"/>
  <c r="AA120" i="56"/>
  <c r="AB120" i="56"/>
  <c r="AC120" i="56"/>
  <c r="V125" i="56"/>
  <c r="W125" i="56"/>
  <c r="X125" i="56"/>
  <c r="Y125" i="56"/>
  <c r="Z125" i="56"/>
  <c r="AA125" i="56"/>
  <c r="AB125" i="56"/>
  <c r="AC125" i="56"/>
  <c r="V130" i="56"/>
  <c r="W130" i="56"/>
  <c r="X130" i="56"/>
  <c r="Y130" i="56"/>
  <c r="Z130" i="56"/>
  <c r="AA130" i="56"/>
  <c r="AB130" i="56"/>
  <c r="AC130" i="56"/>
  <c r="V135" i="56"/>
  <c r="W135" i="56"/>
  <c r="X135" i="56"/>
  <c r="Y135" i="56"/>
  <c r="Z135" i="56"/>
  <c r="AA135" i="56"/>
  <c r="AB135" i="56"/>
  <c r="AC135" i="56"/>
  <c r="V140" i="56"/>
  <c r="W140" i="56"/>
  <c r="X140" i="56"/>
  <c r="Y140" i="56"/>
  <c r="Z140" i="56"/>
  <c r="AA140" i="56"/>
  <c r="AB140" i="56"/>
  <c r="AC140" i="56"/>
  <c r="V145" i="56"/>
  <c r="W145" i="56"/>
  <c r="X145" i="56"/>
  <c r="Y145" i="56"/>
  <c r="Z145" i="56"/>
  <c r="AA145" i="56"/>
  <c r="AB145" i="56"/>
  <c r="AC145" i="56"/>
  <c r="V150" i="56"/>
  <c r="W150" i="56"/>
  <c r="X150" i="56"/>
  <c r="Y150" i="56"/>
  <c r="Z150" i="56"/>
  <c r="AA150" i="56"/>
  <c r="AB150" i="56"/>
  <c r="AC150" i="56"/>
  <c r="V155" i="56"/>
  <c r="W155" i="56"/>
  <c r="X155" i="56"/>
  <c r="Y155" i="56"/>
  <c r="Z155" i="56"/>
  <c r="AA155" i="56"/>
  <c r="AB155" i="56"/>
  <c r="AC155" i="56"/>
  <c r="V160" i="56"/>
  <c r="W160" i="56"/>
  <c r="X160" i="56"/>
  <c r="Y160" i="56"/>
  <c r="Z160" i="56"/>
  <c r="AA160" i="56"/>
  <c r="AB160" i="56"/>
  <c r="AC160" i="56"/>
  <c r="V165" i="56"/>
  <c r="W165" i="56"/>
  <c r="X165" i="56"/>
  <c r="Y165" i="56"/>
  <c r="Z165" i="56"/>
  <c r="AA165" i="56"/>
  <c r="AB165" i="56"/>
  <c r="AC165" i="56"/>
  <c r="V170" i="56"/>
  <c r="W170" i="56"/>
  <c r="X170" i="56"/>
  <c r="Y170" i="56"/>
  <c r="Z170" i="56"/>
  <c r="AA170" i="56"/>
  <c r="AB170" i="56"/>
  <c r="AC170" i="56"/>
  <c r="V175" i="56"/>
  <c r="W175" i="56"/>
  <c r="X175" i="56"/>
  <c r="Y175" i="56"/>
  <c r="Z175" i="56"/>
  <c r="AA175" i="56"/>
  <c r="AB175" i="56"/>
  <c r="AC175" i="56"/>
  <c r="V180" i="56"/>
  <c r="W180" i="56"/>
  <c r="X180" i="56"/>
  <c r="Y180" i="56"/>
  <c r="Z180" i="56"/>
  <c r="AA180" i="56"/>
  <c r="AB180" i="56"/>
  <c r="AC180" i="56"/>
  <c r="V185" i="56"/>
  <c r="W185" i="56"/>
  <c r="X185" i="56"/>
  <c r="Y185" i="56"/>
  <c r="Z185" i="56"/>
  <c r="AA185" i="56"/>
  <c r="AB185" i="56"/>
  <c r="AC185" i="56"/>
  <c r="V190" i="56"/>
  <c r="W190" i="56"/>
  <c r="X190" i="56"/>
  <c r="Y190" i="56"/>
  <c r="Z190" i="56"/>
  <c r="AA190" i="56"/>
  <c r="AB190" i="56"/>
  <c r="AC190" i="56"/>
  <c r="V195" i="56"/>
  <c r="W195" i="56"/>
  <c r="X195" i="56"/>
  <c r="Y195" i="56"/>
  <c r="Z195" i="56"/>
  <c r="AA195" i="56"/>
  <c r="AB195" i="56"/>
  <c r="AC195" i="56"/>
  <c r="V200" i="56"/>
  <c r="W200" i="56"/>
  <c r="X200" i="56"/>
  <c r="Y200" i="56"/>
  <c r="Z200" i="56"/>
  <c r="AA200" i="56"/>
  <c r="AB200" i="56"/>
  <c r="AC200" i="56"/>
  <c r="V205" i="56"/>
  <c r="W205" i="56"/>
  <c r="X205" i="56"/>
  <c r="Y205" i="56"/>
  <c r="Z205" i="56"/>
  <c r="AA205" i="56"/>
  <c r="AB205" i="56"/>
  <c r="AC205" i="56"/>
  <c r="V210" i="56"/>
  <c r="W210" i="56"/>
  <c r="X210" i="56"/>
  <c r="Y210" i="56"/>
  <c r="Z210" i="56"/>
  <c r="AA210" i="56"/>
  <c r="AB210" i="56"/>
  <c r="AC210" i="56"/>
  <c r="V215" i="56"/>
  <c r="W215" i="56"/>
  <c r="X215" i="56"/>
  <c r="Y215" i="56"/>
  <c r="Z215" i="56"/>
  <c r="AA215" i="56"/>
  <c r="AB215" i="56"/>
  <c r="AC215" i="56"/>
  <c r="V220" i="56"/>
  <c r="W220" i="56"/>
  <c r="X220" i="56"/>
  <c r="Y220" i="56"/>
  <c r="Z220" i="56"/>
  <c r="AA220" i="56"/>
  <c r="AB220" i="56"/>
  <c r="AC220" i="56"/>
  <c r="V225" i="56"/>
  <c r="W225" i="56"/>
  <c r="X225" i="56"/>
  <c r="Y225" i="56"/>
  <c r="Z225" i="56"/>
  <c r="AA225" i="56"/>
  <c r="AB225" i="56"/>
  <c r="AC225" i="56"/>
  <c r="V230" i="56"/>
  <c r="W230" i="56"/>
  <c r="X230" i="56"/>
  <c r="Y230" i="56"/>
  <c r="Z230" i="56"/>
  <c r="AA230" i="56"/>
  <c r="AB230" i="56"/>
  <c r="AC230" i="56"/>
  <c r="V235" i="56"/>
  <c r="W235" i="56"/>
  <c r="X235" i="56"/>
  <c r="Y235" i="56"/>
  <c r="Z235" i="56"/>
  <c r="AA235" i="56"/>
  <c r="AB235" i="56"/>
  <c r="AC235" i="56"/>
  <c r="V240" i="56"/>
  <c r="W240" i="56"/>
  <c r="X240" i="56"/>
  <c r="Y240" i="56"/>
  <c r="Z240" i="56"/>
  <c r="AA240" i="56"/>
  <c r="AB240" i="56"/>
  <c r="AC240" i="56"/>
  <c r="V245" i="56"/>
  <c r="W245" i="56"/>
  <c r="X245" i="56"/>
  <c r="Y245" i="56"/>
  <c r="Z245" i="56"/>
  <c r="AA245" i="56"/>
  <c r="AB245" i="56"/>
  <c r="AC245" i="56"/>
  <c r="V250" i="56"/>
  <c r="W250" i="56"/>
  <c r="X250" i="56"/>
  <c r="Y250" i="56"/>
  <c r="Z250" i="56"/>
  <c r="AA250" i="56"/>
  <c r="AB250" i="56"/>
  <c r="AC250" i="56"/>
  <c r="V255" i="56"/>
  <c r="W255" i="56"/>
  <c r="X255" i="56"/>
  <c r="Y255" i="56"/>
  <c r="Z255" i="56"/>
  <c r="AA255" i="56"/>
  <c r="AB255" i="56"/>
  <c r="AC255" i="56"/>
  <c r="V260" i="56"/>
  <c r="W260" i="56"/>
  <c r="X260" i="56"/>
  <c r="Y260" i="56"/>
  <c r="Z260" i="56"/>
  <c r="AA260" i="56"/>
  <c r="AB260" i="56"/>
  <c r="AC260" i="56"/>
  <c r="V265" i="56"/>
  <c r="W265" i="56"/>
  <c r="X265" i="56"/>
  <c r="Y265" i="56"/>
  <c r="Z265" i="56"/>
  <c r="AA265" i="56"/>
  <c r="AB265" i="56"/>
  <c r="AC265" i="56"/>
  <c r="V270" i="56"/>
  <c r="W270" i="56"/>
  <c r="X270" i="56"/>
  <c r="Y270" i="56"/>
  <c r="Z270" i="56"/>
  <c r="AA270" i="56"/>
  <c r="AB270" i="56"/>
  <c r="AC270" i="56"/>
  <c r="V275" i="56"/>
  <c r="W275" i="56"/>
  <c r="X275" i="56"/>
  <c r="Y275" i="56"/>
  <c r="Z275" i="56"/>
  <c r="AA275" i="56"/>
  <c r="AB275" i="56"/>
  <c r="AC275" i="56"/>
  <c r="V280" i="56"/>
  <c r="W280" i="56"/>
  <c r="X280" i="56"/>
  <c r="Y280" i="56"/>
  <c r="Z280" i="56"/>
  <c r="AA280" i="56"/>
  <c r="AB280" i="56"/>
  <c r="AC280" i="56"/>
  <c r="V285" i="56"/>
  <c r="W285" i="56"/>
  <c r="X285" i="56"/>
  <c r="Y285" i="56"/>
  <c r="Z285" i="56"/>
  <c r="AA285" i="56"/>
  <c r="AB285" i="56"/>
  <c r="AC285" i="56"/>
  <c r="V290" i="56"/>
  <c r="W290" i="56"/>
  <c r="X290" i="56"/>
  <c r="Y290" i="56"/>
  <c r="Z290" i="56"/>
  <c r="AA290" i="56"/>
  <c r="AB290" i="56"/>
  <c r="AC290" i="56"/>
  <c r="V295" i="56"/>
  <c r="W295" i="56"/>
  <c r="X295" i="56"/>
  <c r="Y295" i="56"/>
  <c r="Z295" i="56"/>
  <c r="AA295" i="56"/>
  <c r="AB295" i="56"/>
  <c r="AC295" i="56"/>
  <c r="V300" i="56"/>
  <c r="W300" i="56"/>
  <c r="X300" i="56"/>
  <c r="Y300" i="56"/>
  <c r="Z300" i="56"/>
  <c r="AA300" i="56"/>
  <c r="AB300" i="56"/>
  <c r="AC300" i="56"/>
  <c r="V305" i="56"/>
  <c r="W305" i="56"/>
  <c r="X305" i="56"/>
  <c r="Y305" i="56"/>
  <c r="Z305" i="56"/>
  <c r="AA305" i="56"/>
  <c r="AB305" i="56"/>
  <c r="AC305" i="56"/>
  <c r="V310" i="56"/>
  <c r="W310" i="56"/>
  <c r="X310" i="56"/>
  <c r="Y310" i="56"/>
  <c r="Z310" i="56"/>
  <c r="AA310" i="56"/>
  <c r="AB310" i="56"/>
  <c r="AC310" i="56"/>
  <c r="V315" i="56"/>
  <c r="W315" i="56"/>
  <c r="X315" i="56"/>
  <c r="Y315" i="56"/>
  <c r="Z315" i="56"/>
  <c r="AA315" i="56"/>
  <c r="AB315" i="56"/>
  <c r="AC315" i="56"/>
  <c r="V320" i="56"/>
  <c r="W320" i="56"/>
  <c r="X320" i="56"/>
  <c r="Y320" i="56"/>
  <c r="Z320" i="56"/>
  <c r="AA320" i="56"/>
  <c r="AB320" i="56"/>
  <c r="AC320" i="56"/>
  <c r="V325" i="56"/>
  <c r="W325" i="56"/>
  <c r="X325" i="56"/>
  <c r="Y325" i="56"/>
  <c r="Z325" i="56"/>
  <c r="AA325" i="56"/>
  <c r="AB325" i="56"/>
  <c r="AC325" i="56"/>
  <c r="V330" i="56"/>
  <c r="W330" i="56"/>
  <c r="X330" i="56"/>
  <c r="Y330" i="56"/>
  <c r="Z330" i="56"/>
  <c r="AA330" i="56"/>
  <c r="AB330" i="56"/>
  <c r="AC330" i="56"/>
  <c r="V335" i="56"/>
  <c r="W335" i="56"/>
  <c r="X335" i="56"/>
  <c r="Y335" i="56"/>
  <c r="Z335" i="56"/>
  <c r="AA335" i="56"/>
  <c r="AB335" i="56"/>
  <c r="AC335" i="56"/>
  <c r="V340" i="56"/>
  <c r="W340" i="56"/>
  <c r="X340" i="56"/>
  <c r="Y340" i="56"/>
  <c r="Z340" i="56"/>
  <c r="AA340" i="56"/>
  <c r="AB340" i="56"/>
  <c r="AC340" i="56"/>
  <c r="V345" i="56"/>
  <c r="W345" i="56"/>
  <c r="X345" i="56"/>
  <c r="Y345" i="56"/>
  <c r="Z345" i="56"/>
  <c r="AA345" i="56"/>
  <c r="AB345" i="56"/>
  <c r="AC345" i="56"/>
  <c r="V350" i="56"/>
  <c r="W350" i="56"/>
  <c r="X350" i="56"/>
  <c r="Y350" i="56"/>
  <c r="Z350" i="56"/>
  <c r="AA350" i="56"/>
  <c r="AB350" i="56"/>
  <c r="AC350" i="56"/>
  <c r="V355" i="56"/>
  <c r="W355" i="56"/>
  <c r="X355" i="56"/>
  <c r="Y355" i="56"/>
  <c r="Z355" i="56"/>
  <c r="AA355" i="56"/>
  <c r="AB355" i="56"/>
  <c r="AC355" i="56"/>
  <c r="V360" i="56"/>
  <c r="W360" i="56"/>
  <c r="X360" i="56"/>
  <c r="Y360" i="56"/>
  <c r="Z360" i="56"/>
  <c r="AA360" i="56"/>
  <c r="AB360" i="56"/>
  <c r="AC360" i="56"/>
  <c r="V365" i="56"/>
  <c r="W365" i="56"/>
  <c r="X365" i="56"/>
  <c r="Y365" i="56"/>
  <c r="Z365" i="56"/>
  <c r="AA365" i="56"/>
  <c r="AB365" i="56"/>
  <c r="AC365" i="56"/>
  <c r="V370" i="56"/>
  <c r="W370" i="56"/>
  <c r="X370" i="56"/>
  <c r="Y370" i="56"/>
  <c r="Z370" i="56"/>
  <c r="AA370" i="56"/>
  <c r="AB370" i="56"/>
  <c r="AC370" i="56"/>
  <c r="V375" i="56"/>
  <c r="W375" i="56"/>
  <c r="X375" i="56"/>
  <c r="Y375" i="56"/>
  <c r="Z375" i="56"/>
  <c r="AA375" i="56"/>
  <c r="AB375" i="56"/>
  <c r="AC375" i="56"/>
  <c r="V380" i="56"/>
  <c r="W380" i="56"/>
  <c r="X380" i="56"/>
  <c r="Y380" i="56"/>
  <c r="Z380" i="56"/>
  <c r="AA380" i="56"/>
  <c r="AB380" i="56"/>
  <c r="AC380" i="56"/>
  <c r="V385" i="56"/>
  <c r="W385" i="56"/>
  <c r="X385" i="56"/>
  <c r="Y385" i="56"/>
  <c r="Z385" i="56"/>
  <c r="AA385" i="56"/>
  <c r="AB385" i="56"/>
  <c r="AC385" i="56"/>
  <c r="V390" i="56"/>
  <c r="W390" i="56"/>
  <c r="X390" i="56"/>
  <c r="Y390" i="56"/>
  <c r="Z390" i="56"/>
  <c r="AA390" i="56"/>
  <c r="AB390" i="56"/>
  <c r="AC390" i="56"/>
  <c r="V395" i="56"/>
  <c r="W395" i="56"/>
  <c r="X395" i="56"/>
  <c r="Y395" i="56"/>
  <c r="Z395" i="56"/>
  <c r="AA395" i="56"/>
  <c r="AB395" i="56"/>
  <c r="AC395" i="56"/>
  <c r="V400" i="56"/>
  <c r="W400" i="56"/>
  <c r="X400" i="56"/>
  <c r="Y400" i="56"/>
  <c r="Z400" i="56"/>
  <c r="AA400" i="56"/>
  <c r="AB400" i="56"/>
  <c r="AC400" i="56"/>
  <c r="V405" i="56"/>
  <c r="W405" i="56"/>
  <c r="X405" i="56"/>
  <c r="Y405" i="56"/>
  <c r="Z405" i="56"/>
  <c r="AA405" i="56"/>
  <c r="AB405" i="56"/>
  <c r="AC405" i="56"/>
  <c r="V410" i="56"/>
  <c r="W410" i="56"/>
  <c r="X410" i="56"/>
  <c r="Y410" i="56"/>
  <c r="Z410" i="56"/>
  <c r="AA410" i="56"/>
  <c r="AB410" i="56"/>
  <c r="AC410" i="56"/>
  <c r="V415" i="56"/>
  <c r="W415" i="56"/>
  <c r="X415" i="56"/>
  <c r="Y415" i="56"/>
  <c r="Z415" i="56"/>
  <c r="AA415" i="56"/>
  <c r="AB415" i="56"/>
  <c r="AC415" i="56"/>
  <c r="V420" i="56"/>
  <c r="W420" i="56"/>
  <c r="X420" i="56"/>
  <c r="Y420" i="56"/>
  <c r="Z420" i="56"/>
  <c r="AA420" i="56"/>
  <c r="AB420" i="56"/>
  <c r="AC420" i="56"/>
  <c r="V425" i="56"/>
  <c r="W425" i="56"/>
  <c r="X425" i="56"/>
  <c r="Y425" i="56"/>
  <c r="Z425" i="56"/>
  <c r="AA425" i="56"/>
  <c r="AB425" i="56"/>
  <c r="AC425" i="56"/>
  <c r="V430" i="56"/>
  <c r="W430" i="56"/>
  <c r="X430" i="56"/>
  <c r="Y430" i="56"/>
  <c r="Z430" i="56"/>
  <c r="AA430" i="56"/>
  <c r="AB430" i="56"/>
  <c r="AC430" i="56"/>
  <c r="V435" i="56"/>
  <c r="W435" i="56"/>
  <c r="X435" i="56"/>
  <c r="Y435" i="56"/>
  <c r="Z435" i="56"/>
  <c r="AA435" i="56"/>
  <c r="AB435" i="56"/>
  <c r="AC435" i="56"/>
  <c r="V440" i="56"/>
  <c r="W440" i="56"/>
  <c r="X440" i="56"/>
  <c r="Y440" i="56"/>
  <c r="Z440" i="56"/>
  <c r="AA440" i="56"/>
  <c r="AB440" i="56"/>
  <c r="AC440" i="56"/>
  <c r="V445" i="56"/>
  <c r="W445" i="56"/>
  <c r="X445" i="56"/>
  <c r="Y445" i="56"/>
  <c r="Z445" i="56"/>
  <c r="AA445" i="56"/>
  <c r="AB445" i="56"/>
  <c r="AC445" i="56"/>
  <c r="V450" i="56"/>
  <c r="W450" i="56"/>
  <c r="X450" i="56"/>
  <c r="Y450" i="56"/>
  <c r="Z450" i="56"/>
  <c r="AA450" i="56"/>
  <c r="AB450" i="56"/>
  <c r="AC450" i="56"/>
  <c r="V455" i="56"/>
  <c r="W455" i="56"/>
  <c r="X455" i="56"/>
  <c r="Y455" i="56"/>
  <c r="Z455" i="56"/>
  <c r="AA455" i="56"/>
  <c r="AB455" i="56"/>
  <c r="AC455" i="56"/>
  <c r="V460" i="56"/>
  <c r="W460" i="56"/>
  <c r="X460" i="56"/>
  <c r="Y460" i="56"/>
  <c r="Z460" i="56"/>
  <c r="AA460" i="56"/>
  <c r="AB460" i="56"/>
  <c r="AC460" i="56"/>
  <c r="V465" i="56"/>
  <c r="W465" i="56"/>
  <c r="X465" i="56"/>
  <c r="Y465" i="56"/>
  <c r="Z465" i="56"/>
  <c r="AA465" i="56"/>
  <c r="AB465" i="56"/>
  <c r="AC465" i="56"/>
  <c r="V470" i="56"/>
  <c r="W470" i="56"/>
  <c r="X470" i="56"/>
  <c r="Y470" i="56"/>
  <c r="Z470" i="56"/>
  <c r="AA470" i="56"/>
  <c r="AB470" i="56"/>
  <c r="AC470" i="56"/>
  <c r="V475" i="56"/>
  <c r="W475" i="56"/>
  <c r="X475" i="56"/>
  <c r="Y475" i="56"/>
  <c r="Z475" i="56"/>
  <c r="AA475" i="56"/>
  <c r="AB475" i="56"/>
  <c r="AC475" i="56"/>
  <c r="V480" i="56"/>
  <c r="W480" i="56"/>
  <c r="X480" i="56"/>
  <c r="Y480" i="56"/>
  <c r="Z480" i="56"/>
  <c r="AA480" i="56"/>
  <c r="AB480" i="56"/>
  <c r="AC480" i="56"/>
  <c r="V485" i="56"/>
  <c r="W485" i="56"/>
  <c r="X485" i="56"/>
  <c r="Y485" i="56"/>
  <c r="Z485" i="56"/>
  <c r="AA485" i="56"/>
  <c r="AB485" i="56"/>
  <c r="AC485" i="56"/>
  <c r="V490" i="56"/>
  <c r="W490" i="56"/>
  <c r="X490" i="56"/>
  <c r="Y490" i="56"/>
  <c r="Z490" i="56"/>
  <c r="AA490" i="56"/>
  <c r="AB490" i="56"/>
  <c r="AC490" i="56"/>
  <c r="V495" i="56"/>
  <c r="W495" i="56"/>
  <c r="X495" i="56"/>
  <c r="Y495" i="56"/>
  <c r="Z495" i="56"/>
  <c r="AA495" i="56"/>
  <c r="AB495" i="56"/>
  <c r="AC495" i="56"/>
  <c r="V500" i="56"/>
  <c r="W500" i="56"/>
  <c r="X500" i="56"/>
  <c r="Y500" i="56"/>
  <c r="Z500" i="56"/>
  <c r="AA500" i="56"/>
  <c r="AB500" i="56"/>
  <c r="AC500" i="56"/>
  <c r="V505" i="56"/>
  <c r="W505" i="56"/>
  <c r="X505" i="56"/>
  <c r="Y505" i="56"/>
  <c r="Z505" i="56"/>
  <c r="AA505" i="56"/>
  <c r="AB505" i="56"/>
  <c r="AC505" i="56"/>
  <c r="V510" i="56"/>
  <c r="W510" i="56"/>
  <c r="X510" i="56"/>
  <c r="Y510" i="56"/>
  <c r="Z510" i="56"/>
  <c r="AA510" i="56"/>
  <c r="AB510" i="56"/>
  <c r="AC510" i="56"/>
  <c r="V515" i="56"/>
  <c r="W515" i="56"/>
  <c r="X515" i="56"/>
  <c r="Y515" i="56"/>
  <c r="Z515" i="56"/>
  <c r="AA515" i="56"/>
  <c r="AB515" i="56"/>
  <c r="AC515" i="56"/>
  <c r="V520" i="56"/>
  <c r="W520" i="56"/>
  <c r="X520" i="56"/>
  <c r="Y520" i="56"/>
  <c r="Z520" i="56"/>
  <c r="AA520" i="56"/>
  <c r="AB520" i="56"/>
  <c r="AC520" i="56"/>
  <c r="V525" i="56"/>
  <c r="W525" i="56"/>
  <c r="X525" i="56"/>
  <c r="Y525" i="56"/>
  <c r="Z525" i="56"/>
  <c r="AA525" i="56"/>
  <c r="AB525" i="56"/>
  <c r="AC525" i="56"/>
  <c r="V530" i="56"/>
  <c r="W530" i="56"/>
  <c r="X530" i="56"/>
  <c r="Y530" i="56"/>
  <c r="Z530" i="56"/>
  <c r="AA530" i="56"/>
  <c r="AB530" i="56"/>
  <c r="AC530" i="56"/>
  <c r="V535" i="56"/>
  <c r="W535" i="56"/>
  <c r="X535" i="56"/>
  <c r="Y535" i="56"/>
  <c r="Z535" i="56"/>
  <c r="AA535" i="56"/>
  <c r="AB535" i="56"/>
  <c r="AC535" i="56"/>
  <c r="V540" i="56"/>
  <c r="W540" i="56"/>
  <c r="X540" i="56"/>
  <c r="Y540" i="56"/>
  <c r="Z540" i="56"/>
  <c r="AA540" i="56"/>
  <c r="AB540" i="56"/>
  <c r="AC540" i="56"/>
  <c r="V545" i="56"/>
  <c r="W545" i="56"/>
  <c r="X545" i="56"/>
  <c r="Y545" i="56"/>
  <c r="Z545" i="56"/>
  <c r="AA545" i="56"/>
  <c r="AB545" i="56"/>
  <c r="AC545" i="56"/>
  <c r="V550" i="56"/>
  <c r="W550" i="56"/>
  <c r="X550" i="56"/>
  <c r="Y550" i="56"/>
  <c r="Z550" i="56"/>
  <c r="AA550" i="56"/>
  <c r="AB550" i="56"/>
  <c r="AC550" i="56"/>
  <c r="V555" i="56"/>
  <c r="W555" i="56"/>
  <c r="X555" i="56"/>
  <c r="Y555" i="56"/>
  <c r="Z555" i="56"/>
  <c r="AA555" i="56"/>
  <c r="AB555" i="56"/>
  <c r="AC555" i="56"/>
  <c r="V560" i="56"/>
  <c r="W560" i="56"/>
  <c r="X560" i="56"/>
  <c r="Y560" i="56"/>
  <c r="Z560" i="56"/>
  <c r="AA560" i="56"/>
  <c r="AB560" i="56"/>
  <c r="AC560" i="56"/>
  <c r="V565" i="56"/>
  <c r="W565" i="56"/>
  <c r="X565" i="56"/>
  <c r="Y565" i="56"/>
  <c r="Z565" i="56"/>
  <c r="AA565" i="56"/>
  <c r="AB565" i="56"/>
  <c r="AC565" i="56"/>
  <c r="V570" i="56"/>
  <c r="W570" i="56"/>
  <c r="X570" i="56"/>
  <c r="Y570" i="56"/>
  <c r="Z570" i="56"/>
  <c r="AA570" i="56"/>
  <c r="AB570" i="56"/>
  <c r="AC570" i="56"/>
  <c r="V575" i="56"/>
  <c r="W575" i="56"/>
  <c r="X575" i="56"/>
  <c r="Y575" i="56"/>
  <c r="Z575" i="56"/>
  <c r="AA575" i="56"/>
  <c r="AB575" i="56"/>
  <c r="AC575" i="56"/>
  <c r="V580" i="56"/>
  <c r="W580" i="56"/>
  <c r="X580" i="56"/>
  <c r="Y580" i="56"/>
  <c r="Z580" i="56"/>
  <c r="AA580" i="56"/>
  <c r="AB580" i="56"/>
  <c r="AC580" i="56"/>
  <c r="V585" i="56"/>
  <c r="W585" i="56"/>
  <c r="X585" i="56"/>
  <c r="Y585" i="56"/>
  <c r="Z585" i="56"/>
  <c r="AA585" i="56"/>
  <c r="AB585" i="56"/>
  <c r="AC585" i="56"/>
  <c r="V590" i="56"/>
  <c r="W590" i="56"/>
  <c r="X590" i="56"/>
  <c r="Y590" i="56"/>
  <c r="Z590" i="56"/>
  <c r="AA590" i="56"/>
  <c r="AB590" i="56"/>
  <c r="AC590" i="56"/>
  <c r="V595" i="56"/>
  <c r="W595" i="56"/>
  <c r="X595" i="56"/>
  <c r="Y595" i="56"/>
  <c r="Z595" i="56"/>
  <c r="AA595" i="56"/>
  <c r="AB595" i="56"/>
  <c r="AC595" i="56"/>
  <c r="V600" i="56"/>
  <c r="W600" i="56"/>
  <c r="X600" i="56"/>
  <c r="Y600" i="56"/>
  <c r="Z600" i="56"/>
  <c r="AA600" i="56"/>
  <c r="AB600" i="56"/>
  <c r="AC600" i="56"/>
  <c r="V605" i="56"/>
  <c r="W605" i="56"/>
  <c r="X605" i="56"/>
  <c r="Y605" i="56"/>
  <c r="Z605" i="56"/>
  <c r="AA605" i="56"/>
  <c r="AB605" i="56"/>
  <c r="AC605" i="56"/>
  <c r="V610" i="56"/>
  <c r="W610" i="56"/>
  <c r="X610" i="56"/>
  <c r="Y610" i="56"/>
  <c r="Z610" i="56"/>
  <c r="AA610" i="56"/>
  <c r="AB610" i="56"/>
  <c r="AC610" i="56"/>
  <c r="V615" i="56"/>
  <c r="W615" i="56"/>
  <c r="X615" i="56"/>
  <c r="Y615" i="56"/>
  <c r="Z615" i="56"/>
  <c r="AA615" i="56"/>
  <c r="AB615" i="56"/>
  <c r="AC615" i="56"/>
  <c r="V620" i="56"/>
  <c r="W620" i="56"/>
  <c r="X620" i="56"/>
  <c r="Y620" i="56"/>
  <c r="Z620" i="56"/>
  <c r="AA620" i="56"/>
  <c r="AB620" i="56"/>
  <c r="AC620" i="56"/>
  <c r="V625" i="56"/>
  <c r="W625" i="56"/>
  <c r="X625" i="56"/>
  <c r="Y625" i="56"/>
  <c r="Z625" i="56"/>
  <c r="AA625" i="56"/>
  <c r="AB625" i="56"/>
  <c r="AC625" i="56"/>
  <c r="V630" i="56"/>
  <c r="W630" i="56"/>
  <c r="X630" i="56"/>
  <c r="Y630" i="56"/>
  <c r="Z630" i="56"/>
  <c r="AA630" i="56"/>
  <c r="AB630" i="56"/>
  <c r="AC630" i="56"/>
  <c r="V635" i="56"/>
  <c r="W635" i="56"/>
  <c r="X635" i="56"/>
  <c r="Y635" i="56"/>
  <c r="Z635" i="56"/>
  <c r="AA635" i="56"/>
  <c r="AB635" i="56"/>
  <c r="AC635" i="56"/>
  <c r="V640" i="56"/>
  <c r="W640" i="56"/>
  <c r="X640" i="56"/>
  <c r="Y640" i="56"/>
  <c r="Z640" i="56"/>
  <c r="AA640" i="56"/>
  <c r="AB640" i="56"/>
  <c r="AC640" i="56"/>
  <c r="V645" i="56"/>
  <c r="W645" i="56"/>
  <c r="X645" i="56"/>
  <c r="Y645" i="56"/>
  <c r="Z645" i="56"/>
  <c r="AA645" i="56"/>
  <c r="AB645" i="56"/>
  <c r="AC645" i="56"/>
  <c r="V650" i="56"/>
  <c r="W650" i="56"/>
  <c r="X650" i="56"/>
  <c r="Y650" i="56"/>
  <c r="Z650" i="56"/>
  <c r="AA650" i="56"/>
  <c r="AB650" i="56"/>
  <c r="AC650" i="56"/>
  <c r="V655" i="56"/>
  <c r="W655" i="56"/>
  <c r="X655" i="56"/>
  <c r="Y655" i="56"/>
  <c r="Z655" i="56"/>
  <c r="AA655" i="56"/>
  <c r="AB655" i="56"/>
  <c r="AC655" i="56"/>
  <c r="V660" i="56"/>
  <c r="W660" i="56"/>
  <c r="X660" i="56"/>
  <c r="Y660" i="56"/>
  <c r="Z660" i="56"/>
  <c r="AA660" i="56"/>
  <c r="AB660" i="56"/>
  <c r="AC660" i="56"/>
  <c r="V665" i="56"/>
  <c r="W665" i="56"/>
  <c r="X665" i="56"/>
  <c r="Y665" i="56"/>
  <c r="Z665" i="56"/>
  <c r="AA665" i="56"/>
  <c r="AB665" i="56"/>
  <c r="AC665" i="56"/>
  <c r="V670" i="56"/>
  <c r="W670" i="56"/>
  <c r="X670" i="56"/>
  <c r="Y670" i="56"/>
  <c r="Z670" i="56"/>
  <c r="AA670" i="56"/>
  <c r="AB670" i="56"/>
  <c r="AC670" i="56"/>
  <c r="V675" i="56"/>
  <c r="W675" i="56"/>
  <c r="X675" i="56"/>
  <c r="Y675" i="56"/>
  <c r="Z675" i="56"/>
  <c r="AA675" i="56"/>
  <c r="AB675" i="56"/>
  <c r="AC675" i="56"/>
  <c r="V680" i="56"/>
  <c r="W680" i="56"/>
  <c r="X680" i="56"/>
  <c r="Y680" i="56"/>
  <c r="Z680" i="56"/>
  <c r="AA680" i="56"/>
  <c r="AB680" i="56"/>
  <c r="AC680" i="56"/>
  <c r="V685" i="56"/>
  <c r="W685" i="56"/>
  <c r="X685" i="56"/>
  <c r="Y685" i="56"/>
  <c r="Z685" i="56"/>
  <c r="AA685" i="56"/>
  <c r="AB685" i="56"/>
  <c r="AC685" i="56"/>
  <c r="V690" i="56"/>
  <c r="W690" i="56"/>
  <c r="X690" i="56"/>
  <c r="Y690" i="56"/>
  <c r="Z690" i="56"/>
  <c r="AA690" i="56"/>
  <c r="AB690" i="56"/>
  <c r="AC690" i="56"/>
  <c r="V695" i="56"/>
  <c r="W695" i="56"/>
  <c r="X695" i="56"/>
  <c r="Y695" i="56"/>
  <c r="Z695" i="56"/>
  <c r="AA695" i="56"/>
  <c r="AB695" i="56"/>
  <c r="AC695" i="56"/>
  <c r="V700" i="56"/>
  <c r="W700" i="56"/>
  <c r="X700" i="56"/>
  <c r="Y700" i="56"/>
  <c r="Z700" i="56"/>
  <c r="AA700" i="56"/>
  <c r="AB700" i="56"/>
  <c r="AC700" i="56"/>
  <c r="V705" i="56"/>
  <c r="W705" i="56"/>
  <c r="X705" i="56"/>
  <c r="Y705" i="56"/>
  <c r="Z705" i="56"/>
  <c r="AA705" i="56"/>
  <c r="AB705" i="56"/>
  <c r="AC705" i="56"/>
  <c r="V710" i="56"/>
  <c r="W710" i="56"/>
  <c r="X710" i="56"/>
  <c r="Y710" i="56"/>
  <c r="Z710" i="56"/>
  <c r="AA710" i="56"/>
  <c r="AB710" i="56"/>
  <c r="AC710" i="56"/>
  <c r="V715" i="56"/>
  <c r="W715" i="56"/>
  <c r="X715" i="56"/>
  <c r="Y715" i="56"/>
  <c r="Z715" i="56"/>
  <c r="AA715" i="56"/>
  <c r="AB715" i="56"/>
  <c r="AC715" i="56"/>
  <c r="V720" i="56"/>
  <c r="W720" i="56"/>
  <c r="X720" i="56"/>
  <c r="Y720" i="56"/>
  <c r="Z720" i="56"/>
  <c r="AA720" i="56"/>
  <c r="AB720" i="56"/>
  <c r="AC720" i="56"/>
  <c r="V725" i="56"/>
  <c r="W725" i="56"/>
  <c r="X725" i="56"/>
  <c r="Y725" i="56"/>
  <c r="Z725" i="56"/>
  <c r="AA725" i="56"/>
  <c r="AB725" i="56"/>
  <c r="AC725" i="56"/>
  <c r="V730" i="56"/>
  <c r="W730" i="56"/>
  <c r="X730" i="56"/>
  <c r="Y730" i="56"/>
  <c r="Z730" i="56"/>
  <c r="AA730" i="56"/>
  <c r="AB730" i="56"/>
  <c r="AC730" i="56"/>
  <c r="V735" i="56"/>
  <c r="W735" i="56"/>
  <c r="X735" i="56"/>
  <c r="Y735" i="56"/>
  <c r="Z735" i="56"/>
  <c r="AA735" i="56"/>
  <c r="AB735" i="56"/>
  <c r="AC735" i="56"/>
  <c r="V740" i="56"/>
  <c r="W740" i="56"/>
  <c r="X740" i="56"/>
  <c r="Y740" i="56"/>
  <c r="Z740" i="56"/>
  <c r="AA740" i="56"/>
  <c r="AB740" i="56"/>
  <c r="AC740" i="56"/>
  <c r="V745" i="56"/>
  <c r="W745" i="56"/>
  <c r="X745" i="56"/>
  <c r="Y745" i="56"/>
  <c r="Z745" i="56"/>
  <c r="AA745" i="56"/>
  <c r="AB745" i="56"/>
  <c r="AC745" i="56"/>
  <c r="V750" i="56"/>
  <c r="W750" i="56"/>
  <c r="X750" i="56"/>
  <c r="Y750" i="56"/>
  <c r="Z750" i="56"/>
  <c r="AA750" i="56"/>
  <c r="AB750" i="56"/>
  <c r="AC750" i="56"/>
  <c r="V755" i="56"/>
  <c r="W755" i="56"/>
  <c r="X755" i="56"/>
  <c r="Y755" i="56"/>
  <c r="Z755" i="56"/>
  <c r="AA755" i="56"/>
  <c r="AB755" i="56"/>
  <c r="AC755" i="56"/>
  <c r="V760" i="56"/>
  <c r="W760" i="56"/>
  <c r="X760" i="56"/>
  <c r="Y760" i="56"/>
  <c r="Z760" i="56"/>
  <c r="AA760" i="56"/>
  <c r="AB760" i="56"/>
  <c r="AC760" i="56"/>
  <c r="V765" i="56"/>
  <c r="W765" i="56"/>
  <c r="X765" i="56"/>
  <c r="Y765" i="56"/>
  <c r="Z765" i="56"/>
  <c r="AA765" i="56"/>
  <c r="AB765" i="56"/>
  <c r="AC765" i="56"/>
  <c r="V770" i="56"/>
  <c r="W770" i="56"/>
  <c r="X770" i="56"/>
  <c r="Y770" i="56"/>
  <c r="Z770" i="56"/>
  <c r="AA770" i="56"/>
  <c r="AB770" i="56"/>
  <c r="AC770" i="56"/>
  <c r="V775" i="56"/>
  <c r="W775" i="56"/>
  <c r="X775" i="56"/>
  <c r="Y775" i="56"/>
  <c r="Z775" i="56"/>
  <c r="AA775" i="56"/>
  <c r="AB775" i="56"/>
  <c r="AC775" i="56"/>
  <c r="V780" i="56"/>
  <c r="W780" i="56"/>
  <c r="X780" i="56"/>
  <c r="Y780" i="56"/>
  <c r="Z780" i="56"/>
  <c r="AA780" i="56"/>
  <c r="AB780" i="56"/>
  <c r="AC780" i="56"/>
  <c r="V785" i="56"/>
  <c r="W785" i="56"/>
  <c r="X785" i="56"/>
  <c r="Y785" i="56"/>
  <c r="Z785" i="56"/>
  <c r="AA785" i="56"/>
  <c r="AB785" i="56"/>
  <c r="AC785" i="56"/>
  <c r="V790" i="56"/>
  <c r="W790" i="56"/>
  <c r="X790" i="56"/>
  <c r="Y790" i="56"/>
  <c r="Z790" i="56"/>
  <c r="AA790" i="56"/>
  <c r="AB790" i="56"/>
  <c r="AC790" i="56"/>
  <c r="V795" i="56"/>
  <c r="W795" i="56"/>
  <c r="X795" i="56"/>
  <c r="Y795" i="56"/>
  <c r="Z795" i="56"/>
  <c r="AA795" i="56"/>
  <c r="AB795" i="56"/>
  <c r="AC795" i="56"/>
  <c r="V800" i="56"/>
  <c r="W800" i="56"/>
  <c r="X800" i="56"/>
  <c r="Y800" i="56"/>
  <c r="Z800" i="56"/>
  <c r="AA800" i="56"/>
  <c r="AB800" i="56"/>
  <c r="AC800" i="56"/>
  <c r="V805" i="56"/>
  <c r="W805" i="56"/>
  <c r="X805" i="56"/>
  <c r="Y805" i="56"/>
  <c r="Z805" i="56"/>
  <c r="AA805" i="56"/>
  <c r="AB805" i="56"/>
  <c r="AC805" i="56"/>
  <c r="V810" i="56"/>
  <c r="W810" i="56"/>
  <c r="X810" i="56"/>
  <c r="Y810" i="56"/>
  <c r="Z810" i="56"/>
  <c r="AA810" i="56"/>
  <c r="AB810" i="56"/>
  <c r="AC810" i="56"/>
  <c r="V815" i="56"/>
  <c r="W815" i="56"/>
  <c r="X815" i="56"/>
  <c r="Y815" i="56"/>
  <c r="Z815" i="56"/>
  <c r="AA815" i="56"/>
  <c r="AB815" i="56"/>
  <c r="AC815" i="56"/>
  <c r="V820" i="56"/>
  <c r="W820" i="56"/>
  <c r="X820" i="56"/>
  <c r="Y820" i="56"/>
  <c r="Z820" i="56"/>
  <c r="AA820" i="56"/>
  <c r="AB820" i="56"/>
  <c r="AC820" i="56"/>
  <c r="V825" i="56"/>
  <c r="W825" i="56"/>
  <c r="X825" i="56"/>
  <c r="Y825" i="56"/>
  <c r="Z825" i="56"/>
  <c r="AA825" i="56"/>
  <c r="AB825" i="56"/>
  <c r="AC825" i="56"/>
  <c r="V830" i="56"/>
  <c r="W830" i="56"/>
  <c r="X830" i="56"/>
  <c r="Y830" i="56"/>
  <c r="Z830" i="56"/>
  <c r="AA830" i="56"/>
  <c r="AB830" i="56"/>
  <c r="AC830" i="56"/>
  <c r="V835" i="56"/>
  <c r="W835" i="56"/>
  <c r="X835" i="56"/>
  <c r="Y835" i="56"/>
  <c r="Z835" i="56"/>
  <c r="AA835" i="56"/>
  <c r="AB835" i="56"/>
  <c r="AC835" i="56"/>
  <c r="V840" i="56"/>
  <c r="W840" i="56"/>
  <c r="X840" i="56"/>
  <c r="Y840" i="56"/>
  <c r="Z840" i="56"/>
  <c r="AA840" i="56"/>
  <c r="AB840" i="56"/>
  <c r="AC840" i="56"/>
  <c r="V845" i="56"/>
  <c r="W845" i="56"/>
  <c r="X845" i="56"/>
  <c r="Y845" i="56"/>
  <c r="Z845" i="56"/>
  <c r="AA845" i="56"/>
  <c r="AB845" i="56"/>
  <c r="AC845" i="56"/>
  <c r="V850" i="56"/>
  <c r="W850" i="56"/>
  <c r="X850" i="56"/>
  <c r="Y850" i="56"/>
  <c r="Z850" i="56"/>
  <c r="AA850" i="56"/>
  <c r="AB850" i="56"/>
  <c r="AC850" i="56"/>
  <c r="V855" i="56"/>
  <c r="W855" i="56"/>
  <c r="X855" i="56"/>
  <c r="Y855" i="56"/>
  <c r="Z855" i="56"/>
  <c r="AA855" i="56"/>
  <c r="AB855" i="56"/>
  <c r="AC855" i="56"/>
  <c r="V860" i="56"/>
  <c r="W860" i="56"/>
  <c r="X860" i="56"/>
  <c r="Y860" i="56"/>
  <c r="Z860" i="56"/>
  <c r="AA860" i="56"/>
  <c r="AB860" i="56"/>
  <c r="AC860" i="56"/>
  <c r="V865" i="56"/>
  <c r="W865" i="56"/>
  <c r="X865" i="56"/>
  <c r="Y865" i="56"/>
  <c r="Z865" i="56"/>
  <c r="AA865" i="56"/>
  <c r="AB865" i="56"/>
  <c r="AC865" i="56"/>
  <c r="V870" i="56"/>
  <c r="W870" i="56"/>
  <c r="X870" i="56"/>
  <c r="Y870" i="56"/>
  <c r="Z870" i="56"/>
  <c r="AA870" i="56"/>
  <c r="AB870" i="56"/>
  <c r="AC870" i="56"/>
  <c r="V875" i="56"/>
  <c r="W875" i="56"/>
  <c r="X875" i="56"/>
  <c r="Y875" i="56"/>
  <c r="Z875" i="56"/>
  <c r="AA875" i="56"/>
  <c r="AB875" i="56"/>
  <c r="AC875" i="56"/>
  <c r="V880" i="56"/>
  <c r="W880" i="56"/>
  <c r="X880" i="56"/>
  <c r="Y880" i="56"/>
  <c r="Z880" i="56"/>
  <c r="AA880" i="56"/>
  <c r="AB880" i="56"/>
  <c r="AC880" i="56"/>
  <c r="V885" i="56"/>
  <c r="W885" i="56"/>
  <c r="X885" i="56"/>
  <c r="Y885" i="56"/>
  <c r="Z885" i="56"/>
  <c r="AA885" i="56"/>
  <c r="AB885" i="56"/>
  <c r="AC885" i="56"/>
  <c r="V890" i="56"/>
  <c r="W890" i="56"/>
  <c r="X890" i="56"/>
  <c r="Y890" i="56"/>
  <c r="Z890" i="56"/>
  <c r="AA890" i="56"/>
  <c r="AB890" i="56"/>
  <c r="AC890" i="56"/>
  <c r="V895" i="56"/>
  <c r="W895" i="56"/>
  <c r="X895" i="56"/>
  <c r="Y895" i="56"/>
  <c r="Z895" i="56"/>
  <c r="AA895" i="56"/>
  <c r="AB895" i="56"/>
  <c r="AC895" i="56"/>
  <c r="V900" i="56"/>
  <c r="W900" i="56"/>
  <c r="X900" i="56"/>
  <c r="Y900" i="56"/>
  <c r="Z900" i="56"/>
  <c r="AA900" i="56"/>
  <c r="AB900" i="56"/>
  <c r="AC900" i="56"/>
  <c r="V905" i="56"/>
  <c r="W905" i="56"/>
  <c r="X905" i="56"/>
  <c r="Y905" i="56"/>
  <c r="Z905" i="56"/>
  <c r="AA905" i="56"/>
  <c r="AB905" i="56"/>
  <c r="AC905" i="56"/>
  <c r="V910" i="56"/>
  <c r="W910" i="56"/>
  <c r="X910" i="56"/>
  <c r="Y910" i="56"/>
  <c r="Z910" i="56"/>
  <c r="AA910" i="56"/>
  <c r="AB910" i="56"/>
  <c r="AC910" i="56"/>
  <c r="V915" i="56"/>
  <c r="W915" i="56"/>
  <c r="X915" i="56"/>
  <c r="Y915" i="56"/>
  <c r="Z915" i="56"/>
  <c r="AA915" i="56"/>
  <c r="AB915" i="56"/>
  <c r="AC915" i="56"/>
  <c r="V920" i="56"/>
  <c r="W920" i="56"/>
  <c r="X920" i="56"/>
  <c r="Y920" i="56"/>
  <c r="Z920" i="56"/>
  <c r="AA920" i="56"/>
  <c r="AB920" i="56"/>
  <c r="AC920" i="56"/>
  <c r="V925" i="56"/>
  <c r="W925" i="56"/>
  <c r="X925" i="56"/>
  <c r="Y925" i="56"/>
  <c r="Z925" i="56"/>
  <c r="AA925" i="56"/>
  <c r="AB925" i="56"/>
  <c r="AC925" i="56"/>
  <c r="V930" i="56"/>
  <c r="W930" i="56"/>
  <c r="X930" i="56"/>
  <c r="Y930" i="56"/>
  <c r="Z930" i="56"/>
  <c r="AA930" i="56"/>
  <c r="AB930" i="56"/>
  <c r="AC930" i="56"/>
  <c r="V935" i="56"/>
  <c r="W935" i="56"/>
  <c r="X935" i="56"/>
  <c r="Y935" i="56"/>
  <c r="Z935" i="56"/>
  <c r="AA935" i="56"/>
  <c r="AB935" i="56"/>
  <c r="AC935" i="56"/>
  <c r="V940" i="56"/>
  <c r="W940" i="56"/>
  <c r="X940" i="56"/>
  <c r="Y940" i="56"/>
  <c r="Z940" i="56"/>
  <c r="AA940" i="56"/>
  <c r="AB940" i="56"/>
  <c r="AC940" i="56"/>
  <c r="V945" i="56"/>
  <c r="W945" i="56"/>
  <c r="X945" i="56"/>
  <c r="Y945" i="56"/>
  <c r="Z945" i="56"/>
  <c r="AA945" i="56"/>
  <c r="AB945" i="56"/>
  <c r="AC945" i="56"/>
  <c r="V950" i="56"/>
  <c r="W950" i="56"/>
  <c r="X950" i="56"/>
  <c r="Y950" i="56"/>
  <c r="Z950" i="56"/>
  <c r="AA950" i="56"/>
  <c r="AB950" i="56"/>
  <c r="AC950" i="56"/>
  <c r="V955" i="56"/>
  <c r="W955" i="56"/>
  <c r="X955" i="56"/>
  <c r="Y955" i="56"/>
  <c r="Z955" i="56"/>
  <c r="AA955" i="56"/>
  <c r="AB955" i="56"/>
  <c r="AC955" i="56"/>
  <c r="V960" i="56"/>
  <c r="W960" i="56"/>
  <c r="X960" i="56"/>
  <c r="Y960" i="56"/>
  <c r="Z960" i="56"/>
  <c r="AA960" i="56"/>
  <c r="AB960" i="56"/>
  <c r="AC960" i="56"/>
  <c r="V965" i="56"/>
  <c r="W965" i="56"/>
  <c r="X965" i="56"/>
  <c r="Y965" i="56"/>
  <c r="Z965" i="56"/>
  <c r="AA965" i="56"/>
  <c r="AB965" i="56"/>
  <c r="AC965" i="56"/>
  <c r="V970" i="56"/>
  <c r="W970" i="56"/>
  <c r="X970" i="56"/>
  <c r="Y970" i="56"/>
  <c r="Z970" i="56"/>
  <c r="AA970" i="56"/>
  <c r="AB970" i="56"/>
  <c r="AC970" i="56"/>
  <c r="V975" i="56"/>
  <c r="W975" i="56"/>
  <c r="X975" i="56"/>
  <c r="Y975" i="56"/>
  <c r="Z975" i="56"/>
  <c r="AA975" i="56"/>
  <c r="AB975" i="56"/>
  <c r="AC975" i="56"/>
  <c r="V980" i="56"/>
  <c r="W980" i="56"/>
  <c r="X980" i="56"/>
  <c r="Y980" i="56"/>
  <c r="Z980" i="56"/>
  <c r="AA980" i="56"/>
  <c r="AB980" i="56"/>
  <c r="AC980" i="56"/>
  <c r="V985" i="56"/>
  <c r="W985" i="56"/>
  <c r="X985" i="56"/>
  <c r="Y985" i="56"/>
  <c r="Z985" i="56"/>
  <c r="AA985" i="56"/>
  <c r="AB985" i="56"/>
  <c r="AC985" i="56"/>
  <c r="V990" i="56"/>
  <c r="W990" i="56"/>
  <c r="X990" i="56"/>
  <c r="Y990" i="56"/>
  <c r="Z990" i="56"/>
  <c r="AA990" i="56"/>
  <c r="AB990" i="56"/>
  <c r="AC990" i="56"/>
  <c r="V995" i="56"/>
  <c r="W995" i="56"/>
  <c r="X995" i="56"/>
  <c r="Y995" i="56"/>
  <c r="Z995" i="56"/>
  <c r="AA995" i="56"/>
  <c r="AB995" i="56"/>
  <c r="AC995" i="56"/>
  <c r="V1000" i="56"/>
  <c r="W1000" i="56"/>
  <c r="X1000" i="56"/>
  <c r="Y1000" i="56"/>
  <c r="Z1000" i="56"/>
  <c r="AA1000" i="56"/>
  <c r="AB1000" i="56"/>
  <c r="AC1000" i="56"/>
  <c r="V1005" i="56"/>
  <c r="W1005" i="56"/>
  <c r="X1005" i="56"/>
  <c r="Y1005" i="56"/>
  <c r="Z1005" i="56"/>
  <c r="AA1005" i="56"/>
  <c r="AB1005" i="56"/>
  <c r="AC1005" i="56"/>
  <c r="V1010" i="56"/>
  <c r="W1010" i="56"/>
  <c r="X1010" i="56"/>
  <c r="Y1010" i="56"/>
  <c r="Z1010" i="56"/>
  <c r="AA1010" i="56"/>
  <c r="AB1010" i="56"/>
  <c r="AC1010" i="56"/>
  <c r="V1015" i="56"/>
  <c r="W1015" i="56"/>
  <c r="X1015" i="56"/>
  <c r="Y1015" i="56"/>
  <c r="Z1015" i="56"/>
  <c r="AA1015" i="56"/>
  <c r="AB1015" i="56"/>
  <c r="AC1015" i="56"/>
  <c r="V1020" i="56"/>
  <c r="W1020" i="56"/>
  <c r="X1020" i="56"/>
  <c r="Y1020" i="56"/>
  <c r="Z1020" i="56"/>
  <c r="AA1020" i="56"/>
  <c r="AB1020" i="56"/>
  <c r="AC1020" i="56"/>
  <c r="V1025" i="56"/>
  <c r="W1025" i="56"/>
  <c r="X1025" i="56"/>
  <c r="Y1025" i="56"/>
  <c r="Z1025" i="56"/>
  <c r="AA1025" i="56"/>
  <c r="AB1025" i="56"/>
  <c r="AC1025" i="56"/>
  <c r="V1030" i="56"/>
  <c r="W1030" i="56"/>
  <c r="X1030" i="56"/>
  <c r="Y1030" i="56"/>
  <c r="Z1030" i="56"/>
  <c r="AA1030" i="56"/>
  <c r="AB1030" i="56"/>
  <c r="AC1030" i="56"/>
  <c r="V1035" i="56"/>
  <c r="W1035" i="56"/>
  <c r="X1035" i="56"/>
  <c r="Y1035" i="56"/>
  <c r="Z1035" i="56"/>
  <c r="AA1035" i="56"/>
  <c r="AB1035" i="56"/>
  <c r="AC1035" i="56"/>
  <c r="V1040" i="56"/>
  <c r="W1040" i="56"/>
  <c r="X1040" i="56"/>
  <c r="Y1040" i="56"/>
  <c r="Z1040" i="56"/>
  <c r="AA1040" i="56"/>
  <c r="AB1040" i="56"/>
  <c r="AC1040" i="56"/>
  <c r="V1045" i="56"/>
  <c r="W1045" i="56"/>
  <c r="X1045" i="56"/>
  <c r="Y1045" i="56"/>
  <c r="Z1045" i="56"/>
  <c r="AA1045" i="56"/>
  <c r="AB1045" i="56"/>
  <c r="AC1045" i="56"/>
  <c r="V1050" i="56"/>
  <c r="W1050" i="56"/>
  <c r="X1050" i="56"/>
  <c r="Y1050" i="56"/>
  <c r="Z1050" i="56"/>
  <c r="AA1050" i="56"/>
  <c r="AB1050" i="56"/>
  <c r="AC1050" i="56"/>
  <c r="V1055" i="56"/>
  <c r="W1055" i="56"/>
  <c r="X1055" i="56"/>
  <c r="Y1055" i="56"/>
  <c r="Z1055" i="56"/>
  <c r="AA1055" i="56"/>
  <c r="AB1055" i="56"/>
  <c r="AC1055" i="56"/>
  <c r="V1060" i="56"/>
  <c r="W1060" i="56"/>
  <c r="X1060" i="56"/>
  <c r="Y1060" i="56"/>
  <c r="Z1060" i="56"/>
  <c r="AA1060" i="56"/>
  <c r="AB1060" i="56"/>
  <c r="AC1060" i="56"/>
  <c r="V1065" i="56"/>
  <c r="W1065" i="56"/>
  <c r="X1065" i="56"/>
  <c r="Y1065" i="56"/>
  <c r="Z1065" i="56"/>
  <c r="AA1065" i="56"/>
  <c r="AB1065" i="56"/>
  <c r="AC1065" i="56"/>
  <c r="V1070" i="56"/>
  <c r="W1070" i="56"/>
  <c r="X1070" i="56"/>
  <c r="Y1070" i="56"/>
  <c r="Z1070" i="56"/>
  <c r="AA1070" i="56"/>
  <c r="AB1070" i="56"/>
  <c r="AC1070" i="56"/>
  <c r="V1075" i="56"/>
  <c r="W1075" i="56"/>
  <c r="X1075" i="56"/>
  <c r="Y1075" i="56"/>
  <c r="Z1075" i="56"/>
  <c r="AA1075" i="56"/>
  <c r="AB1075" i="56"/>
  <c r="AC1075" i="56"/>
  <c r="V1080" i="56"/>
  <c r="W1080" i="56"/>
  <c r="X1080" i="56"/>
  <c r="Y1080" i="56"/>
  <c r="Z1080" i="56"/>
  <c r="AA1080" i="56"/>
  <c r="AB1080" i="56"/>
  <c r="AC1080" i="56"/>
  <c r="V1085" i="56"/>
  <c r="W1085" i="56"/>
  <c r="X1085" i="56"/>
  <c r="Y1085" i="56"/>
  <c r="Z1085" i="56"/>
  <c r="AA1085" i="56"/>
  <c r="AB1085" i="56"/>
  <c r="AC1085" i="56"/>
  <c r="V1090" i="56"/>
  <c r="W1090" i="56"/>
  <c r="X1090" i="56"/>
  <c r="Y1090" i="56"/>
  <c r="Z1090" i="56"/>
  <c r="AA1090" i="56"/>
  <c r="AB1090" i="56"/>
  <c r="AC1090" i="56"/>
  <c r="V1095" i="56"/>
  <c r="W1095" i="56"/>
  <c r="X1095" i="56"/>
  <c r="Y1095" i="56"/>
  <c r="Z1095" i="56"/>
  <c r="AA1095" i="56"/>
  <c r="AB1095" i="56"/>
  <c r="AC1095" i="56"/>
  <c r="V1100" i="56"/>
  <c r="W1100" i="56"/>
  <c r="X1100" i="56"/>
  <c r="Y1100" i="56"/>
  <c r="Z1100" i="56"/>
  <c r="AA1100" i="56"/>
  <c r="AB1100" i="56"/>
  <c r="AC1100" i="56"/>
  <c r="V1105" i="56"/>
  <c r="W1105" i="56"/>
  <c r="X1105" i="56"/>
  <c r="Y1105" i="56"/>
  <c r="Z1105" i="56"/>
  <c r="AA1105" i="56"/>
  <c r="AB1105" i="56"/>
  <c r="AC1105" i="56"/>
  <c r="V1110" i="56"/>
  <c r="W1110" i="56"/>
  <c r="X1110" i="56"/>
  <c r="Y1110" i="56"/>
  <c r="Z1110" i="56"/>
  <c r="AA1110" i="56"/>
  <c r="AB1110" i="56"/>
  <c r="AC1110" i="56"/>
  <c r="V1115" i="56"/>
  <c r="W1115" i="56"/>
  <c r="X1115" i="56"/>
  <c r="Y1115" i="56"/>
  <c r="Z1115" i="56"/>
  <c r="AA1115" i="56"/>
  <c r="AB1115" i="56"/>
  <c r="AC1115" i="56"/>
  <c r="V1120" i="56"/>
  <c r="W1120" i="56"/>
  <c r="X1120" i="56"/>
  <c r="Y1120" i="56"/>
  <c r="Z1120" i="56"/>
  <c r="AA1120" i="56"/>
  <c r="AB1120" i="56"/>
  <c r="AC1120" i="56"/>
  <c r="V1125" i="56"/>
  <c r="W1125" i="56"/>
  <c r="X1125" i="56"/>
  <c r="Y1125" i="56"/>
  <c r="Z1125" i="56"/>
  <c r="AA1125" i="56"/>
  <c r="AB1125" i="56"/>
  <c r="AC1125" i="56"/>
  <c r="V1130" i="56"/>
  <c r="W1130" i="56"/>
  <c r="X1130" i="56"/>
  <c r="Y1130" i="56"/>
  <c r="Z1130" i="56"/>
  <c r="AA1130" i="56"/>
  <c r="AB1130" i="56"/>
  <c r="AC1130" i="56"/>
  <c r="V1135" i="56"/>
  <c r="W1135" i="56"/>
  <c r="X1135" i="56"/>
  <c r="Y1135" i="56"/>
  <c r="Z1135" i="56"/>
  <c r="AA1135" i="56"/>
  <c r="AB1135" i="56"/>
  <c r="AC1135" i="56"/>
  <c r="V1140" i="56"/>
  <c r="W1140" i="56"/>
  <c r="X1140" i="56"/>
  <c r="Y1140" i="56"/>
  <c r="Z1140" i="56"/>
  <c r="AA1140" i="56"/>
  <c r="AB1140" i="56"/>
  <c r="AC1140" i="56"/>
  <c r="V1145" i="56"/>
  <c r="W1145" i="56"/>
  <c r="X1145" i="56"/>
  <c r="Y1145" i="56"/>
  <c r="Z1145" i="56"/>
  <c r="AA1145" i="56"/>
  <c r="AB1145" i="56"/>
  <c r="AC1145" i="56"/>
  <c r="V1150" i="56"/>
  <c r="W1150" i="56"/>
  <c r="X1150" i="56"/>
  <c r="Y1150" i="56"/>
  <c r="Z1150" i="56"/>
  <c r="AA1150" i="56"/>
  <c r="AB1150" i="56"/>
  <c r="AC1150" i="56"/>
  <c r="V1155" i="56"/>
  <c r="W1155" i="56"/>
  <c r="X1155" i="56"/>
  <c r="Y1155" i="56"/>
  <c r="Z1155" i="56"/>
  <c r="AA1155" i="56"/>
  <c r="AB1155" i="56"/>
  <c r="AC1155" i="56"/>
  <c r="V1160" i="56"/>
  <c r="W1160" i="56"/>
  <c r="X1160" i="56"/>
  <c r="Y1160" i="56"/>
  <c r="Z1160" i="56"/>
  <c r="AA1160" i="56"/>
  <c r="AB1160" i="56"/>
  <c r="AC1160" i="56"/>
  <c r="V1165" i="56"/>
  <c r="W1165" i="56"/>
  <c r="X1165" i="56"/>
  <c r="Y1165" i="56"/>
  <c r="Z1165" i="56"/>
  <c r="AA1165" i="56"/>
  <c r="AB1165" i="56"/>
  <c r="AC1165" i="56"/>
  <c r="V1170" i="56"/>
  <c r="W1170" i="56"/>
  <c r="X1170" i="56"/>
  <c r="Y1170" i="56"/>
  <c r="Z1170" i="56"/>
  <c r="AA1170" i="56"/>
  <c r="AB1170" i="56"/>
  <c r="AC1170" i="56"/>
  <c r="V1175" i="56"/>
  <c r="W1175" i="56"/>
  <c r="X1175" i="56"/>
  <c r="Y1175" i="56"/>
  <c r="Z1175" i="56"/>
  <c r="AA1175" i="56"/>
  <c r="AB1175" i="56"/>
  <c r="AC1175" i="56"/>
  <c r="V1180" i="56"/>
  <c r="W1180" i="56"/>
  <c r="X1180" i="56"/>
  <c r="Y1180" i="56"/>
  <c r="Z1180" i="56"/>
  <c r="AA1180" i="56"/>
  <c r="AB1180" i="56"/>
  <c r="AC1180" i="56"/>
  <c r="V1185" i="56"/>
  <c r="W1185" i="56"/>
  <c r="X1185" i="56"/>
  <c r="Y1185" i="56"/>
  <c r="Z1185" i="56"/>
  <c r="AA1185" i="56"/>
  <c r="AB1185" i="56"/>
  <c r="AC1185" i="56"/>
  <c r="V1190" i="56"/>
  <c r="W1190" i="56"/>
  <c r="X1190" i="56"/>
  <c r="Y1190" i="56"/>
  <c r="Z1190" i="56"/>
  <c r="AA1190" i="56"/>
  <c r="AB1190" i="56"/>
  <c r="AC1190" i="56"/>
  <c r="V1195" i="56"/>
  <c r="W1195" i="56"/>
  <c r="X1195" i="56"/>
  <c r="Y1195" i="56"/>
  <c r="Z1195" i="56"/>
  <c r="AA1195" i="56"/>
  <c r="AB1195" i="56"/>
  <c r="AC1195" i="56"/>
  <c r="V1200" i="56"/>
  <c r="W1200" i="56"/>
  <c r="X1200" i="56"/>
  <c r="Y1200" i="56"/>
  <c r="Z1200" i="56"/>
  <c r="AA1200" i="56"/>
  <c r="AB1200" i="56"/>
  <c r="AC1200" i="56"/>
  <c r="V1205" i="56"/>
  <c r="W1205" i="56"/>
  <c r="X1205" i="56"/>
  <c r="Y1205" i="56"/>
  <c r="Z1205" i="56"/>
  <c r="AA1205" i="56"/>
  <c r="AB1205" i="56"/>
  <c r="AC1205" i="56"/>
  <c r="V1210" i="56"/>
  <c r="W1210" i="56"/>
  <c r="X1210" i="56"/>
  <c r="Y1210" i="56"/>
  <c r="Z1210" i="56"/>
  <c r="AA1210" i="56"/>
  <c r="AB1210" i="56"/>
  <c r="AC1210" i="56"/>
  <c r="V1215" i="56"/>
  <c r="W1215" i="56"/>
  <c r="X1215" i="56"/>
  <c r="Y1215" i="56"/>
  <c r="Z1215" i="56"/>
  <c r="AA1215" i="56"/>
  <c r="AB1215" i="56"/>
  <c r="AC1215" i="56"/>
  <c r="V1220" i="56"/>
  <c r="W1220" i="56"/>
  <c r="X1220" i="56"/>
  <c r="Y1220" i="56"/>
  <c r="Z1220" i="56"/>
  <c r="AA1220" i="56"/>
  <c r="AB1220" i="56"/>
  <c r="AC1220" i="56"/>
  <c r="V1225" i="56"/>
  <c r="W1225" i="56"/>
  <c r="X1225" i="56"/>
  <c r="Y1225" i="56"/>
  <c r="Z1225" i="56"/>
  <c r="AA1225" i="56"/>
  <c r="AB1225" i="56"/>
  <c r="AC1225" i="56"/>
  <c r="V1230" i="56"/>
  <c r="W1230" i="56"/>
  <c r="X1230" i="56"/>
  <c r="Y1230" i="56"/>
  <c r="Z1230" i="56"/>
  <c r="AA1230" i="56"/>
  <c r="AB1230" i="56"/>
  <c r="AC1230" i="56"/>
  <c r="V1235" i="56"/>
  <c r="W1235" i="56"/>
  <c r="X1235" i="56"/>
  <c r="Y1235" i="56"/>
  <c r="Z1235" i="56"/>
  <c r="AA1235" i="56"/>
  <c r="AB1235" i="56"/>
  <c r="AC1235" i="56"/>
  <c r="V1240" i="56"/>
  <c r="W1240" i="56"/>
  <c r="X1240" i="56"/>
  <c r="Y1240" i="56"/>
  <c r="Z1240" i="56"/>
  <c r="AA1240" i="56"/>
  <c r="AB1240" i="56"/>
  <c r="AC1240" i="56"/>
  <c r="V1245" i="56"/>
  <c r="W1245" i="56"/>
  <c r="X1245" i="56"/>
  <c r="Y1245" i="56"/>
  <c r="Z1245" i="56"/>
  <c r="AA1245" i="56"/>
  <c r="AB1245" i="56"/>
  <c r="AC1245" i="56"/>
  <c r="V1250" i="56"/>
  <c r="W1250" i="56"/>
  <c r="X1250" i="56"/>
  <c r="Y1250" i="56"/>
  <c r="Z1250" i="56"/>
  <c r="AA1250" i="56"/>
  <c r="AB1250" i="56"/>
  <c r="AC1250" i="56"/>
  <c r="AC10" i="56"/>
  <c r="AB10" i="56"/>
  <c r="AA10" i="56"/>
  <c r="Z10" i="56"/>
  <c r="Y10" i="56"/>
  <c r="X10" i="56"/>
  <c r="W10" i="56"/>
  <c r="V10" i="56"/>
  <c r="J2" i="62" a="1"/>
  <c r="J2" i="62" s="1"/>
  <c r="H2" i="62" a="1"/>
  <c r="H2" i="62" s="1"/>
  <c r="J10" i="56"/>
  <c r="B20" i="56"/>
  <c r="T20" i="56" s="1"/>
  <c r="Q12" i="57"/>
  <c r="I5" i="57" s="1"/>
  <c r="J4" i="56" s="1"/>
  <c r="F2" i="62" a="1"/>
  <c r="F2" i="62" s="1"/>
  <c r="D3" i="64"/>
  <c r="I6" i="56"/>
  <c r="B1245" i="56"/>
  <c r="T1245" i="56" s="1"/>
  <c r="Q1245" i="56" s="1"/>
  <c r="B1240" i="56"/>
  <c r="T1240" i="56" s="1"/>
  <c r="Q1240" i="56" s="1"/>
  <c r="B1235" i="56"/>
  <c r="T1235" i="56" s="1"/>
  <c r="Q1235" i="56" s="1"/>
  <c r="B1230" i="56"/>
  <c r="T1230" i="56" s="1"/>
  <c r="Q1230" i="56" s="1"/>
  <c r="B1225" i="56"/>
  <c r="T1225" i="56" s="1"/>
  <c r="Q1225" i="56" s="1"/>
  <c r="B1220" i="56"/>
  <c r="T1220" i="56" s="1"/>
  <c r="Q1220" i="56" s="1"/>
  <c r="B1215" i="56"/>
  <c r="T1215" i="56" s="1"/>
  <c r="Q1215" i="56" s="1"/>
  <c r="B1210" i="56"/>
  <c r="T1210" i="56" s="1"/>
  <c r="Q1210" i="56" s="1"/>
  <c r="B1205" i="56"/>
  <c r="T1205" i="56" s="1"/>
  <c r="Q1205" i="56" s="1"/>
  <c r="B1200" i="56"/>
  <c r="T1200" i="56" s="1"/>
  <c r="Q1200" i="56" s="1"/>
  <c r="B1195" i="56"/>
  <c r="T1195" i="56" s="1"/>
  <c r="Q1195" i="56" s="1"/>
  <c r="B1190" i="56"/>
  <c r="T1190" i="56" s="1"/>
  <c r="Q1190" i="56" s="1"/>
  <c r="B1185" i="56"/>
  <c r="T1185" i="56" s="1"/>
  <c r="Q1185" i="56" s="1"/>
  <c r="B1180" i="56"/>
  <c r="T1180" i="56" s="1"/>
  <c r="Q1180" i="56" s="1"/>
  <c r="B1175" i="56"/>
  <c r="T1175" i="56" s="1"/>
  <c r="Q1175" i="56" s="1"/>
  <c r="B1170" i="56"/>
  <c r="T1170" i="56" s="1"/>
  <c r="Q1170" i="56" s="1"/>
  <c r="B1165" i="56"/>
  <c r="T1165" i="56" s="1"/>
  <c r="Q1165" i="56" s="1"/>
  <c r="B1160" i="56"/>
  <c r="T1160" i="56" s="1"/>
  <c r="Q1160" i="56" s="1"/>
  <c r="B1155" i="56"/>
  <c r="T1155" i="56" s="1"/>
  <c r="Q1155" i="56" s="1"/>
  <c r="B1150" i="56"/>
  <c r="T1150" i="56" s="1"/>
  <c r="Q1150" i="56" s="1"/>
  <c r="B1145" i="56"/>
  <c r="T1145" i="56" s="1"/>
  <c r="Q1145" i="56" s="1"/>
  <c r="B1140" i="56"/>
  <c r="T1140" i="56" s="1"/>
  <c r="Q1140" i="56" s="1"/>
  <c r="B1135" i="56"/>
  <c r="T1135" i="56" s="1"/>
  <c r="Q1135" i="56" s="1"/>
  <c r="B1130" i="56"/>
  <c r="T1130" i="56" s="1"/>
  <c r="Q1130" i="56" s="1"/>
  <c r="B1125" i="56"/>
  <c r="T1125" i="56" s="1"/>
  <c r="Q1125" i="56" s="1"/>
  <c r="B1120" i="56"/>
  <c r="T1120" i="56" s="1"/>
  <c r="Q1120" i="56" s="1"/>
  <c r="B1115" i="56"/>
  <c r="T1115" i="56" s="1"/>
  <c r="Q1115" i="56" s="1"/>
  <c r="B1110" i="56"/>
  <c r="T1110" i="56" s="1"/>
  <c r="Q1110" i="56" s="1"/>
  <c r="B1105" i="56"/>
  <c r="T1105" i="56" s="1"/>
  <c r="Q1105" i="56" s="1"/>
  <c r="B1100" i="56"/>
  <c r="T1100" i="56" s="1"/>
  <c r="Q1100" i="56" s="1"/>
  <c r="B1095" i="56"/>
  <c r="T1095" i="56" s="1"/>
  <c r="Q1095" i="56" s="1"/>
  <c r="B1090" i="56"/>
  <c r="T1090" i="56" s="1"/>
  <c r="Q1090" i="56" s="1"/>
  <c r="B1085" i="56"/>
  <c r="T1085" i="56" s="1"/>
  <c r="Q1085" i="56" s="1"/>
  <c r="B1080" i="56"/>
  <c r="T1080" i="56" s="1"/>
  <c r="Q1080" i="56" s="1"/>
  <c r="B1075" i="56"/>
  <c r="T1075" i="56" s="1"/>
  <c r="Q1075" i="56" s="1"/>
  <c r="B1070" i="56"/>
  <c r="T1070" i="56" s="1"/>
  <c r="Q1070" i="56" s="1"/>
  <c r="B1065" i="56"/>
  <c r="T1065" i="56" s="1"/>
  <c r="Q1065" i="56" s="1"/>
  <c r="B1060" i="56"/>
  <c r="T1060" i="56" s="1"/>
  <c r="Q1060" i="56" s="1"/>
  <c r="B1055" i="56"/>
  <c r="T1055" i="56" s="1"/>
  <c r="Q1055" i="56" s="1"/>
  <c r="B1050" i="56"/>
  <c r="T1050" i="56" s="1"/>
  <c r="Q1050" i="56" s="1"/>
  <c r="B1045" i="56"/>
  <c r="T1045" i="56" s="1"/>
  <c r="Q1045" i="56" s="1"/>
  <c r="B1040" i="56"/>
  <c r="T1040" i="56" s="1"/>
  <c r="Q1040" i="56" s="1"/>
  <c r="B1035" i="56"/>
  <c r="T1035" i="56" s="1"/>
  <c r="Q1035" i="56" s="1"/>
  <c r="B1030" i="56"/>
  <c r="T1030" i="56" s="1"/>
  <c r="Q1030" i="56" s="1"/>
  <c r="B1025" i="56"/>
  <c r="T1025" i="56" s="1"/>
  <c r="Q1025" i="56" s="1"/>
  <c r="B1020" i="56"/>
  <c r="T1020" i="56" s="1"/>
  <c r="Q1020" i="56" s="1"/>
  <c r="B1015" i="56"/>
  <c r="T1015" i="56" s="1"/>
  <c r="Q1015" i="56" s="1"/>
  <c r="B1010" i="56"/>
  <c r="T1010" i="56" s="1"/>
  <c r="Q1010" i="56" s="1"/>
  <c r="B1005" i="56"/>
  <c r="T1005" i="56" s="1"/>
  <c r="Q1005" i="56" s="1"/>
  <c r="B1000" i="56"/>
  <c r="T1000" i="56" s="1"/>
  <c r="Q1000" i="56" s="1"/>
  <c r="B995" i="56"/>
  <c r="T995" i="56" s="1"/>
  <c r="Q995" i="56" s="1"/>
  <c r="B990" i="56"/>
  <c r="T990" i="56" s="1"/>
  <c r="Q990" i="56" s="1"/>
  <c r="B985" i="56"/>
  <c r="T985" i="56" s="1"/>
  <c r="Q985" i="56" s="1"/>
  <c r="B980" i="56"/>
  <c r="T980" i="56" s="1"/>
  <c r="Q980" i="56" s="1"/>
  <c r="B975" i="56"/>
  <c r="T975" i="56" s="1"/>
  <c r="Q975" i="56" s="1"/>
  <c r="B970" i="56"/>
  <c r="T970" i="56" s="1"/>
  <c r="Q970" i="56" s="1"/>
  <c r="B965" i="56"/>
  <c r="T965" i="56" s="1"/>
  <c r="Q965" i="56" s="1"/>
  <c r="B960" i="56"/>
  <c r="T960" i="56" s="1"/>
  <c r="Q960" i="56" s="1"/>
  <c r="B955" i="56"/>
  <c r="T955" i="56" s="1"/>
  <c r="Q955" i="56" s="1"/>
  <c r="B950" i="56"/>
  <c r="T950" i="56" s="1"/>
  <c r="Q950" i="56" s="1"/>
  <c r="B945" i="56"/>
  <c r="T945" i="56" s="1"/>
  <c r="Q945" i="56" s="1"/>
  <c r="B940" i="56"/>
  <c r="T940" i="56" s="1"/>
  <c r="Q940" i="56" s="1"/>
  <c r="B935" i="56"/>
  <c r="T935" i="56" s="1"/>
  <c r="Q935" i="56" s="1"/>
  <c r="B930" i="56"/>
  <c r="T930" i="56" s="1"/>
  <c r="Q930" i="56" s="1"/>
  <c r="B925" i="56"/>
  <c r="T925" i="56" s="1"/>
  <c r="Q925" i="56" s="1"/>
  <c r="B920" i="56"/>
  <c r="T920" i="56" s="1"/>
  <c r="Q920" i="56" s="1"/>
  <c r="B915" i="56"/>
  <c r="T915" i="56" s="1"/>
  <c r="Q915" i="56" s="1"/>
  <c r="B910" i="56"/>
  <c r="T910" i="56" s="1"/>
  <c r="Q910" i="56" s="1"/>
  <c r="B905" i="56"/>
  <c r="T905" i="56" s="1"/>
  <c r="Q905" i="56" s="1"/>
  <c r="B900" i="56"/>
  <c r="T900" i="56" s="1"/>
  <c r="Q900" i="56" s="1"/>
  <c r="B895" i="56"/>
  <c r="T895" i="56" s="1"/>
  <c r="Q895" i="56" s="1"/>
  <c r="B890" i="56"/>
  <c r="T890" i="56" s="1"/>
  <c r="Q890" i="56" s="1"/>
  <c r="B885" i="56"/>
  <c r="T885" i="56" s="1"/>
  <c r="Q885" i="56" s="1"/>
  <c r="B880" i="56"/>
  <c r="T880" i="56" s="1"/>
  <c r="Q880" i="56" s="1"/>
  <c r="B875" i="56"/>
  <c r="T875" i="56" s="1"/>
  <c r="Q875" i="56" s="1"/>
  <c r="B870" i="56"/>
  <c r="T870" i="56" s="1"/>
  <c r="Q870" i="56" s="1"/>
  <c r="B865" i="56"/>
  <c r="T865" i="56" s="1"/>
  <c r="Q865" i="56" s="1"/>
  <c r="B860" i="56"/>
  <c r="T860" i="56" s="1"/>
  <c r="Q860" i="56" s="1"/>
  <c r="B855" i="56"/>
  <c r="T855" i="56" s="1"/>
  <c r="Q855" i="56" s="1"/>
  <c r="B850" i="56"/>
  <c r="T850" i="56" s="1"/>
  <c r="Q850" i="56" s="1"/>
  <c r="B845" i="56"/>
  <c r="T845" i="56" s="1"/>
  <c r="Q845" i="56" s="1"/>
  <c r="B840" i="56"/>
  <c r="T840" i="56" s="1"/>
  <c r="Q840" i="56" s="1"/>
  <c r="B835" i="56"/>
  <c r="T835" i="56" s="1"/>
  <c r="Q835" i="56" s="1"/>
  <c r="B830" i="56"/>
  <c r="T830" i="56" s="1"/>
  <c r="Q830" i="56" s="1"/>
  <c r="B825" i="56"/>
  <c r="T825" i="56" s="1"/>
  <c r="Q825" i="56" s="1"/>
  <c r="B820" i="56"/>
  <c r="T820" i="56" s="1"/>
  <c r="Q820" i="56" s="1"/>
  <c r="B815" i="56"/>
  <c r="T815" i="56" s="1"/>
  <c r="Q815" i="56" s="1"/>
  <c r="B810" i="56"/>
  <c r="T810" i="56" s="1"/>
  <c r="Q810" i="56" s="1"/>
  <c r="B805" i="56"/>
  <c r="T805" i="56" s="1"/>
  <c r="Q805" i="56" s="1"/>
  <c r="B800" i="56"/>
  <c r="T800" i="56" s="1"/>
  <c r="Q800" i="56" s="1"/>
  <c r="B795" i="56"/>
  <c r="T795" i="56" s="1"/>
  <c r="Q795" i="56" s="1"/>
  <c r="B790" i="56"/>
  <c r="T790" i="56" s="1"/>
  <c r="Q790" i="56" s="1"/>
  <c r="B785" i="56"/>
  <c r="T785" i="56" s="1"/>
  <c r="Q785" i="56" s="1"/>
  <c r="B780" i="56"/>
  <c r="T780" i="56" s="1"/>
  <c r="Q780" i="56" s="1"/>
  <c r="B775" i="56"/>
  <c r="T775" i="56" s="1"/>
  <c r="Q775" i="56" s="1"/>
  <c r="B770" i="56"/>
  <c r="T770" i="56" s="1"/>
  <c r="Q770" i="56" s="1"/>
  <c r="B765" i="56"/>
  <c r="T765" i="56" s="1"/>
  <c r="Q765" i="56" s="1"/>
  <c r="B760" i="56"/>
  <c r="T760" i="56" s="1"/>
  <c r="Q760" i="56" s="1"/>
  <c r="B755" i="56"/>
  <c r="T755" i="56" s="1"/>
  <c r="Q755" i="56" s="1"/>
  <c r="B750" i="56"/>
  <c r="T750" i="56" s="1"/>
  <c r="Q750" i="56" s="1"/>
  <c r="B745" i="56"/>
  <c r="T745" i="56" s="1"/>
  <c r="Q745" i="56" s="1"/>
  <c r="B740" i="56"/>
  <c r="T740" i="56" s="1"/>
  <c r="Q740" i="56" s="1"/>
  <c r="B735" i="56"/>
  <c r="T735" i="56" s="1"/>
  <c r="Q735" i="56" s="1"/>
  <c r="B730" i="56"/>
  <c r="T730" i="56" s="1"/>
  <c r="Q730" i="56" s="1"/>
  <c r="B725" i="56"/>
  <c r="T725" i="56" s="1"/>
  <c r="Q725" i="56" s="1"/>
  <c r="B720" i="56"/>
  <c r="T720" i="56" s="1"/>
  <c r="Q720" i="56" s="1"/>
  <c r="B715" i="56"/>
  <c r="T715" i="56" s="1"/>
  <c r="Q715" i="56" s="1"/>
  <c r="B710" i="56"/>
  <c r="T710" i="56" s="1"/>
  <c r="Q710" i="56" s="1"/>
  <c r="B705" i="56"/>
  <c r="T705" i="56" s="1"/>
  <c r="Q705" i="56" s="1"/>
  <c r="B700" i="56"/>
  <c r="T700" i="56" s="1"/>
  <c r="Q700" i="56" s="1"/>
  <c r="B695" i="56"/>
  <c r="T695" i="56" s="1"/>
  <c r="Q695" i="56" s="1"/>
  <c r="B690" i="56"/>
  <c r="T690" i="56" s="1"/>
  <c r="Q690" i="56" s="1"/>
  <c r="B685" i="56"/>
  <c r="T685" i="56" s="1"/>
  <c r="Q685" i="56" s="1"/>
  <c r="B680" i="56"/>
  <c r="T680" i="56" s="1"/>
  <c r="Q680" i="56" s="1"/>
  <c r="B675" i="56"/>
  <c r="T675" i="56" s="1"/>
  <c r="Q675" i="56" s="1"/>
  <c r="B670" i="56"/>
  <c r="T670" i="56" s="1"/>
  <c r="Q670" i="56" s="1"/>
  <c r="B665" i="56"/>
  <c r="T665" i="56" s="1"/>
  <c r="Q665" i="56" s="1"/>
  <c r="B660" i="56"/>
  <c r="T660" i="56" s="1"/>
  <c r="Q660" i="56" s="1"/>
  <c r="B655" i="56"/>
  <c r="T655" i="56" s="1"/>
  <c r="Q655" i="56" s="1"/>
  <c r="B650" i="56"/>
  <c r="T650" i="56" s="1"/>
  <c r="Q650" i="56" s="1"/>
  <c r="B645" i="56"/>
  <c r="T645" i="56" s="1"/>
  <c r="Q645" i="56" s="1"/>
  <c r="B640" i="56"/>
  <c r="T640" i="56" s="1"/>
  <c r="Q640" i="56" s="1"/>
  <c r="B635" i="56"/>
  <c r="T635" i="56" s="1"/>
  <c r="Q635" i="56" s="1"/>
  <c r="B630" i="56"/>
  <c r="T630" i="56" s="1"/>
  <c r="Q630" i="56" s="1"/>
  <c r="B625" i="56"/>
  <c r="T625" i="56" s="1"/>
  <c r="Q625" i="56" s="1"/>
  <c r="B620" i="56"/>
  <c r="T620" i="56" s="1"/>
  <c r="Q620" i="56" s="1"/>
  <c r="B615" i="56"/>
  <c r="T615" i="56" s="1"/>
  <c r="Q615" i="56" s="1"/>
  <c r="B610" i="56"/>
  <c r="T610" i="56" s="1"/>
  <c r="Q610" i="56" s="1"/>
  <c r="B605" i="56"/>
  <c r="T605" i="56" s="1"/>
  <c r="Q605" i="56" s="1"/>
  <c r="B600" i="56"/>
  <c r="T600" i="56" s="1"/>
  <c r="Q600" i="56" s="1"/>
  <c r="B595" i="56"/>
  <c r="T595" i="56" s="1"/>
  <c r="Q595" i="56" s="1"/>
  <c r="B590" i="56"/>
  <c r="T590" i="56" s="1"/>
  <c r="Q590" i="56" s="1"/>
  <c r="B585" i="56"/>
  <c r="T585" i="56" s="1"/>
  <c r="Q585" i="56" s="1"/>
  <c r="B580" i="56"/>
  <c r="T580" i="56" s="1"/>
  <c r="Q580" i="56" s="1"/>
  <c r="B575" i="56"/>
  <c r="T575" i="56" s="1"/>
  <c r="Q575" i="56" s="1"/>
  <c r="B570" i="56"/>
  <c r="T570" i="56" s="1"/>
  <c r="Q570" i="56" s="1"/>
  <c r="B565" i="56"/>
  <c r="T565" i="56" s="1"/>
  <c r="Q565" i="56" s="1"/>
  <c r="B560" i="56"/>
  <c r="T560" i="56" s="1"/>
  <c r="Q560" i="56" s="1"/>
  <c r="B555" i="56"/>
  <c r="T555" i="56" s="1"/>
  <c r="Q555" i="56" s="1"/>
  <c r="B550" i="56"/>
  <c r="T550" i="56" s="1"/>
  <c r="Q550" i="56" s="1"/>
  <c r="B545" i="56"/>
  <c r="T545" i="56" s="1"/>
  <c r="Q545" i="56" s="1"/>
  <c r="B540" i="56"/>
  <c r="T540" i="56" s="1"/>
  <c r="Q540" i="56" s="1"/>
  <c r="B535" i="56"/>
  <c r="T535" i="56" s="1"/>
  <c r="Q535" i="56" s="1"/>
  <c r="B530" i="56"/>
  <c r="T530" i="56" s="1"/>
  <c r="Q530" i="56" s="1"/>
  <c r="B525" i="56"/>
  <c r="T525" i="56" s="1"/>
  <c r="Q525" i="56" s="1"/>
  <c r="B520" i="56"/>
  <c r="T520" i="56" s="1"/>
  <c r="Q520" i="56" s="1"/>
  <c r="B515" i="56"/>
  <c r="T515" i="56" s="1"/>
  <c r="Q515" i="56" s="1"/>
  <c r="B510" i="56"/>
  <c r="T510" i="56" s="1"/>
  <c r="Q510" i="56" s="1"/>
  <c r="B505" i="56"/>
  <c r="T505" i="56" s="1"/>
  <c r="Q505" i="56" s="1"/>
  <c r="B500" i="56"/>
  <c r="T500" i="56" s="1"/>
  <c r="Q500" i="56" s="1"/>
  <c r="B495" i="56"/>
  <c r="T495" i="56" s="1"/>
  <c r="Q495" i="56" s="1"/>
  <c r="B490" i="56"/>
  <c r="T490" i="56" s="1"/>
  <c r="Q490" i="56" s="1"/>
  <c r="B485" i="56"/>
  <c r="T485" i="56" s="1"/>
  <c r="Q485" i="56" s="1"/>
  <c r="B480" i="56"/>
  <c r="T480" i="56" s="1"/>
  <c r="Q480" i="56" s="1"/>
  <c r="B475" i="56"/>
  <c r="T475" i="56" s="1"/>
  <c r="Q475" i="56" s="1"/>
  <c r="B470" i="56"/>
  <c r="T470" i="56" s="1"/>
  <c r="Q470" i="56" s="1"/>
  <c r="B465" i="56"/>
  <c r="T465" i="56" s="1"/>
  <c r="Q465" i="56" s="1"/>
  <c r="B460" i="56"/>
  <c r="T460" i="56" s="1"/>
  <c r="Q460" i="56" s="1"/>
  <c r="B455" i="56"/>
  <c r="T455" i="56" s="1"/>
  <c r="Q455" i="56" s="1"/>
  <c r="B450" i="56"/>
  <c r="T450" i="56" s="1"/>
  <c r="Q450" i="56" s="1"/>
  <c r="B445" i="56"/>
  <c r="T445" i="56" s="1"/>
  <c r="Q445" i="56" s="1"/>
  <c r="B440" i="56"/>
  <c r="T440" i="56" s="1"/>
  <c r="Q440" i="56" s="1"/>
  <c r="B435" i="56"/>
  <c r="T435" i="56" s="1"/>
  <c r="Q435" i="56" s="1"/>
  <c r="B430" i="56"/>
  <c r="T430" i="56" s="1"/>
  <c r="Q430" i="56" s="1"/>
  <c r="B425" i="56"/>
  <c r="T425" i="56" s="1"/>
  <c r="Q425" i="56" s="1"/>
  <c r="B420" i="56"/>
  <c r="T420" i="56" s="1"/>
  <c r="Q420" i="56" s="1"/>
  <c r="B415" i="56"/>
  <c r="T415" i="56" s="1"/>
  <c r="Q415" i="56" s="1"/>
  <c r="B410" i="56"/>
  <c r="T410" i="56" s="1"/>
  <c r="Q410" i="56" s="1"/>
  <c r="B405" i="56"/>
  <c r="T405" i="56" s="1"/>
  <c r="Q405" i="56" s="1"/>
  <c r="B400" i="56"/>
  <c r="T400" i="56" s="1"/>
  <c r="Q400" i="56" s="1"/>
  <c r="B395" i="56"/>
  <c r="T395" i="56" s="1"/>
  <c r="Q395" i="56" s="1"/>
  <c r="B390" i="56"/>
  <c r="T390" i="56" s="1"/>
  <c r="Q390" i="56" s="1"/>
  <c r="B385" i="56"/>
  <c r="T385" i="56" s="1"/>
  <c r="Q385" i="56" s="1"/>
  <c r="B380" i="56"/>
  <c r="T380" i="56" s="1"/>
  <c r="Q380" i="56" s="1"/>
  <c r="B375" i="56"/>
  <c r="T375" i="56" s="1"/>
  <c r="Q375" i="56" s="1"/>
  <c r="B370" i="56"/>
  <c r="T370" i="56" s="1"/>
  <c r="Q370" i="56" s="1"/>
  <c r="B365" i="56"/>
  <c r="T365" i="56" s="1"/>
  <c r="Q365" i="56" s="1"/>
  <c r="B360" i="56"/>
  <c r="T360" i="56" s="1"/>
  <c r="Q360" i="56" s="1"/>
  <c r="B355" i="56"/>
  <c r="T355" i="56" s="1"/>
  <c r="Q355" i="56" s="1"/>
  <c r="B350" i="56"/>
  <c r="T350" i="56" s="1"/>
  <c r="Q350" i="56" s="1"/>
  <c r="B345" i="56"/>
  <c r="T345" i="56" s="1"/>
  <c r="Q345" i="56" s="1"/>
  <c r="B340" i="56"/>
  <c r="T340" i="56" s="1"/>
  <c r="Q340" i="56" s="1"/>
  <c r="B335" i="56"/>
  <c r="T335" i="56" s="1"/>
  <c r="Q335" i="56" s="1"/>
  <c r="B330" i="56"/>
  <c r="T330" i="56" s="1"/>
  <c r="Q330" i="56" s="1"/>
  <c r="B325" i="56"/>
  <c r="T325" i="56" s="1"/>
  <c r="Q325" i="56" s="1"/>
  <c r="B320" i="56"/>
  <c r="T320" i="56" s="1"/>
  <c r="Q320" i="56" s="1"/>
  <c r="B315" i="56"/>
  <c r="T315" i="56" s="1"/>
  <c r="Q315" i="56" s="1"/>
  <c r="B310" i="56"/>
  <c r="T310" i="56" s="1"/>
  <c r="Q310" i="56" s="1"/>
  <c r="B305" i="56"/>
  <c r="T305" i="56" s="1"/>
  <c r="Q305" i="56" s="1"/>
  <c r="B300" i="56"/>
  <c r="T300" i="56" s="1"/>
  <c r="Q300" i="56" s="1"/>
  <c r="B295" i="56"/>
  <c r="T295" i="56" s="1"/>
  <c r="Q295" i="56" s="1"/>
  <c r="B290" i="56"/>
  <c r="T290" i="56" s="1"/>
  <c r="Q290" i="56" s="1"/>
  <c r="B285" i="56"/>
  <c r="T285" i="56" s="1"/>
  <c r="Q285" i="56" s="1"/>
  <c r="B280" i="56"/>
  <c r="T280" i="56" s="1"/>
  <c r="Q280" i="56" s="1"/>
  <c r="B275" i="56"/>
  <c r="T275" i="56" s="1"/>
  <c r="Q275" i="56" s="1"/>
  <c r="B270" i="56"/>
  <c r="T270" i="56" s="1"/>
  <c r="Q270" i="56" s="1"/>
  <c r="B265" i="56"/>
  <c r="T265" i="56" s="1"/>
  <c r="Q265" i="56" s="1"/>
  <c r="B260" i="56"/>
  <c r="T260" i="56" s="1"/>
  <c r="Q260" i="56" s="1"/>
  <c r="B255" i="56"/>
  <c r="T255" i="56" s="1"/>
  <c r="Q255" i="56" s="1"/>
  <c r="B250" i="56"/>
  <c r="T250" i="56" s="1"/>
  <c r="Q250" i="56" s="1"/>
  <c r="B245" i="56"/>
  <c r="T245" i="56" s="1"/>
  <c r="Q245" i="56" s="1"/>
  <c r="B240" i="56"/>
  <c r="T240" i="56" s="1"/>
  <c r="Q240" i="56" s="1"/>
  <c r="B235" i="56"/>
  <c r="T235" i="56" s="1"/>
  <c r="Q235" i="56" s="1"/>
  <c r="B230" i="56"/>
  <c r="T230" i="56" s="1"/>
  <c r="Q230" i="56" s="1"/>
  <c r="B225" i="56"/>
  <c r="T225" i="56" s="1"/>
  <c r="Q225" i="56" s="1"/>
  <c r="B220" i="56"/>
  <c r="T220" i="56" s="1"/>
  <c r="Q220" i="56" s="1"/>
  <c r="B215" i="56"/>
  <c r="T215" i="56" s="1"/>
  <c r="Q215" i="56" s="1"/>
  <c r="B210" i="56"/>
  <c r="T210" i="56" s="1"/>
  <c r="Q210" i="56" s="1"/>
  <c r="C2" i="62" a="1"/>
  <c r="C2" i="62" s="1"/>
  <c r="F4" i="60"/>
  <c r="D507" i="45"/>
  <c r="D506" i="45"/>
  <c r="D505" i="45"/>
  <c r="D504" i="45"/>
  <c r="D503" i="45"/>
  <c r="D502" i="45"/>
  <c r="D501" i="45"/>
  <c r="D500" i="45"/>
  <c r="D499" i="45"/>
  <c r="D498" i="45"/>
  <c r="D497" i="45"/>
  <c r="D496" i="45"/>
  <c r="D495" i="45"/>
  <c r="D494" i="45"/>
  <c r="D493" i="45"/>
  <c r="D492" i="45"/>
  <c r="D491" i="45"/>
  <c r="D490" i="45"/>
  <c r="D489" i="45"/>
  <c r="D488" i="45"/>
  <c r="D487" i="45"/>
  <c r="D486" i="45"/>
  <c r="D485" i="45"/>
  <c r="D484" i="45"/>
  <c r="D483" i="45"/>
  <c r="D482" i="45"/>
  <c r="D481" i="45"/>
  <c r="D480" i="45"/>
  <c r="D479" i="45"/>
  <c r="D478" i="45"/>
  <c r="D477" i="45"/>
  <c r="D476" i="45"/>
  <c r="D475" i="45"/>
  <c r="D474" i="45"/>
  <c r="D473" i="45"/>
  <c r="D472" i="45"/>
  <c r="D471" i="45"/>
  <c r="D470" i="45"/>
  <c r="D469" i="45"/>
  <c r="D468" i="45"/>
  <c r="D467" i="45"/>
  <c r="D466" i="45"/>
  <c r="D465" i="45"/>
  <c r="D464" i="45"/>
  <c r="D463" i="45"/>
  <c r="D462" i="45"/>
  <c r="D461" i="45"/>
  <c r="D460" i="45"/>
  <c r="D459" i="45"/>
  <c r="D458" i="45"/>
  <c r="D457" i="45"/>
  <c r="D456" i="45"/>
  <c r="D455" i="45"/>
  <c r="D454" i="45"/>
  <c r="D453" i="45"/>
  <c r="D452" i="45"/>
  <c r="D451" i="45"/>
  <c r="D450" i="45"/>
  <c r="D449" i="45"/>
  <c r="D448" i="45"/>
  <c r="D447" i="45"/>
  <c r="D446" i="45"/>
  <c r="D445" i="45"/>
  <c r="D444" i="45"/>
  <c r="D443" i="45"/>
  <c r="D442" i="45"/>
  <c r="D441" i="45"/>
  <c r="D440" i="45"/>
  <c r="D439" i="45"/>
  <c r="D438" i="45"/>
  <c r="D437" i="45"/>
  <c r="D436" i="45"/>
  <c r="D435" i="45"/>
  <c r="D434" i="45"/>
  <c r="D433" i="45"/>
  <c r="D432" i="45"/>
  <c r="D431" i="45"/>
  <c r="D430" i="45"/>
  <c r="D429" i="45"/>
  <c r="D428" i="45"/>
  <c r="D427" i="45"/>
  <c r="D426" i="45"/>
  <c r="D425" i="45"/>
  <c r="D424" i="45"/>
  <c r="D423" i="45"/>
  <c r="D422" i="45"/>
  <c r="D421" i="45"/>
  <c r="D420" i="45"/>
  <c r="D419" i="45"/>
  <c r="D418" i="45"/>
  <c r="D417" i="45"/>
  <c r="D416" i="45"/>
  <c r="D415" i="45"/>
  <c r="D414" i="45"/>
  <c r="D413" i="45"/>
  <c r="D412" i="45"/>
  <c r="D411" i="45"/>
  <c r="D410" i="45"/>
  <c r="D409" i="45"/>
  <c r="D408" i="45"/>
  <c r="D407" i="45"/>
  <c r="D406" i="45"/>
  <c r="D405" i="45"/>
  <c r="D404" i="45"/>
  <c r="D403" i="45"/>
  <c r="D402" i="45"/>
  <c r="D401" i="45"/>
  <c r="D400" i="45"/>
  <c r="D399" i="45"/>
  <c r="D398" i="45"/>
  <c r="D397" i="45"/>
  <c r="D396" i="45"/>
  <c r="D395" i="45"/>
  <c r="D394" i="45"/>
  <c r="D393" i="45"/>
  <c r="D392" i="45"/>
  <c r="D391" i="45"/>
  <c r="D390" i="45"/>
  <c r="D389" i="45"/>
  <c r="D388" i="45"/>
  <c r="D387" i="45"/>
  <c r="D386" i="45"/>
  <c r="D385" i="45"/>
  <c r="D384" i="45"/>
  <c r="D383" i="45"/>
  <c r="D382" i="45"/>
  <c r="D381" i="45"/>
  <c r="D380" i="45"/>
  <c r="D379" i="45"/>
  <c r="D378" i="45"/>
  <c r="D377" i="45"/>
  <c r="D376" i="45"/>
  <c r="D375" i="45"/>
  <c r="D374" i="45"/>
  <c r="D373" i="45"/>
  <c r="D372" i="45"/>
  <c r="D371" i="45"/>
  <c r="D370" i="45"/>
  <c r="D369" i="45"/>
  <c r="D368" i="45"/>
  <c r="D367" i="45"/>
  <c r="D366" i="45"/>
  <c r="D365" i="45"/>
  <c r="D364" i="45"/>
  <c r="D363" i="45"/>
  <c r="D362" i="45"/>
  <c r="D361" i="45"/>
  <c r="D360" i="45"/>
  <c r="D359" i="45"/>
  <c r="D358" i="45"/>
  <c r="D357" i="45"/>
  <c r="D356" i="45"/>
  <c r="D355" i="45"/>
  <c r="D354" i="45"/>
  <c r="D353" i="45"/>
  <c r="D352" i="45"/>
  <c r="D351" i="45"/>
  <c r="D350" i="45"/>
  <c r="D349" i="45"/>
  <c r="D348" i="45"/>
  <c r="D347" i="45"/>
  <c r="D346" i="45"/>
  <c r="D345" i="45"/>
  <c r="D344" i="45"/>
  <c r="D343" i="45"/>
  <c r="D342" i="45"/>
  <c r="D341" i="45"/>
  <c r="D340" i="45"/>
  <c r="D339" i="45"/>
  <c r="D338" i="45"/>
  <c r="D337" i="45"/>
  <c r="D336" i="45"/>
  <c r="D335" i="45"/>
  <c r="D334" i="45"/>
  <c r="D333" i="45"/>
  <c r="D332" i="45"/>
  <c r="D331" i="45"/>
  <c r="D330" i="45"/>
  <c r="D329" i="45"/>
  <c r="D328" i="45"/>
  <c r="D327" i="45"/>
  <c r="D326" i="45"/>
  <c r="D325" i="45"/>
  <c r="D324" i="45"/>
  <c r="D323" i="45"/>
  <c r="D322" i="45"/>
  <c r="D321" i="45"/>
  <c r="D320" i="45"/>
  <c r="D319" i="45"/>
  <c r="D318" i="45"/>
  <c r="D317" i="45"/>
  <c r="D316" i="45"/>
  <c r="D315" i="45"/>
  <c r="D314" i="45"/>
  <c r="D313" i="45"/>
  <c r="D312" i="45"/>
  <c r="D311" i="45"/>
  <c r="D310" i="45"/>
  <c r="D309" i="45"/>
  <c r="D308" i="45"/>
  <c r="D307" i="45"/>
  <c r="D306" i="45"/>
  <c r="D305" i="45"/>
  <c r="D304" i="45"/>
  <c r="D303" i="45"/>
  <c r="D302" i="45"/>
  <c r="D301" i="45"/>
  <c r="D300" i="45"/>
  <c r="D299" i="45"/>
  <c r="D298" i="45"/>
  <c r="D297" i="45"/>
  <c r="D296" i="45"/>
  <c r="D295" i="45"/>
  <c r="D294" i="45"/>
  <c r="D293" i="45"/>
  <c r="D292" i="45"/>
  <c r="D291" i="45"/>
  <c r="D290" i="45"/>
  <c r="D289" i="45"/>
  <c r="D288" i="45"/>
  <c r="D287" i="45"/>
  <c r="D286" i="45"/>
  <c r="D285" i="45"/>
  <c r="D284" i="45"/>
  <c r="D283" i="45"/>
  <c r="D282" i="45"/>
  <c r="D281" i="45"/>
  <c r="D280" i="45"/>
  <c r="D279" i="45"/>
  <c r="D278" i="45"/>
  <c r="D277" i="45"/>
  <c r="D276" i="45"/>
  <c r="D275" i="45"/>
  <c r="D274" i="45"/>
  <c r="D273" i="45"/>
  <c r="D272" i="45"/>
  <c r="D271" i="45"/>
  <c r="D270" i="45"/>
  <c r="D269" i="45"/>
  <c r="D268" i="45"/>
  <c r="D267" i="45"/>
  <c r="D266" i="45"/>
  <c r="D265" i="45"/>
  <c r="D264" i="45"/>
  <c r="D263" i="45"/>
  <c r="D262" i="45"/>
  <c r="D261" i="45"/>
  <c r="D260" i="45"/>
  <c r="D259" i="45"/>
  <c r="D258" i="45"/>
  <c r="D257" i="45"/>
  <c r="D256" i="45"/>
  <c r="D255" i="45"/>
  <c r="D254" i="45"/>
  <c r="D253" i="45"/>
  <c r="D252" i="45"/>
  <c r="D251" i="45"/>
  <c r="D250" i="45"/>
  <c r="D249" i="45"/>
  <c r="D248" i="45"/>
  <c r="D247" i="45"/>
  <c r="D246" i="45"/>
  <c r="D245" i="45"/>
  <c r="D244" i="45"/>
  <c r="D243" i="45"/>
  <c r="D242" i="45"/>
  <c r="D241" i="45"/>
  <c r="D240" i="45"/>
  <c r="D239" i="45"/>
  <c r="D238" i="45"/>
  <c r="D237" i="45"/>
  <c r="D236" i="45"/>
  <c r="D235" i="45"/>
  <c r="D234" i="45"/>
  <c r="D233" i="45"/>
  <c r="D232" i="45"/>
  <c r="D231" i="45"/>
  <c r="D230" i="45"/>
  <c r="D229" i="45"/>
  <c r="D228" i="45"/>
  <c r="D227" i="45"/>
  <c r="D226" i="45"/>
  <c r="D225" i="45"/>
  <c r="D224" i="45"/>
  <c r="D223" i="45"/>
  <c r="D222" i="45"/>
  <c r="D221" i="45"/>
  <c r="D220" i="45"/>
  <c r="D219" i="45"/>
  <c r="D218" i="45"/>
  <c r="D217" i="45"/>
  <c r="D216" i="45"/>
  <c r="D215" i="45"/>
  <c r="D214" i="45"/>
  <c r="D213" i="45"/>
  <c r="D212" i="45"/>
  <c r="D211" i="45"/>
  <c r="D210" i="45"/>
  <c r="D209" i="45"/>
  <c r="D208" i="45"/>
  <c r="D207" i="45"/>
  <c r="D206" i="45"/>
  <c r="D205" i="45"/>
  <c r="D204" i="45"/>
  <c r="D203" i="45"/>
  <c r="D202" i="45"/>
  <c r="D201" i="45"/>
  <c r="D200" i="45"/>
  <c r="D199" i="45"/>
  <c r="D198" i="45"/>
  <c r="D197" i="45"/>
  <c r="D196" i="45"/>
  <c r="D195" i="45"/>
  <c r="D194" i="45"/>
  <c r="D193" i="45"/>
  <c r="D192" i="45"/>
  <c r="D191" i="45"/>
  <c r="D190" i="45"/>
  <c r="D189" i="45"/>
  <c r="D188" i="45"/>
  <c r="D187" i="45"/>
  <c r="D186" i="45"/>
  <c r="D185" i="45"/>
  <c r="D184" i="45"/>
  <c r="D183" i="45"/>
  <c r="D182" i="45"/>
  <c r="D181" i="45"/>
  <c r="D180" i="45"/>
  <c r="D179" i="45"/>
  <c r="D178" i="45"/>
  <c r="D177" i="45"/>
  <c r="D176" i="45"/>
  <c r="D175" i="45"/>
  <c r="D174" i="45"/>
  <c r="D173" i="45"/>
  <c r="D172" i="45"/>
  <c r="D171" i="45"/>
  <c r="D170" i="45"/>
  <c r="D169" i="45"/>
  <c r="D168" i="45"/>
  <c r="D167" i="45"/>
  <c r="D166" i="45"/>
  <c r="D165" i="45"/>
  <c r="D164" i="45"/>
  <c r="D163" i="45"/>
  <c r="D162" i="45"/>
  <c r="D161" i="45"/>
  <c r="D160" i="45"/>
  <c r="D159" i="45"/>
  <c r="D158" i="45"/>
  <c r="D157" i="45"/>
  <c r="D156" i="45"/>
  <c r="D155" i="45"/>
  <c r="D154" i="45"/>
  <c r="D153" i="45"/>
  <c r="D152" i="45"/>
  <c r="D151" i="45"/>
  <c r="D150" i="45"/>
  <c r="D149" i="45"/>
  <c r="D148" i="45"/>
  <c r="D147" i="45"/>
  <c r="D146" i="45"/>
  <c r="D145" i="45"/>
  <c r="D144" i="45"/>
  <c r="D143" i="45"/>
  <c r="D142" i="45"/>
  <c r="D141" i="45"/>
  <c r="D140" i="45"/>
  <c r="D139" i="45"/>
  <c r="D138" i="45"/>
  <c r="D137" i="45"/>
  <c r="D136" i="45"/>
  <c r="D135" i="45"/>
  <c r="D134" i="45"/>
  <c r="D133" i="45"/>
  <c r="D132" i="45"/>
  <c r="D131" i="45"/>
  <c r="D130" i="45"/>
  <c r="D129" i="45"/>
  <c r="D128" i="45"/>
  <c r="D127" i="45"/>
  <c r="D126" i="45"/>
  <c r="D125" i="45"/>
  <c r="D124" i="45"/>
  <c r="D123" i="45"/>
  <c r="D122" i="45"/>
  <c r="D121" i="45"/>
  <c r="D120" i="45"/>
  <c r="D119" i="45"/>
  <c r="D118" i="45"/>
  <c r="D117" i="45"/>
  <c r="D116" i="45"/>
  <c r="D115" i="45"/>
  <c r="D114" i="45"/>
  <c r="D113" i="45"/>
  <c r="D112" i="45"/>
  <c r="D111" i="45"/>
  <c r="D110" i="45"/>
  <c r="D109" i="45"/>
  <c r="D108" i="45"/>
  <c r="D107" i="45"/>
  <c r="D106" i="45"/>
  <c r="D105" i="45"/>
  <c r="D104" i="45"/>
  <c r="D103" i="45"/>
  <c r="D102" i="45"/>
  <c r="D101" i="45"/>
  <c r="D100" i="45"/>
  <c r="D99" i="45"/>
  <c r="D98" i="45"/>
  <c r="D97" i="45"/>
  <c r="D96" i="45"/>
  <c r="D95" i="45"/>
  <c r="D94" i="45"/>
  <c r="D93" i="45"/>
  <c r="D92" i="45"/>
  <c r="D91" i="45"/>
  <c r="D90" i="45"/>
  <c r="D89" i="45"/>
  <c r="D88" i="45"/>
  <c r="D87" i="45"/>
  <c r="D86" i="45"/>
  <c r="D85" i="45"/>
  <c r="D84" i="45"/>
  <c r="D83" i="45"/>
  <c r="D82" i="45"/>
  <c r="D81" i="45"/>
  <c r="D80" i="45"/>
  <c r="D79" i="45"/>
  <c r="D78" i="45"/>
  <c r="D77" i="45"/>
  <c r="D76" i="45"/>
  <c r="D75" i="45"/>
  <c r="D74" i="45"/>
  <c r="D73" i="45"/>
  <c r="D72" i="45"/>
  <c r="D71" i="45"/>
  <c r="D70" i="45"/>
  <c r="D69" i="45"/>
  <c r="D68" i="45"/>
  <c r="D67" i="45"/>
  <c r="D66" i="45"/>
  <c r="D65" i="45"/>
  <c r="D64" i="45"/>
  <c r="D63" i="45"/>
  <c r="D62" i="45"/>
  <c r="D61" i="45"/>
  <c r="D60" i="45"/>
  <c r="D59" i="45"/>
  <c r="D58" i="45"/>
  <c r="D57" i="45"/>
  <c r="D56" i="45"/>
  <c r="D55" i="45"/>
  <c r="D54" i="45"/>
  <c r="D53" i="45"/>
  <c r="D52" i="45"/>
  <c r="D51" i="45"/>
  <c r="D50" i="45"/>
  <c r="D49" i="45"/>
  <c r="D48" i="45"/>
  <c r="D47" i="45"/>
  <c r="D46" i="45"/>
  <c r="D45" i="45"/>
  <c r="D44" i="45"/>
  <c r="D43" i="45"/>
  <c r="D42" i="45"/>
  <c r="D41" i="45"/>
  <c r="D40" i="45"/>
  <c r="D39" i="45"/>
  <c r="D38" i="45"/>
  <c r="D37" i="45"/>
  <c r="D36" i="45"/>
  <c r="D35" i="45"/>
  <c r="D34" i="45"/>
  <c r="D33" i="45"/>
  <c r="D32" i="45"/>
  <c r="D31" i="45"/>
  <c r="D30" i="45"/>
  <c r="D29" i="45"/>
  <c r="D28" i="45"/>
  <c r="D27" i="45"/>
  <c r="D26" i="45"/>
  <c r="D25" i="45"/>
  <c r="D24" i="45"/>
  <c r="D23" i="45"/>
  <c r="D22" i="45"/>
  <c r="D21" i="45"/>
  <c r="D19" i="45"/>
  <c r="E11" i="57"/>
  <c r="F11" i="57"/>
  <c r="G11" i="57"/>
  <c r="H11" i="57"/>
  <c r="C4" i="56"/>
  <c r="C5" i="56"/>
  <c r="I4" i="57"/>
  <c r="B15" i="56"/>
  <c r="T15" i="56" s="1"/>
  <c r="AD214" i="56" l="1"/>
  <c r="AD213" i="56"/>
  <c r="AD212" i="56"/>
  <c r="AD211" i="56"/>
  <c r="AD210" i="56"/>
  <c r="AD219" i="56"/>
  <c r="AD218" i="56"/>
  <c r="AD217" i="56"/>
  <c r="AD216" i="56"/>
  <c r="AD215" i="56"/>
  <c r="AD224" i="56"/>
  <c r="AD223" i="56"/>
  <c r="AD222" i="56"/>
  <c r="AD221" i="56"/>
  <c r="AD220" i="56"/>
  <c r="AD229" i="56"/>
  <c r="AD228" i="56"/>
  <c r="AD227" i="56"/>
  <c r="AD226" i="56"/>
  <c r="AD225" i="56"/>
  <c r="AD234" i="56"/>
  <c r="AD233" i="56"/>
  <c r="AD232" i="56"/>
  <c r="AD231" i="56"/>
  <c r="AD230" i="56"/>
  <c r="AD239" i="56"/>
  <c r="AD238" i="56"/>
  <c r="AD237" i="56"/>
  <c r="AD236" i="56"/>
  <c r="AD235" i="56"/>
  <c r="AD244" i="56"/>
  <c r="AD243" i="56"/>
  <c r="AD242" i="56"/>
  <c r="AD241" i="56"/>
  <c r="AD240" i="56"/>
  <c r="AD249" i="56"/>
  <c r="AD248" i="56"/>
  <c r="AD247" i="56"/>
  <c r="AD246" i="56"/>
  <c r="AD245" i="56"/>
  <c r="AD254" i="56"/>
  <c r="AD253" i="56"/>
  <c r="AD252" i="56"/>
  <c r="AD251" i="56"/>
  <c r="AD250" i="56"/>
  <c r="AD259" i="56"/>
  <c r="AD258" i="56"/>
  <c r="AD257" i="56"/>
  <c r="AD256" i="56"/>
  <c r="AD255" i="56"/>
  <c r="AD264" i="56"/>
  <c r="AD263" i="56"/>
  <c r="AD262" i="56"/>
  <c r="AD261" i="56"/>
  <c r="AD260" i="56"/>
  <c r="AD269" i="56"/>
  <c r="AD268" i="56"/>
  <c r="AD267" i="56"/>
  <c r="AD266" i="56"/>
  <c r="AD265" i="56"/>
  <c r="AD274" i="56"/>
  <c r="AD273" i="56"/>
  <c r="AD272" i="56"/>
  <c r="AD271" i="56"/>
  <c r="AD270" i="56"/>
  <c r="AD279" i="56"/>
  <c r="AD278" i="56"/>
  <c r="AD277" i="56"/>
  <c r="AD276" i="56"/>
  <c r="AD275" i="56"/>
  <c r="AD284" i="56"/>
  <c r="AD283" i="56"/>
  <c r="AD282" i="56"/>
  <c r="AD281" i="56"/>
  <c r="AD280" i="56"/>
  <c r="AD289" i="56"/>
  <c r="AD288" i="56"/>
  <c r="AD287" i="56"/>
  <c r="AD286" i="56"/>
  <c r="AD285" i="56"/>
  <c r="AD294" i="56"/>
  <c r="AD293" i="56"/>
  <c r="AD292" i="56"/>
  <c r="AD291" i="56"/>
  <c r="AD290" i="56"/>
  <c r="AD299" i="56"/>
  <c r="AD298" i="56"/>
  <c r="AD297" i="56"/>
  <c r="AD296" i="56"/>
  <c r="AD295" i="56"/>
  <c r="AD304" i="56"/>
  <c r="AD303" i="56"/>
  <c r="AD302" i="56"/>
  <c r="AD301" i="56"/>
  <c r="AD300" i="56"/>
  <c r="AD309" i="56"/>
  <c r="AD308" i="56"/>
  <c r="AD307" i="56"/>
  <c r="AD306" i="56"/>
  <c r="AD305" i="56"/>
  <c r="AD314" i="56"/>
  <c r="AD313" i="56"/>
  <c r="AD312" i="56"/>
  <c r="AD311" i="56"/>
  <c r="AD310" i="56"/>
  <c r="AD319" i="56"/>
  <c r="AD318" i="56"/>
  <c r="AD317" i="56"/>
  <c r="AD316" i="56"/>
  <c r="AD315" i="56"/>
  <c r="AD324" i="56"/>
  <c r="AD323" i="56"/>
  <c r="AD322" i="56"/>
  <c r="AD321" i="56"/>
  <c r="AD320" i="56"/>
  <c r="AD329" i="56"/>
  <c r="AD328" i="56"/>
  <c r="AD327" i="56"/>
  <c r="AD326" i="56"/>
  <c r="AD325" i="56"/>
  <c r="AD334" i="56"/>
  <c r="AD333" i="56"/>
  <c r="AD332" i="56"/>
  <c r="AD331" i="56"/>
  <c r="AD330" i="56"/>
  <c r="AD339" i="56"/>
  <c r="AD338" i="56"/>
  <c r="AD337" i="56"/>
  <c r="AD336" i="56"/>
  <c r="AD335" i="56"/>
  <c r="AD344" i="56"/>
  <c r="AD343" i="56"/>
  <c r="AD342" i="56"/>
  <c r="AD341" i="56"/>
  <c r="AD340" i="56"/>
  <c r="AD349" i="56"/>
  <c r="AD348" i="56"/>
  <c r="AD347" i="56"/>
  <c r="AD346" i="56"/>
  <c r="AD345" i="56"/>
  <c r="AD354" i="56"/>
  <c r="AD353" i="56"/>
  <c r="AD352" i="56"/>
  <c r="AD351" i="56"/>
  <c r="AD350" i="56"/>
  <c r="AD359" i="56"/>
  <c r="AD358" i="56"/>
  <c r="AD357" i="56"/>
  <c r="AD356" i="56"/>
  <c r="AD355" i="56"/>
  <c r="AD364" i="56"/>
  <c r="AD363" i="56"/>
  <c r="AD362" i="56"/>
  <c r="AD361" i="56"/>
  <c r="AD360" i="56"/>
  <c r="AD369" i="56"/>
  <c r="AD368" i="56"/>
  <c r="AD367" i="56"/>
  <c r="AD366" i="56"/>
  <c r="AD365" i="56"/>
  <c r="AD374" i="56"/>
  <c r="AD373" i="56"/>
  <c r="AD372" i="56"/>
  <c r="AD371" i="56"/>
  <c r="AD370" i="56"/>
  <c r="AD379" i="56"/>
  <c r="AD378" i="56"/>
  <c r="AD377" i="56"/>
  <c r="AD376" i="56"/>
  <c r="AD375" i="56"/>
  <c r="AD384" i="56"/>
  <c r="AD383" i="56"/>
  <c r="AD382" i="56"/>
  <c r="AD381" i="56"/>
  <c r="AD380" i="56"/>
  <c r="AD389" i="56"/>
  <c r="AD388" i="56"/>
  <c r="AD387" i="56"/>
  <c r="AD386" i="56"/>
  <c r="AD385" i="56"/>
  <c r="AD394" i="56"/>
  <c r="AD393" i="56"/>
  <c r="AD392" i="56"/>
  <c r="AD391" i="56"/>
  <c r="AD390" i="56"/>
  <c r="AD399" i="56"/>
  <c r="AD398" i="56"/>
  <c r="AD397" i="56"/>
  <c r="AD396" i="56"/>
  <c r="AD395" i="56"/>
  <c r="AD404" i="56"/>
  <c r="AD403" i="56"/>
  <c r="AD402" i="56"/>
  <c r="AD401" i="56"/>
  <c r="AD400" i="56"/>
  <c r="AD409" i="56"/>
  <c r="AD408" i="56"/>
  <c r="AD407" i="56"/>
  <c r="AD406" i="56"/>
  <c r="AD405" i="56"/>
  <c r="AD414" i="56"/>
  <c r="AD413" i="56"/>
  <c r="AD412" i="56"/>
  <c r="AD411" i="56"/>
  <c r="AD410" i="56"/>
  <c r="AD419" i="56"/>
  <c r="AD418" i="56"/>
  <c r="AD417" i="56"/>
  <c r="AD416" i="56"/>
  <c r="AD415" i="56"/>
  <c r="AD424" i="56"/>
  <c r="AD423" i="56"/>
  <c r="AD422" i="56"/>
  <c r="AD421" i="56"/>
  <c r="AD420" i="56"/>
  <c r="AD429" i="56"/>
  <c r="AD428" i="56"/>
  <c r="AD427" i="56"/>
  <c r="AD426" i="56"/>
  <c r="AD425" i="56"/>
  <c r="AD434" i="56"/>
  <c r="AD433" i="56"/>
  <c r="AD432" i="56"/>
  <c r="AD431" i="56"/>
  <c r="AD430" i="56"/>
  <c r="AD439" i="56"/>
  <c r="AD438" i="56"/>
  <c r="AD437" i="56"/>
  <c r="AD436" i="56"/>
  <c r="AD435" i="56"/>
  <c r="AD444" i="56"/>
  <c r="AD443" i="56"/>
  <c r="AD442" i="56"/>
  <c r="AD441" i="56"/>
  <c r="AD440" i="56"/>
  <c r="AD449" i="56"/>
  <c r="AD448" i="56"/>
  <c r="AD447" i="56"/>
  <c r="AD446" i="56"/>
  <c r="AD445" i="56"/>
  <c r="AD454" i="56"/>
  <c r="AD453" i="56"/>
  <c r="AD452" i="56"/>
  <c r="AD451" i="56"/>
  <c r="AD450" i="56"/>
  <c r="AD459" i="56"/>
  <c r="AD458" i="56"/>
  <c r="AD457" i="56"/>
  <c r="AD456" i="56"/>
  <c r="AD455" i="56"/>
  <c r="AD464" i="56"/>
  <c r="AD463" i="56"/>
  <c r="AD462" i="56"/>
  <c r="AD461" i="56"/>
  <c r="AD460" i="56"/>
  <c r="AD469" i="56"/>
  <c r="AD468" i="56"/>
  <c r="AD467" i="56"/>
  <c r="AD466" i="56"/>
  <c r="AD465" i="56"/>
  <c r="AD474" i="56"/>
  <c r="AD473" i="56"/>
  <c r="AD472" i="56"/>
  <c r="AD471" i="56"/>
  <c r="AD470" i="56"/>
  <c r="AD479" i="56"/>
  <c r="AD478" i="56"/>
  <c r="AD477" i="56"/>
  <c r="AD476" i="56"/>
  <c r="AD475" i="56"/>
  <c r="AD484" i="56"/>
  <c r="AD483" i="56"/>
  <c r="AD482" i="56"/>
  <c r="AD481" i="56"/>
  <c r="AD480" i="56"/>
  <c r="AD489" i="56"/>
  <c r="AD488" i="56"/>
  <c r="AD487" i="56"/>
  <c r="AD486" i="56"/>
  <c r="AD485" i="56"/>
  <c r="AD494" i="56"/>
  <c r="AD493" i="56"/>
  <c r="AD492" i="56"/>
  <c r="AD491" i="56"/>
  <c r="AD490" i="56"/>
  <c r="AD499" i="56"/>
  <c r="AD498" i="56"/>
  <c r="AD497" i="56"/>
  <c r="AD496" i="56"/>
  <c r="AD495" i="56"/>
  <c r="AD504" i="56"/>
  <c r="AD503" i="56"/>
  <c r="AD502" i="56"/>
  <c r="AD501" i="56"/>
  <c r="AD500" i="56"/>
  <c r="AD509" i="56"/>
  <c r="AD508" i="56"/>
  <c r="AD507" i="56"/>
  <c r="AD506" i="56"/>
  <c r="AD505" i="56"/>
  <c r="AD514" i="56"/>
  <c r="AD513" i="56"/>
  <c r="AD512" i="56"/>
  <c r="AD511" i="56"/>
  <c r="AD510" i="56"/>
  <c r="AD519" i="56"/>
  <c r="AD518" i="56"/>
  <c r="AD517" i="56"/>
  <c r="AD516" i="56"/>
  <c r="AD515" i="56"/>
  <c r="AD524" i="56"/>
  <c r="AD523" i="56"/>
  <c r="AD522" i="56"/>
  <c r="AD521" i="56"/>
  <c r="AD520" i="56"/>
  <c r="AD529" i="56"/>
  <c r="AD528" i="56"/>
  <c r="AD527" i="56"/>
  <c r="AD526" i="56"/>
  <c r="AD525" i="56"/>
  <c r="AD534" i="56"/>
  <c r="AD533" i="56"/>
  <c r="AD532" i="56"/>
  <c r="AD531" i="56"/>
  <c r="AD530" i="56"/>
  <c r="AD539" i="56"/>
  <c r="AD538" i="56"/>
  <c r="AD537" i="56"/>
  <c r="AD536" i="56"/>
  <c r="AD535" i="56"/>
  <c r="AD544" i="56"/>
  <c r="AD543" i="56"/>
  <c r="AD542" i="56"/>
  <c r="AD541" i="56"/>
  <c r="AD540" i="56"/>
  <c r="AD549" i="56"/>
  <c r="AD548" i="56"/>
  <c r="AD547" i="56"/>
  <c r="AD546" i="56"/>
  <c r="AD545" i="56"/>
  <c r="AD554" i="56"/>
  <c r="AD553" i="56"/>
  <c r="AD552" i="56"/>
  <c r="AD551" i="56"/>
  <c r="AD550" i="56"/>
  <c r="AD559" i="56"/>
  <c r="AD558" i="56"/>
  <c r="AD557" i="56"/>
  <c r="AD556" i="56"/>
  <c r="AD555" i="56"/>
  <c r="AD564" i="56"/>
  <c r="AD563" i="56"/>
  <c r="AD562" i="56"/>
  <c r="AD561" i="56"/>
  <c r="AD560" i="56"/>
  <c r="AD569" i="56"/>
  <c r="AD568" i="56"/>
  <c r="AD567" i="56"/>
  <c r="AD566" i="56"/>
  <c r="AD565" i="56"/>
  <c r="AD574" i="56"/>
  <c r="AD573" i="56"/>
  <c r="AD572" i="56"/>
  <c r="AD571" i="56"/>
  <c r="AD570" i="56"/>
  <c r="AD579" i="56"/>
  <c r="AD578" i="56"/>
  <c r="AD577" i="56"/>
  <c r="AD576" i="56"/>
  <c r="AD575" i="56"/>
  <c r="AD584" i="56"/>
  <c r="AD583" i="56"/>
  <c r="AD582" i="56"/>
  <c r="AD581" i="56"/>
  <c r="AD580" i="56"/>
  <c r="AD589" i="56"/>
  <c r="AD588" i="56"/>
  <c r="AD587" i="56"/>
  <c r="AD586" i="56"/>
  <c r="AD585" i="56"/>
  <c r="AD594" i="56"/>
  <c r="AD593" i="56"/>
  <c r="AD592" i="56"/>
  <c r="AD591" i="56"/>
  <c r="AD590" i="56"/>
  <c r="AD599" i="56"/>
  <c r="AD598" i="56"/>
  <c r="AD597" i="56"/>
  <c r="AD596" i="56"/>
  <c r="AD595" i="56"/>
  <c r="AD604" i="56"/>
  <c r="AD603" i="56"/>
  <c r="AD602" i="56"/>
  <c r="AD601" i="56"/>
  <c r="AD600" i="56"/>
  <c r="AD609" i="56"/>
  <c r="AD608" i="56"/>
  <c r="AD607" i="56"/>
  <c r="AD606" i="56"/>
  <c r="AD605" i="56"/>
  <c r="AD614" i="56"/>
  <c r="AD613" i="56"/>
  <c r="AD612" i="56"/>
  <c r="AD611" i="56"/>
  <c r="AD610" i="56"/>
  <c r="AD619" i="56"/>
  <c r="AD618" i="56"/>
  <c r="AD617" i="56"/>
  <c r="AD616" i="56"/>
  <c r="AD615" i="56"/>
  <c r="AD624" i="56"/>
  <c r="AD623" i="56"/>
  <c r="AD622" i="56"/>
  <c r="AD621" i="56"/>
  <c r="AD620" i="56"/>
  <c r="AD629" i="56"/>
  <c r="AD628" i="56"/>
  <c r="AD627" i="56"/>
  <c r="AD626" i="56"/>
  <c r="AD625" i="56"/>
  <c r="AD634" i="56"/>
  <c r="AD633" i="56"/>
  <c r="AD632" i="56"/>
  <c r="AD631" i="56"/>
  <c r="AD630" i="56"/>
  <c r="AD639" i="56"/>
  <c r="AD638" i="56"/>
  <c r="AD637" i="56"/>
  <c r="AD636" i="56"/>
  <c r="AD635" i="56"/>
  <c r="AD644" i="56"/>
  <c r="AD643" i="56"/>
  <c r="AD642" i="56"/>
  <c r="AD641" i="56"/>
  <c r="AD640" i="56"/>
  <c r="AD649" i="56"/>
  <c r="AD648" i="56"/>
  <c r="AD647" i="56"/>
  <c r="AD646" i="56"/>
  <c r="AD645" i="56"/>
  <c r="AD654" i="56"/>
  <c r="AD653" i="56"/>
  <c r="AD652" i="56"/>
  <c r="AD651" i="56"/>
  <c r="AD650" i="56"/>
  <c r="AD659" i="56"/>
  <c r="AD658" i="56"/>
  <c r="AD657" i="56"/>
  <c r="AD656" i="56"/>
  <c r="AD655" i="56"/>
  <c r="AD664" i="56"/>
  <c r="AD663" i="56"/>
  <c r="AD662" i="56"/>
  <c r="AD661" i="56"/>
  <c r="AD660" i="56"/>
  <c r="AD669" i="56"/>
  <c r="AD668" i="56"/>
  <c r="AD667" i="56"/>
  <c r="AD666" i="56"/>
  <c r="AD665" i="56"/>
  <c r="AD674" i="56"/>
  <c r="AD673" i="56"/>
  <c r="AD672" i="56"/>
  <c r="AD671" i="56"/>
  <c r="AD670" i="56"/>
  <c r="AD679" i="56"/>
  <c r="AD678" i="56"/>
  <c r="AD677" i="56"/>
  <c r="AD676" i="56"/>
  <c r="AD675" i="56"/>
  <c r="AD684" i="56"/>
  <c r="AD683" i="56"/>
  <c r="AD682" i="56"/>
  <c r="AD681" i="56"/>
  <c r="AD680" i="56"/>
  <c r="AD689" i="56"/>
  <c r="AD688" i="56"/>
  <c r="AD687" i="56"/>
  <c r="AD686" i="56"/>
  <c r="AD685" i="56"/>
  <c r="AD694" i="56"/>
  <c r="AD693" i="56"/>
  <c r="AD692" i="56"/>
  <c r="AD691" i="56"/>
  <c r="AD690" i="56"/>
  <c r="AD699" i="56"/>
  <c r="AD698" i="56"/>
  <c r="AD697" i="56"/>
  <c r="AD696" i="56"/>
  <c r="AD695" i="56"/>
  <c r="AD704" i="56"/>
  <c r="AD703" i="56"/>
  <c r="AD702" i="56"/>
  <c r="AD701" i="56"/>
  <c r="AD700" i="56"/>
  <c r="AD709" i="56"/>
  <c r="AD708" i="56"/>
  <c r="AD707" i="56"/>
  <c r="AD706" i="56"/>
  <c r="AD705" i="56"/>
  <c r="AD714" i="56"/>
  <c r="AD713" i="56"/>
  <c r="AD712" i="56"/>
  <c r="AD711" i="56"/>
  <c r="AD710" i="56"/>
  <c r="AD719" i="56"/>
  <c r="AD718" i="56"/>
  <c r="AD717" i="56"/>
  <c r="AD716" i="56"/>
  <c r="AD715" i="56"/>
  <c r="AD724" i="56"/>
  <c r="AD723" i="56"/>
  <c r="AD722" i="56"/>
  <c r="AD721" i="56"/>
  <c r="AD720" i="56"/>
  <c r="AD729" i="56"/>
  <c r="AD728" i="56"/>
  <c r="AD727" i="56"/>
  <c r="AD726" i="56"/>
  <c r="AD725" i="56"/>
  <c r="AD734" i="56"/>
  <c r="AD733" i="56"/>
  <c r="AD732" i="56"/>
  <c r="AD731" i="56"/>
  <c r="AD730" i="56"/>
  <c r="AD739" i="56"/>
  <c r="AD738" i="56"/>
  <c r="AD737" i="56"/>
  <c r="AD736" i="56"/>
  <c r="AD735" i="56"/>
  <c r="AD744" i="56"/>
  <c r="AD743" i="56"/>
  <c r="AD742" i="56"/>
  <c r="AD741" i="56"/>
  <c r="AD740" i="56"/>
  <c r="AD749" i="56"/>
  <c r="AD748" i="56"/>
  <c r="AD747" i="56"/>
  <c r="AD746" i="56"/>
  <c r="AD745" i="56"/>
  <c r="AD754" i="56"/>
  <c r="AD753" i="56"/>
  <c r="AD752" i="56"/>
  <c r="AD751" i="56"/>
  <c r="AD750" i="56"/>
  <c r="AD759" i="56"/>
  <c r="AD758" i="56"/>
  <c r="AD757" i="56"/>
  <c r="AD756" i="56"/>
  <c r="AD755" i="56"/>
  <c r="AD764" i="56"/>
  <c r="AD763" i="56"/>
  <c r="AD762" i="56"/>
  <c r="AD761" i="56"/>
  <c r="AD760" i="56"/>
  <c r="AD769" i="56"/>
  <c r="AD768" i="56"/>
  <c r="AD767" i="56"/>
  <c r="AD766" i="56"/>
  <c r="AD765" i="56"/>
  <c r="AD774" i="56"/>
  <c r="AD773" i="56"/>
  <c r="AD772" i="56"/>
  <c r="AD771" i="56"/>
  <c r="AD770" i="56"/>
  <c r="AD779" i="56"/>
  <c r="AD778" i="56"/>
  <c r="AD777" i="56"/>
  <c r="AD776" i="56"/>
  <c r="AD775" i="56"/>
  <c r="AD784" i="56"/>
  <c r="AD783" i="56"/>
  <c r="AD782" i="56"/>
  <c r="AD781" i="56"/>
  <c r="AD780" i="56"/>
  <c r="AD789" i="56"/>
  <c r="AD788" i="56"/>
  <c r="AD787" i="56"/>
  <c r="AD786" i="56"/>
  <c r="AD785" i="56"/>
  <c r="AD794" i="56"/>
  <c r="AD793" i="56"/>
  <c r="AD792" i="56"/>
  <c r="AD791" i="56"/>
  <c r="AD790" i="56"/>
  <c r="AD799" i="56"/>
  <c r="AD798" i="56"/>
  <c r="AD797" i="56"/>
  <c r="AD796" i="56"/>
  <c r="AD795" i="56"/>
  <c r="AD804" i="56"/>
  <c r="AD803" i="56"/>
  <c r="AD802" i="56"/>
  <c r="AD801" i="56"/>
  <c r="AD800" i="56"/>
  <c r="AD809" i="56"/>
  <c r="AD808" i="56"/>
  <c r="AD807" i="56"/>
  <c r="AD806" i="56"/>
  <c r="AD805" i="56"/>
  <c r="AD814" i="56"/>
  <c r="AD813" i="56"/>
  <c r="AD812" i="56"/>
  <c r="AD811" i="56"/>
  <c r="AD810" i="56"/>
  <c r="AD819" i="56"/>
  <c r="AD818" i="56"/>
  <c r="AD817" i="56"/>
  <c r="AD816" i="56"/>
  <c r="AD815" i="56"/>
  <c r="AD824" i="56"/>
  <c r="AD823" i="56"/>
  <c r="AD822" i="56"/>
  <c r="AD821" i="56"/>
  <c r="AD820" i="56"/>
  <c r="AD829" i="56"/>
  <c r="AD828" i="56"/>
  <c r="AD827" i="56"/>
  <c r="AD826" i="56"/>
  <c r="AD825" i="56"/>
  <c r="AD834" i="56"/>
  <c r="AD833" i="56"/>
  <c r="AD832" i="56"/>
  <c r="AD831" i="56"/>
  <c r="AD830" i="56"/>
  <c r="AD839" i="56"/>
  <c r="AD838" i="56"/>
  <c r="AD837" i="56"/>
  <c r="AD836" i="56"/>
  <c r="AD835" i="56"/>
  <c r="AD844" i="56"/>
  <c r="AD843" i="56"/>
  <c r="AD842" i="56"/>
  <c r="AD841" i="56"/>
  <c r="AD840" i="56"/>
  <c r="AD849" i="56"/>
  <c r="AD848" i="56"/>
  <c r="AD847" i="56"/>
  <c r="AD846" i="56"/>
  <c r="AD845" i="56"/>
  <c r="AD854" i="56"/>
  <c r="AD853" i="56"/>
  <c r="AD852" i="56"/>
  <c r="AD851" i="56"/>
  <c r="AD850" i="56"/>
  <c r="AD859" i="56"/>
  <c r="AD858" i="56"/>
  <c r="AD857" i="56"/>
  <c r="AD856" i="56"/>
  <c r="AD855" i="56"/>
  <c r="AD864" i="56"/>
  <c r="AD863" i="56"/>
  <c r="AD862" i="56"/>
  <c r="AD861" i="56"/>
  <c r="AD860" i="56"/>
  <c r="AD869" i="56"/>
  <c r="AD868" i="56"/>
  <c r="AD867" i="56"/>
  <c r="AD866" i="56"/>
  <c r="AD865" i="56"/>
  <c r="AD874" i="56"/>
  <c r="AD873" i="56"/>
  <c r="AD872" i="56"/>
  <c r="AD871" i="56"/>
  <c r="AD870" i="56"/>
  <c r="AD879" i="56"/>
  <c r="AD878" i="56"/>
  <c r="AD877" i="56"/>
  <c r="AD876" i="56"/>
  <c r="AD875" i="56"/>
  <c r="AD884" i="56"/>
  <c r="AD883" i="56"/>
  <c r="AD882" i="56"/>
  <c r="AD881" i="56"/>
  <c r="AD880" i="56"/>
  <c r="AD889" i="56"/>
  <c r="AD888" i="56"/>
  <c r="AD887" i="56"/>
  <c r="AD886" i="56"/>
  <c r="AD885" i="56"/>
  <c r="AD894" i="56"/>
  <c r="AD893" i="56"/>
  <c r="AD892" i="56"/>
  <c r="AD891" i="56"/>
  <c r="AD890" i="56"/>
  <c r="AD899" i="56"/>
  <c r="AD898" i="56"/>
  <c r="AD897" i="56"/>
  <c r="AD896" i="56"/>
  <c r="AD895" i="56"/>
  <c r="AD904" i="56"/>
  <c r="AD903" i="56"/>
  <c r="AD902" i="56"/>
  <c r="AD901" i="56"/>
  <c r="AD900" i="56"/>
  <c r="AD909" i="56"/>
  <c r="AD908" i="56"/>
  <c r="AD907" i="56"/>
  <c r="AD906" i="56"/>
  <c r="AD905" i="56"/>
  <c r="AD914" i="56"/>
  <c r="AD913" i="56"/>
  <c r="AD912" i="56"/>
  <c r="AD911" i="56"/>
  <c r="AD910" i="56"/>
  <c r="AD919" i="56"/>
  <c r="AD918" i="56"/>
  <c r="AD917" i="56"/>
  <c r="AD916" i="56"/>
  <c r="AD915" i="56"/>
  <c r="AD924" i="56"/>
  <c r="AD923" i="56"/>
  <c r="AD922" i="56"/>
  <c r="AD921" i="56"/>
  <c r="AD920" i="56"/>
  <c r="AD929" i="56"/>
  <c r="AD928" i="56"/>
  <c r="AD927" i="56"/>
  <c r="AD926" i="56"/>
  <c r="AD925" i="56"/>
  <c r="AD934" i="56"/>
  <c r="AD933" i="56"/>
  <c r="AD932" i="56"/>
  <c r="AD931" i="56"/>
  <c r="AD930" i="56"/>
  <c r="AD939" i="56"/>
  <c r="AD938" i="56"/>
  <c r="AD937" i="56"/>
  <c r="AD936" i="56"/>
  <c r="AD935" i="56"/>
  <c r="AD944" i="56"/>
  <c r="AD943" i="56"/>
  <c r="AD942" i="56"/>
  <c r="AD941" i="56"/>
  <c r="AD940" i="56"/>
  <c r="AD949" i="56"/>
  <c r="AD948" i="56"/>
  <c r="AD947" i="56"/>
  <c r="AD946" i="56"/>
  <c r="AD945" i="56"/>
  <c r="AD954" i="56"/>
  <c r="AD953" i="56"/>
  <c r="AD952" i="56"/>
  <c r="AD951" i="56"/>
  <c r="AD950" i="56"/>
  <c r="AD959" i="56"/>
  <c r="AD958" i="56"/>
  <c r="AD957" i="56"/>
  <c r="AD956" i="56"/>
  <c r="AD955" i="56"/>
  <c r="AD964" i="56"/>
  <c r="AD963" i="56"/>
  <c r="AD962" i="56"/>
  <c r="AD961" i="56"/>
  <c r="AD960" i="56"/>
  <c r="AD969" i="56"/>
  <c r="AD968" i="56"/>
  <c r="AD967" i="56"/>
  <c r="AD966" i="56"/>
  <c r="AD965" i="56"/>
  <c r="AD974" i="56"/>
  <c r="AD973" i="56"/>
  <c r="AD972" i="56"/>
  <c r="AD971" i="56"/>
  <c r="AD970" i="56"/>
  <c r="AD979" i="56"/>
  <c r="AD978" i="56"/>
  <c r="AD977" i="56"/>
  <c r="AD976" i="56"/>
  <c r="AD975" i="56"/>
  <c r="AD984" i="56"/>
  <c r="AD983" i="56"/>
  <c r="AD982" i="56"/>
  <c r="AD981" i="56"/>
  <c r="AD980" i="56"/>
  <c r="AD989" i="56"/>
  <c r="AD988" i="56"/>
  <c r="AD987" i="56"/>
  <c r="AD986" i="56"/>
  <c r="AD985" i="56"/>
  <c r="AD994" i="56"/>
  <c r="AD993" i="56"/>
  <c r="AD992" i="56"/>
  <c r="AD991" i="56"/>
  <c r="AD990" i="56"/>
  <c r="AD999" i="56"/>
  <c r="AD998" i="56"/>
  <c r="AD997" i="56"/>
  <c r="AD996" i="56"/>
  <c r="AD995" i="56"/>
  <c r="AD1004" i="56"/>
  <c r="AD1003" i="56"/>
  <c r="AD1002" i="56"/>
  <c r="AD1001" i="56"/>
  <c r="AD1000" i="56"/>
  <c r="AD1009" i="56"/>
  <c r="AD1008" i="56"/>
  <c r="AD1007" i="56"/>
  <c r="AD1006" i="56"/>
  <c r="AD1005" i="56"/>
  <c r="AD1014" i="56"/>
  <c r="AD1013" i="56"/>
  <c r="AD1012" i="56"/>
  <c r="AD1011" i="56"/>
  <c r="AD1010" i="56"/>
  <c r="AD1019" i="56"/>
  <c r="AD1018" i="56"/>
  <c r="AD1017" i="56"/>
  <c r="AD1016" i="56"/>
  <c r="AD1015" i="56"/>
  <c r="AD1024" i="56"/>
  <c r="AD1023" i="56"/>
  <c r="AD1022" i="56"/>
  <c r="AD1021" i="56"/>
  <c r="AD1020" i="56"/>
  <c r="AD1029" i="56"/>
  <c r="AD1028" i="56"/>
  <c r="AD1027" i="56"/>
  <c r="AD1026" i="56"/>
  <c r="AD1025" i="56"/>
  <c r="AD1034" i="56"/>
  <c r="AD1033" i="56"/>
  <c r="AD1032" i="56"/>
  <c r="AD1031" i="56"/>
  <c r="AD1030" i="56"/>
  <c r="AD1039" i="56"/>
  <c r="AD1038" i="56"/>
  <c r="AD1037" i="56"/>
  <c r="AD1036" i="56"/>
  <c r="AD1035" i="56"/>
  <c r="AD1044" i="56"/>
  <c r="AD1043" i="56"/>
  <c r="AD1042" i="56"/>
  <c r="AD1041" i="56"/>
  <c r="AD1040" i="56"/>
  <c r="AD1049" i="56"/>
  <c r="AD1048" i="56"/>
  <c r="AD1047" i="56"/>
  <c r="AD1046" i="56"/>
  <c r="AD1045" i="56"/>
  <c r="AD1054" i="56"/>
  <c r="AD1053" i="56"/>
  <c r="AD1052" i="56"/>
  <c r="AD1051" i="56"/>
  <c r="AD1050" i="56"/>
  <c r="AD1059" i="56"/>
  <c r="AD1058" i="56"/>
  <c r="AD1057" i="56"/>
  <c r="AD1056" i="56"/>
  <c r="AD1055" i="56"/>
  <c r="AD1064" i="56"/>
  <c r="AD1063" i="56"/>
  <c r="AD1062" i="56"/>
  <c r="AD1061" i="56"/>
  <c r="AD1060" i="56"/>
  <c r="AD1069" i="56"/>
  <c r="AD1068" i="56"/>
  <c r="AD1067" i="56"/>
  <c r="AD1066" i="56"/>
  <c r="AD1065" i="56"/>
  <c r="AD1074" i="56"/>
  <c r="AD1073" i="56"/>
  <c r="AD1072" i="56"/>
  <c r="AD1071" i="56"/>
  <c r="AD1070" i="56"/>
  <c r="AD1079" i="56"/>
  <c r="AD1078" i="56"/>
  <c r="AD1077" i="56"/>
  <c r="AD1076" i="56"/>
  <c r="AD1075" i="56"/>
  <c r="AD1084" i="56"/>
  <c r="AD1083" i="56"/>
  <c r="AD1082" i="56"/>
  <c r="AD1081" i="56"/>
  <c r="AD1080" i="56"/>
  <c r="AD1089" i="56"/>
  <c r="AD1088" i="56"/>
  <c r="AD1087" i="56"/>
  <c r="AD1086" i="56"/>
  <c r="AD1085" i="56"/>
  <c r="AD1094" i="56"/>
  <c r="AD1093" i="56"/>
  <c r="AD1092" i="56"/>
  <c r="AD1091" i="56"/>
  <c r="AD1090" i="56"/>
  <c r="AD1099" i="56"/>
  <c r="AD1098" i="56"/>
  <c r="AD1097" i="56"/>
  <c r="AD1096" i="56"/>
  <c r="AD1095" i="56"/>
  <c r="AD1104" i="56"/>
  <c r="AD1103" i="56"/>
  <c r="AD1102" i="56"/>
  <c r="AD1101" i="56"/>
  <c r="AD1100" i="56"/>
  <c r="AD1109" i="56"/>
  <c r="AD1108" i="56"/>
  <c r="AD1107" i="56"/>
  <c r="AD1106" i="56"/>
  <c r="AD1105" i="56"/>
  <c r="AD1114" i="56"/>
  <c r="AD1113" i="56"/>
  <c r="AD1112" i="56"/>
  <c r="AD1111" i="56"/>
  <c r="AD1110" i="56"/>
  <c r="AD1119" i="56"/>
  <c r="AD1118" i="56"/>
  <c r="AD1117" i="56"/>
  <c r="AD1116" i="56"/>
  <c r="AD1115" i="56"/>
  <c r="AD1124" i="56"/>
  <c r="AD1123" i="56"/>
  <c r="AD1122" i="56"/>
  <c r="AD1121" i="56"/>
  <c r="AD1120" i="56"/>
  <c r="AD1129" i="56"/>
  <c r="AD1128" i="56"/>
  <c r="AD1127" i="56"/>
  <c r="AD1126" i="56"/>
  <c r="AD1125" i="56"/>
  <c r="AD1134" i="56"/>
  <c r="AD1133" i="56"/>
  <c r="AD1132" i="56"/>
  <c r="AD1131" i="56"/>
  <c r="AD1130" i="56"/>
  <c r="AD1139" i="56"/>
  <c r="AD1138" i="56"/>
  <c r="AD1137" i="56"/>
  <c r="AD1136" i="56"/>
  <c r="AD1135" i="56"/>
  <c r="AD1144" i="56"/>
  <c r="AD1143" i="56"/>
  <c r="AD1142" i="56"/>
  <c r="AD1141" i="56"/>
  <c r="AD1140" i="56"/>
  <c r="AD1149" i="56"/>
  <c r="AD1148" i="56"/>
  <c r="AD1147" i="56"/>
  <c r="AD1146" i="56"/>
  <c r="AD1145" i="56"/>
  <c r="AD1154" i="56"/>
  <c r="AD1153" i="56"/>
  <c r="AD1152" i="56"/>
  <c r="AD1151" i="56"/>
  <c r="AD1150" i="56"/>
  <c r="AD1159" i="56"/>
  <c r="AD1158" i="56"/>
  <c r="AD1157" i="56"/>
  <c r="AD1156" i="56"/>
  <c r="AD1155" i="56"/>
  <c r="AD1164" i="56"/>
  <c r="AD1163" i="56"/>
  <c r="AD1162" i="56"/>
  <c r="AD1161" i="56"/>
  <c r="AD1160" i="56"/>
  <c r="AD1169" i="56"/>
  <c r="AD1168" i="56"/>
  <c r="AD1167" i="56"/>
  <c r="AD1166" i="56"/>
  <c r="AD1165" i="56"/>
  <c r="AD1174" i="56"/>
  <c r="AD1173" i="56"/>
  <c r="AD1172" i="56"/>
  <c r="AD1171" i="56"/>
  <c r="AD1170" i="56"/>
  <c r="AD1179" i="56"/>
  <c r="AD1178" i="56"/>
  <c r="AD1177" i="56"/>
  <c r="AD1176" i="56"/>
  <c r="AD1175" i="56"/>
  <c r="AD1184" i="56"/>
  <c r="AD1183" i="56"/>
  <c r="AD1182" i="56"/>
  <c r="AD1181" i="56"/>
  <c r="AD1180" i="56"/>
  <c r="AD1189" i="56"/>
  <c r="AD1188" i="56"/>
  <c r="AD1187" i="56"/>
  <c r="AD1186" i="56"/>
  <c r="AD1185" i="56"/>
  <c r="AD1194" i="56"/>
  <c r="AD1193" i="56"/>
  <c r="AD1192" i="56"/>
  <c r="AD1191" i="56"/>
  <c r="AD1190" i="56"/>
  <c r="AD1199" i="56"/>
  <c r="AD1198" i="56"/>
  <c r="AD1197" i="56"/>
  <c r="AD1196" i="56"/>
  <c r="AD1195" i="56"/>
  <c r="AD1204" i="56"/>
  <c r="AD1203" i="56"/>
  <c r="AD1202" i="56"/>
  <c r="AD1201" i="56"/>
  <c r="AD1200" i="56"/>
  <c r="AD1209" i="56"/>
  <c r="AD1208" i="56"/>
  <c r="AD1207" i="56"/>
  <c r="AD1206" i="56"/>
  <c r="AD1205" i="56"/>
  <c r="AD1214" i="56"/>
  <c r="AD1213" i="56"/>
  <c r="AD1212" i="56"/>
  <c r="AD1211" i="56"/>
  <c r="AD1210" i="56"/>
  <c r="AD1219" i="56"/>
  <c r="AD1218" i="56"/>
  <c r="AD1217" i="56"/>
  <c r="AD1216" i="56"/>
  <c r="AD1215" i="56"/>
  <c r="AD1224" i="56"/>
  <c r="AD1223" i="56"/>
  <c r="AD1222" i="56"/>
  <c r="AD1221" i="56"/>
  <c r="AD1220" i="56"/>
  <c r="AD1229" i="56"/>
  <c r="AD1228" i="56"/>
  <c r="AD1227" i="56"/>
  <c r="AD1226" i="56"/>
  <c r="AD1225" i="56"/>
  <c r="AD1234" i="56"/>
  <c r="AD1233" i="56"/>
  <c r="AD1232" i="56"/>
  <c r="AD1231" i="56"/>
  <c r="AD1230" i="56"/>
  <c r="AD1239" i="56"/>
  <c r="AD1238" i="56"/>
  <c r="AD1237" i="56"/>
  <c r="AD1236" i="56"/>
  <c r="AD1235" i="56"/>
  <c r="AD1244" i="56"/>
  <c r="AD1243" i="56"/>
  <c r="AD1242" i="56"/>
  <c r="AD1241" i="56"/>
  <c r="AD1240" i="56"/>
  <c r="AD1249" i="56"/>
  <c r="AD1248" i="56"/>
  <c r="AD1247" i="56"/>
  <c r="AD1246" i="56"/>
  <c r="AD1245" i="56"/>
  <c r="AD24" i="56"/>
  <c r="AD23" i="56"/>
  <c r="AD22" i="56"/>
  <c r="AD21" i="56"/>
  <c r="AD20" i="56"/>
  <c r="Q20" i="56" s="1"/>
  <c r="R20" i="56"/>
  <c r="S20" i="56" s="1"/>
  <c r="R210" i="56"/>
  <c r="S210" i="56" s="1"/>
  <c r="R215" i="56"/>
  <c r="S215" i="56" s="1"/>
  <c r="R220" i="56"/>
  <c r="S220" i="56" s="1"/>
  <c r="R225" i="56"/>
  <c r="S225" i="56" s="1"/>
  <c r="R230" i="56"/>
  <c r="S230" i="56" s="1"/>
  <c r="R235" i="56"/>
  <c r="S235" i="56" s="1"/>
  <c r="R240" i="56"/>
  <c r="S240" i="56" s="1"/>
  <c r="R245" i="56"/>
  <c r="S245" i="56" s="1"/>
  <c r="R250" i="56"/>
  <c r="S250" i="56" s="1"/>
  <c r="R255" i="56"/>
  <c r="S255" i="56" s="1"/>
  <c r="R260" i="56"/>
  <c r="S260" i="56" s="1"/>
  <c r="R265" i="56"/>
  <c r="S265" i="56" s="1"/>
  <c r="R270" i="56"/>
  <c r="S270" i="56" s="1"/>
  <c r="R275" i="56"/>
  <c r="S275" i="56" s="1"/>
  <c r="R280" i="56"/>
  <c r="S280" i="56" s="1"/>
  <c r="R285" i="56"/>
  <c r="S285" i="56" s="1"/>
  <c r="R290" i="56"/>
  <c r="S290" i="56" s="1"/>
  <c r="R295" i="56"/>
  <c r="S295" i="56" s="1"/>
  <c r="R300" i="56"/>
  <c r="S300" i="56" s="1"/>
  <c r="R305" i="56"/>
  <c r="S305" i="56" s="1"/>
  <c r="R310" i="56"/>
  <c r="S310" i="56" s="1"/>
  <c r="R315" i="56"/>
  <c r="S315" i="56" s="1"/>
  <c r="R320" i="56"/>
  <c r="S320" i="56" s="1"/>
  <c r="R325" i="56"/>
  <c r="S325" i="56" s="1"/>
  <c r="R330" i="56"/>
  <c r="S330" i="56" s="1"/>
  <c r="R335" i="56"/>
  <c r="S335" i="56" s="1"/>
  <c r="R340" i="56"/>
  <c r="S340" i="56" s="1"/>
  <c r="R345" i="56"/>
  <c r="S345" i="56" s="1"/>
  <c r="R350" i="56"/>
  <c r="S350" i="56" s="1"/>
  <c r="R355" i="56"/>
  <c r="S355" i="56" s="1"/>
  <c r="R360" i="56"/>
  <c r="S360" i="56" s="1"/>
  <c r="R365" i="56"/>
  <c r="S365" i="56" s="1"/>
  <c r="R370" i="56"/>
  <c r="S370" i="56" s="1"/>
  <c r="R375" i="56"/>
  <c r="S375" i="56" s="1"/>
  <c r="R380" i="56"/>
  <c r="S380" i="56" s="1"/>
  <c r="R385" i="56"/>
  <c r="S385" i="56" s="1"/>
  <c r="R390" i="56"/>
  <c r="S390" i="56" s="1"/>
  <c r="R395" i="56"/>
  <c r="S395" i="56" s="1"/>
  <c r="R400" i="56"/>
  <c r="S400" i="56" s="1"/>
  <c r="R405" i="56"/>
  <c r="S405" i="56" s="1"/>
  <c r="R410" i="56"/>
  <c r="S410" i="56" s="1"/>
  <c r="R415" i="56"/>
  <c r="S415" i="56" s="1"/>
  <c r="R420" i="56"/>
  <c r="S420" i="56" s="1"/>
  <c r="R425" i="56"/>
  <c r="S425" i="56" s="1"/>
  <c r="R430" i="56"/>
  <c r="S430" i="56" s="1"/>
  <c r="R435" i="56"/>
  <c r="S435" i="56" s="1"/>
  <c r="R440" i="56"/>
  <c r="S440" i="56" s="1"/>
  <c r="R445" i="56"/>
  <c r="S445" i="56" s="1"/>
  <c r="R450" i="56"/>
  <c r="S450" i="56" s="1"/>
  <c r="R455" i="56"/>
  <c r="S455" i="56" s="1"/>
  <c r="R460" i="56"/>
  <c r="S460" i="56" s="1"/>
  <c r="R465" i="56"/>
  <c r="S465" i="56" s="1"/>
  <c r="R470" i="56"/>
  <c r="S470" i="56" s="1"/>
  <c r="R475" i="56"/>
  <c r="S475" i="56" s="1"/>
  <c r="R480" i="56"/>
  <c r="S480" i="56" s="1"/>
  <c r="R485" i="56"/>
  <c r="S485" i="56" s="1"/>
  <c r="R490" i="56"/>
  <c r="S490" i="56" s="1"/>
  <c r="R495" i="56"/>
  <c r="S495" i="56" s="1"/>
  <c r="R500" i="56"/>
  <c r="S500" i="56" s="1"/>
  <c r="R505" i="56"/>
  <c r="S505" i="56" s="1"/>
  <c r="R510" i="56"/>
  <c r="S510" i="56" s="1"/>
  <c r="R515" i="56"/>
  <c r="S515" i="56" s="1"/>
  <c r="R520" i="56"/>
  <c r="S520" i="56" s="1"/>
  <c r="R525" i="56"/>
  <c r="S525" i="56" s="1"/>
  <c r="R530" i="56"/>
  <c r="S530" i="56" s="1"/>
  <c r="R535" i="56"/>
  <c r="S535" i="56" s="1"/>
  <c r="R540" i="56"/>
  <c r="S540" i="56" s="1"/>
  <c r="R545" i="56"/>
  <c r="S545" i="56" s="1"/>
  <c r="R550" i="56"/>
  <c r="S550" i="56" s="1"/>
  <c r="R555" i="56"/>
  <c r="S555" i="56" s="1"/>
  <c r="R560" i="56"/>
  <c r="S560" i="56" s="1"/>
  <c r="R565" i="56"/>
  <c r="S565" i="56" s="1"/>
  <c r="R570" i="56"/>
  <c r="S570" i="56" s="1"/>
  <c r="R575" i="56"/>
  <c r="S575" i="56" s="1"/>
  <c r="R580" i="56"/>
  <c r="S580" i="56" s="1"/>
  <c r="R585" i="56"/>
  <c r="S585" i="56" s="1"/>
  <c r="R590" i="56"/>
  <c r="S590" i="56" s="1"/>
  <c r="R595" i="56"/>
  <c r="S595" i="56" s="1"/>
  <c r="R600" i="56"/>
  <c r="S600" i="56" s="1"/>
  <c r="R605" i="56"/>
  <c r="S605" i="56" s="1"/>
  <c r="R610" i="56"/>
  <c r="S610" i="56" s="1"/>
  <c r="R615" i="56"/>
  <c r="S615" i="56" s="1"/>
  <c r="R620" i="56"/>
  <c r="S620" i="56" s="1"/>
  <c r="R625" i="56"/>
  <c r="S625" i="56" s="1"/>
  <c r="R630" i="56"/>
  <c r="S630" i="56" s="1"/>
  <c r="R635" i="56"/>
  <c r="S635" i="56" s="1"/>
  <c r="R640" i="56"/>
  <c r="S640" i="56" s="1"/>
  <c r="R645" i="56"/>
  <c r="S645" i="56" s="1"/>
  <c r="R650" i="56"/>
  <c r="S650" i="56" s="1"/>
  <c r="R655" i="56"/>
  <c r="S655" i="56" s="1"/>
  <c r="R660" i="56"/>
  <c r="S660" i="56" s="1"/>
  <c r="R665" i="56"/>
  <c r="S665" i="56" s="1"/>
  <c r="R670" i="56"/>
  <c r="S670" i="56" s="1"/>
  <c r="R675" i="56"/>
  <c r="S675" i="56" s="1"/>
  <c r="R680" i="56"/>
  <c r="S680" i="56" s="1"/>
  <c r="R685" i="56"/>
  <c r="S685" i="56" s="1"/>
  <c r="R690" i="56"/>
  <c r="S690" i="56" s="1"/>
  <c r="R695" i="56"/>
  <c r="S695" i="56" s="1"/>
  <c r="R700" i="56"/>
  <c r="S700" i="56" s="1"/>
  <c r="R705" i="56"/>
  <c r="S705" i="56" s="1"/>
  <c r="R710" i="56"/>
  <c r="S710" i="56" s="1"/>
  <c r="R715" i="56"/>
  <c r="S715" i="56" s="1"/>
  <c r="R720" i="56"/>
  <c r="S720" i="56" s="1"/>
  <c r="R725" i="56"/>
  <c r="S725" i="56" s="1"/>
  <c r="R730" i="56"/>
  <c r="S730" i="56" s="1"/>
  <c r="R735" i="56"/>
  <c r="S735" i="56" s="1"/>
  <c r="R740" i="56"/>
  <c r="S740" i="56" s="1"/>
  <c r="R745" i="56"/>
  <c r="S745" i="56" s="1"/>
  <c r="R750" i="56"/>
  <c r="S750" i="56" s="1"/>
  <c r="R755" i="56"/>
  <c r="S755" i="56" s="1"/>
  <c r="R760" i="56"/>
  <c r="S760" i="56" s="1"/>
  <c r="R765" i="56"/>
  <c r="S765" i="56" s="1"/>
  <c r="R770" i="56"/>
  <c r="S770" i="56" s="1"/>
  <c r="R775" i="56"/>
  <c r="S775" i="56" s="1"/>
  <c r="R780" i="56"/>
  <c r="S780" i="56" s="1"/>
  <c r="R785" i="56"/>
  <c r="S785" i="56" s="1"/>
  <c r="R790" i="56"/>
  <c r="S790" i="56" s="1"/>
  <c r="R795" i="56"/>
  <c r="S795" i="56" s="1"/>
  <c r="R800" i="56"/>
  <c r="S800" i="56" s="1"/>
  <c r="R805" i="56"/>
  <c r="S805" i="56" s="1"/>
  <c r="R810" i="56"/>
  <c r="S810" i="56" s="1"/>
  <c r="R815" i="56"/>
  <c r="S815" i="56" s="1"/>
  <c r="R820" i="56"/>
  <c r="S820" i="56" s="1"/>
  <c r="R825" i="56"/>
  <c r="S825" i="56" s="1"/>
  <c r="R830" i="56"/>
  <c r="S830" i="56" s="1"/>
  <c r="R835" i="56"/>
  <c r="S835" i="56" s="1"/>
  <c r="R840" i="56"/>
  <c r="S840" i="56" s="1"/>
  <c r="R845" i="56"/>
  <c r="S845" i="56" s="1"/>
  <c r="R850" i="56"/>
  <c r="S850" i="56" s="1"/>
  <c r="R855" i="56"/>
  <c r="S855" i="56" s="1"/>
  <c r="R860" i="56"/>
  <c r="S860" i="56" s="1"/>
  <c r="R865" i="56"/>
  <c r="S865" i="56" s="1"/>
  <c r="R870" i="56"/>
  <c r="S870" i="56" s="1"/>
  <c r="R875" i="56"/>
  <c r="S875" i="56" s="1"/>
  <c r="R880" i="56"/>
  <c r="S880" i="56" s="1"/>
  <c r="R885" i="56"/>
  <c r="S885" i="56" s="1"/>
  <c r="R890" i="56"/>
  <c r="S890" i="56" s="1"/>
  <c r="R895" i="56"/>
  <c r="S895" i="56" s="1"/>
  <c r="R900" i="56"/>
  <c r="S900" i="56" s="1"/>
  <c r="R905" i="56"/>
  <c r="S905" i="56" s="1"/>
  <c r="R910" i="56"/>
  <c r="S910" i="56" s="1"/>
  <c r="R915" i="56"/>
  <c r="S915" i="56" s="1"/>
  <c r="R920" i="56"/>
  <c r="S920" i="56" s="1"/>
  <c r="R925" i="56"/>
  <c r="S925" i="56" s="1"/>
  <c r="R930" i="56"/>
  <c r="S930" i="56" s="1"/>
  <c r="R935" i="56"/>
  <c r="S935" i="56" s="1"/>
  <c r="R940" i="56"/>
  <c r="S940" i="56" s="1"/>
  <c r="R945" i="56"/>
  <c r="S945" i="56" s="1"/>
  <c r="R950" i="56"/>
  <c r="S950" i="56" s="1"/>
  <c r="R955" i="56"/>
  <c r="S955" i="56" s="1"/>
  <c r="R960" i="56"/>
  <c r="S960" i="56" s="1"/>
  <c r="R965" i="56"/>
  <c r="S965" i="56" s="1"/>
  <c r="R970" i="56"/>
  <c r="S970" i="56" s="1"/>
  <c r="R975" i="56"/>
  <c r="S975" i="56" s="1"/>
  <c r="R980" i="56"/>
  <c r="S980" i="56" s="1"/>
  <c r="R985" i="56"/>
  <c r="S985" i="56" s="1"/>
  <c r="R990" i="56"/>
  <c r="S990" i="56" s="1"/>
  <c r="R995" i="56"/>
  <c r="S995" i="56" s="1"/>
  <c r="R1000" i="56"/>
  <c r="S1000" i="56" s="1"/>
  <c r="R1005" i="56"/>
  <c r="S1005" i="56" s="1"/>
  <c r="R1010" i="56"/>
  <c r="S1010" i="56" s="1"/>
  <c r="R1015" i="56"/>
  <c r="S1015" i="56" s="1"/>
  <c r="R1020" i="56"/>
  <c r="S1020" i="56" s="1"/>
  <c r="R1025" i="56"/>
  <c r="S1025" i="56" s="1"/>
  <c r="R1030" i="56"/>
  <c r="S1030" i="56" s="1"/>
  <c r="R1035" i="56"/>
  <c r="S1035" i="56" s="1"/>
  <c r="R1040" i="56"/>
  <c r="S1040" i="56" s="1"/>
  <c r="R1045" i="56"/>
  <c r="S1045" i="56" s="1"/>
  <c r="R1050" i="56"/>
  <c r="S1050" i="56" s="1"/>
  <c r="R1055" i="56"/>
  <c r="S1055" i="56" s="1"/>
  <c r="R1060" i="56"/>
  <c r="S1060" i="56" s="1"/>
  <c r="R1065" i="56"/>
  <c r="S1065" i="56" s="1"/>
  <c r="R1070" i="56"/>
  <c r="S1070" i="56" s="1"/>
  <c r="R1075" i="56"/>
  <c r="S1075" i="56" s="1"/>
  <c r="R1080" i="56"/>
  <c r="S1080" i="56" s="1"/>
  <c r="R1085" i="56"/>
  <c r="S1085" i="56" s="1"/>
  <c r="R1090" i="56"/>
  <c r="S1090" i="56" s="1"/>
  <c r="R1095" i="56"/>
  <c r="S1095" i="56" s="1"/>
  <c r="R1100" i="56"/>
  <c r="S1100" i="56" s="1"/>
  <c r="R1105" i="56"/>
  <c r="S1105" i="56" s="1"/>
  <c r="R1110" i="56"/>
  <c r="S1110" i="56" s="1"/>
  <c r="R1115" i="56"/>
  <c r="S1115" i="56" s="1"/>
  <c r="R1120" i="56"/>
  <c r="S1120" i="56" s="1"/>
  <c r="R1125" i="56"/>
  <c r="S1125" i="56" s="1"/>
  <c r="R1130" i="56"/>
  <c r="S1130" i="56" s="1"/>
  <c r="R1135" i="56"/>
  <c r="S1135" i="56" s="1"/>
  <c r="R1140" i="56"/>
  <c r="S1140" i="56" s="1"/>
  <c r="R1145" i="56"/>
  <c r="S1145" i="56" s="1"/>
  <c r="R1150" i="56"/>
  <c r="S1150" i="56" s="1"/>
  <c r="R1155" i="56"/>
  <c r="S1155" i="56" s="1"/>
  <c r="R1160" i="56"/>
  <c r="S1160" i="56" s="1"/>
  <c r="R1165" i="56"/>
  <c r="S1165" i="56" s="1"/>
  <c r="R1170" i="56"/>
  <c r="S1170" i="56" s="1"/>
  <c r="R1175" i="56"/>
  <c r="S1175" i="56" s="1"/>
  <c r="R1180" i="56"/>
  <c r="S1180" i="56" s="1"/>
  <c r="R1185" i="56"/>
  <c r="S1185" i="56" s="1"/>
  <c r="R1190" i="56"/>
  <c r="S1190" i="56" s="1"/>
  <c r="R1195" i="56"/>
  <c r="S1195" i="56" s="1"/>
  <c r="R1200" i="56"/>
  <c r="S1200" i="56" s="1"/>
  <c r="R1205" i="56"/>
  <c r="S1205" i="56" s="1"/>
  <c r="R1210" i="56"/>
  <c r="S1210" i="56" s="1"/>
  <c r="R1215" i="56"/>
  <c r="S1215" i="56" s="1"/>
  <c r="R1220" i="56"/>
  <c r="S1220" i="56" s="1"/>
  <c r="R1225" i="56"/>
  <c r="S1225" i="56" s="1"/>
  <c r="R1230" i="56"/>
  <c r="S1230" i="56" s="1"/>
  <c r="R1235" i="56"/>
  <c r="S1235" i="56" s="1"/>
  <c r="R1240" i="56"/>
  <c r="S1240" i="56" s="1"/>
  <c r="R1245" i="56"/>
  <c r="S1245" i="56" s="1"/>
  <c r="AD19" i="56"/>
  <c r="AD18" i="56"/>
  <c r="AD17" i="56"/>
  <c r="AD16" i="56"/>
  <c r="AD15" i="56"/>
  <c r="C1250" i="56"/>
  <c r="B1250" i="56"/>
  <c r="T1250" i="56" s="1"/>
  <c r="Q1250" i="56" s="1"/>
  <c r="G1250" i="56"/>
  <c r="F1250" i="56"/>
  <c r="E1250" i="56"/>
  <c r="D1250" i="56"/>
  <c r="F1255" i="56"/>
  <c r="G1255" i="56"/>
  <c r="E1255" i="56"/>
  <c r="D1255" i="56"/>
  <c r="C1255" i="56"/>
  <c r="B1255" i="56"/>
  <c r="T1255" i="56" s="1"/>
  <c r="Q1255" i="56" s="1"/>
  <c r="F1260" i="56"/>
  <c r="G1260" i="56"/>
  <c r="E1260" i="56"/>
  <c r="D1260" i="56"/>
  <c r="C1260" i="56"/>
  <c r="B1260" i="56"/>
  <c r="T1260" i="56" s="1"/>
  <c r="Q1260" i="56" s="1"/>
  <c r="F1265" i="56"/>
  <c r="G1265" i="56"/>
  <c r="E1265" i="56"/>
  <c r="D1265" i="56"/>
  <c r="C1265" i="56"/>
  <c r="B1265" i="56"/>
  <c r="T1265" i="56" s="1"/>
  <c r="Q1265" i="56" s="1"/>
  <c r="F1270" i="56"/>
  <c r="G1270" i="56"/>
  <c r="E1270" i="56"/>
  <c r="D1270" i="56"/>
  <c r="C1270" i="56"/>
  <c r="B1270" i="56"/>
  <c r="T1270" i="56" s="1"/>
  <c r="Q1270" i="56" s="1"/>
  <c r="F1275" i="56"/>
  <c r="G1275" i="56"/>
  <c r="E1275" i="56"/>
  <c r="D1275" i="56"/>
  <c r="C1275" i="56"/>
  <c r="B1275" i="56"/>
  <c r="T1275" i="56" s="1"/>
  <c r="Q1275" i="56" s="1"/>
  <c r="F1280" i="56"/>
  <c r="G1280" i="56"/>
  <c r="E1280" i="56"/>
  <c r="D1280" i="56"/>
  <c r="C1280" i="56"/>
  <c r="B1280" i="56"/>
  <c r="T1280" i="56" s="1"/>
  <c r="Q1280" i="56" s="1"/>
  <c r="F1285" i="56"/>
  <c r="G1285" i="56"/>
  <c r="E1285" i="56"/>
  <c r="D1285" i="56"/>
  <c r="C1285" i="56"/>
  <c r="B1285" i="56"/>
  <c r="T1285" i="56" s="1"/>
  <c r="Q1285" i="56" s="1"/>
  <c r="F1290" i="56"/>
  <c r="G1290" i="56"/>
  <c r="E1290" i="56"/>
  <c r="D1290" i="56"/>
  <c r="C1290" i="56"/>
  <c r="B1290" i="56"/>
  <c r="T1290" i="56" s="1"/>
  <c r="Q1290" i="56" s="1"/>
  <c r="F1295" i="56"/>
  <c r="G1295" i="56"/>
  <c r="E1295" i="56"/>
  <c r="D1295" i="56"/>
  <c r="C1295" i="56"/>
  <c r="B1295" i="56"/>
  <c r="T1295" i="56" s="1"/>
  <c r="Q1295" i="56" s="1"/>
  <c r="F1300" i="56"/>
  <c r="G1300" i="56"/>
  <c r="E1300" i="56"/>
  <c r="D1300" i="56"/>
  <c r="C1300" i="56"/>
  <c r="B1300" i="56"/>
  <c r="T1300" i="56" s="1"/>
  <c r="Q1300" i="56" s="1"/>
  <c r="F1305" i="56"/>
  <c r="G1305" i="56"/>
  <c r="E1305" i="56"/>
  <c r="D1305" i="56"/>
  <c r="C1305" i="56"/>
  <c r="B1305" i="56"/>
  <c r="T1305" i="56" s="1"/>
  <c r="Q1305" i="56" s="1"/>
  <c r="F1310" i="56"/>
  <c r="G1310" i="56"/>
  <c r="E1310" i="56"/>
  <c r="D1310" i="56"/>
  <c r="C1310" i="56"/>
  <c r="B1310" i="56"/>
  <c r="T1310" i="56" s="1"/>
  <c r="Q1310" i="56" s="1"/>
  <c r="F1315" i="56"/>
  <c r="G1315" i="56"/>
  <c r="E1315" i="56"/>
  <c r="D1315" i="56"/>
  <c r="C1315" i="56"/>
  <c r="B1315" i="56"/>
  <c r="T1315" i="56" s="1"/>
  <c r="Q1315" i="56" s="1"/>
  <c r="F1320" i="56"/>
  <c r="G1320" i="56"/>
  <c r="E1320" i="56"/>
  <c r="D1320" i="56"/>
  <c r="C1320" i="56"/>
  <c r="B1320" i="56"/>
  <c r="T1320" i="56" s="1"/>
  <c r="Q1320" i="56" s="1"/>
  <c r="F1325" i="56"/>
  <c r="G1325" i="56"/>
  <c r="E1325" i="56"/>
  <c r="D1325" i="56"/>
  <c r="C1325" i="56"/>
  <c r="B1325" i="56"/>
  <c r="T1325" i="56" s="1"/>
  <c r="Q1325" i="56" s="1"/>
  <c r="F1330" i="56"/>
  <c r="G1330" i="56"/>
  <c r="E1330" i="56"/>
  <c r="D1330" i="56"/>
  <c r="C1330" i="56"/>
  <c r="B1330" i="56"/>
  <c r="T1330" i="56" s="1"/>
  <c r="Q1330" i="56" s="1"/>
  <c r="F1335" i="56"/>
  <c r="G1335" i="56"/>
  <c r="E1335" i="56"/>
  <c r="D1335" i="56"/>
  <c r="C1335" i="56"/>
  <c r="B1335" i="56"/>
  <c r="T1335" i="56" s="1"/>
  <c r="Q1335" i="56" s="1"/>
  <c r="F1340" i="56"/>
  <c r="G1340" i="56"/>
  <c r="E1340" i="56"/>
  <c r="D1340" i="56"/>
  <c r="C1340" i="56"/>
  <c r="B1340" i="56"/>
  <c r="T1340" i="56" s="1"/>
  <c r="Q1340" i="56" s="1"/>
  <c r="F1345" i="56"/>
  <c r="G1345" i="56"/>
  <c r="E1345" i="56"/>
  <c r="D1345" i="56"/>
  <c r="C1345" i="56"/>
  <c r="B1345" i="56"/>
  <c r="T1345" i="56" s="1"/>
  <c r="Q1345" i="56" s="1"/>
  <c r="F1350" i="56"/>
  <c r="G1350" i="56"/>
  <c r="E1350" i="56"/>
  <c r="D1350" i="56"/>
  <c r="C1350" i="56"/>
  <c r="B1350" i="56"/>
  <c r="T1350" i="56" s="1"/>
  <c r="Q1350" i="56" s="1"/>
  <c r="F1355" i="56"/>
  <c r="G1355" i="56"/>
  <c r="E1355" i="56"/>
  <c r="D1355" i="56"/>
  <c r="C1355" i="56"/>
  <c r="B1355" i="56"/>
  <c r="T1355" i="56" s="1"/>
  <c r="Q1355" i="56" s="1"/>
  <c r="F1360" i="56"/>
  <c r="G1360" i="56"/>
  <c r="E1360" i="56"/>
  <c r="D1360" i="56"/>
  <c r="C1360" i="56"/>
  <c r="B1360" i="56"/>
  <c r="T1360" i="56" s="1"/>
  <c r="Q1360" i="56" s="1"/>
  <c r="F1365" i="56"/>
  <c r="G1365" i="56"/>
  <c r="E1365" i="56"/>
  <c r="D1365" i="56"/>
  <c r="C1365" i="56"/>
  <c r="B1365" i="56"/>
  <c r="T1365" i="56" s="1"/>
  <c r="Q1365" i="56" s="1"/>
  <c r="F1370" i="56"/>
  <c r="G1370" i="56"/>
  <c r="E1370" i="56"/>
  <c r="D1370" i="56"/>
  <c r="C1370" i="56"/>
  <c r="B1370" i="56"/>
  <c r="T1370" i="56" s="1"/>
  <c r="Q1370" i="56" s="1"/>
  <c r="F1375" i="56"/>
  <c r="G1375" i="56"/>
  <c r="E1375" i="56"/>
  <c r="D1375" i="56"/>
  <c r="C1375" i="56"/>
  <c r="B1375" i="56"/>
  <c r="T1375" i="56" s="1"/>
  <c r="Q1375" i="56" s="1"/>
  <c r="F1380" i="56"/>
  <c r="G1380" i="56"/>
  <c r="E1380" i="56"/>
  <c r="D1380" i="56"/>
  <c r="C1380" i="56"/>
  <c r="B1380" i="56"/>
  <c r="T1380" i="56" s="1"/>
  <c r="Q1380" i="56" s="1"/>
  <c r="F1385" i="56"/>
  <c r="G1385" i="56"/>
  <c r="E1385" i="56"/>
  <c r="D1385" i="56"/>
  <c r="C1385" i="56"/>
  <c r="B1385" i="56"/>
  <c r="T1385" i="56" s="1"/>
  <c r="Q1385" i="56" s="1"/>
  <c r="F1390" i="56"/>
  <c r="G1390" i="56"/>
  <c r="E1390" i="56"/>
  <c r="D1390" i="56"/>
  <c r="C1390" i="56"/>
  <c r="B1390" i="56"/>
  <c r="T1390" i="56" s="1"/>
  <c r="Q1390" i="56" s="1"/>
  <c r="F1395" i="56"/>
  <c r="G1395" i="56"/>
  <c r="E1395" i="56"/>
  <c r="D1395" i="56"/>
  <c r="C1395" i="56"/>
  <c r="B1395" i="56"/>
  <c r="T1395" i="56" s="1"/>
  <c r="Q1395" i="56" s="1"/>
  <c r="F1400" i="56"/>
  <c r="G1400" i="56"/>
  <c r="E1400" i="56"/>
  <c r="D1400" i="56"/>
  <c r="C1400" i="56"/>
  <c r="B1400" i="56"/>
  <c r="T1400" i="56" s="1"/>
  <c r="Q1400" i="56" s="1"/>
  <c r="F1405" i="56"/>
  <c r="G1405" i="56"/>
  <c r="E1405" i="56"/>
  <c r="D1405" i="56"/>
  <c r="C1405" i="56"/>
  <c r="B1405" i="56"/>
  <c r="T1405" i="56" s="1"/>
  <c r="Q1405" i="56" s="1"/>
  <c r="F1410" i="56"/>
  <c r="G1410" i="56"/>
  <c r="E1410" i="56"/>
  <c r="D1410" i="56"/>
  <c r="C1410" i="56"/>
  <c r="B1410" i="56"/>
  <c r="T1410" i="56" s="1"/>
  <c r="Q1410" i="56" s="1"/>
  <c r="F1415" i="56"/>
  <c r="G1415" i="56"/>
  <c r="E1415" i="56"/>
  <c r="D1415" i="56"/>
  <c r="C1415" i="56"/>
  <c r="B1415" i="56"/>
  <c r="T1415" i="56" s="1"/>
  <c r="Q1415" i="56" s="1"/>
  <c r="F1420" i="56"/>
  <c r="G1420" i="56"/>
  <c r="E1420" i="56"/>
  <c r="D1420" i="56"/>
  <c r="C1420" i="56"/>
  <c r="B1420" i="56"/>
  <c r="T1420" i="56" s="1"/>
  <c r="Q1420" i="56" s="1"/>
  <c r="F1425" i="56"/>
  <c r="G1425" i="56"/>
  <c r="E1425" i="56"/>
  <c r="D1425" i="56"/>
  <c r="C1425" i="56"/>
  <c r="B1425" i="56"/>
  <c r="T1425" i="56" s="1"/>
  <c r="Q1425" i="56" s="1"/>
  <c r="F1430" i="56"/>
  <c r="G1430" i="56"/>
  <c r="E1430" i="56"/>
  <c r="D1430" i="56"/>
  <c r="C1430" i="56"/>
  <c r="B1430" i="56"/>
  <c r="T1430" i="56" s="1"/>
  <c r="Q1430" i="56" s="1"/>
  <c r="F1435" i="56"/>
  <c r="G1435" i="56"/>
  <c r="E1435" i="56"/>
  <c r="D1435" i="56"/>
  <c r="C1435" i="56"/>
  <c r="B1435" i="56"/>
  <c r="T1435" i="56" s="1"/>
  <c r="Q1435" i="56" s="1"/>
  <c r="F1440" i="56"/>
  <c r="G1440" i="56"/>
  <c r="E1440" i="56"/>
  <c r="D1440" i="56"/>
  <c r="C1440" i="56"/>
  <c r="B1440" i="56"/>
  <c r="T1440" i="56" s="1"/>
  <c r="Q1440" i="56" s="1"/>
  <c r="F1445" i="56"/>
  <c r="G1445" i="56"/>
  <c r="E1445" i="56"/>
  <c r="D1445" i="56"/>
  <c r="C1445" i="56"/>
  <c r="B1445" i="56"/>
  <c r="T1445" i="56" s="1"/>
  <c r="Q1445" i="56" s="1"/>
  <c r="F1450" i="56"/>
  <c r="G1450" i="56"/>
  <c r="E1450" i="56"/>
  <c r="D1450" i="56"/>
  <c r="C1450" i="56"/>
  <c r="B1450" i="56"/>
  <c r="T1450" i="56" s="1"/>
  <c r="Q1450" i="56" s="1"/>
  <c r="F1455" i="56"/>
  <c r="G1455" i="56"/>
  <c r="E1455" i="56"/>
  <c r="D1455" i="56"/>
  <c r="C1455" i="56"/>
  <c r="B1455" i="56"/>
  <c r="T1455" i="56" s="1"/>
  <c r="Q1455" i="56" s="1"/>
  <c r="F1460" i="56"/>
  <c r="G1460" i="56"/>
  <c r="E1460" i="56"/>
  <c r="D1460" i="56"/>
  <c r="C1460" i="56"/>
  <c r="B1460" i="56"/>
  <c r="T1460" i="56" s="1"/>
  <c r="Q1460" i="56" s="1"/>
  <c r="F1465" i="56"/>
  <c r="G1465" i="56"/>
  <c r="E1465" i="56"/>
  <c r="D1465" i="56"/>
  <c r="C1465" i="56"/>
  <c r="B1465" i="56"/>
  <c r="T1465" i="56" s="1"/>
  <c r="Q1465" i="56" s="1"/>
  <c r="F1470" i="56"/>
  <c r="G1470" i="56"/>
  <c r="E1470" i="56"/>
  <c r="D1470" i="56"/>
  <c r="C1470" i="56"/>
  <c r="B1470" i="56"/>
  <c r="T1470" i="56" s="1"/>
  <c r="Q1470" i="56" s="1"/>
  <c r="F1475" i="56"/>
  <c r="G1475" i="56"/>
  <c r="E1475" i="56"/>
  <c r="D1475" i="56"/>
  <c r="C1475" i="56"/>
  <c r="B1475" i="56"/>
  <c r="T1475" i="56" s="1"/>
  <c r="Q1475" i="56" s="1"/>
  <c r="F1480" i="56"/>
  <c r="G1480" i="56"/>
  <c r="E1480" i="56"/>
  <c r="D1480" i="56"/>
  <c r="C1480" i="56"/>
  <c r="B1480" i="56"/>
  <c r="T1480" i="56" s="1"/>
  <c r="Q1480" i="56" s="1"/>
  <c r="F1485" i="56"/>
  <c r="G1485" i="56"/>
  <c r="E1485" i="56"/>
  <c r="D1485" i="56"/>
  <c r="C1485" i="56"/>
  <c r="B1485" i="56"/>
  <c r="T1485" i="56" s="1"/>
  <c r="Q1485" i="56" s="1"/>
  <c r="F1490" i="56"/>
  <c r="G1490" i="56"/>
  <c r="E1490" i="56"/>
  <c r="D1490" i="56"/>
  <c r="C1490" i="56"/>
  <c r="B1490" i="56"/>
  <c r="T1490" i="56" s="1"/>
  <c r="Q1490" i="56" s="1"/>
  <c r="F1495" i="56"/>
  <c r="G1495" i="56"/>
  <c r="E1495" i="56"/>
  <c r="D1495" i="56"/>
  <c r="C1495" i="56"/>
  <c r="B1495" i="56"/>
  <c r="T1495" i="56" s="1"/>
  <c r="Q1495" i="56" s="1"/>
  <c r="F1500" i="56"/>
  <c r="G1500" i="56"/>
  <c r="E1500" i="56"/>
  <c r="D1500" i="56"/>
  <c r="C1500" i="56"/>
  <c r="B1500" i="56"/>
  <c r="T1500" i="56" s="1"/>
  <c r="Q1500" i="56" s="1"/>
  <c r="F1505" i="56"/>
  <c r="G1505" i="56"/>
  <c r="E1505" i="56"/>
  <c r="D1505" i="56"/>
  <c r="C1505" i="56"/>
  <c r="B1505" i="56"/>
  <c r="T1505" i="56" s="1"/>
  <c r="Q1505" i="56" s="1"/>
  <c r="F1510" i="56"/>
  <c r="G1510" i="56"/>
  <c r="E1510" i="56"/>
  <c r="D1510" i="56"/>
  <c r="C1510" i="56"/>
  <c r="B1510" i="56"/>
  <c r="T1510" i="56" s="1"/>
  <c r="Q1510" i="56" s="1"/>
  <c r="F1515" i="56"/>
  <c r="G1515" i="56"/>
  <c r="E1515" i="56"/>
  <c r="D1515" i="56"/>
  <c r="C1515" i="56"/>
  <c r="B1515" i="56"/>
  <c r="T1515" i="56" s="1"/>
  <c r="Q1515" i="56" s="1"/>
  <c r="F1520" i="56"/>
  <c r="G1520" i="56"/>
  <c r="E1520" i="56"/>
  <c r="D1520" i="56"/>
  <c r="C1520" i="56"/>
  <c r="B1520" i="56"/>
  <c r="T1520" i="56" s="1"/>
  <c r="Q1520" i="56" s="1"/>
  <c r="F1525" i="56"/>
  <c r="G1525" i="56"/>
  <c r="E1525" i="56"/>
  <c r="D1525" i="56"/>
  <c r="C1525" i="56"/>
  <c r="B1525" i="56"/>
  <c r="T1525" i="56" s="1"/>
  <c r="Q1525" i="56" s="1"/>
  <c r="F1530" i="56"/>
  <c r="G1530" i="56"/>
  <c r="E1530" i="56"/>
  <c r="D1530" i="56"/>
  <c r="C1530" i="56"/>
  <c r="B1530" i="56"/>
  <c r="T1530" i="56" s="1"/>
  <c r="Q1530" i="56" s="1"/>
  <c r="F1535" i="56"/>
  <c r="G1535" i="56"/>
  <c r="E1535" i="56"/>
  <c r="D1535" i="56"/>
  <c r="C1535" i="56"/>
  <c r="B1535" i="56"/>
  <c r="T1535" i="56" s="1"/>
  <c r="Q1535" i="56" s="1"/>
  <c r="F1540" i="56"/>
  <c r="G1540" i="56"/>
  <c r="E1540" i="56"/>
  <c r="D1540" i="56"/>
  <c r="C1540" i="56"/>
  <c r="B1540" i="56"/>
  <c r="T1540" i="56" s="1"/>
  <c r="Q1540" i="56" s="1"/>
  <c r="F1545" i="56"/>
  <c r="G1545" i="56"/>
  <c r="E1545" i="56"/>
  <c r="D1545" i="56"/>
  <c r="C1545" i="56"/>
  <c r="B1545" i="56"/>
  <c r="T1545" i="56" s="1"/>
  <c r="Q1545" i="56" s="1"/>
  <c r="F1550" i="56"/>
  <c r="G1550" i="56"/>
  <c r="E1550" i="56"/>
  <c r="D1550" i="56"/>
  <c r="C1550" i="56"/>
  <c r="B1550" i="56"/>
  <c r="T1550" i="56" s="1"/>
  <c r="Q1550" i="56" s="1"/>
  <c r="F1555" i="56"/>
  <c r="G1555" i="56"/>
  <c r="E1555" i="56"/>
  <c r="D1555" i="56"/>
  <c r="C1555" i="56"/>
  <c r="B1555" i="56"/>
  <c r="T1555" i="56" s="1"/>
  <c r="Q1555" i="56" s="1"/>
  <c r="F1560" i="56"/>
  <c r="G1560" i="56"/>
  <c r="E1560" i="56"/>
  <c r="D1560" i="56"/>
  <c r="C1560" i="56"/>
  <c r="B1560" i="56"/>
  <c r="T1560" i="56" s="1"/>
  <c r="Q1560" i="56" s="1"/>
  <c r="F1565" i="56"/>
  <c r="G1565" i="56"/>
  <c r="E1565" i="56"/>
  <c r="D1565" i="56"/>
  <c r="C1565" i="56"/>
  <c r="B1565" i="56"/>
  <c r="T1565" i="56" s="1"/>
  <c r="Q1565" i="56" s="1"/>
  <c r="F1570" i="56"/>
  <c r="G1570" i="56"/>
  <c r="E1570" i="56"/>
  <c r="D1570" i="56"/>
  <c r="C1570" i="56"/>
  <c r="B1570" i="56"/>
  <c r="T1570" i="56" s="1"/>
  <c r="Q1570" i="56" s="1"/>
  <c r="F1575" i="56"/>
  <c r="G1575" i="56"/>
  <c r="E1575" i="56"/>
  <c r="D1575" i="56"/>
  <c r="C1575" i="56"/>
  <c r="B1575" i="56"/>
  <c r="T1575" i="56" s="1"/>
  <c r="Q1575" i="56" s="1"/>
  <c r="F1580" i="56"/>
  <c r="G1580" i="56"/>
  <c r="E1580" i="56"/>
  <c r="D1580" i="56"/>
  <c r="C1580" i="56"/>
  <c r="B1580" i="56"/>
  <c r="T1580" i="56" s="1"/>
  <c r="Q1580" i="56" s="1"/>
  <c r="F1585" i="56"/>
  <c r="G1585" i="56"/>
  <c r="E1585" i="56"/>
  <c r="D1585" i="56"/>
  <c r="C1585" i="56"/>
  <c r="B1585" i="56"/>
  <c r="T1585" i="56" s="1"/>
  <c r="Q1585" i="56" s="1"/>
  <c r="F1590" i="56"/>
  <c r="G1590" i="56"/>
  <c r="E1590" i="56"/>
  <c r="D1590" i="56"/>
  <c r="C1590" i="56"/>
  <c r="B1590" i="56"/>
  <c r="T1590" i="56" s="1"/>
  <c r="Q1590" i="56" s="1"/>
  <c r="F1595" i="56"/>
  <c r="G1595" i="56"/>
  <c r="E1595" i="56"/>
  <c r="D1595" i="56"/>
  <c r="C1595" i="56"/>
  <c r="B1595" i="56"/>
  <c r="T1595" i="56" s="1"/>
  <c r="Q1595" i="56" s="1"/>
  <c r="F1600" i="56"/>
  <c r="G1600" i="56"/>
  <c r="E1600" i="56"/>
  <c r="D1600" i="56"/>
  <c r="C1600" i="56"/>
  <c r="B1600" i="56"/>
  <c r="T1600" i="56" s="1"/>
  <c r="Q1600" i="56" s="1"/>
  <c r="F1605" i="56"/>
  <c r="G1605" i="56"/>
  <c r="E1605" i="56"/>
  <c r="D1605" i="56"/>
  <c r="C1605" i="56"/>
  <c r="B1605" i="56"/>
  <c r="T1605" i="56" s="1"/>
  <c r="Q1605" i="56" s="1"/>
  <c r="B10" i="56"/>
  <c r="T10" i="56" s="1"/>
  <c r="F35" i="56"/>
  <c r="B35" i="56"/>
  <c r="T35" i="56" s="1"/>
  <c r="E30" i="56"/>
  <c r="B30" i="56"/>
  <c r="T30" i="56" s="1"/>
  <c r="E25" i="56"/>
  <c r="B25" i="56"/>
  <c r="T25" i="56" s="1"/>
  <c r="E20" i="56"/>
  <c r="E14" i="60"/>
  <c r="F10" i="56"/>
  <c r="E35" i="56"/>
  <c r="G25" i="56"/>
  <c r="F25" i="56"/>
  <c r="G15" i="56"/>
  <c r="F15" i="56"/>
  <c r="G30" i="56"/>
  <c r="F30" i="56"/>
  <c r="G20" i="56"/>
  <c r="F20" i="56"/>
  <c r="E15" i="56"/>
  <c r="G35" i="56"/>
  <c r="G10" i="56"/>
  <c r="E10" i="56"/>
  <c r="C15" i="56"/>
  <c r="D15" i="56"/>
  <c r="C10" i="56"/>
  <c r="D10" i="56"/>
  <c r="C35" i="56"/>
  <c r="D35" i="56"/>
  <c r="C30" i="56"/>
  <c r="D30" i="56"/>
  <c r="C25" i="56"/>
  <c r="D25" i="56"/>
  <c r="C20" i="56"/>
  <c r="D20" i="56"/>
  <c r="D4" i="45"/>
  <c r="Q15" i="56" l="1"/>
  <c r="R15" i="56" s="1"/>
  <c r="S15" i="56" s="1"/>
  <c r="AD29" i="56"/>
  <c r="AD28" i="56"/>
  <c r="AD27" i="56"/>
  <c r="AD26" i="56"/>
  <c r="AD25" i="56"/>
  <c r="AD34" i="56"/>
  <c r="AD33" i="56"/>
  <c r="AD32" i="56"/>
  <c r="AD31" i="56"/>
  <c r="AD30" i="56"/>
  <c r="AD39" i="56"/>
  <c r="AD38" i="56"/>
  <c r="AD37" i="56"/>
  <c r="AD36" i="56"/>
  <c r="AD35" i="56"/>
  <c r="AD1609" i="56"/>
  <c r="AD1608" i="56"/>
  <c r="AD1607" i="56"/>
  <c r="AD1606" i="56"/>
  <c r="AD1605" i="56"/>
  <c r="R1605" i="56" s="1"/>
  <c r="S1605" i="56" s="1"/>
  <c r="AD1604" i="56"/>
  <c r="AD1603" i="56"/>
  <c r="AD1602" i="56"/>
  <c r="AD1601" i="56"/>
  <c r="AD1600" i="56"/>
  <c r="R1600" i="56" s="1"/>
  <c r="S1600" i="56" s="1"/>
  <c r="AD1599" i="56"/>
  <c r="AD1598" i="56"/>
  <c r="AD1597" i="56"/>
  <c r="AD1596" i="56"/>
  <c r="AD1595" i="56"/>
  <c r="R1595" i="56" s="1"/>
  <c r="S1595" i="56" s="1"/>
  <c r="AD1594" i="56"/>
  <c r="AD1593" i="56"/>
  <c r="AD1592" i="56"/>
  <c r="AD1591" i="56"/>
  <c r="AD1590" i="56"/>
  <c r="R1590" i="56" s="1"/>
  <c r="S1590" i="56" s="1"/>
  <c r="AD1589" i="56"/>
  <c r="AD1588" i="56"/>
  <c r="AD1587" i="56"/>
  <c r="AD1586" i="56"/>
  <c r="AD1585" i="56"/>
  <c r="R1585" i="56" s="1"/>
  <c r="S1585" i="56" s="1"/>
  <c r="AD1584" i="56"/>
  <c r="AD1583" i="56"/>
  <c r="AD1582" i="56"/>
  <c r="AD1581" i="56"/>
  <c r="AD1580" i="56"/>
  <c r="R1580" i="56" s="1"/>
  <c r="S1580" i="56" s="1"/>
  <c r="AD1579" i="56"/>
  <c r="AD1578" i="56"/>
  <c r="AD1577" i="56"/>
  <c r="AD1576" i="56"/>
  <c r="AD1575" i="56"/>
  <c r="R1575" i="56" s="1"/>
  <c r="S1575" i="56" s="1"/>
  <c r="AD1574" i="56"/>
  <c r="AD1573" i="56"/>
  <c r="AD1572" i="56"/>
  <c r="AD1571" i="56"/>
  <c r="AD1570" i="56"/>
  <c r="R1570" i="56" s="1"/>
  <c r="S1570" i="56" s="1"/>
  <c r="AD1569" i="56"/>
  <c r="AD1568" i="56"/>
  <c r="AD1567" i="56"/>
  <c r="AD1566" i="56"/>
  <c r="AD1565" i="56"/>
  <c r="R1565" i="56" s="1"/>
  <c r="S1565" i="56" s="1"/>
  <c r="AD1564" i="56"/>
  <c r="AD1563" i="56"/>
  <c r="AD1562" i="56"/>
  <c r="AD1561" i="56"/>
  <c r="AD1560" i="56"/>
  <c r="R1560" i="56" s="1"/>
  <c r="S1560" i="56" s="1"/>
  <c r="AD1559" i="56"/>
  <c r="AD1558" i="56"/>
  <c r="AD1557" i="56"/>
  <c r="AD1556" i="56"/>
  <c r="AD1555" i="56"/>
  <c r="R1555" i="56" s="1"/>
  <c r="S1555" i="56" s="1"/>
  <c r="AD1554" i="56"/>
  <c r="AD1553" i="56"/>
  <c r="AD1552" i="56"/>
  <c r="AD1551" i="56"/>
  <c r="AD1550" i="56"/>
  <c r="R1550" i="56" s="1"/>
  <c r="S1550" i="56" s="1"/>
  <c r="AD1549" i="56"/>
  <c r="AD1548" i="56"/>
  <c r="AD1547" i="56"/>
  <c r="AD1546" i="56"/>
  <c r="AD1545" i="56"/>
  <c r="R1545" i="56" s="1"/>
  <c r="S1545" i="56" s="1"/>
  <c r="AD1544" i="56"/>
  <c r="AD1543" i="56"/>
  <c r="AD1542" i="56"/>
  <c r="AD1541" i="56"/>
  <c r="AD1540" i="56"/>
  <c r="R1540" i="56" s="1"/>
  <c r="S1540" i="56" s="1"/>
  <c r="AD1539" i="56"/>
  <c r="AD1538" i="56"/>
  <c r="AD1537" i="56"/>
  <c r="AD1536" i="56"/>
  <c r="AD1535" i="56"/>
  <c r="R1535" i="56" s="1"/>
  <c r="S1535" i="56" s="1"/>
  <c r="AD1534" i="56"/>
  <c r="AD1533" i="56"/>
  <c r="AD1532" i="56"/>
  <c r="AD1531" i="56"/>
  <c r="AD1530" i="56"/>
  <c r="R1530" i="56" s="1"/>
  <c r="S1530" i="56" s="1"/>
  <c r="AD1529" i="56"/>
  <c r="AD1528" i="56"/>
  <c r="AD1527" i="56"/>
  <c r="AD1526" i="56"/>
  <c r="AD1525" i="56"/>
  <c r="R1525" i="56" s="1"/>
  <c r="S1525" i="56" s="1"/>
  <c r="AD1524" i="56"/>
  <c r="AD1523" i="56"/>
  <c r="AD1522" i="56"/>
  <c r="AD1521" i="56"/>
  <c r="AD1520" i="56"/>
  <c r="R1520" i="56" s="1"/>
  <c r="S1520" i="56" s="1"/>
  <c r="AD1519" i="56"/>
  <c r="AD1518" i="56"/>
  <c r="AD1517" i="56"/>
  <c r="AD1516" i="56"/>
  <c r="AD1515" i="56"/>
  <c r="R1515" i="56" s="1"/>
  <c r="S1515" i="56" s="1"/>
  <c r="AD1514" i="56"/>
  <c r="AD1513" i="56"/>
  <c r="AD1512" i="56"/>
  <c r="AD1511" i="56"/>
  <c r="AD1510" i="56"/>
  <c r="R1510" i="56" s="1"/>
  <c r="S1510" i="56" s="1"/>
  <c r="AD1509" i="56"/>
  <c r="AD1508" i="56"/>
  <c r="AD1507" i="56"/>
  <c r="AD1506" i="56"/>
  <c r="AD1505" i="56"/>
  <c r="R1505" i="56" s="1"/>
  <c r="S1505" i="56" s="1"/>
  <c r="AD1504" i="56"/>
  <c r="AD1503" i="56"/>
  <c r="AD1502" i="56"/>
  <c r="AD1501" i="56"/>
  <c r="AD1500" i="56"/>
  <c r="R1500" i="56" s="1"/>
  <c r="S1500" i="56" s="1"/>
  <c r="AD1499" i="56"/>
  <c r="AD1498" i="56"/>
  <c r="AD1497" i="56"/>
  <c r="AD1496" i="56"/>
  <c r="AD1495" i="56"/>
  <c r="R1495" i="56" s="1"/>
  <c r="S1495" i="56" s="1"/>
  <c r="AD1494" i="56"/>
  <c r="AD1493" i="56"/>
  <c r="AD1492" i="56"/>
  <c r="AD1491" i="56"/>
  <c r="AD1490" i="56"/>
  <c r="R1490" i="56" s="1"/>
  <c r="S1490" i="56" s="1"/>
  <c r="AD1489" i="56"/>
  <c r="AD1488" i="56"/>
  <c r="AD1487" i="56"/>
  <c r="AD1486" i="56"/>
  <c r="AD1485" i="56"/>
  <c r="R1485" i="56" s="1"/>
  <c r="S1485" i="56" s="1"/>
  <c r="AD1484" i="56"/>
  <c r="AD1483" i="56"/>
  <c r="AD1482" i="56"/>
  <c r="AD1481" i="56"/>
  <c r="AD1480" i="56"/>
  <c r="R1480" i="56" s="1"/>
  <c r="S1480" i="56" s="1"/>
  <c r="AD1479" i="56"/>
  <c r="AD1478" i="56"/>
  <c r="AD1477" i="56"/>
  <c r="AD1476" i="56"/>
  <c r="AD1475" i="56"/>
  <c r="R1475" i="56" s="1"/>
  <c r="S1475" i="56" s="1"/>
  <c r="AD1474" i="56"/>
  <c r="AD1473" i="56"/>
  <c r="AD1472" i="56"/>
  <c r="AD1471" i="56"/>
  <c r="AD1470" i="56"/>
  <c r="R1470" i="56" s="1"/>
  <c r="S1470" i="56" s="1"/>
  <c r="AD1469" i="56"/>
  <c r="AD1468" i="56"/>
  <c r="AD1467" i="56"/>
  <c r="AD1466" i="56"/>
  <c r="AD1465" i="56"/>
  <c r="R1465" i="56" s="1"/>
  <c r="S1465" i="56" s="1"/>
  <c r="AD1464" i="56"/>
  <c r="AD1463" i="56"/>
  <c r="AD1462" i="56"/>
  <c r="AD1461" i="56"/>
  <c r="AD1460" i="56"/>
  <c r="R1460" i="56" s="1"/>
  <c r="S1460" i="56" s="1"/>
  <c r="AD1459" i="56"/>
  <c r="AD1458" i="56"/>
  <c r="AD1457" i="56"/>
  <c r="AD1456" i="56"/>
  <c r="AD1455" i="56"/>
  <c r="R1455" i="56" s="1"/>
  <c r="S1455" i="56" s="1"/>
  <c r="AD1454" i="56"/>
  <c r="AD1453" i="56"/>
  <c r="AD1452" i="56"/>
  <c r="AD1451" i="56"/>
  <c r="AD1450" i="56"/>
  <c r="R1450" i="56" s="1"/>
  <c r="S1450" i="56" s="1"/>
  <c r="AD1449" i="56"/>
  <c r="AD1448" i="56"/>
  <c r="AD1447" i="56"/>
  <c r="AD1446" i="56"/>
  <c r="AD1445" i="56"/>
  <c r="R1445" i="56" s="1"/>
  <c r="S1445" i="56" s="1"/>
  <c r="AD1444" i="56"/>
  <c r="AD1443" i="56"/>
  <c r="AD1442" i="56"/>
  <c r="AD1441" i="56"/>
  <c r="AD1440" i="56"/>
  <c r="R1440" i="56" s="1"/>
  <c r="S1440" i="56" s="1"/>
  <c r="AD1439" i="56"/>
  <c r="AD1438" i="56"/>
  <c r="AD1437" i="56"/>
  <c r="AD1436" i="56"/>
  <c r="AD1435" i="56"/>
  <c r="R1435" i="56" s="1"/>
  <c r="S1435" i="56" s="1"/>
  <c r="AD1434" i="56"/>
  <c r="AD1433" i="56"/>
  <c r="AD1432" i="56"/>
  <c r="AD1431" i="56"/>
  <c r="AD1430" i="56"/>
  <c r="R1430" i="56" s="1"/>
  <c r="S1430" i="56" s="1"/>
  <c r="AD1429" i="56"/>
  <c r="AD1428" i="56"/>
  <c r="AD1427" i="56"/>
  <c r="AD1426" i="56"/>
  <c r="AD1425" i="56"/>
  <c r="R1425" i="56" s="1"/>
  <c r="S1425" i="56" s="1"/>
  <c r="AD1424" i="56"/>
  <c r="AD1423" i="56"/>
  <c r="AD1422" i="56"/>
  <c r="AD1421" i="56"/>
  <c r="AD1420" i="56"/>
  <c r="R1420" i="56" s="1"/>
  <c r="S1420" i="56" s="1"/>
  <c r="AD1419" i="56"/>
  <c r="AD1418" i="56"/>
  <c r="AD1417" i="56"/>
  <c r="AD1416" i="56"/>
  <c r="AD1415" i="56"/>
  <c r="R1415" i="56" s="1"/>
  <c r="S1415" i="56" s="1"/>
  <c r="AD1414" i="56"/>
  <c r="AD1413" i="56"/>
  <c r="AD1412" i="56"/>
  <c r="AD1411" i="56"/>
  <c r="AD1410" i="56"/>
  <c r="R1410" i="56" s="1"/>
  <c r="S1410" i="56" s="1"/>
  <c r="AD1409" i="56"/>
  <c r="AD1408" i="56"/>
  <c r="AD1407" i="56"/>
  <c r="AD1406" i="56"/>
  <c r="AD1405" i="56"/>
  <c r="R1405" i="56" s="1"/>
  <c r="S1405" i="56" s="1"/>
  <c r="AD1404" i="56"/>
  <c r="AD1403" i="56"/>
  <c r="AD1402" i="56"/>
  <c r="AD1401" i="56"/>
  <c r="AD1400" i="56"/>
  <c r="R1400" i="56" s="1"/>
  <c r="S1400" i="56" s="1"/>
  <c r="AD1399" i="56"/>
  <c r="AD1398" i="56"/>
  <c r="AD1397" i="56"/>
  <c r="AD1396" i="56"/>
  <c r="AD1395" i="56"/>
  <c r="R1395" i="56" s="1"/>
  <c r="S1395" i="56" s="1"/>
  <c r="AD1394" i="56"/>
  <c r="AD1393" i="56"/>
  <c r="AD1392" i="56"/>
  <c r="AD1391" i="56"/>
  <c r="AD1390" i="56"/>
  <c r="R1390" i="56" s="1"/>
  <c r="S1390" i="56" s="1"/>
  <c r="AD1389" i="56"/>
  <c r="AD1388" i="56"/>
  <c r="AD1387" i="56"/>
  <c r="AD1386" i="56"/>
  <c r="AD1385" i="56"/>
  <c r="R1385" i="56" s="1"/>
  <c r="S1385" i="56" s="1"/>
  <c r="AD1384" i="56"/>
  <c r="AD1383" i="56"/>
  <c r="AD1382" i="56"/>
  <c r="AD1381" i="56"/>
  <c r="AD1380" i="56"/>
  <c r="R1380" i="56" s="1"/>
  <c r="S1380" i="56" s="1"/>
  <c r="AD1379" i="56"/>
  <c r="AD1378" i="56"/>
  <c r="AD1377" i="56"/>
  <c r="AD1376" i="56"/>
  <c r="AD1375" i="56"/>
  <c r="R1375" i="56" s="1"/>
  <c r="S1375" i="56" s="1"/>
  <c r="AD1374" i="56"/>
  <c r="AD1373" i="56"/>
  <c r="AD1372" i="56"/>
  <c r="AD1371" i="56"/>
  <c r="AD1370" i="56"/>
  <c r="R1370" i="56" s="1"/>
  <c r="S1370" i="56" s="1"/>
  <c r="AD1369" i="56"/>
  <c r="AD1368" i="56"/>
  <c r="AD1367" i="56"/>
  <c r="AD1366" i="56"/>
  <c r="AD1365" i="56"/>
  <c r="R1365" i="56" s="1"/>
  <c r="S1365" i="56" s="1"/>
  <c r="AD1364" i="56"/>
  <c r="AD1363" i="56"/>
  <c r="AD1362" i="56"/>
  <c r="AD1361" i="56"/>
  <c r="AD1360" i="56"/>
  <c r="R1360" i="56" s="1"/>
  <c r="S1360" i="56" s="1"/>
  <c r="AD1359" i="56"/>
  <c r="AD1358" i="56"/>
  <c r="AD1357" i="56"/>
  <c r="AD1356" i="56"/>
  <c r="AD1355" i="56"/>
  <c r="R1355" i="56" s="1"/>
  <c r="S1355" i="56" s="1"/>
  <c r="AD1354" i="56"/>
  <c r="AD1353" i="56"/>
  <c r="AD1352" i="56"/>
  <c r="AD1351" i="56"/>
  <c r="AD1350" i="56"/>
  <c r="R1350" i="56" s="1"/>
  <c r="S1350" i="56" s="1"/>
  <c r="AD1349" i="56"/>
  <c r="AD1348" i="56"/>
  <c r="AD1347" i="56"/>
  <c r="AD1346" i="56"/>
  <c r="AD1345" i="56"/>
  <c r="R1345" i="56" s="1"/>
  <c r="S1345" i="56" s="1"/>
  <c r="AD1344" i="56"/>
  <c r="AD1343" i="56"/>
  <c r="AD1342" i="56"/>
  <c r="AD1341" i="56"/>
  <c r="AD1340" i="56"/>
  <c r="R1340" i="56" s="1"/>
  <c r="S1340" i="56" s="1"/>
  <c r="AD1339" i="56"/>
  <c r="AD1338" i="56"/>
  <c r="AD1337" i="56"/>
  <c r="AD1336" i="56"/>
  <c r="AD1335" i="56"/>
  <c r="R1335" i="56" s="1"/>
  <c r="S1335" i="56" s="1"/>
  <c r="AD1334" i="56"/>
  <c r="AD1333" i="56"/>
  <c r="AD1332" i="56"/>
  <c r="AD1331" i="56"/>
  <c r="AD1330" i="56"/>
  <c r="R1330" i="56" s="1"/>
  <c r="S1330" i="56" s="1"/>
  <c r="AD1329" i="56"/>
  <c r="AD1328" i="56"/>
  <c r="AD1327" i="56"/>
  <c r="AD1326" i="56"/>
  <c r="AD1325" i="56"/>
  <c r="R1325" i="56" s="1"/>
  <c r="S1325" i="56" s="1"/>
  <c r="AD1324" i="56"/>
  <c r="AD1323" i="56"/>
  <c r="AD1322" i="56"/>
  <c r="AD1321" i="56"/>
  <c r="AD1320" i="56"/>
  <c r="R1320" i="56" s="1"/>
  <c r="S1320" i="56" s="1"/>
  <c r="AD1319" i="56"/>
  <c r="AD1318" i="56"/>
  <c r="AD1317" i="56"/>
  <c r="AD1316" i="56"/>
  <c r="AD1315" i="56"/>
  <c r="R1315" i="56" s="1"/>
  <c r="S1315" i="56" s="1"/>
  <c r="AD1314" i="56"/>
  <c r="AD1313" i="56"/>
  <c r="AD1312" i="56"/>
  <c r="AD1311" i="56"/>
  <c r="AD1310" i="56"/>
  <c r="R1310" i="56" s="1"/>
  <c r="S1310" i="56" s="1"/>
  <c r="AD1309" i="56"/>
  <c r="AD1308" i="56"/>
  <c r="AD1307" i="56"/>
  <c r="AD1306" i="56"/>
  <c r="AD1305" i="56"/>
  <c r="R1305" i="56" s="1"/>
  <c r="S1305" i="56" s="1"/>
  <c r="AD1304" i="56"/>
  <c r="AD1303" i="56"/>
  <c r="AD1302" i="56"/>
  <c r="AD1301" i="56"/>
  <c r="AD1300" i="56"/>
  <c r="R1300" i="56" s="1"/>
  <c r="S1300" i="56" s="1"/>
  <c r="AD1299" i="56"/>
  <c r="AD1298" i="56"/>
  <c r="AD1297" i="56"/>
  <c r="AD1296" i="56"/>
  <c r="AD1295" i="56"/>
  <c r="R1295" i="56" s="1"/>
  <c r="S1295" i="56" s="1"/>
  <c r="AD1294" i="56"/>
  <c r="AD1293" i="56"/>
  <c r="AD1292" i="56"/>
  <c r="AD1291" i="56"/>
  <c r="AD1290" i="56"/>
  <c r="R1290" i="56" s="1"/>
  <c r="S1290" i="56" s="1"/>
  <c r="AD1289" i="56"/>
  <c r="AD1288" i="56"/>
  <c r="AD1287" i="56"/>
  <c r="AD1286" i="56"/>
  <c r="AD1285" i="56"/>
  <c r="R1285" i="56" s="1"/>
  <c r="S1285" i="56" s="1"/>
  <c r="AD1284" i="56"/>
  <c r="AD1283" i="56"/>
  <c r="AD1282" i="56"/>
  <c r="AD1281" i="56"/>
  <c r="AD1280" i="56"/>
  <c r="R1280" i="56" s="1"/>
  <c r="S1280" i="56" s="1"/>
  <c r="AD1279" i="56"/>
  <c r="AD1278" i="56"/>
  <c r="AD1277" i="56"/>
  <c r="AD1276" i="56"/>
  <c r="AD1275" i="56"/>
  <c r="R1275" i="56" s="1"/>
  <c r="S1275" i="56" s="1"/>
  <c r="AD1274" i="56"/>
  <c r="AD1273" i="56"/>
  <c r="AD1272" i="56"/>
  <c r="AD1271" i="56"/>
  <c r="AD1270" i="56"/>
  <c r="R1270" i="56" s="1"/>
  <c r="S1270" i="56" s="1"/>
  <c r="AD1269" i="56"/>
  <c r="AD1268" i="56"/>
  <c r="AD1267" i="56"/>
  <c r="AD1266" i="56"/>
  <c r="AD1265" i="56"/>
  <c r="R1265" i="56" s="1"/>
  <c r="S1265" i="56" s="1"/>
  <c r="AD1264" i="56"/>
  <c r="AD1263" i="56"/>
  <c r="AD1262" i="56"/>
  <c r="AD1261" i="56"/>
  <c r="AD1260" i="56"/>
  <c r="R1260" i="56" s="1"/>
  <c r="S1260" i="56" s="1"/>
  <c r="AD1259" i="56"/>
  <c r="AD1258" i="56"/>
  <c r="AD1257" i="56"/>
  <c r="AD1256" i="56"/>
  <c r="AD1255" i="56"/>
  <c r="R1255" i="56" s="1"/>
  <c r="S1255" i="56" s="1"/>
  <c r="AD1254" i="56"/>
  <c r="AD1253" i="56"/>
  <c r="AD1252" i="56"/>
  <c r="AD1251" i="56"/>
  <c r="AD1250" i="56"/>
  <c r="R1250" i="56" s="1"/>
  <c r="S1250" i="56" s="1"/>
  <c r="B40" i="56"/>
  <c r="T40" i="56" s="1"/>
  <c r="G40" i="56"/>
  <c r="F40" i="56"/>
  <c r="E40" i="56"/>
  <c r="D40" i="56"/>
  <c r="C40" i="56"/>
  <c r="D18" i="45"/>
  <c r="D17" i="45"/>
  <c r="D16" i="45"/>
  <c r="D15" i="45"/>
  <c r="D12" i="45"/>
  <c r="D11" i="45"/>
  <c r="D10" i="45"/>
  <c r="Q35" i="56" l="1"/>
  <c r="R35" i="56" s="1"/>
  <c r="S35" i="56" s="1"/>
  <c r="Q30" i="56"/>
  <c r="R30" i="56" s="1"/>
  <c r="S30" i="56" s="1"/>
  <c r="Q25" i="56"/>
  <c r="R25" i="56" s="1"/>
  <c r="S25" i="56" s="1"/>
  <c r="AD44" i="56"/>
  <c r="AD43" i="56"/>
  <c r="AD42" i="56"/>
  <c r="AD41" i="56"/>
  <c r="AD40" i="56"/>
  <c r="B45" i="56"/>
  <c r="T45" i="56" s="1"/>
  <c r="D14" i="45"/>
  <c r="D13" i="45"/>
  <c r="D20" i="45"/>
  <c r="D9" i="45"/>
  <c r="D8" i="45"/>
  <c r="D2" i="62" s="1" a="1"/>
  <c r="D2" i="62" s="1"/>
  <c r="F45" i="56"/>
  <c r="E45" i="56"/>
  <c r="G45" i="56"/>
  <c r="D45" i="56"/>
  <c r="C45" i="56"/>
  <c r="Q40" i="56" l="1"/>
  <c r="R40" i="56" s="1"/>
  <c r="S40" i="56" s="1"/>
  <c r="AD49" i="56"/>
  <c r="AD48" i="56"/>
  <c r="AD47" i="56"/>
  <c r="AD46" i="56"/>
  <c r="AD45" i="56"/>
  <c r="B50" i="56"/>
  <c r="T50" i="56" s="1"/>
  <c r="G50" i="56"/>
  <c r="E50" i="56"/>
  <c r="F50" i="56"/>
  <c r="C50" i="56"/>
  <c r="D50" i="56"/>
  <c r="Q45" i="56" l="1"/>
  <c r="R45" i="56" s="1"/>
  <c r="S45" i="56" s="1"/>
  <c r="AD54" i="56"/>
  <c r="AD53" i="56"/>
  <c r="AD52" i="56"/>
  <c r="AD51" i="56"/>
  <c r="AD50" i="56"/>
  <c r="B55" i="56"/>
  <c r="T55" i="56" s="1"/>
  <c r="G55" i="56"/>
  <c r="F55" i="56"/>
  <c r="E55" i="56"/>
  <c r="D55" i="56"/>
  <c r="C55" i="56"/>
  <c r="Q50" i="56" l="1"/>
  <c r="R50" i="56" s="1"/>
  <c r="S50" i="56" s="1"/>
  <c r="AD59" i="56"/>
  <c r="AD58" i="56"/>
  <c r="AD57" i="56"/>
  <c r="AD56" i="56"/>
  <c r="AD55" i="56"/>
  <c r="B60" i="56"/>
  <c r="T60" i="56" s="1"/>
  <c r="G60" i="56"/>
  <c r="F60" i="56"/>
  <c r="E60" i="56"/>
  <c r="C60" i="56"/>
  <c r="D60" i="56"/>
  <c r="Q55" i="56" l="1"/>
  <c r="R55" i="56" s="1"/>
  <c r="S55" i="56" s="1"/>
  <c r="AD64" i="56"/>
  <c r="AD63" i="56"/>
  <c r="AD62" i="56"/>
  <c r="AD61" i="56"/>
  <c r="AD60" i="56"/>
  <c r="B65" i="56"/>
  <c r="T65" i="56" s="1"/>
  <c r="G65" i="56"/>
  <c r="F65" i="56"/>
  <c r="E65" i="56"/>
  <c r="D65" i="56"/>
  <c r="C65" i="56"/>
  <c r="Q60" i="56" l="1"/>
  <c r="R60" i="56" s="1"/>
  <c r="S60" i="56" s="1"/>
  <c r="AD69" i="56"/>
  <c r="AD68" i="56"/>
  <c r="AD67" i="56"/>
  <c r="AD66" i="56"/>
  <c r="AD65" i="56"/>
  <c r="B70" i="56"/>
  <c r="T70" i="56" s="1"/>
  <c r="G70" i="56"/>
  <c r="F70" i="56"/>
  <c r="E70" i="56"/>
  <c r="D70" i="56"/>
  <c r="C70" i="56"/>
  <c r="Q65" i="56" l="1"/>
  <c r="R65" i="56" s="1"/>
  <c r="S65" i="56" s="1"/>
  <c r="AD74" i="56"/>
  <c r="AD73" i="56"/>
  <c r="AD72" i="56"/>
  <c r="AD71" i="56"/>
  <c r="AD70" i="56"/>
  <c r="B75" i="56"/>
  <c r="T75" i="56" s="1"/>
  <c r="F75" i="56"/>
  <c r="G75" i="56"/>
  <c r="E75" i="56"/>
  <c r="D75" i="56"/>
  <c r="C75" i="56"/>
  <c r="Q70" i="56" l="1"/>
  <c r="R70" i="56" s="1"/>
  <c r="S70" i="56" s="1"/>
  <c r="AD79" i="56"/>
  <c r="AD78" i="56"/>
  <c r="AD77" i="56"/>
  <c r="AD76" i="56"/>
  <c r="AD75" i="56"/>
  <c r="B80" i="56"/>
  <c r="T80" i="56" s="1"/>
  <c r="G80" i="56"/>
  <c r="E80" i="56"/>
  <c r="F80" i="56"/>
  <c r="D80" i="56"/>
  <c r="C80" i="56"/>
  <c r="Q75" i="56" l="1"/>
  <c r="R75" i="56" s="1"/>
  <c r="S75" i="56" s="1"/>
  <c r="AD84" i="56"/>
  <c r="AD83" i="56"/>
  <c r="AD82" i="56"/>
  <c r="AD81" i="56"/>
  <c r="AD80" i="56"/>
  <c r="B85" i="56"/>
  <c r="T85" i="56" s="1"/>
  <c r="F85" i="56"/>
  <c r="E85" i="56"/>
  <c r="G85" i="56"/>
  <c r="C85" i="56"/>
  <c r="D85" i="56"/>
  <c r="Q80" i="56" l="1"/>
  <c r="R80" i="56" s="1"/>
  <c r="S80" i="56" s="1"/>
  <c r="AD89" i="56"/>
  <c r="AD88" i="56"/>
  <c r="AD87" i="56"/>
  <c r="AD86" i="56"/>
  <c r="AD85" i="56"/>
  <c r="B90" i="56"/>
  <c r="T90" i="56" s="1"/>
  <c r="Q90" i="56" s="1"/>
  <c r="G90" i="56"/>
  <c r="E90" i="56"/>
  <c r="F90" i="56"/>
  <c r="C90" i="56"/>
  <c r="D90" i="56"/>
  <c r="Q85" i="56" l="1"/>
  <c r="R85" i="56" s="1"/>
  <c r="S85" i="56" s="1"/>
  <c r="AD94" i="56"/>
  <c r="AD93" i="56"/>
  <c r="AD92" i="56"/>
  <c r="AD91" i="56"/>
  <c r="AD90" i="56"/>
  <c r="R90" i="56" s="1"/>
  <c r="S90" i="56" s="1"/>
  <c r="B95" i="56"/>
  <c r="T95" i="56" s="1"/>
  <c r="Q95" i="56" s="1"/>
  <c r="G95" i="56"/>
  <c r="F95" i="56"/>
  <c r="E95" i="56"/>
  <c r="D95" i="56"/>
  <c r="C95" i="56"/>
  <c r="AD99" i="56" l="1"/>
  <c r="AD98" i="56"/>
  <c r="AD97" i="56"/>
  <c r="AD96" i="56"/>
  <c r="AD95" i="56"/>
  <c r="R95" i="56" s="1"/>
  <c r="S95" i="56" s="1"/>
  <c r="B100" i="56"/>
  <c r="T100" i="56" s="1"/>
  <c r="Q100" i="56" s="1"/>
  <c r="G100" i="56"/>
  <c r="F100" i="56"/>
  <c r="E100" i="56"/>
  <c r="C100" i="56"/>
  <c r="D100" i="56"/>
  <c r="AD104" i="56" l="1"/>
  <c r="AD103" i="56"/>
  <c r="AD102" i="56"/>
  <c r="AD101" i="56"/>
  <c r="AD100" i="56"/>
  <c r="R100" i="56" s="1"/>
  <c r="S100" i="56" s="1"/>
  <c r="B105" i="56"/>
  <c r="T105" i="56" s="1"/>
  <c r="Q105" i="56" s="1"/>
  <c r="G105" i="56"/>
  <c r="F105" i="56"/>
  <c r="E105" i="56"/>
  <c r="D105" i="56"/>
  <c r="C105" i="56"/>
  <c r="AD109" i="56" l="1"/>
  <c r="AD108" i="56"/>
  <c r="AD107" i="56"/>
  <c r="AD106" i="56"/>
  <c r="AD105" i="56"/>
  <c r="R105" i="56" s="1"/>
  <c r="S105" i="56" s="1"/>
  <c r="B110" i="56"/>
  <c r="T110" i="56" s="1"/>
  <c r="Q110" i="56" s="1"/>
  <c r="G110" i="56"/>
  <c r="F110" i="56"/>
  <c r="E110" i="56"/>
  <c r="D110" i="56"/>
  <c r="C110" i="56"/>
  <c r="AD114" i="56" l="1"/>
  <c r="AD113" i="56"/>
  <c r="AD112" i="56"/>
  <c r="AD111" i="56"/>
  <c r="AD110" i="56"/>
  <c r="R110" i="56" s="1"/>
  <c r="S110" i="56" s="1"/>
  <c r="B115" i="56"/>
  <c r="T115" i="56" s="1"/>
  <c r="Q115" i="56" s="1"/>
  <c r="F115" i="56"/>
  <c r="G115" i="56"/>
  <c r="E115" i="56"/>
  <c r="D115" i="56"/>
  <c r="C115" i="56"/>
  <c r="AD119" i="56" l="1"/>
  <c r="AD118" i="56"/>
  <c r="AD117" i="56"/>
  <c r="AD116" i="56"/>
  <c r="AD115" i="56"/>
  <c r="R115" i="56" s="1"/>
  <c r="S115" i="56" s="1"/>
  <c r="B120" i="56"/>
  <c r="T120" i="56" s="1"/>
  <c r="Q120" i="56" s="1"/>
  <c r="G120" i="56"/>
  <c r="F120" i="56"/>
  <c r="E120" i="56"/>
  <c r="D120" i="56"/>
  <c r="C120" i="56"/>
  <c r="AD124" i="56" l="1"/>
  <c r="AD123" i="56"/>
  <c r="AD122" i="56"/>
  <c r="AD121" i="56"/>
  <c r="AD120" i="56"/>
  <c r="R120" i="56" s="1"/>
  <c r="S120" i="56" s="1"/>
  <c r="B125" i="56"/>
  <c r="T125" i="56" s="1"/>
  <c r="Q125" i="56" s="1"/>
  <c r="F125" i="56"/>
  <c r="E125" i="56"/>
  <c r="G125" i="56"/>
  <c r="D125" i="56"/>
  <c r="C125" i="56"/>
  <c r="AD129" i="56" l="1"/>
  <c r="AD128" i="56"/>
  <c r="AD127" i="56"/>
  <c r="AD126" i="56"/>
  <c r="AD125" i="56"/>
  <c r="R125" i="56" s="1"/>
  <c r="S125" i="56" s="1"/>
  <c r="B130" i="56"/>
  <c r="T130" i="56" s="1"/>
  <c r="Q130" i="56" s="1"/>
  <c r="G130" i="56"/>
  <c r="F130" i="56"/>
  <c r="E130" i="56"/>
  <c r="D130" i="56"/>
  <c r="C130" i="56"/>
  <c r="AD134" i="56" l="1"/>
  <c r="AD133" i="56"/>
  <c r="AD132" i="56"/>
  <c r="AD131" i="56"/>
  <c r="AD130" i="56"/>
  <c r="R130" i="56" s="1"/>
  <c r="S130" i="56" s="1"/>
  <c r="B135" i="56"/>
  <c r="T135" i="56" s="1"/>
  <c r="Q135" i="56" s="1"/>
  <c r="G135" i="56"/>
  <c r="F135" i="56"/>
  <c r="E135" i="56"/>
  <c r="C135" i="56"/>
  <c r="D135" i="56"/>
  <c r="AD139" i="56" l="1"/>
  <c r="AD138" i="56"/>
  <c r="AD137" i="56"/>
  <c r="AD136" i="56"/>
  <c r="AD135" i="56"/>
  <c r="R135" i="56" s="1"/>
  <c r="S135" i="56" s="1"/>
  <c r="B140" i="56"/>
  <c r="T140" i="56" s="1"/>
  <c r="Q140" i="56" s="1"/>
  <c r="C140" i="56"/>
  <c r="G140" i="56"/>
  <c r="F140" i="56"/>
  <c r="E140" i="56"/>
  <c r="D140" i="56"/>
  <c r="AD144" i="56" l="1"/>
  <c r="AD143" i="56"/>
  <c r="AD142" i="56"/>
  <c r="AD141" i="56"/>
  <c r="AD140" i="56"/>
  <c r="R140" i="56" s="1"/>
  <c r="S140" i="56" s="1"/>
  <c r="B145" i="56"/>
  <c r="T145" i="56" s="1"/>
  <c r="Q145" i="56" s="1"/>
  <c r="G145" i="56"/>
  <c r="F145" i="56"/>
  <c r="E145" i="56"/>
  <c r="C145" i="56"/>
  <c r="D145" i="56"/>
  <c r="AD149" i="56" l="1"/>
  <c r="AD148" i="56"/>
  <c r="AD147" i="56"/>
  <c r="AD146" i="56"/>
  <c r="AD145" i="56"/>
  <c r="R145" i="56" s="1"/>
  <c r="S145" i="56" s="1"/>
  <c r="B150" i="56"/>
  <c r="T150" i="56" s="1"/>
  <c r="Q150" i="56" s="1"/>
  <c r="G150" i="56"/>
  <c r="F150" i="56"/>
  <c r="E150" i="56"/>
  <c r="D150" i="56"/>
  <c r="C150" i="56"/>
  <c r="AD154" i="56" l="1"/>
  <c r="AD153" i="56"/>
  <c r="AD152" i="56"/>
  <c r="AD151" i="56"/>
  <c r="AD150" i="56"/>
  <c r="R150" i="56" s="1"/>
  <c r="S150" i="56" s="1"/>
  <c r="B155" i="56"/>
  <c r="T155" i="56" s="1"/>
  <c r="Q155" i="56" s="1"/>
  <c r="F155" i="56"/>
  <c r="G155" i="56"/>
  <c r="E155" i="56"/>
  <c r="D155" i="56"/>
  <c r="C155" i="56"/>
  <c r="AD159" i="56" l="1"/>
  <c r="AD158" i="56"/>
  <c r="AD157" i="56"/>
  <c r="AD156" i="56"/>
  <c r="AD155" i="56"/>
  <c r="R155" i="56" s="1"/>
  <c r="S155" i="56" s="1"/>
  <c r="B160" i="56"/>
  <c r="T160" i="56" s="1"/>
  <c r="Q160" i="56" s="1"/>
  <c r="G160" i="56"/>
  <c r="F160" i="56"/>
  <c r="E160" i="56"/>
  <c r="D160" i="56"/>
  <c r="C160" i="56"/>
  <c r="AD164" i="56" l="1"/>
  <c r="AD163" i="56"/>
  <c r="AD162" i="56"/>
  <c r="AD161" i="56"/>
  <c r="AD160" i="56"/>
  <c r="R160" i="56" s="1"/>
  <c r="S160" i="56" s="1"/>
  <c r="B165" i="56"/>
  <c r="T165" i="56" s="1"/>
  <c r="Q165" i="56" s="1"/>
  <c r="F165" i="56"/>
  <c r="G165" i="56"/>
  <c r="E165" i="56"/>
  <c r="D165" i="56"/>
  <c r="C165" i="56"/>
  <c r="AD169" i="56" l="1"/>
  <c r="AD168" i="56"/>
  <c r="AD167" i="56"/>
  <c r="AD166" i="56"/>
  <c r="AD165" i="56"/>
  <c r="R165" i="56" s="1"/>
  <c r="S165" i="56" s="1"/>
  <c r="B170" i="56"/>
  <c r="T170" i="56" s="1"/>
  <c r="Q170" i="56" s="1"/>
  <c r="G170" i="56"/>
  <c r="E170" i="56"/>
  <c r="F170" i="56"/>
  <c r="C170" i="56"/>
  <c r="D170" i="56"/>
  <c r="AD174" i="56" l="1"/>
  <c r="AD173" i="56"/>
  <c r="AD172" i="56"/>
  <c r="AD171" i="56"/>
  <c r="AD170" i="56"/>
  <c r="R170" i="56" s="1"/>
  <c r="S170" i="56" s="1"/>
  <c r="B175" i="56"/>
  <c r="T175" i="56" s="1"/>
  <c r="Q175" i="56" s="1"/>
  <c r="G175" i="56"/>
  <c r="F175" i="56"/>
  <c r="E175" i="56"/>
  <c r="C175" i="56"/>
  <c r="D175" i="56"/>
  <c r="AD179" i="56" l="1"/>
  <c r="AD178" i="56"/>
  <c r="AD177" i="56"/>
  <c r="AD176" i="56"/>
  <c r="AD175" i="56"/>
  <c r="R175" i="56" s="1"/>
  <c r="S175" i="56" s="1"/>
  <c r="B180" i="56"/>
  <c r="T180" i="56" s="1"/>
  <c r="Q180" i="56" s="1"/>
  <c r="G180" i="56"/>
  <c r="F180" i="56"/>
  <c r="E180" i="56"/>
  <c r="D180" i="56"/>
  <c r="C180" i="56"/>
  <c r="AD184" i="56" l="1"/>
  <c r="AD183" i="56"/>
  <c r="AD182" i="56"/>
  <c r="AD181" i="56"/>
  <c r="AD180" i="56"/>
  <c r="R180" i="56" s="1"/>
  <c r="S180" i="56" s="1"/>
  <c r="B185" i="56"/>
  <c r="T185" i="56" s="1"/>
  <c r="Q185" i="56" s="1"/>
  <c r="G185" i="56"/>
  <c r="F185" i="56"/>
  <c r="E185" i="56"/>
  <c r="D185" i="56"/>
  <c r="C185" i="56"/>
  <c r="AD189" i="56" l="1"/>
  <c r="AD188" i="56"/>
  <c r="AD187" i="56"/>
  <c r="AD186" i="56"/>
  <c r="AD185" i="56"/>
  <c r="R185" i="56" s="1"/>
  <c r="S185" i="56" s="1"/>
  <c r="B190" i="56"/>
  <c r="T190" i="56" s="1"/>
  <c r="Q190" i="56" s="1"/>
  <c r="G190" i="56"/>
  <c r="F190" i="56"/>
  <c r="E190" i="56"/>
  <c r="D190" i="56"/>
  <c r="C190" i="56"/>
  <c r="AD194" i="56" l="1"/>
  <c r="AD193" i="56"/>
  <c r="AD192" i="56"/>
  <c r="AD191" i="56"/>
  <c r="AD190" i="56"/>
  <c r="R190" i="56" s="1"/>
  <c r="S190" i="56" s="1"/>
  <c r="B195" i="56"/>
  <c r="T195" i="56" s="1"/>
  <c r="Q195" i="56" s="1"/>
  <c r="F195" i="56"/>
  <c r="G195" i="56"/>
  <c r="E195" i="56"/>
  <c r="D195" i="56"/>
  <c r="C195" i="56"/>
  <c r="AD199" i="56" l="1"/>
  <c r="AD198" i="56"/>
  <c r="AD197" i="56"/>
  <c r="AD196" i="56"/>
  <c r="AD195" i="56"/>
  <c r="R195" i="56" s="1"/>
  <c r="S195" i="56" s="1"/>
  <c r="B200" i="56"/>
  <c r="T200" i="56" s="1"/>
  <c r="Q200" i="56" s="1"/>
  <c r="G200" i="56"/>
  <c r="F200" i="56"/>
  <c r="E200" i="56"/>
  <c r="D200" i="56"/>
  <c r="C200" i="56"/>
  <c r="AD204" i="56" l="1"/>
  <c r="AD203" i="56"/>
  <c r="AD202" i="56"/>
  <c r="AD201" i="56"/>
  <c r="AD200" i="56"/>
  <c r="R200" i="56" s="1"/>
  <c r="S200" i="56" s="1"/>
  <c r="B205" i="56"/>
  <c r="T205" i="56" s="1"/>
  <c r="Q205" i="56" s="1"/>
  <c r="F205" i="56"/>
  <c r="E205" i="56"/>
  <c r="G205" i="56"/>
  <c r="C205" i="56"/>
  <c r="D205" i="56"/>
  <c r="AD209" i="56" l="1"/>
  <c r="AD208" i="56"/>
  <c r="AD207" i="56"/>
  <c r="AD206" i="56"/>
  <c r="AD205" i="56"/>
  <c r="R205" i="56" s="1"/>
  <c r="S205" i="56" s="1"/>
  <c r="G210" i="56"/>
  <c r="E210" i="56"/>
  <c r="F210" i="56"/>
  <c r="D210" i="56"/>
  <c r="C210" i="56"/>
  <c r="G215" i="56" l="1"/>
  <c r="F215" i="56"/>
  <c r="E215" i="56"/>
  <c r="C215" i="56"/>
  <c r="D215" i="56"/>
  <c r="G220" i="56" l="1"/>
  <c r="F220" i="56"/>
  <c r="E220" i="56"/>
  <c r="D220" i="56"/>
  <c r="C220" i="56"/>
  <c r="G225" i="56" l="1"/>
  <c r="F225" i="56"/>
  <c r="E225" i="56"/>
  <c r="D225" i="56"/>
  <c r="C225" i="56"/>
  <c r="G230" i="56" l="1"/>
  <c r="F230" i="56"/>
  <c r="E230" i="56"/>
  <c r="D230" i="56"/>
  <c r="C230" i="56"/>
  <c r="F235" i="56" l="1"/>
  <c r="G235" i="56"/>
  <c r="E235" i="56"/>
  <c r="D235" i="56"/>
  <c r="C235" i="56"/>
  <c r="G240" i="56" l="1"/>
  <c r="E240" i="56"/>
  <c r="F240" i="56"/>
  <c r="D240" i="56"/>
  <c r="C240" i="56"/>
  <c r="F245" i="56" l="1"/>
  <c r="E245" i="56"/>
  <c r="G245" i="56"/>
  <c r="C245" i="56"/>
  <c r="D245" i="56"/>
  <c r="G250" i="56" l="1"/>
  <c r="E250" i="56"/>
  <c r="F250" i="56"/>
  <c r="D250" i="56"/>
  <c r="C250" i="56"/>
  <c r="G255" i="56" l="1"/>
  <c r="F255" i="56"/>
  <c r="E255" i="56"/>
  <c r="D255" i="56"/>
  <c r="C255" i="56"/>
  <c r="G260" i="56" l="1"/>
  <c r="F260" i="56"/>
  <c r="E260" i="56"/>
  <c r="D260" i="56"/>
  <c r="C260" i="56"/>
  <c r="G265" i="56" l="1"/>
  <c r="F265" i="56"/>
  <c r="E265" i="56"/>
  <c r="C265" i="56"/>
  <c r="D265" i="56"/>
  <c r="G270" i="56" l="1"/>
  <c r="F270" i="56"/>
  <c r="E270" i="56"/>
  <c r="D270" i="56"/>
  <c r="C270" i="56"/>
  <c r="F275" i="56" l="1"/>
  <c r="G275" i="56"/>
  <c r="E275" i="56"/>
  <c r="C275" i="56"/>
  <c r="D275" i="56"/>
  <c r="G280" i="56" l="1"/>
  <c r="F280" i="56"/>
  <c r="E280" i="56"/>
  <c r="D280" i="56"/>
  <c r="C280" i="56"/>
  <c r="F285" i="56" l="1"/>
  <c r="E285" i="56"/>
  <c r="G285" i="56"/>
  <c r="D285" i="56"/>
  <c r="C285" i="56"/>
  <c r="G290" i="56" l="1"/>
  <c r="F290" i="56"/>
  <c r="E290" i="56"/>
  <c r="D290" i="56"/>
  <c r="C290" i="56"/>
  <c r="G295" i="56" l="1"/>
  <c r="F295" i="56"/>
  <c r="E295" i="56"/>
  <c r="C295" i="56"/>
  <c r="D295" i="56"/>
  <c r="G300" i="56" l="1"/>
  <c r="F300" i="56"/>
  <c r="E300" i="56"/>
  <c r="D300" i="56"/>
  <c r="C300" i="56"/>
  <c r="G305" i="56" l="1"/>
  <c r="F305" i="56"/>
  <c r="E305" i="56"/>
  <c r="D305" i="56"/>
  <c r="C305" i="56"/>
  <c r="G310" i="56" l="1"/>
  <c r="F310" i="56"/>
  <c r="E310" i="56"/>
  <c r="D310" i="56"/>
  <c r="C310" i="56"/>
  <c r="F315" i="56" l="1"/>
  <c r="G315" i="56"/>
  <c r="E315" i="56"/>
  <c r="C315" i="56"/>
  <c r="D315" i="56"/>
  <c r="G320" i="56" l="1"/>
  <c r="F320" i="56"/>
  <c r="E320" i="56"/>
  <c r="D320" i="56"/>
  <c r="C320" i="56"/>
  <c r="F325" i="56" l="1"/>
  <c r="G325" i="56"/>
  <c r="E325" i="56"/>
  <c r="D325" i="56"/>
  <c r="C325" i="56"/>
  <c r="G330" i="56" l="1"/>
  <c r="E330" i="56"/>
  <c r="F330" i="56"/>
  <c r="D330" i="56"/>
  <c r="C330" i="56"/>
  <c r="G335" i="56" l="1"/>
  <c r="F335" i="56"/>
  <c r="E335" i="56"/>
  <c r="C335" i="56"/>
  <c r="D335" i="56"/>
  <c r="G340" i="56" l="1"/>
  <c r="F340" i="56"/>
  <c r="E340" i="56"/>
  <c r="C340" i="56"/>
  <c r="D340" i="56"/>
  <c r="G345" i="56" l="1"/>
  <c r="F345" i="56"/>
  <c r="E345" i="56"/>
  <c r="D345" i="56"/>
  <c r="C345" i="56"/>
  <c r="G350" i="56" l="1"/>
  <c r="F350" i="56"/>
  <c r="E350" i="56"/>
  <c r="D350" i="56"/>
  <c r="C350" i="56"/>
  <c r="F355" i="56" l="1"/>
  <c r="G355" i="56"/>
  <c r="E355" i="56"/>
  <c r="D355" i="56"/>
  <c r="C355" i="56"/>
  <c r="G360" i="56" l="1"/>
  <c r="E360" i="56"/>
  <c r="F360" i="56"/>
  <c r="D360" i="56"/>
  <c r="C360" i="56"/>
  <c r="F365" i="56" l="1"/>
  <c r="E365" i="56"/>
  <c r="G365" i="56"/>
  <c r="D365" i="56"/>
  <c r="C365" i="56"/>
  <c r="G370" i="56" l="1"/>
  <c r="E370" i="56"/>
  <c r="F370" i="56"/>
  <c r="C370" i="56"/>
  <c r="D370" i="56"/>
  <c r="G375" i="56" l="1"/>
  <c r="F375" i="56"/>
  <c r="E375" i="56"/>
  <c r="D375" i="56"/>
  <c r="C375" i="56"/>
  <c r="G380" i="56" l="1"/>
  <c r="F380" i="56"/>
  <c r="E380" i="56"/>
  <c r="C380" i="56"/>
  <c r="D380" i="56"/>
  <c r="G385" i="56" l="1"/>
  <c r="F385" i="56"/>
  <c r="E385" i="56"/>
  <c r="D385" i="56"/>
  <c r="C385" i="56"/>
  <c r="G390" i="56" l="1"/>
  <c r="F390" i="56"/>
  <c r="E390" i="56"/>
  <c r="D390" i="56"/>
  <c r="C390" i="56"/>
  <c r="F395" i="56" l="1"/>
  <c r="G395" i="56"/>
  <c r="E395" i="56"/>
  <c r="D395" i="56"/>
  <c r="C395" i="56"/>
  <c r="G400" i="56" l="1"/>
  <c r="F400" i="56"/>
  <c r="E400" i="56"/>
  <c r="D400" i="56"/>
  <c r="C400" i="56"/>
  <c r="F405" i="56" l="1"/>
  <c r="E405" i="56"/>
  <c r="G405" i="56"/>
  <c r="D405" i="56"/>
  <c r="C405" i="56"/>
  <c r="G410" i="56" l="1"/>
  <c r="E410" i="56"/>
  <c r="F410" i="56"/>
  <c r="C410" i="56"/>
  <c r="D410" i="56"/>
  <c r="G415" i="56" l="1"/>
  <c r="F415" i="56"/>
  <c r="E415" i="56"/>
  <c r="D415" i="56"/>
  <c r="C415" i="56"/>
  <c r="G420" i="56" l="1"/>
  <c r="F420" i="56"/>
  <c r="E420" i="56"/>
  <c r="C420" i="56"/>
  <c r="D420" i="56"/>
  <c r="G425" i="56" l="1"/>
  <c r="F425" i="56"/>
  <c r="E425" i="56"/>
  <c r="D425" i="56"/>
  <c r="C425" i="56"/>
  <c r="G430" i="56" l="1"/>
  <c r="F430" i="56"/>
  <c r="E430" i="56"/>
  <c r="D430" i="56"/>
  <c r="C430" i="56"/>
  <c r="F435" i="56" l="1"/>
  <c r="E435" i="56"/>
  <c r="G435" i="56"/>
  <c r="D435" i="56"/>
  <c r="C435" i="56"/>
  <c r="G440" i="56" l="1"/>
  <c r="F440" i="56"/>
  <c r="E440" i="56"/>
  <c r="D440" i="56"/>
  <c r="C440" i="56"/>
  <c r="F445" i="56" l="1"/>
  <c r="G445" i="56"/>
  <c r="E445" i="56"/>
  <c r="D445" i="56"/>
  <c r="C445" i="56"/>
  <c r="G450" i="56" l="1"/>
  <c r="E450" i="56"/>
  <c r="F450" i="56"/>
  <c r="C450" i="56"/>
  <c r="D450" i="56"/>
  <c r="G455" i="56" l="1"/>
  <c r="F455" i="56"/>
  <c r="E455" i="56"/>
  <c r="D455" i="56"/>
  <c r="C455" i="56"/>
  <c r="G460" i="56" l="1"/>
  <c r="F460" i="56"/>
  <c r="E460" i="56"/>
  <c r="C460" i="56"/>
  <c r="D460" i="56"/>
  <c r="G465" i="56" l="1"/>
  <c r="F465" i="56"/>
  <c r="E465" i="56"/>
  <c r="D465" i="56"/>
  <c r="C465" i="56"/>
  <c r="G470" i="56" l="1"/>
  <c r="F470" i="56"/>
  <c r="E470" i="56"/>
  <c r="D470" i="56"/>
  <c r="C470" i="56"/>
  <c r="F475" i="56" l="1"/>
  <c r="G475" i="56"/>
  <c r="E475" i="56"/>
  <c r="D475" i="56"/>
  <c r="C475" i="56"/>
  <c r="G480" i="56" l="1"/>
  <c r="F480" i="56"/>
  <c r="E480" i="56"/>
  <c r="D480" i="56"/>
  <c r="C480" i="56"/>
  <c r="F485" i="56" l="1"/>
  <c r="E485" i="56"/>
  <c r="G485" i="56"/>
  <c r="D485" i="56"/>
  <c r="C485" i="56"/>
  <c r="G490" i="56" l="1"/>
  <c r="E490" i="56"/>
  <c r="F490" i="56"/>
  <c r="C490" i="56"/>
  <c r="D490" i="56"/>
  <c r="G495" i="56" l="1"/>
  <c r="F495" i="56"/>
  <c r="E495" i="56"/>
  <c r="D495" i="56"/>
  <c r="C495" i="56"/>
  <c r="G500" i="56" l="1"/>
  <c r="F500" i="56"/>
  <c r="E500" i="56"/>
  <c r="C500" i="56"/>
  <c r="D500" i="56"/>
  <c r="G505" i="56" l="1"/>
  <c r="F505" i="56"/>
  <c r="E505" i="56"/>
  <c r="D505" i="56"/>
  <c r="C505" i="56"/>
  <c r="G510" i="56" l="1"/>
  <c r="F510" i="56"/>
  <c r="E510" i="56"/>
  <c r="D510" i="56"/>
  <c r="C510" i="56"/>
  <c r="F515" i="56" l="1"/>
  <c r="G515" i="56"/>
  <c r="E515" i="56"/>
  <c r="D515" i="56"/>
  <c r="C515" i="56"/>
  <c r="G520" i="56" l="1"/>
  <c r="F520" i="56"/>
  <c r="E520" i="56"/>
  <c r="D520" i="56"/>
  <c r="C520" i="56"/>
  <c r="F525" i="56" l="1"/>
  <c r="E525" i="56"/>
  <c r="G525" i="56"/>
  <c r="D525" i="56"/>
  <c r="C525" i="56"/>
  <c r="G530" i="56" l="1"/>
  <c r="E530" i="56"/>
  <c r="F530" i="56"/>
  <c r="C530" i="56"/>
  <c r="D530" i="56"/>
  <c r="G535" i="56" l="1"/>
  <c r="F535" i="56"/>
  <c r="E535" i="56"/>
  <c r="D535" i="56"/>
  <c r="C535" i="56"/>
  <c r="G540" i="56" l="1"/>
  <c r="F540" i="56"/>
  <c r="E540" i="56"/>
  <c r="C540" i="56"/>
  <c r="D540" i="56"/>
  <c r="G545" i="56" l="1"/>
  <c r="F545" i="56"/>
  <c r="E545" i="56"/>
  <c r="D545" i="56"/>
  <c r="C545" i="56"/>
  <c r="G550" i="56" l="1"/>
  <c r="F550" i="56"/>
  <c r="E550" i="56"/>
  <c r="D550" i="56"/>
  <c r="C550" i="56"/>
  <c r="F555" i="56" l="1"/>
  <c r="E555" i="56"/>
  <c r="G555" i="56"/>
  <c r="D555" i="56"/>
  <c r="C555" i="56"/>
  <c r="G560" i="56" l="1"/>
  <c r="F560" i="56"/>
  <c r="E560" i="56"/>
  <c r="D560" i="56"/>
  <c r="C560" i="56"/>
  <c r="F565" i="56" l="1"/>
  <c r="E565" i="56"/>
  <c r="G565" i="56"/>
  <c r="D565" i="56"/>
  <c r="C565" i="56"/>
  <c r="G570" i="56" l="1"/>
  <c r="E570" i="56"/>
  <c r="F570" i="56"/>
  <c r="C570" i="56"/>
  <c r="D570" i="56"/>
  <c r="G575" i="56" l="1"/>
  <c r="F575" i="56"/>
  <c r="E575" i="56"/>
  <c r="D575" i="56"/>
  <c r="C575" i="56"/>
  <c r="G580" i="56" l="1"/>
  <c r="F580" i="56"/>
  <c r="E580" i="56"/>
  <c r="D580" i="56"/>
  <c r="C580" i="56"/>
  <c r="G585" i="56" l="1"/>
  <c r="F585" i="56"/>
  <c r="E585" i="56"/>
  <c r="D585" i="56"/>
  <c r="C585" i="56"/>
  <c r="G590" i="56" l="1"/>
  <c r="F590" i="56"/>
  <c r="E590" i="56"/>
  <c r="D590" i="56"/>
  <c r="C590" i="56"/>
  <c r="F595" i="56" l="1"/>
  <c r="G595" i="56"/>
  <c r="E595" i="56"/>
  <c r="C595" i="56"/>
  <c r="D595" i="56"/>
  <c r="G600" i="56" l="1"/>
  <c r="F600" i="56"/>
  <c r="E600" i="56"/>
  <c r="D600" i="56"/>
  <c r="C600" i="56"/>
  <c r="F605" i="56" l="1"/>
  <c r="E605" i="56"/>
  <c r="G605" i="56"/>
  <c r="D605" i="56"/>
  <c r="C605" i="56"/>
  <c r="G610" i="56" l="1"/>
  <c r="E610" i="56"/>
  <c r="F610" i="56"/>
  <c r="D610" i="56"/>
  <c r="C610" i="56"/>
  <c r="G615" i="56" l="1"/>
  <c r="F615" i="56"/>
  <c r="E615" i="56"/>
  <c r="D615" i="56"/>
  <c r="C615" i="56"/>
  <c r="G620" i="56" l="1"/>
  <c r="F620" i="56"/>
  <c r="E620" i="56"/>
  <c r="D620" i="56"/>
  <c r="C620" i="56"/>
  <c r="G625" i="56" l="1"/>
  <c r="F625" i="56"/>
  <c r="E625" i="56"/>
  <c r="D625" i="56"/>
  <c r="C625" i="56"/>
  <c r="G630" i="56" l="1"/>
  <c r="F630" i="56"/>
  <c r="E630" i="56"/>
  <c r="D630" i="56"/>
  <c r="C630" i="56"/>
  <c r="F635" i="56" l="1"/>
  <c r="E635" i="56"/>
  <c r="G635" i="56"/>
  <c r="C635" i="56"/>
  <c r="D635" i="56"/>
  <c r="G640" i="56" l="1"/>
  <c r="F640" i="56"/>
  <c r="E640" i="56"/>
  <c r="D640" i="56"/>
  <c r="C640" i="56"/>
  <c r="F645" i="56" l="1"/>
  <c r="G645" i="56"/>
  <c r="E645" i="56"/>
  <c r="D645" i="56"/>
  <c r="C645" i="56"/>
  <c r="G650" i="56" l="1"/>
  <c r="E650" i="56"/>
  <c r="F650" i="56"/>
  <c r="D650" i="56"/>
  <c r="C650" i="56"/>
  <c r="G655" i="56" l="1"/>
  <c r="F655" i="56"/>
  <c r="E655" i="56"/>
  <c r="D655" i="56"/>
  <c r="C655" i="56"/>
  <c r="G660" i="56" l="1"/>
  <c r="F660" i="56"/>
  <c r="E660" i="56"/>
  <c r="D660" i="56"/>
  <c r="C660" i="56"/>
  <c r="G665" i="56" l="1"/>
  <c r="F665" i="56"/>
  <c r="E665" i="56"/>
  <c r="D665" i="56"/>
  <c r="C665" i="56"/>
  <c r="G670" i="56" l="1"/>
  <c r="F670" i="56"/>
  <c r="E670" i="56"/>
  <c r="D670" i="56"/>
  <c r="C670" i="56"/>
  <c r="F675" i="56" l="1"/>
  <c r="G675" i="56"/>
  <c r="E675" i="56"/>
  <c r="C675" i="56"/>
  <c r="D675" i="56"/>
  <c r="G680" i="56" l="1"/>
  <c r="F680" i="56"/>
  <c r="E680" i="56"/>
  <c r="D680" i="56"/>
  <c r="C680" i="56"/>
  <c r="F685" i="56" l="1"/>
  <c r="E685" i="56"/>
  <c r="G685" i="56"/>
  <c r="D685" i="56"/>
  <c r="C685" i="56"/>
  <c r="G690" i="56" l="1"/>
  <c r="E690" i="56"/>
  <c r="F690" i="56"/>
  <c r="D690" i="56"/>
  <c r="C690" i="56"/>
  <c r="G695" i="56" l="1"/>
  <c r="F695" i="56"/>
  <c r="E695" i="56"/>
  <c r="D695" i="56"/>
  <c r="C695" i="56"/>
  <c r="G700" i="56" l="1"/>
  <c r="F700" i="56"/>
  <c r="E700" i="56"/>
  <c r="D700" i="56"/>
  <c r="C700" i="56"/>
  <c r="G705" i="56" l="1"/>
  <c r="F705" i="56"/>
  <c r="E705" i="56"/>
  <c r="D705" i="56"/>
  <c r="C705" i="56"/>
  <c r="G710" i="56" l="1"/>
  <c r="F710" i="56"/>
  <c r="E710" i="56"/>
  <c r="D710" i="56"/>
  <c r="C710" i="56"/>
  <c r="F715" i="56" l="1"/>
  <c r="E715" i="56"/>
  <c r="G715" i="56"/>
  <c r="C715" i="56"/>
  <c r="D715" i="56"/>
  <c r="G720" i="56" l="1"/>
  <c r="F720" i="56"/>
  <c r="E720" i="56"/>
  <c r="D720" i="56"/>
  <c r="C720" i="56"/>
  <c r="F725" i="56" l="1"/>
  <c r="E725" i="56"/>
  <c r="G725" i="56"/>
  <c r="D725" i="56"/>
  <c r="C725" i="56"/>
  <c r="G730" i="56" l="1"/>
  <c r="E730" i="56"/>
  <c r="F730" i="56"/>
  <c r="D730" i="56"/>
  <c r="C730" i="56"/>
  <c r="G735" i="56" l="1"/>
  <c r="F735" i="56"/>
  <c r="E735" i="56"/>
  <c r="D735" i="56"/>
  <c r="C735" i="56"/>
  <c r="G740" i="56" l="1"/>
  <c r="F740" i="56"/>
  <c r="E740" i="56"/>
  <c r="D740" i="56"/>
  <c r="C740" i="56"/>
  <c r="G745" i="56" l="1"/>
  <c r="F745" i="56"/>
  <c r="E745" i="56"/>
  <c r="D745" i="56"/>
  <c r="C745" i="56"/>
  <c r="G750" i="56" l="1"/>
  <c r="F750" i="56"/>
  <c r="E750" i="56"/>
  <c r="D750" i="56"/>
  <c r="C750" i="56"/>
  <c r="F755" i="56" l="1"/>
  <c r="G755" i="56"/>
  <c r="E755" i="56"/>
  <c r="C755" i="56"/>
  <c r="D755" i="56"/>
  <c r="G760" i="56" l="1"/>
  <c r="F760" i="56"/>
  <c r="E760" i="56"/>
  <c r="D760" i="56"/>
  <c r="C760" i="56"/>
  <c r="F765" i="56" l="1"/>
  <c r="E765" i="56"/>
  <c r="G765" i="56"/>
  <c r="D765" i="56"/>
  <c r="C765" i="56"/>
  <c r="G770" i="56" l="1"/>
  <c r="E770" i="56"/>
  <c r="F770" i="56"/>
  <c r="D770" i="56"/>
  <c r="C770" i="56"/>
  <c r="G775" i="56" l="1"/>
  <c r="F775" i="56"/>
  <c r="E775" i="56"/>
  <c r="D775" i="56"/>
  <c r="C775" i="56"/>
  <c r="G780" i="56" l="1"/>
  <c r="F780" i="56"/>
  <c r="E780" i="56"/>
  <c r="D780" i="56"/>
  <c r="C780" i="56"/>
  <c r="G785" i="56" l="1"/>
  <c r="F785" i="56"/>
  <c r="E785" i="56"/>
  <c r="D785" i="56"/>
  <c r="C785" i="56"/>
  <c r="G790" i="56" l="1"/>
  <c r="F790" i="56"/>
  <c r="E790" i="56"/>
  <c r="D790" i="56"/>
  <c r="C790" i="56"/>
  <c r="F795" i="56" l="1"/>
  <c r="E795" i="56"/>
  <c r="G795" i="56"/>
  <c r="C795" i="56"/>
  <c r="D795" i="56"/>
  <c r="G800" i="56" l="1"/>
  <c r="F800" i="56"/>
  <c r="E800" i="56"/>
  <c r="D800" i="56"/>
  <c r="C800" i="56"/>
  <c r="F805" i="56" l="1"/>
  <c r="G805" i="56"/>
  <c r="E805" i="56"/>
  <c r="D805" i="56"/>
  <c r="C805" i="56"/>
  <c r="G810" i="56" l="1"/>
  <c r="E810" i="56"/>
  <c r="F810" i="56"/>
  <c r="D810" i="56"/>
  <c r="C810" i="56"/>
  <c r="G815" i="56" l="1"/>
  <c r="F815" i="56"/>
  <c r="E815" i="56"/>
  <c r="D815" i="56"/>
  <c r="C815" i="56"/>
  <c r="G820" i="56" l="1"/>
  <c r="F820" i="56"/>
  <c r="E820" i="56"/>
  <c r="D820" i="56"/>
  <c r="C820" i="56"/>
  <c r="G825" i="56" l="1"/>
  <c r="F825" i="56"/>
  <c r="E825" i="56"/>
  <c r="D825" i="56"/>
  <c r="C825" i="56"/>
  <c r="G830" i="56" l="1"/>
  <c r="F830" i="56"/>
  <c r="E830" i="56"/>
  <c r="D830" i="56"/>
  <c r="C830" i="56"/>
  <c r="F835" i="56" l="1"/>
  <c r="E835" i="56"/>
  <c r="G835" i="56"/>
  <c r="C835" i="56"/>
  <c r="D835" i="56"/>
  <c r="G840" i="56" l="1"/>
  <c r="F840" i="56"/>
  <c r="E840" i="56"/>
  <c r="D840" i="56"/>
  <c r="C840" i="56"/>
  <c r="F845" i="56" l="1"/>
  <c r="E845" i="56"/>
  <c r="G845" i="56"/>
  <c r="D845" i="56"/>
  <c r="C845" i="56"/>
  <c r="G850" i="56" l="1"/>
  <c r="E850" i="56"/>
  <c r="F850" i="56"/>
  <c r="D850" i="56"/>
  <c r="C850" i="56"/>
  <c r="G855" i="56" l="1"/>
  <c r="F855" i="56"/>
  <c r="E855" i="56"/>
  <c r="D855" i="56"/>
  <c r="C855" i="56"/>
  <c r="G860" i="56" l="1"/>
  <c r="F860" i="56"/>
  <c r="E860" i="56"/>
  <c r="D860" i="56"/>
  <c r="C860" i="56"/>
  <c r="G865" i="56" l="1"/>
  <c r="F865" i="56"/>
  <c r="E865" i="56"/>
  <c r="D865" i="56"/>
  <c r="C865" i="56"/>
  <c r="G870" i="56" l="1"/>
  <c r="F870" i="56"/>
  <c r="E870" i="56"/>
  <c r="D870" i="56"/>
  <c r="C870" i="56"/>
  <c r="F875" i="56" l="1"/>
  <c r="E875" i="56"/>
  <c r="G875" i="56"/>
  <c r="C875" i="56"/>
  <c r="D875" i="56"/>
  <c r="G880" i="56" l="1"/>
  <c r="E880" i="56"/>
  <c r="F880" i="56"/>
  <c r="D880" i="56"/>
  <c r="C880" i="56"/>
  <c r="F885" i="56" l="1"/>
  <c r="E885" i="56"/>
  <c r="G885" i="56"/>
  <c r="D885" i="56"/>
  <c r="C885" i="56"/>
  <c r="G890" i="56" l="1"/>
  <c r="E890" i="56"/>
  <c r="F890" i="56"/>
  <c r="D890" i="56"/>
  <c r="C890" i="56"/>
  <c r="G895" i="56" l="1"/>
  <c r="F895" i="56"/>
  <c r="E895" i="56"/>
  <c r="D895" i="56"/>
  <c r="C895" i="56"/>
  <c r="G900" i="56" l="1"/>
  <c r="F900" i="56"/>
  <c r="E900" i="56"/>
  <c r="D900" i="56"/>
  <c r="C900" i="56"/>
  <c r="G905" i="56" l="1"/>
  <c r="F905" i="56"/>
  <c r="E905" i="56"/>
  <c r="D905" i="56"/>
  <c r="C905" i="56"/>
  <c r="G910" i="56" l="1"/>
  <c r="F910" i="56"/>
  <c r="E910" i="56"/>
  <c r="D910" i="56"/>
  <c r="C910" i="56"/>
  <c r="F915" i="56" l="1"/>
  <c r="E915" i="56"/>
  <c r="G915" i="56"/>
  <c r="C915" i="56"/>
  <c r="D915" i="56"/>
  <c r="G920" i="56" l="1"/>
  <c r="F920" i="56"/>
  <c r="E920" i="56"/>
  <c r="D920" i="56"/>
  <c r="C920" i="56"/>
  <c r="F925" i="56" l="1"/>
  <c r="E925" i="56"/>
  <c r="G925" i="56"/>
  <c r="D925" i="56"/>
  <c r="C925" i="56"/>
  <c r="G930" i="56" l="1"/>
  <c r="E930" i="56"/>
  <c r="F930" i="56"/>
  <c r="D930" i="56"/>
  <c r="C930" i="56"/>
  <c r="G935" i="56" l="1"/>
  <c r="F935" i="56"/>
  <c r="E935" i="56"/>
  <c r="D935" i="56"/>
  <c r="C935" i="56"/>
  <c r="G940" i="56" l="1"/>
  <c r="F940" i="56"/>
  <c r="E940" i="56"/>
  <c r="D940" i="56"/>
  <c r="C940" i="56"/>
  <c r="G945" i="56" l="1"/>
  <c r="F945" i="56"/>
  <c r="E945" i="56"/>
  <c r="D945" i="56"/>
  <c r="C945" i="56"/>
  <c r="G950" i="56" l="1"/>
  <c r="F950" i="56"/>
  <c r="E950" i="56"/>
  <c r="D950" i="56"/>
  <c r="C950" i="56"/>
  <c r="F955" i="56" l="1"/>
  <c r="E955" i="56"/>
  <c r="G955" i="56"/>
  <c r="C955" i="56"/>
  <c r="D955" i="56"/>
  <c r="G960" i="56" l="1"/>
  <c r="F960" i="56"/>
  <c r="E960" i="56"/>
  <c r="D960" i="56"/>
  <c r="C960" i="56"/>
  <c r="F965" i="56" l="1"/>
  <c r="G965" i="56"/>
  <c r="E965" i="56"/>
  <c r="D965" i="56"/>
  <c r="C965" i="56"/>
  <c r="G970" i="56" l="1"/>
  <c r="E970" i="56"/>
  <c r="F970" i="56"/>
  <c r="D970" i="56"/>
  <c r="C970" i="56"/>
  <c r="G975" i="56" l="1"/>
  <c r="F975" i="56"/>
  <c r="E975" i="56"/>
  <c r="D975" i="56"/>
  <c r="C975" i="56"/>
  <c r="G980" i="56" l="1"/>
  <c r="F980" i="56"/>
  <c r="E980" i="56"/>
  <c r="D980" i="56"/>
  <c r="C980" i="56"/>
  <c r="G985" i="56" l="1"/>
  <c r="F985" i="56"/>
  <c r="E985" i="56"/>
  <c r="D985" i="56"/>
  <c r="C985" i="56"/>
  <c r="G990" i="56" l="1"/>
  <c r="F990" i="56"/>
  <c r="E990" i="56"/>
  <c r="D990" i="56"/>
  <c r="C990" i="56"/>
  <c r="F995" i="56" l="1"/>
  <c r="E995" i="56"/>
  <c r="G995" i="56"/>
  <c r="C995" i="56"/>
  <c r="D995" i="56"/>
  <c r="G1000" i="56" l="1"/>
  <c r="E1000" i="56"/>
  <c r="F1000" i="56"/>
  <c r="D1000" i="56"/>
  <c r="C1000" i="56"/>
  <c r="F1005" i="56" l="1"/>
  <c r="E1005" i="56"/>
  <c r="G1005" i="56"/>
  <c r="D1005" i="56"/>
  <c r="C1005" i="56"/>
  <c r="G1010" i="56" l="1"/>
  <c r="E1010" i="56"/>
  <c r="F1010" i="56"/>
  <c r="D1010" i="56"/>
  <c r="C1010" i="56"/>
  <c r="G1015" i="56" l="1"/>
  <c r="F1015" i="56"/>
  <c r="E1015" i="56"/>
  <c r="D1015" i="56"/>
  <c r="C1015" i="56"/>
  <c r="G1020" i="56" l="1"/>
  <c r="F1020" i="56"/>
  <c r="E1020" i="56"/>
  <c r="D1020" i="56"/>
  <c r="C1020" i="56"/>
  <c r="G1025" i="56" l="1"/>
  <c r="F1025" i="56"/>
  <c r="E1025" i="56"/>
  <c r="D1025" i="56"/>
  <c r="C1025" i="56"/>
  <c r="G1030" i="56" l="1"/>
  <c r="F1030" i="56"/>
  <c r="E1030" i="56"/>
  <c r="D1030" i="56"/>
  <c r="C1030" i="56"/>
  <c r="F1035" i="56" l="1"/>
  <c r="E1035" i="56"/>
  <c r="G1035" i="56"/>
  <c r="C1035" i="56"/>
  <c r="D1035" i="56"/>
  <c r="G1040" i="56" l="1"/>
  <c r="F1040" i="56"/>
  <c r="E1040" i="56"/>
  <c r="D1040" i="56"/>
  <c r="C1040" i="56"/>
  <c r="F1045" i="56" l="1"/>
  <c r="G1045" i="56"/>
  <c r="E1045" i="56"/>
  <c r="D1045" i="56"/>
  <c r="C1045" i="56"/>
  <c r="G1050" i="56" l="1"/>
  <c r="E1050" i="56"/>
  <c r="F1050" i="56"/>
  <c r="D1050" i="56"/>
  <c r="C1050" i="56"/>
  <c r="G1055" i="56" l="1"/>
  <c r="F1055" i="56"/>
  <c r="E1055" i="56"/>
  <c r="D1055" i="56"/>
  <c r="C1055" i="56"/>
  <c r="G1060" i="56" l="1"/>
  <c r="F1060" i="56"/>
  <c r="E1060" i="56"/>
  <c r="D1060" i="56"/>
  <c r="C1060" i="56"/>
  <c r="G1065" i="56" l="1"/>
  <c r="F1065" i="56"/>
  <c r="E1065" i="56"/>
  <c r="D1065" i="56"/>
  <c r="C1065" i="56"/>
  <c r="G1070" i="56" l="1"/>
  <c r="F1070" i="56"/>
  <c r="E1070" i="56"/>
  <c r="D1070" i="56"/>
  <c r="C1070" i="56"/>
  <c r="F1075" i="56" l="1"/>
  <c r="E1075" i="56"/>
  <c r="G1075" i="56"/>
  <c r="C1075" i="56"/>
  <c r="D1075" i="56"/>
  <c r="G1080" i="56" l="1"/>
  <c r="F1080" i="56"/>
  <c r="E1080" i="56"/>
  <c r="D1080" i="56"/>
  <c r="C1080" i="56"/>
  <c r="F1085" i="56" l="1"/>
  <c r="E1085" i="56"/>
  <c r="G1085" i="56"/>
  <c r="D1085" i="56"/>
  <c r="C1085" i="56"/>
  <c r="G1090" i="56" l="1"/>
  <c r="E1090" i="56"/>
  <c r="F1090" i="56"/>
  <c r="D1090" i="56"/>
  <c r="C1090" i="56"/>
  <c r="G1095" i="56" l="1"/>
  <c r="F1095" i="56"/>
  <c r="E1095" i="56"/>
  <c r="D1095" i="56"/>
  <c r="C1095" i="56"/>
  <c r="G1100" i="56" l="1"/>
  <c r="F1100" i="56"/>
  <c r="E1100" i="56"/>
  <c r="D1100" i="56"/>
  <c r="C1100" i="56"/>
  <c r="G1105" i="56" l="1"/>
  <c r="F1105" i="56"/>
  <c r="E1105" i="56"/>
  <c r="D1105" i="56"/>
  <c r="C1105" i="56"/>
  <c r="G1110" i="56" l="1"/>
  <c r="F1110" i="56"/>
  <c r="E1110" i="56"/>
  <c r="D1110" i="56"/>
  <c r="C1110" i="56"/>
  <c r="F1115" i="56" l="1"/>
  <c r="E1115" i="56"/>
  <c r="G1115" i="56"/>
  <c r="C1115" i="56"/>
  <c r="D1115" i="56"/>
  <c r="G1120" i="56" l="1"/>
  <c r="F1120" i="56"/>
  <c r="E1120" i="56"/>
  <c r="D1120" i="56"/>
  <c r="C1120" i="56"/>
  <c r="F1125" i="56" l="1"/>
  <c r="G1125" i="56"/>
  <c r="E1125" i="56"/>
  <c r="D1125" i="56"/>
  <c r="C1125" i="56"/>
  <c r="G1130" i="56" l="1"/>
  <c r="E1130" i="56"/>
  <c r="F1130" i="56"/>
  <c r="D1130" i="56"/>
  <c r="C1130" i="56"/>
  <c r="G1135" i="56" l="1"/>
  <c r="F1135" i="56"/>
  <c r="E1135" i="56"/>
  <c r="D1135" i="56"/>
  <c r="C1135" i="56"/>
  <c r="G1140" i="56" l="1"/>
  <c r="F1140" i="56"/>
  <c r="E1140" i="56"/>
  <c r="D1140" i="56"/>
  <c r="C1140" i="56"/>
  <c r="G1145" i="56" l="1"/>
  <c r="F1145" i="56"/>
  <c r="E1145" i="56"/>
  <c r="D1145" i="56"/>
  <c r="C1145" i="56"/>
  <c r="G1150" i="56" l="1"/>
  <c r="F1150" i="56"/>
  <c r="E1150" i="56"/>
  <c r="D1150" i="56"/>
  <c r="C1150" i="56"/>
  <c r="F1155" i="56" l="1"/>
  <c r="E1155" i="56"/>
  <c r="G1155" i="56"/>
  <c r="C1155" i="56"/>
  <c r="D1155" i="56"/>
  <c r="G1160" i="56" l="1"/>
  <c r="F1160" i="56"/>
  <c r="E1160" i="56"/>
  <c r="D1160" i="56"/>
  <c r="C1160" i="56"/>
  <c r="F1165" i="56" l="1"/>
  <c r="E1165" i="56"/>
  <c r="G1165" i="56"/>
  <c r="D1165" i="56"/>
  <c r="C1165" i="56"/>
  <c r="G1170" i="56" l="1"/>
  <c r="E1170" i="56"/>
  <c r="F1170" i="56"/>
  <c r="D1170" i="56"/>
  <c r="C1170" i="56"/>
  <c r="G1175" i="56" l="1"/>
  <c r="F1175" i="56"/>
  <c r="E1175" i="56"/>
  <c r="D1175" i="56"/>
  <c r="C1175" i="56"/>
  <c r="G1180" i="56" l="1"/>
  <c r="F1180" i="56"/>
  <c r="E1180" i="56"/>
  <c r="D1180" i="56"/>
  <c r="C1180" i="56"/>
  <c r="G1185" i="56" l="1"/>
  <c r="F1185" i="56"/>
  <c r="E1185" i="56"/>
  <c r="D1185" i="56"/>
  <c r="C1185" i="56"/>
  <c r="G1190" i="56" l="1"/>
  <c r="F1190" i="56"/>
  <c r="E1190" i="56"/>
  <c r="D1190" i="56"/>
  <c r="C1190" i="56"/>
  <c r="F1195" i="56" l="1"/>
  <c r="E1195" i="56"/>
  <c r="G1195" i="56"/>
  <c r="C1195" i="56"/>
  <c r="D1195" i="56"/>
  <c r="E1200" i="56" l="1"/>
  <c r="G1200" i="56"/>
  <c r="F1200" i="56"/>
  <c r="D1200" i="56"/>
  <c r="C1200" i="56"/>
  <c r="F1205" i="56" l="1"/>
  <c r="E1205" i="56"/>
  <c r="G1205" i="56"/>
  <c r="D1205" i="56"/>
  <c r="C1205" i="56"/>
  <c r="G1210" i="56" l="1"/>
  <c r="E1210" i="56"/>
  <c r="F1210" i="56"/>
  <c r="D1210" i="56"/>
  <c r="C1210" i="56"/>
  <c r="G1215" i="56" l="1"/>
  <c r="F1215" i="56"/>
  <c r="E1215" i="56"/>
  <c r="D1215" i="56"/>
  <c r="C1215" i="56"/>
  <c r="G1220" i="56" l="1"/>
  <c r="F1220" i="56"/>
  <c r="E1220" i="56"/>
  <c r="D1220" i="56"/>
  <c r="C1220" i="56"/>
  <c r="G1225" i="56" l="1"/>
  <c r="F1225" i="56"/>
  <c r="E1225" i="56"/>
  <c r="D1225" i="56"/>
  <c r="C1225" i="56"/>
  <c r="G1230" i="56" l="1"/>
  <c r="F1230" i="56"/>
  <c r="E1230" i="56"/>
  <c r="D1230" i="56"/>
  <c r="C1230" i="56"/>
  <c r="F1235" i="56" l="1"/>
  <c r="E1235" i="56"/>
  <c r="G1235" i="56"/>
  <c r="C1235" i="56"/>
  <c r="D1235" i="56"/>
  <c r="E1240" i="56" l="1"/>
  <c r="G1240" i="56"/>
  <c r="F1240" i="56"/>
  <c r="D1240" i="56"/>
  <c r="C1240" i="56"/>
  <c r="F1245" i="56" l="1"/>
  <c r="E1245" i="56"/>
  <c r="G1245" i="56"/>
  <c r="D1245" i="56"/>
  <c r="C1245" i="56"/>
  <c r="AD14" i="56" l="1"/>
  <c r="AD13" i="56"/>
  <c r="AD12" i="56"/>
  <c r="AD11" i="56"/>
  <c r="AD10" i="56"/>
  <c r="Q10" i="56" s="1"/>
  <c r="R10" i="56" s="1"/>
  <c r="A16" i="60" a="1"/>
  <c r="Q335" i="60" l="1" a="1"/>
  <c r="Q335" i="60" s="1"/>
  <c r="M335" i="60" a="1"/>
  <c r="M335" i="60" s="1"/>
  <c r="L335" i="60" a="1"/>
  <c r="L335" i="60" s="1"/>
  <c r="K335" i="60" a="1"/>
  <c r="K335" i="60" s="1"/>
  <c r="J335" i="60" a="1"/>
  <c r="J335" i="60" s="1"/>
  <c r="G335" i="60" a="1"/>
  <c r="G335" i="60" s="1"/>
  <c r="F335" i="60" a="1"/>
  <c r="F335" i="60" s="1"/>
  <c r="E335" i="60" a="1"/>
  <c r="E335" i="60" s="1"/>
  <c r="C335" i="60" a="1"/>
  <c r="C335" i="60" s="1"/>
  <c r="B335" i="60" a="1"/>
  <c r="B335" i="60" s="1"/>
  <c r="P335" i="60" a="1"/>
  <c r="P335" i="60" s="1"/>
  <c r="O335" i="60" a="1"/>
  <c r="O335" i="60" s="1"/>
  <c r="N335" i="60" a="1"/>
  <c r="N335" i="60" s="1"/>
  <c r="I335" i="60" a="1"/>
  <c r="I335" i="60" s="1"/>
  <c r="H335" i="60" a="1"/>
  <c r="H335" i="60" s="1"/>
  <c r="D335" i="60" a="1"/>
  <c r="D335" i="60" s="1"/>
  <c r="Q334" i="60" a="1"/>
  <c r="Q334" i="60" s="1"/>
  <c r="M334" i="60" a="1"/>
  <c r="M334" i="60" s="1"/>
  <c r="L334" i="60" a="1"/>
  <c r="L334" i="60" s="1"/>
  <c r="K334" i="60" a="1"/>
  <c r="K334" i="60" s="1"/>
  <c r="J334" i="60" a="1"/>
  <c r="J334" i="60" s="1"/>
  <c r="G334" i="60" a="1"/>
  <c r="G334" i="60" s="1"/>
  <c r="F334" i="60" a="1"/>
  <c r="F334" i="60" s="1"/>
  <c r="E334" i="60" a="1"/>
  <c r="E334" i="60" s="1"/>
  <c r="C334" i="60" a="1"/>
  <c r="C334" i="60" s="1"/>
  <c r="B334" i="60" a="1"/>
  <c r="B334" i="60" s="1"/>
  <c r="O334" i="60" s="1" a="1"/>
  <c r="O334" i="60" s="1"/>
  <c r="I334" i="60" a="1"/>
  <c r="I334" i="60" s="1"/>
  <c r="P334" i="60" a="1"/>
  <c r="P334" i="60" s="1"/>
  <c r="D334" i="60" a="1"/>
  <c r="D334" i="60" s="1"/>
  <c r="N334" i="60" a="1"/>
  <c r="N334" i="60" s="1"/>
  <c r="H334" i="60" a="1"/>
  <c r="H334" i="60" s="1"/>
  <c r="S10" i="56"/>
  <c r="Q333" i="60" a="1"/>
  <c r="Q333" i="60" s="1"/>
  <c r="M333" i="60" a="1"/>
  <c r="M333" i="60" s="1"/>
  <c r="L333" i="60" a="1"/>
  <c r="L333" i="60" s="1"/>
  <c r="K333" i="60" a="1"/>
  <c r="K333" i="60" s="1"/>
  <c r="J333" i="60" a="1"/>
  <c r="J333" i="60" s="1"/>
  <c r="G333" i="60" a="1"/>
  <c r="G333" i="60" s="1"/>
  <c r="F333" i="60" a="1"/>
  <c r="F333" i="60" s="1"/>
  <c r="E333" i="60" a="1"/>
  <c r="E333" i="60" s="1"/>
  <c r="C333" i="60" a="1"/>
  <c r="C333" i="60" s="1"/>
  <c r="B333" i="60" a="1"/>
  <c r="B333" i="60" s="1"/>
  <c r="Q332" i="60" a="1"/>
  <c r="Q332" i="60" s="1"/>
  <c r="M332" i="60" a="1"/>
  <c r="M332" i="60" s="1"/>
  <c r="L332" i="60" a="1"/>
  <c r="L332" i="60" s="1"/>
  <c r="K332" i="60" a="1"/>
  <c r="K332" i="60" s="1"/>
  <c r="J332" i="60" a="1"/>
  <c r="J332" i="60" s="1"/>
  <c r="G332" i="60" a="1"/>
  <c r="G332" i="60" s="1"/>
  <c r="F332" i="60" a="1"/>
  <c r="F332" i="60" s="1"/>
  <c r="E332" i="60" a="1"/>
  <c r="E332" i="60" s="1"/>
  <c r="C332" i="60" a="1"/>
  <c r="C332" i="60" s="1"/>
  <c r="B332" i="60" a="1"/>
  <c r="B332" i="60" s="1"/>
  <c r="Q331" i="60" a="1"/>
  <c r="Q331" i="60" s="1"/>
  <c r="M331" i="60" a="1"/>
  <c r="M331" i="60" s="1"/>
  <c r="L331" i="60" a="1"/>
  <c r="L331" i="60" s="1"/>
  <c r="K331" i="60" a="1"/>
  <c r="K331" i="60" s="1"/>
  <c r="J331" i="60" a="1"/>
  <c r="J331" i="60" s="1"/>
  <c r="G331" i="60" a="1"/>
  <c r="G331" i="60" s="1"/>
  <c r="F331" i="60" a="1"/>
  <c r="F331" i="60" s="1"/>
  <c r="E331" i="60" a="1"/>
  <c r="E331" i="60" s="1"/>
  <c r="C331" i="60" a="1"/>
  <c r="C331" i="60" s="1"/>
  <c r="B331" i="60" a="1"/>
  <c r="B331" i="60" s="1"/>
  <c r="Q330" i="60" a="1"/>
  <c r="Q330" i="60" s="1"/>
  <c r="M330" i="60" a="1"/>
  <c r="M330" i="60" s="1"/>
  <c r="L330" i="60" a="1"/>
  <c r="L330" i="60" s="1"/>
  <c r="K330" i="60" a="1"/>
  <c r="K330" i="60" s="1"/>
  <c r="J330" i="60" a="1"/>
  <c r="J330" i="60" s="1"/>
  <c r="G330" i="60" a="1"/>
  <c r="G330" i="60" s="1"/>
  <c r="F330" i="60" a="1"/>
  <c r="F330" i="60" s="1"/>
  <c r="E330" i="60" a="1"/>
  <c r="E330" i="60" s="1"/>
  <c r="C330" i="60" a="1"/>
  <c r="C330" i="60" s="1"/>
  <c r="B330" i="60" a="1"/>
  <c r="B330" i="60" s="1"/>
  <c r="Q329" i="60" a="1"/>
  <c r="Q329" i="60" s="1"/>
  <c r="M329" i="60" a="1"/>
  <c r="M329" i="60" s="1"/>
  <c r="L329" i="60" a="1"/>
  <c r="L329" i="60" s="1"/>
  <c r="K329" i="60" a="1"/>
  <c r="K329" i="60" s="1"/>
  <c r="J329" i="60" a="1"/>
  <c r="J329" i="60" s="1"/>
  <c r="G329" i="60" a="1"/>
  <c r="G329" i="60" s="1"/>
  <c r="F329" i="60" a="1"/>
  <c r="F329" i="60" s="1"/>
  <c r="E329" i="60" a="1"/>
  <c r="E329" i="60" s="1"/>
  <c r="C329" i="60" a="1"/>
  <c r="C329" i="60" s="1"/>
  <c r="B329" i="60" a="1"/>
  <c r="B329" i="60" s="1"/>
  <c r="Q328" i="60" a="1"/>
  <c r="Q328" i="60" s="1"/>
  <c r="M328" i="60" a="1"/>
  <c r="M328" i="60" s="1"/>
  <c r="L328" i="60" a="1"/>
  <c r="L328" i="60" s="1"/>
  <c r="K328" i="60" a="1"/>
  <c r="K328" i="60" s="1"/>
  <c r="J328" i="60" a="1"/>
  <c r="J328" i="60" s="1"/>
  <c r="G328" i="60" a="1"/>
  <c r="G328" i="60" s="1"/>
  <c r="F328" i="60" a="1"/>
  <c r="F328" i="60" s="1"/>
  <c r="E328" i="60" a="1"/>
  <c r="E328" i="60" s="1"/>
  <c r="C328" i="60" a="1"/>
  <c r="C328" i="60" s="1"/>
  <c r="B328" i="60" a="1"/>
  <c r="B328" i="60" s="1"/>
  <c r="Q327" i="60" a="1"/>
  <c r="Q327" i="60" s="1"/>
  <c r="M327" i="60" a="1"/>
  <c r="M327" i="60" s="1"/>
  <c r="L327" i="60" a="1"/>
  <c r="L327" i="60" s="1"/>
  <c r="K327" i="60" a="1"/>
  <c r="K327" i="60" s="1"/>
  <c r="J327" i="60" a="1"/>
  <c r="J327" i="60" s="1"/>
  <c r="G327" i="60" a="1"/>
  <c r="G327" i="60" s="1"/>
  <c r="F327" i="60" a="1"/>
  <c r="F327" i="60" s="1"/>
  <c r="E327" i="60" a="1"/>
  <c r="E327" i="60" s="1"/>
  <c r="C327" i="60" a="1"/>
  <c r="C327" i="60" s="1"/>
  <c r="B327" i="60" a="1"/>
  <c r="B327" i="60" s="1"/>
  <c r="Q326" i="60" a="1"/>
  <c r="Q326" i="60" s="1"/>
  <c r="M326" i="60" a="1"/>
  <c r="M326" i="60" s="1"/>
  <c r="L326" i="60" a="1"/>
  <c r="L326" i="60" s="1"/>
  <c r="K326" i="60" a="1"/>
  <c r="K326" i="60" s="1"/>
  <c r="J326" i="60" a="1"/>
  <c r="J326" i="60" s="1"/>
  <c r="G326" i="60" a="1"/>
  <c r="G326" i="60" s="1"/>
  <c r="F326" i="60" a="1"/>
  <c r="F326" i="60" s="1"/>
  <c r="E326" i="60" a="1"/>
  <c r="E326" i="60" s="1"/>
  <c r="C326" i="60" a="1"/>
  <c r="C326" i="60" s="1"/>
  <c r="B326" i="60" a="1"/>
  <c r="B326" i="60" s="1"/>
  <c r="Q325" i="60" a="1"/>
  <c r="Q325" i="60" s="1"/>
  <c r="M325" i="60" a="1"/>
  <c r="M325" i="60" s="1"/>
  <c r="L325" i="60" a="1"/>
  <c r="L325" i="60" s="1"/>
  <c r="K325" i="60" a="1"/>
  <c r="K325" i="60" s="1"/>
  <c r="J325" i="60" a="1"/>
  <c r="J325" i="60" s="1"/>
  <c r="G325" i="60" a="1"/>
  <c r="G325" i="60" s="1"/>
  <c r="F325" i="60" a="1"/>
  <c r="F325" i="60" s="1"/>
  <c r="E325" i="60" a="1"/>
  <c r="E325" i="60" s="1"/>
  <c r="C325" i="60" a="1"/>
  <c r="C325" i="60" s="1"/>
  <c r="B325" i="60" a="1"/>
  <c r="B325" i="60" s="1"/>
  <c r="Q324" i="60" a="1"/>
  <c r="Q324" i="60" s="1"/>
  <c r="M324" i="60" a="1"/>
  <c r="M324" i="60" s="1"/>
  <c r="L324" i="60" a="1"/>
  <c r="L324" i="60" s="1"/>
  <c r="K324" i="60" a="1"/>
  <c r="K324" i="60" s="1"/>
  <c r="J324" i="60" a="1"/>
  <c r="J324" i="60" s="1"/>
  <c r="G324" i="60" a="1"/>
  <c r="G324" i="60" s="1"/>
  <c r="F324" i="60" a="1"/>
  <c r="F324" i="60" s="1"/>
  <c r="E324" i="60" a="1"/>
  <c r="E324" i="60" s="1"/>
  <c r="C324" i="60" a="1"/>
  <c r="C324" i="60" s="1"/>
  <c r="B324" i="60" a="1"/>
  <c r="B324" i="60" s="1"/>
  <c r="Q323" i="60" a="1"/>
  <c r="Q323" i="60" s="1"/>
  <c r="M323" i="60" a="1"/>
  <c r="M323" i="60" s="1"/>
  <c r="L323" i="60" a="1"/>
  <c r="L323" i="60" s="1"/>
  <c r="K323" i="60" a="1"/>
  <c r="K323" i="60" s="1"/>
  <c r="J323" i="60" a="1"/>
  <c r="J323" i="60" s="1"/>
  <c r="G323" i="60" a="1"/>
  <c r="G323" i="60" s="1"/>
  <c r="F323" i="60" a="1"/>
  <c r="F323" i="60" s="1"/>
  <c r="E323" i="60" a="1"/>
  <c r="E323" i="60" s="1"/>
  <c r="C323" i="60" a="1"/>
  <c r="C323" i="60" s="1"/>
  <c r="B323" i="60" a="1"/>
  <c r="B323" i="60" s="1"/>
  <c r="Q322" i="60" a="1"/>
  <c r="Q322" i="60" s="1"/>
  <c r="M322" i="60" a="1"/>
  <c r="M322" i="60" s="1"/>
  <c r="L322" i="60" a="1"/>
  <c r="L322" i="60" s="1"/>
  <c r="K322" i="60" a="1"/>
  <c r="K322" i="60" s="1"/>
  <c r="J322" i="60" a="1"/>
  <c r="J322" i="60" s="1"/>
  <c r="G322" i="60" a="1"/>
  <c r="G322" i="60" s="1"/>
  <c r="F322" i="60" a="1"/>
  <c r="F322" i="60" s="1"/>
  <c r="E322" i="60" a="1"/>
  <c r="E322" i="60" s="1"/>
  <c r="C322" i="60" a="1"/>
  <c r="C322" i="60" s="1"/>
  <c r="B322" i="60" a="1"/>
  <c r="B322" i="60" s="1"/>
  <c r="Q321" i="60" a="1"/>
  <c r="Q321" i="60" s="1"/>
  <c r="M321" i="60" a="1"/>
  <c r="M321" i="60" s="1"/>
  <c r="L321" i="60" a="1"/>
  <c r="L321" i="60" s="1"/>
  <c r="K321" i="60" a="1"/>
  <c r="K321" i="60" s="1"/>
  <c r="J321" i="60" a="1"/>
  <c r="J321" i="60" s="1"/>
  <c r="G321" i="60" a="1"/>
  <c r="G321" i="60" s="1"/>
  <c r="F321" i="60" a="1"/>
  <c r="F321" i="60" s="1"/>
  <c r="E321" i="60" a="1"/>
  <c r="E321" i="60" s="1"/>
  <c r="C321" i="60" a="1"/>
  <c r="C321" i="60" s="1"/>
  <c r="B321" i="60" a="1"/>
  <c r="B321" i="60" s="1"/>
  <c r="Q320" i="60" a="1"/>
  <c r="Q320" i="60" s="1"/>
  <c r="M320" i="60" a="1"/>
  <c r="M320" i="60" s="1"/>
  <c r="L320" i="60" a="1"/>
  <c r="L320" i="60" s="1"/>
  <c r="K320" i="60" a="1"/>
  <c r="K320" i="60" s="1"/>
  <c r="J320" i="60" a="1"/>
  <c r="J320" i="60" s="1"/>
  <c r="G320" i="60" a="1"/>
  <c r="G320" i="60" s="1"/>
  <c r="F320" i="60" a="1"/>
  <c r="F320" i="60" s="1"/>
  <c r="E320" i="60" a="1"/>
  <c r="E320" i="60" s="1"/>
  <c r="C320" i="60" a="1"/>
  <c r="C320" i="60" s="1"/>
  <c r="B320" i="60" a="1"/>
  <c r="B320" i="60" s="1"/>
  <c r="Q319" i="60" a="1"/>
  <c r="Q319" i="60" s="1"/>
  <c r="M319" i="60" a="1"/>
  <c r="M319" i="60" s="1"/>
  <c r="L319" i="60" a="1"/>
  <c r="L319" i="60" s="1"/>
  <c r="K319" i="60" a="1"/>
  <c r="K319" i="60" s="1"/>
  <c r="J319" i="60" a="1"/>
  <c r="J319" i="60" s="1"/>
  <c r="G319" i="60" a="1"/>
  <c r="G319" i="60" s="1"/>
  <c r="F319" i="60" a="1"/>
  <c r="F319" i="60" s="1"/>
  <c r="E319" i="60" a="1"/>
  <c r="E319" i="60" s="1"/>
  <c r="C319" i="60" a="1"/>
  <c r="C319" i="60" s="1"/>
  <c r="B319" i="60" a="1"/>
  <c r="B319" i="60" s="1"/>
  <c r="Q318" i="60" a="1"/>
  <c r="Q318" i="60" s="1"/>
  <c r="M318" i="60" a="1"/>
  <c r="M318" i="60" s="1"/>
  <c r="L318" i="60" a="1"/>
  <c r="L318" i="60" s="1"/>
  <c r="K318" i="60" a="1"/>
  <c r="K318" i="60" s="1"/>
  <c r="J318" i="60" a="1"/>
  <c r="J318" i="60" s="1"/>
  <c r="G318" i="60" a="1"/>
  <c r="G318" i="60" s="1"/>
  <c r="F318" i="60" a="1"/>
  <c r="F318" i="60" s="1"/>
  <c r="E318" i="60" a="1"/>
  <c r="E318" i="60" s="1"/>
  <c r="C318" i="60" a="1"/>
  <c r="C318" i="60" s="1"/>
  <c r="B318" i="60" a="1"/>
  <c r="B318" i="60" s="1"/>
  <c r="Q317" i="60" a="1"/>
  <c r="Q317" i="60" s="1"/>
  <c r="M317" i="60" a="1"/>
  <c r="M317" i="60" s="1"/>
  <c r="L317" i="60" a="1"/>
  <c r="L317" i="60" s="1"/>
  <c r="K317" i="60" a="1"/>
  <c r="K317" i="60" s="1"/>
  <c r="J317" i="60" a="1"/>
  <c r="J317" i="60" s="1"/>
  <c r="G317" i="60" a="1"/>
  <c r="G317" i="60" s="1"/>
  <c r="F317" i="60" a="1"/>
  <c r="F317" i="60" s="1"/>
  <c r="E317" i="60" a="1"/>
  <c r="E317" i="60" s="1"/>
  <c r="C317" i="60" a="1"/>
  <c r="C317" i="60" s="1"/>
  <c r="B317" i="60" a="1"/>
  <c r="B317" i="60" s="1"/>
  <c r="Q316" i="60" a="1"/>
  <c r="Q316" i="60" s="1"/>
  <c r="M316" i="60" a="1"/>
  <c r="M316" i="60" s="1"/>
  <c r="L316" i="60" a="1"/>
  <c r="L316" i="60" s="1"/>
  <c r="K316" i="60" a="1"/>
  <c r="K316" i="60" s="1"/>
  <c r="J316" i="60" a="1"/>
  <c r="J316" i="60" s="1"/>
  <c r="G316" i="60" a="1"/>
  <c r="G316" i="60" s="1"/>
  <c r="F316" i="60" a="1"/>
  <c r="F316" i="60" s="1"/>
  <c r="E316" i="60" a="1"/>
  <c r="E316" i="60" s="1"/>
  <c r="C316" i="60" a="1"/>
  <c r="C316" i="60" s="1"/>
  <c r="B316" i="60" a="1"/>
  <c r="B316" i="60" s="1"/>
  <c r="Q315" i="60" a="1"/>
  <c r="Q315" i="60" s="1"/>
  <c r="M315" i="60" a="1"/>
  <c r="M315" i="60" s="1"/>
  <c r="L315" i="60" a="1"/>
  <c r="L315" i="60" s="1"/>
  <c r="K315" i="60" a="1"/>
  <c r="K315" i="60" s="1"/>
  <c r="J315" i="60" a="1"/>
  <c r="J315" i="60" s="1"/>
  <c r="G315" i="60" a="1"/>
  <c r="G315" i="60" s="1"/>
  <c r="F315" i="60" a="1"/>
  <c r="F315" i="60" s="1"/>
  <c r="E315" i="60" a="1"/>
  <c r="E315" i="60" s="1"/>
  <c r="C315" i="60" a="1"/>
  <c r="C315" i="60" s="1"/>
  <c r="B315" i="60" a="1"/>
  <c r="B315" i="60" s="1"/>
  <c r="Q314" i="60" a="1"/>
  <c r="Q314" i="60" s="1"/>
  <c r="M314" i="60" a="1"/>
  <c r="M314" i="60" s="1"/>
  <c r="L314" i="60" a="1"/>
  <c r="L314" i="60" s="1"/>
  <c r="K314" i="60" a="1"/>
  <c r="K314" i="60" s="1"/>
  <c r="J314" i="60" a="1"/>
  <c r="J314" i="60" s="1"/>
  <c r="G314" i="60" a="1"/>
  <c r="G314" i="60" s="1"/>
  <c r="F314" i="60" a="1"/>
  <c r="F314" i="60" s="1"/>
  <c r="E314" i="60" a="1"/>
  <c r="E314" i="60" s="1"/>
  <c r="C314" i="60" a="1"/>
  <c r="C314" i="60" s="1"/>
  <c r="B314" i="60" a="1"/>
  <c r="B314" i="60" s="1"/>
  <c r="Q313" i="60" a="1"/>
  <c r="Q313" i="60" s="1"/>
  <c r="M313" i="60" a="1"/>
  <c r="M313" i="60" s="1"/>
  <c r="L313" i="60" a="1"/>
  <c r="L313" i="60" s="1"/>
  <c r="K313" i="60" a="1"/>
  <c r="K313" i="60" s="1"/>
  <c r="J313" i="60" a="1"/>
  <c r="J313" i="60" s="1"/>
  <c r="G313" i="60" a="1"/>
  <c r="G313" i="60" s="1"/>
  <c r="F313" i="60" a="1"/>
  <c r="F313" i="60" s="1"/>
  <c r="E313" i="60" a="1"/>
  <c r="E313" i="60" s="1"/>
  <c r="C313" i="60" a="1"/>
  <c r="C313" i="60" s="1"/>
  <c r="B313" i="60" a="1"/>
  <c r="B313" i="60" s="1"/>
  <c r="Q312" i="60" a="1"/>
  <c r="Q312" i="60" s="1"/>
  <c r="M312" i="60" a="1"/>
  <c r="M312" i="60" s="1"/>
  <c r="L312" i="60" a="1"/>
  <c r="L312" i="60" s="1"/>
  <c r="K312" i="60" a="1"/>
  <c r="K312" i="60" s="1"/>
  <c r="J312" i="60" a="1"/>
  <c r="J312" i="60" s="1"/>
  <c r="G312" i="60" a="1"/>
  <c r="G312" i="60" s="1"/>
  <c r="F312" i="60" a="1"/>
  <c r="F312" i="60" s="1"/>
  <c r="E312" i="60" a="1"/>
  <c r="E312" i="60" s="1"/>
  <c r="C312" i="60" a="1"/>
  <c r="C312" i="60" s="1"/>
  <c r="B312" i="60" a="1"/>
  <c r="B312" i="60" s="1"/>
  <c r="Q311" i="60" a="1"/>
  <c r="Q311" i="60" s="1"/>
  <c r="M311" i="60" a="1"/>
  <c r="M311" i="60" s="1"/>
  <c r="L311" i="60" a="1"/>
  <c r="L311" i="60" s="1"/>
  <c r="K311" i="60" a="1"/>
  <c r="K311" i="60" s="1"/>
  <c r="J311" i="60" a="1"/>
  <c r="J311" i="60" s="1"/>
  <c r="G311" i="60" a="1"/>
  <c r="G311" i="60" s="1"/>
  <c r="F311" i="60" a="1"/>
  <c r="F311" i="60" s="1"/>
  <c r="E311" i="60" a="1"/>
  <c r="E311" i="60" s="1"/>
  <c r="C311" i="60" a="1"/>
  <c r="C311" i="60" s="1"/>
  <c r="B311" i="60" a="1"/>
  <c r="B311" i="60" s="1"/>
  <c r="Q310" i="60" a="1"/>
  <c r="Q310" i="60" s="1"/>
  <c r="M310" i="60" a="1"/>
  <c r="M310" i="60" s="1"/>
  <c r="L310" i="60" a="1"/>
  <c r="L310" i="60" s="1"/>
  <c r="K310" i="60" a="1"/>
  <c r="K310" i="60" s="1"/>
  <c r="J310" i="60" a="1"/>
  <c r="J310" i="60" s="1"/>
  <c r="G310" i="60" a="1"/>
  <c r="G310" i="60" s="1"/>
  <c r="F310" i="60" a="1"/>
  <c r="F310" i="60" s="1"/>
  <c r="E310" i="60" a="1"/>
  <c r="E310" i="60" s="1"/>
  <c r="C310" i="60" a="1"/>
  <c r="C310" i="60" s="1"/>
  <c r="B310" i="60" a="1"/>
  <c r="B310" i="60" s="1"/>
  <c r="Q309" i="60" a="1"/>
  <c r="Q309" i="60" s="1"/>
  <c r="M309" i="60" a="1"/>
  <c r="M309" i="60" s="1"/>
  <c r="L309" i="60" a="1"/>
  <c r="L309" i="60" s="1"/>
  <c r="K309" i="60" a="1"/>
  <c r="K309" i="60" s="1"/>
  <c r="J309" i="60" a="1"/>
  <c r="J309" i="60" s="1"/>
  <c r="G309" i="60" a="1"/>
  <c r="G309" i="60" s="1"/>
  <c r="F309" i="60" a="1"/>
  <c r="F309" i="60" s="1"/>
  <c r="E309" i="60" a="1"/>
  <c r="E309" i="60" s="1"/>
  <c r="C309" i="60" a="1"/>
  <c r="C309" i="60" s="1"/>
  <c r="B309" i="60" a="1"/>
  <c r="B309" i="60" s="1"/>
  <c r="Q308" i="60" a="1"/>
  <c r="Q308" i="60" s="1"/>
  <c r="M308" i="60" a="1"/>
  <c r="M308" i="60" s="1"/>
  <c r="L308" i="60" a="1"/>
  <c r="L308" i="60" s="1"/>
  <c r="K308" i="60" a="1"/>
  <c r="K308" i="60" s="1"/>
  <c r="J308" i="60" a="1"/>
  <c r="J308" i="60" s="1"/>
  <c r="G308" i="60" a="1"/>
  <c r="G308" i="60" s="1"/>
  <c r="F308" i="60" a="1"/>
  <c r="F308" i="60" s="1"/>
  <c r="E308" i="60" a="1"/>
  <c r="E308" i="60" s="1"/>
  <c r="C308" i="60" a="1"/>
  <c r="C308" i="60" s="1"/>
  <c r="B308" i="60" a="1"/>
  <c r="B308" i="60" s="1"/>
  <c r="Q307" i="60" a="1"/>
  <c r="Q307" i="60" s="1"/>
  <c r="M307" i="60" a="1"/>
  <c r="M307" i="60" s="1"/>
  <c r="L307" i="60" a="1"/>
  <c r="L307" i="60" s="1"/>
  <c r="K307" i="60" a="1"/>
  <c r="K307" i="60" s="1"/>
  <c r="J307" i="60" a="1"/>
  <c r="J307" i="60" s="1"/>
  <c r="G307" i="60" a="1"/>
  <c r="G307" i="60" s="1"/>
  <c r="F307" i="60" a="1"/>
  <c r="F307" i="60" s="1"/>
  <c r="E307" i="60" a="1"/>
  <c r="E307" i="60" s="1"/>
  <c r="C307" i="60" a="1"/>
  <c r="C307" i="60" s="1"/>
  <c r="B307" i="60" a="1"/>
  <c r="B307" i="60" s="1"/>
  <c r="Q306" i="60" a="1"/>
  <c r="Q306" i="60" s="1"/>
  <c r="M306" i="60" a="1"/>
  <c r="M306" i="60" s="1"/>
  <c r="L306" i="60" a="1"/>
  <c r="L306" i="60" s="1"/>
  <c r="K306" i="60" a="1"/>
  <c r="K306" i="60" s="1"/>
  <c r="J306" i="60" a="1"/>
  <c r="J306" i="60" s="1"/>
  <c r="G306" i="60" a="1"/>
  <c r="G306" i="60" s="1"/>
  <c r="F306" i="60" a="1"/>
  <c r="F306" i="60" s="1"/>
  <c r="E306" i="60" a="1"/>
  <c r="E306" i="60" s="1"/>
  <c r="C306" i="60" a="1"/>
  <c r="C306" i="60" s="1"/>
  <c r="B306" i="60" a="1"/>
  <c r="B306" i="60" s="1"/>
  <c r="Q305" i="60" a="1"/>
  <c r="Q305" i="60" s="1"/>
  <c r="M305" i="60" a="1"/>
  <c r="M305" i="60" s="1"/>
  <c r="L305" i="60" a="1"/>
  <c r="L305" i="60" s="1"/>
  <c r="K305" i="60" a="1"/>
  <c r="K305" i="60" s="1"/>
  <c r="J305" i="60" a="1"/>
  <c r="J305" i="60" s="1"/>
  <c r="G305" i="60" a="1"/>
  <c r="G305" i="60" s="1"/>
  <c r="F305" i="60" a="1"/>
  <c r="F305" i="60" s="1"/>
  <c r="E305" i="60" a="1"/>
  <c r="E305" i="60" s="1"/>
  <c r="C305" i="60" a="1"/>
  <c r="C305" i="60" s="1"/>
  <c r="B305" i="60" a="1"/>
  <c r="B305" i="60" s="1"/>
  <c r="Q304" i="60" a="1"/>
  <c r="Q304" i="60" s="1"/>
  <c r="M304" i="60" a="1"/>
  <c r="M304" i="60" s="1"/>
  <c r="L304" i="60" a="1"/>
  <c r="L304" i="60" s="1"/>
  <c r="K304" i="60" a="1"/>
  <c r="K304" i="60" s="1"/>
  <c r="J304" i="60" a="1"/>
  <c r="J304" i="60" s="1"/>
  <c r="G304" i="60" a="1"/>
  <c r="G304" i="60" s="1"/>
  <c r="F304" i="60" a="1"/>
  <c r="F304" i="60" s="1"/>
  <c r="E304" i="60" a="1"/>
  <c r="E304" i="60" s="1"/>
  <c r="C304" i="60" a="1"/>
  <c r="C304" i="60" s="1"/>
  <c r="B304" i="60" a="1"/>
  <c r="B304" i="60" s="1"/>
  <c r="Q303" i="60" a="1"/>
  <c r="Q303" i="60" s="1"/>
  <c r="M303" i="60" a="1"/>
  <c r="M303" i="60" s="1"/>
  <c r="L303" i="60" a="1"/>
  <c r="L303" i="60" s="1"/>
  <c r="K303" i="60" a="1"/>
  <c r="K303" i="60" s="1"/>
  <c r="J303" i="60" a="1"/>
  <c r="J303" i="60" s="1"/>
  <c r="G303" i="60" a="1"/>
  <c r="G303" i="60" s="1"/>
  <c r="F303" i="60" a="1"/>
  <c r="F303" i="60" s="1"/>
  <c r="E303" i="60" a="1"/>
  <c r="E303" i="60" s="1"/>
  <c r="C303" i="60" a="1"/>
  <c r="C303" i="60" s="1"/>
  <c r="B303" i="60" a="1"/>
  <c r="B303" i="60" s="1"/>
  <c r="Q302" i="60" a="1"/>
  <c r="Q302" i="60" s="1"/>
  <c r="M302" i="60" a="1"/>
  <c r="M302" i="60" s="1"/>
  <c r="L302" i="60" a="1"/>
  <c r="L302" i="60" s="1"/>
  <c r="K302" i="60" a="1"/>
  <c r="K302" i="60" s="1"/>
  <c r="J302" i="60" a="1"/>
  <c r="J302" i="60" s="1"/>
  <c r="G302" i="60" a="1"/>
  <c r="G302" i="60" s="1"/>
  <c r="F302" i="60" a="1"/>
  <c r="F302" i="60" s="1"/>
  <c r="E302" i="60" a="1"/>
  <c r="E302" i="60" s="1"/>
  <c r="C302" i="60" a="1"/>
  <c r="C302" i="60" s="1"/>
  <c r="B302" i="60" a="1"/>
  <c r="B302" i="60" s="1"/>
  <c r="Q301" i="60" a="1"/>
  <c r="Q301" i="60" s="1"/>
  <c r="M301" i="60" a="1"/>
  <c r="M301" i="60" s="1"/>
  <c r="L301" i="60" a="1"/>
  <c r="L301" i="60" s="1"/>
  <c r="K301" i="60" a="1"/>
  <c r="K301" i="60" s="1"/>
  <c r="J301" i="60" a="1"/>
  <c r="J301" i="60" s="1"/>
  <c r="G301" i="60" a="1"/>
  <c r="G301" i="60" s="1"/>
  <c r="F301" i="60" a="1"/>
  <c r="F301" i="60" s="1"/>
  <c r="E301" i="60" a="1"/>
  <c r="E301" i="60" s="1"/>
  <c r="C301" i="60" a="1"/>
  <c r="C301" i="60" s="1"/>
  <c r="B301" i="60" a="1"/>
  <c r="B301" i="60" s="1"/>
  <c r="Q300" i="60" a="1"/>
  <c r="Q300" i="60" s="1"/>
  <c r="M300" i="60" a="1"/>
  <c r="M300" i="60" s="1"/>
  <c r="L300" i="60" a="1"/>
  <c r="L300" i="60" s="1"/>
  <c r="K300" i="60" a="1"/>
  <c r="K300" i="60" s="1"/>
  <c r="J300" i="60" a="1"/>
  <c r="J300" i="60" s="1"/>
  <c r="G300" i="60" a="1"/>
  <c r="G300" i="60" s="1"/>
  <c r="F300" i="60" a="1"/>
  <c r="F300" i="60" s="1"/>
  <c r="E300" i="60" a="1"/>
  <c r="E300" i="60" s="1"/>
  <c r="C300" i="60" a="1"/>
  <c r="C300" i="60" s="1"/>
  <c r="B300" i="60" a="1"/>
  <c r="B300" i="60" s="1"/>
  <c r="Q299" i="60" a="1"/>
  <c r="Q299" i="60" s="1"/>
  <c r="M299" i="60" a="1"/>
  <c r="M299" i="60" s="1"/>
  <c r="L299" i="60" a="1"/>
  <c r="L299" i="60" s="1"/>
  <c r="K299" i="60" a="1"/>
  <c r="K299" i="60" s="1"/>
  <c r="J299" i="60" a="1"/>
  <c r="J299" i="60" s="1"/>
  <c r="G299" i="60" a="1"/>
  <c r="G299" i="60" s="1"/>
  <c r="F299" i="60" a="1"/>
  <c r="F299" i="60" s="1"/>
  <c r="E299" i="60" a="1"/>
  <c r="E299" i="60" s="1"/>
  <c r="C299" i="60" a="1"/>
  <c r="C299" i="60" s="1"/>
  <c r="B299" i="60" a="1"/>
  <c r="B299" i="60" s="1"/>
  <c r="Q298" i="60" a="1"/>
  <c r="Q298" i="60" s="1"/>
  <c r="M298" i="60" a="1"/>
  <c r="M298" i="60" s="1"/>
  <c r="L298" i="60" a="1"/>
  <c r="L298" i="60" s="1"/>
  <c r="K298" i="60" a="1"/>
  <c r="K298" i="60" s="1"/>
  <c r="J298" i="60" a="1"/>
  <c r="J298" i="60" s="1"/>
  <c r="G298" i="60" a="1"/>
  <c r="G298" i="60" s="1"/>
  <c r="F298" i="60" a="1"/>
  <c r="F298" i="60" s="1"/>
  <c r="E298" i="60" a="1"/>
  <c r="E298" i="60" s="1"/>
  <c r="C298" i="60" a="1"/>
  <c r="C298" i="60" s="1"/>
  <c r="B298" i="60" a="1"/>
  <c r="B298" i="60" s="1"/>
  <c r="Q297" i="60" a="1"/>
  <c r="Q297" i="60" s="1"/>
  <c r="M297" i="60" a="1"/>
  <c r="M297" i="60" s="1"/>
  <c r="L297" i="60" a="1"/>
  <c r="L297" i="60" s="1"/>
  <c r="K297" i="60" a="1"/>
  <c r="K297" i="60" s="1"/>
  <c r="J297" i="60" a="1"/>
  <c r="J297" i="60" s="1"/>
  <c r="G297" i="60" a="1"/>
  <c r="G297" i="60" s="1"/>
  <c r="F297" i="60" a="1"/>
  <c r="F297" i="60" s="1"/>
  <c r="E297" i="60" a="1"/>
  <c r="E297" i="60" s="1"/>
  <c r="C297" i="60" a="1"/>
  <c r="C297" i="60" s="1"/>
  <c r="B297" i="60" a="1"/>
  <c r="B297" i="60" s="1"/>
  <c r="Q296" i="60" a="1"/>
  <c r="Q296" i="60" s="1"/>
  <c r="M296" i="60" a="1"/>
  <c r="M296" i="60" s="1"/>
  <c r="L296" i="60" a="1"/>
  <c r="L296" i="60" s="1"/>
  <c r="K296" i="60" a="1"/>
  <c r="K296" i="60" s="1"/>
  <c r="J296" i="60" a="1"/>
  <c r="J296" i="60" s="1"/>
  <c r="G296" i="60" a="1"/>
  <c r="G296" i="60" s="1"/>
  <c r="F296" i="60" a="1"/>
  <c r="F296" i="60" s="1"/>
  <c r="E296" i="60" a="1"/>
  <c r="E296" i="60" s="1"/>
  <c r="C296" i="60" a="1"/>
  <c r="C296" i="60" s="1"/>
  <c r="B296" i="60" a="1"/>
  <c r="B296" i="60" s="1"/>
  <c r="Q295" i="60" a="1"/>
  <c r="Q295" i="60" s="1"/>
  <c r="M295" i="60" a="1"/>
  <c r="M295" i="60" s="1"/>
  <c r="L295" i="60" a="1"/>
  <c r="L295" i="60" s="1"/>
  <c r="K295" i="60" a="1"/>
  <c r="K295" i="60" s="1"/>
  <c r="J295" i="60" a="1"/>
  <c r="J295" i="60" s="1"/>
  <c r="G295" i="60" a="1"/>
  <c r="G295" i="60" s="1"/>
  <c r="F295" i="60" a="1"/>
  <c r="F295" i="60" s="1"/>
  <c r="E295" i="60" a="1"/>
  <c r="E295" i="60" s="1"/>
  <c r="C295" i="60" a="1"/>
  <c r="C295" i="60" s="1"/>
  <c r="B295" i="60" a="1"/>
  <c r="B295" i="60" s="1"/>
  <c r="Q294" i="60" a="1"/>
  <c r="Q294" i="60" s="1"/>
  <c r="M294" i="60" a="1"/>
  <c r="M294" i="60" s="1"/>
  <c r="L294" i="60" a="1"/>
  <c r="L294" i="60" s="1"/>
  <c r="K294" i="60" a="1"/>
  <c r="K294" i="60" s="1"/>
  <c r="J294" i="60" a="1"/>
  <c r="J294" i="60" s="1"/>
  <c r="G294" i="60" a="1"/>
  <c r="G294" i="60" s="1"/>
  <c r="F294" i="60" a="1"/>
  <c r="F294" i="60" s="1"/>
  <c r="E294" i="60" a="1"/>
  <c r="E294" i="60" s="1"/>
  <c r="C294" i="60" a="1"/>
  <c r="C294" i="60" s="1"/>
  <c r="B294" i="60" a="1"/>
  <c r="B294" i="60" s="1"/>
  <c r="Q293" i="60" a="1"/>
  <c r="Q293" i="60" s="1"/>
  <c r="M293" i="60" a="1"/>
  <c r="M293" i="60" s="1"/>
  <c r="L293" i="60" a="1"/>
  <c r="L293" i="60" s="1"/>
  <c r="K293" i="60" a="1"/>
  <c r="K293" i="60" s="1"/>
  <c r="J293" i="60" a="1"/>
  <c r="J293" i="60" s="1"/>
  <c r="G293" i="60" a="1"/>
  <c r="G293" i="60" s="1"/>
  <c r="F293" i="60" a="1"/>
  <c r="F293" i="60" s="1"/>
  <c r="E293" i="60" a="1"/>
  <c r="E293" i="60" s="1"/>
  <c r="C293" i="60" a="1"/>
  <c r="C293" i="60" s="1"/>
  <c r="B293" i="60" a="1"/>
  <c r="B293" i="60" s="1"/>
  <c r="Q292" i="60" a="1"/>
  <c r="Q292" i="60" s="1"/>
  <c r="M292" i="60" a="1"/>
  <c r="M292" i="60" s="1"/>
  <c r="L292" i="60" a="1"/>
  <c r="L292" i="60" s="1"/>
  <c r="K292" i="60" a="1"/>
  <c r="K292" i="60" s="1"/>
  <c r="J292" i="60" a="1"/>
  <c r="J292" i="60" s="1"/>
  <c r="G292" i="60" a="1"/>
  <c r="G292" i="60" s="1"/>
  <c r="F292" i="60" a="1"/>
  <c r="F292" i="60" s="1"/>
  <c r="E292" i="60" a="1"/>
  <c r="E292" i="60" s="1"/>
  <c r="C292" i="60" a="1"/>
  <c r="C292" i="60" s="1"/>
  <c r="B292" i="60" a="1"/>
  <c r="B292" i="60" s="1"/>
  <c r="Q291" i="60" a="1"/>
  <c r="Q291" i="60" s="1"/>
  <c r="M291" i="60" a="1"/>
  <c r="M291" i="60" s="1"/>
  <c r="L291" i="60" a="1"/>
  <c r="L291" i="60" s="1"/>
  <c r="K291" i="60" a="1"/>
  <c r="K291" i="60" s="1"/>
  <c r="J291" i="60" a="1"/>
  <c r="J291" i="60" s="1"/>
  <c r="G291" i="60" a="1"/>
  <c r="G291" i="60" s="1"/>
  <c r="F291" i="60" a="1"/>
  <c r="F291" i="60" s="1"/>
  <c r="E291" i="60" a="1"/>
  <c r="E291" i="60" s="1"/>
  <c r="C291" i="60" a="1"/>
  <c r="C291" i="60" s="1"/>
  <c r="B291" i="60" a="1"/>
  <c r="B291" i="60" s="1"/>
  <c r="Q290" i="60" a="1"/>
  <c r="Q290" i="60" s="1"/>
  <c r="M290" i="60" a="1"/>
  <c r="M290" i="60" s="1"/>
  <c r="L290" i="60" a="1"/>
  <c r="L290" i="60" s="1"/>
  <c r="K290" i="60" a="1"/>
  <c r="K290" i="60" s="1"/>
  <c r="J290" i="60" a="1"/>
  <c r="J290" i="60" s="1"/>
  <c r="G290" i="60" a="1"/>
  <c r="G290" i="60" s="1"/>
  <c r="F290" i="60" a="1"/>
  <c r="F290" i="60" s="1"/>
  <c r="E290" i="60" a="1"/>
  <c r="E290" i="60" s="1"/>
  <c r="C290" i="60" a="1"/>
  <c r="C290" i="60" s="1"/>
  <c r="B290" i="60" a="1"/>
  <c r="B290" i="60" s="1"/>
  <c r="Q289" i="60" a="1"/>
  <c r="Q289" i="60" s="1"/>
  <c r="M289" i="60" a="1"/>
  <c r="M289" i="60" s="1"/>
  <c r="L289" i="60" a="1"/>
  <c r="L289" i="60" s="1"/>
  <c r="K289" i="60" a="1"/>
  <c r="K289" i="60" s="1"/>
  <c r="J289" i="60" a="1"/>
  <c r="J289" i="60" s="1"/>
  <c r="G289" i="60" a="1"/>
  <c r="G289" i="60" s="1"/>
  <c r="F289" i="60" a="1"/>
  <c r="F289" i="60" s="1"/>
  <c r="E289" i="60" a="1"/>
  <c r="E289" i="60" s="1"/>
  <c r="C289" i="60" a="1"/>
  <c r="C289" i="60" s="1"/>
  <c r="B289" i="60" a="1"/>
  <c r="B289" i="60" s="1"/>
  <c r="Q288" i="60" a="1"/>
  <c r="Q288" i="60" s="1"/>
  <c r="M288" i="60" a="1"/>
  <c r="M288" i="60" s="1"/>
  <c r="L288" i="60" a="1"/>
  <c r="L288" i="60" s="1"/>
  <c r="K288" i="60" a="1"/>
  <c r="K288" i="60" s="1"/>
  <c r="J288" i="60" a="1"/>
  <c r="J288" i="60" s="1"/>
  <c r="G288" i="60" a="1"/>
  <c r="G288" i="60" s="1"/>
  <c r="F288" i="60" a="1"/>
  <c r="F288" i="60" s="1"/>
  <c r="E288" i="60" a="1"/>
  <c r="E288" i="60" s="1"/>
  <c r="C288" i="60" a="1"/>
  <c r="C288" i="60" s="1"/>
  <c r="B288" i="60" a="1"/>
  <c r="B288" i="60" s="1"/>
  <c r="Q287" i="60" a="1"/>
  <c r="Q287" i="60" s="1"/>
  <c r="M287" i="60" a="1"/>
  <c r="M287" i="60" s="1"/>
  <c r="L287" i="60" a="1"/>
  <c r="L287" i="60" s="1"/>
  <c r="K287" i="60" a="1"/>
  <c r="K287" i="60" s="1"/>
  <c r="J287" i="60" a="1"/>
  <c r="J287" i="60" s="1"/>
  <c r="G287" i="60" a="1"/>
  <c r="G287" i="60" s="1"/>
  <c r="F287" i="60" a="1"/>
  <c r="F287" i="60" s="1"/>
  <c r="E287" i="60" a="1"/>
  <c r="E287" i="60" s="1"/>
  <c r="C287" i="60" a="1"/>
  <c r="C287" i="60" s="1"/>
  <c r="B287" i="60" a="1"/>
  <c r="B287" i="60" s="1"/>
  <c r="Q286" i="60" a="1"/>
  <c r="Q286" i="60" s="1"/>
  <c r="M286" i="60" a="1"/>
  <c r="M286" i="60" s="1"/>
  <c r="L286" i="60" a="1"/>
  <c r="L286" i="60" s="1"/>
  <c r="K286" i="60" a="1"/>
  <c r="K286" i="60" s="1"/>
  <c r="J286" i="60" a="1"/>
  <c r="J286" i="60" s="1"/>
  <c r="G286" i="60" a="1"/>
  <c r="G286" i="60" s="1"/>
  <c r="F286" i="60" a="1"/>
  <c r="F286" i="60" s="1"/>
  <c r="E286" i="60" a="1"/>
  <c r="E286" i="60" s="1"/>
  <c r="C286" i="60" a="1"/>
  <c r="C286" i="60" s="1"/>
  <c r="B286" i="60" a="1"/>
  <c r="B286" i="60" s="1"/>
  <c r="Q285" i="60" a="1"/>
  <c r="Q285" i="60" s="1"/>
  <c r="M285" i="60" a="1"/>
  <c r="M285" i="60" s="1"/>
  <c r="L285" i="60" a="1"/>
  <c r="L285" i="60" s="1"/>
  <c r="K285" i="60" a="1"/>
  <c r="K285" i="60" s="1"/>
  <c r="J285" i="60" a="1"/>
  <c r="J285" i="60" s="1"/>
  <c r="G285" i="60" a="1"/>
  <c r="G285" i="60" s="1"/>
  <c r="F285" i="60" a="1"/>
  <c r="F285" i="60" s="1"/>
  <c r="E285" i="60" a="1"/>
  <c r="E285" i="60" s="1"/>
  <c r="C285" i="60" a="1"/>
  <c r="C285" i="60" s="1"/>
  <c r="B285" i="60" a="1"/>
  <c r="B285" i="60" s="1"/>
  <c r="Q284" i="60" a="1"/>
  <c r="Q284" i="60" s="1"/>
  <c r="M284" i="60" a="1"/>
  <c r="M284" i="60" s="1"/>
  <c r="L284" i="60" a="1"/>
  <c r="L284" i="60" s="1"/>
  <c r="K284" i="60" a="1"/>
  <c r="K284" i="60" s="1"/>
  <c r="J284" i="60" a="1"/>
  <c r="J284" i="60" s="1"/>
  <c r="G284" i="60" a="1"/>
  <c r="G284" i="60" s="1"/>
  <c r="F284" i="60" a="1"/>
  <c r="F284" i="60" s="1"/>
  <c r="E284" i="60" a="1"/>
  <c r="E284" i="60" s="1"/>
  <c r="C284" i="60" a="1"/>
  <c r="C284" i="60" s="1"/>
  <c r="B284" i="60" a="1"/>
  <c r="B284" i="60" s="1"/>
  <c r="Q283" i="60" a="1"/>
  <c r="Q283" i="60" s="1"/>
  <c r="M283" i="60" a="1"/>
  <c r="M283" i="60" s="1"/>
  <c r="L283" i="60" a="1"/>
  <c r="L283" i="60" s="1"/>
  <c r="K283" i="60" a="1"/>
  <c r="K283" i="60" s="1"/>
  <c r="J283" i="60" a="1"/>
  <c r="J283" i="60" s="1"/>
  <c r="G283" i="60" a="1"/>
  <c r="G283" i="60" s="1"/>
  <c r="F283" i="60" a="1"/>
  <c r="F283" i="60" s="1"/>
  <c r="E283" i="60" a="1"/>
  <c r="E283" i="60" s="1"/>
  <c r="C283" i="60" a="1"/>
  <c r="C283" i="60" s="1"/>
  <c r="B283" i="60" a="1"/>
  <c r="B283" i="60" s="1"/>
  <c r="Q282" i="60" a="1"/>
  <c r="Q282" i="60" s="1"/>
  <c r="M282" i="60" a="1"/>
  <c r="M282" i="60" s="1"/>
  <c r="L282" i="60" a="1"/>
  <c r="L282" i="60" s="1"/>
  <c r="K282" i="60" a="1"/>
  <c r="K282" i="60" s="1"/>
  <c r="J282" i="60" a="1"/>
  <c r="J282" i="60" s="1"/>
  <c r="G282" i="60" a="1"/>
  <c r="G282" i="60" s="1"/>
  <c r="F282" i="60" a="1"/>
  <c r="F282" i="60" s="1"/>
  <c r="E282" i="60" a="1"/>
  <c r="E282" i="60" s="1"/>
  <c r="C282" i="60" a="1"/>
  <c r="C282" i="60" s="1"/>
  <c r="B282" i="60" a="1"/>
  <c r="B282" i="60" s="1"/>
  <c r="Q281" i="60" a="1"/>
  <c r="Q281" i="60" s="1"/>
  <c r="M281" i="60" a="1"/>
  <c r="M281" i="60" s="1"/>
  <c r="L281" i="60" a="1"/>
  <c r="L281" i="60" s="1"/>
  <c r="K281" i="60" a="1"/>
  <c r="K281" i="60" s="1"/>
  <c r="J281" i="60" a="1"/>
  <c r="J281" i="60" s="1"/>
  <c r="G281" i="60" a="1"/>
  <c r="G281" i="60" s="1"/>
  <c r="F281" i="60" a="1"/>
  <c r="F281" i="60" s="1"/>
  <c r="E281" i="60" a="1"/>
  <c r="E281" i="60" s="1"/>
  <c r="C281" i="60" a="1"/>
  <c r="C281" i="60" s="1"/>
  <c r="B281" i="60" a="1"/>
  <c r="B281" i="60" s="1"/>
  <c r="Q280" i="60" a="1"/>
  <c r="Q280" i="60" s="1"/>
  <c r="M280" i="60" a="1"/>
  <c r="M280" i="60" s="1"/>
  <c r="L280" i="60" a="1"/>
  <c r="L280" i="60" s="1"/>
  <c r="K280" i="60" a="1"/>
  <c r="K280" i="60" s="1"/>
  <c r="J280" i="60" a="1"/>
  <c r="J280" i="60" s="1"/>
  <c r="G280" i="60" a="1"/>
  <c r="G280" i="60" s="1"/>
  <c r="F280" i="60" a="1"/>
  <c r="F280" i="60" s="1"/>
  <c r="E280" i="60" a="1"/>
  <c r="E280" i="60" s="1"/>
  <c r="C280" i="60" a="1"/>
  <c r="C280" i="60" s="1"/>
  <c r="B280" i="60" a="1"/>
  <c r="B280" i="60" s="1"/>
  <c r="Q279" i="60" a="1"/>
  <c r="Q279" i="60" s="1"/>
  <c r="M279" i="60" a="1"/>
  <c r="M279" i="60" s="1"/>
  <c r="L279" i="60" a="1"/>
  <c r="L279" i="60" s="1"/>
  <c r="K279" i="60" a="1"/>
  <c r="K279" i="60" s="1"/>
  <c r="J279" i="60" a="1"/>
  <c r="J279" i="60" s="1"/>
  <c r="G279" i="60" a="1"/>
  <c r="G279" i="60" s="1"/>
  <c r="F279" i="60" a="1"/>
  <c r="F279" i="60" s="1"/>
  <c r="E279" i="60" a="1"/>
  <c r="E279" i="60" s="1"/>
  <c r="C279" i="60" a="1"/>
  <c r="C279" i="60" s="1"/>
  <c r="B279" i="60" a="1"/>
  <c r="B279" i="60" s="1"/>
  <c r="Q278" i="60" a="1"/>
  <c r="Q278" i="60" s="1"/>
  <c r="M278" i="60" a="1"/>
  <c r="M278" i="60" s="1"/>
  <c r="L278" i="60" a="1"/>
  <c r="L278" i="60" s="1"/>
  <c r="K278" i="60" a="1"/>
  <c r="K278" i="60" s="1"/>
  <c r="J278" i="60" a="1"/>
  <c r="J278" i="60" s="1"/>
  <c r="G278" i="60" a="1"/>
  <c r="G278" i="60" s="1"/>
  <c r="F278" i="60" a="1"/>
  <c r="F278" i="60" s="1"/>
  <c r="E278" i="60" a="1"/>
  <c r="E278" i="60" s="1"/>
  <c r="C278" i="60" a="1"/>
  <c r="C278" i="60" s="1"/>
  <c r="B278" i="60" a="1"/>
  <c r="B278" i="60" s="1"/>
  <c r="Q277" i="60" a="1"/>
  <c r="Q277" i="60" s="1"/>
  <c r="M277" i="60" a="1"/>
  <c r="M277" i="60" s="1"/>
  <c r="L277" i="60" a="1"/>
  <c r="L277" i="60" s="1"/>
  <c r="K277" i="60" a="1"/>
  <c r="K277" i="60" s="1"/>
  <c r="J277" i="60" a="1"/>
  <c r="J277" i="60" s="1"/>
  <c r="G277" i="60" a="1"/>
  <c r="G277" i="60" s="1"/>
  <c r="F277" i="60" a="1"/>
  <c r="F277" i="60" s="1"/>
  <c r="E277" i="60" a="1"/>
  <c r="E277" i="60" s="1"/>
  <c r="C277" i="60" a="1"/>
  <c r="C277" i="60" s="1"/>
  <c r="B277" i="60" a="1"/>
  <c r="B277" i="60" s="1"/>
  <c r="Q276" i="60" a="1"/>
  <c r="Q276" i="60" s="1"/>
  <c r="M276" i="60" a="1"/>
  <c r="M276" i="60" s="1"/>
  <c r="L276" i="60" a="1"/>
  <c r="L276" i="60" s="1"/>
  <c r="K276" i="60" a="1"/>
  <c r="K276" i="60" s="1"/>
  <c r="J276" i="60" a="1"/>
  <c r="J276" i="60" s="1"/>
  <c r="G276" i="60" a="1"/>
  <c r="G276" i="60" s="1"/>
  <c r="F276" i="60" a="1"/>
  <c r="F276" i="60" s="1"/>
  <c r="E276" i="60" a="1"/>
  <c r="E276" i="60" s="1"/>
  <c r="C276" i="60" a="1"/>
  <c r="C276" i="60" s="1"/>
  <c r="B276" i="60" a="1"/>
  <c r="B276" i="60" s="1"/>
  <c r="Q275" i="60" a="1"/>
  <c r="Q275" i="60" s="1"/>
  <c r="M275" i="60" a="1"/>
  <c r="M275" i="60" s="1"/>
  <c r="L275" i="60" a="1"/>
  <c r="L275" i="60" s="1"/>
  <c r="K275" i="60" a="1"/>
  <c r="K275" i="60" s="1"/>
  <c r="J275" i="60" a="1"/>
  <c r="J275" i="60" s="1"/>
  <c r="G275" i="60" a="1"/>
  <c r="G275" i="60" s="1"/>
  <c r="F275" i="60" a="1"/>
  <c r="F275" i="60" s="1"/>
  <c r="E275" i="60" a="1"/>
  <c r="E275" i="60" s="1"/>
  <c r="C275" i="60" a="1"/>
  <c r="C275" i="60" s="1"/>
  <c r="B275" i="60" a="1"/>
  <c r="B275" i="60" s="1"/>
  <c r="Q274" i="60" a="1"/>
  <c r="Q274" i="60" s="1"/>
  <c r="M274" i="60" a="1"/>
  <c r="M274" i="60" s="1"/>
  <c r="L274" i="60" a="1"/>
  <c r="L274" i="60" s="1"/>
  <c r="K274" i="60" a="1"/>
  <c r="K274" i="60" s="1"/>
  <c r="J274" i="60" a="1"/>
  <c r="J274" i="60" s="1"/>
  <c r="G274" i="60" a="1"/>
  <c r="G274" i="60" s="1"/>
  <c r="F274" i="60" a="1"/>
  <c r="F274" i="60" s="1"/>
  <c r="E274" i="60" a="1"/>
  <c r="E274" i="60" s="1"/>
  <c r="C274" i="60" a="1"/>
  <c r="C274" i="60" s="1"/>
  <c r="B274" i="60" a="1"/>
  <c r="B274" i="60" s="1"/>
  <c r="Q273" i="60" a="1"/>
  <c r="Q273" i="60" s="1"/>
  <c r="M273" i="60" a="1"/>
  <c r="M273" i="60" s="1"/>
  <c r="L273" i="60" a="1"/>
  <c r="L273" i="60" s="1"/>
  <c r="K273" i="60" a="1"/>
  <c r="K273" i="60" s="1"/>
  <c r="J273" i="60" a="1"/>
  <c r="J273" i="60" s="1"/>
  <c r="G273" i="60" a="1"/>
  <c r="G273" i="60" s="1"/>
  <c r="F273" i="60" a="1"/>
  <c r="F273" i="60" s="1"/>
  <c r="E273" i="60" a="1"/>
  <c r="E273" i="60" s="1"/>
  <c r="C273" i="60" a="1"/>
  <c r="C273" i="60" s="1"/>
  <c r="B273" i="60" a="1"/>
  <c r="B273" i="60" s="1"/>
  <c r="Q272" i="60" a="1"/>
  <c r="Q272" i="60" s="1"/>
  <c r="M272" i="60" a="1"/>
  <c r="M272" i="60" s="1"/>
  <c r="L272" i="60" a="1"/>
  <c r="L272" i="60" s="1"/>
  <c r="K272" i="60" a="1"/>
  <c r="K272" i="60" s="1"/>
  <c r="J272" i="60" a="1"/>
  <c r="J272" i="60" s="1"/>
  <c r="G272" i="60" a="1"/>
  <c r="G272" i="60" s="1"/>
  <c r="F272" i="60" a="1"/>
  <c r="F272" i="60" s="1"/>
  <c r="E272" i="60" a="1"/>
  <c r="E272" i="60" s="1"/>
  <c r="C272" i="60" a="1"/>
  <c r="C272" i="60" s="1"/>
  <c r="B272" i="60" a="1"/>
  <c r="B272" i="60" s="1"/>
  <c r="Q271" i="60" a="1"/>
  <c r="Q271" i="60" s="1"/>
  <c r="M271" i="60" a="1"/>
  <c r="M271" i="60" s="1"/>
  <c r="L271" i="60" a="1"/>
  <c r="L271" i="60" s="1"/>
  <c r="K271" i="60" a="1"/>
  <c r="K271" i="60" s="1"/>
  <c r="J271" i="60" a="1"/>
  <c r="J271" i="60" s="1"/>
  <c r="G271" i="60" a="1"/>
  <c r="G271" i="60" s="1"/>
  <c r="F271" i="60" a="1"/>
  <c r="F271" i="60" s="1"/>
  <c r="E271" i="60" a="1"/>
  <c r="E271" i="60" s="1"/>
  <c r="C271" i="60" a="1"/>
  <c r="C271" i="60" s="1"/>
  <c r="B271" i="60" a="1"/>
  <c r="B271" i="60" s="1"/>
  <c r="Q270" i="60" a="1"/>
  <c r="Q270" i="60" s="1"/>
  <c r="M270" i="60" a="1"/>
  <c r="M270" i="60" s="1"/>
  <c r="L270" i="60" a="1"/>
  <c r="L270" i="60" s="1"/>
  <c r="K270" i="60" a="1"/>
  <c r="K270" i="60" s="1"/>
  <c r="J270" i="60" a="1"/>
  <c r="J270" i="60" s="1"/>
  <c r="G270" i="60" a="1"/>
  <c r="G270" i="60" s="1"/>
  <c r="F270" i="60" a="1"/>
  <c r="F270" i="60" s="1"/>
  <c r="E270" i="60" a="1"/>
  <c r="E270" i="60" s="1"/>
  <c r="C270" i="60" a="1"/>
  <c r="C270" i="60" s="1"/>
  <c r="B270" i="60" a="1"/>
  <c r="B270" i="60" s="1"/>
  <c r="Q269" i="60" a="1"/>
  <c r="Q269" i="60" s="1"/>
  <c r="M269" i="60" a="1"/>
  <c r="M269" i="60" s="1"/>
  <c r="L269" i="60" a="1"/>
  <c r="L269" i="60" s="1"/>
  <c r="K269" i="60" a="1"/>
  <c r="K269" i="60" s="1"/>
  <c r="J269" i="60" a="1"/>
  <c r="J269" i="60" s="1"/>
  <c r="G269" i="60" a="1"/>
  <c r="G269" i="60" s="1"/>
  <c r="F269" i="60" a="1"/>
  <c r="F269" i="60" s="1"/>
  <c r="E269" i="60" a="1"/>
  <c r="E269" i="60" s="1"/>
  <c r="C269" i="60" a="1"/>
  <c r="C269" i="60" s="1"/>
  <c r="B269" i="60" a="1"/>
  <c r="B269" i="60" s="1"/>
  <c r="Q268" i="60" a="1"/>
  <c r="Q268" i="60" s="1"/>
  <c r="M268" i="60" a="1"/>
  <c r="M268" i="60" s="1"/>
  <c r="L268" i="60" a="1"/>
  <c r="L268" i="60" s="1"/>
  <c r="K268" i="60" a="1"/>
  <c r="K268" i="60" s="1"/>
  <c r="J268" i="60" a="1"/>
  <c r="J268" i="60" s="1"/>
  <c r="G268" i="60" a="1"/>
  <c r="G268" i="60" s="1"/>
  <c r="F268" i="60" a="1"/>
  <c r="F268" i="60" s="1"/>
  <c r="E268" i="60" a="1"/>
  <c r="E268" i="60" s="1"/>
  <c r="C268" i="60" a="1"/>
  <c r="C268" i="60" s="1"/>
  <c r="B268" i="60" a="1"/>
  <c r="B268" i="60" s="1"/>
  <c r="Q267" i="60" a="1"/>
  <c r="Q267" i="60" s="1"/>
  <c r="M267" i="60" a="1"/>
  <c r="M267" i="60" s="1"/>
  <c r="L267" i="60" a="1"/>
  <c r="L267" i="60" s="1"/>
  <c r="K267" i="60" a="1"/>
  <c r="K267" i="60" s="1"/>
  <c r="J267" i="60" a="1"/>
  <c r="J267" i="60" s="1"/>
  <c r="G267" i="60" a="1"/>
  <c r="G267" i="60" s="1"/>
  <c r="F267" i="60" a="1"/>
  <c r="F267" i="60" s="1"/>
  <c r="E267" i="60" a="1"/>
  <c r="E267" i="60" s="1"/>
  <c r="C267" i="60" a="1"/>
  <c r="C267" i="60" s="1"/>
  <c r="B267" i="60" a="1"/>
  <c r="B267" i="60" s="1"/>
  <c r="Q266" i="60" a="1"/>
  <c r="Q266" i="60" s="1"/>
  <c r="M266" i="60" a="1"/>
  <c r="M266" i="60" s="1"/>
  <c r="L266" i="60" a="1"/>
  <c r="L266" i="60" s="1"/>
  <c r="K266" i="60" a="1"/>
  <c r="K266" i="60" s="1"/>
  <c r="J266" i="60" a="1"/>
  <c r="J266" i="60" s="1"/>
  <c r="G266" i="60" a="1"/>
  <c r="G266" i="60" s="1"/>
  <c r="F266" i="60" a="1"/>
  <c r="F266" i="60" s="1"/>
  <c r="E266" i="60" a="1"/>
  <c r="E266" i="60" s="1"/>
  <c r="C266" i="60" a="1"/>
  <c r="C266" i="60" s="1"/>
  <c r="B266" i="60" a="1"/>
  <c r="B266" i="60" s="1"/>
  <c r="Q265" i="60" a="1"/>
  <c r="Q265" i="60" s="1"/>
  <c r="M265" i="60" a="1"/>
  <c r="M265" i="60" s="1"/>
  <c r="L265" i="60" a="1"/>
  <c r="L265" i="60" s="1"/>
  <c r="K265" i="60" a="1"/>
  <c r="K265" i="60" s="1"/>
  <c r="J265" i="60" a="1"/>
  <c r="J265" i="60" s="1"/>
  <c r="G265" i="60" a="1"/>
  <c r="G265" i="60" s="1"/>
  <c r="F265" i="60" a="1"/>
  <c r="F265" i="60" s="1"/>
  <c r="E265" i="60" a="1"/>
  <c r="E265" i="60" s="1"/>
  <c r="C265" i="60" a="1"/>
  <c r="C265" i="60" s="1"/>
  <c r="B265" i="60" a="1"/>
  <c r="B265" i="60" s="1"/>
  <c r="Q264" i="60" a="1"/>
  <c r="Q264" i="60" s="1"/>
  <c r="M264" i="60" a="1"/>
  <c r="M264" i="60" s="1"/>
  <c r="L264" i="60" a="1"/>
  <c r="L264" i="60" s="1"/>
  <c r="K264" i="60" a="1"/>
  <c r="K264" i="60" s="1"/>
  <c r="J264" i="60" a="1"/>
  <c r="J264" i="60" s="1"/>
  <c r="G264" i="60" a="1"/>
  <c r="G264" i="60" s="1"/>
  <c r="F264" i="60" a="1"/>
  <c r="F264" i="60" s="1"/>
  <c r="E264" i="60" a="1"/>
  <c r="E264" i="60" s="1"/>
  <c r="C264" i="60" a="1"/>
  <c r="C264" i="60" s="1"/>
  <c r="B264" i="60" a="1"/>
  <c r="B264" i="60" s="1"/>
  <c r="Q263" i="60" a="1"/>
  <c r="Q263" i="60" s="1"/>
  <c r="L263" i="60" a="1"/>
  <c r="L263" i="60" s="1"/>
  <c r="K263" i="60" a="1"/>
  <c r="K263" i="60" s="1"/>
  <c r="J263" i="60" a="1"/>
  <c r="J263" i="60" s="1"/>
  <c r="B263" i="60" a="1"/>
  <c r="B263" i="60" s="1"/>
  <c r="Q262" i="60" a="1"/>
  <c r="Q262" i="60" s="1"/>
  <c r="L262" i="60" a="1"/>
  <c r="L262" i="60" s="1"/>
  <c r="K262" i="60" a="1"/>
  <c r="K262" i="60" s="1"/>
  <c r="J262" i="60" a="1"/>
  <c r="J262" i="60" s="1"/>
  <c r="B262" i="60" a="1"/>
  <c r="B262" i="60" s="1"/>
  <c r="Q261" i="60" a="1"/>
  <c r="Q261" i="60" s="1"/>
  <c r="L261" i="60" a="1"/>
  <c r="L261" i="60" s="1"/>
  <c r="K261" i="60" a="1"/>
  <c r="K261" i="60" s="1"/>
  <c r="J261" i="60" a="1"/>
  <c r="J261" i="60" s="1"/>
  <c r="B261" i="60" a="1"/>
  <c r="B261" i="60" s="1"/>
  <c r="Q260" i="60" a="1"/>
  <c r="Q260" i="60" s="1"/>
  <c r="L260" i="60" a="1"/>
  <c r="L260" i="60" s="1"/>
  <c r="K260" i="60" a="1"/>
  <c r="K260" i="60" s="1"/>
  <c r="J260" i="60" a="1"/>
  <c r="J260" i="60" s="1"/>
  <c r="B260" i="60" a="1"/>
  <c r="B260" i="60" s="1"/>
  <c r="Q259" i="60" a="1"/>
  <c r="Q259" i="60" s="1"/>
  <c r="L259" i="60" a="1"/>
  <c r="L259" i="60" s="1"/>
  <c r="K259" i="60" a="1"/>
  <c r="K259" i="60" s="1"/>
  <c r="J259" i="60" a="1"/>
  <c r="J259" i="60" s="1"/>
  <c r="B259" i="60" a="1"/>
  <c r="B259" i="60" s="1"/>
  <c r="Q258" i="60" a="1"/>
  <c r="Q258" i="60" s="1"/>
  <c r="L258" i="60" a="1"/>
  <c r="L258" i="60" s="1"/>
  <c r="K258" i="60" a="1"/>
  <c r="K258" i="60" s="1"/>
  <c r="J258" i="60" a="1"/>
  <c r="J258" i="60" s="1"/>
  <c r="B258" i="60" a="1"/>
  <c r="B258" i="60" s="1"/>
  <c r="Q257" i="60" a="1"/>
  <c r="Q257" i="60" s="1"/>
  <c r="L257" i="60" a="1"/>
  <c r="L257" i="60" s="1"/>
  <c r="K257" i="60" a="1"/>
  <c r="K257" i="60" s="1"/>
  <c r="J257" i="60" a="1"/>
  <c r="J257" i="60" s="1"/>
  <c r="B257" i="60" a="1"/>
  <c r="B257" i="60" s="1"/>
  <c r="Q256" i="60" a="1"/>
  <c r="Q256" i="60" s="1"/>
  <c r="L256" i="60" a="1"/>
  <c r="L256" i="60" s="1"/>
  <c r="K256" i="60" a="1"/>
  <c r="K256" i="60" s="1"/>
  <c r="J256" i="60" a="1"/>
  <c r="J256" i="60" s="1"/>
  <c r="B256" i="60" a="1"/>
  <c r="B256" i="60" s="1"/>
  <c r="Q255" i="60" a="1"/>
  <c r="Q255" i="60" s="1"/>
  <c r="L255" i="60" a="1"/>
  <c r="L255" i="60" s="1"/>
  <c r="K255" i="60" a="1"/>
  <c r="K255" i="60" s="1"/>
  <c r="J255" i="60" a="1"/>
  <c r="J255" i="60" s="1"/>
  <c r="B255" i="60" a="1"/>
  <c r="B255" i="60" s="1"/>
  <c r="Q254" i="60" a="1"/>
  <c r="Q254" i="60" s="1"/>
  <c r="L254" i="60" a="1"/>
  <c r="L254" i="60" s="1"/>
  <c r="K254" i="60" a="1"/>
  <c r="K254" i="60" s="1"/>
  <c r="J254" i="60" a="1"/>
  <c r="J254" i="60" s="1"/>
  <c r="B254" i="60" a="1"/>
  <c r="B254" i="60" s="1"/>
  <c r="Q253" i="60" a="1"/>
  <c r="Q253" i="60" s="1"/>
  <c r="L253" i="60" a="1"/>
  <c r="L253" i="60" s="1"/>
  <c r="K253" i="60" a="1"/>
  <c r="K253" i="60" s="1"/>
  <c r="J253" i="60" a="1"/>
  <c r="J253" i="60" s="1"/>
  <c r="B253" i="60" a="1"/>
  <c r="B253" i="60" s="1"/>
  <c r="Q252" i="60" a="1"/>
  <c r="Q252" i="60" s="1"/>
  <c r="L252" i="60" a="1"/>
  <c r="L252" i="60" s="1"/>
  <c r="K252" i="60" a="1"/>
  <c r="K252" i="60" s="1"/>
  <c r="J252" i="60" a="1"/>
  <c r="J252" i="60" s="1"/>
  <c r="B252" i="60" a="1"/>
  <c r="B252" i="60" s="1"/>
  <c r="Q251" i="60" a="1"/>
  <c r="Q251" i="60" s="1"/>
  <c r="L251" i="60" a="1"/>
  <c r="L251" i="60" s="1"/>
  <c r="K251" i="60" a="1"/>
  <c r="K251" i="60" s="1"/>
  <c r="J251" i="60" a="1"/>
  <c r="J251" i="60" s="1"/>
  <c r="B251" i="60" a="1"/>
  <c r="B251" i="60" s="1"/>
  <c r="Q250" i="60" a="1"/>
  <c r="Q250" i="60" s="1"/>
  <c r="L250" i="60" a="1"/>
  <c r="L250" i="60" s="1"/>
  <c r="K250" i="60" a="1"/>
  <c r="K250" i="60" s="1"/>
  <c r="J250" i="60" a="1"/>
  <c r="J250" i="60" s="1"/>
  <c r="B250" i="60" a="1"/>
  <c r="B250" i="60" s="1"/>
  <c r="Q249" i="60" a="1"/>
  <c r="Q249" i="60" s="1"/>
  <c r="L249" i="60" a="1"/>
  <c r="L249" i="60" s="1"/>
  <c r="K249" i="60" a="1"/>
  <c r="K249" i="60" s="1"/>
  <c r="J249" i="60" a="1"/>
  <c r="J249" i="60" s="1"/>
  <c r="B249" i="60" a="1"/>
  <c r="B249" i="60" s="1"/>
  <c r="Q248" i="60" a="1"/>
  <c r="Q248" i="60" s="1"/>
  <c r="L248" i="60" a="1"/>
  <c r="L248" i="60" s="1"/>
  <c r="K248" i="60" a="1"/>
  <c r="K248" i="60" s="1"/>
  <c r="J248" i="60" a="1"/>
  <c r="J248" i="60" s="1"/>
  <c r="B248" i="60" a="1"/>
  <c r="B248" i="60" s="1"/>
  <c r="Q247" i="60" a="1"/>
  <c r="Q247" i="60" s="1"/>
  <c r="L247" i="60" a="1"/>
  <c r="L247" i="60" s="1"/>
  <c r="K247" i="60" a="1"/>
  <c r="K247" i="60" s="1"/>
  <c r="J247" i="60" a="1"/>
  <c r="J247" i="60" s="1"/>
  <c r="B247" i="60" a="1"/>
  <c r="B247" i="60" s="1"/>
  <c r="Q246" i="60" a="1"/>
  <c r="Q246" i="60" s="1"/>
  <c r="L246" i="60" a="1"/>
  <c r="L246" i="60" s="1"/>
  <c r="K246" i="60" a="1"/>
  <c r="K246" i="60" s="1"/>
  <c r="J246" i="60" a="1"/>
  <c r="J246" i="60" s="1"/>
  <c r="B246" i="60" a="1"/>
  <c r="B246" i="60" s="1"/>
  <c r="Q245" i="60" a="1"/>
  <c r="Q245" i="60" s="1"/>
  <c r="L245" i="60" a="1"/>
  <c r="L245" i="60" s="1"/>
  <c r="K245" i="60" a="1"/>
  <c r="K245" i="60" s="1"/>
  <c r="J245" i="60" a="1"/>
  <c r="J245" i="60" s="1"/>
  <c r="B245" i="60" a="1"/>
  <c r="B245" i="60" s="1"/>
  <c r="Q244" i="60" a="1"/>
  <c r="Q244" i="60" s="1"/>
  <c r="L244" i="60" a="1"/>
  <c r="L244" i="60" s="1"/>
  <c r="K244" i="60" a="1"/>
  <c r="K244" i="60" s="1"/>
  <c r="J244" i="60" a="1"/>
  <c r="J244" i="60" s="1"/>
  <c r="B244" i="60" a="1"/>
  <c r="B244" i="60" s="1"/>
  <c r="Q243" i="60" a="1"/>
  <c r="Q243" i="60" s="1"/>
  <c r="L243" i="60" a="1"/>
  <c r="L243" i="60" s="1"/>
  <c r="K243" i="60" a="1"/>
  <c r="K243" i="60" s="1"/>
  <c r="J243" i="60" a="1"/>
  <c r="J243" i="60" s="1"/>
  <c r="B243" i="60" a="1"/>
  <c r="B243" i="60" s="1"/>
  <c r="Q242" i="60" a="1"/>
  <c r="Q242" i="60" s="1"/>
  <c r="L242" i="60" a="1"/>
  <c r="L242" i="60" s="1"/>
  <c r="K242" i="60" a="1"/>
  <c r="K242" i="60" s="1"/>
  <c r="J242" i="60" a="1"/>
  <c r="J242" i="60" s="1"/>
  <c r="B242" i="60" a="1"/>
  <c r="B242" i="60" s="1"/>
  <c r="Q241" i="60" a="1"/>
  <c r="Q241" i="60" s="1"/>
  <c r="L241" i="60" a="1"/>
  <c r="L241" i="60" s="1"/>
  <c r="K241" i="60" a="1"/>
  <c r="K241" i="60" s="1"/>
  <c r="J241" i="60" a="1"/>
  <c r="J241" i="60" s="1"/>
  <c r="B241" i="60" a="1"/>
  <c r="B241" i="60" s="1"/>
  <c r="Q240" i="60" a="1"/>
  <c r="Q240" i="60" s="1"/>
  <c r="L240" i="60" a="1"/>
  <c r="L240" i="60" s="1"/>
  <c r="K240" i="60" a="1"/>
  <c r="K240" i="60" s="1"/>
  <c r="J240" i="60" a="1"/>
  <c r="J240" i="60" s="1"/>
  <c r="B240" i="60" a="1"/>
  <c r="B240" i="60" s="1"/>
  <c r="Q239" i="60" a="1"/>
  <c r="Q239" i="60" s="1"/>
  <c r="L239" i="60" a="1"/>
  <c r="L239" i="60" s="1"/>
  <c r="K239" i="60" a="1"/>
  <c r="K239" i="60" s="1"/>
  <c r="J239" i="60" a="1"/>
  <c r="J239" i="60" s="1"/>
  <c r="B239" i="60" a="1"/>
  <c r="B239" i="60" s="1"/>
  <c r="Q238" i="60" a="1"/>
  <c r="Q238" i="60" s="1"/>
  <c r="L238" i="60" a="1"/>
  <c r="L238" i="60" s="1"/>
  <c r="K238" i="60" a="1"/>
  <c r="K238" i="60" s="1"/>
  <c r="J238" i="60" a="1"/>
  <c r="J238" i="60" s="1"/>
  <c r="B238" i="60" a="1"/>
  <c r="B238" i="60" s="1"/>
  <c r="Q237" i="60" a="1"/>
  <c r="Q237" i="60" s="1"/>
  <c r="L237" i="60" a="1"/>
  <c r="L237" i="60" s="1"/>
  <c r="K237" i="60" a="1"/>
  <c r="K237" i="60" s="1"/>
  <c r="J237" i="60" a="1"/>
  <c r="J237" i="60" s="1"/>
  <c r="B237" i="60" a="1"/>
  <c r="B237" i="60" s="1"/>
  <c r="Q236" i="60" a="1"/>
  <c r="Q236" i="60" s="1"/>
  <c r="L236" i="60" a="1"/>
  <c r="L236" i="60" s="1"/>
  <c r="K236" i="60" a="1"/>
  <c r="K236" i="60" s="1"/>
  <c r="J236" i="60" a="1"/>
  <c r="J236" i="60" s="1"/>
  <c r="B236" i="60" a="1"/>
  <c r="B236" i="60" s="1"/>
  <c r="Q235" i="60" a="1"/>
  <c r="Q235" i="60" s="1"/>
  <c r="L235" i="60" a="1"/>
  <c r="L235" i="60" s="1"/>
  <c r="K235" i="60" a="1"/>
  <c r="K235" i="60" s="1"/>
  <c r="J235" i="60" a="1"/>
  <c r="J235" i="60" s="1"/>
  <c r="B235" i="60" a="1"/>
  <c r="B235" i="60" s="1"/>
  <c r="Q234" i="60" a="1"/>
  <c r="Q234" i="60" s="1"/>
  <c r="L234" i="60" a="1"/>
  <c r="L234" i="60" s="1"/>
  <c r="K234" i="60" a="1"/>
  <c r="K234" i="60" s="1"/>
  <c r="J234" i="60" a="1"/>
  <c r="J234" i="60" s="1"/>
  <c r="B234" i="60" a="1"/>
  <c r="B234" i="60" s="1"/>
  <c r="Q233" i="60" a="1"/>
  <c r="Q233" i="60" s="1"/>
  <c r="L233" i="60" a="1"/>
  <c r="L233" i="60" s="1"/>
  <c r="K233" i="60" a="1"/>
  <c r="K233" i="60" s="1"/>
  <c r="J233" i="60" a="1"/>
  <c r="J233" i="60" s="1"/>
  <c r="B233" i="60" a="1"/>
  <c r="B233" i="60" s="1"/>
  <c r="Q232" i="60" a="1"/>
  <c r="Q232" i="60" s="1"/>
  <c r="L232" i="60" a="1"/>
  <c r="L232" i="60" s="1"/>
  <c r="K232" i="60" a="1"/>
  <c r="K232" i="60" s="1"/>
  <c r="J232" i="60" a="1"/>
  <c r="J232" i="60" s="1"/>
  <c r="B232" i="60" a="1"/>
  <c r="B232" i="60" s="1"/>
  <c r="Q231" i="60" a="1"/>
  <c r="Q231" i="60" s="1"/>
  <c r="L231" i="60" a="1"/>
  <c r="L231" i="60" s="1"/>
  <c r="K231" i="60" a="1"/>
  <c r="K231" i="60" s="1"/>
  <c r="J231" i="60" a="1"/>
  <c r="J231" i="60" s="1"/>
  <c r="B231" i="60" a="1"/>
  <c r="B231" i="60" s="1"/>
  <c r="Q230" i="60" a="1"/>
  <c r="Q230" i="60" s="1"/>
  <c r="L230" i="60" a="1"/>
  <c r="L230" i="60" s="1"/>
  <c r="K230" i="60" a="1"/>
  <c r="K230" i="60" s="1"/>
  <c r="J230" i="60" a="1"/>
  <c r="J230" i="60" s="1"/>
  <c r="B230" i="60" a="1"/>
  <c r="B230" i="60" s="1"/>
  <c r="Q229" i="60" a="1"/>
  <c r="Q229" i="60" s="1"/>
  <c r="L229" i="60" a="1"/>
  <c r="L229" i="60" s="1"/>
  <c r="K229" i="60" a="1"/>
  <c r="K229" i="60" s="1"/>
  <c r="J229" i="60" a="1"/>
  <c r="J229" i="60" s="1"/>
  <c r="B229" i="60" a="1"/>
  <c r="B229" i="60" s="1"/>
  <c r="Q228" i="60" a="1"/>
  <c r="Q228" i="60" s="1"/>
  <c r="L228" i="60" a="1"/>
  <c r="L228" i="60" s="1"/>
  <c r="K228" i="60" a="1"/>
  <c r="K228" i="60" s="1"/>
  <c r="J228" i="60" a="1"/>
  <c r="J228" i="60" s="1"/>
  <c r="B228" i="60" a="1"/>
  <c r="B228" i="60" s="1"/>
  <c r="Q227" i="60" a="1"/>
  <c r="Q227" i="60" s="1"/>
  <c r="L227" i="60" a="1"/>
  <c r="L227" i="60" s="1"/>
  <c r="K227" i="60" a="1"/>
  <c r="K227" i="60" s="1"/>
  <c r="J227" i="60" a="1"/>
  <c r="J227" i="60" s="1"/>
  <c r="B227" i="60" a="1"/>
  <c r="B227" i="60" s="1"/>
  <c r="Q226" i="60" a="1"/>
  <c r="Q226" i="60" s="1"/>
  <c r="L226" i="60" a="1"/>
  <c r="L226" i="60" s="1"/>
  <c r="K226" i="60" a="1"/>
  <c r="K226" i="60" s="1"/>
  <c r="J226" i="60" a="1"/>
  <c r="J226" i="60" s="1"/>
  <c r="B226" i="60" a="1"/>
  <c r="B226" i="60" s="1"/>
  <c r="Q225" i="60" a="1"/>
  <c r="Q225" i="60" s="1"/>
  <c r="L225" i="60" a="1"/>
  <c r="L225" i="60" s="1"/>
  <c r="K225" i="60" a="1"/>
  <c r="K225" i="60" s="1"/>
  <c r="J225" i="60" a="1"/>
  <c r="J225" i="60" s="1"/>
  <c r="B225" i="60" a="1"/>
  <c r="B225" i="60" s="1"/>
  <c r="Q224" i="60" a="1"/>
  <c r="Q224" i="60" s="1"/>
  <c r="L224" i="60" a="1"/>
  <c r="L224" i="60" s="1"/>
  <c r="K224" i="60" a="1"/>
  <c r="K224" i="60" s="1"/>
  <c r="J224" i="60" a="1"/>
  <c r="J224" i="60" s="1"/>
  <c r="B224" i="60" a="1"/>
  <c r="B224" i="60" s="1"/>
  <c r="Q223" i="60" a="1"/>
  <c r="Q223" i="60" s="1"/>
  <c r="L223" i="60" a="1"/>
  <c r="L223" i="60" s="1"/>
  <c r="K223" i="60" a="1"/>
  <c r="K223" i="60" s="1"/>
  <c r="J223" i="60" a="1"/>
  <c r="J223" i="60" s="1"/>
  <c r="B223" i="60" a="1"/>
  <c r="B223" i="60" s="1"/>
  <c r="Q222" i="60" a="1"/>
  <c r="Q222" i="60" s="1"/>
  <c r="L222" i="60" a="1"/>
  <c r="L222" i="60" s="1"/>
  <c r="K222" i="60" a="1"/>
  <c r="K222" i="60" s="1"/>
  <c r="J222" i="60" a="1"/>
  <c r="J222" i="60" s="1"/>
  <c r="B222" i="60" a="1"/>
  <c r="B222" i="60" s="1"/>
  <c r="Q221" i="60" a="1"/>
  <c r="Q221" i="60" s="1"/>
  <c r="L221" i="60" a="1"/>
  <c r="L221" i="60" s="1"/>
  <c r="K221" i="60" a="1"/>
  <c r="K221" i="60" s="1"/>
  <c r="J221" i="60" a="1"/>
  <c r="J221" i="60" s="1"/>
  <c r="B221" i="60" a="1"/>
  <c r="B221" i="60" s="1"/>
  <c r="Q220" i="60" a="1"/>
  <c r="Q220" i="60" s="1"/>
  <c r="L220" i="60" a="1"/>
  <c r="L220" i="60" s="1"/>
  <c r="K220" i="60" a="1"/>
  <c r="K220" i="60" s="1"/>
  <c r="J220" i="60" a="1"/>
  <c r="J220" i="60" s="1"/>
  <c r="B220" i="60" a="1"/>
  <c r="B220" i="60" s="1"/>
  <c r="Q219" i="60" a="1"/>
  <c r="Q219" i="60" s="1"/>
  <c r="L219" i="60" a="1"/>
  <c r="L219" i="60" s="1"/>
  <c r="K219" i="60" a="1"/>
  <c r="K219" i="60" s="1"/>
  <c r="J219" i="60" a="1"/>
  <c r="J219" i="60" s="1"/>
  <c r="B219" i="60" a="1"/>
  <c r="B219" i="60" s="1"/>
  <c r="Q218" i="60" a="1"/>
  <c r="Q218" i="60" s="1"/>
  <c r="L218" i="60" a="1"/>
  <c r="L218" i="60" s="1"/>
  <c r="K218" i="60" a="1"/>
  <c r="K218" i="60" s="1"/>
  <c r="J218" i="60" a="1"/>
  <c r="J218" i="60" s="1"/>
  <c r="B218" i="60" a="1"/>
  <c r="B218" i="60" s="1"/>
  <c r="Q217" i="60" a="1"/>
  <c r="Q217" i="60" s="1"/>
  <c r="L217" i="60" a="1"/>
  <c r="L217" i="60" s="1"/>
  <c r="K217" i="60" a="1"/>
  <c r="K217" i="60" s="1"/>
  <c r="J217" i="60" a="1"/>
  <c r="J217" i="60" s="1"/>
  <c r="B217" i="60" a="1"/>
  <c r="B217" i="60" s="1"/>
  <c r="Q216" i="60" a="1"/>
  <c r="Q216" i="60" s="1"/>
  <c r="L216" i="60" a="1"/>
  <c r="L216" i="60" s="1"/>
  <c r="K216" i="60" a="1"/>
  <c r="K216" i="60" s="1"/>
  <c r="J216" i="60" a="1"/>
  <c r="J216" i="60" s="1"/>
  <c r="B216" i="60" a="1"/>
  <c r="B216" i="60" s="1"/>
  <c r="Q215" i="60" a="1"/>
  <c r="Q215" i="60" s="1"/>
  <c r="L215" i="60" a="1"/>
  <c r="L215" i="60" s="1"/>
  <c r="K215" i="60" a="1"/>
  <c r="K215" i="60" s="1"/>
  <c r="J215" i="60" a="1"/>
  <c r="J215" i="60" s="1"/>
  <c r="B215" i="60" a="1"/>
  <c r="B215" i="60" s="1"/>
  <c r="Q214" i="60" a="1"/>
  <c r="Q214" i="60" s="1"/>
  <c r="L214" i="60" a="1"/>
  <c r="L214" i="60" s="1"/>
  <c r="K214" i="60" a="1"/>
  <c r="K214" i="60" s="1"/>
  <c r="J214" i="60" a="1"/>
  <c r="J214" i="60" s="1"/>
  <c r="B214" i="60" a="1"/>
  <c r="B214" i="60" s="1"/>
  <c r="Q213" i="60" a="1"/>
  <c r="Q213" i="60" s="1"/>
  <c r="L213" i="60" a="1"/>
  <c r="L213" i="60" s="1"/>
  <c r="K213" i="60" a="1"/>
  <c r="K213" i="60" s="1"/>
  <c r="J213" i="60" a="1"/>
  <c r="J213" i="60" s="1"/>
  <c r="B213" i="60" a="1"/>
  <c r="B213" i="60" s="1"/>
  <c r="Q212" i="60" a="1"/>
  <c r="Q212" i="60" s="1"/>
  <c r="L212" i="60" a="1"/>
  <c r="L212" i="60" s="1"/>
  <c r="K212" i="60" a="1"/>
  <c r="K212" i="60" s="1"/>
  <c r="J212" i="60" a="1"/>
  <c r="J212" i="60" s="1"/>
  <c r="B212" i="60" a="1"/>
  <c r="B212" i="60" s="1"/>
  <c r="Q211" i="60" a="1"/>
  <c r="Q211" i="60" s="1"/>
  <c r="L211" i="60" a="1"/>
  <c r="L211" i="60" s="1"/>
  <c r="K211" i="60" a="1"/>
  <c r="K211" i="60" s="1"/>
  <c r="J211" i="60" a="1"/>
  <c r="J211" i="60" s="1"/>
  <c r="B211" i="60" a="1"/>
  <c r="B211" i="60" s="1"/>
  <c r="Q210" i="60" a="1"/>
  <c r="Q210" i="60" s="1"/>
  <c r="L210" i="60" a="1"/>
  <c r="L210" i="60" s="1"/>
  <c r="K210" i="60" a="1"/>
  <c r="K210" i="60" s="1"/>
  <c r="J210" i="60" a="1"/>
  <c r="J210" i="60" s="1"/>
  <c r="B210" i="60" a="1"/>
  <c r="B210" i="60" s="1"/>
  <c r="Q209" i="60" a="1"/>
  <c r="Q209" i="60" s="1"/>
  <c r="L209" i="60" a="1"/>
  <c r="L209" i="60" s="1"/>
  <c r="K209" i="60" a="1"/>
  <c r="K209" i="60" s="1"/>
  <c r="J209" i="60" a="1"/>
  <c r="J209" i="60" s="1"/>
  <c r="B209" i="60" a="1"/>
  <c r="B209" i="60" s="1"/>
  <c r="Q208" i="60" a="1"/>
  <c r="Q208" i="60" s="1"/>
  <c r="L208" i="60" a="1"/>
  <c r="L208" i="60" s="1"/>
  <c r="K208" i="60" a="1"/>
  <c r="K208" i="60" s="1"/>
  <c r="J208" i="60" a="1"/>
  <c r="J208" i="60" s="1"/>
  <c r="B208" i="60" a="1"/>
  <c r="B208" i="60" s="1"/>
  <c r="Q207" i="60" a="1"/>
  <c r="Q207" i="60" s="1"/>
  <c r="L207" i="60" a="1"/>
  <c r="L207" i="60" s="1"/>
  <c r="K207" i="60" a="1"/>
  <c r="K207" i="60" s="1"/>
  <c r="J207" i="60" a="1"/>
  <c r="J207" i="60" s="1"/>
  <c r="B207" i="60" a="1"/>
  <c r="B207" i="60" s="1"/>
  <c r="Q206" i="60" a="1"/>
  <c r="Q206" i="60" s="1"/>
  <c r="L206" i="60" a="1"/>
  <c r="L206" i="60" s="1"/>
  <c r="K206" i="60" a="1"/>
  <c r="K206" i="60" s="1"/>
  <c r="J206" i="60" a="1"/>
  <c r="J206" i="60" s="1"/>
  <c r="B206" i="60" a="1"/>
  <c r="B206" i="60" s="1"/>
  <c r="Q205" i="60" a="1"/>
  <c r="Q205" i="60" s="1"/>
  <c r="L205" i="60" a="1"/>
  <c r="L205" i="60" s="1"/>
  <c r="K205" i="60" a="1"/>
  <c r="K205" i="60" s="1"/>
  <c r="J205" i="60" a="1"/>
  <c r="J205" i="60" s="1"/>
  <c r="B205" i="60" a="1"/>
  <c r="B205" i="60" s="1"/>
  <c r="Q204" i="60" a="1"/>
  <c r="Q204" i="60" s="1"/>
  <c r="L204" i="60" a="1"/>
  <c r="L204" i="60" s="1"/>
  <c r="K204" i="60" a="1"/>
  <c r="K204" i="60" s="1"/>
  <c r="J204" i="60" a="1"/>
  <c r="J204" i="60" s="1"/>
  <c r="B204" i="60" a="1"/>
  <c r="B204" i="60" s="1"/>
  <c r="Q203" i="60" a="1"/>
  <c r="Q203" i="60" s="1"/>
  <c r="L203" i="60" a="1"/>
  <c r="L203" i="60" s="1"/>
  <c r="K203" i="60" a="1"/>
  <c r="K203" i="60" s="1"/>
  <c r="J203" i="60" a="1"/>
  <c r="J203" i="60" s="1"/>
  <c r="B203" i="60" a="1"/>
  <c r="B203" i="60" s="1"/>
  <c r="Q202" i="60" a="1"/>
  <c r="Q202" i="60" s="1"/>
  <c r="L202" i="60" a="1"/>
  <c r="L202" i="60" s="1"/>
  <c r="K202" i="60" a="1"/>
  <c r="K202" i="60" s="1"/>
  <c r="J202" i="60" a="1"/>
  <c r="J202" i="60" s="1"/>
  <c r="B202" i="60" a="1"/>
  <c r="B202" i="60" s="1"/>
  <c r="Q201" i="60" a="1"/>
  <c r="Q201" i="60" s="1"/>
  <c r="L201" i="60" a="1"/>
  <c r="L201" i="60" s="1"/>
  <c r="K201" i="60" a="1"/>
  <c r="K201" i="60" s="1"/>
  <c r="J201" i="60" a="1"/>
  <c r="J201" i="60" s="1"/>
  <c r="B201" i="60" a="1"/>
  <c r="B201" i="60" s="1"/>
  <c r="Q200" i="60" a="1"/>
  <c r="Q200" i="60" s="1"/>
  <c r="L200" i="60" a="1"/>
  <c r="L200" i="60" s="1"/>
  <c r="K200" i="60" a="1"/>
  <c r="K200" i="60" s="1"/>
  <c r="J200" i="60" a="1"/>
  <c r="J200" i="60" s="1"/>
  <c r="B200" i="60" a="1"/>
  <c r="B200" i="60" s="1"/>
  <c r="Q199" i="60" a="1"/>
  <c r="Q199" i="60" s="1"/>
  <c r="L199" i="60" a="1"/>
  <c r="L199" i="60" s="1"/>
  <c r="K199" i="60" a="1"/>
  <c r="K199" i="60" s="1"/>
  <c r="J199" i="60" a="1"/>
  <c r="J199" i="60" s="1"/>
  <c r="B199" i="60" a="1"/>
  <c r="B199" i="60" s="1"/>
  <c r="Q198" i="60" a="1"/>
  <c r="Q198" i="60" s="1"/>
  <c r="L198" i="60" a="1"/>
  <c r="L198" i="60" s="1"/>
  <c r="K198" i="60" a="1"/>
  <c r="K198" i="60" s="1"/>
  <c r="J198" i="60" a="1"/>
  <c r="J198" i="60" s="1"/>
  <c r="B198" i="60" a="1"/>
  <c r="B198" i="60" s="1"/>
  <c r="Q197" i="60" a="1"/>
  <c r="Q197" i="60" s="1"/>
  <c r="L197" i="60" a="1"/>
  <c r="L197" i="60" s="1"/>
  <c r="K197" i="60" a="1"/>
  <c r="K197" i="60" s="1"/>
  <c r="J197" i="60" a="1"/>
  <c r="J197" i="60" s="1"/>
  <c r="B197" i="60" a="1"/>
  <c r="B197" i="60" s="1"/>
  <c r="Q196" i="60" a="1"/>
  <c r="Q196" i="60" s="1"/>
  <c r="L196" i="60" a="1"/>
  <c r="L196" i="60" s="1"/>
  <c r="K196" i="60" a="1"/>
  <c r="K196" i="60" s="1"/>
  <c r="J196" i="60" a="1"/>
  <c r="J196" i="60" s="1"/>
  <c r="B196" i="60" a="1"/>
  <c r="B196" i="60" s="1"/>
  <c r="Q195" i="60" a="1"/>
  <c r="Q195" i="60" s="1"/>
  <c r="L195" i="60" a="1"/>
  <c r="L195" i="60" s="1"/>
  <c r="K195" i="60" a="1"/>
  <c r="K195" i="60" s="1"/>
  <c r="J195" i="60" a="1"/>
  <c r="J195" i="60" s="1"/>
  <c r="B195" i="60" a="1"/>
  <c r="B195" i="60" s="1"/>
  <c r="Q194" i="60" a="1"/>
  <c r="Q194" i="60" s="1"/>
  <c r="L194" i="60" a="1"/>
  <c r="L194" i="60" s="1"/>
  <c r="K194" i="60" a="1"/>
  <c r="K194" i="60" s="1"/>
  <c r="J194" i="60" a="1"/>
  <c r="J194" i="60" s="1"/>
  <c r="B194" i="60" a="1"/>
  <c r="B194" i="60" s="1"/>
  <c r="Q193" i="60" a="1"/>
  <c r="Q193" i="60" s="1"/>
  <c r="L193" i="60" a="1"/>
  <c r="L193" i="60" s="1"/>
  <c r="K193" i="60" a="1"/>
  <c r="K193" i="60" s="1"/>
  <c r="J193" i="60" a="1"/>
  <c r="J193" i="60" s="1"/>
  <c r="B193" i="60" a="1"/>
  <c r="B193" i="60" s="1"/>
  <c r="Q192" i="60" a="1"/>
  <c r="Q192" i="60" s="1"/>
  <c r="L192" i="60" a="1"/>
  <c r="L192" i="60" s="1"/>
  <c r="K192" i="60" a="1"/>
  <c r="K192" i="60" s="1"/>
  <c r="J192" i="60" a="1"/>
  <c r="J192" i="60" s="1"/>
  <c r="B192" i="60" a="1"/>
  <c r="B192" i="60" s="1"/>
  <c r="Q191" i="60" a="1"/>
  <c r="Q191" i="60" s="1"/>
  <c r="L191" i="60" a="1"/>
  <c r="L191" i="60" s="1"/>
  <c r="K191" i="60" a="1"/>
  <c r="K191" i="60" s="1"/>
  <c r="J191" i="60" a="1"/>
  <c r="J191" i="60" s="1"/>
  <c r="B191" i="60" a="1"/>
  <c r="B191" i="60" s="1"/>
  <c r="Q190" i="60" a="1"/>
  <c r="Q190" i="60" s="1"/>
  <c r="L190" i="60" a="1"/>
  <c r="L190" i="60" s="1"/>
  <c r="K190" i="60" a="1"/>
  <c r="K190" i="60" s="1"/>
  <c r="J190" i="60" a="1"/>
  <c r="J190" i="60" s="1"/>
  <c r="B190" i="60" a="1"/>
  <c r="B190" i="60" s="1"/>
  <c r="Q189" i="60" a="1"/>
  <c r="Q189" i="60" s="1"/>
  <c r="L189" i="60" a="1"/>
  <c r="L189" i="60" s="1"/>
  <c r="K189" i="60" a="1"/>
  <c r="K189" i="60" s="1"/>
  <c r="J189" i="60" a="1"/>
  <c r="J189" i="60" s="1"/>
  <c r="B189" i="60" a="1"/>
  <c r="B189" i="60" s="1"/>
  <c r="Q188" i="60" a="1"/>
  <c r="Q188" i="60" s="1"/>
  <c r="L188" i="60" a="1"/>
  <c r="L188" i="60" s="1"/>
  <c r="K188" i="60" a="1"/>
  <c r="K188" i="60" s="1"/>
  <c r="J188" i="60" a="1"/>
  <c r="J188" i="60" s="1"/>
  <c r="B188" i="60" a="1"/>
  <c r="B188" i="60" s="1"/>
  <c r="Q187" i="60" a="1"/>
  <c r="Q187" i="60" s="1"/>
  <c r="L187" i="60" a="1"/>
  <c r="L187" i="60" s="1"/>
  <c r="K187" i="60" a="1"/>
  <c r="K187" i="60" s="1"/>
  <c r="J187" i="60" a="1"/>
  <c r="J187" i="60" s="1"/>
  <c r="B187" i="60" a="1"/>
  <c r="B187" i="60" s="1"/>
  <c r="Q186" i="60" a="1"/>
  <c r="Q186" i="60" s="1"/>
  <c r="L186" i="60" a="1"/>
  <c r="L186" i="60" s="1"/>
  <c r="K186" i="60" a="1"/>
  <c r="K186" i="60" s="1"/>
  <c r="J186" i="60" a="1"/>
  <c r="J186" i="60" s="1"/>
  <c r="B186" i="60" a="1"/>
  <c r="B186" i="60" s="1"/>
  <c r="Q185" i="60" a="1"/>
  <c r="Q185" i="60" s="1"/>
  <c r="L185" i="60" a="1"/>
  <c r="L185" i="60" s="1"/>
  <c r="K185" i="60" a="1"/>
  <c r="K185" i="60" s="1"/>
  <c r="J185" i="60" a="1"/>
  <c r="J185" i="60" s="1"/>
  <c r="B185" i="60" a="1"/>
  <c r="B185" i="60" s="1"/>
  <c r="Q184" i="60" a="1"/>
  <c r="Q184" i="60" s="1"/>
  <c r="L184" i="60" a="1"/>
  <c r="L184" i="60" s="1"/>
  <c r="K184" i="60" a="1"/>
  <c r="K184" i="60" s="1"/>
  <c r="J184" i="60" a="1"/>
  <c r="J184" i="60" s="1"/>
  <c r="B184" i="60" a="1"/>
  <c r="B184" i="60" s="1"/>
  <c r="Q183" i="60" a="1"/>
  <c r="Q183" i="60" s="1"/>
  <c r="L183" i="60" a="1"/>
  <c r="L183" i="60" s="1"/>
  <c r="K183" i="60" a="1"/>
  <c r="K183" i="60" s="1"/>
  <c r="J183" i="60" a="1"/>
  <c r="J183" i="60" s="1"/>
  <c r="B183" i="60" a="1"/>
  <c r="B183" i="60" s="1"/>
  <c r="Q182" i="60" a="1"/>
  <c r="Q182" i="60" s="1"/>
  <c r="L182" i="60" a="1"/>
  <c r="L182" i="60" s="1"/>
  <c r="K182" i="60" a="1"/>
  <c r="K182" i="60" s="1"/>
  <c r="J182" i="60" a="1"/>
  <c r="J182" i="60" s="1"/>
  <c r="B182" i="60" a="1"/>
  <c r="B182" i="60" s="1"/>
  <c r="Q181" i="60" a="1"/>
  <c r="Q181" i="60" s="1"/>
  <c r="L181" i="60" a="1"/>
  <c r="L181" i="60" s="1"/>
  <c r="K181" i="60" a="1"/>
  <c r="K181" i="60" s="1"/>
  <c r="J181" i="60" a="1"/>
  <c r="J181" i="60" s="1"/>
  <c r="B181" i="60" a="1"/>
  <c r="B181" i="60" s="1"/>
  <c r="Q180" i="60" a="1"/>
  <c r="Q180" i="60" s="1"/>
  <c r="L180" i="60" a="1"/>
  <c r="L180" i="60" s="1"/>
  <c r="K180" i="60" a="1"/>
  <c r="K180" i="60" s="1"/>
  <c r="J180" i="60" a="1"/>
  <c r="J180" i="60" s="1"/>
  <c r="B180" i="60" a="1"/>
  <c r="B180" i="60" s="1"/>
  <c r="Q179" i="60" a="1"/>
  <c r="Q179" i="60" s="1"/>
  <c r="L179" i="60" a="1"/>
  <c r="L179" i="60" s="1"/>
  <c r="K179" i="60" a="1"/>
  <c r="K179" i="60" s="1"/>
  <c r="J179" i="60" a="1"/>
  <c r="J179" i="60" s="1"/>
  <c r="B179" i="60" a="1"/>
  <c r="B179" i="60" s="1"/>
  <c r="Q178" i="60" a="1"/>
  <c r="Q178" i="60" s="1"/>
  <c r="L178" i="60" a="1"/>
  <c r="L178" i="60" s="1"/>
  <c r="K178" i="60" a="1"/>
  <c r="K178" i="60" s="1"/>
  <c r="J178" i="60" a="1"/>
  <c r="J178" i="60" s="1"/>
  <c r="B178" i="60" a="1"/>
  <c r="B178" i="60" s="1"/>
  <c r="Q177" i="60" a="1"/>
  <c r="Q177" i="60" s="1"/>
  <c r="L177" i="60" a="1"/>
  <c r="L177" i="60" s="1"/>
  <c r="K177" i="60" a="1"/>
  <c r="K177" i="60" s="1"/>
  <c r="J177" i="60" a="1"/>
  <c r="J177" i="60" s="1"/>
  <c r="B177" i="60" a="1"/>
  <c r="B177" i="60" s="1"/>
  <c r="Q176" i="60" a="1"/>
  <c r="Q176" i="60" s="1"/>
  <c r="L176" i="60" a="1"/>
  <c r="L176" i="60" s="1"/>
  <c r="K176" i="60" a="1"/>
  <c r="K176" i="60" s="1"/>
  <c r="J176" i="60" a="1"/>
  <c r="J176" i="60" s="1"/>
  <c r="B176" i="60" a="1"/>
  <c r="B176" i="60" s="1"/>
  <c r="Q175" i="60" a="1"/>
  <c r="Q175" i="60" s="1"/>
  <c r="L175" i="60" a="1"/>
  <c r="L175" i="60" s="1"/>
  <c r="K175" i="60" a="1"/>
  <c r="K175" i="60" s="1"/>
  <c r="J175" i="60" a="1"/>
  <c r="J175" i="60" s="1"/>
  <c r="B175" i="60" a="1"/>
  <c r="B175" i="60" s="1"/>
  <c r="Q174" i="60" a="1"/>
  <c r="Q174" i="60" s="1"/>
  <c r="L174" i="60" a="1"/>
  <c r="L174" i="60" s="1"/>
  <c r="K174" i="60" a="1"/>
  <c r="K174" i="60" s="1"/>
  <c r="J174" i="60" a="1"/>
  <c r="J174" i="60" s="1"/>
  <c r="B174" i="60" a="1"/>
  <c r="B174" i="60" s="1"/>
  <c r="Q173" i="60" a="1"/>
  <c r="Q173" i="60" s="1"/>
  <c r="L173" i="60" a="1"/>
  <c r="L173" i="60" s="1"/>
  <c r="K173" i="60" a="1"/>
  <c r="K173" i="60" s="1"/>
  <c r="J173" i="60" a="1"/>
  <c r="J173" i="60" s="1"/>
  <c r="B173" i="60" a="1"/>
  <c r="B173" i="60" s="1"/>
  <c r="Q172" i="60" a="1"/>
  <c r="Q172" i="60" s="1"/>
  <c r="L172" i="60" a="1"/>
  <c r="L172" i="60" s="1"/>
  <c r="K172" i="60" a="1"/>
  <c r="K172" i="60" s="1"/>
  <c r="J172" i="60" a="1"/>
  <c r="J172" i="60" s="1"/>
  <c r="B172" i="60" a="1"/>
  <c r="B172" i="60" s="1"/>
  <c r="Q171" i="60" a="1"/>
  <c r="Q171" i="60" s="1"/>
  <c r="L171" i="60" a="1"/>
  <c r="L171" i="60" s="1"/>
  <c r="K171" i="60" a="1"/>
  <c r="K171" i="60" s="1"/>
  <c r="J171" i="60" a="1"/>
  <c r="J171" i="60" s="1"/>
  <c r="B171" i="60" a="1"/>
  <c r="B171" i="60" s="1"/>
  <c r="Q170" i="60" a="1"/>
  <c r="Q170" i="60" s="1"/>
  <c r="L170" i="60" a="1"/>
  <c r="L170" i="60" s="1"/>
  <c r="K170" i="60" a="1"/>
  <c r="K170" i="60" s="1"/>
  <c r="J170" i="60" a="1"/>
  <c r="J170" i="60" s="1"/>
  <c r="B170" i="60" a="1"/>
  <c r="B170" i="60" s="1"/>
  <c r="Q169" i="60" a="1"/>
  <c r="Q169" i="60" s="1"/>
  <c r="L169" i="60" a="1"/>
  <c r="L169" i="60" s="1"/>
  <c r="K169" i="60" a="1"/>
  <c r="K169" i="60" s="1"/>
  <c r="J169" i="60" a="1"/>
  <c r="J169" i="60" s="1"/>
  <c r="B169" i="60" a="1"/>
  <c r="B169" i="60" s="1"/>
  <c r="Q168" i="60" a="1"/>
  <c r="Q168" i="60" s="1"/>
  <c r="L168" i="60" a="1"/>
  <c r="L168" i="60" s="1"/>
  <c r="K168" i="60" a="1"/>
  <c r="K168" i="60" s="1"/>
  <c r="J168" i="60" a="1"/>
  <c r="J168" i="60" s="1"/>
  <c r="B168" i="60" a="1"/>
  <c r="B168" i="60" s="1"/>
  <c r="Q167" i="60" a="1"/>
  <c r="Q167" i="60" s="1"/>
  <c r="L167" i="60" a="1"/>
  <c r="L167" i="60" s="1"/>
  <c r="K167" i="60" a="1"/>
  <c r="K167" i="60" s="1"/>
  <c r="J167" i="60" a="1"/>
  <c r="J167" i="60" s="1"/>
  <c r="B167" i="60" a="1"/>
  <c r="B167" i="60" s="1"/>
  <c r="Q166" i="60" a="1"/>
  <c r="Q166" i="60" s="1"/>
  <c r="L166" i="60" a="1"/>
  <c r="L166" i="60" s="1"/>
  <c r="K166" i="60" a="1"/>
  <c r="K166" i="60" s="1"/>
  <c r="J166" i="60" a="1"/>
  <c r="J166" i="60" s="1"/>
  <c r="B166" i="60" a="1"/>
  <c r="B166" i="60" s="1"/>
  <c r="Q165" i="60" a="1"/>
  <c r="Q165" i="60" s="1"/>
  <c r="L165" i="60" a="1"/>
  <c r="L165" i="60" s="1"/>
  <c r="K165" i="60" a="1"/>
  <c r="K165" i="60" s="1"/>
  <c r="J165" i="60" a="1"/>
  <c r="J165" i="60" s="1"/>
  <c r="B165" i="60" a="1"/>
  <c r="B165" i="60" s="1"/>
  <c r="Q164" i="60" a="1"/>
  <c r="Q164" i="60" s="1"/>
  <c r="L164" i="60" a="1"/>
  <c r="L164" i="60" s="1"/>
  <c r="K164" i="60" a="1"/>
  <c r="K164" i="60" s="1"/>
  <c r="J164" i="60" a="1"/>
  <c r="J164" i="60" s="1"/>
  <c r="B164" i="60" a="1"/>
  <c r="B164" i="60" s="1"/>
  <c r="Q163" i="60" a="1"/>
  <c r="Q163" i="60" s="1"/>
  <c r="L163" i="60" a="1"/>
  <c r="L163" i="60" s="1"/>
  <c r="K163" i="60" a="1"/>
  <c r="K163" i="60" s="1"/>
  <c r="J163" i="60" a="1"/>
  <c r="J163" i="60" s="1"/>
  <c r="B163" i="60" a="1"/>
  <c r="B163" i="60" s="1"/>
  <c r="Q162" i="60" a="1"/>
  <c r="Q162" i="60" s="1"/>
  <c r="L162" i="60" a="1"/>
  <c r="L162" i="60" s="1"/>
  <c r="K162" i="60" a="1"/>
  <c r="K162" i="60" s="1"/>
  <c r="J162" i="60" a="1"/>
  <c r="J162" i="60" s="1"/>
  <c r="B162" i="60" a="1"/>
  <c r="B162" i="60" s="1"/>
  <c r="Q161" i="60" a="1"/>
  <c r="Q161" i="60" s="1"/>
  <c r="L161" i="60" a="1"/>
  <c r="L161" i="60" s="1"/>
  <c r="K161" i="60" a="1"/>
  <c r="K161" i="60" s="1"/>
  <c r="J161" i="60" a="1"/>
  <c r="J161" i="60" s="1"/>
  <c r="B161" i="60" a="1"/>
  <c r="B161" i="60" s="1"/>
  <c r="Q160" i="60" a="1"/>
  <c r="Q160" i="60" s="1"/>
  <c r="L160" i="60" a="1"/>
  <c r="L160" i="60" s="1"/>
  <c r="K160" i="60" a="1"/>
  <c r="K160" i="60" s="1"/>
  <c r="J160" i="60" a="1"/>
  <c r="J160" i="60" s="1"/>
  <c r="B160" i="60" a="1"/>
  <c r="B160" i="60" s="1"/>
  <c r="Q159" i="60" a="1"/>
  <c r="Q159" i="60" s="1"/>
  <c r="L159" i="60" a="1"/>
  <c r="L159" i="60" s="1"/>
  <c r="K159" i="60" a="1"/>
  <c r="K159" i="60" s="1"/>
  <c r="J159" i="60" a="1"/>
  <c r="J159" i="60" s="1"/>
  <c r="B159" i="60" a="1"/>
  <c r="B159" i="60" s="1"/>
  <c r="Q158" i="60" a="1"/>
  <c r="Q158" i="60" s="1"/>
  <c r="L158" i="60" a="1"/>
  <c r="L158" i="60" s="1"/>
  <c r="K158" i="60" a="1"/>
  <c r="K158" i="60" s="1"/>
  <c r="J158" i="60" a="1"/>
  <c r="J158" i="60" s="1"/>
  <c r="B158" i="60" a="1"/>
  <c r="B158" i="60" s="1"/>
  <c r="Q157" i="60" a="1"/>
  <c r="Q157" i="60" s="1"/>
  <c r="L157" i="60" a="1"/>
  <c r="L157" i="60" s="1"/>
  <c r="K157" i="60" a="1"/>
  <c r="K157" i="60" s="1"/>
  <c r="J157" i="60" a="1"/>
  <c r="J157" i="60" s="1"/>
  <c r="B157" i="60" a="1"/>
  <c r="B157" i="60" s="1"/>
  <c r="Q156" i="60" a="1"/>
  <c r="Q156" i="60" s="1"/>
  <c r="L156" i="60" a="1"/>
  <c r="L156" i="60" s="1"/>
  <c r="K156" i="60" a="1"/>
  <c r="K156" i="60" s="1"/>
  <c r="J156" i="60" a="1"/>
  <c r="J156" i="60" s="1"/>
  <c r="B156" i="60" a="1"/>
  <c r="B156" i="60" s="1"/>
  <c r="Q155" i="60" a="1"/>
  <c r="Q155" i="60" s="1"/>
  <c r="L155" i="60" a="1"/>
  <c r="L155" i="60" s="1"/>
  <c r="K155" i="60" a="1"/>
  <c r="K155" i="60" s="1"/>
  <c r="J155" i="60" a="1"/>
  <c r="J155" i="60" s="1"/>
  <c r="B155" i="60" a="1"/>
  <c r="B155" i="60" s="1"/>
  <c r="Q154" i="60" a="1"/>
  <c r="Q154" i="60" s="1"/>
  <c r="L154" i="60" a="1"/>
  <c r="L154" i="60" s="1"/>
  <c r="K154" i="60" a="1"/>
  <c r="K154" i="60" s="1"/>
  <c r="J154" i="60" a="1"/>
  <c r="J154" i="60" s="1"/>
  <c r="B154" i="60" a="1"/>
  <c r="B154" i="60" s="1"/>
  <c r="Q153" i="60" a="1"/>
  <c r="Q153" i="60" s="1"/>
  <c r="L153" i="60" a="1"/>
  <c r="L153" i="60" s="1"/>
  <c r="K153" i="60" a="1"/>
  <c r="K153" i="60" s="1"/>
  <c r="J153" i="60" a="1"/>
  <c r="J153" i="60" s="1"/>
  <c r="B153" i="60" a="1"/>
  <c r="B153" i="60" s="1"/>
  <c r="Q152" i="60" a="1"/>
  <c r="Q152" i="60" s="1"/>
  <c r="L152" i="60" a="1"/>
  <c r="L152" i="60" s="1"/>
  <c r="K152" i="60" a="1"/>
  <c r="K152" i="60" s="1"/>
  <c r="J152" i="60" a="1"/>
  <c r="J152" i="60" s="1"/>
  <c r="B152" i="60" a="1"/>
  <c r="B152" i="60" s="1"/>
  <c r="Q151" i="60" a="1"/>
  <c r="Q151" i="60" s="1"/>
  <c r="L151" i="60" a="1"/>
  <c r="L151" i="60" s="1"/>
  <c r="K151" i="60" a="1"/>
  <c r="K151" i="60" s="1"/>
  <c r="J151" i="60" a="1"/>
  <c r="J151" i="60" s="1"/>
  <c r="B151" i="60" a="1"/>
  <c r="B151" i="60" s="1"/>
  <c r="Q150" i="60" a="1"/>
  <c r="Q150" i="60" s="1"/>
  <c r="L150" i="60" a="1"/>
  <c r="L150" i="60" s="1"/>
  <c r="K150" i="60" a="1"/>
  <c r="K150" i="60" s="1"/>
  <c r="J150" i="60" a="1"/>
  <c r="J150" i="60" s="1"/>
  <c r="B150" i="60" a="1"/>
  <c r="B150" i="60" s="1"/>
  <c r="Q149" i="60" a="1"/>
  <c r="Q149" i="60" s="1"/>
  <c r="L149" i="60" a="1"/>
  <c r="L149" i="60" s="1"/>
  <c r="K149" i="60" a="1"/>
  <c r="K149" i="60" s="1"/>
  <c r="J149" i="60" a="1"/>
  <c r="J149" i="60" s="1"/>
  <c r="B149" i="60" a="1"/>
  <c r="B149" i="60" s="1"/>
  <c r="Q148" i="60" a="1"/>
  <c r="Q148" i="60" s="1"/>
  <c r="L148" i="60" a="1"/>
  <c r="L148" i="60" s="1"/>
  <c r="K148" i="60" a="1"/>
  <c r="K148" i="60" s="1"/>
  <c r="J148" i="60" a="1"/>
  <c r="J148" i="60" s="1"/>
  <c r="B148" i="60" a="1"/>
  <c r="B148" i="60" s="1"/>
  <c r="Q147" i="60" a="1"/>
  <c r="Q147" i="60" s="1"/>
  <c r="L147" i="60" a="1"/>
  <c r="L147" i="60" s="1"/>
  <c r="K147" i="60" a="1"/>
  <c r="K147" i="60" s="1"/>
  <c r="J147" i="60" a="1"/>
  <c r="J147" i="60" s="1"/>
  <c r="B147" i="60" a="1"/>
  <c r="B147" i="60" s="1"/>
  <c r="Q146" i="60" a="1"/>
  <c r="Q146" i="60" s="1"/>
  <c r="L146" i="60" a="1"/>
  <c r="L146" i="60" s="1"/>
  <c r="K146" i="60" a="1"/>
  <c r="K146" i="60" s="1"/>
  <c r="J146" i="60" a="1"/>
  <c r="J146" i="60" s="1"/>
  <c r="B146" i="60" a="1"/>
  <c r="B146" i="60" s="1"/>
  <c r="Q145" i="60" a="1"/>
  <c r="Q145" i="60" s="1"/>
  <c r="L145" i="60" a="1"/>
  <c r="L145" i="60" s="1"/>
  <c r="K145" i="60" a="1"/>
  <c r="K145" i="60" s="1"/>
  <c r="J145" i="60" a="1"/>
  <c r="J145" i="60" s="1"/>
  <c r="B145" i="60" a="1"/>
  <c r="B145" i="60" s="1"/>
  <c r="Q144" i="60" a="1"/>
  <c r="Q144" i="60" s="1"/>
  <c r="L144" i="60" a="1"/>
  <c r="L144" i="60" s="1"/>
  <c r="K144" i="60" a="1"/>
  <c r="K144" i="60" s="1"/>
  <c r="J144" i="60" a="1"/>
  <c r="J144" i="60" s="1"/>
  <c r="B144" i="60" a="1"/>
  <c r="B144" i="60" s="1"/>
  <c r="Q143" i="60" a="1"/>
  <c r="Q143" i="60" s="1"/>
  <c r="L143" i="60" a="1"/>
  <c r="L143" i="60" s="1"/>
  <c r="K143" i="60" a="1"/>
  <c r="K143" i="60" s="1"/>
  <c r="J143" i="60" a="1"/>
  <c r="J143" i="60" s="1"/>
  <c r="B143" i="60" a="1"/>
  <c r="B143" i="60" s="1"/>
  <c r="Q142" i="60" a="1"/>
  <c r="Q142" i="60" s="1"/>
  <c r="L142" i="60" a="1"/>
  <c r="L142" i="60" s="1"/>
  <c r="K142" i="60" a="1"/>
  <c r="K142" i="60" s="1"/>
  <c r="J142" i="60" a="1"/>
  <c r="J142" i="60" s="1"/>
  <c r="B142" i="60" a="1"/>
  <c r="B142" i="60" s="1"/>
  <c r="Q141" i="60" a="1"/>
  <c r="Q141" i="60" s="1"/>
  <c r="L141" i="60" a="1"/>
  <c r="L141" i="60" s="1"/>
  <c r="K141" i="60" a="1"/>
  <c r="K141" i="60" s="1"/>
  <c r="J141" i="60" a="1"/>
  <c r="J141" i="60" s="1"/>
  <c r="B141" i="60" a="1"/>
  <c r="B141" i="60" s="1"/>
  <c r="Q140" i="60" a="1"/>
  <c r="Q140" i="60" s="1"/>
  <c r="L140" i="60" a="1"/>
  <c r="L140" i="60" s="1"/>
  <c r="K140" i="60" a="1"/>
  <c r="K140" i="60" s="1"/>
  <c r="J140" i="60" a="1"/>
  <c r="J140" i="60" s="1"/>
  <c r="B140" i="60" a="1"/>
  <c r="B140" i="60" s="1"/>
  <c r="Q139" i="60" a="1"/>
  <c r="Q139" i="60" s="1"/>
  <c r="L139" i="60" a="1"/>
  <c r="L139" i="60" s="1"/>
  <c r="K139" i="60" a="1"/>
  <c r="K139" i="60" s="1"/>
  <c r="J139" i="60" a="1"/>
  <c r="J139" i="60" s="1"/>
  <c r="B139" i="60" a="1"/>
  <c r="B139" i="60" s="1"/>
  <c r="Q138" i="60" a="1"/>
  <c r="Q138" i="60" s="1"/>
  <c r="L138" i="60" a="1"/>
  <c r="L138" i="60" s="1"/>
  <c r="K138" i="60" a="1"/>
  <c r="K138" i="60" s="1"/>
  <c r="J138" i="60" a="1"/>
  <c r="J138" i="60" s="1"/>
  <c r="B138" i="60" a="1"/>
  <c r="B138" i="60" s="1"/>
  <c r="Q137" i="60" a="1"/>
  <c r="Q137" i="60" s="1"/>
  <c r="L137" i="60" a="1"/>
  <c r="L137" i="60" s="1"/>
  <c r="K137" i="60" a="1"/>
  <c r="K137" i="60" s="1"/>
  <c r="J137" i="60" a="1"/>
  <c r="J137" i="60" s="1"/>
  <c r="B137" i="60" a="1"/>
  <c r="B137" i="60" s="1"/>
  <c r="Q136" i="60" a="1"/>
  <c r="Q136" i="60" s="1"/>
  <c r="L136" i="60" a="1"/>
  <c r="L136" i="60" s="1"/>
  <c r="K136" i="60" a="1"/>
  <c r="K136" i="60" s="1"/>
  <c r="J136" i="60" a="1"/>
  <c r="J136" i="60" s="1"/>
  <c r="B136" i="60" a="1"/>
  <c r="B136" i="60" s="1"/>
  <c r="Q135" i="60" a="1"/>
  <c r="Q135" i="60" s="1"/>
  <c r="L135" i="60" a="1"/>
  <c r="L135" i="60" s="1"/>
  <c r="K135" i="60" a="1"/>
  <c r="K135" i="60" s="1"/>
  <c r="J135" i="60" a="1"/>
  <c r="J135" i="60" s="1"/>
  <c r="B135" i="60" a="1"/>
  <c r="B135" i="60" s="1"/>
  <c r="Q134" i="60" a="1"/>
  <c r="Q134" i="60" s="1"/>
  <c r="L134" i="60" a="1"/>
  <c r="L134" i="60" s="1"/>
  <c r="K134" i="60" a="1"/>
  <c r="K134" i="60" s="1"/>
  <c r="J134" i="60" a="1"/>
  <c r="J134" i="60" s="1"/>
  <c r="B134" i="60" a="1"/>
  <c r="B134" i="60" s="1"/>
  <c r="Q133" i="60" a="1"/>
  <c r="Q133" i="60" s="1"/>
  <c r="L133" i="60" a="1"/>
  <c r="L133" i="60" s="1"/>
  <c r="K133" i="60" a="1"/>
  <c r="K133" i="60" s="1"/>
  <c r="J133" i="60" a="1"/>
  <c r="J133" i="60" s="1"/>
  <c r="B133" i="60" a="1"/>
  <c r="B133" i="60" s="1"/>
  <c r="Q132" i="60" a="1"/>
  <c r="Q132" i="60" s="1"/>
  <c r="L132" i="60" a="1"/>
  <c r="L132" i="60" s="1"/>
  <c r="K132" i="60" a="1"/>
  <c r="K132" i="60" s="1"/>
  <c r="J132" i="60" a="1"/>
  <c r="J132" i="60" s="1"/>
  <c r="B132" i="60" a="1"/>
  <c r="B132" i="60" s="1"/>
  <c r="Q131" i="60" a="1"/>
  <c r="Q131" i="60" s="1"/>
  <c r="L131" i="60" a="1"/>
  <c r="L131" i="60" s="1"/>
  <c r="K131" i="60" a="1"/>
  <c r="K131" i="60" s="1"/>
  <c r="J131" i="60" a="1"/>
  <c r="J131" i="60" s="1"/>
  <c r="B131" i="60" a="1"/>
  <c r="B131" i="60" s="1"/>
  <c r="Q130" i="60" a="1"/>
  <c r="Q130" i="60" s="1"/>
  <c r="L130" i="60" a="1"/>
  <c r="L130" i="60" s="1"/>
  <c r="K130" i="60" a="1"/>
  <c r="K130" i="60" s="1"/>
  <c r="J130" i="60" a="1"/>
  <c r="J130" i="60" s="1"/>
  <c r="B130" i="60" a="1"/>
  <c r="B130" i="60" s="1"/>
  <c r="Q129" i="60" a="1"/>
  <c r="Q129" i="60" s="1"/>
  <c r="L129" i="60" a="1"/>
  <c r="L129" i="60" s="1"/>
  <c r="K129" i="60" a="1"/>
  <c r="K129" i="60" s="1"/>
  <c r="J129" i="60" a="1"/>
  <c r="J129" i="60" s="1"/>
  <c r="B129" i="60" a="1"/>
  <c r="B129" i="60" s="1"/>
  <c r="Q128" i="60" a="1"/>
  <c r="Q128" i="60" s="1"/>
  <c r="L128" i="60" a="1"/>
  <c r="L128" i="60" s="1"/>
  <c r="K128" i="60" a="1"/>
  <c r="K128" i="60" s="1"/>
  <c r="J128" i="60" a="1"/>
  <c r="J128" i="60" s="1"/>
  <c r="B128" i="60" a="1"/>
  <c r="B128" i="60" s="1"/>
  <c r="Q127" i="60" a="1"/>
  <c r="Q127" i="60" s="1"/>
  <c r="L127" i="60" a="1"/>
  <c r="L127" i="60" s="1"/>
  <c r="K127" i="60" a="1"/>
  <c r="K127" i="60" s="1"/>
  <c r="J127" i="60" a="1"/>
  <c r="J127" i="60" s="1"/>
  <c r="B127" i="60" a="1"/>
  <c r="B127" i="60" s="1"/>
  <c r="Q126" i="60" a="1"/>
  <c r="Q126" i="60" s="1"/>
  <c r="L126" i="60" a="1"/>
  <c r="L126" i="60" s="1"/>
  <c r="K126" i="60" a="1"/>
  <c r="K126" i="60" s="1"/>
  <c r="J126" i="60" a="1"/>
  <c r="J126" i="60" s="1"/>
  <c r="B126" i="60" a="1"/>
  <c r="B126" i="60" s="1"/>
  <c r="Q125" i="60" a="1"/>
  <c r="Q125" i="60" s="1"/>
  <c r="L125" i="60" a="1"/>
  <c r="L125" i="60" s="1"/>
  <c r="K125" i="60" a="1"/>
  <c r="K125" i="60" s="1"/>
  <c r="J125" i="60" a="1"/>
  <c r="J125" i="60" s="1"/>
  <c r="B125" i="60" a="1"/>
  <c r="B125" i="60" s="1"/>
  <c r="Q124" i="60" a="1"/>
  <c r="Q124" i="60" s="1"/>
  <c r="L124" i="60" a="1"/>
  <c r="L124" i="60" s="1"/>
  <c r="K124" i="60" a="1"/>
  <c r="K124" i="60" s="1"/>
  <c r="J124" i="60" a="1"/>
  <c r="J124" i="60" s="1"/>
  <c r="B124" i="60" a="1"/>
  <c r="B124" i="60" s="1"/>
  <c r="Q123" i="60" a="1"/>
  <c r="Q123" i="60" s="1"/>
  <c r="L123" i="60" a="1"/>
  <c r="L123" i="60" s="1"/>
  <c r="K123" i="60" a="1"/>
  <c r="K123" i="60" s="1"/>
  <c r="J123" i="60" a="1"/>
  <c r="J123" i="60" s="1"/>
  <c r="B123" i="60" a="1"/>
  <c r="B123" i="60" s="1"/>
  <c r="Q122" i="60" a="1"/>
  <c r="Q122" i="60" s="1"/>
  <c r="L122" i="60" a="1"/>
  <c r="L122" i="60" s="1"/>
  <c r="K122" i="60" a="1"/>
  <c r="K122" i="60" s="1"/>
  <c r="J122" i="60" a="1"/>
  <c r="J122" i="60" s="1"/>
  <c r="B122" i="60" a="1"/>
  <c r="B122" i="60" s="1"/>
  <c r="Q121" i="60" a="1"/>
  <c r="Q121" i="60" s="1"/>
  <c r="L121" i="60" a="1"/>
  <c r="L121" i="60" s="1"/>
  <c r="K121" i="60" a="1"/>
  <c r="K121" i="60" s="1"/>
  <c r="J121" i="60" a="1"/>
  <c r="J121" i="60" s="1"/>
  <c r="B121" i="60" a="1"/>
  <c r="B121" i="60" s="1"/>
  <c r="Q120" i="60" a="1"/>
  <c r="Q120" i="60" s="1"/>
  <c r="L120" i="60" a="1"/>
  <c r="L120" i="60" s="1"/>
  <c r="K120" i="60" a="1"/>
  <c r="K120" i="60" s="1"/>
  <c r="J120" i="60" a="1"/>
  <c r="J120" i="60" s="1"/>
  <c r="B120" i="60" a="1"/>
  <c r="B120" i="60" s="1"/>
  <c r="Q119" i="60" a="1"/>
  <c r="Q119" i="60" s="1"/>
  <c r="L119" i="60" a="1"/>
  <c r="L119" i="60" s="1"/>
  <c r="K119" i="60" a="1"/>
  <c r="K119" i="60" s="1"/>
  <c r="J119" i="60" a="1"/>
  <c r="J119" i="60" s="1"/>
  <c r="B119" i="60" a="1"/>
  <c r="B119" i="60" s="1"/>
  <c r="Q118" i="60" a="1"/>
  <c r="Q118" i="60" s="1"/>
  <c r="L118" i="60" a="1"/>
  <c r="L118" i="60" s="1"/>
  <c r="K118" i="60" a="1"/>
  <c r="K118" i="60" s="1"/>
  <c r="J118" i="60" a="1"/>
  <c r="J118" i="60" s="1"/>
  <c r="B118" i="60" a="1"/>
  <c r="B118" i="60" s="1"/>
  <c r="Q117" i="60" a="1"/>
  <c r="Q117" i="60" s="1"/>
  <c r="L117" i="60" a="1"/>
  <c r="L117" i="60" s="1"/>
  <c r="K117" i="60" a="1"/>
  <c r="K117" i="60" s="1"/>
  <c r="J117" i="60" a="1"/>
  <c r="J117" i="60" s="1"/>
  <c r="B117" i="60" a="1"/>
  <c r="B117" i="60" s="1"/>
  <c r="Q116" i="60" a="1"/>
  <c r="Q116" i="60" s="1"/>
  <c r="L116" i="60" a="1"/>
  <c r="L116" i="60" s="1"/>
  <c r="K116" i="60" a="1"/>
  <c r="K116" i="60" s="1"/>
  <c r="J116" i="60" a="1"/>
  <c r="J116" i="60" s="1"/>
  <c r="B116" i="60" a="1"/>
  <c r="B116" i="60" s="1"/>
  <c r="Q115" i="60" a="1"/>
  <c r="Q115" i="60" s="1"/>
  <c r="L115" i="60" a="1"/>
  <c r="L115" i="60" s="1"/>
  <c r="K115" i="60" a="1"/>
  <c r="K115" i="60" s="1"/>
  <c r="J115" i="60" a="1"/>
  <c r="J115" i="60" s="1"/>
  <c r="B115" i="60" a="1"/>
  <c r="B115" i="60" s="1"/>
  <c r="Q114" i="60" a="1"/>
  <c r="Q114" i="60" s="1"/>
  <c r="L114" i="60" a="1"/>
  <c r="L114" i="60" s="1"/>
  <c r="K114" i="60" a="1"/>
  <c r="K114" i="60" s="1"/>
  <c r="J114" i="60" a="1"/>
  <c r="J114" i="60" s="1"/>
  <c r="B114" i="60" a="1"/>
  <c r="B114" i="60" s="1"/>
  <c r="Q113" i="60" a="1"/>
  <c r="Q113" i="60" s="1"/>
  <c r="L113" i="60" a="1"/>
  <c r="L113" i="60" s="1"/>
  <c r="K113" i="60" a="1"/>
  <c r="K113" i="60" s="1"/>
  <c r="J113" i="60" a="1"/>
  <c r="J113" i="60" s="1"/>
  <c r="B113" i="60" a="1"/>
  <c r="B113" i="60" s="1"/>
  <c r="Q112" i="60" a="1"/>
  <c r="Q112" i="60" s="1"/>
  <c r="L112" i="60" a="1"/>
  <c r="L112" i="60" s="1"/>
  <c r="K112" i="60" a="1"/>
  <c r="K112" i="60" s="1"/>
  <c r="J112" i="60" a="1"/>
  <c r="J112" i="60" s="1"/>
  <c r="B112" i="60" a="1"/>
  <c r="B112" i="60" s="1"/>
  <c r="Q111" i="60" a="1"/>
  <c r="Q111" i="60" s="1"/>
  <c r="L111" i="60" a="1"/>
  <c r="L111" i="60" s="1"/>
  <c r="K111" i="60" a="1"/>
  <c r="K111" i="60" s="1"/>
  <c r="J111" i="60" a="1"/>
  <c r="J111" i="60" s="1"/>
  <c r="B111" i="60" a="1"/>
  <c r="B111" i="60" s="1"/>
  <c r="Q110" i="60" a="1"/>
  <c r="Q110" i="60" s="1"/>
  <c r="L110" i="60" a="1"/>
  <c r="L110" i="60" s="1"/>
  <c r="K110" i="60" a="1"/>
  <c r="K110" i="60" s="1"/>
  <c r="J110" i="60" a="1"/>
  <c r="J110" i="60" s="1"/>
  <c r="B110" i="60" a="1"/>
  <c r="B110" i="60" s="1"/>
  <c r="Q109" i="60" a="1"/>
  <c r="Q109" i="60" s="1"/>
  <c r="L109" i="60" a="1"/>
  <c r="L109" i="60" s="1"/>
  <c r="K109" i="60" a="1"/>
  <c r="K109" i="60" s="1"/>
  <c r="J109" i="60" a="1"/>
  <c r="J109" i="60" s="1"/>
  <c r="B109" i="60" a="1"/>
  <c r="B109" i="60" s="1"/>
  <c r="Q108" i="60" a="1"/>
  <c r="Q108" i="60" s="1"/>
  <c r="L108" i="60" a="1"/>
  <c r="L108" i="60" s="1"/>
  <c r="K108" i="60" a="1"/>
  <c r="K108" i="60" s="1"/>
  <c r="J108" i="60" a="1"/>
  <c r="J108" i="60" s="1"/>
  <c r="B108" i="60" a="1"/>
  <c r="B108" i="60" s="1"/>
  <c r="Q107" i="60" a="1"/>
  <c r="Q107" i="60" s="1"/>
  <c r="L107" i="60" a="1"/>
  <c r="L107" i="60" s="1"/>
  <c r="K107" i="60" a="1"/>
  <c r="K107" i="60" s="1"/>
  <c r="J107" i="60" a="1"/>
  <c r="J107" i="60" s="1"/>
  <c r="B107" i="60" a="1"/>
  <c r="B107" i="60" s="1"/>
  <c r="Q106" i="60" a="1"/>
  <c r="Q106" i="60" s="1"/>
  <c r="L106" i="60" a="1"/>
  <c r="L106" i="60" s="1"/>
  <c r="K106" i="60" a="1"/>
  <c r="K106" i="60" s="1"/>
  <c r="J106" i="60" a="1"/>
  <c r="J106" i="60" s="1"/>
  <c r="B106" i="60" a="1"/>
  <c r="B106" i="60" s="1"/>
  <c r="Q105" i="60" a="1"/>
  <c r="Q105" i="60" s="1"/>
  <c r="L105" i="60" a="1"/>
  <c r="L105" i="60" s="1"/>
  <c r="K105" i="60" a="1"/>
  <c r="K105" i="60" s="1"/>
  <c r="J105" i="60" a="1"/>
  <c r="J105" i="60" s="1"/>
  <c r="B105" i="60" a="1"/>
  <c r="B105" i="60" s="1"/>
  <c r="Q104" i="60" a="1"/>
  <c r="Q104" i="60" s="1"/>
  <c r="L104" i="60" a="1"/>
  <c r="L104" i="60" s="1"/>
  <c r="K104" i="60" a="1"/>
  <c r="K104" i="60" s="1"/>
  <c r="J104" i="60" a="1"/>
  <c r="J104" i="60" s="1"/>
  <c r="B104" i="60" a="1"/>
  <c r="B104" i="60" s="1"/>
  <c r="Q103" i="60" a="1"/>
  <c r="Q103" i="60" s="1"/>
  <c r="L103" i="60" a="1"/>
  <c r="L103" i="60" s="1"/>
  <c r="K103" i="60" a="1"/>
  <c r="K103" i="60" s="1"/>
  <c r="J103" i="60" a="1"/>
  <c r="J103" i="60" s="1"/>
  <c r="B103" i="60" a="1"/>
  <c r="B103" i="60" s="1"/>
  <c r="Q102" i="60" a="1"/>
  <c r="Q102" i="60" s="1"/>
  <c r="L102" i="60" a="1"/>
  <c r="L102" i="60" s="1"/>
  <c r="K102" i="60" a="1"/>
  <c r="K102" i="60" s="1"/>
  <c r="J102" i="60" a="1"/>
  <c r="J102" i="60" s="1"/>
  <c r="B102" i="60" a="1"/>
  <c r="B102" i="60" s="1"/>
  <c r="Q101" i="60" a="1"/>
  <c r="Q101" i="60" s="1"/>
  <c r="L101" i="60" a="1"/>
  <c r="L101" i="60" s="1"/>
  <c r="K101" i="60" a="1"/>
  <c r="K101" i="60" s="1"/>
  <c r="J101" i="60" a="1"/>
  <c r="J101" i="60" s="1"/>
  <c r="B101" i="60" a="1"/>
  <c r="B101" i="60" s="1"/>
  <c r="Q100" i="60" a="1"/>
  <c r="Q100" i="60" s="1"/>
  <c r="L100" i="60" a="1"/>
  <c r="L100" i="60" s="1"/>
  <c r="K100" i="60" a="1"/>
  <c r="K100" i="60" s="1"/>
  <c r="J100" i="60" a="1"/>
  <c r="J100" i="60" s="1"/>
  <c r="B100" i="60" a="1"/>
  <c r="B100" i="60" s="1"/>
  <c r="Q99" i="60" a="1"/>
  <c r="Q99" i="60" s="1"/>
  <c r="L99" i="60" a="1"/>
  <c r="L99" i="60" s="1"/>
  <c r="K99" i="60" a="1"/>
  <c r="K99" i="60" s="1"/>
  <c r="J99" i="60" a="1"/>
  <c r="J99" i="60" s="1"/>
  <c r="B99" i="60" a="1"/>
  <c r="B99" i="60" s="1"/>
  <c r="Q98" i="60" a="1"/>
  <c r="Q98" i="60" s="1"/>
  <c r="L98" i="60" a="1"/>
  <c r="L98" i="60" s="1"/>
  <c r="K98" i="60" a="1"/>
  <c r="K98" i="60" s="1"/>
  <c r="J98" i="60" a="1"/>
  <c r="J98" i="60" s="1"/>
  <c r="B98" i="60" a="1"/>
  <c r="B98" i="60" s="1"/>
  <c r="Q97" i="60" a="1"/>
  <c r="Q97" i="60" s="1"/>
  <c r="L97" i="60" a="1"/>
  <c r="L97" i="60" s="1"/>
  <c r="K97" i="60" a="1"/>
  <c r="K97" i="60" s="1"/>
  <c r="J97" i="60" a="1"/>
  <c r="J97" i="60" s="1"/>
  <c r="B97" i="60" a="1"/>
  <c r="B97" i="60" s="1"/>
  <c r="Q96" i="60" a="1"/>
  <c r="Q96" i="60" s="1"/>
  <c r="L96" i="60" a="1"/>
  <c r="L96" i="60" s="1"/>
  <c r="K96" i="60" a="1"/>
  <c r="K96" i="60" s="1"/>
  <c r="J96" i="60" a="1"/>
  <c r="J96" i="60" s="1"/>
  <c r="B96" i="60" a="1"/>
  <c r="B96" i="60" s="1"/>
  <c r="Q95" i="60" a="1"/>
  <c r="Q95" i="60" s="1"/>
  <c r="L95" i="60" a="1"/>
  <c r="L95" i="60" s="1"/>
  <c r="K95" i="60" a="1"/>
  <c r="K95" i="60" s="1"/>
  <c r="J95" i="60" a="1"/>
  <c r="J95" i="60" s="1"/>
  <c r="B95" i="60" a="1"/>
  <c r="B95" i="60" s="1"/>
  <c r="Q94" i="60" a="1"/>
  <c r="Q94" i="60" s="1"/>
  <c r="L94" i="60" a="1"/>
  <c r="L94" i="60" s="1"/>
  <c r="K94" i="60" a="1"/>
  <c r="K94" i="60" s="1"/>
  <c r="J94" i="60" a="1"/>
  <c r="J94" i="60" s="1"/>
  <c r="B94" i="60" a="1"/>
  <c r="B94" i="60" s="1"/>
  <c r="Q93" i="60" a="1"/>
  <c r="Q93" i="60" s="1"/>
  <c r="L93" i="60" a="1"/>
  <c r="L93" i="60" s="1"/>
  <c r="K93" i="60" a="1"/>
  <c r="K93" i="60" s="1"/>
  <c r="J93" i="60" a="1"/>
  <c r="J93" i="60" s="1"/>
  <c r="B93" i="60" a="1"/>
  <c r="B93" i="60" s="1"/>
  <c r="Q92" i="60" a="1"/>
  <c r="Q92" i="60" s="1"/>
  <c r="L92" i="60" a="1"/>
  <c r="L92" i="60" s="1"/>
  <c r="K92" i="60" a="1"/>
  <c r="K92" i="60" s="1"/>
  <c r="J92" i="60" a="1"/>
  <c r="J92" i="60" s="1"/>
  <c r="B92" i="60" a="1"/>
  <c r="B92" i="60" s="1"/>
  <c r="Q91" i="60" a="1"/>
  <c r="Q91" i="60" s="1"/>
  <c r="L91" i="60" a="1"/>
  <c r="L91" i="60" s="1"/>
  <c r="K91" i="60" a="1"/>
  <c r="K91" i="60" s="1"/>
  <c r="J91" i="60" a="1"/>
  <c r="J91" i="60" s="1"/>
  <c r="B91" i="60" a="1"/>
  <c r="B91" i="60" s="1"/>
  <c r="Q90" i="60" a="1"/>
  <c r="Q90" i="60" s="1"/>
  <c r="L90" i="60" a="1"/>
  <c r="L90" i="60" s="1"/>
  <c r="K90" i="60" a="1"/>
  <c r="K90" i="60" s="1"/>
  <c r="J90" i="60" a="1"/>
  <c r="J90" i="60" s="1"/>
  <c r="B90" i="60" a="1"/>
  <c r="B90" i="60" s="1"/>
  <c r="Q89" i="60" a="1"/>
  <c r="Q89" i="60" s="1"/>
  <c r="L89" i="60" a="1"/>
  <c r="L89" i="60" s="1"/>
  <c r="K89" i="60" a="1"/>
  <c r="K89" i="60" s="1"/>
  <c r="J89" i="60" a="1"/>
  <c r="J89" i="60" s="1"/>
  <c r="B89" i="60" a="1"/>
  <c r="B89" i="60" s="1"/>
  <c r="Q88" i="60" a="1"/>
  <c r="Q88" i="60" s="1"/>
  <c r="L88" i="60" a="1"/>
  <c r="L88" i="60" s="1"/>
  <c r="K88" i="60" a="1"/>
  <c r="K88" i="60" s="1"/>
  <c r="J88" i="60" a="1"/>
  <c r="J88" i="60" s="1"/>
  <c r="B88" i="60" a="1"/>
  <c r="B88" i="60" s="1"/>
  <c r="Q87" i="60" a="1"/>
  <c r="Q87" i="60" s="1"/>
  <c r="L87" i="60" a="1"/>
  <c r="L87" i="60" s="1"/>
  <c r="K87" i="60" a="1"/>
  <c r="K87" i="60" s="1"/>
  <c r="J87" i="60" a="1"/>
  <c r="J87" i="60" s="1"/>
  <c r="B87" i="60" a="1"/>
  <c r="B87" i="60" s="1"/>
  <c r="O87" i="60" s="1" a="1"/>
  <c r="O87" i="60" s="1"/>
  <c r="Q86" i="60" a="1"/>
  <c r="Q86" i="60" s="1"/>
  <c r="L86" i="60" a="1"/>
  <c r="L86" i="60" s="1"/>
  <c r="K86" i="60" a="1"/>
  <c r="K86" i="60" s="1"/>
  <c r="J86" i="60" a="1"/>
  <c r="J86" i="60" s="1"/>
  <c r="B86" i="60" a="1"/>
  <c r="B86" i="60" s="1"/>
  <c r="P86" i="60" s="1" a="1"/>
  <c r="P86" i="60" s="1"/>
  <c r="Q85" i="60" a="1"/>
  <c r="Q85" i="60" s="1"/>
  <c r="L85" i="60" a="1"/>
  <c r="L85" i="60" s="1"/>
  <c r="K85" i="60" a="1"/>
  <c r="K85" i="60" s="1"/>
  <c r="J85" i="60" a="1"/>
  <c r="J85" i="60" s="1"/>
  <c r="B85" i="60" a="1"/>
  <c r="B85" i="60" s="1"/>
  <c r="N85" i="60" s="1" a="1"/>
  <c r="N85" i="60" s="1"/>
  <c r="Q84" i="60" a="1"/>
  <c r="Q84" i="60" s="1"/>
  <c r="L84" i="60" a="1"/>
  <c r="L84" i="60" s="1"/>
  <c r="K84" i="60" a="1"/>
  <c r="K84" i="60" s="1"/>
  <c r="J84" i="60" a="1"/>
  <c r="J84" i="60" s="1"/>
  <c r="B84" i="60" a="1"/>
  <c r="B84" i="60" s="1"/>
  <c r="O84" i="60" s="1" a="1"/>
  <c r="O84" i="60" s="1"/>
  <c r="Q83" i="60" a="1"/>
  <c r="Q83" i="60" s="1"/>
  <c r="L83" i="60" a="1"/>
  <c r="L83" i="60" s="1"/>
  <c r="K83" i="60" a="1"/>
  <c r="K83" i="60" s="1"/>
  <c r="J83" i="60" a="1"/>
  <c r="J83" i="60" s="1"/>
  <c r="B83" i="60" a="1"/>
  <c r="B83" i="60" s="1"/>
  <c r="P83" i="60" s="1" a="1"/>
  <c r="P83" i="60" s="1"/>
  <c r="Q82" i="60" a="1"/>
  <c r="Q82" i="60" s="1"/>
  <c r="L82" i="60" a="1"/>
  <c r="L82" i="60" s="1"/>
  <c r="K82" i="60" a="1"/>
  <c r="K82" i="60" s="1"/>
  <c r="J82" i="60" a="1"/>
  <c r="J82" i="60" s="1"/>
  <c r="B82" i="60" a="1"/>
  <c r="B82" i="60" s="1"/>
  <c r="N82" i="60" s="1" a="1"/>
  <c r="N82" i="60" s="1"/>
  <c r="Q81" i="60" a="1"/>
  <c r="Q81" i="60" s="1"/>
  <c r="L81" i="60" a="1"/>
  <c r="L81" i="60" s="1"/>
  <c r="K81" i="60" a="1"/>
  <c r="K81" i="60" s="1"/>
  <c r="J81" i="60" a="1"/>
  <c r="J81" i="60" s="1"/>
  <c r="B81" i="60" a="1"/>
  <c r="B81" i="60" s="1"/>
  <c r="O81" i="60" s="1" a="1"/>
  <c r="O81" i="60" s="1"/>
  <c r="Q80" i="60" a="1"/>
  <c r="Q80" i="60" s="1"/>
  <c r="L80" i="60" a="1"/>
  <c r="L80" i="60" s="1"/>
  <c r="K80" i="60" a="1"/>
  <c r="K80" i="60" s="1"/>
  <c r="J80" i="60" a="1"/>
  <c r="J80" i="60" s="1"/>
  <c r="B80" i="60" a="1"/>
  <c r="B80" i="60" s="1"/>
  <c r="P80" i="60" s="1" a="1"/>
  <c r="P80" i="60" s="1"/>
  <c r="Q79" i="60" a="1"/>
  <c r="Q79" i="60" s="1"/>
  <c r="L79" i="60" a="1"/>
  <c r="L79" i="60" s="1"/>
  <c r="K79" i="60" a="1"/>
  <c r="K79" i="60" s="1"/>
  <c r="J79" i="60" a="1"/>
  <c r="J79" i="60" s="1"/>
  <c r="B79" i="60" a="1"/>
  <c r="B79" i="60" s="1"/>
  <c r="N79" i="60" s="1" a="1"/>
  <c r="N79" i="60" s="1"/>
  <c r="Q78" i="60" a="1"/>
  <c r="Q78" i="60" s="1"/>
  <c r="L78" i="60" a="1"/>
  <c r="L78" i="60" s="1"/>
  <c r="K78" i="60" a="1"/>
  <c r="K78" i="60" s="1"/>
  <c r="J78" i="60" a="1"/>
  <c r="J78" i="60" s="1"/>
  <c r="B78" i="60" a="1"/>
  <c r="B78" i="60" s="1"/>
  <c r="O78" i="60" s="1" a="1"/>
  <c r="O78" i="60" s="1"/>
  <c r="Q77" i="60" a="1"/>
  <c r="Q77" i="60" s="1"/>
  <c r="L77" i="60" a="1"/>
  <c r="L77" i="60" s="1"/>
  <c r="K77" i="60" a="1"/>
  <c r="K77" i="60" s="1"/>
  <c r="J77" i="60" a="1"/>
  <c r="J77" i="60" s="1"/>
  <c r="B77" i="60" a="1"/>
  <c r="B77" i="60" s="1"/>
  <c r="P77" i="60" s="1" a="1"/>
  <c r="P77" i="60" s="1"/>
  <c r="Q76" i="60" a="1"/>
  <c r="Q76" i="60" s="1"/>
  <c r="L76" i="60" a="1"/>
  <c r="L76" i="60" s="1"/>
  <c r="K76" i="60" a="1"/>
  <c r="K76" i="60" s="1"/>
  <c r="J76" i="60" a="1"/>
  <c r="J76" i="60" s="1"/>
  <c r="B76" i="60" a="1"/>
  <c r="B76" i="60" s="1"/>
  <c r="N76" i="60" s="1" a="1"/>
  <c r="N76" i="60" s="1"/>
  <c r="Q75" i="60" a="1"/>
  <c r="Q75" i="60" s="1"/>
  <c r="L75" i="60" a="1"/>
  <c r="L75" i="60" s="1"/>
  <c r="K75" i="60" a="1"/>
  <c r="K75" i="60" s="1"/>
  <c r="J75" i="60" a="1"/>
  <c r="J75" i="60" s="1"/>
  <c r="B75" i="60" a="1"/>
  <c r="B75" i="60" s="1"/>
  <c r="O75" i="60" s="1" a="1"/>
  <c r="O75" i="60" s="1"/>
  <c r="Q74" i="60" a="1"/>
  <c r="Q74" i="60" s="1"/>
  <c r="L74" i="60" a="1"/>
  <c r="L74" i="60" s="1"/>
  <c r="K74" i="60" a="1"/>
  <c r="K74" i="60" s="1"/>
  <c r="J74" i="60" a="1"/>
  <c r="J74" i="60" s="1"/>
  <c r="B74" i="60" a="1"/>
  <c r="B74" i="60" s="1"/>
  <c r="P74" i="60" s="1" a="1"/>
  <c r="P74" i="60" s="1"/>
  <c r="Q73" i="60" a="1"/>
  <c r="Q73" i="60" s="1"/>
  <c r="L73" i="60" a="1"/>
  <c r="L73" i="60" s="1"/>
  <c r="K73" i="60" a="1"/>
  <c r="K73" i="60" s="1"/>
  <c r="J73" i="60" a="1"/>
  <c r="J73" i="60" s="1"/>
  <c r="B73" i="60" a="1"/>
  <c r="B73" i="60" s="1"/>
  <c r="N73" i="60" s="1" a="1"/>
  <c r="N73" i="60" s="1"/>
  <c r="Q72" i="60" a="1"/>
  <c r="Q72" i="60" s="1"/>
  <c r="L72" i="60" a="1"/>
  <c r="L72" i="60" s="1"/>
  <c r="K72" i="60" a="1"/>
  <c r="K72" i="60" s="1"/>
  <c r="J72" i="60" a="1"/>
  <c r="J72" i="60" s="1"/>
  <c r="B72" i="60" a="1"/>
  <c r="B72" i="60" s="1"/>
  <c r="O72" i="60" s="1" a="1"/>
  <c r="O72" i="60" s="1"/>
  <c r="Q71" i="60" a="1"/>
  <c r="Q71" i="60" s="1"/>
  <c r="L71" i="60" a="1"/>
  <c r="L71" i="60" s="1"/>
  <c r="K71" i="60" a="1"/>
  <c r="K71" i="60" s="1"/>
  <c r="J71" i="60" a="1"/>
  <c r="J71" i="60" s="1"/>
  <c r="B71" i="60" a="1"/>
  <c r="B71" i="60" s="1"/>
  <c r="Q70" i="60" a="1"/>
  <c r="Q70" i="60" s="1"/>
  <c r="L70" i="60" a="1"/>
  <c r="L70" i="60" s="1"/>
  <c r="K70" i="60" a="1"/>
  <c r="K70" i="60" s="1"/>
  <c r="J70" i="60" a="1"/>
  <c r="J70" i="60" s="1"/>
  <c r="B70" i="60" a="1"/>
  <c r="B70" i="60" s="1"/>
  <c r="N70" i="60" s="1" a="1"/>
  <c r="N70" i="60" s="1"/>
  <c r="Q69" i="60" a="1"/>
  <c r="Q69" i="60" s="1"/>
  <c r="L69" i="60" a="1"/>
  <c r="L69" i="60" s="1"/>
  <c r="K69" i="60" a="1"/>
  <c r="K69" i="60" s="1"/>
  <c r="J69" i="60" a="1"/>
  <c r="J69" i="60" s="1"/>
  <c r="B69" i="60" a="1"/>
  <c r="B69" i="60" s="1"/>
  <c r="O69" i="60" s="1" a="1"/>
  <c r="O69" i="60" s="1"/>
  <c r="Q68" i="60" a="1"/>
  <c r="Q68" i="60" s="1"/>
  <c r="L68" i="60" a="1"/>
  <c r="L68" i="60" s="1"/>
  <c r="K68" i="60" a="1"/>
  <c r="K68" i="60" s="1"/>
  <c r="J68" i="60" a="1"/>
  <c r="J68" i="60" s="1"/>
  <c r="B68" i="60" a="1"/>
  <c r="B68" i="60" s="1"/>
  <c r="Q67" i="60" a="1"/>
  <c r="Q67" i="60" s="1"/>
  <c r="L67" i="60" a="1"/>
  <c r="L67" i="60" s="1"/>
  <c r="K67" i="60" a="1"/>
  <c r="K67" i="60" s="1"/>
  <c r="J67" i="60" a="1"/>
  <c r="J67" i="60" s="1"/>
  <c r="B67" i="60" a="1"/>
  <c r="B67" i="60" s="1"/>
  <c r="N67" i="60" s="1" a="1"/>
  <c r="N67" i="60" s="1"/>
  <c r="Q66" i="60" a="1"/>
  <c r="Q66" i="60" s="1"/>
  <c r="L66" i="60" a="1"/>
  <c r="L66" i="60" s="1"/>
  <c r="K66" i="60" a="1"/>
  <c r="K66" i="60" s="1"/>
  <c r="J66" i="60" a="1"/>
  <c r="J66" i="60" s="1"/>
  <c r="B66" i="60" a="1"/>
  <c r="B66" i="60" s="1"/>
  <c r="O66" i="60" s="1" a="1"/>
  <c r="O66" i="60" s="1"/>
  <c r="Q65" i="60" a="1"/>
  <c r="Q65" i="60" s="1"/>
  <c r="L65" i="60" a="1"/>
  <c r="L65" i="60" s="1"/>
  <c r="K65" i="60" a="1"/>
  <c r="K65" i="60" s="1"/>
  <c r="J65" i="60" a="1"/>
  <c r="J65" i="60" s="1"/>
  <c r="B65" i="60" a="1"/>
  <c r="B65" i="60" s="1"/>
  <c r="Q64" i="60" a="1"/>
  <c r="Q64" i="60" s="1"/>
  <c r="L64" i="60" a="1"/>
  <c r="L64" i="60" s="1"/>
  <c r="K64" i="60" a="1"/>
  <c r="K64" i="60" s="1"/>
  <c r="J64" i="60" a="1"/>
  <c r="J64" i="60" s="1"/>
  <c r="B64" i="60" a="1"/>
  <c r="B64" i="60" s="1"/>
  <c r="N64" i="60" s="1" a="1"/>
  <c r="N64" i="60" s="1"/>
  <c r="Q63" i="60" a="1"/>
  <c r="Q63" i="60" s="1"/>
  <c r="L63" i="60" a="1"/>
  <c r="L63" i="60" s="1"/>
  <c r="K63" i="60" a="1"/>
  <c r="K63" i="60" s="1"/>
  <c r="J63" i="60" a="1"/>
  <c r="J63" i="60" s="1"/>
  <c r="B63" i="60" a="1"/>
  <c r="B63" i="60" s="1"/>
  <c r="O63" i="60" s="1" a="1"/>
  <c r="O63" i="60" s="1"/>
  <c r="Q62" i="60" a="1"/>
  <c r="Q62" i="60" s="1"/>
  <c r="L62" i="60" a="1"/>
  <c r="L62" i="60" s="1"/>
  <c r="K62" i="60" a="1"/>
  <c r="K62" i="60" s="1"/>
  <c r="J62" i="60" a="1"/>
  <c r="J62" i="60" s="1"/>
  <c r="B62" i="60" a="1"/>
  <c r="B62" i="60" s="1"/>
  <c r="Q61" i="60" a="1"/>
  <c r="Q61" i="60" s="1"/>
  <c r="L61" i="60" a="1"/>
  <c r="L61" i="60" s="1"/>
  <c r="K61" i="60" a="1"/>
  <c r="K61" i="60" s="1"/>
  <c r="J61" i="60" a="1"/>
  <c r="J61" i="60" s="1"/>
  <c r="B61" i="60" a="1"/>
  <c r="B61" i="60" s="1"/>
  <c r="N61" i="60" s="1" a="1"/>
  <c r="N61" i="60" s="1"/>
  <c r="Q60" i="60" a="1"/>
  <c r="Q60" i="60" s="1"/>
  <c r="L60" i="60" a="1"/>
  <c r="L60" i="60" s="1"/>
  <c r="K60" i="60" a="1"/>
  <c r="K60" i="60" s="1"/>
  <c r="J60" i="60" a="1"/>
  <c r="J60" i="60" s="1"/>
  <c r="B60" i="60" a="1"/>
  <c r="B60" i="60" s="1"/>
  <c r="O60" i="60" s="1" a="1"/>
  <c r="O60" i="60" s="1"/>
  <c r="Q59" i="60" a="1"/>
  <c r="Q59" i="60" s="1"/>
  <c r="L59" i="60" a="1"/>
  <c r="L59" i="60" s="1"/>
  <c r="K59" i="60" a="1"/>
  <c r="K59" i="60" s="1"/>
  <c r="J59" i="60" a="1"/>
  <c r="J59" i="60" s="1"/>
  <c r="B59" i="60" a="1"/>
  <c r="B59" i="60" s="1"/>
  <c r="Q58" i="60" a="1"/>
  <c r="Q58" i="60" s="1"/>
  <c r="L58" i="60" a="1"/>
  <c r="L58" i="60" s="1"/>
  <c r="K58" i="60" a="1"/>
  <c r="K58" i="60" s="1"/>
  <c r="J58" i="60" a="1"/>
  <c r="J58" i="60" s="1"/>
  <c r="B58" i="60" a="1"/>
  <c r="B58" i="60" s="1"/>
  <c r="N58" i="60" s="1" a="1"/>
  <c r="N58" i="60" s="1"/>
  <c r="Q57" i="60" a="1"/>
  <c r="Q57" i="60" s="1"/>
  <c r="L57" i="60" a="1"/>
  <c r="L57" i="60" s="1"/>
  <c r="K57" i="60" a="1"/>
  <c r="K57" i="60" s="1"/>
  <c r="J57" i="60" a="1"/>
  <c r="J57" i="60" s="1"/>
  <c r="B57" i="60" a="1"/>
  <c r="B57" i="60" s="1"/>
  <c r="O57" i="60" s="1" a="1"/>
  <c r="O57" i="60" s="1"/>
  <c r="Q56" i="60" a="1"/>
  <c r="Q56" i="60" s="1"/>
  <c r="L56" i="60" a="1"/>
  <c r="L56" i="60" s="1"/>
  <c r="K56" i="60" a="1"/>
  <c r="K56" i="60" s="1"/>
  <c r="J56" i="60" a="1"/>
  <c r="J56" i="60" s="1"/>
  <c r="B56" i="60" a="1"/>
  <c r="B56" i="60" s="1"/>
  <c r="H56" i="60" s="1" a="1"/>
  <c r="H56" i="60" s="1"/>
  <c r="Q55" i="60" a="1"/>
  <c r="Q55" i="60" s="1"/>
  <c r="M55" i="60" a="1"/>
  <c r="M55" i="60" s="1"/>
  <c r="L55" i="60" a="1"/>
  <c r="L55" i="60" s="1"/>
  <c r="K55" i="60" a="1"/>
  <c r="K55" i="60" s="1"/>
  <c r="J55" i="60" a="1"/>
  <c r="J55" i="60" s="1"/>
  <c r="G55" i="60" a="1"/>
  <c r="G55" i="60" s="1"/>
  <c r="F55" i="60" a="1"/>
  <c r="F55" i="60" s="1"/>
  <c r="E55" i="60" a="1"/>
  <c r="E55" i="60" s="1"/>
  <c r="C55" i="60" a="1"/>
  <c r="C55" i="60" s="1"/>
  <c r="B55" i="60" a="1"/>
  <c r="B55" i="60" s="1"/>
  <c r="N55" i="60" s="1" a="1"/>
  <c r="N55" i="60" s="1"/>
  <c r="Q54" i="60" a="1"/>
  <c r="Q54" i="60" s="1"/>
  <c r="M54" i="60" a="1"/>
  <c r="M54" i="60" s="1"/>
  <c r="L54" i="60" a="1"/>
  <c r="L54" i="60" s="1"/>
  <c r="K54" i="60" a="1"/>
  <c r="K54" i="60" s="1"/>
  <c r="J54" i="60" a="1"/>
  <c r="J54" i="60" s="1"/>
  <c r="G54" i="60" a="1"/>
  <c r="G54" i="60" s="1"/>
  <c r="F54" i="60" a="1"/>
  <c r="F54" i="60" s="1"/>
  <c r="E54" i="60" a="1"/>
  <c r="E54" i="60" s="1"/>
  <c r="C54" i="60" a="1"/>
  <c r="C54" i="60" s="1"/>
  <c r="B54" i="60" a="1"/>
  <c r="B54" i="60" s="1"/>
  <c r="O54" i="60" s="1" a="1"/>
  <c r="O54" i="60" s="1"/>
  <c r="Q53" i="60" a="1"/>
  <c r="Q53" i="60" s="1"/>
  <c r="M53" i="60" a="1"/>
  <c r="M53" i="60" s="1"/>
  <c r="L53" i="60" a="1"/>
  <c r="L53" i="60" s="1"/>
  <c r="K53" i="60" a="1"/>
  <c r="K53" i="60" s="1"/>
  <c r="J53" i="60" a="1"/>
  <c r="J53" i="60" s="1"/>
  <c r="G53" i="60" a="1"/>
  <c r="G53" i="60" s="1"/>
  <c r="F53" i="60" a="1"/>
  <c r="F53" i="60" s="1"/>
  <c r="E53" i="60" a="1"/>
  <c r="E53" i="60" s="1"/>
  <c r="C53" i="60" a="1"/>
  <c r="C53" i="60" s="1"/>
  <c r="B53" i="60" a="1"/>
  <c r="B53" i="60" s="1"/>
  <c r="N53" i="60" s="1" a="1"/>
  <c r="N53" i="60" s="1"/>
  <c r="Q52" i="60" a="1"/>
  <c r="Q52" i="60" s="1"/>
  <c r="M52" i="60" a="1"/>
  <c r="M52" i="60" s="1"/>
  <c r="L52" i="60" a="1"/>
  <c r="L52" i="60" s="1"/>
  <c r="K52" i="60" a="1"/>
  <c r="K52" i="60" s="1"/>
  <c r="J52" i="60" a="1"/>
  <c r="J52" i="60" s="1"/>
  <c r="G52" i="60" a="1"/>
  <c r="G52" i="60" s="1"/>
  <c r="F52" i="60" a="1"/>
  <c r="F52" i="60" s="1"/>
  <c r="E52" i="60" a="1"/>
  <c r="E52" i="60" s="1"/>
  <c r="C52" i="60" a="1"/>
  <c r="C52" i="60" s="1"/>
  <c r="B52" i="60" a="1"/>
  <c r="B52" i="60" s="1"/>
  <c r="N52" i="60" s="1" a="1"/>
  <c r="N52" i="60" s="1"/>
  <c r="Q51" i="60" a="1"/>
  <c r="Q51" i="60" s="1"/>
  <c r="M51" i="60" a="1"/>
  <c r="M51" i="60" s="1"/>
  <c r="L51" i="60" a="1"/>
  <c r="L51" i="60" s="1"/>
  <c r="K51" i="60" a="1"/>
  <c r="K51" i="60" s="1"/>
  <c r="J51" i="60" a="1"/>
  <c r="J51" i="60" s="1"/>
  <c r="G51" i="60" a="1"/>
  <c r="G51" i="60" s="1"/>
  <c r="F51" i="60" a="1"/>
  <c r="F51" i="60" s="1"/>
  <c r="E51" i="60" a="1"/>
  <c r="E51" i="60" s="1"/>
  <c r="C51" i="60" a="1"/>
  <c r="C51" i="60" s="1"/>
  <c r="B51" i="60" a="1"/>
  <c r="B51" i="60" s="1"/>
  <c r="O51" i="60" s="1" a="1"/>
  <c r="O51" i="60" s="1"/>
  <c r="Q50" i="60" a="1"/>
  <c r="Q50" i="60" s="1"/>
  <c r="M50" i="60" a="1"/>
  <c r="M50" i="60" s="1"/>
  <c r="L50" i="60" a="1"/>
  <c r="L50" i="60" s="1"/>
  <c r="K50" i="60" a="1"/>
  <c r="K50" i="60" s="1"/>
  <c r="J50" i="60" a="1"/>
  <c r="J50" i="60" s="1"/>
  <c r="G50" i="60" a="1"/>
  <c r="G50" i="60" s="1"/>
  <c r="F50" i="60" a="1"/>
  <c r="F50" i="60" s="1"/>
  <c r="E50" i="60" a="1"/>
  <c r="E50" i="60" s="1"/>
  <c r="C50" i="60" a="1"/>
  <c r="C50" i="60" s="1"/>
  <c r="B50" i="60" a="1"/>
  <c r="B50" i="60" s="1"/>
  <c r="N50" i="60" s="1" a="1"/>
  <c r="N50" i="60" s="1"/>
  <c r="Q49" i="60" a="1"/>
  <c r="Q49" i="60" s="1"/>
  <c r="M49" i="60" a="1"/>
  <c r="M49" i="60" s="1"/>
  <c r="L49" i="60" a="1"/>
  <c r="L49" i="60" s="1"/>
  <c r="K49" i="60" a="1"/>
  <c r="K49" i="60" s="1"/>
  <c r="J49" i="60" a="1"/>
  <c r="J49" i="60" s="1"/>
  <c r="G49" i="60" a="1"/>
  <c r="G49" i="60" s="1"/>
  <c r="F49" i="60" a="1"/>
  <c r="F49" i="60" s="1"/>
  <c r="E49" i="60" a="1"/>
  <c r="E49" i="60" s="1"/>
  <c r="C49" i="60" a="1"/>
  <c r="C49" i="60" s="1"/>
  <c r="B49" i="60" a="1"/>
  <c r="B49" i="60" s="1"/>
  <c r="N49" i="60" s="1" a="1"/>
  <c r="N49" i="60" s="1"/>
  <c r="Q48" i="60" a="1"/>
  <c r="Q48" i="60" s="1"/>
  <c r="M48" i="60" a="1"/>
  <c r="M48" i="60" s="1"/>
  <c r="L48" i="60" a="1"/>
  <c r="L48" i="60" s="1"/>
  <c r="K48" i="60" a="1"/>
  <c r="K48" i="60" s="1"/>
  <c r="J48" i="60" a="1"/>
  <c r="J48" i="60" s="1"/>
  <c r="G48" i="60" a="1"/>
  <c r="G48" i="60" s="1"/>
  <c r="F48" i="60" a="1"/>
  <c r="F48" i="60" s="1"/>
  <c r="E48" i="60" a="1"/>
  <c r="E48" i="60" s="1"/>
  <c r="C48" i="60" a="1"/>
  <c r="C48" i="60" s="1"/>
  <c r="B48" i="60" a="1"/>
  <c r="B48" i="60" s="1"/>
  <c r="O48" i="60" s="1" a="1"/>
  <c r="O48" i="60" s="1"/>
  <c r="Q47" i="60" a="1"/>
  <c r="Q47" i="60" s="1"/>
  <c r="M47" i="60" a="1"/>
  <c r="M47" i="60" s="1"/>
  <c r="L47" i="60" a="1"/>
  <c r="L47" i="60" s="1"/>
  <c r="K47" i="60" a="1"/>
  <c r="K47" i="60" s="1"/>
  <c r="J47" i="60" a="1"/>
  <c r="J47" i="60" s="1"/>
  <c r="G47" i="60" a="1"/>
  <c r="G47" i="60" s="1"/>
  <c r="F47" i="60" a="1"/>
  <c r="F47" i="60" s="1"/>
  <c r="E47" i="60" a="1"/>
  <c r="E47" i="60" s="1"/>
  <c r="C47" i="60" a="1"/>
  <c r="C47" i="60" s="1"/>
  <c r="B47" i="60" a="1"/>
  <c r="B47" i="60" s="1"/>
  <c r="N47" i="60" s="1" a="1"/>
  <c r="N47" i="60" s="1"/>
  <c r="Q46" i="60" a="1"/>
  <c r="Q46" i="60" s="1"/>
  <c r="M46" i="60" a="1"/>
  <c r="M46" i="60" s="1"/>
  <c r="L46" i="60" a="1"/>
  <c r="L46" i="60" s="1"/>
  <c r="K46" i="60" a="1"/>
  <c r="K46" i="60" s="1"/>
  <c r="J46" i="60" a="1"/>
  <c r="J46" i="60" s="1"/>
  <c r="G46" i="60" a="1"/>
  <c r="G46" i="60" s="1"/>
  <c r="F46" i="60" a="1"/>
  <c r="F46" i="60" s="1"/>
  <c r="E46" i="60" a="1"/>
  <c r="E46" i="60" s="1"/>
  <c r="C46" i="60" a="1"/>
  <c r="C46" i="60" s="1"/>
  <c r="B46" i="60" a="1"/>
  <c r="B46" i="60" s="1"/>
  <c r="N46" i="60" s="1" a="1"/>
  <c r="N46" i="60" s="1"/>
  <c r="Q45" i="60" a="1"/>
  <c r="Q45" i="60" s="1"/>
  <c r="M45" i="60" a="1"/>
  <c r="M45" i="60" s="1"/>
  <c r="L45" i="60" a="1"/>
  <c r="L45" i="60" s="1"/>
  <c r="K45" i="60" a="1"/>
  <c r="K45" i="60" s="1"/>
  <c r="J45" i="60" a="1"/>
  <c r="J45" i="60" s="1"/>
  <c r="G45" i="60" a="1"/>
  <c r="G45" i="60" s="1"/>
  <c r="F45" i="60" a="1"/>
  <c r="F45" i="60" s="1"/>
  <c r="E45" i="60" a="1"/>
  <c r="E45" i="60" s="1"/>
  <c r="C45" i="60" a="1"/>
  <c r="C45" i="60" s="1"/>
  <c r="B45" i="60" a="1"/>
  <c r="B45" i="60" s="1"/>
  <c r="P45" i="60" s="1" a="1"/>
  <c r="P45" i="60" s="1"/>
  <c r="Q44" i="60" a="1"/>
  <c r="Q44" i="60" s="1"/>
  <c r="M44" i="60" a="1"/>
  <c r="M44" i="60" s="1"/>
  <c r="L44" i="60" a="1"/>
  <c r="L44" i="60" s="1"/>
  <c r="K44" i="60" a="1"/>
  <c r="K44" i="60" s="1"/>
  <c r="J44" i="60" a="1"/>
  <c r="J44" i="60" s="1"/>
  <c r="G44" i="60" a="1"/>
  <c r="G44" i="60" s="1"/>
  <c r="F44" i="60" a="1"/>
  <c r="F44" i="60" s="1"/>
  <c r="E44" i="60" a="1"/>
  <c r="E44" i="60" s="1"/>
  <c r="C44" i="60" a="1"/>
  <c r="C44" i="60" s="1"/>
  <c r="B44" i="60" a="1"/>
  <c r="B44" i="60" s="1"/>
  <c r="Q43" i="60" a="1"/>
  <c r="Q43" i="60" s="1"/>
  <c r="M43" i="60" a="1"/>
  <c r="M43" i="60" s="1"/>
  <c r="L43" i="60" a="1"/>
  <c r="L43" i="60" s="1"/>
  <c r="K43" i="60" a="1"/>
  <c r="K43" i="60" s="1"/>
  <c r="J43" i="60" a="1"/>
  <c r="J43" i="60" s="1"/>
  <c r="G43" i="60" a="1"/>
  <c r="G43" i="60" s="1"/>
  <c r="F43" i="60" a="1"/>
  <c r="F43" i="60" s="1"/>
  <c r="E43" i="60" a="1"/>
  <c r="E43" i="60" s="1"/>
  <c r="C43" i="60" a="1"/>
  <c r="C43" i="60" s="1"/>
  <c r="B43" i="60" a="1"/>
  <c r="B43" i="60" s="1"/>
  <c r="P43" i="60" s="1" a="1"/>
  <c r="P43" i="60" s="1"/>
  <c r="Q42" i="60" a="1"/>
  <c r="Q42" i="60" s="1"/>
  <c r="M42" i="60" a="1"/>
  <c r="M42" i="60" s="1"/>
  <c r="L42" i="60" a="1"/>
  <c r="L42" i="60" s="1"/>
  <c r="K42" i="60" a="1"/>
  <c r="K42" i="60" s="1"/>
  <c r="J42" i="60" a="1"/>
  <c r="J42" i="60" s="1"/>
  <c r="G42" i="60" a="1"/>
  <c r="G42" i="60" s="1"/>
  <c r="F42" i="60" a="1"/>
  <c r="F42" i="60" s="1"/>
  <c r="E42" i="60" a="1"/>
  <c r="E42" i="60" s="1"/>
  <c r="C42" i="60" a="1"/>
  <c r="C42" i="60" s="1"/>
  <c r="B42" i="60" a="1"/>
  <c r="B42" i="60" s="1"/>
  <c r="P42" i="60" s="1" a="1"/>
  <c r="P42" i="60" s="1"/>
  <c r="Q41" i="60" a="1"/>
  <c r="Q41" i="60" s="1"/>
  <c r="M41" i="60" a="1"/>
  <c r="M41" i="60" s="1"/>
  <c r="L41" i="60" a="1"/>
  <c r="L41" i="60" s="1"/>
  <c r="K41" i="60" a="1"/>
  <c r="K41" i="60" s="1"/>
  <c r="J41" i="60" a="1"/>
  <c r="J41" i="60" s="1"/>
  <c r="G41" i="60" a="1"/>
  <c r="G41" i="60" s="1"/>
  <c r="F41" i="60" a="1"/>
  <c r="F41" i="60" s="1"/>
  <c r="E41" i="60" a="1"/>
  <c r="E41" i="60" s="1"/>
  <c r="C41" i="60" a="1"/>
  <c r="C41" i="60" s="1"/>
  <c r="B41" i="60" a="1"/>
  <c r="B41" i="60" s="1"/>
  <c r="Q40" i="60" a="1"/>
  <c r="Q40" i="60" s="1"/>
  <c r="M40" i="60" a="1"/>
  <c r="M40" i="60" s="1"/>
  <c r="L40" i="60" a="1"/>
  <c r="L40" i="60" s="1"/>
  <c r="K40" i="60" a="1"/>
  <c r="K40" i="60" s="1"/>
  <c r="J40" i="60" a="1"/>
  <c r="J40" i="60" s="1"/>
  <c r="G40" i="60" a="1"/>
  <c r="G40" i="60" s="1"/>
  <c r="F40" i="60" a="1"/>
  <c r="F40" i="60" s="1"/>
  <c r="E40" i="60" a="1"/>
  <c r="E40" i="60" s="1"/>
  <c r="C40" i="60" a="1"/>
  <c r="C40" i="60" s="1"/>
  <c r="B40" i="60" a="1"/>
  <c r="B40" i="60" s="1"/>
  <c r="P40" i="60" s="1" a="1"/>
  <c r="P40" i="60" s="1"/>
  <c r="Q39" i="60" a="1"/>
  <c r="Q39" i="60" s="1"/>
  <c r="M39" i="60" a="1"/>
  <c r="M39" i="60" s="1"/>
  <c r="L39" i="60" a="1"/>
  <c r="L39" i="60" s="1"/>
  <c r="K39" i="60" a="1"/>
  <c r="K39" i="60" s="1"/>
  <c r="J39" i="60" a="1"/>
  <c r="J39" i="60" s="1"/>
  <c r="G39" i="60" a="1"/>
  <c r="G39" i="60" s="1"/>
  <c r="F39" i="60" a="1"/>
  <c r="F39" i="60" s="1"/>
  <c r="E39" i="60" a="1"/>
  <c r="E39" i="60" s="1"/>
  <c r="C39" i="60" a="1"/>
  <c r="C39" i="60" s="1"/>
  <c r="B39" i="60" a="1"/>
  <c r="B39" i="60" s="1"/>
  <c r="P39" i="60" s="1" a="1"/>
  <c r="P39" i="60" s="1"/>
  <c r="Q38" i="60" a="1"/>
  <c r="Q38" i="60" s="1"/>
  <c r="M38" i="60" a="1"/>
  <c r="M38" i="60" s="1"/>
  <c r="L38" i="60" a="1"/>
  <c r="L38" i="60" s="1"/>
  <c r="K38" i="60" a="1"/>
  <c r="K38" i="60" s="1"/>
  <c r="J38" i="60" a="1"/>
  <c r="J38" i="60" s="1"/>
  <c r="G38" i="60" a="1"/>
  <c r="G38" i="60" s="1"/>
  <c r="F38" i="60" a="1"/>
  <c r="F38" i="60" s="1"/>
  <c r="E38" i="60" a="1"/>
  <c r="E38" i="60" s="1"/>
  <c r="C38" i="60" a="1"/>
  <c r="C38" i="60" s="1"/>
  <c r="B38" i="60" a="1"/>
  <c r="B38" i="60" s="1"/>
  <c r="H38" i="60" s="1" a="1"/>
  <c r="H38" i="60" s="1"/>
  <c r="Q37" i="60" a="1"/>
  <c r="Q37" i="60" s="1"/>
  <c r="M37" i="60" a="1"/>
  <c r="M37" i="60" s="1"/>
  <c r="L37" i="60" a="1"/>
  <c r="L37" i="60" s="1"/>
  <c r="K37" i="60" a="1"/>
  <c r="K37" i="60" s="1"/>
  <c r="J37" i="60" a="1"/>
  <c r="J37" i="60" s="1"/>
  <c r="G37" i="60" a="1"/>
  <c r="G37" i="60" s="1"/>
  <c r="F37" i="60" a="1"/>
  <c r="F37" i="60" s="1"/>
  <c r="E37" i="60" a="1"/>
  <c r="E37" i="60" s="1"/>
  <c r="C37" i="60" a="1"/>
  <c r="C37" i="60" s="1"/>
  <c r="B37" i="60" a="1"/>
  <c r="B37" i="60" s="1"/>
  <c r="P37" i="60" s="1" a="1"/>
  <c r="P37" i="60" s="1"/>
  <c r="Q36" i="60" a="1"/>
  <c r="Q36" i="60" s="1"/>
  <c r="M36" i="60" a="1"/>
  <c r="M36" i="60" s="1"/>
  <c r="L36" i="60" a="1"/>
  <c r="L36" i="60" s="1"/>
  <c r="K36" i="60" a="1"/>
  <c r="K36" i="60" s="1"/>
  <c r="J36" i="60" a="1"/>
  <c r="J36" i="60" s="1"/>
  <c r="G36" i="60" a="1"/>
  <c r="G36" i="60" s="1"/>
  <c r="F36" i="60" a="1"/>
  <c r="F36" i="60" s="1"/>
  <c r="E36" i="60" a="1"/>
  <c r="E36" i="60" s="1"/>
  <c r="C36" i="60" a="1"/>
  <c r="C36" i="60" s="1"/>
  <c r="B36" i="60" a="1"/>
  <c r="B36" i="60" s="1"/>
  <c r="P36" i="60" s="1" a="1"/>
  <c r="P36" i="60" s="1"/>
  <c r="Q35" i="60" a="1"/>
  <c r="Q35" i="60" s="1"/>
  <c r="M35" i="60" a="1"/>
  <c r="M35" i="60" s="1"/>
  <c r="L35" i="60" a="1"/>
  <c r="L35" i="60" s="1"/>
  <c r="K35" i="60" a="1"/>
  <c r="K35" i="60" s="1"/>
  <c r="J35" i="60" a="1"/>
  <c r="J35" i="60" s="1"/>
  <c r="G35" i="60" a="1"/>
  <c r="G35" i="60" s="1"/>
  <c r="F35" i="60" a="1"/>
  <c r="F35" i="60" s="1"/>
  <c r="E35" i="60" a="1"/>
  <c r="E35" i="60" s="1"/>
  <c r="C35" i="60" a="1"/>
  <c r="C35" i="60" s="1"/>
  <c r="B35" i="60" a="1"/>
  <c r="B35" i="60" s="1"/>
  <c r="H35" i="60" s="1" a="1"/>
  <c r="H35" i="60" s="1"/>
  <c r="Q34" i="60" a="1"/>
  <c r="Q34" i="60" s="1"/>
  <c r="M34" i="60" a="1"/>
  <c r="M34" i="60" s="1"/>
  <c r="L34" i="60" a="1"/>
  <c r="L34" i="60" s="1"/>
  <c r="K34" i="60" a="1"/>
  <c r="K34" i="60" s="1"/>
  <c r="J34" i="60" a="1"/>
  <c r="J34" i="60" s="1"/>
  <c r="G34" i="60" a="1"/>
  <c r="G34" i="60" s="1"/>
  <c r="F34" i="60" a="1"/>
  <c r="F34" i="60" s="1"/>
  <c r="E34" i="60" a="1"/>
  <c r="E34" i="60" s="1"/>
  <c r="C34" i="60" a="1"/>
  <c r="C34" i="60" s="1"/>
  <c r="B34" i="60" a="1"/>
  <c r="B34" i="60" s="1"/>
  <c r="P34" i="60" s="1" a="1"/>
  <c r="P34" i="60" s="1"/>
  <c r="Q33" i="60" a="1"/>
  <c r="Q33" i="60" s="1"/>
  <c r="M33" i="60" a="1"/>
  <c r="M33" i="60" s="1"/>
  <c r="L33" i="60" a="1"/>
  <c r="L33" i="60" s="1"/>
  <c r="K33" i="60" a="1"/>
  <c r="K33" i="60" s="1"/>
  <c r="J33" i="60" a="1"/>
  <c r="J33" i="60" s="1"/>
  <c r="G33" i="60" a="1"/>
  <c r="G33" i="60" s="1"/>
  <c r="F33" i="60" a="1"/>
  <c r="F33" i="60" s="1"/>
  <c r="E33" i="60" a="1"/>
  <c r="E33" i="60" s="1"/>
  <c r="C33" i="60" a="1"/>
  <c r="C33" i="60" s="1"/>
  <c r="B33" i="60" a="1"/>
  <c r="B33" i="60" s="1"/>
  <c r="P33" i="60" s="1" a="1"/>
  <c r="P33" i="60" s="1"/>
  <c r="Q32" i="60" a="1"/>
  <c r="Q32" i="60" s="1"/>
  <c r="M32" i="60" a="1"/>
  <c r="M32" i="60" s="1"/>
  <c r="L32" i="60" a="1"/>
  <c r="L32" i="60" s="1"/>
  <c r="K32" i="60" a="1"/>
  <c r="K32" i="60" s="1"/>
  <c r="J32" i="60" a="1"/>
  <c r="J32" i="60" s="1"/>
  <c r="G32" i="60" a="1"/>
  <c r="G32" i="60" s="1"/>
  <c r="F32" i="60" a="1"/>
  <c r="F32" i="60" s="1"/>
  <c r="E32" i="60" a="1"/>
  <c r="E32" i="60" s="1"/>
  <c r="C32" i="60" a="1"/>
  <c r="C32" i="60" s="1"/>
  <c r="B32" i="60" a="1"/>
  <c r="B32" i="60" s="1"/>
  <c r="H32" i="60" s="1" a="1"/>
  <c r="H32" i="60" s="1"/>
  <c r="Q31" i="60" a="1"/>
  <c r="Q31" i="60" s="1"/>
  <c r="M31" i="60" a="1"/>
  <c r="M31" i="60" s="1"/>
  <c r="L31" i="60" a="1"/>
  <c r="L31" i="60" s="1"/>
  <c r="K31" i="60" a="1"/>
  <c r="K31" i="60" s="1"/>
  <c r="J31" i="60" a="1"/>
  <c r="J31" i="60" s="1"/>
  <c r="G31" i="60" a="1"/>
  <c r="G31" i="60" s="1"/>
  <c r="F31" i="60" a="1"/>
  <c r="F31" i="60" s="1"/>
  <c r="E31" i="60" a="1"/>
  <c r="E31" i="60" s="1"/>
  <c r="C31" i="60" a="1"/>
  <c r="C31" i="60" s="1"/>
  <c r="B31" i="60" a="1"/>
  <c r="B31" i="60" s="1"/>
  <c r="P31" i="60" s="1" a="1"/>
  <c r="P31" i="60" s="1"/>
  <c r="Q30" i="60" a="1"/>
  <c r="Q30" i="60" s="1"/>
  <c r="M30" i="60" a="1"/>
  <c r="M30" i="60" s="1"/>
  <c r="L30" i="60" a="1"/>
  <c r="L30" i="60" s="1"/>
  <c r="K30" i="60" a="1"/>
  <c r="K30" i="60" s="1"/>
  <c r="J30" i="60" a="1"/>
  <c r="J30" i="60" s="1"/>
  <c r="G30" i="60" a="1"/>
  <c r="G30" i="60" s="1"/>
  <c r="F30" i="60" a="1"/>
  <c r="F30" i="60" s="1"/>
  <c r="E30" i="60" a="1"/>
  <c r="E30" i="60" s="1"/>
  <c r="C30" i="60" a="1"/>
  <c r="C30" i="60" s="1"/>
  <c r="B30" i="60" a="1"/>
  <c r="B30" i="60" s="1"/>
  <c r="P30" i="60" s="1" a="1"/>
  <c r="P30" i="60" s="1"/>
  <c r="Q29" i="60" a="1"/>
  <c r="Q29" i="60" s="1"/>
  <c r="M29" i="60" a="1"/>
  <c r="M29" i="60" s="1"/>
  <c r="L29" i="60" a="1"/>
  <c r="L29" i="60" s="1"/>
  <c r="K29" i="60" a="1"/>
  <c r="K29" i="60" s="1"/>
  <c r="J29" i="60" a="1"/>
  <c r="J29" i="60" s="1"/>
  <c r="G29" i="60" a="1"/>
  <c r="G29" i="60" s="1"/>
  <c r="F29" i="60" a="1"/>
  <c r="F29" i="60" s="1"/>
  <c r="E29" i="60" a="1"/>
  <c r="E29" i="60" s="1"/>
  <c r="C29" i="60" a="1"/>
  <c r="C29" i="60" s="1"/>
  <c r="B29" i="60" a="1"/>
  <c r="B29" i="60" s="1"/>
  <c r="H29" i="60" s="1" a="1"/>
  <c r="H29" i="60" s="1"/>
  <c r="Q28" i="60" a="1"/>
  <c r="Q28" i="60" s="1"/>
  <c r="M28" i="60" a="1"/>
  <c r="M28" i="60" s="1"/>
  <c r="L28" i="60" a="1"/>
  <c r="L28" i="60" s="1"/>
  <c r="K28" i="60" a="1"/>
  <c r="K28" i="60" s="1"/>
  <c r="J28" i="60" a="1"/>
  <c r="J28" i="60" s="1"/>
  <c r="G28" i="60" a="1"/>
  <c r="G28" i="60" s="1"/>
  <c r="F28" i="60" a="1"/>
  <c r="F28" i="60" s="1"/>
  <c r="E28" i="60" a="1"/>
  <c r="E28" i="60" s="1"/>
  <c r="C28" i="60" a="1"/>
  <c r="C28" i="60" s="1"/>
  <c r="B28" i="60" a="1"/>
  <c r="B28" i="60" s="1"/>
  <c r="N28" i="60" s="1" a="1"/>
  <c r="N28" i="60" s="1"/>
  <c r="Q27" i="60" a="1"/>
  <c r="Q27" i="60" s="1"/>
  <c r="M27" i="60" a="1"/>
  <c r="M27" i="60" s="1"/>
  <c r="L27" i="60" a="1"/>
  <c r="L27" i="60" s="1"/>
  <c r="K27" i="60" a="1"/>
  <c r="K27" i="60" s="1"/>
  <c r="J27" i="60" a="1"/>
  <c r="J27" i="60" s="1"/>
  <c r="G27" i="60" a="1"/>
  <c r="G27" i="60" s="1"/>
  <c r="F27" i="60" a="1"/>
  <c r="F27" i="60" s="1"/>
  <c r="E27" i="60" a="1"/>
  <c r="E27" i="60" s="1"/>
  <c r="C27" i="60" a="1"/>
  <c r="C27" i="60" s="1"/>
  <c r="B27" i="60" a="1"/>
  <c r="B27" i="60" s="1"/>
  <c r="P27" i="60" s="1" a="1"/>
  <c r="P27" i="60" s="1"/>
  <c r="Q26" i="60" a="1"/>
  <c r="Q26" i="60" s="1"/>
  <c r="M26" i="60" a="1"/>
  <c r="M26" i="60" s="1"/>
  <c r="L26" i="60" a="1"/>
  <c r="L26" i="60" s="1"/>
  <c r="K26" i="60" a="1"/>
  <c r="K26" i="60" s="1"/>
  <c r="J26" i="60" a="1"/>
  <c r="J26" i="60" s="1"/>
  <c r="G26" i="60" a="1"/>
  <c r="G26" i="60" s="1"/>
  <c r="F26" i="60" a="1"/>
  <c r="F26" i="60" s="1"/>
  <c r="E26" i="60" a="1"/>
  <c r="E26" i="60" s="1"/>
  <c r="C26" i="60" a="1"/>
  <c r="C26" i="60" s="1"/>
  <c r="B26" i="60" a="1"/>
  <c r="B26" i="60" s="1"/>
  <c r="H26" i="60" s="1" a="1"/>
  <c r="H26" i="60" s="1"/>
  <c r="Q25" i="60" a="1"/>
  <c r="Q25" i="60" s="1"/>
  <c r="M25" i="60" a="1"/>
  <c r="M25" i="60" s="1"/>
  <c r="L25" i="60" a="1"/>
  <c r="L25" i="60" s="1"/>
  <c r="K25" i="60" a="1"/>
  <c r="K25" i="60" s="1"/>
  <c r="J25" i="60" a="1"/>
  <c r="J25" i="60" s="1"/>
  <c r="G25" i="60" a="1"/>
  <c r="G25" i="60" s="1"/>
  <c r="F25" i="60" a="1"/>
  <c r="F25" i="60" s="1"/>
  <c r="E25" i="60" a="1"/>
  <c r="E25" i="60" s="1"/>
  <c r="C25" i="60" a="1"/>
  <c r="C25" i="60" s="1"/>
  <c r="B25" i="60" a="1"/>
  <c r="B25" i="60" s="1"/>
  <c r="N25" i="60" s="1" a="1"/>
  <c r="N25" i="60" s="1"/>
  <c r="Q24" i="60" a="1"/>
  <c r="Q24" i="60" s="1"/>
  <c r="M24" i="60" a="1"/>
  <c r="M24" i="60" s="1"/>
  <c r="L24" i="60" a="1"/>
  <c r="L24" i="60" s="1"/>
  <c r="K24" i="60" a="1"/>
  <c r="K24" i="60" s="1"/>
  <c r="J24" i="60" a="1"/>
  <c r="J24" i="60" s="1"/>
  <c r="G24" i="60" a="1"/>
  <c r="G24" i="60" s="1"/>
  <c r="F24" i="60" a="1"/>
  <c r="F24" i="60" s="1"/>
  <c r="E24" i="60" a="1"/>
  <c r="E24" i="60" s="1"/>
  <c r="C24" i="60" a="1"/>
  <c r="C24" i="60" s="1"/>
  <c r="B24" i="60" a="1"/>
  <c r="B24" i="60" s="1"/>
  <c r="P24" i="60" s="1" a="1"/>
  <c r="P24" i="60" s="1"/>
  <c r="Q23" i="60" a="1"/>
  <c r="Q23" i="60" s="1"/>
  <c r="M23" i="60" a="1"/>
  <c r="M23" i="60" s="1"/>
  <c r="L23" i="60" a="1"/>
  <c r="L23" i="60" s="1"/>
  <c r="K23" i="60" a="1"/>
  <c r="K23" i="60" s="1"/>
  <c r="J23" i="60" a="1"/>
  <c r="J23" i="60" s="1"/>
  <c r="G23" i="60" a="1"/>
  <c r="G23" i="60" s="1"/>
  <c r="F23" i="60" a="1"/>
  <c r="F23" i="60" s="1"/>
  <c r="E23" i="60" a="1"/>
  <c r="E23" i="60" s="1"/>
  <c r="C23" i="60" a="1"/>
  <c r="C23" i="60" s="1"/>
  <c r="B23" i="60" a="1"/>
  <c r="B23" i="60" s="1"/>
  <c r="H23" i="60" s="1" a="1"/>
  <c r="H23" i="60" s="1"/>
  <c r="Q22" i="60" a="1"/>
  <c r="Q22" i="60" s="1"/>
  <c r="M22" i="60" a="1"/>
  <c r="M22" i="60" s="1"/>
  <c r="L22" i="60" a="1"/>
  <c r="L22" i="60" s="1"/>
  <c r="K22" i="60" a="1"/>
  <c r="K22" i="60" s="1"/>
  <c r="J22" i="60" a="1"/>
  <c r="J22" i="60" s="1"/>
  <c r="G22" i="60" a="1"/>
  <c r="G22" i="60" s="1"/>
  <c r="F22" i="60" a="1"/>
  <c r="F22" i="60" s="1"/>
  <c r="E22" i="60" a="1"/>
  <c r="E22" i="60" s="1"/>
  <c r="C22" i="60" a="1"/>
  <c r="C22" i="60" s="1"/>
  <c r="B22" i="60" a="1"/>
  <c r="B22" i="60" s="1"/>
  <c r="I22" i="60" s="1" a="1"/>
  <c r="I22" i="60" s="1"/>
  <c r="Q21" i="60" a="1"/>
  <c r="Q21" i="60" s="1"/>
  <c r="M21" i="60" a="1"/>
  <c r="M21" i="60" s="1"/>
  <c r="L21" i="60" a="1"/>
  <c r="L21" i="60" s="1"/>
  <c r="K21" i="60" a="1"/>
  <c r="K21" i="60" s="1"/>
  <c r="J21" i="60" a="1"/>
  <c r="J21" i="60" s="1"/>
  <c r="G21" i="60" a="1"/>
  <c r="G21" i="60" s="1"/>
  <c r="F21" i="60" a="1"/>
  <c r="F21" i="60" s="1"/>
  <c r="E21" i="60" a="1"/>
  <c r="E21" i="60" s="1"/>
  <c r="C21" i="60" a="1"/>
  <c r="C21" i="60" s="1"/>
  <c r="B21" i="60" a="1"/>
  <c r="B21" i="60" s="1"/>
  <c r="P21" i="60" s="1" a="1"/>
  <c r="P21" i="60" s="1"/>
  <c r="Q20" i="60" a="1"/>
  <c r="Q20" i="60" s="1"/>
  <c r="M20" i="60" a="1"/>
  <c r="M20" i="60" s="1"/>
  <c r="L20" i="60" a="1"/>
  <c r="L20" i="60" s="1"/>
  <c r="K20" i="60" a="1"/>
  <c r="K20" i="60" s="1"/>
  <c r="J20" i="60" a="1"/>
  <c r="J20" i="60" s="1"/>
  <c r="G20" i="60" a="1"/>
  <c r="G20" i="60" s="1"/>
  <c r="F20" i="60" a="1"/>
  <c r="F20" i="60" s="1"/>
  <c r="E20" i="60" a="1"/>
  <c r="E20" i="60" s="1"/>
  <c r="C20" i="60" a="1"/>
  <c r="C20" i="60" s="1"/>
  <c r="B20" i="60" a="1"/>
  <c r="B20" i="60" s="1"/>
  <c r="H20" i="60" s="1" a="1"/>
  <c r="H20" i="60" s="1"/>
  <c r="Q19" i="60" a="1"/>
  <c r="Q19" i="60" s="1"/>
  <c r="M19" i="60" a="1"/>
  <c r="M19" i="60" s="1"/>
  <c r="L19" i="60" a="1"/>
  <c r="L19" i="60" s="1"/>
  <c r="K19" i="60" a="1"/>
  <c r="K19" i="60" s="1"/>
  <c r="J19" i="60" a="1"/>
  <c r="J19" i="60" s="1"/>
  <c r="G19" i="60" a="1"/>
  <c r="G19" i="60" s="1"/>
  <c r="F19" i="60" a="1"/>
  <c r="F19" i="60" s="1"/>
  <c r="E19" i="60" a="1"/>
  <c r="E19" i="60" s="1"/>
  <c r="C19" i="60" a="1"/>
  <c r="C19" i="60" s="1"/>
  <c r="B19" i="60" a="1"/>
  <c r="B19" i="60" s="1"/>
  <c r="H19" i="60" s="1" a="1"/>
  <c r="H19" i="60" s="1"/>
  <c r="Q18" i="60" a="1"/>
  <c r="Q18" i="60" s="1"/>
  <c r="M18" i="60" a="1"/>
  <c r="M18" i="60" s="1"/>
  <c r="L18" i="60" a="1"/>
  <c r="L18" i="60" s="1"/>
  <c r="K18" i="60" a="1"/>
  <c r="K18" i="60" s="1"/>
  <c r="J18" i="60" a="1"/>
  <c r="J18" i="60" s="1"/>
  <c r="G18" i="60" a="1"/>
  <c r="G18" i="60" s="1"/>
  <c r="F18" i="60" a="1"/>
  <c r="F18" i="60" s="1"/>
  <c r="E18" i="60" a="1"/>
  <c r="E18" i="60" s="1"/>
  <c r="C18" i="60" a="1"/>
  <c r="C18" i="60" s="1"/>
  <c r="B18" i="60" a="1"/>
  <c r="B18" i="60" s="1"/>
  <c r="P18" i="60" s="1" a="1"/>
  <c r="P18" i="60" s="1"/>
  <c r="Q17" i="60" a="1"/>
  <c r="Q17" i="60" s="1"/>
  <c r="M17" i="60" a="1"/>
  <c r="M17" i="60" s="1"/>
  <c r="L17" i="60" a="1"/>
  <c r="L17" i="60" s="1"/>
  <c r="K17" i="60" a="1"/>
  <c r="K17" i="60" s="1"/>
  <c r="J17" i="60" a="1"/>
  <c r="J17" i="60" s="1"/>
  <c r="G17" i="60" a="1"/>
  <c r="G17" i="60" s="1"/>
  <c r="F17" i="60" a="1"/>
  <c r="F17" i="60" s="1"/>
  <c r="E17" i="60" a="1"/>
  <c r="E17" i="60" s="1"/>
  <c r="C17" i="60" a="1"/>
  <c r="C17" i="60" s="1"/>
  <c r="B17" i="60" a="1"/>
  <c r="B17" i="60" s="1"/>
  <c r="H17" i="60" s="1" a="1"/>
  <c r="H17" i="60" s="1"/>
  <c r="H36" i="60" a="1"/>
  <c r="H36" i="60" s="1"/>
  <c r="N42" i="60" a="1"/>
  <c r="N42" i="60" s="1"/>
  <c r="I33" i="60" a="1"/>
  <c r="I33" i="60" s="1"/>
  <c r="O39" i="60" a="1"/>
  <c r="O39" i="60" s="1"/>
  <c r="H40" i="60" a="1"/>
  <c r="H40" i="60" s="1"/>
  <c r="I45" i="60" a="1"/>
  <c r="I45" i="60" s="1"/>
  <c r="D39" i="60" a="1"/>
  <c r="D39" i="60" s="1"/>
  <c r="H41" i="60" a="1"/>
  <c r="H41" i="60" s="1"/>
  <c r="H44" i="60" a="1"/>
  <c r="H44" i="60" s="1"/>
  <c r="D45" i="60" a="1"/>
  <c r="D45" i="60" s="1"/>
  <c r="H50" i="60" a="1"/>
  <c r="H50" i="60" s="1"/>
  <c r="P51" i="60" a="1"/>
  <c r="P51" i="60" s="1"/>
  <c r="H53" i="60" a="1"/>
  <c r="H53" i="60" s="1"/>
  <c r="P54" i="60" a="1"/>
  <c r="P54" i="60" s="1"/>
  <c r="N56" i="60" a="1"/>
  <c r="N56" i="60" s="1"/>
  <c r="H59" i="60" a="1"/>
  <c r="H59" i="60" s="1"/>
  <c r="N59" i="60" a="1"/>
  <c r="N59" i="60" s="1"/>
  <c r="H62" i="60" a="1"/>
  <c r="H62" i="60" s="1"/>
  <c r="N62" i="60" a="1"/>
  <c r="N62" i="60" s="1"/>
  <c r="P63" i="60" a="1"/>
  <c r="P63" i="60" s="1"/>
  <c r="I64" i="60" a="1"/>
  <c r="I64" i="60" s="1"/>
  <c r="H65" i="60" a="1"/>
  <c r="H65" i="60" s="1"/>
  <c r="N65" i="60" a="1"/>
  <c r="N65" i="60" s="1"/>
  <c r="D66" i="60" a="1"/>
  <c r="D66" i="60" s="1"/>
  <c r="I67" i="60" a="1"/>
  <c r="I67" i="60" s="1"/>
  <c r="H68" i="60" a="1"/>
  <c r="H68" i="60" s="1"/>
  <c r="N68" i="60" a="1"/>
  <c r="N68" i="60" s="1"/>
  <c r="D69" i="60" a="1"/>
  <c r="D69" i="60" s="1"/>
  <c r="P69" i="60" a="1"/>
  <c r="P69" i="60" s="1"/>
  <c r="O70" i="60" a="1"/>
  <c r="O70" i="60" s="1"/>
  <c r="H71" i="60" a="1"/>
  <c r="H71" i="60" s="1"/>
  <c r="N71" i="60" a="1"/>
  <c r="N71" i="60" s="1"/>
  <c r="D72" i="60" a="1"/>
  <c r="D72" i="60" s="1"/>
  <c r="P72" i="60" a="1"/>
  <c r="P72" i="60" s="1"/>
  <c r="O73" i="60" a="1"/>
  <c r="O73" i="60" s="1"/>
  <c r="H74" i="60" a="1"/>
  <c r="H74" i="60" s="1"/>
  <c r="N74" i="60" a="1"/>
  <c r="N74" i="60" s="1"/>
  <c r="D75" i="60" a="1"/>
  <c r="D75" i="60" s="1"/>
  <c r="P75" i="60" a="1"/>
  <c r="P75" i="60" s="1"/>
  <c r="O76" i="60" a="1"/>
  <c r="O76" i="60" s="1"/>
  <c r="H77" i="60" a="1"/>
  <c r="H77" i="60" s="1"/>
  <c r="N77" i="60" a="1"/>
  <c r="N77" i="60" s="1"/>
  <c r="D78" i="60" a="1"/>
  <c r="D78" i="60" s="1"/>
  <c r="P78" i="60" a="1"/>
  <c r="P78" i="60" s="1"/>
  <c r="I79" i="60" a="1"/>
  <c r="I79" i="60" s="1"/>
  <c r="O79" i="60" a="1"/>
  <c r="O79" i="60" s="1"/>
  <c r="H80" i="60" a="1"/>
  <c r="H80" i="60" s="1"/>
  <c r="N80" i="60" a="1"/>
  <c r="N80" i="60" s="1"/>
  <c r="D81" i="60" a="1"/>
  <c r="D81" i="60" s="1"/>
  <c r="P81" i="60" a="1"/>
  <c r="P81" i="60" s="1"/>
  <c r="I82" i="60" a="1"/>
  <c r="I82" i="60" s="1"/>
  <c r="O82" i="60" a="1"/>
  <c r="O82" i="60" s="1"/>
  <c r="H83" i="60" a="1"/>
  <c r="H83" i="60" s="1"/>
  <c r="N83" i="60" a="1"/>
  <c r="N83" i="60" s="1"/>
  <c r="D84" i="60" a="1"/>
  <c r="D84" i="60" s="1"/>
  <c r="P84" i="60" a="1"/>
  <c r="P84" i="60" s="1"/>
  <c r="I85" i="60" a="1"/>
  <c r="I85" i="60" s="1"/>
  <c r="O85" i="60" a="1"/>
  <c r="O85" i="60" s="1"/>
  <c r="H86" i="60" a="1"/>
  <c r="H86" i="60" s="1"/>
  <c r="N86" i="60" a="1"/>
  <c r="N86" i="60" s="1"/>
  <c r="D87" i="60" a="1"/>
  <c r="D87" i="60" s="1"/>
  <c r="P87" i="60" a="1"/>
  <c r="P87" i="60" s="1"/>
  <c r="O47" i="60" a="1"/>
  <c r="O47" i="60" s="1"/>
  <c r="H48" i="60" a="1"/>
  <c r="H48" i="60" s="1"/>
  <c r="O50" i="60" a="1"/>
  <c r="O50" i="60" s="1"/>
  <c r="I53" i="60" a="1"/>
  <c r="I53" i="60" s="1"/>
  <c r="O53" i="60" a="1"/>
  <c r="O53" i="60" s="1"/>
  <c r="D55" i="60" a="1"/>
  <c r="D55" i="60" s="1"/>
  <c r="O56" i="60" a="1"/>
  <c r="O56" i="60" s="1"/>
  <c r="D58" i="60" a="1"/>
  <c r="D58" i="60" s="1"/>
  <c r="I59" i="60" a="1"/>
  <c r="I59" i="60" s="1"/>
  <c r="O59" i="60" a="1"/>
  <c r="O59" i="60" s="1"/>
  <c r="H60" i="60" a="1"/>
  <c r="H60" i="60" s="1"/>
  <c r="N60" i="60" a="1"/>
  <c r="N60" i="60" s="1"/>
  <c r="I62" i="60" a="1"/>
  <c r="I62" i="60" s="1"/>
  <c r="O62" i="60" a="1"/>
  <c r="O62" i="60" s="1"/>
  <c r="H63" i="60" a="1"/>
  <c r="H63" i="60" s="1"/>
  <c r="D64" i="60" a="1"/>
  <c r="D64" i="60" s="1"/>
  <c r="I65" i="60" a="1"/>
  <c r="I65" i="60" s="1"/>
  <c r="O65" i="60" a="1"/>
  <c r="O65" i="60" s="1"/>
  <c r="H66" i="60" a="1"/>
  <c r="H66" i="60" s="1"/>
  <c r="N66" i="60" a="1"/>
  <c r="N66" i="60" s="1"/>
  <c r="D67" i="60" a="1"/>
  <c r="D67" i="60" s="1"/>
  <c r="I68" i="60" a="1"/>
  <c r="I68" i="60" s="1"/>
  <c r="O68" i="60" a="1"/>
  <c r="O68" i="60" s="1"/>
  <c r="H69" i="60" a="1"/>
  <c r="H69" i="60" s="1"/>
  <c r="N69" i="60" a="1"/>
  <c r="N69" i="60" s="1"/>
  <c r="D70" i="60" a="1"/>
  <c r="D70" i="60" s="1"/>
  <c r="I71" i="60" a="1"/>
  <c r="I71" i="60" s="1"/>
  <c r="O71" i="60" a="1"/>
  <c r="O71" i="60" s="1"/>
  <c r="H72" i="60" a="1"/>
  <c r="H72" i="60" s="1"/>
  <c r="N72" i="60" a="1"/>
  <c r="N72" i="60" s="1"/>
  <c r="D73" i="60" a="1"/>
  <c r="D73" i="60" s="1"/>
  <c r="I74" i="60" a="1"/>
  <c r="I74" i="60" s="1"/>
  <c r="O74" i="60" a="1"/>
  <c r="O74" i="60" s="1"/>
  <c r="H75" i="60" a="1"/>
  <c r="H75" i="60" s="1"/>
  <c r="N75" i="60" a="1"/>
  <c r="N75" i="60" s="1"/>
  <c r="D76" i="60" a="1"/>
  <c r="D76" i="60" s="1"/>
  <c r="P76" i="60" a="1"/>
  <c r="P76" i="60" s="1"/>
  <c r="I77" i="60" a="1"/>
  <c r="I77" i="60" s="1"/>
  <c r="O77" i="60" a="1"/>
  <c r="O77" i="60" s="1"/>
  <c r="H78" i="60" a="1"/>
  <c r="H78" i="60" s="1"/>
  <c r="N78" i="60" a="1"/>
  <c r="N78" i="60" s="1"/>
  <c r="D79" i="60" a="1"/>
  <c r="D79" i="60" s="1"/>
  <c r="P79" i="60" a="1"/>
  <c r="P79" i="60" s="1"/>
  <c r="I80" i="60" a="1"/>
  <c r="I80" i="60" s="1"/>
  <c r="O80" i="60" a="1"/>
  <c r="O80" i="60" s="1"/>
  <c r="H81" i="60" a="1"/>
  <c r="H81" i="60" s="1"/>
  <c r="N81" i="60" a="1"/>
  <c r="N81" i="60" s="1"/>
  <c r="D82" i="60" a="1"/>
  <c r="D82" i="60" s="1"/>
  <c r="P82" i="60" a="1"/>
  <c r="P82" i="60" s="1"/>
  <c r="I83" i="60" a="1"/>
  <c r="I83" i="60" s="1"/>
  <c r="O83" i="60" a="1"/>
  <c r="O83" i="60" s="1"/>
  <c r="H84" i="60" a="1"/>
  <c r="H84" i="60" s="1"/>
  <c r="N84" i="60" a="1"/>
  <c r="N84" i="60" s="1"/>
  <c r="D85" i="60" a="1"/>
  <c r="D85" i="60" s="1"/>
  <c r="P85" i="60" a="1"/>
  <c r="P85" i="60" s="1"/>
  <c r="I86" i="60" a="1"/>
  <c r="I86" i="60" s="1"/>
  <c r="O86" i="60" a="1"/>
  <c r="O86" i="60" s="1"/>
  <c r="H87" i="60" a="1"/>
  <c r="H87" i="60" s="1"/>
  <c r="N87" i="60" a="1"/>
  <c r="N87" i="60" s="1"/>
  <c r="H52" i="60" a="1"/>
  <c r="H52" i="60" s="1"/>
  <c r="I57" i="60" a="1"/>
  <c r="I57" i="60" s="1"/>
  <c r="H61" i="60" a="1"/>
  <c r="H61" i="60" s="1"/>
  <c r="I63" i="60" a="1"/>
  <c r="I63" i="60" s="1"/>
  <c r="I66" i="60" a="1"/>
  <c r="I66" i="60" s="1"/>
  <c r="H67" i="60" a="1"/>
  <c r="H67" i="60" s="1"/>
  <c r="I69" i="60" a="1"/>
  <c r="I69" i="60" s="1"/>
  <c r="H70" i="60" a="1"/>
  <c r="H70" i="60" s="1"/>
  <c r="I72" i="60" a="1"/>
  <c r="I72" i="60" s="1"/>
  <c r="D74" i="60" a="1"/>
  <c r="D74" i="60" s="1"/>
  <c r="I75" i="60" a="1"/>
  <c r="I75" i="60" s="1"/>
  <c r="H76" i="60" a="1"/>
  <c r="H76" i="60" s="1"/>
  <c r="D77" i="60" a="1"/>
  <c r="D77" i="60" s="1"/>
  <c r="I78" i="60" a="1"/>
  <c r="I78" i="60" s="1"/>
  <c r="H79" i="60" a="1"/>
  <c r="H79" i="60" s="1"/>
  <c r="D80" i="60" a="1"/>
  <c r="D80" i="60" s="1"/>
  <c r="I81" i="60" a="1"/>
  <c r="I81" i="60" s="1"/>
  <c r="H82" i="60" a="1"/>
  <c r="H82" i="60" s="1"/>
  <c r="D83" i="60" a="1"/>
  <c r="D83" i="60" s="1"/>
  <c r="I84" i="60" a="1"/>
  <c r="I84" i="60" s="1"/>
  <c r="H85" i="60" a="1"/>
  <c r="H85" i="60" s="1"/>
  <c r="D86" i="60" a="1"/>
  <c r="D86" i="60" s="1"/>
  <c r="I87" i="60" a="1"/>
  <c r="I87" i="60" s="1"/>
  <c r="P88" i="60" a="1"/>
  <c r="P88" i="60" s="1"/>
  <c r="O88" i="60" a="1"/>
  <c r="O88" i="60" s="1"/>
  <c r="N88" i="60" a="1"/>
  <c r="N88" i="60" s="1"/>
  <c r="I88" i="60" a="1"/>
  <c r="I88" i="60" s="1"/>
  <c r="H88" i="60" a="1"/>
  <c r="H88" i="60" s="1"/>
  <c r="D88" i="60" a="1"/>
  <c r="D88" i="60" s="1"/>
  <c r="P89" i="60" a="1"/>
  <c r="P89" i="60" s="1"/>
  <c r="O89" i="60" a="1"/>
  <c r="O89" i="60" s="1"/>
  <c r="N89" i="60" a="1"/>
  <c r="N89" i="60" s="1"/>
  <c r="I89" i="60" a="1"/>
  <c r="I89" i="60" s="1"/>
  <c r="H89" i="60" a="1"/>
  <c r="H89" i="60" s="1"/>
  <c r="D89" i="60" a="1"/>
  <c r="D89" i="60" s="1"/>
  <c r="P90" i="60" a="1"/>
  <c r="P90" i="60" s="1"/>
  <c r="O90" i="60" a="1"/>
  <c r="O90" i="60" s="1"/>
  <c r="N90" i="60" a="1"/>
  <c r="N90" i="60" s="1"/>
  <c r="I90" i="60" a="1"/>
  <c r="I90" i="60" s="1"/>
  <c r="H90" i="60" a="1"/>
  <c r="H90" i="60" s="1"/>
  <c r="D90" i="60" a="1"/>
  <c r="D90" i="60" s="1"/>
  <c r="P91" i="60" a="1"/>
  <c r="P91" i="60" s="1"/>
  <c r="O91" i="60" a="1"/>
  <c r="O91" i="60" s="1"/>
  <c r="N91" i="60" a="1"/>
  <c r="N91" i="60" s="1"/>
  <c r="I91" i="60" a="1"/>
  <c r="I91" i="60" s="1"/>
  <c r="H91" i="60" a="1"/>
  <c r="H91" i="60" s="1"/>
  <c r="D91" i="60" a="1"/>
  <c r="D91" i="60" s="1"/>
  <c r="P92" i="60" a="1"/>
  <c r="P92" i="60" s="1"/>
  <c r="O92" i="60" a="1"/>
  <c r="O92" i="60" s="1"/>
  <c r="N92" i="60" a="1"/>
  <c r="N92" i="60" s="1"/>
  <c r="I92" i="60" a="1"/>
  <c r="I92" i="60" s="1"/>
  <c r="H92" i="60" a="1"/>
  <c r="H92" i="60" s="1"/>
  <c r="D92" i="60" a="1"/>
  <c r="D92" i="60" s="1"/>
  <c r="P93" i="60" a="1"/>
  <c r="P93" i="60" s="1"/>
  <c r="O93" i="60" a="1"/>
  <c r="O93" i="60" s="1"/>
  <c r="N93" i="60" a="1"/>
  <c r="N93" i="60" s="1"/>
  <c r="I93" i="60" a="1"/>
  <c r="I93" i="60" s="1"/>
  <c r="H93" i="60" a="1"/>
  <c r="H93" i="60" s="1"/>
  <c r="D93" i="60" a="1"/>
  <c r="D93" i="60" s="1"/>
  <c r="P94" i="60" a="1"/>
  <c r="P94" i="60" s="1"/>
  <c r="O94" i="60" a="1"/>
  <c r="O94" i="60" s="1"/>
  <c r="N94" i="60" a="1"/>
  <c r="N94" i="60" s="1"/>
  <c r="I94" i="60" a="1"/>
  <c r="I94" i="60" s="1"/>
  <c r="H94" i="60" a="1"/>
  <c r="H94" i="60" s="1"/>
  <c r="D94" i="60" a="1"/>
  <c r="D94" i="60" s="1"/>
  <c r="P95" i="60" a="1"/>
  <c r="P95" i="60" s="1"/>
  <c r="O95" i="60" a="1"/>
  <c r="O95" i="60" s="1"/>
  <c r="N95" i="60" a="1"/>
  <c r="N95" i="60" s="1"/>
  <c r="I95" i="60" a="1"/>
  <c r="I95" i="60" s="1"/>
  <c r="H95" i="60" a="1"/>
  <c r="H95" i="60" s="1"/>
  <c r="D95" i="60" a="1"/>
  <c r="D95" i="60" s="1"/>
  <c r="P96" i="60" a="1"/>
  <c r="P96" i="60" s="1"/>
  <c r="O96" i="60" a="1"/>
  <c r="O96" i="60" s="1"/>
  <c r="N96" i="60" a="1"/>
  <c r="N96" i="60" s="1"/>
  <c r="I96" i="60" a="1"/>
  <c r="I96" i="60" s="1"/>
  <c r="H96" i="60" a="1"/>
  <c r="H96" i="60" s="1"/>
  <c r="D96" i="60" a="1"/>
  <c r="D96" i="60" s="1"/>
  <c r="P97" i="60" a="1"/>
  <c r="P97" i="60" s="1"/>
  <c r="O97" i="60" a="1"/>
  <c r="O97" i="60" s="1"/>
  <c r="N97" i="60" a="1"/>
  <c r="N97" i="60" s="1"/>
  <c r="I97" i="60" a="1"/>
  <c r="I97" i="60" s="1"/>
  <c r="H97" i="60" a="1"/>
  <c r="H97" i="60" s="1"/>
  <c r="D97" i="60" a="1"/>
  <c r="D97" i="60" s="1"/>
  <c r="P98" i="60" a="1"/>
  <c r="P98" i="60" s="1"/>
  <c r="O98" i="60" a="1"/>
  <c r="O98" i="60" s="1"/>
  <c r="N98" i="60" a="1"/>
  <c r="N98" i="60" s="1"/>
  <c r="I98" i="60" a="1"/>
  <c r="I98" i="60" s="1"/>
  <c r="H98" i="60" a="1"/>
  <c r="H98" i="60" s="1"/>
  <c r="D98" i="60" a="1"/>
  <c r="D98" i="60" s="1"/>
  <c r="P99" i="60" a="1"/>
  <c r="P99" i="60" s="1"/>
  <c r="O99" i="60" a="1"/>
  <c r="O99" i="60" s="1"/>
  <c r="N99" i="60" a="1"/>
  <c r="N99" i="60" s="1"/>
  <c r="I99" i="60" a="1"/>
  <c r="I99" i="60" s="1"/>
  <c r="H99" i="60" a="1"/>
  <c r="H99" i="60" s="1"/>
  <c r="D99" i="60" a="1"/>
  <c r="D99" i="60" s="1"/>
  <c r="P100" i="60" a="1"/>
  <c r="P100" i="60" s="1"/>
  <c r="O100" i="60" a="1"/>
  <c r="O100" i="60" s="1"/>
  <c r="N100" i="60" a="1"/>
  <c r="N100" i="60" s="1"/>
  <c r="I100" i="60" a="1"/>
  <c r="I100" i="60" s="1"/>
  <c r="H100" i="60" a="1"/>
  <c r="H100" i="60" s="1"/>
  <c r="D100" i="60" a="1"/>
  <c r="D100" i="60" s="1"/>
  <c r="P101" i="60" a="1"/>
  <c r="P101" i="60" s="1"/>
  <c r="O101" i="60" a="1"/>
  <c r="O101" i="60" s="1"/>
  <c r="N101" i="60" a="1"/>
  <c r="N101" i="60" s="1"/>
  <c r="I101" i="60" a="1"/>
  <c r="I101" i="60" s="1"/>
  <c r="H101" i="60" a="1"/>
  <c r="H101" i="60" s="1"/>
  <c r="D101" i="60" a="1"/>
  <c r="D101" i="60" s="1"/>
  <c r="P102" i="60" a="1"/>
  <c r="P102" i="60" s="1"/>
  <c r="O102" i="60" a="1"/>
  <c r="O102" i="60" s="1"/>
  <c r="N102" i="60" a="1"/>
  <c r="N102" i="60" s="1"/>
  <c r="I102" i="60" a="1"/>
  <c r="I102" i="60" s="1"/>
  <c r="H102" i="60" a="1"/>
  <c r="H102" i="60" s="1"/>
  <c r="D102" i="60" a="1"/>
  <c r="D102" i="60" s="1"/>
  <c r="P103" i="60" a="1"/>
  <c r="P103" i="60" s="1"/>
  <c r="O103" i="60" a="1"/>
  <c r="O103" i="60" s="1"/>
  <c r="N103" i="60" a="1"/>
  <c r="N103" i="60" s="1"/>
  <c r="I103" i="60" a="1"/>
  <c r="I103" i="60" s="1"/>
  <c r="H103" i="60" a="1"/>
  <c r="H103" i="60" s="1"/>
  <c r="D103" i="60" a="1"/>
  <c r="D103" i="60" s="1"/>
  <c r="P104" i="60" a="1"/>
  <c r="P104" i="60" s="1"/>
  <c r="O104" i="60" a="1"/>
  <c r="O104" i="60" s="1"/>
  <c r="N104" i="60" a="1"/>
  <c r="N104" i="60" s="1"/>
  <c r="I104" i="60" a="1"/>
  <c r="I104" i="60" s="1"/>
  <c r="H104" i="60" a="1"/>
  <c r="H104" i="60" s="1"/>
  <c r="D104" i="60" a="1"/>
  <c r="D104" i="60" s="1"/>
  <c r="P105" i="60" a="1"/>
  <c r="P105" i="60" s="1"/>
  <c r="O105" i="60" a="1"/>
  <c r="O105" i="60" s="1"/>
  <c r="N105" i="60" a="1"/>
  <c r="N105" i="60" s="1"/>
  <c r="I105" i="60" a="1"/>
  <c r="I105" i="60" s="1"/>
  <c r="H105" i="60" a="1"/>
  <c r="H105" i="60" s="1"/>
  <c r="D105" i="60" a="1"/>
  <c r="D105" i="60" s="1"/>
  <c r="P106" i="60" a="1"/>
  <c r="P106" i="60" s="1"/>
  <c r="O106" i="60" a="1"/>
  <c r="O106" i="60" s="1"/>
  <c r="N106" i="60" a="1"/>
  <c r="N106" i="60" s="1"/>
  <c r="I106" i="60" a="1"/>
  <c r="I106" i="60" s="1"/>
  <c r="H106" i="60" a="1"/>
  <c r="H106" i="60" s="1"/>
  <c r="D106" i="60" a="1"/>
  <c r="D106" i="60" s="1"/>
  <c r="P107" i="60" a="1"/>
  <c r="P107" i="60" s="1"/>
  <c r="O107" i="60" a="1"/>
  <c r="O107" i="60" s="1"/>
  <c r="N107" i="60" a="1"/>
  <c r="N107" i="60" s="1"/>
  <c r="I107" i="60" a="1"/>
  <c r="I107" i="60" s="1"/>
  <c r="H107" i="60" a="1"/>
  <c r="H107" i="60" s="1"/>
  <c r="D107" i="60" a="1"/>
  <c r="D107" i="60" s="1"/>
  <c r="P108" i="60" a="1"/>
  <c r="P108" i="60" s="1"/>
  <c r="O108" i="60" a="1"/>
  <c r="O108" i="60" s="1"/>
  <c r="N108" i="60" a="1"/>
  <c r="N108" i="60" s="1"/>
  <c r="I108" i="60" a="1"/>
  <c r="I108" i="60" s="1"/>
  <c r="H108" i="60" a="1"/>
  <c r="H108" i="60" s="1"/>
  <c r="D108" i="60" a="1"/>
  <c r="D108" i="60" s="1"/>
  <c r="P109" i="60" a="1"/>
  <c r="P109" i="60" s="1"/>
  <c r="O109" i="60" a="1"/>
  <c r="O109" i="60" s="1"/>
  <c r="N109" i="60" a="1"/>
  <c r="N109" i="60" s="1"/>
  <c r="I109" i="60" a="1"/>
  <c r="I109" i="60" s="1"/>
  <c r="H109" i="60" a="1"/>
  <c r="H109" i="60" s="1"/>
  <c r="D109" i="60" a="1"/>
  <c r="D109" i="60" s="1"/>
  <c r="P110" i="60" a="1"/>
  <c r="P110" i="60" s="1"/>
  <c r="O110" i="60" a="1"/>
  <c r="O110" i="60" s="1"/>
  <c r="N110" i="60" a="1"/>
  <c r="N110" i="60" s="1"/>
  <c r="I110" i="60" a="1"/>
  <c r="I110" i="60" s="1"/>
  <c r="H110" i="60" a="1"/>
  <c r="H110" i="60" s="1"/>
  <c r="D110" i="60" a="1"/>
  <c r="D110" i="60" s="1"/>
  <c r="P111" i="60" a="1"/>
  <c r="P111" i="60" s="1"/>
  <c r="O111" i="60" a="1"/>
  <c r="O111" i="60" s="1"/>
  <c r="N111" i="60" a="1"/>
  <c r="N111" i="60" s="1"/>
  <c r="I111" i="60" a="1"/>
  <c r="I111" i="60" s="1"/>
  <c r="H111" i="60" a="1"/>
  <c r="H111" i="60" s="1"/>
  <c r="D111" i="60" a="1"/>
  <c r="D111" i="60" s="1"/>
  <c r="P112" i="60" a="1"/>
  <c r="P112" i="60" s="1"/>
  <c r="O112" i="60" a="1"/>
  <c r="O112" i="60" s="1"/>
  <c r="N112" i="60" a="1"/>
  <c r="N112" i="60" s="1"/>
  <c r="I112" i="60" a="1"/>
  <c r="I112" i="60" s="1"/>
  <c r="H112" i="60" a="1"/>
  <c r="H112" i="60" s="1"/>
  <c r="D112" i="60" a="1"/>
  <c r="D112" i="60" s="1"/>
  <c r="P113" i="60" a="1"/>
  <c r="P113" i="60" s="1"/>
  <c r="O113" i="60" a="1"/>
  <c r="O113" i="60" s="1"/>
  <c r="N113" i="60" a="1"/>
  <c r="N113" i="60" s="1"/>
  <c r="I113" i="60" a="1"/>
  <c r="I113" i="60" s="1"/>
  <c r="H113" i="60" a="1"/>
  <c r="H113" i="60" s="1"/>
  <c r="D113" i="60" a="1"/>
  <c r="D113" i="60" s="1"/>
  <c r="P114" i="60" a="1"/>
  <c r="P114" i="60" s="1"/>
  <c r="O114" i="60" a="1"/>
  <c r="O114" i="60" s="1"/>
  <c r="N114" i="60" a="1"/>
  <c r="N114" i="60" s="1"/>
  <c r="I114" i="60" a="1"/>
  <c r="I114" i="60" s="1"/>
  <c r="H114" i="60" a="1"/>
  <c r="H114" i="60" s="1"/>
  <c r="D114" i="60" a="1"/>
  <c r="D114" i="60" s="1"/>
  <c r="P115" i="60" a="1"/>
  <c r="P115" i="60" s="1"/>
  <c r="O115" i="60" a="1"/>
  <c r="O115" i="60" s="1"/>
  <c r="N115" i="60" a="1"/>
  <c r="N115" i="60" s="1"/>
  <c r="I115" i="60" a="1"/>
  <c r="I115" i="60" s="1"/>
  <c r="H115" i="60" a="1"/>
  <c r="H115" i="60" s="1"/>
  <c r="D115" i="60" a="1"/>
  <c r="D115" i="60" s="1"/>
  <c r="P116" i="60" a="1"/>
  <c r="P116" i="60" s="1"/>
  <c r="O116" i="60" a="1"/>
  <c r="O116" i="60" s="1"/>
  <c r="N116" i="60" a="1"/>
  <c r="N116" i="60" s="1"/>
  <c r="I116" i="60" a="1"/>
  <c r="I116" i="60" s="1"/>
  <c r="H116" i="60" a="1"/>
  <c r="H116" i="60" s="1"/>
  <c r="D116" i="60" a="1"/>
  <c r="D116" i="60" s="1"/>
  <c r="P117" i="60" a="1"/>
  <c r="P117" i="60" s="1"/>
  <c r="O117" i="60" a="1"/>
  <c r="O117" i="60" s="1"/>
  <c r="N117" i="60" a="1"/>
  <c r="N117" i="60" s="1"/>
  <c r="I117" i="60" a="1"/>
  <c r="I117" i="60" s="1"/>
  <c r="H117" i="60" a="1"/>
  <c r="H117" i="60" s="1"/>
  <c r="D117" i="60" a="1"/>
  <c r="D117" i="60" s="1"/>
  <c r="P118" i="60" a="1"/>
  <c r="P118" i="60" s="1"/>
  <c r="O118" i="60" a="1"/>
  <c r="O118" i="60" s="1"/>
  <c r="N118" i="60" a="1"/>
  <c r="N118" i="60" s="1"/>
  <c r="I118" i="60" a="1"/>
  <c r="I118" i="60" s="1"/>
  <c r="H118" i="60" a="1"/>
  <c r="H118" i="60" s="1"/>
  <c r="D118" i="60" a="1"/>
  <c r="D118" i="60" s="1"/>
  <c r="P119" i="60" a="1"/>
  <c r="P119" i="60" s="1"/>
  <c r="O119" i="60" a="1"/>
  <c r="O119" i="60" s="1"/>
  <c r="N119" i="60" a="1"/>
  <c r="N119" i="60" s="1"/>
  <c r="I119" i="60" a="1"/>
  <c r="I119" i="60" s="1"/>
  <c r="H119" i="60" a="1"/>
  <c r="H119" i="60" s="1"/>
  <c r="D119" i="60" a="1"/>
  <c r="D119" i="60" s="1"/>
  <c r="P120" i="60" a="1"/>
  <c r="P120" i="60" s="1"/>
  <c r="O120" i="60" a="1"/>
  <c r="O120" i="60" s="1"/>
  <c r="N120" i="60" a="1"/>
  <c r="N120" i="60" s="1"/>
  <c r="I120" i="60" a="1"/>
  <c r="I120" i="60" s="1"/>
  <c r="H120" i="60" a="1"/>
  <c r="H120" i="60" s="1"/>
  <c r="D120" i="60" a="1"/>
  <c r="D120" i="60" s="1"/>
  <c r="P121" i="60" a="1"/>
  <c r="P121" i="60" s="1"/>
  <c r="O121" i="60" a="1"/>
  <c r="O121" i="60" s="1"/>
  <c r="N121" i="60" a="1"/>
  <c r="N121" i="60" s="1"/>
  <c r="I121" i="60" a="1"/>
  <c r="I121" i="60" s="1"/>
  <c r="H121" i="60" a="1"/>
  <c r="H121" i="60" s="1"/>
  <c r="D121" i="60" a="1"/>
  <c r="D121" i="60" s="1"/>
  <c r="P122" i="60" a="1"/>
  <c r="P122" i="60" s="1"/>
  <c r="O122" i="60" a="1"/>
  <c r="O122" i="60" s="1"/>
  <c r="N122" i="60" a="1"/>
  <c r="N122" i="60" s="1"/>
  <c r="I122" i="60" a="1"/>
  <c r="I122" i="60" s="1"/>
  <c r="H122" i="60" a="1"/>
  <c r="H122" i="60" s="1"/>
  <c r="D122" i="60" a="1"/>
  <c r="D122" i="60" s="1"/>
  <c r="P123" i="60" a="1"/>
  <c r="P123" i="60" s="1"/>
  <c r="O123" i="60" a="1"/>
  <c r="O123" i="60" s="1"/>
  <c r="N123" i="60" a="1"/>
  <c r="N123" i="60" s="1"/>
  <c r="I123" i="60" a="1"/>
  <c r="I123" i="60" s="1"/>
  <c r="H123" i="60" a="1"/>
  <c r="H123" i="60" s="1"/>
  <c r="D123" i="60" a="1"/>
  <c r="D123" i="60" s="1"/>
  <c r="P124" i="60" a="1"/>
  <c r="P124" i="60" s="1"/>
  <c r="O124" i="60" a="1"/>
  <c r="O124" i="60" s="1"/>
  <c r="N124" i="60" a="1"/>
  <c r="N124" i="60" s="1"/>
  <c r="I124" i="60" a="1"/>
  <c r="I124" i="60" s="1"/>
  <c r="H124" i="60" a="1"/>
  <c r="H124" i="60" s="1"/>
  <c r="D124" i="60" a="1"/>
  <c r="D124" i="60" s="1"/>
  <c r="P125" i="60" a="1"/>
  <c r="P125" i="60" s="1"/>
  <c r="O125" i="60" a="1"/>
  <c r="O125" i="60" s="1"/>
  <c r="N125" i="60" a="1"/>
  <c r="N125" i="60" s="1"/>
  <c r="I125" i="60" a="1"/>
  <c r="I125" i="60" s="1"/>
  <c r="H125" i="60" a="1"/>
  <c r="H125" i="60" s="1"/>
  <c r="D125" i="60" a="1"/>
  <c r="D125" i="60" s="1"/>
  <c r="P126" i="60" a="1"/>
  <c r="P126" i="60" s="1"/>
  <c r="O126" i="60" a="1"/>
  <c r="O126" i="60" s="1"/>
  <c r="N126" i="60" a="1"/>
  <c r="N126" i="60" s="1"/>
  <c r="I126" i="60" a="1"/>
  <c r="I126" i="60" s="1"/>
  <c r="H126" i="60" a="1"/>
  <c r="H126" i="60" s="1"/>
  <c r="D126" i="60" a="1"/>
  <c r="D126" i="60" s="1"/>
  <c r="P127" i="60" a="1"/>
  <c r="P127" i="60" s="1"/>
  <c r="O127" i="60" a="1"/>
  <c r="O127" i="60" s="1"/>
  <c r="N127" i="60" a="1"/>
  <c r="N127" i="60" s="1"/>
  <c r="I127" i="60" a="1"/>
  <c r="I127" i="60" s="1"/>
  <c r="H127" i="60" a="1"/>
  <c r="H127" i="60" s="1"/>
  <c r="D127" i="60" a="1"/>
  <c r="D127" i="60" s="1"/>
  <c r="P128" i="60" a="1"/>
  <c r="P128" i="60" s="1"/>
  <c r="O128" i="60" a="1"/>
  <c r="O128" i="60" s="1"/>
  <c r="N128" i="60" a="1"/>
  <c r="N128" i="60" s="1"/>
  <c r="I128" i="60" a="1"/>
  <c r="I128" i="60" s="1"/>
  <c r="H128" i="60" a="1"/>
  <c r="H128" i="60" s="1"/>
  <c r="D128" i="60" a="1"/>
  <c r="D128" i="60" s="1"/>
  <c r="P129" i="60" a="1"/>
  <c r="P129" i="60" s="1"/>
  <c r="O129" i="60" a="1"/>
  <c r="O129" i="60" s="1"/>
  <c r="N129" i="60" a="1"/>
  <c r="N129" i="60" s="1"/>
  <c r="I129" i="60" a="1"/>
  <c r="I129" i="60" s="1"/>
  <c r="H129" i="60" a="1"/>
  <c r="H129" i="60" s="1"/>
  <c r="D129" i="60" a="1"/>
  <c r="D129" i="60" s="1"/>
  <c r="P130" i="60" a="1"/>
  <c r="P130" i="60" s="1"/>
  <c r="O130" i="60" a="1"/>
  <c r="O130" i="60" s="1"/>
  <c r="N130" i="60" a="1"/>
  <c r="N130" i="60" s="1"/>
  <c r="I130" i="60" a="1"/>
  <c r="I130" i="60" s="1"/>
  <c r="H130" i="60" a="1"/>
  <c r="H130" i="60" s="1"/>
  <c r="D130" i="60" a="1"/>
  <c r="D130" i="60" s="1"/>
  <c r="P131" i="60" a="1"/>
  <c r="P131" i="60" s="1"/>
  <c r="O131" i="60" a="1"/>
  <c r="O131" i="60" s="1"/>
  <c r="N131" i="60" a="1"/>
  <c r="N131" i="60" s="1"/>
  <c r="I131" i="60" a="1"/>
  <c r="I131" i="60" s="1"/>
  <c r="H131" i="60" a="1"/>
  <c r="H131" i="60" s="1"/>
  <c r="D131" i="60" a="1"/>
  <c r="D131" i="60" s="1"/>
  <c r="P132" i="60" a="1"/>
  <c r="P132" i="60" s="1"/>
  <c r="O132" i="60" a="1"/>
  <c r="O132" i="60" s="1"/>
  <c r="N132" i="60" a="1"/>
  <c r="N132" i="60" s="1"/>
  <c r="I132" i="60" a="1"/>
  <c r="I132" i="60" s="1"/>
  <c r="H132" i="60" a="1"/>
  <c r="H132" i="60" s="1"/>
  <c r="D132" i="60" a="1"/>
  <c r="D132" i="60" s="1"/>
  <c r="P133" i="60" a="1"/>
  <c r="P133" i="60" s="1"/>
  <c r="O133" i="60" a="1"/>
  <c r="O133" i="60" s="1"/>
  <c r="N133" i="60" a="1"/>
  <c r="N133" i="60" s="1"/>
  <c r="I133" i="60" a="1"/>
  <c r="I133" i="60" s="1"/>
  <c r="H133" i="60" a="1"/>
  <c r="H133" i="60" s="1"/>
  <c r="D133" i="60" a="1"/>
  <c r="D133" i="60" s="1"/>
  <c r="P134" i="60" a="1"/>
  <c r="P134" i="60" s="1"/>
  <c r="O134" i="60" a="1"/>
  <c r="O134" i="60" s="1"/>
  <c r="N134" i="60" a="1"/>
  <c r="N134" i="60" s="1"/>
  <c r="I134" i="60" a="1"/>
  <c r="I134" i="60" s="1"/>
  <c r="H134" i="60" a="1"/>
  <c r="H134" i="60" s="1"/>
  <c r="D134" i="60" a="1"/>
  <c r="D134" i="60" s="1"/>
  <c r="P135" i="60" a="1"/>
  <c r="P135" i="60" s="1"/>
  <c r="O135" i="60" a="1"/>
  <c r="O135" i="60" s="1"/>
  <c r="N135" i="60" a="1"/>
  <c r="N135" i="60" s="1"/>
  <c r="I135" i="60" a="1"/>
  <c r="I135" i="60" s="1"/>
  <c r="H135" i="60" a="1"/>
  <c r="H135" i="60" s="1"/>
  <c r="D135" i="60" a="1"/>
  <c r="D135" i="60" s="1"/>
  <c r="P136" i="60" a="1"/>
  <c r="P136" i="60" s="1"/>
  <c r="O136" i="60" a="1"/>
  <c r="O136" i="60" s="1"/>
  <c r="N136" i="60" a="1"/>
  <c r="N136" i="60" s="1"/>
  <c r="I136" i="60" a="1"/>
  <c r="I136" i="60" s="1"/>
  <c r="H136" i="60" a="1"/>
  <c r="H136" i="60" s="1"/>
  <c r="D136" i="60" a="1"/>
  <c r="D136" i="60" s="1"/>
  <c r="P137" i="60" a="1"/>
  <c r="P137" i="60" s="1"/>
  <c r="O137" i="60" a="1"/>
  <c r="O137" i="60" s="1"/>
  <c r="N137" i="60" a="1"/>
  <c r="N137" i="60" s="1"/>
  <c r="I137" i="60" a="1"/>
  <c r="I137" i="60" s="1"/>
  <c r="H137" i="60" a="1"/>
  <c r="H137" i="60" s="1"/>
  <c r="D137" i="60" a="1"/>
  <c r="D137" i="60" s="1"/>
  <c r="P138" i="60" a="1"/>
  <c r="P138" i="60" s="1"/>
  <c r="O138" i="60" a="1"/>
  <c r="O138" i="60" s="1"/>
  <c r="N138" i="60" a="1"/>
  <c r="N138" i="60" s="1"/>
  <c r="I138" i="60" a="1"/>
  <c r="I138" i="60" s="1"/>
  <c r="H138" i="60" a="1"/>
  <c r="H138" i="60" s="1"/>
  <c r="D138" i="60" a="1"/>
  <c r="D138" i="60" s="1"/>
  <c r="P139" i="60" a="1"/>
  <c r="P139" i="60" s="1"/>
  <c r="O139" i="60" a="1"/>
  <c r="O139" i="60" s="1"/>
  <c r="N139" i="60" a="1"/>
  <c r="N139" i="60" s="1"/>
  <c r="I139" i="60" a="1"/>
  <c r="I139" i="60" s="1"/>
  <c r="H139" i="60" a="1"/>
  <c r="H139" i="60" s="1"/>
  <c r="D139" i="60" a="1"/>
  <c r="D139" i="60" s="1"/>
  <c r="P140" i="60" a="1"/>
  <c r="P140" i="60" s="1"/>
  <c r="O140" i="60" a="1"/>
  <c r="O140" i="60" s="1"/>
  <c r="N140" i="60" a="1"/>
  <c r="N140" i="60" s="1"/>
  <c r="I140" i="60" a="1"/>
  <c r="I140" i="60" s="1"/>
  <c r="H140" i="60" a="1"/>
  <c r="H140" i="60" s="1"/>
  <c r="D140" i="60" a="1"/>
  <c r="D140" i="60" s="1"/>
  <c r="P141" i="60" a="1"/>
  <c r="P141" i="60" s="1"/>
  <c r="O141" i="60" a="1"/>
  <c r="O141" i="60" s="1"/>
  <c r="N141" i="60" a="1"/>
  <c r="N141" i="60" s="1"/>
  <c r="I141" i="60" a="1"/>
  <c r="I141" i="60" s="1"/>
  <c r="H141" i="60" a="1"/>
  <c r="H141" i="60" s="1"/>
  <c r="D141" i="60" a="1"/>
  <c r="D141" i="60" s="1"/>
  <c r="P142" i="60" a="1"/>
  <c r="P142" i="60" s="1"/>
  <c r="O142" i="60" a="1"/>
  <c r="O142" i="60" s="1"/>
  <c r="N142" i="60" a="1"/>
  <c r="N142" i="60" s="1"/>
  <c r="I142" i="60" a="1"/>
  <c r="I142" i="60" s="1"/>
  <c r="H142" i="60" a="1"/>
  <c r="H142" i="60" s="1"/>
  <c r="D142" i="60" a="1"/>
  <c r="D142" i="60" s="1"/>
  <c r="P143" i="60" a="1"/>
  <c r="P143" i="60" s="1"/>
  <c r="O143" i="60" a="1"/>
  <c r="O143" i="60" s="1"/>
  <c r="N143" i="60" a="1"/>
  <c r="N143" i="60" s="1"/>
  <c r="I143" i="60" a="1"/>
  <c r="I143" i="60" s="1"/>
  <c r="H143" i="60" a="1"/>
  <c r="H143" i="60" s="1"/>
  <c r="D143" i="60" a="1"/>
  <c r="D143" i="60" s="1"/>
  <c r="P144" i="60" a="1"/>
  <c r="P144" i="60" s="1"/>
  <c r="O144" i="60" a="1"/>
  <c r="O144" i="60" s="1"/>
  <c r="N144" i="60" a="1"/>
  <c r="N144" i="60" s="1"/>
  <c r="I144" i="60" a="1"/>
  <c r="I144" i="60" s="1"/>
  <c r="H144" i="60" a="1"/>
  <c r="H144" i="60" s="1"/>
  <c r="D144" i="60" a="1"/>
  <c r="D144" i="60" s="1"/>
  <c r="P145" i="60" a="1"/>
  <c r="P145" i="60" s="1"/>
  <c r="O145" i="60" a="1"/>
  <c r="O145" i="60" s="1"/>
  <c r="N145" i="60" a="1"/>
  <c r="N145" i="60" s="1"/>
  <c r="I145" i="60" a="1"/>
  <c r="I145" i="60" s="1"/>
  <c r="H145" i="60" a="1"/>
  <c r="H145" i="60" s="1"/>
  <c r="D145" i="60" a="1"/>
  <c r="D145" i="60" s="1"/>
  <c r="P146" i="60" a="1"/>
  <c r="P146" i="60" s="1"/>
  <c r="O146" i="60" a="1"/>
  <c r="O146" i="60" s="1"/>
  <c r="N146" i="60" a="1"/>
  <c r="N146" i="60" s="1"/>
  <c r="I146" i="60" a="1"/>
  <c r="I146" i="60" s="1"/>
  <c r="H146" i="60" a="1"/>
  <c r="H146" i="60" s="1"/>
  <c r="D146" i="60" a="1"/>
  <c r="D146" i="60" s="1"/>
  <c r="P147" i="60" a="1"/>
  <c r="P147" i="60" s="1"/>
  <c r="O147" i="60" a="1"/>
  <c r="O147" i="60" s="1"/>
  <c r="N147" i="60" a="1"/>
  <c r="N147" i="60" s="1"/>
  <c r="I147" i="60" a="1"/>
  <c r="I147" i="60" s="1"/>
  <c r="H147" i="60" a="1"/>
  <c r="H147" i="60" s="1"/>
  <c r="D147" i="60" a="1"/>
  <c r="D147" i="60" s="1"/>
  <c r="P148" i="60" a="1"/>
  <c r="P148" i="60" s="1"/>
  <c r="O148" i="60" a="1"/>
  <c r="O148" i="60" s="1"/>
  <c r="N148" i="60" a="1"/>
  <c r="N148" i="60" s="1"/>
  <c r="I148" i="60" a="1"/>
  <c r="I148" i="60" s="1"/>
  <c r="H148" i="60" a="1"/>
  <c r="H148" i="60" s="1"/>
  <c r="D148" i="60" a="1"/>
  <c r="D148" i="60" s="1"/>
  <c r="P149" i="60" a="1"/>
  <c r="P149" i="60" s="1"/>
  <c r="O149" i="60" a="1"/>
  <c r="O149" i="60" s="1"/>
  <c r="N149" i="60" a="1"/>
  <c r="N149" i="60" s="1"/>
  <c r="I149" i="60" a="1"/>
  <c r="I149" i="60" s="1"/>
  <c r="H149" i="60" a="1"/>
  <c r="H149" i="60" s="1"/>
  <c r="D149" i="60" a="1"/>
  <c r="D149" i="60" s="1"/>
  <c r="P150" i="60" a="1"/>
  <c r="P150" i="60" s="1"/>
  <c r="O150" i="60" a="1"/>
  <c r="O150" i="60" s="1"/>
  <c r="N150" i="60" a="1"/>
  <c r="N150" i="60" s="1"/>
  <c r="I150" i="60" a="1"/>
  <c r="I150" i="60" s="1"/>
  <c r="H150" i="60" a="1"/>
  <c r="H150" i="60" s="1"/>
  <c r="D150" i="60" a="1"/>
  <c r="D150" i="60" s="1"/>
  <c r="P151" i="60" a="1"/>
  <c r="P151" i="60" s="1"/>
  <c r="O151" i="60" a="1"/>
  <c r="O151" i="60" s="1"/>
  <c r="N151" i="60" a="1"/>
  <c r="N151" i="60" s="1"/>
  <c r="I151" i="60" a="1"/>
  <c r="I151" i="60" s="1"/>
  <c r="H151" i="60" a="1"/>
  <c r="H151" i="60" s="1"/>
  <c r="D151" i="60" a="1"/>
  <c r="D151" i="60" s="1"/>
  <c r="P152" i="60" a="1"/>
  <c r="P152" i="60" s="1"/>
  <c r="O152" i="60" a="1"/>
  <c r="O152" i="60" s="1"/>
  <c r="N152" i="60" a="1"/>
  <c r="N152" i="60" s="1"/>
  <c r="I152" i="60" a="1"/>
  <c r="I152" i="60" s="1"/>
  <c r="H152" i="60" a="1"/>
  <c r="H152" i="60" s="1"/>
  <c r="D152" i="60" a="1"/>
  <c r="D152" i="60" s="1"/>
  <c r="P153" i="60" a="1"/>
  <c r="P153" i="60" s="1"/>
  <c r="O153" i="60" a="1"/>
  <c r="O153" i="60" s="1"/>
  <c r="N153" i="60" a="1"/>
  <c r="N153" i="60" s="1"/>
  <c r="I153" i="60" a="1"/>
  <c r="I153" i="60" s="1"/>
  <c r="H153" i="60" a="1"/>
  <c r="H153" i="60" s="1"/>
  <c r="D153" i="60" a="1"/>
  <c r="D153" i="60" s="1"/>
  <c r="P154" i="60" a="1"/>
  <c r="P154" i="60" s="1"/>
  <c r="O154" i="60" a="1"/>
  <c r="O154" i="60" s="1"/>
  <c r="N154" i="60" a="1"/>
  <c r="N154" i="60" s="1"/>
  <c r="I154" i="60" a="1"/>
  <c r="I154" i="60" s="1"/>
  <c r="H154" i="60" a="1"/>
  <c r="H154" i="60" s="1"/>
  <c r="D154" i="60" a="1"/>
  <c r="D154" i="60" s="1"/>
  <c r="P155" i="60" a="1"/>
  <c r="P155" i="60" s="1"/>
  <c r="O155" i="60" a="1"/>
  <c r="O155" i="60" s="1"/>
  <c r="N155" i="60" a="1"/>
  <c r="N155" i="60" s="1"/>
  <c r="I155" i="60" a="1"/>
  <c r="I155" i="60" s="1"/>
  <c r="H155" i="60" a="1"/>
  <c r="H155" i="60" s="1"/>
  <c r="D155" i="60" a="1"/>
  <c r="D155" i="60" s="1"/>
  <c r="P156" i="60" a="1"/>
  <c r="P156" i="60" s="1"/>
  <c r="O156" i="60" a="1"/>
  <c r="O156" i="60" s="1"/>
  <c r="N156" i="60" a="1"/>
  <c r="N156" i="60" s="1"/>
  <c r="I156" i="60" a="1"/>
  <c r="I156" i="60" s="1"/>
  <c r="H156" i="60" a="1"/>
  <c r="H156" i="60" s="1"/>
  <c r="D156" i="60" a="1"/>
  <c r="D156" i="60" s="1"/>
  <c r="P157" i="60" a="1"/>
  <c r="P157" i="60" s="1"/>
  <c r="O157" i="60" a="1"/>
  <c r="O157" i="60" s="1"/>
  <c r="N157" i="60" a="1"/>
  <c r="N157" i="60" s="1"/>
  <c r="I157" i="60" a="1"/>
  <c r="I157" i="60" s="1"/>
  <c r="H157" i="60" a="1"/>
  <c r="H157" i="60" s="1"/>
  <c r="D157" i="60" a="1"/>
  <c r="D157" i="60" s="1"/>
  <c r="P158" i="60" a="1"/>
  <c r="P158" i="60" s="1"/>
  <c r="O158" i="60" a="1"/>
  <c r="O158" i="60" s="1"/>
  <c r="N158" i="60" a="1"/>
  <c r="N158" i="60" s="1"/>
  <c r="I158" i="60" a="1"/>
  <c r="I158" i="60" s="1"/>
  <c r="H158" i="60" a="1"/>
  <c r="H158" i="60" s="1"/>
  <c r="D158" i="60" a="1"/>
  <c r="D158" i="60" s="1"/>
  <c r="P159" i="60" a="1"/>
  <c r="P159" i="60" s="1"/>
  <c r="O159" i="60" a="1"/>
  <c r="O159" i="60" s="1"/>
  <c r="N159" i="60" a="1"/>
  <c r="N159" i="60" s="1"/>
  <c r="I159" i="60" a="1"/>
  <c r="I159" i="60" s="1"/>
  <c r="H159" i="60" a="1"/>
  <c r="H159" i="60" s="1"/>
  <c r="D159" i="60" a="1"/>
  <c r="D159" i="60" s="1"/>
  <c r="P160" i="60" a="1"/>
  <c r="P160" i="60" s="1"/>
  <c r="O160" i="60" a="1"/>
  <c r="O160" i="60" s="1"/>
  <c r="N160" i="60" a="1"/>
  <c r="N160" i="60" s="1"/>
  <c r="I160" i="60" a="1"/>
  <c r="I160" i="60" s="1"/>
  <c r="H160" i="60" a="1"/>
  <c r="H160" i="60" s="1"/>
  <c r="D160" i="60" a="1"/>
  <c r="D160" i="60" s="1"/>
  <c r="P161" i="60" a="1"/>
  <c r="P161" i="60" s="1"/>
  <c r="O161" i="60" a="1"/>
  <c r="O161" i="60" s="1"/>
  <c r="N161" i="60" a="1"/>
  <c r="N161" i="60" s="1"/>
  <c r="I161" i="60" a="1"/>
  <c r="I161" i="60" s="1"/>
  <c r="H161" i="60" a="1"/>
  <c r="H161" i="60" s="1"/>
  <c r="D161" i="60" a="1"/>
  <c r="D161" i="60" s="1"/>
  <c r="P162" i="60" a="1"/>
  <c r="P162" i="60" s="1"/>
  <c r="O162" i="60" a="1"/>
  <c r="O162" i="60" s="1"/>
  <c r="N162" i="60" a="1"/>
  <c r="N162" i="60" s="1"/>
  <c r="I162" i="60" a="1"/>
  <c r="I162" i="60" s="1"/>
  <c r="H162" i="60" a="1"/>
  <c r="H162" i="60" s="1"/>
  <c r="D162" i="60" a="1"/>
  <c r="D162" i="60" s="1"/>
  <c r="P163" i="60" a="1"/>
  <c r="P163" i="60" s="1"/>
  <c r="O163" i="60" a="1"/>
  <c r="O163" i="60" s="1"/>
  <c r="N163" i="60" a="1"/>
  <c r="N163" i="60" s="1"/>
  <c r="I163" i="60" a="1"/>
  <c r="I163" i="60" s="1"/>
  <c r="H163" i="60" a="1"/>
  <c r="H163" i="60" s="1"/>
  <c r="D163" i="60" a="1"/>
  <c r="D163" i="60" s="1"/>
  <c r="P164" i="60" a="1"/>
  <c r="P164" i="60" s="1"/>
  <c r="O164" i="60" a="1"/>
  <c r="O164" i="60" s="1"/>
  <c r="N164" i="60" a="1"/>
  <c r="N164" i="60" s="1"/>
  <c r="I164" i="60" a="1"/>
  <c r="I164" i="60" s="1"/>
  <c r="H164" i="60" a="1"/>
  <c r="H164" i="60" s="1"/>
  <c r="D164" i="60" a="1"/>
  <c r="D164" i="60" s="1"/>
  <c r="P165" i="60" a="1"/>
  <c r="P165" i="60" s="1"/>
  <c r="O165" i="60" a="1"/>
  <c r="O165" i="60" s="1"/>
  <c r="N165" i="60" a="1"/>
  <c r="N165" i="60" s="1"/>
  <c r="I165" i="60" a="1"/>
  <c r="I165" i="60" s="1"/>
  <c r="H165" i="60" a="1"/>
  <c r="H165" i="60" s="1"/>
  <c r="D165" i="60" a="1"/>
  <c r="D165" i="60" s="1"/>
  <c r="P166" i="60" a="1"/>
  <c r="P166" i="60" s="1"/>
  <c r="O166" i="60" a="1"/>
  <c r="O166" i="60" s="1"/>
  <c r="N166" i="60" a="1"/>
  <c r="N166" i="60" s="1"/>
  <c r="I166" i="60" a="1"/>
  <c r="I166" i="60" s="1"/>
  <c r="H166" i="60" a="1"/>
  <c r="H166" i="60" s="1"/>
  <c r="D166" i="60" a="1"/>
  <c r="D166" i="60" s="1"/>
  <c r="P167" i="60" a="1"/>
  <c r="P167" i="60" s="1"/>
  <c r="O167" i="60" a="1"/>
  <c r="O167" i="60" s="1"/>
  <c r="N167" i="60" a="1"/>
  <c r="N167" i="60" s="1"/>
  <c r="I167" i="60" a="1"/>
  <c r="I167" i="60" s="1"/>
  <c r="H167" i="60" a="1"/>
  <c r="H167" i="60" s="1"/>
  <c r="D167" i="60" a="1"/>
  <c r="D167" i="60" s="1"/>
  <c r="P168" i="60" a="1"/>
  <c r="P168" i="60" s="1"/>
  <c r="O168" i="60" a="1"/>
  <c r="O168" i="60" s="1"/>
  <c r="N168" i="60" a="1"/>
  <c r="N168" i="60" s="1"/>
  <c r="I168" i="60" a="1"/>
  <c r="I168" i="60" s="1"/>
  <c r="H168" i="60" a="1"/>
  <c r="H168" i="60" s="1"/>
  <c r="D168" i="60" a="1"/>
  <c r="D168" i="60" s="1"/>
  <c r="P169" i="60" a="1"/>
  <c r="P169" i="60" s="1"/>
  <c r="O169" i="60" a="1"/>
  <c r="O169" i="60" s="1"/>
  <c r="N169" i="60" a="1"/>
  <c r="N169" i="60" s="1"/>
  <c r="I169" i="60" a="1"/>
  <c r="I169" i="60" s="1"/>
  <c r="H169" i="60" a="1"/>
  <c r="H169" i="60" s="1"/>
  <c r="D169" i="60" a="1"/>
  <c r="D169" i="60" s="1"/>
  <c r="P170" i="60" a="1"/>
  <c r="P170" i="60" s="1"/>
  <c r="O170" i="60" a="1"/>
  <c r="O170" i="60" s="1"/>
  <c r="N170" i="60" a="1"/>
  <c r="N170" i="60" s="1"/>
  <c r="I170" i="60" a="1"/>
  <c r="I170" i="60" s="1"/>
  <c r="H170" i="60" a="1"/>
  <c r="H170" i="60" s="1"/>
  <c r="D170" i="60" a="1"/>
  <c r="D170" i="60" s="1"/>
  <c r="P171" i="60" a="1"/>
  <c r="P171" i="60" s="1"/>
  <c r="O171" i="60" a="1"/>
  <c r="O171" i="60" s="1"/>
  <c r="N171" i="60" a="1"/>
  <c r="N171" i="60" s="1"/>
  <c r="I171" i="60" a="1"/>
  <c r="I171" i="60" s="1"/>
  <c r="H171" i="60" a="1"/>
  <c r="H171" i="60" s="1"/>
  <c r="D171" i="60" a="1"/>
  <c r="D171" i="60" s="1"/>
  <c r="P172" i="60" a="1"/>
  <c r="P172" i="60" s="1"/>
  <c r="O172" i="60" a="1"/>
  <c r="O172" i="60" s="1"/>
  <c r="N172" i="60" a="1"/>
  <c r="N172" i="60" s="1"/>
  <c r="I172" i="60" a="1"/>
  <c r="I172" i="60" s="1"/>
  <c r="H172" i="60" a="1"/>
  <c r="H172" i="60" s="1"/>
  <c r="D172" i="60" a="1"/>
  <c r="D172" i="60" s="1"/>
  <c r="P173" i="60" a="1"/>
  <c r="P173" i="60" s="1"/>
  <c r="O173" i="60" a="1"/>
  <c r="O173" i="60" s="1"/>
  <c r="N173" i="60" a="1"/>
  <c r="N173" i="60" s="1"/>
  <c r="I173" i="60" a="1"/>
  <c r="I173" i="60" s="1"/>
  <c r="H173" i="60" a="1"/>
  <c r="H173" i="60" s="1"/>
  <c r="D173" i="60" a="1"/>
  <c r="D173" i="60" s="1"/>
  <c r="P174" i="60" a="1"/>
  <c r="P174" i="60" s="1"/>
  <c r="O174" i="60" a="1"/>
  <c r="O174" i="60" s="1"/>
  <c r="N174" i="60" a="1"/>
  <c r="N174" i="60" s="1"/>
  <c r="I174" i="60" a="1"/>
  <c r="I174" i="60" s="1"/>
  <c r="H174" i="60" a="1"/>
  <c r="H174" i="60" s="1"/>
  <c r="D174" i="60" a="1"/>
  <c r="D174" i="60" s="1"/>
  <c r="P175" i="60" a="1"/>
  <c r="P175" i="60" s="1"/>
  <c r="O175" i="60" a="1"/>
  <c r="O175" i="60" s="1"/>
  <c r="N175" i="60" a="1"/>
  <c r="N175" i="60" s="1"/>
  <c r="I175" i="60" a="1"/>
  <c r="I175" i="60" s="1"/>
  <c r="H175" i="60" a="1"/>
  <c r="H175" i="60" s="1"/>
  <c r="D175" i="60" a="1"/>
  <c r="D175" i="60" s="1"/>
  <c r="P176" i="60" a="1"/>
  <c r="P176" i="60" s="1"/>
  <c r="O176" i="60" a="1"/>
  <c r="O176" i="60" s="1"/>
  <c r="N176" i="60" a="1"/>
  <c r="N176" i="60" s="1"/>
  <c r="I176" i="60" a="1"/>
  <c r="I176" i="60" s="1"/>
  <c r="H176" i="60" a="1"/>
  <c r="H176" i="60" s="1"/>
  <c r="D176" i="60" a="1"/>
  <c r="D176" i="60" s="1"/>
  <c r="P177" i="60" a="1"/>
  <c r="P177" i="60" s="1"/>
  <c r="O177" i="60" a="1"/>
  <c r="O177" i="60" s="1"/>
  <c r="N177" i="60" a="1"/>
  <c r="N177" i="60" s="1"/>
  <c r="I177" i="60" a="1"/>
  <c r="I177" i="60" s="1"/>
  <c r="H177" i="60" a="1"/>
  <c r="H177" i="60" s="1"/>
  <c r="D177" i="60" a="1"/>
  <c r="D177" i="60" s="1"/>
  <c r="P178" i="60" a="1"/>
  <c r="P178" i="60" s="1"/>
  <c r="O178" i="60" a="1"/>
  <c r="O178" i="60" s="1"/>
  <c r="N178" i="60" a="1"/>
  <c r="N178" i="60" s="1"/>
  <c r="I178" i="60" a="1"/>
  <c r="I178" i="60" s="1"/>
  <c r="H178" i="60" a="1"/>
  <c r="H178" i="60" s="1"/>
  <c r="D178" i="60" a="1"/>
  <c r="D178" i="60" s="1"/>
  <c r="P179" i="60" a="1"/>
  <c r="P179" i="60" s="1"/>
  <c r="O179" i="60" a="1"/>
  <c r="O179" i="60" s="1"/>
  <c r="N179" i="60" a="1"/>
  <c r="N179" i="60" s="1"/>
  <c r="I179" i="60" a="1"/>
  <c r="I179" i="60" s="1"/>
  <c r="H179" i="60" a="1"/>
  <c r="H179" i="60" s="1"/>
  <c r="D179" i="60" a="1"/>
  <c r="D179" i="60" s="1"/>
  <c r="P180" i="60" a="1"/>
  <c r="P180" i="60" s="1"/>
  <c r="O180" i="60" a="1"/>
  <c r="O180" i="60" s="1"/>
  <c r="N180" i="60" a="1"/>
  <c r="N180" i="60" s="1"/>
  <c r="I180" i="60" a="1"/>
  <c r="I180" i="60" s="1"/>
  <c r="H180" i="60" a="1"/>
  <c r="H180" i="60" s="1"/>
  <c r="D180" i="60" a="1"/>
  <c r="D180" i="60" s="1"/>
  <c r="P181" i="60" a="1"/>
  <c r="P181" i="60" s="1"/>
  <c r="O181" i="60" a="1"/>
  <c r="O181" i="60" s="1"/>
  <c r="N181" i="60" a="1"/>
  <c r="N181" i="60" s="1"/>
  <c r="I181" i="60" a="1"/>
  <c r="I181" i="60" s="1"/>
  <c r="H181" i="60" a="1"/>
  <c r="H181" i="60" s="1"/>
  <c r="D181" i="60" a="1"/>
  <c r="D181" i="60" s="1"/>
  <c r="P182" i="60" a="1"/>
  <c r="P182" i="60" s="1"/>
  <c r="O182" i="60" a="1"/>
  <c r="O182" i="60" s="1"/>
  <c r="N182" i="60" a="1"/>
  <c r="N182" i="60" s="1"/>
  <c r="I182" i="60" a="1"/>
  <c r="I182" i="60" s="1"/>
  <c r="H182" i="60" a="1"/>
  <c r="H182" i="60" s="1"/>
  <c r="D182" i="60" a="1"/>
  <c r="D182" i="60" s="1"/>
  <c r="P183" i="60" a="1"/>
  <c r="P183" i="60" s="1"/>
  <c r="O183" i="60" a="1"/>
  <c r="O183" i="60" s="1"/>
  <c r="N183" i="60" a="1"/>
  <c r="N183" i="60" s="1"/>
  <c r="I183" i="60" a="1"/>
  <c r="I183" i="60" s="1"/>
  <c r="H183" i="60" a="1"/>
  <c r="H183" i="60" s="1"/>
  <c r="D183" i="60" a="1"/>
  <c r="D183" i="60" s="1"/>
  <c r="P184" i="60" a="1"/>
  <c r="P184" i="60" s="1"/>
  <c r="O184" i="60" a="1"/>
  <c r="O184" i="60" s="1"/>
  <c r="N184" i="60" a="1"/>
  <c r="N184" i="60" s="1"/>
  <c r="I184" i="60" a="1"/>
  <c r="I184" i="60" s="1"/>
  <c r="H184" i="60" a="1"/>
  <c r="H184" i="60" s="1"/>
  <c r="D184" i="60" a="1"/>
  <c r="D184" i="60" s="1"/>
  <c r="P185" i="60" a="1"/>
  <c r="P185" i="60" s="1"/>
  <c r="O185" i="60" a="1"/>
  <c r="O185" i="60" s="1"/>
  <c r="N185" i="60" a="1"/>
  <c r="N185" i="60" s="1"/>
  <c r="I185" i="60" a="1"/>
  <c r="I185" i="60" s="1"/>
  <c r="H185" i="60" a="1"/>
  <c r="H185" i="60" s="1"/>
  <c r="D185" i="60" a="1"/>
  <c r="D185" i="60" s="1"/>
  <c r="P186" i="60" a="1"/>
  <c r="P186" i="60" s="1"/>
  <c r="O186" i="60" a="1"/>
  <c r="O186" i="60" s="1"/>
  <c r="N186" i="60" a="1"/>
  <c r="N186" i="60" s="1"/>
  <c r="I186" i="60" a="1"/>
  <c r="I186" i="60" s="1"/>
  <c r="H186" i="60" a="1"/>
  <c r="H186" i="60" s="1"/>
  <c r="D186" i="60" a="1"/>
  <c r="D186" i="60" s="1"/>
  <c r="P187" i="60" a="1"/>
  <c r="P187" i="60" s="1"/>
  <c r="O187" i="60" a="1"/>
  <c r="O187" i="60" s="1"/>
  <c r="N187" i="60" a="1"/>
  <c r="N187" i="60" s="1"/>
  <c r="I187" i="60" a="1"/>
  <c r="I187" i="60" s="1"/>
  <c r="H187" i="60" a="1"/>
  <c r="H187" i="60" s="1"/>
  <c r="D187" i="60" a="1"/>
  <c r="D187" i="60" s="1"/>
  <c r="P188" i="60" a="1"/>
  <c r="P188" i="60" s="1"/>
  <c r="O188" i="60" a="1"/>
  <c r="O188" i="60" s="1"/>
  <c r="N188" i="60" a="1"/>
  <c r="N188" i="60" s="1"/>
  <c r="I188" i="60" a="1"/>
  <c r="I188" i="60" s="1"/>
  <c r="H188" i="60" a="1"/>
  <c r="H188" i="60" s="1"/>
  <c r="D188" i="60" a="1"/>
  <c r="D188" i="60" s="1"/>
  <c r="P189" i="60" a="1"/>
  <c r="P189" i="60" s="1"/>
  <c r="O189" i="60" a="1"/>
  <c r="O189" i="60" s="1"/>
  <c r="N189" i="60" a="1"/>
  <c r="N189" i="60" s="1"/>
  <c r="I189" i="60" a="1"/>
  <c r="I189" i="60" s="1"/>
  <c r="H189" i="60" a="1"/>
  <c r="H189" i="60" s="1"/>
  <c r="D189" i="60" a="1"/>
  <c r="D189" i="60" s="1"/>
  <c r="P190" i="60" a="1"/>
  <c r="P190" i="60" s="1"/>
  <c r="O190" i="60" a="1"/>
  <c r="O190" i="60" s="1"/>
  <c r="N190" i="60" a="1"/>
  <c r="N190" i="60" s="1"/>
  <c r="I190" i="60" a="1"/>
  <c r="I190" i="60" s="1"/>
  <c r="H190" i="60" a="1"/>
  <c r="H190" i="60" s="1"/>
  <c r="D190" i="60" a="1"/>
  <c r="D190" i="60" s="1"/>
  <c r="P191" i="60" a="1"/>
  <c r="P191" i="60" s="1"/>
  <c r="O191" i="60" a="1"/>
  <c r="O191" i="60" s="1"/>
  <c r="N191" i="60" a="1"/>
  <c r="N191" i="60" s="1"/>
  <c r="I191" i="60" a="1"/>
  <c r="I191" i="60" s="1"/>
  <c r="H191" i="60" a="1"/>
  <c r="H191" i="60" s="1"/>
  <c r="D191" i="60" a="1"/>
  <c r="D191" i="60" s="1"/>
  <c r="P192" i="60" a="1"/>
  <c r="P192" i="60" s="1"/>
  <c r="O192" i="60" a="1"/>
  <c r="O192" i="60" s="1"/>
  <c r="N192" i="60" a="1"/>
  <c r="N192" i="60" s="1"/>
  <c r="I192" i="60" a="1"/>
  <c r="I192" i="60" s="1"/>
  <c r="H192" i="60" a="1"/>
  <c r="H192" i="60" s="1"/>
  <c r="D192" i="60" a="1"/>
  <c r="D192" i="60" s="1"/>
  <c r="P193" i="60" a="1"/>
  <c r="P193" i="60" s="1"/>
  <c r="O193" i="60" a="1"/>
  <c r="O193" i="60" s="1"/>
  <c r="N193" i="60" a="1"/>
  <c r="N193" i="60" s="1"/>
  <c r="I193" i="60" a="1"/>
  <c r="I193" i="60" s="1"/>
  <c r="H193" i="60" a="1"/>
  <c r="H193" i="60" s="1"/>
  <c r="D193" i="60" a="1"/>
  <c r="D193" i="60" s="1"/>
  <c r="P194" i="60" a="1"/>
  <c r="P194" i="60" s="1"/>
  <c r="O194" i="60" a="1"/>
  <c r="O194" i="60" s="1"/>
  <c r="N194" i="60" a="1"/>
  <c r="N194" i="60" s="1"/>
  <c r="I194" i="60" a="1"/>
  <c r="I194" i="60" s="1"/>
  <c r="H194" i="60" a="1"/>
  <c r="H194" i="60" s="1"/>
  <c r="D194" i="60" a="1"/>
  <c r="D194" i="60" s="1"/>
  <c r="P195" i="60" a="1"/>
  <c r="P195" i="60" s="1"/>
  <c r="O195" i="60" a="1"/>
  <c r="O195" i="60" s="1"/>
  <c r="N195" i="60" a="1"/>
  <c r="N195" i="60" s="1"/>
  <c r="I195" i="60" a="1"/>
  <c r="I195" i="60" s="1"/>
  <c r="H195" i="60" a="1"/>
  <c r="H195" i="60" s="1"/>
  <c r="D195" i="60" a="1"/>
  <c r="D195" i="60" s="1"/>
  <c r="P196" i="60" a="1"/>
  <c r="P196" i="60" s="1"/>
  <c r="O196" i="60" a="1"/>
  <c r="O196" i="60" s="1"/>
  <c r="N196" i="60" a="1"/>
  <c r="N196" i="60" s="1"/>
  <c r="I196" i="60" a="1"/>
  <c r="I196" i="60" s="1"/>
  <c r="H196" i="60" a="1"/>
  <c r="H196" i="60" s="1"/>
  <c r="D196" i="60" a="1"/>
  <c r="D196" i="60" s="1"/>
  <c r="P197" i="60" a="1"/>
  <c r="P197" i="60" s="1"/>
  <c r="O197" i="60" a="1"/>
  <c r="O197" i="60" s="1"/>
  <c r="N197" i="60" a="1"/>
  <c r="N197" i="60" s="1"/>
  <c r="I197" i="60" a="1"/>
  <c r="I197" i="60" s="1"/>
  <c r="H197" i="60" a="1"/>
  <c r="H197" i="60" s="1"/>
  <c r="D197" i="60" a="1"/>
  <c r="D197" i="60" s="1"/>
  <c r="P198" i="60" a="1"/>
  <c r="P198" i="60" s="1"/>
  <c r="O198" i="60" a="1"/>
  <c r="O198" i="60" s="1"/>
  <c r="N198" i="60" a="1"/>
  <c r="N198" i="60" s="1"/>
  <c r="I198" i="60" a="1"/>
  <c r="I198" i="60" s="1"/>
  <c r="H198" i="60" a="1"/>
  <c r="H198" i="60" s="1"/>
  <c r="D198" i="60" a="1"/>
  <c r="D198" i="60" s="1"/>
  <c r="P199" i="60" a="1"/>
  <c r="P199" i="60" s="1"/>
  <c r="O199" i="60" a="1"/>
  <c r="O199" i="60" s="1"/>
  <c r="N199" i="60" a="1"/>
  <c r="N199" i="60" s="1"/>
  <c r="I199" i="60" a="1"/>
  <c r="I199" i="60" s="1"/>
  <c r="H199" i="60" a="1"/>
  <c r="H199" i="60" s="1"/>
  <c r="D199" i="60" a="1"/>
  <c r="D199" i="60" s="1"/>
  <c r="P200" i="60" a="1"/>
  <c r="P200" i="60" s="1"/>
  <c r="O200" i="60" a="1"/>
  <c r="O200" i="60" s="1"/>
  <c r="N200" i="60" a="1"/>
  <c r="N200" i="60" s="1"/>
  <c r="I200" i="60" a="1"/>
  <c r="I200" i="60" s="1"/>
  <c r="H200" i="60" a="1"/>
  <c r="H200" i="60" s="1"/>
  <c r="D200" i="60" a="1"/>
  <c r="D200" i="60" s="1"/>
  <c r="P201" i="60" a="1"/>
  <c r="P201" i="60" s="1"/>
  <c r="O201" i="60" a="1"/>
  <c r="O201" i="60" s="1"/>
  <c r="N201" i="60" a="1"/>
  <c r="N201" i="60" s="1"/>
  <c r="I201" i="60" a="1"/>
  <c r="I201" i="60" s="1"/>
  <c r="H201" i="60" a="1"/>
  <c r="H201" i="60" s="1"/>
  <c r="D201" i="60" a="1"/>
  <c r="D201" i="60" s="1"/>
  <c r="P202" i="60" a="1"/>
  <c r="P202" i="60" s="1"/>
  <c r="O202" i="60" a="1"/>
  <c r="O202" i="60" s="1"/>
  <c r="N202" i="60" a="1"/>
  <c r="N202" i="60" s="1"/>
  <c r="I202" i="60" a="1"/>
  <c r="I202" i="60" s="1"/>
  <c r="H202" i="60" a="1"/>
  <c r="H202" i="60" s="1"/>
  <c r="D202" i="60" a="1"/>
  <c r="D202" i="60" s="1"/>
  <c r="P203" i="60" a="1"/>
  <c r="P203" i="60" s="1"/>
  <c r="O203" i="60" a="1"/>
  <c r="O203" i="60" s="1"/>
  <c r="N203" i="60" a="1"/>
  <c r="N203" i="60" s="1"/>
  <c r="I203" i="60" a="1"/>
  <c r="I203" i="60" s="1"/>
  <c r="H203" i="60" a="1"/>
  <c r="H203" i="60" s="1"/>
  <c r="D203" i="60" a="1"/>
  <c r="D203" i="60" s="1"/>
  <c r="P204" i="60" a="1"/>
  <c r="P204" i="60" s="1"/>
  <c r="O204" i="60" a="1"/>
  <c r="O204" i="60" s="1"/>
  <c r="N204" i="60" a="1"/>
  <c r="N204" i="60" s="1"/>
  <c r="I204" i="60" a="1"/>
  <c r="I204" i="60" s="1"/>
  <c r="H204" i="60" a="1"/>
  <c r="H204" i="60" s="1"/>
  <c r="D204" i="60" a="1"/>
  <c r="D204" i="60" s="1"/>
  <c r="P205" i="60" a="1"/>
  <c r="P205" i="60" s="1"/>
  <c r="O205" i="60" a="1"/>
  <c r="O205" i="60" s="1"/>
  <c r="N205" i="60" a="1"/>
  <c r="N205" i="60" s="1"/>
  <c r="I205" i="60" a="1"/>
  <c r="I205" i="60" s="1"/>
  <c r="H205" i="60" a="1"/>
  <c r="H205" i="60" s="1"/>
  <c r="D205" i="60" a="1"/>
  <c r="D205" i="60" s="1"/>
  <c r="P206" i="60" a="1"/>
  <c r="P206" i="60" s="1"/>
  <c r="O206" i="60" a="1"/>
  <c r="O206" i="60" s="1"/>
  <c r="N206" i="60" a="1"/>
  <c r="N206" i="60" s="1"/>
  <c r="I206" i="60" a="1"/>
  <c r="I206" i="60" s="1"/>
  <c r="H206" i="60" a="1"/>
  <c r="H206" i="60" s="1"/>
  <c r="D206" i="60" a="1"/>
  <c r="D206" i="60" s="1"/>
  <c r="P207" i="60" a="1"/>
  <c r="P207" i="60" s="1"/>
  <c r="O207" i="60" a="1"/>
  <c r="O207" i="60" s="1"/>
  <c r="N207" i="60" a="1"/>
  <c r="N207" i="60" s="1"/>
  <c r="I207" i="60" a="1"/>
  <c r="I207" i="60" s="1"/>
  <c r="H207" i="60" a="1"/>
  <c r="H207" i="60" s="1"/>
  <c r="D207" i="60" a="1"/>
  <c r="D207" i="60" s="1"/>
  <c r="P208" i="60" a="1"/>
  <c r="P208" i="60" s="1"/>
  <c r="O208" i="60" a="1"/>
  <c r="O208" i="60" s="1"/>
  <c r="N208" i="60" a="1"/>
  <c r="N208" i="60" s="1"/>
  <c r="I208" i="60" a="1"/>
  <c r="I208" i="60" s="1"/>
  <c r="H208" i="60" a="1"/>
  <c r="H208" i="60" s="1"/>
  <c r="D208" i="60" a="1"/>
  <c r="D208" i="60" s="1"/>
  <c r="P209" i="60" a="1"/>
  <c r="P209" i="60" s="1"/>
  <c r="O209" i="60" a="1"/>
  <c r="O209" i="60" s="1"/>
  <c r="N209" i="60" a="1"/>
  <c r="N209" i="60" s="1"/>
  <c r="I209" i="60" a="1"/>
  <c r="I209" i="60" s="1"/>
  <c r="H209" i="60" a="1"/>
  <c r="H209" i="60" s="1"/>
  <c r="D209" i="60" a="1"/>
  <c r="D209" i="60" s="1"/>
  <c r="P210" i="60" a="1"/>
  <c r="P210" i="60" s="1"/>
  <c r="O210" i="60" a="1"/>
  <c r="O210" i="60" s="1"/>
  <c r="N210" i="60" a="1"/>
  <c r="N210" i="60" s="1"/>
  <c r="I210" i="60" a="1"/>
  <c r="I210" i="60" s="1"/>
  <c r="H210" i="60" a="1"/>
  <c r="H210" i="60" s="1"/>
  <c r="D210" i="60" a="1"/>
  <c r="D210" i="60" s="1"/>
  <c r="P211" i="60" a="1"/>
  <c r="P211" i="60" s="1"/>
  <c r="O211" i="60" a="1"/>
  <c r="O211" i="60" s="1"/>
  <c r="N211" i="60" a="1"/>
  <c r="N211" i="60" s="1"/>
  <c r="I211" i="60" a="1"/>
  <c r="I211" i="60" s="1"/>
  <c r="H211" i="60" a="1"/>
  <c r="H211" i="60" s="1"/>
  <c r="D211" i="60" a="1"/>
  <c r="D211" i="60" s="1"/>
  <c r="P212" i="60" a="1"/>
  <c r="P212" i="60" s="1"/>
  <c r="O212" i="60" a="1"/>
  <c r="O212" i="60" s="1"/>
  <c r="N212" i="60" a="1"/>
  <c r="N212" i="60" s="1"/>
  <c r="I212" i="60" a="1"/>
  <c r="I212" i="60" s="1"/>
  <c r="H212" i="60" a="1"/>
  <c r="H212" i="60" s="1"/>
  <c r="D212" i="60" a="1"/>
  <c r="D212" i="60" s="1"/>
  <c r="P213" i="60" a="1"/>
  <c r="P213" i="60" s="1"/>
  <c r="O213" i="60" a="1"/>
  <c r="O213" i="60" s="1"/>
  <c r="N213" i="60" a="1"/>
  <c r="N213" i="60" s="1"/>
  <c r="I213" i="60" a="1"/>
  <c r="I213" i="60" s="1"/>
  <c r="H213" i="60" a="1"/>
  <c r="H213" i="60" s="1"/>
  <c r="D213" i="60" a="1"/>
  <c r="D213" i="60" s="1"/>
  <c r="P214" i="60" a="1"/>
  <c r="P214" i="60" s="1"/>
  <c r="O214" i="60" a="1"/>
  <c r="O214" i="60" s="1"/>
  <c r="N214" i="60" a="1"/>
  <c r="N214" i="60" s="1"/>
  <c r="I214" i="60" a="1"/>
  <c r="I214" i="60" s="1"/>
  <c r="H214" i="60" a="1"/>
  <c r="H214" i="60" s="1"/>
  <c r="D214" i="60" a="1"/>
  <c r="D214" i="60" s="1"/>
  <c r="P215" i="60" a="1"/>
  <c r="P215" i="60" s="1"/>
  <c r="O215" i="60" a="1"/>
  <c r="O215" i="60" s="1"/>
  <c r="N215" i="60" a="1"/>
  <c r="N215" i="60" s="1"/>
  <c r="I215" i="60" a="1"/>
  <c r="I215" i="60" s="1"/>
  <c r="H215" i="60" a="1"/>
  <c r="H215" i="60" s="1"/>
  <c r="D215" i="60" a="1"/>
  <c r="D215" i="60" s="1"/>
  <c r="P216" i="60" a="1"/>
  <c r="P216" i="60" s="1"/>
  <c r="O216" i="60" a="1"/>
  <c r="O216" i="60" s="1"/>
  <c r="N216" i="60" a="1"/>
  <c r="N216" i="60" s="1"/>
  <c r="I216" i="60" a="1"/>
  <c r="I216" i="60" s="1"/>
  <c r="H216" i="60" a="1"/>
  <c r="H216" i="60" s="1"/>
  <c r="D216" i="60" a="1"/>
  <c r="D216" i="60" s="1"/>
  <c r="P217" i="60" a="1"/>
  <c r="P217" i="60" s="1"/>
  <c r="O217" i="60" a="1"/>
  <c r="O217" i="60" s="1"/>
  <c r="N217" i="60" a="1"/>
  <c r="N217" i="60" s="1"/>
  <c r="I217" i="60" a="1"/>
  <c r="I217" i="60" s="1"/>
  <c r="H217" i="60" a="1"/>
  <c r="H217" i="60" s="1"/>
  <c r="D217" i="60" a="1"/>
  <c r="D217" i="60" s="1"/>
  <c r="P218" i="60" a="1"/>
  <c r="P218" i="60" s="1"/>
  <c r="O218" i="60" a="1"/>
  <c r="O218" i="60" s="1"/>
  <c r="N218" i="60" a="1"/>
  <c r="N218" i="60" s="1"/>
  <c r="I218" i="60" a="1"/>
  <c r="I218" i="60" s="1"/>
  <c r="H218" i="60" a="1"/>
  <c r="H218" i="60" s="1"/>
  <c r="D218" i="60" a="1"/>
  <c r="D218" i="60" s="1"/>
  <c r="P219" i="60" a="1"/>
  <c r="P219" i="60" s="1"/>
  <c r="O219" i="60" a="1"/>
  <c r="O219" i="60" s="1"/>
  <c r="N219" i="60" a="1"/>
  <c r="N219" i="60" s="1"/>
  <c r="I219" i="60" a="1"/>
  <c r="I219" i="60" s="1"/>
  <c r="H219" i="60" a="1"/>
  <c r="H219" i="60" s="1"/>
  <c r="D219" i="60" a="1"/>
  <c r="D219" i="60" s="1"/>
  <c r="P220" i="60" a="1"/>
  <c r="P220" i="60" s="1"/>
  <c r="O220" i="60" a="1"/>
  <c r="O220" i="60" s="1"/>
  <c r="N220" i="60" a="1"/>
  <c r="N220" i="60" s="1"/>
  <c r="I220" i="60" a="1"/>
  <c r="I220" i="60" s="1"/>
  <c r="H220" i="60" a="1"/>
  <c r="H220" i="60" s="1"/>
  <c r="D220" i="60" a="1"/>
  <c r="D220" i="60" s="1"/>
  <c r="P221" i="60" a="1"/>
  <c r="P221" i="60" s="1"/>
  <c r="O221" i="60" a="1"/>
  <c r="O221" i="60" s="1"/>
  <c r="N221" i="60" a="1"/>
  <c r="N221" i="60" s="1"/>
  <c r="I221" i="60" a="1"/>
  <c r="I221" i="60" s="1"/>
  <c r="H221" i="60" a="1"/>
  <c r="H221" i="60" s="1"/>
  <c r="D221" i="60" a="1"/>
  <c r="D221" i="60" s="1"/>
  <c r="P222" i="60" a="1"/>
  <c r="P222" i="60" s="1"/>
  <c r="O222" i="60" a="1"/>
  <c r="O222" i="60" s="1"/>
  <c r="N222" i="60" a="1"/>
  <c r="N222" i="60" s="1"/>
  <c r="I222" i="60" a="1"/>
  <c r="I222" i="60" s="1"/>
  <c r="H222" i="60" a="1"/>
  <c r="H222" i="60" s="1"/>
  <c r="D222" i="60" a="1"/>
  <c r="D222" i="60" s="1"/>
  <c r="P223" i="60" a="1"/>
  <c r="P223" i="60" s="1"/>
  <c r="O223" i="60" a="1"/>
  <c r="O223" i="60" s="1"/>
  <c r="N223" i="60" a="1"/>
  <c r="N223" i="60" s="1"/>
  <c r="I223" i="60" a="1"/>
  <c r="I223" i="60" s="1"/>
  <c r="H223" i="60" a="1"/>
  <c r="H223" i="60" s="1"/>
  <c r="D223" i="60" a="1"/>
  <c r="D223" i="60" s="1"/>
  <c r="P224" i="60" a="1"/>
  <c r="P224" i="60" s="1"/>
  <c r="O224" i="60" a="1"/>
  <c r="O224" i="60" s="1"/>
  <c r="N224" i="60" a="1"/>
  <c r="N224" i="60" s="1"/>
  <c r="I224" i="60" a="1"/>
  <c r="I224" i="60" s="1"/>
  <c r="H224" i="60" a="1"/>
  <c r="H224" i="60" s="1"/>
  <c r="D224" i="60" a="1"/>
  <c r="D224" i="60" s="1"/>
  <c r="P225" i="60" a="1"/>
  <c r="P225" i="60" s="1"/>
  <c r="O225" i="60" a="1"/>
  <c r="O225" i="60" s="1"/>
  <c r="N225" i="60" a="1"/>
  <c r="N225" i="60" s="1"/>
  <c r="I225" i="60" a="1"/>
  <c r="I225" i="60" s="1"/>
  <c r="H225" i="60" a="1"/>
  <c r="H225" i="60" s="1"/>
  <c r="D225" i="60" a="1"/>
  <c r="D225" i="60" s="1"/>
  <c r="P226" i="60" a="1"/>
  <c r="P226" i="60" s="1"/>
  <c r="O226" i="60" a="1"/>
  <c r="O226" i="60" s="1"/>
  <c r="N226" i="60" a="1"/>
  <c r="N226" i="60" s="1"/>
  <c r="I226" i="60" a="1"/>
  <c r="I226" i="60" s="1"/>
  <c r="H226" i="60" a="1"/>
  <c r="H226" i="60" s="1"/>
  <c r="D226" i="60" a="1"/>
  <c r="D226" i="60" s="1"/>
  <c r="P227" i="60" a="1"/>
  <c r="P227" i="60" s="1"/>
  <c r="O227" i="60" a="1"/>
  <c r="O227" i="60" s="1"/>
  <c r="N227" i="60" a="1"/>
  <c r="N227" i="60" s="1"/>
  <c r="I227" i="60" a="1"/>
  <c r="I227" i="60" s="1"/>
  <c r="H227" i="60" a="1"/>
  <c r="H227" i="60" s="1"/>
  <c r="D227" i="60" a="1"/>
  <c r="D227" i="60" s="1"/>
  <c r="P228" i="60" a="1"/>
  <c r="P228" i="60" s="1"/>
  <c r="O228" i="60" a="1"/>
  <c r="O228" i="60" s="1"/>
  <c r="N228" i="60" a="1"/>
  <c r="N228" i="60" s="1"/>
  <c r="I228" i="60" a="1"/>
  <c r="I228" i="60" s="1"/>
  <c r="H228" i="60" a="1"/>
  <c r="H228" i="60" s="1"/>
  <c r="D228" i="60" a="1"/>
  <c r="D228" i="60" s="1"/>
  <c r="P229" i="60" a="1"/>
  <c r="P229" i="60" s="1"/>
  <c r="O229" i="60" a="1"/>
  <c r="O229" i="60" s="1"/>
  <c r="N229" i="60" a="1"/>
  <c r="N229" i="60" s="1"/>
  <c r="I229" i="60" a="1"/>
  <c r="I229" i="60" s="1"/>
  <c r="H229" i="60" a="1"/>
  <c r="H229" i="60" s="1"/>
  <c r="D229" i="60" a="1"/>
  <c r="D229" i="60" s="1"/>
  <c r="P230" i="60" a="1"/>
  <c r="P230" i="60" s="1"/>
  <c r="O230" i="60" a="1"/>
  <c r="O230" i="60" s="1"/>
  <c r="N230" i="60" a="1"/>
  <c r="N230" i="60" s="1"/>
  <c r="I230" i="60" a="1"/>
  <c r="I230" i="60" s="1"/>
  <c r="H230" i="60" a="1"/>
  <c r="H230" i="60" s="1"/>
  <c r="D230" i="60" a="1"/>
  <c r="D230" i="60" s="1"/>
  <c r="P231" i="60" a="1"/>
  <c r="P231" i="60" s="1"/>
  <c r="O231" i="60" a="1"/>
  <c r="O231" i="60" s="1"/>
  <c r="N231" i="60" a="1"/>
  <c r="N231" i="60" s="1"/>
  <c r="I231" i="60" a="1"/>
  <c r="I231" i="60" s="1"/>
  <c r="H231" i="60" a="1"/>
  <c r="H231" i="60" s="1"/>
  <c r="D231" i="60" a="1"/>
  <c r="D231" i="60" s="1"/>
  <c r="P232" i="60" a="1"/>
  <c r="P232" i="60" s="1"/>
  <c r="O232" i="60" a="1"/>
  <c r="O232" i="60" s="1"/>
  <c r="N232" i="60" a="1"/>
  <c r="N232" i="60" s="1"/>
  <c r="I232" i="60" a="1"/>
  <c r="I232" i="60" s="1"/>
  <c r="H232" i="60" a="1"/>
  <c r="H232" i="60" s="1"/>
  <c r="D232" i="60" a="1"/>
  <c r="D232" i="60" s="1"/>
  <c r="P233" i="60" a="1"/>
  <c r="P233" i="60" s="1"/>
  <c r="O233" i="60" a="1"/>
  <c r="O233" i="60" s="1"/>
  <c r="N233" i="60" a="1"/>
  <c r="N233" i="60" s="1"/>
  <c r="I233" i="60" a="1"/>
  <c r="I233" i="60" s="1"/>
  <c r="H233" i="60" a="1"/>
  <c r="H233" i="60" s="1"/>
  <c r="D233" i="60" a="1"/>
  <c r="D233" i="60" s="1"/>
  <c r="P234" i="60" a="1"/>
  <c r="P234" i="60" s="1"/>
  <c r="O234" i="60" a="1"/>
  <c r="O234" i="60" s="1"/>
  <c r="N234" i="60" a="1"/>
  <c r="N234" i="60" s="1"/>
  <c r="I234" i="60" a="1"/>
  <c r="I234" i="60" s="1"/>
  <c r="H234" i="60" a="1"/>
  <c r="H234" i="60" s="1"/>
  <c r="D234" i="60" a="1"/>
  <c r="D234" i="60" s="1"/>
  <c r="P235" i="60" a="1"/>
  <c r="P235" i="60" s="1"/>
  <c r="O235" i="60" a="1"/>
  <c r="O235" i="60" s="1"/>
  <c r="N235" i="60" a="1"/>
  <c r="N235" i="60" s="1"/>
  <c r="I235" i="60" a="1"/>
  <c r="I235" i="60" s="1"/>
  <c r="H235" i="60" a="1"/>
  <c r="H235" i="60" s="1"/>
  <c r="D235" i="60" a="1"/>
  <c r="D235" i="60" s="1"/>
  <c r="P236" i="60" a="1"/>
  <c r="P236" i="60" s="1"/>
  <c r="O236" i="60" a="1"/>
  <c r="O236" i="60" s="1"/>
  <c r="N236" i="60" a="1"/>
  <c r="N236" i="60" s="1"/>
  <c r="I236" i="60" a="1"/>
  <c r="I236" i="60" s="1"/>
  <c r="H236" i="60" a="1"/>
  <c r="H236" i="60" s="1"/>
  <c r="D236" i="60" a="1"/>
  <c r="D236" i="60" s="1"/>
  <c r="P237" i="60" a="1"/>
  <c r="P237" i="60" s="1"/>
  <c r="O237" i="60" a="1"/>
  <c r="O237" i="60" s="1"/>
  <c r="N237" i="60" a="1"/>
  <c r="N237" i="60" s="1"/>
  <c r="I237" i="60" a="1"/>
  <c r="I237" i="60" s="1"/>
  <c r="H237" i="60" a="1"/>
  <c r="H237" i="60" s="1"/>
  <c r="D237" i="60" a="1"/>
  <c r="D237" i="60" s="1"/>
  <c r="P238" i="60" a="1"/>
  <c r="P238" i="60" s="1"/>
  <c r="O238" i="60" a="1"/>
  <c r="O238" i="60" s="1"/>
  <c r="N238" i="60" a="1"/>
  <c r="N238" i="60" s="1"/>
  <c r="I238" i="60" a="1"/>
  <c r="I238" i="60" s="1"/>
  <c r="H238" i="60" a="1"/>
  <c r="H238" i="60" s="1"/>
  <c r="D238" i="60" a="1"/>
  <c r="D238" i="60" s="1"/>
  <c r="P239" i="60" a="1"/>
  <c r="P239" i="60" s="1"/>
  <c r="O239" i="60" a="1"/>
  <c r="O239" i="60" s="1"/>
  <c r="N239" i="60" a="1"/>
  <c r="N239" i="60" s="1"/>
  <c r="I239" i="60" a="1"/>
  <c r="I239" i="60" s="1"/>
  <c r="H239" i="60" a="1"/>
  <c r="H239" i="60" s="1"/>
  <c r="D239" i="60" a="1"/>
  <c r="D239" i="60" s="1"/>
  <c r="P240" i="60" a="1"/>
  <c r="P240" i="60" s="1"/>
  <c r="O240" i="60" a="1"/>
  <c r="O240" i="60" s="1"/>
  <c r="N240" i="60" a="1"/>
  <c r="N240" i="60" s="1"/>
  <c r="I240" i="60" a="1"/>
  <c r="I240" i="60" s="1"/>
  <c r="H240" i="60" a="1"/>
  <c r="H240" i="60" s="1"/>
  <c r="D240" i="60" a="1"/>
  <c r="D240" i="60" s="1"/>
  <c r="P241" i="60" a="1"/>
  <c r="P241" i="60" s="1"/>
  <c r="O241" i="60" a="1"/>
  <c r="O241" i="60" s="1"/>
  <c r="N241" i="60" a="1"/>
  <c r="N241" i="60" s="1"/>
  <c r="I241" i="60" a="1"/>
  <c r="I241" i="60" s="1"/>
  <c r="H241" i="60" a="1"/>
  <c r="H241" i="60" s="1"/>
  <c r="D241" i="60" a="1"/>
  <c r="D241" i="60" s="1"/>
  <c r="P242" i="60" a="1"/>
  <c r="P242" i="60" s="1"/>
  <c r="O242" i="60" a="1"/>
  <c r="O242" i="60" s="1"/>
  <c r="N242" i="60" a="1"/>
  <c r="N242" i="60" s="1"/>
  <c r="I242" i="60" a="1"/>
  <c r="I242" i="60" s="1"/>
  <c r="H242" i="60" a="1"/>
  <c r="H242" i="60" s="1"/>
  <c r="D242" i="60" a="1"/>
  <c r="D242" i="60" s="1"/>
  <c r="P243" i="60" a="1"/>
  <c r="P243" i="60" s="1"/>
  <c r="O243" i="60" a="1"/>
  <c r="O243" i="60" s="1"/>
  <c r="N243" i="60" a="1"/>
  <c r="N243" i="60" s="1"/>
  <c r="I243" i="60" a="1"/>
  <c r="I243" i="60" s="1"/>
  <c r="H243" i="60" a="1"/>
  <c r="H243" i="60" s="1"/>
  <c r="D243" i="60" a="1"/>
  <c r="D243" i="60" s="1"/>
  <c r="P244" i="60" a="1"/>
  <c r="P244" i="60" s="1"/>
  <c r="O244" i="60" a="1"/>
  <c r="O244" i="60" s="1"/>
  <c r="N244" i="60" a="1"/>
  <c r="N244" i="60" s="1"/>
  <c r="I244" i="60" a="1"/>
  <c r="I244" i="60" s="1"/>
  <c r="H244" i="60" a="1"/>
  <c r="H244" i="60" s="1"/>
  <c r="D244" i="60" a="1"/>
  <c r="D244" i="60" s="1"/>
  <c r="P245" i="60" a="1"/>
  <c r="P245" i="60" s="1"/>
  <c r="O245" i="60" a="1"/>
  <c r="O245" i="60" s="1"/>
  <c r="N245" i="60" a="1"/>
  <c r="N245" i="60" s="1"/>
  <c r="I245" i="60" a="1"/>
  <c r="I245" i="60" s="1"/>
  <c r="H245" i="60" a="1"/>
  <c r="H245" i="60" s="1"/>
  <c r="D245" i="60" a="1"/>
  <c r="D245" i="60" s="1"/>
  <c r="P246" i="60" a="1"/>
  <c r="P246" i="60" s="1"/>
  <c r="O246" i="60" a="1"/>
  <c r="O246" i="60" s="1"/>
  <c r="N246" i="60" a="1"/>
  <c r="N246" i="60" s="1"/>
  <c r="I246" i="60" a="1"/>
  <c r="I246" i="60" s="1"/>
  <c r="H246" i="60" a="1"/>
  <c r="H246" i="60" s="1"/>
  <c r="D246" i="60" a="1"/>
  <c r="D246" i="60" s="1"/>
  <c r="P247" i="60" a="1"/>
  <c r="P247" i="60" s="1"/>
  <c r="O247" i="60" a="1"/>
  <c r="O247" i="60" s="1"/>
  <c r="N247" i="60" a="1"/>
  <c r="N247" i="60" s="1"/>
  <c r="I247" i="60" a="1"/>
  <c r="I247" i="60" s="1"/>
  <c r="H247" i="60" a="1"/>
  <c r="H247" i="60" s="1"/>
  <c r="D247" i="60" a="1"/>
  <c r="D247" i="60" s="1"/>
  <c r="P248" i="60" a="1"/>
  <c r="P248" i="60" s="1"/>
  <c r="O248" i="60" a="1"/>
  <c r="O248" i="60" s="1"/>
  <c r="N248" i="60" a="1"/>
  <c r="N248" i="60" s="1"/>
  <c r="I248" i="60" a="1"/>
  <c r="I248" i="60" s="1"/>
  <c r="H248" i="60" a="1"/>
  <c r="H248" i="60" s="1"/>
  <c r="D248" i="60" a="1"/>
  <c r="D248" i="60" s="1"/>
  <c r="P249" i="60" a="1"/>
  <c r="P249" i="60" s="1"/>
  <c r="O249" i="60" a="1"/>
  <c r="O249" i="60" s="1"/>
  <c r="N249" i="60" a="1"/>
  <c r="N249" i="60" s="1"/>
  <c r="I249" i="60" a="1"/>
  <c r="I249" i="60" s="1"/>
  <c r="H249" i="60" a="1"/>
  <c r="H249" i="60" s="1"/>
  <c r="D249" i="60" a="1"/>
  <c r="D249" i="60" s="1"/>
  <c r="P250" i="60" a="1"/>
  <c r="P250" i="60" s="1"/>
  <c r="O250" i="60" a="1"/>
  <c r="O250" i="60" s="1"/>
  <c r="N250" i="60" a="1"/>
  <c r="N250" i="60" s="1"/>
  <c r="I250" i="60" a="1"/>
  <c r="I250" i="60" s="1"/>
  <c r="H250" i="60" a="1"/>
  <c r="H250" i="60" s="1"/>
  <c r="D250" i="60" a="1"/>
  <c r="D250" i="60" s="1"/>
  <c r="P251" i="60" a="1"/>
  <c r="P251" i="60" s="1"/>
  <c r="O251" i="60" a="1"/>
  <c r="O251" i="60" s="1"/>
  <c r="N251" i="60" a="1"/>
  <c r="N251" i="60" s="1"/>
  <c r="I251" i="60" a="1"/>
  <c r="I251" i="60" s="1"/>
  <c r="H251" i="60" a="1"/>
  <c r="H251" i="60" s="1"/>
  <c r="D251" i="60" a="1"/>
  <c r="D251" i="60" s="1"/>
  <c r="P252" i="60" a="1"/>
  <c r="P252" i="60" s="1"/>
  <c r="O252" i="60" a="1"/>
  <c r="O252" i="60" s="1"/>
  <c r="N252" i="60" a="1"/>
  <c r="N252" i="60" s="1"/>
  <c r="I252" i="60" a="1"/>
  <c r="I252" i="60" s="1"/>
  <c r="H252" i="60" a="1"/>
  <c r="H252" i="60" s="1"/>
  <c r="D252" i="60" a="1"/>
  <c r="D252" i="60" s="1"/>
  <c r="P253" i="60" a="1"/>
  <c r="P253" i="60" s="1"/>
  <c r="O253" i="60" a="1"/>
  <c r="O253" i="60" s="1"/>
  <c r="N253" i="60" a="1"/>
  <c r="N253" i="60" s="1"/>
  <c r="I253" i="60" a="1"/>
  <c r="I253" i="60" s="1"/>
  <c r="H253" i="60" a="1"/>
  <c r="H253" i="60" s="1"/>
  <c r="D253" i="60" a="1"/>
  <c r="D253" i="60" s="1"/>
  <c r="P254" i="60" a="1"/>
  <c r="P254" i="60" s="1"/>
  <c r="O254" i="60" a="1"/>
  <c r="O254" i="60" s="1"/>
  <c r="N254" i="60" a="1"/>
  <c r="N254" i="60" s="1"/>
  <c r="I254" i="60" a="1"/>
  <c r="I254" i="60" s="1"/>
  <c r="H254" i="60" a="1"/>
  <c r="H254" i="60" s="1"/>
  <c r="D254" i="60" a="1"/>
  <c r="D254" i="60" s="1"/>
  <c r="P255" i="60" a="1"/>
  <c r="P255" i="60" s="1"/>
  <c r="O255" i="60" a="1"/>
  <c r="O255" i="60" s="1"/>
  <c r="N255" i="60" a="1"/>
  <c r="N255" i="60" s="1"/>
  <c r="I255" i="60" a="1"/>
  <c r="I255" i="60" s="1"/>
  <c r="H255" i="60" a="1"/>
  <c r="H255" i="60" s="1"/>
  <c r="D255" i="60" a="1"/>
  <c r="D255" i="60" s="1"/>
  <c r="P256" i="60" a="1"/>
  <c r="P256" i="60" s="1"/>
  <c r="O256" i="60" a="1"/>
  <c r="O256" i="60" s="1"/>
  <c r="N256" i="60" a="1"/>
  <c r="N256" i="60" s="1"/>
  <c r="I256" i="60" a="1"/>
  <c r="I256" i="60" s="1"/>
  <c r="H256" i="60" a="1"/>
  <c r="H256" i="60" s="1"/>
  <c r="D256" i="60" a="1"/>
  <c r="D256" i="60" s="1"/>
  <c r="P257" i="60" a="1"/>
  <c r="P257" i="60" s="1"/>
  <c r="O257" i="60" a="1"/>
  <c r="O257" i="60" s="1"/>
  <c r="N257" i="60" a="1"/>
  <c r="N257" i="60" s="1"/>
  <c r="I257" i="60" a="1"/>
  <c r="I257" i="60" s="1"/>
  <c r="H257" i="60" a="1"/>
  <c r="H257" i="60" s="1"/>
  <c r="D257" i="60" a="1"/>
  <c r="D257" i="60" s="1"/>
  <c r="P258" i="60" a="1"/>
  <c r="P258" i="60" s="1"/>
  <c r="O258" i="60" a="1"/>
  <c r="O258" i="60" s="1"/>
  <c r="N258" i="60" a="1"/>
  <c r="N258" i="60" s="1"/>
  <c r="I258" i="60" a="1"/>
  <c r="I258" i="60" s="1"/>
  <c r="H258" i="60" a="1"/>
  <c r="H258" i="60" s="1"/>
  <c r="D258" i="60" a="1"/>
  <c r="D258" i="60" s="1"/>
  <c r="P259" i="60" a="1"/>
  <c r="P259" i="60" s="1"/>
  <c r="O259" i="60" a="1"/>
  <c r="O259" i="60" s="1"/>
  <c r="N259" i="60" a="1"/>
  <c r="N259" i="60" s="1"/>
  <c r="I259" i="60" a="1"/>
  <c r="I259" i="60" s="1"/>
  <c r="H259" i="60" a="1"/>
  <c r="H259" i="60" s="1"/>
  <c r="D259" i="60" a="1"/>
  <c r="D259" i="60" s="1"/>
  <c r="P260" i="60" a="1"/>
  <c r="P260" i="60" s="1"/>
  <c r="O260" i="60" a="1"/>
  <c r="O260" i="60" s="1"/>
  <c r="N260" i="60" a="1"/>
  <c r="N260" i="60" s="1"/>
  <c r="I260" i="60" a="1"/>
  <c r="I260" i="60" s="1"/>
  <c r="H260" i="60" a="1"/>
  <c r="H260" i="60" s="1"/>
  <c r="D260" i="60" a="1"/>
  <c r="D260" i="60" s="1"/>
  <c r="P261" i="60" a="1"/>
  <c r="P261" i="60" s="1"/>
  <c r="O261" i="60" a="1"/>
  <c r="O261" i="60" s="1"/>
  <c r="N261" i="60" a="1"/>
  <c r="N261" i="60" s="1"/>
  <c r="I261" i="60" a="1"/>
  <c r="I261" i="60" s="1"/>
  <c r="H261" i="60" a="1"/>
  <c r="H261" i="60" s="1"/>
  <c r="D261" i="60" a="1"/>
  <c r="D261" i="60" s="1"/>
  <c r="P262" i="60" a="1"/>
  <c r="P262" i="60" s="1"/>
  <c r="O262" i="60" a="1"/>
  <c r="O262" i="60" s="1"/>
  <c r="N262" i="60" a="1"/>
  <c r="N262" i="60" s="1"/>
  <c r="I262" i="60" a="1"/>
  <c r="I262" i="60" s="1"/>
  <c r="H262" i="60" a="1"/>
  <c r="H262" i="60" s="1"/>
  <c r="D262" i="60" a="1"/>
  <c r="D262" i="60" s="1"/>
  <c r="P263" i="60" a="1"/>
  <c r="P263" i="60" s="1"/>
  <c r="O263" i="60" a="1"/>
  <c r="O263" i="60" s="1"/>
  <c r="N263" i="60" a="1"/>
  <c r="N263" i="60" s="1"/>
  <c r="I263" i="60" a="1"/>
  <c r="I263" i="60" s="1"/>
  <c r="H263" i="60" a="1"/>
  <c r="H263" i="60" s="1"/>
  <c r="D263" i="60" a="1"/>
  <c r="D263" i="60" s="1"/>
  <c r="P264" i="60" a="1"/>
  <c r="P264" i="60" s="1"/>
  <c r="O264" i="60" a="1"/>
  <c r="O264" i="60" s="1"/>
  <c r="N264" i="60" a="1"/>
  <c r="N264" i="60" s="1"/>
  <c r="I264" i="60" a="1"/>
  <c r="I264" i="60" s="1"/>
  <c r="H264" i="60" a="1"/>
  <c r="H264" i="60" s="1"/>
  <c r="D264" i="60" a="1"/>
  <c r="D264" i="60" s="1"/>
  <c r="P265" i="60" a="1"/>
  <c r="P265" i="60" s="1"/>
  <c r="O265" i="60" a="1"/>
  <c r="O265" i="60" s="1"/>
  <c r="N265" i="60" a="1"/>
  <c r="N265" i="60" s="1"/>
  <c r="I265" i="60" a="1"/>
  <c r="I265" i="60" s="1"/>
  <c r="H265" i="60" a="1"/>
  <c r="H265" i="60" s="1"/>
  <c r="D265" i="60" a="1"/>
  <c r="D265" i="60" s="1"/>
  <c r="P266" i="60" a="1"/>
  <c r="P266" i="60" s="1"/>
  <c r="O266" i="60" a="1"/>
  <c r="O266" i="60" s="1"/>
  <c r="N266" i="60" a="1"/>
  <c r="N266" i="60" s="1"/>
  <c r="I266" i="60" a="1"/>
  <c r="I266" i="60" s="1"/>
  <c r="H266" i="60" a="1"/>
  <c r="H266" i="60" s="1"/>
  <c r="D266" i="60" a="1"/>
  <c r="D266" i="60" s="1"/>
  <c r="P267" i="60" a="1"/>
  <c r="P267" i="60" s="1"/>
  <c r="O267" i="60" a="1"/>
  <c r="O267" i="60" s="1"/>
  <c r="N267" i="60" a="1"/>
  <c r="N267" i="60" s="1"/>
  <c r="I267" i="60" a="1"/>
  <c r="I267" i="60" s="1"/>
  <c r="H267" i="60" a="1"/>
  <c r="H267" i="60" s="1"/>
  <c r="D267" i="60" a="1"/>
  <c r="D267" i="60" s="1"/>
  <c r="P268" i="60" a="1"/>
  <c r="P268" i="60" s="1"/>
  <c r="O268" i="60" a="1"/>
  <c r="O268" i="60" s="1"/>
  <c r="N268" i="60" a="1"/>
  <c r="N268" i="60" s="1"/>
  <c r="I268" i="60" a="1"/>
  <c r="I268" i="60" s="1"/>
  <c r="H268" i="60" a="1"/>
  <c r="H268" i="60" s="1"/>
  <c r="D268" i="60" a="1"/>
  <c r="D268" i="60" s="1"/>
  <c r="P269" i="60" a="1"/>
  <c r="P269" i="60" s="1"/>
  <c r="O269" i="60" a="1"/>
  <c r="O269" i="60" s="1"/>
  <c r="N269" i="60" a="1"/>
  <c r="N269" i="60" s="1"/>
  <c r="I269" i="60" a="1"/>
  <c r="I269" i="60" s="1"/>
  <c r="H269" i="60" a="1"/>
  <c r="H269" i="60" s="1"/>
  <c r="D269" i="60" a="1"/>
  <c r="D269" i="60" s="1"/>
  <c r="P270" i="60" a="1"/>
  <c r="P270" i="60" s="1"/>
  <c r="O270" i="60" a="1"/>
  <c r="O270" i="60" s="1"/>
  <c r="N270" i="60" a="1"/>
  <c r="N270" i="60" s="1"/>
  <c r="I270" i="60" a="1"/>
  <c r="I270" i="60" s="1"/>
  <c r="H270" i="60" a="1"/>
  <c r="H270" i="60" s="1"/>
  <c r="D270" i="60" a="1"/>
  <c r="D270" i="60" s="1"/>
  <c r="P271" i="60" a="1"/>
  <c r="P271" i="60" s="1"/>
  <c r="O271" i="60" a="1"/>
  <c r="O271" i="60" s="1"/>
  <c r="N271" i="60" a="1"/>
  <c r="N271" i="60" s="1"/>
  <c r="I271" i="60" a="1"/>
  <c r="I271" i="60" s="1"/>
  <c r="H271" i="60" a="1"/>
  <c r="H271" i="60" s="1"/>
  <c r="D271" i="60" a="1"/>
  <c r="D271" i="60" s="1"/>
  <c r="P272" i="60" a="1"/>
  <c r="P272" i="60" s="1"/>
  <c r="O272" i="60" a="1"/>
  <c r="O272" i="60" s="1"/>
  <c r="N272" i="60" a="1"/>
  <c r="N272" i="60" s="1"/>
  <c r="I272" i="60" a="1"/>
  <c r="I272" i="60" s="1"/>
  <c r="H272" i="60" a="1"/>
  <c r="H272" i="60" s="1"/>
  <c r="D272" i="60" a="1"/>
  <c r="D272" i="60" s="1"/>
  <c r="P273" i="60" a="1"/>
  <c r="P273" i="60" s="1"/>
  <c r="O273" i="60" a="1"/>
  <c r="O273" i="60" s="1"/>
  <c r="N273" i="60" a="1"/>
  <c r="N273" i="60" s="1"/>
  <c r="I273" i="60" a="1"/>
  <c r="I273" i="60" s="1"/>
  <c r="H273" i="60" a="1"/>
  <c r="H273" i="60" s="1"/>
  <c r="D273" i="60" a="1"/>
  <c r="D273" i="60" s="1"/>
  <c r="P274" i="60" a="1"/>
  <c r="P274" i="60" s="1"/>
  <c r="O274" i="60" a="1"/>
  <c r="O274" i="60" s="1"/>
  <c r="N274" i="60" a="1"/>
  <c r="N274" i="60" s="1"/>
  <c r="I274" i="60" a="1"/>
  <c r="I274" i="60" s="1"/>
  <c r="H274" i="60" a="1"/>
  <c r="H274" i="60" s="1"/>
  <c r="D274" i="60" a="1"/>
  <c r="D274" i="60" s="1"/>
  <c r="P275" i="60" a="1"/>
  <c r="P275" i="60" s="1"/>
  <c r="O275" i="60" a="1"/>
  <c r="O275" i="60" s="1"/>
  <c r="N275" i="60" a="1"/>
  <c r="N275" i="60" s="1"/>
  <c r="I275" i="60" a="1"/>
  <c r="I275" i="60" s="1"/>
  <c r="H275" i="60" a="1"/>
  <c r="H275" i="60" s="1"/>
  <c r="D275" i="60" a="1"/>
  <c r="D275" i="60" s="1"/>
  <c r="P276" i="60" a="1"/>
  <c r="P276" i="60" s="1"/>
  <c r="O276" i="60" a="1"/>
  <c r="O276" i="60" s="1"/>
  <c r="N276" i="60" a="1"/>
  <c r="N276" i="60" s="1"/>
  <c r="I276" i="60" a="1"/>
  <c r="I276" i="60" s="1"/>
  <c r="H276" i="60" a="1"/>
  <c r="H276" i="60" s="1"/>
  <c r="D276" i="60" a="1"/>
  <c r="D276" i="60" s="1"/>
  <c r="P277" i="60" a="1"/>
  <c r="P277" i="60" s="1"/>
  <c r="O277" i="60" a="1"/>
  <c r="O277" i="60" s="1"/>
  <c r="N277" i="60" a="1"/>
  <c r="N277" i="60" s="1"/>
  <c r="I277" i="60" a="1"/>
  <c r="I277" i="60" s="1"/>
  <c r="H277" i="60" a="1"/>
  <c r="H277" i="60" s="1"/>
  <c r="D277" i="60" a="1"/>
  <c r="D277" i="60" s="1"/>
  <c r="P278" i="60" a="1"/>
  <c r="P278" i="60" s="1"/>
  <c r="O278" i="60" a="1"/>
  <c r="O278" i="60" s="1"/>
  <c r="N278" i="60" a="1"/>
  <c r="N278" i="60" s="1"/>
  <c r="I278" i="60" a="1"/>
  <c r="I278" i="60" s="1"/>
  <c r="H278" i="60" a="1"/>
  <c r="H278" i="60" s="1"/>
  <c r="D278" i="60" a="1"/>
  <c r="D278" i="60" s="1"/>
  <c r="P279" i="60" a="1"/>
  <c r="P279" i="60" s="1"/>
  <c r="O279" i="60" a="1"/>
  <c r="O279" i="60" s="1"/>
  <c r="N279" i="60" a="1"/>
  <c r="N279" i="60" s="1"/>
  <c r="I279" i="60" a="1"/>
  <c r="I279" i="60" s="1"/>
  <c r="H279" i="60" a="1"/>
  <c r="H279" i="60" s="1"/>
  <c r="D279" i="60" a="1"/>
  <c r="D279" i="60" s="1"/>
  <c r="P280" i="60" a="1"/>
  <c r="P280" i="60" s="1"/>
  <c r="O280" i="60" a="1"/>
  <c r="O280" i="60" s="1"/>
  <c r="N280" i="60" a="1"/>
  <c r="N280" i="60" s="1"/>
  <c r="I280" i="60" a="1"/>
  <c r="I280" i="60" s="1"/>
  <c r="H280" i="60" a="1"/>
  <c r="H280" i="60" s="1"/>
  <c r="D280" i="60" a="1"/>
  <c r="D280" i="60" s="1"/>
  <c r="P281" i="60" a="1"/>
  <c r="P281" i="60" s="1"/>
  <c r="O281" i="60" a="1"/>
  <c r="O281" i="60" s="1"/>
  <c r="N281" i="60" a="1"/>
  <c r="N281" i="60" s="1"/>
  <c r="I281" i="60" a="1"/>
  <c r="I281" i="60" s="1"/>
  <c r="H281" i="60" a="1"/>
  <c r="H281" i="60" s="1"/>
  <c r="D281" i="60" a="1"/>
  <c r="D281" i="60" s="1"/>
  <c r="P282" i="60" a="1"/>
  <c r="P282" i="60" s="1"/>
  <c r="O282" i="60" a="1"/>
  <c r="O282" i="60" s="1"/>
  <c r="N282" i="60" a="1"/>
  <c r="N282" i="60" s="1"/>
  <c r="I282" i="60" a="1"/>
  <c r="I282" i="60" s="1"/>
  <c r="H282" i="60" a="1"/>
  <c r="H282" i="60" s="1"/>
  <c r="D282" i="60" a="1"/>
  <c r="D282" i="60" s="1"/>
  <c r="P283" i="60" a="1"/>
  <c r="P283" i="60" s="1"/>
  <c r="O283" i="60" a="1"/>
  <c r="O283" i="60" s="1"/>
  <c r="N283" i="60" a="1"/>
  <c r="N283" i="60" s="1"/>
  <c r="I283" i="60" a="1"/>
  <c r="I283" i="60" s="1"/>
  <c r="H283" i="60" a="1"/>
  <c r="H283" i="60" s="1"/>
  <c r="D283" i="60" a="1"/>
  <c r="D283" i="60" s="1"/>
  <c r="P284" i="60" a="1"/>
  <c r="P284" i="60" s="1"/>
  <c r="O284" i="60" a="1"/>
  <c r="O284" i="60" s="1"/>
  <c r="N284" i="60" a="1"/>
  <c r="N284" i="60" s="1"/>
  <c r="I284" i="60" a="1"/>
  <c r="I284" i="60" s="1"/>
  <c r="H284" i="60" a="1"/>
  <c r="H284" i="60" s="1"/>
  <c r="D284" i="60" a="1"/>
  <c r="D284" i="60" s="1"/>
  <c r="P285" i="60" a="1"/>
  <c r="P285" i="60" s="1"/>
  <c r="O285" i="60" a="1"/>
  <c r="O285" i="60" s="1"/>
  <c r="N285" i="60" a="1"/>
  <c r="N285" i="60" s="1"/>
  <c r="I285" i="60" a="1"/>
  <c r="I285" i="60" s="1"/>
  <c r="H285" i="60" a="1"/>
  <c r="H285" i="60" s="1"/>
  <c r="D285" i="60" a="1"/>
  <c r="D285" i="60" s="1"/>
  <c r="P286" i="60" a="1"/>
  <c r="P286" i="60" s="1"/>
  <c r="O286" i="60" a="1"/>
  <c r="O286" i="60" s="1"/>
  <c r="N286" i="60" a="1"/>
  <c r="N286" i="60" s="1"/>
  <c r="I286" i="60" a="1"/>
  <c r="I286" i="60" s="1"/>
  <c r="H286" i="60" a="1"/>
  <c r="H286" i="60" s="1"/>
  <c r="D286" i="60" a="1"/>
  <c r="D286" i="60" s="1"/>
  <c r="P287" i="60" a="1"/>
  <c r="P287" i="60" s="1"/>
  <c r="O287" i="60" a="1"/>
  <c r="O287" i="60" s="1"/>
  <c r="N287" i="60" a="1"/>
  <c r="N287" i="60" s="1"/>
  <c r="I287" i="60" a="1"/>
  <c r="I287" i="60" s="1"/>
  <c r="H287" i="60" a="1"/>
  <c r="H287" i="60" s="1"/>
  <c r="D287" i="60" a="1"/>
  <c r="D287" i="60" s="1"/>
  <c r="P288" i="60" a="1"/>
  <c r="P288" i="60" s="1"/>
  <c r="O288" i="60" a="1"/>
  <c r="O288" i="60" s="1"/>
  <c r="N288" i="60" a="1"/>
  <c r="N288" i="60" s="1"/>
  <c r="I288" i="60" a="1"/>
  <c r="I288" i="60" s="1"/>
  <c r="H288" i="60" a="1"/>
  <c r="H288" i="60" s="1"/>
  <c r="D288" i="60" a="1"/>
  <c r="D288" i="60" s="1"/>
  <c r="P289" i="60" a="1"/>
  <c r="P289" i="60" s="1"/>
  <c r="O289" i="60" a="1"/>
  <c r="O289" i="60" s="1"/>
  <c r="N289" i="60" a="1"/>
  <c r="N289" i="60" s="1"/>
  <c r="I289" i="60" a="1"/>
  <c r="I289" i="60" s="1"/>
  <c r="H289" i="60" a="1"/>
  <c r="H289" i="60" s="1"/>
  <c r="D289" i="60" a="1"/>
  <c r="D289" i="60" s="1"/>
  <c r="P290" i="60" a="1"/>
  <c r="P290" i="60" s="1"/>
  <c r="O290" i="60" a="1"/>
  <c r="O290" i="60" s="1"/>
  <c r="N290" i="60" a="1"/>
  <c r="N290" i="60" s="1"/>
  <c r="I290" i="60" a="1"/>
  <c r="I290" i="60" s="1"/>
  <c r="H290" i="60" a="1"/>
  <c r="H290" i="60" s="1"/>
  <c r="D290" i="60" a="1"/>
  <c r="D290" i="60" s="1"/>
  <c r="P291" i="60" a="1"/>
  <c r="P291" i="60" s="1"/>
  <c r="O291" i="60" a="1"/>
  <c r="O291" i="60" s="1"/>
  <c r="N291" i="60" a="1"/>
  <c r="N291" i="60" s="1"/>
  <c r="I291" i="60" a="1"/>
  <c r="I291" i="60" s="1"/>
  <c r="H291" i="60" a="1"/>
  <c r="H291" i="60" s="1"/>
  <c r="D291" i="60" a="1"/>
  <c r="D291" i="60" s="1"/>
  <c r="P292" i="60" a="1"/>
  <c r="P292" i="60" s="1"/>
  <c r="O292" i="60" a="1"/>
  <c r="O292" i="60" s="1"/>
  <c r="N292" i="60" a="1"/>
  <c r="N292" i="60" s="1"/>
  <c r="I292" i="60" a="1"/>
  <c r="I292" i="60" s="1"/>
  <c r="H292" i="60" a="1"/>
  <c r="H292" i="60" s="1"/>
  <c r="D292" i="60" a="1"/>
  <c r="D292" i="60" s="1"/>
  <c r="P293" i="60" a="1"/>
  <c r="P293" i="60" s="1"/>
  <c r="O293" i="60" a="1"/>
  <c r="O293" i="60" s="1"/>
  <c r="N293" i="60" a="1"/>
  <c r="N293" i="60" s="1"/>
  <c r="I293" i="60" a="1"/>
  <c r="I293" i="60" s="1"/>
  <c r="H293" i="60" a="1"/>
  <c r="H293" i="60" s="1"/>
  <c r="D293" i="60" a="1"/>
  <c r="D293" i="60" s="1"/>
  <c r="P294" i="60" a="1"/>
  <c r="P294" i="60" s="1"/>
  <c r="O294" i="60" a="1"/>
  <c r="O294" i="60" s="1"/>
  <c r="N294" i="60" a="1"/>
  <c r="N294" i="60" s="1"/>
  <c r="I294" i="60" a="1"/>
  <c r="I294" i="60" s="1"/>
  <c r="H294" i="60" a="1"/>
  <c r="H294" i="60" s="1"/>
  <c r="D294" i="60" a="1"/>
  <c r="D294" i="60" s="1"/>
  <c r="P295" i="60" a="1"/>
  <c r="P295" i="60" s="1"/>
  <c r="O295" i="60" a="1"/>
  <c r="O295" i="60" s="1"/>
  <c r="N295" i="60" a="1"/>
  <c r="N295" i="60" s="1"/>
  <c r="I295" i="60" a="1"/>
  <c r="I295" i="60" s="1"/>
  <c r="H295" i="60" a="1"/>
  <c r="H295" i="60" s="1"/>
  <c r="D295" i="60" a="1"/>
  <c r="D295" i="60" s="1"/>
  <c r="P296" i="60" a="1"/>
  <c r="P296" i="60" s="1"/>
  <c r="O296" i="60" a="1"/>
  <c r="O296" i="60" s="1"/>
  <c r="N296" i="60" a="1"/>
  <c r="N296" i="60" s="1"/>
  <c r="I296" i="60" a="1"/>
  <c r="I296" i="60" s="1"/>
  <c r="H296" i="60" a="1"/>
  <c r="H296" i="60" s="1"/>
  <c r="D296" i="60" a="1"/>
  <c r="D296" i="60" s="1"/>
  <c r="P297" i="60" a="1"/>
  <c r="P297" i="60" s="1"/>
  <c r="O297" i="60" a="1"/>
  <c r="O297" i="60" s="1"/>
  <c r="N297" i="60" a="1"/>
  <c r="N297" i="60" s="1"/>
  <c r="I297" i="60" a="1"/>
  <c r="I297" i="60" s="1"/>
  <c r="H297" i="60" a="1"/>
  <c r="H297" i="60" s="1"/>
  <c r="D297" i="60" a="1"/>
  <c r="D297" i="60" s="1"/>
  <c r="P298" i="60" a="1"/>
  <c r="P298" i="60" s="1"/>
  <c r="O298" i="60" a="1"/>
  <c r="O298" i="60" s="1"/>
  <c r="N298" i="60" a="1"/>
  <c r="N298" i="60" s="1"/>
  <c r="I298" i="60" a="1"/>
  <c r="I298" i="60" s="1"/>
  <c r="H298" i="60" a="1"/>
  <c r="H298" i="60" s="1"/>
  <c r="D298" i="60" a="1"/>
  <c r="D298" i="60" s="1"/>
  <c r="P299" i="60" a="1"/>
  <c r="P299" i="60" s="1"/>
  <c r="O299" i="60" a="1"/>
  <c r="O299" i="60" s="1"/>
  <c r="N299" i="60" a="1"/>
  <c r="N299" i="60" s="1"/>
  <c r="I299" i="60" a="1"/>
  <c r="I299" i="60" s="1"/>
  <c r="H299" i="60" a="1"/>
  <c r="H299" i="60" s="1"/>
  <c r="D299" i="60" a="1"/>
  <c r="D299" i="60" s="1"/>
  <c r="P300" i="60" a="1"/>
  <c r="P300" i="60" s="1"/>
  <c r="O300" i="60" a="1"/>
  <c r="O300" i="60" s="1"/>
  <c r="N300" i="60" a="1"/>
  <c r="N300" i="60" s="1"/>
  <c r="I300" i="60" a="1"/>
  <c r="I300" i="60" s="1"/>
  <c r="H300" i="60" a="1"/>
  <c r="H300" i="60" s="1"/>
  <c r="D300" i="60" a="1"/>
  <c r="D300" i="60" s="1"/>
  <c r="P301" i="60" a="1"/>
  <c r="P301" i="60" s="1"/>
  <c r="O301" i="60" a="1"/>
  <c r="O301" i="60" s="1"/>
  <c r="N301" i="60" a="1"/>
  <c r="N301" i="60" s="1"/>
  <c r="I301" i="60" a="1"/>
  <c r="I301" i="60" s="1"/>
  <c r="H301" i="60" a="1"/>
  <c r="H301" i="60" s="1"/>
  <c r="D301" i="60" a="1"/>
  <c r="D301" i="60" s="1"/>
  <c r="P302" i="60" a="1"/>
  <c r="P302" i="60" s="1"/>
  <c r="O302" i="60" a="1"/>
  <c r="O302" i="60" s="1"/>
  <c r="N302" i="60" a="1"/>
  <c r="N302" i="60" s="1"/>
  <c r="I302" i="60" a="1"/>
  <c r="I302" i="60" s="1"/>
  <c r="H302" i="60" a="1"/>
  <c r="H302" i="60" s="1"/>
  <c r="D302" i="60" a="1"/>
  <c r="D302" i="60" s="1"/>
  <c r="P303" i="60" a="1"/>
  <c r="P303" i="60" s="1"/>
  <c r="O303" i="60" a="1"/>
  <c r="O303" i="60" s="1"/>
  <c r="N303" i="60" a="1"/>
  <c r="N303" i="60" s="1"/>
  <c r="I303" i="60" a="1"/>
  <c r="I303" i="60" s="1"/>
  <c r="H303" i="60" a="1"/>
  <c r="H303" i="60" s="1"/>
  <c r="D303" i="60" a="1"/>
  <c r="D303" i="60" s="1"/>
  <c r="P304" i="60" a="1"/>
  <c r="P304" i="60" s="1"/>
  <c r="O304" i="60" a="1"/>
  <c r="O304" i="60" s="1"/>
  <c r="N304" i="60" a="1"/>
  <c r="N304" i="60" s="1"/>
  <c r="I304" i="60" a="1"/>
  <c r="I304" i="60" s="1"/>
  <c r="H304" i="60" a="1"/>
  <c r="H304" i="60" s="1"/>
  <c r="D304" i="60" a="1"/>
  <c r="D304" i="60" s="1"/>
  <c r="P305" i="60" a="1"/>
  <c r="P305" i="60" s="1"/>
  <c r="O305" i="60" a="1"/>
  <c r="O305" i="60" s="1"/>
  <c r="N305" i="60" a="1"/>
  <c r="N305" i="60" s="1"/>
  <c r="I305" i="60" a="1"/>
  <c r="I305" i="60" s="1"/>
  <c r="H305" i="60" a="1"/>
  <c r="H305" i="60" s="1"/>
  <c r="D305" i="60" a="1"/>
  <c r="D305" i="60" s="1"/>
  <c r="P306" i="60" a="1"/>
  <c r="P306" i="60" s="1"/>
  <c r="O306" i="60" a="1"/>
  <c r="O306" i="60" s="1"/>
  <c r="N306" i="60" a="1"/>
  <c r="N306" i="60" s="1"/>
  <c r="I306" i="60" a="1"/>
  <c r="I306" i="60" s="1"/>
  <c r="H306" i="60" a="1"/>
  <c r="H306" i="60" s="1"/>
  <c r="D306" i="60" a="1"/>
  <c r="D306" i="60" s="1"/>
  <c r="P307" i="60" a="1"/>
  <c r="P307" i="60" s="1"/>
  <c r="O307" i="60" a="1"/>
  <c r="O307" i="60" s="1"/>
  <c r="N307" i="60" a="1"/>
  <c r="N307" i="60" s="1"/>
  <c r="I307" i="60" a="1"/>
  <c r="I307" i="60" s="1"/>
  <c r="H307" i="60" a="1"/>
  <c r="H307" i="60" s="1"/>
  <c r="D307" i="60" a="1"/>
  <c r="D307" i="60" s="1"/>
  <c r="P308" i="60" a="1"/>
  <c r="P308" i="60" s="1"/>
  <c r="O308" i="60" a="1"/>
  <c r="O308" i="60" s="1"/>
  <c r="N308" i="60" a="1"/>
  <c r="N308" i="60" s="1"/>
  <c r="I308" i="60" a="1"/>
  <c r="I308" i="60" s="1"/>
  <c r="H308" i="60" a="1"/>
  <c r="H308" i="60" s="1"/>
  <c r="D308" i="60" a="1"/>
  <c r="D308" i="60" s="1"/>
  <c r="P309" i="60" a="1"/>
  <c r="P309" i="60" s="1"/>
  <c r="O309" i="60" a="1"/>
  <c r="O309" i="60" s="1"/>
  <c r="N309" i="60" a="1"/>
  <c r="N309" i="60" s="1"/>
  <c r="I309" i="60" a="1"/>
  <c r="I309" i="60" s="1"/>
  <c r="H309" i="60" a="1"/>
  <c r="H309" i="60" s="1"/>
  <c r="D309" i="60" a="1"/>
  <c r="D309" i="60" s="1"/>
  <c r="P310" i="60" a="1"/>
  <c r="P310" i="60" s="1"/>
  <c r="O310" i="60" a="1"/>
  <c r="O310" i="60" s="1"/>
  <c r="N310" i="60" a="1"/>
  <c r="N310" i="60" s="1"/>
  <c r="I310" i="60" a="1"/>
  <c r="I310" i="60" s="1"/>
  <c r="H310" i="60" a="1"/>
  <c r="H310" i="60" s="1"/>
  <c r="D310" i="60" a="1"/>
  <c r="D310" i="60" s="1"/>
  <c r="P311" i="60" a="1"/>
  <c r="P311" i="60" s="1"/>
  <c r="O311" i="60" a="1"/>
  <c r="O311" i="60" s="1"/>
  <c r="N311" i="60" a="1"/>
  <c r="N311" i="60" s="1"/>
  <c r="I311" i="60" a="1"/>
  <c r="I311" i="60" s="1"/>
  <c r="H311" i="60" a="1"/>
  <c r="H311" i="60" s="1"/>
  <c r="D311" i="60" a="1"/>
  <c r="D311" i="60" s="1"/>
  <c r="P312" i="60" a="1"/>
  <c r="P312" i="60" s="1"/>
  <c r="O312" i="60" a="1"/>
  <c r="O312" i="60" s="1"/>
  <c r="N312" i="60" a="1"/>
  <c r="N312" i="60" s="1"/>
  <c r="I312" i="60" a="1"/>
  <c r="I312" i="60" s="1"/>
  <c r="H312" i="60" a="1"/>
  <c r="H312" i="60" s="1"/>
  <c r="D312" i="60" a="1"/>
  <c r="D312" i="60" s="1"/>
  <c r="P313" i="60" a="1"/>
  <c r="P313" i="60" s="1"/>
  <c r="O313" i="60" a="1"/>
  <c r="O313" i="60" s="1"/>
  <c r="N313" i="60" a="1"/>
  <c r="N313" i="60" s="1"/>
  <c r="I313" i="60" a="1"/>
  <c r="I313" i="60" s="1"/>
  <c r="H313" i="60" a="1"/>
  <c r="H313" i="60" s="1"/>
  <c r="D313" i="60" a="1"/>
  <c r="D313" i="60" s="1"/>
  <c r="P314" i="60" a="1"/>
  <c r="P314" i="60" s="1"/>
  <c r="O314" i="60" a="1"/>
  <c r="O314" i="60" s="1"/>
  <c r="N314" i="60" a="1"/>
  <c r="N314" i="60" s="1"/>
  <c r="I314" i="60" a="1"/>
  <c r="I314" i="60" s="1"/>
  <c r="H314" i="60" a="1"/>
  <c r="H314" i="60" s="1"/>
  <c r="D314" i="60" a="1"/>
  <c r="D314" i="60" s="1"/>
  <c r="P315" i="60" a="1"/>
  <c r="P315" i="60" s="1"/>
  <c r="O315" i="60" a="1"/>
  <c r="O315" i="60" s="1"/>
  <c r="N315" i="60" a="1"/>
  <c r="N315" i="60" s="1"/>
  <c r="I315" i="60" a="1"/>
  <c r="I315" i="60" s="1"/>
  <c r="H315" i="60" a="1"/>
  <c r="H315" i="60" s="1"/>
  <c r="D315" i="60" a="1"/>
  <c r="D315" i="60" s="1"/>
  <c r="P316" i="60" a="1"/>
  <c r="P316" i="60" s="1"/>
  <c r="O316" i="60" a="1"/>
  <c r="O316" i="60" s="1"/>
  <c r="N316" i="60" a="1"/>
  <c r="N316" i="60" s="1"/>
  <c r="I316" i="60" a="1"/>
  <c r="I316" i="60" s="1"/>
  <c r="H316" i="60" a="1"/>
  <c r="H316" i="60" s="1"/>
  <c r="D316" i="60" a="1"/>
  <c r="D316" i="60" s="1"/>
  <c r="P317" i="60" a="1"/>
  <c r="P317" i="60" s="1"/>
  <c r="O317" i="60" a="1"/>
  <c r="O317" i="60" s="1"/>
  <c r="N317" i="60" a="1"/>
  <c r="N317" i="60" s="1"/>
  <c r="I317" i="60" a="1"/>
  <c r="I317" i="60" s="1"/>
  <c r="H317" i="60" a="1"/>
  <c r="H317" i="60" s="1"/>
  <c r="D317" i="60" a="1"/>
  <c r="D317" i="60" s="1"/>
  <c r="P318" i="60" a="1"/>
  <c r="P318" i="60" s="1"/>
  <c r="O318" i="60" a="1"/>
  <c r="O318" i="60" s="1"/>
  <c r="N318" i="60" a="1"/>
  <c r="N318" i="60" s="1"/>
  <c r="I318" i="60" a="1"/>
  <c r="I318" i="60" s="1"/>
  <c r="H318" i="60" a="1"/>
  <c r="H318" i="60" s="1"/>
  <c r="D318" i="60" a="1"/>
  <c r="D318" i="60" s="1"/>
  <c r="P319" i="60" a="1"/>
  <c r="P319" i="60" s="1"/>
  <c r="O319" i="60" a="1"/>
  <c r="O319" i="60" s="1"/>
  <c r="N319" i="60" a="1"/>
  <c r="N319" i="60" s="1"/>
  <c r="I319" i="60" a="1"/>
  <c r="I319" i="60" s="1"/>
  <c r="H319" i="60" a="1"/>
  <c r="H319" i="60" s="1"/>
  <c r="D319" i="60" a="1"/>
  <c r="D319" i="60" s="1"/>
  <c r="P320" i="60" a="1"/>
  <c r="P320" i="60" s="1"/>
  <c r="O320" i="60" a="1"/>
  <c r="O320" i="60" s="1"/>
  <c r="N320" i="60" a="1"/>
  <c r="N320" i="60" s="1"/>
  <c r="I320" i="60" a="1"/>
  <c r="I320" i="60" s="1"/>
  <c r="H320" i="60" a="1"/>
  <c r="H320" i="60" s="1"/>
  <c r="D320" i="60" a="1"/>
  <c r="D320" i="60" s="1"/>
  <c r="P321" i="60" a="1"/>
  <c r="P321" i="60" s="1"/>
  <c r="O321" i="60" a="1"/>
  <c r="O321" i="60" s="1"/>
  <c r="N321" i="60" a="1"/>
  <c r="N321" i="60" s="1"/>
  <c r="I321" i="60" a="1"/>
  <c r="I321" i="60" s="1"/>
  <c r="H321" i="60" a="1"/>
  <c r="H321" i="60" s="1"/>
  <c r="D321" i="60" a="1"/>
  <c r="D321" i="60" s="1"/>
  <c r="P322" i="60" a="1"/>
  <c r="P322" i="60" s="1"/>
  <c r="O322" i="60" a="1"/>
  <c r="O322" i="60" s="1"/>
  <c r="N322" i="60" a="1"/>
  <c r="N322" i="60" s="1"/>
  <c r="I322" i="60" a="1"/>
  <c r="I322" i="60" s="1"/>
  <c r="H322" i="60" a="1"/>
  <c r="H322" i="60" s="1"/>
  <c r="D322" i="60" a="1"/>
  <c r="D322" i="60" s="1"/>
  <c r="P323" i="60" a="1"/>
  <c r="P323" i="60" s="1"/>
  <c r="O323" i="60" a="1"/>
  <c r="O323" i="60" s="1"/>
  <c r="N323" i="60" a="1"/>
  <c r="N323" i="60" s="1"/>
  <c r="I323" i="60" a="1"/>
  <c r="I323" i="60" s="1"/>
  <c r="H323" i="60" a="1"/>
  <c r="H323" i="60" s="1"/>
  <c r="D323" i="60" a="1"/>
  <c r="D323" i="60" s="1"/>
  <c r="P324" i="60" a="1"/>
  <c r="P324" i="60" s="1"/>
  <c r="O324" i="60" a="1"/>
  <c r="O324" i="60" s="1"/>
  <c r="N324" i="60" a="1"/>
  <c r="N324" i="60" s="1"/>
  <c r="I324" i="60" a="1"/>
  <c r="I324" i="60" s="1"/>
  <c r="H324" i="60" a="1"/>
  <c r="H324" i="60" s="1"/>
  <c r="D324" i="60" a="1"/>
  <c r="D324" i="60" s="1"/>
  <c r="P325" i="60" a="1"/>
  <c r="P325" i="60" s="1"/>
  <c r="O325" i="60" a="1"/>
  <c r="O325" i="60" s="1"/>
  <c r="N325" i="60" a="1"/>
  <c r="N325" i="60" s="1"/>
  <c r="I325" i="60" a="1"/>
  <c r="I325" i="60" s="1"/>
  <c r="H325" i="60" a="1"/>
  <c r="H325" i="60" s="1"/>
  <c r="D325" i="60" a="1"/>
  <c r="D325" i="60" s="1"/>
  <c r="P326" i="60" a="1"/>
  <c r="P326" i="60" s="1"/>
  <c r="O326" i="60" a="1"/>
  <c r="O326" i="60" s="1"/>
  <c r="N326" i="60" a="1"/>
  <c r="N326" i="60" s="1"/>
  <c r="I326" i="60" a="1"/>
  <c r="I326" i="60" s="1"/>
  <c r="H326" i="60" a="1"/>
  <c r="H326" i="60" s="1"/>
  <c r="D326" i="60" a="1"/>
  <c r="D326" i="60" s="1"/>
  <c r="P327" i="60" a="1"/>
  <c r="P327" i="60" s="1"/>
  <c r="O327" i="60" a="1"/>
  <c r="O327" i="60" s="1"/>
  <c r="N327" i="60" a="1"/>
  <c r="N327" i="60" s="1"/>
  <c r="I327" i="60" a="1"/>
  <c r="I327" i="60" s="1"/>
  <c r="H327" i="60" a="1"/>
  <c r="H327" i="60" s="1"/>
  <c r="D327" i="60" a="1"/>
  <c r="D327" i="60" s="1"/>
  <c r="P328" i="60" a="1"/>
  <c r="P328" i="60" s="1"/>
  <c r="O328" i="60" a="1"/>
  <c r="O328" i="60" s="1"/>
  <c r="N328" i="60" a="1"/>
  <c r="N328" i="60" s="1"/>
  <c r="I328" i="60" a="1"/>
  <c r="I328" i="60" s="1"/>
  <c r="H328" i="60" a="1"/>
  <c r="H328" i="60" s="1"/>
  <c r="D328" i="60" a="1"/>
  <c r="D328" i="60" s="1"/>
  <c r="P329" i="60" a="1"/>
  <c r="P329" i="60" s="1"/>
  <c r="O329" i="60" a="1"/>
  <c r="O329" i="60" s="1"/>
  <c r="N329" i="60" a="1"/>
  <c r="N329" i="60" s="1"/>
  <c r="I329" i="60" a="1"/>
  <c r="I329" i="60" s="1"/>
  <c r="H329" i="60" a="1"/>
  <c r="H329" i="60" s="1"/>
  <c r="D329" i="60" a="1"/>
  <c r="D329" i="60" s="1"/>
  <c r="P330" i="60" a="1"/>
  <c r="P330" i="60" s="1"/>
  <c r="O330" i="60" a="1"/>
  <c r="O330" i="60" s="1"/>
  <c r="N330" i="60" a="1"/>
  <c r="N330" i="60" s="1"/>
  <c r="I330" i="60" a="1"/>
  <c r="I330" i="60" s="1"/>
  <c r="H330" i="60" a="1"/>
  <c r="H330" i="60" s="1"/>
  <c r="D330" i="60" a="1"/>
  <c r="D330" i="60" s="1"/>
  <c r="P331" i="60" a="1"/>
  <c r="P331" i="60" s="1"/>
  <c r="O331" i="60" a="1"/>
  <c r="O331" i="60" s="1"/>
  <c r="N331" i="60" a="1"/>
  <c r="N331" i="60" s="1"/>
  <c r="I331" i="60" a="1"/>
  <c r="I331" i="60" s="1"/>
  <c r="H331" i="60" a="1"/>
  <c r="H331" i="60" s="1"/>
  <c r="D331" i="60" a="1"/>
  <c r="D331" i="60" s="1"/>
  <c r="P332" i="60" a="1"/>
  <c r="P332" i="60" s="1"/>
  <c r="O332" i="60" a="1"/>
  <c r="O332" i="60" s="1"/>
  <c r="N332" i="60" a="1"/>
  <c r="N332" i="60" s="1"/>
  <c r="I332" i="60" a="1"/>
  <c r="I332" i="60" s="1"/>
  <c r="H332" i="60" a="1"/>
  <c r="H332" i="60" s="1"/>
  <c r="D332" i="60" a="1"/>
  <c r="D332" i="60" s="1"/>
  <c r="P333" i="60" a="1"/>
  <c r="P333" i="60" s="1"/>
  <c r="O333" i="60" a="1"/>
  <c r="O333" i="60" s="1"/>
  <c r="N333" i="60" a="1"/>
  <c r="N333" i="60" s="1"/>
  <c r="I333" i="60" a="1"/>
  <c r="I333" i="60" s="1"/>
  <c r="H333" i="60" a="1"/>
  <c r="H333" i="60" s="1"/>
  <c r="D333" i="60" a="1"/>
  <c r="D333" i="60" s="1"/>
  <c r="C56" i="60" a="1"/>
  <c r="C56" i="60" s="1"/>
  <c r="F56" i="60" a="1"/>
  <c r="F56" i="60" s="1"/>
  <c r="E56" i="60" a="1"/>
  <c r="E56" i="60" s="1"/>
  <c r="M56" i="60" a="1"/>
  <c r="M56" i="60" s="1"/>
  <c r="G56" i="60" a="1"/>
  <c r="G56" i="60" s="1"/>
  <c r="P48" i="60" a="1"/>
  <c r="P48" i="60" s="1"/>
  <c r="D33" i="60" a="1"/>
  <c r="D33" i="60" s="1"/>
  <c r="I36" i="60" a="1"/>
  <c r="I36" i="60" s="1"/>
  <c r="H45" i="60" a="1"/>
  <c r="H45" i="60" s="1"/>
  <c r="H39" i="60" a="1"/>
  <c r="H39" i="60" s="1"/>
  <c r="I60" i="60" a="1"/>
  <c r="I60" i="60" s="1"/>
  <c r="I51" i="60" a="1"/>
  <c r="I51" i="60" s="1"/>
  <c r="N63" i="60" a="1"/>
  <c r="N63" i="60" s="1"/>
  <c r="H57" i="60" a="1"/>
  <c r="H57" i="60" s="1"/>
  <c r="N54" i="60" a="1"/>
  <c r="N54" i="60" s="1"/>
  <c r="H51" i="60" a="1"/>
  <c r="H51" i="60" s="1"/>
  <c r="P66" i="60" a="1"/>
  <c r="P66" i="60" s="1"/>
  <c r="D63" i="60" a="1"/>
  <c r="D63" i="60" s="1"/>
  <c r="P60" i="60" a="1"/>
  <c r="P60" i="60" s="1"/>
  <c r="D57" i="60" a="1"/>
  <c r="D57" i="60" s="1"/>
  <c r="D54" i="60" a="1"/>
  <c r="D54" i="60" s="1"/>
  <c r="O42" i="60" a="1"/>
  <c r="O42" i="60" s="1"/>
  <c r="O36" i="60" a="1"/>
  <c r="O36" i="60" s="1"/>
  <c r="O27" i="60" a="1"/>
  <c r="O27" i="60" s="1"/>
  <c r="N39" i="60" a="1"/>
  <c r="N39" i="60" s="1"/>
  <c r="N33" i="60" a="1"/>
  <c r="N33" i="60" s="1"/>
  <c r="I54" i="60" a="1"/>
  <c r="I54" i="60" s="1"/>
  <c r="I48" i="60" a="1"/>
  <c r="I48" i="60" s="1"/>
  <c r="N57" i="60" a="1"/>
  <c r="N57" i="60" s="1"/>
  <c r="I56" i="60" a="1"/>
  <c r="I56" i="60" s="1"/>
  <c r="H54" i="60" a="1"/>
  <c r="H54" i="60" s="1"/>
  <c r="N51" i="60" a="1"/>
  <c r="N51" i="60" s="1"/>
  <c r="N48" i="60" a="1"/>
  <c r="N48" i="60" s="1"/>
  <c r="D60" i="60" a="1"/>
  <c r="D60" i="60" s="1"/>
  <c r="P57" i="60" a="1"/>
  <c r="P57" i="60" s="1"/>
  <c r="D51" i="60" a="1"/>
  <c r="D51" i="60" s="1"/>
  <c r="D48" i="60" a="1"/>
  <c r="D48" i="60" s="1"/>
  <c r="D42" i="60" a="1"/>
  <c r="D42" i="60" s="1"/>
  <c r="D36" i="60" a="1"/>
  <c r="D36" i="60" s="1"/>
  <c r="O45" i="60" a="1"/>
  <c r="O45" i="60" s="1"/>
  <c r="I42" i="60" a="1"/>
  <c r="I42" i="60" s="1"/>
  <c r="I39" i="60" a="1"/>
  <c r="I39" i="60" s="1"/>
  <c r="O33" i="60" a="1"/>
  <c r="O33" i="60" s="1"/>
  <c r="N45" i="60" a="1"/>
  <c r="N45" i="60" s="1"/>
  <c r="H42" i="60" a="1"/>
  <c r="H42" i="60" s="1"/>
  <c r="N36" i="60" a="1"/>
  <c r="N36" i="60" s="1"/>
  <c r="H33" i="60" a="1"/>
  <c r="H33" i="60" s="1"/>
  <c r="I24" i="60" a="1"/>
  <c r="I24" i="60" s="1"/>
  <c r="O30" i="60" a="1"/>
  <c r="O30" i="60" s="1"/>
  <c r="H27" i="60" a="1"/>
  <c r="H27" i="60" s="1"/>
  <c r="O21" i="60" a="1"/>
  <c r="O21" i="60" s="1"/>
  <c r="H73" i="60" a="1"/>
  <c r="H73" i="60" s="1"/>
  <c r="P73" i="60" a="1"/>
  <c r="P73" i="60" s="1"/>
  <c r="P70" i="60" a="1"/>
  <c r="P70" i="60" s="1"/>
  <c r="P67" i="60" a="1"/>
  <c r="P67" i="60" s="1"/>
  <c r="P64" i="60" a="1"/>
  <c r="P64" i="60" s="1"/>
  <c r="D61" i="60" a="1"/>
  <c r="D61" i="60" s="1"/>
  <c r="D52" i="60" a="1"/>
  <c r="D52" i="60" s="1"/>
  <c r="I76" i="60" a="1"/>
  <c r="I76" i="60" s="1"/>
  <c r="I73" i="60" a="1"/>
  <c r="I73" i="60" s="1"/>
  <c r="I70" i="60" a="1"/>
  <c r="I70" i="60" s="1"/>
  <c r="O49" i="60" a="1"/>
  <c r="O49" i="60" s="1"/>
  <c r="H47" i="60" a="1"/>
  <c r="H47" i="60" s="1"/>
  <c r="H31" i="60" a="1"/>
  <c r="H31" i="60" s="1"/>
  <c r="O46" i="60" a="1"/>
  <c r="O46" i="60" s="1"/>
  <c r="I25" i="60" a="1"/>
  <c r="I25" i="60" s="1"/>
  <c r="N19" i="60" a="1"/>
  <c r="N19" i="60" s="1"/>
  <c r="N22" i="60" a="1"/>
  <c r="N22" i="60" s="1"/>
  <c r="H28" i="60" a="1"/>
  <c r="H28" i="60" s="1"/>
  <c r="N37" i="60" a="1"/>
  <c r="N37" i="60" s="1"/>
  <c r="I18" i="60" a="1"/>
  <c r="I18" i="60" s="1"/>
  <c r="H64" i="60" a="1"/>
  <c r="H64" i="60" s="1"/>
  <c r="H55" i="60" a="1"/>
  <c r="H55" i="60" s="1"/>
  <c r="P49" i="60" a="1"/>
  <c r="P49" i="60" s="1"/>
  <c r="O67" i="60" a="1"/>
  <c r="O67" i="60" s="1"/>
  <c r="O64" i="60" a="1"/>
  <c r="O64" i="60" s="1"/>
  <c r="O61" i="60" a="1"/>
  <c r="O61" i="60" s="1"/>
  <c r="O58" i="60" a="1"/>
  <c r="O58" i="60" s="1"/>
  <c r="O55" i="60" a="1"/>
  <c r="O55" i="60" s="1"/>
  <c r="O52" i="60" a="1"/>
  <c r="O52" i="60" s="1"/>
  <c r="I49" i="60" a="1"/>
  <c r="I49" i="60" s="1"/>
  <c r="I28" i="60" a="1"/>
  <c r="I28" i="60" s="1"/>
  <c r="I19" i="60" a="1"/>
  <c r="I19" i="60" s="1"/>
  <c r="H25" i="60" a="1"/>
  <c r="H25" i="60" s="1"/>
  <c r="H22" i="60" a="1"/>
  <c r="H22" i="60" s="1"/>
  <c r="H18" i="60" a="1"/>
  <c r="H18" i="60" s="1"/>
  <c r="N43" i="60" a="1"/>
  <c r="N43" i="60" s="1"/>
  <c r="H37" i="60" a="1"/>
  <c r="H37" i="60" s="1"/>
  <c r="N34" i="60" a="1"/>
  <c r="N34" i="60" s="1"/>
  <c r="H46" i="60" a="1"/>
  <c r="H46" i="60" s="1"/>
  <c r="P46" i="60" a="1"/>
  <c r="P46" i="60" s="1"/>
  <c r="H58" i="60" a="1"/>
  <c r="H58" i="60" s="1"/>
  <c r="H49" i="60" a="1"/>
  <c r="H49" i="60" s="1"/>
  <c r="P61" i="60" a="1"/>
  <c r="P61" i="60" s="1"/>
  <c r="P58" i="60" a="1"/>
  <c r="P58" i="60" s="1"/>
  <c r="P55" i="60" a="1"/>
  <c r="P55" i="60" s="1"/>
  <c r="P52" i="60" a="1"/>
  <c r="P52" i="60" s="1"/>
  <c r="D49" i="60" a="1"/>
  <c r="D49" i="60" s="1"/>
  <c r="I61" i="60" a="1"/>
  <c r="I61" i="60" s="1"/>
  <c r="I58" i="60" a="1"/>
  <c r="I58" i="60" s="1"/>
  <c r="I55" i="60" a="1"/>
  <c r="I55" i="60" s="1"/>
  <c r="I52" i="60" a="1"/>
  <c r="I52" i="60" s="1"/>
  <c r="D46" i="60" a="1"/>
  <c r="D46" i="60" s="1"/>
  <c r="I43" i="60" a="1"/>
  <c r="I43" i="60" s="1"/>
  <c r="I40" i="60" a="1"/>
  <c r="I40" i="60" s="1"/>
  <c r="I37" i="60" a="1"/>
  <c r="I37" i="60" s="1"/>
  <c r="I34" i="60" a="1"/>
  <c r="I34" i="60" s="1"/>
  <c r="I31" i="60" a="1"/>
  <c r="I31" i="60" s="1"/>
  <c r="H43" i="60" a="1"/>
  <c r="H43" i="60" s="1"/>
  <c r="N40" i="60" a="1"/>
  <c r="N40" i="60" s="1"/>
  <c r="H34" i="60" a="1"/>
  <c r="H34" i="60" s="1"/>
  <c r="N31" i="60" a="1"/>
  <c r="N31" i="60" s="1"/>
  <c r="I46" i="60" a="1"/>
  <c r="I46" i="60" s="1"/>
  <c r="I30" i="60" a="1"/>
  <c r="I30" i="60" s="1"/>
  <c r="H21" i="60" a="1"/>
  <c r="H21" i="60" s="1"/>
  <c r="N30" i="60" a="1"/>
  <c r="N30" i="60" s="1"/>
  <c r="N24" i="60" a="1"/>
  <c r="N24" i="60" s="1"/>
  <c r="O18" i="60" a="1"/>
  <c r="O18" i="60" s="1"/>
  <c r="H30" i="60" a="1"/>
  <c r="H30" i="60" s="1"/>
  <c r="I50" i="60" a="1"/>
  <c r="I50" i="60" s="1"/>
  <c r="I47" i="60" a="1"/>
  <c r="I47" i="60" s="1"/>
  <c r="D30" i="60" a="1"/>
  <c r="D30" i="60" s="1"/>
  <c r="D27" i="60" a="1"/>
  <c r="D27" i="60" s="1"/>
  <c r="D24" i="60" a="1"/>
  <c r="D24" i="60" s="1"/>
  <c r="D21" i="60" a="1"/>
  <c r="D21" i="60" s="1"/>
  <c r="D18" i="60" a="1"/>
  <c r="D18" i="60" s="1"/>
  <c r="I27" i="60" a="1"/>
  <c r="I27" i="60" s="1"/>
  <c r="I21" i="60" a="1"/>
  <c r="I21" i="60" s="1"/>
  <c r="N18" i="60" a="1"/>
  <c r="N18" i="60" s="1"/>
  <c r="O24" i="60" a="1"/>
  <c r="O24" i="60" s="1"/>
  <c r="N21" i="60" a="1"/>
  <c r="N21" i="60" s="1"/>
  <c r="N27" i="60" a="1"/>
  <c r="N27" i="60" s="1"/>
  <c r="H24" i="60" a="1"/>
  <c r="H24" i="60" s="1"/>
  <c r="N17" i="60" a="1"/>
  <c r="N17" i="60" s="1"/>
  <c r="P17" i="60" a="1"/>
  <c r="P17" i="60" s="1"/>
  <c r="O17" i="60" a="1"/>
  <c r="O17" i="60" s="1"/>
  <c r="I17" i="60" a="1"/>
  <c r="I17" i="60" s="1"/>
  <c r="D17" i="60" a="1"/>
  <c r="D17" i="60" s="1"/>
  <c r="O19" i="60" a="1"/>
  <c r="O19" i="60" s="1"/>
  <c r="P19" i="60" a="1"/>
  <c r="P19" i="60" s="1"/>
  <c r="D19" i="60" a="1"/>
  <c r="D19" i="60" s="1"/>
  <c r="N20" i="60" a="1"/>
  <c r="N20" i="60" s="1"/>
  <c r="P20" i="60" a="1"/>
  <c r="P20" i="60" s="1"/>
  <c r="O20" i="60" a="1"/>
  <c r="O20" i="60" s="1"/>
  <c r="I20" i="60" a="1"/>
  <c r="I20" i="60" s="1"/>
  <c r="D20" i="60" a="1"/>
  <c r="D20" i="60" s="1"/>
  <c r="O22" i="60" a="1"/>
  <c r="O22" i="60" s="1"/>
  <c r="P22" i="60" a="1"/>
  <c r="P22" i="60" s="1"/>
  <c r="D22" i="60" a="1"/>
  <c r="D22" i="60" s="1"/>
  <c r="N23" i="60" a="1"/>
  <c r="N23" i="60" s="1"/>
  <c r="P23" i="60" a="1"/>
  <c r="P23" i="60" s="1"/>
  <c r="O23" i="60" a="1"/>
  <c r="O23" i="60" s="1"/>
  <c r="I23" i="60" a="1"/>
  <c r="I23" i="60" s="1"/>
  <c r="D23" i="60" a="1"/>
  <c r="D23" i="60" s="1"/>
  <c r="O25" i="60" a="1"/>
  <c r="O25" i="60" s="1"/>
  <c r="P25" i="60" a="1"/>
  <c r="P25" i="60" s="1"/>
  <c r="D25" i="60" a="1"/>
  <c r="D25" i="60" s="1"/>
  <c r="N26" i="60" a="1"/>
  <c r="N26" i="60" s="1"/>
  <c r="P26" i="60" a="1"/>
  <c r="P26" i="60" s="1"/>
  <c r="O26" i="60" a="1"/>
  <c r="O26" i="60" s="1"/>
  <c r="I26" i="60" a="1"/>
  <c r="I26" i="60" s="1"/>
  <c r="D26" i="60" a="1"/>
  <c r="D26" i="60" s="1"/>
  <c r="O28" i="60" a="1"/>
  <c r="O28" i="60" s="1"/>
  <c r="P28" i="60" a="1"/>
  <c r="P28" i="60" s="1"/>
  <c r="D28" i="60" a="1"/>
  <c r="D28" i="60" s="1"/>
  <c r="N29" i="60" a="1"/>
  <c r="N29" i="60" s="1"/>
  <c r="P29" i="60" a="1"/>
  <c r="P29" i="60" s="1"/>
  <c r="O29" i="60" a="1"/>
  <c r="O29" i="60" s="1"/>
  <c r="I29" i="60" a="1"/>
  <c r="I29" i="60" s="1"/>
  <c r="D29" i="60" a="1"/>
  <c r="D29" i="60" s="1"/>
  <c r="O31" i="60" a="1"/>
  <c r="O31" i="60" s="1"/>
  <c r="D31" i="60" a="1"/>
  <c r="D31" i="60" s="1"/>
  <c r="N32" i="60" a="1"/>
  <c r="N32" i="60" s="1"/>
  <c r="P32" i="60" a="1"/>
  <c r="P32" i="60" s="1"/>
  <c r="O32" i="60" a="1"/>
  <c r="O32" i="60" s="1"/>
  <c r="I32" i="60" a="1"/>
  <c r="I32" i="60" s="1"/>
  <c r="D32" i="60" a="1"/>
  <c r="D32" i="60" s="1"/>
  <c r="O34" i="60" a="1"/>
  <c r="O34" i="60" s="1"/>
  <c r="D34" i="60" a="1"/>
  <c r="D34" i="60" s="1"/>
  <c r="N35" i="60" a="1"/>
  <c r="N35" i="60" s="1"/>
  <c r="P35" i="60" a="1"/>
  <c r="P35" i="60" s="1"/>
  <c r="O35" i="60" a="1"/>
  <c r="O35" i="60" s="1"/>
  <c r="I35" i="60" a="1"/>
  <c r="I35" i="60" s="1"/>
  <c r="D35" i="60" a="1"/>
  <c r="D35" i="60" s="1"/>
  <c r="O37" i="60" a="1"/>
  <c r="O37" i="60" s="1"/>
  <c r="D37" i="60" a="1"/>
  <c r="D37" i="60" s="1"/>
  <c r="N38" i="60" a="1"/>
  <c r="N38" i="60" s="1"/>
  <c r="P38" i="60" a="1"/>
  <c r="P38" i="60" s="1"/>
  <c r="O38" i="60" a="1"/>
  <c r="O38" i="60" s="1"/>
  <c r="I38" i="60" a="1"/>
  <c r="I38" i="60" s="1"/>
  <c r="D38" i="60" a="1"/>
  <c r="D38" i="60" s="1"/>
  <c r="O40" i="60" a="1"/>
  <c r="O40" i="60" s="1"/>
  <c r="D40" i="60" a="1"/>
  <c r="D40" i="60" s="1"/>
  <c r="N41" i="60" a="1"/>
  <c r="N41" i="60" s="1"/>
  <c r="P41" i="60" a="1"/>
  <c r="P41" i="60" s="1"/>
  <c r="O41" i="60" a="1"/>
  <c r="O41" i="60" s="1"/>
  <c r="I41" i="60" a="1"/>
  <c r="I41" i="60" s="1"/>
  <c r="D41" i="60" a="1"/>
  <c r="D41" i="60" s="1"/>
  <c r="O43" i="60" a="1"/>
  <c r="O43" i="60" s="1"/>
  <c r="D43" i="60" a="1"/>
  <c r="D43" i="60" s="1"/>
  <c r="N44" i="60" a="1"/>
  <c r="N44" i="60" s="1"/>
  <c r="P44" i="60" a="1"/>
  <c r="P44" i="60" s="1"/>
  <c r="O44" i="60" a="1"/>
  <c r="O44" i="60" s="1"/>
  <c r="I44" i="60" a="1"/>
  <c r="I44" i="60" s="1"/>
  <c r="D44" i="60" a="1"/>
  <c r="D44" i="60" s="1"/>
  <c r="P47" i="60" a="1"/>
  <c r="P47" i="60" s="1"/>
  <c r="D47" i="60" a="1"/>
  <c r="D47" i="60" s="1"/>
  <c r="P50" i="60" a="1"/>
  <c r="P50" i="60" s="1"/>
  <c r="D50" i="60" a="1"/>
  <c r="D50" i="60" s="1"/>
  <c r="P53" i="60" a="1"/>
  <c r="P53" i="60" s="1"/>
  <c r="D53" i="60" a="1"/>
  <c r="D53" i="60" s="1"/>
  <c r="P56" i="60" a="1"/>
  <c r="P56" i="60" s="1"/>
  <c r="D56" i="60" a="1"/>
  <c r="D56" i="60" s="1"/>
  <c r="P59" i="60" a="1"/>
  <c r="P59" i="60" s="1"/>
  <c r="D59" i="60" a="1"/>
  <c r="D59" i="60" s="1"/>
  <c r="P62" i="60" a="1"/>
  <c r="P62" i="60" s="1"/>
  <c r="D62" i="60" a="1"/>
  <c r="D62" i="60" s="1"/>
  <c r="P65" i="60" a="1"/>
  <c r="P65" i="60" s="1"/>
  <c r="D65" i="60" a="1"/>
  <c r="D65" i="60" s="1"/>
  <c r="P68" i="60" a="1"/>
  <c r="P68" i="60" s="1"/>
  <c r="D68" i="60" a="1"/>
  <c r="D68" i="60" s="1"/>
  <c r="P71" i="60" a="1"/>
  <c r="P71" i="60" s="1"/>
  <c r="D71" i="60" a="1"/>
  <c r="D71" i="60" s="1"/>
  <c r="C57" i="60" a="1"/>
  <c r="C57" i="60" s="1"/>
  <c r="E57" i="60" a="1"/>
  <c r="E57" i="60" s="1"/>
  <c r="F57" i="60" a="1"/>
  <c r="F57" i="60" s="1"/>
  <c r="G57" i="60" a="1"/>
  <c r="G57" i="60" s="1"/>
  <c r="C58" i="60" a="1"/>
  <c r="C58" i="60" s="1"/>
  <c r="E58" i="60" a="1"/>
  <c r="E58" i="60" s="1"/>
  <c r="F58" i="60" a="1"/>
  <c r="F58" i="60" s="1"/>
  <c r="M57" i="60" a="1"/>
  <c r="M57" i="60" s="1"/>
  <c r="G58" i="60" a="1"/>
  <c r="G58" i="60" s="1"/>
  <c r="C59" i="60" a="1"/>
  <c r="C59" i="60" s="1"/>
  <c r="E59" i="60" a="1"/>
  <c r="E59" i="60" s="1"/>
  <c r="F59" i="60" a="1"/>
  <c r="F59" i="60" s="1"/>
  <c r="M58" i="60" a="1"/>
  <c r="M58" i="60" s="1"/>
  <c r="G59" i="60" a="1"/>
  <c r="G59" i="60" s="1"/>
  <c r="C60" i="60" a="1"/>
  <c r="C60" i="60" s="1"/>
  <c r="E60" i="60" a="1"/>
  <c r="E60" i="60" s="1"/>
  <c r="F60" i="60" a="1"/>
  <c r="F60" i="60" s="1"/>
  <c r="M59" i="60" a="1"/>
  <c r="M59" i="60" s="1"/>
  <c r="G60" i="60" a="1"/>
  <c r="G60" i="60" s="1"/>
  <c r="C61" i="60" a="1"/>
  <c r="C61" i="60" s="1"/>
  <c r="E61" i="60" a="1"/>
  <c r="E61" i="60" s="1"/>
  <c r="F61" i="60" a="1"/>
  <c r="F61" i="60" s="1"/>
  <c r="M60" i="60" a="1"/>
  <c r="M60" i="60" s="1"/>
  <c r="G61" i="60" a="1"/>
  <c r="G61" i="60" s="1"/>
  <c r="C62" i="60" a="1"/>
  <c r="C62" i="60" s="1"/>
  <c r="F62" i="60" a="1"/>
  <c r="F62" i="60" s="1"/>
  <c r="E62" i="60" a="1"/>
  <c r="E62" i="60" s="1"/>
  <c r="M61" i="60" a="1"/>
  <c r="M61" i="60" s="1"/>
  <c r="G62" i="60" a="1"/>
  <c r="G62" i="60" s="1"/>
  <c r="C63" i="60" a="1"/>
  <c r="C63" i="60" s="1"/>
  <c r="E63" i="60" a="1"/>
  <c r="E63" i="60" s="1"/>
  <c r="F63" i="60" a="1"/>
  <c r="F63" i="60" s="1"/>
  <c r="M62" i="60" a="1"/>
  <c r="M62" i="60" s="1"/>
  <c r="G63" i="60" a="1"/>
  <c r="G63" i="60" s="1"/>
  <c r="C64" i="60" a="1"/>
  <c r="C64" i="60" s="1"/>
  <c r="F64" i="60" a="1"/>
  <c r="F64" i="60" s="1"/>
  <c r="E64" i="60" a="1"/>
  <c r="E64" i="60" s="1"/>
  <c r="M63" i="60" a="1"/>
  <c r="M63" i="60" s="1"/>
  <c r="G64" i="60" a="1"/>
  <c r="G64" i="60" s="1"/>
  <c r="C65" i="60" a="1"/>
  <c r="C65" i="60" s="1"/>
  <c r="E65" i="60" a="1"/>
  <c r="E65" i="60" s="1"/>
  <c r="F65" i="60" a="1"/>
  <c r="F65" i="60" s="1"/>
  <c r="M64" i="60" a="1"/>
  <c r="M64" i="60" s="1"/>
  <c r="G65" i="60" a="1"/>
  <c r="G65" i="60" s="1"/>
  <c r="C66" i="60" a="1"/>
  <c r="C66" i="60" s="1"/>
  <c r="E66" i="60" a="1"/>
  <c r="E66" i="60" s="1"/>
  <c r="F66" i="60" a="1"/>
  <c r="F66" i="60" s="1"/>
  <c r="M65" i="60" a="1"/>
  <c r="M65" i="60" s="1"/>
  <c r="G66" i="60" a="1"/>
  <c r="G66" i="60" s="1"/>
  <c r="C67" i="60" a="1"/>
  <c r="C67" i="60" s="1"/>
  <c r="E67" i="60" a="1"/>
  <c r="E67" i="60" s="1"/>
  <c r="F67" i="60" a="1"/>
  <c r="F67" i="60" s="1"/>
  <c r="M66" i="60" a="1"/>
  <c r="M66" i="60" s="1"/>
  <c r="G67" i="60" a="1"/>
  <c r="G67" i="60" s="1"/>
  <c r="C68" i="60" a="1"/>
  <c r="C68" i="60" s="1"/>
  <c r="E68" i="60" a="1"/>
  <c r="E68" i="60" s="1"/>
  <c r="F68" i="60" a="1"/>
  <c r="F68" i="60" s="1"/>
  <c r="M67" i="60" a="1"/>
  <c r="M67" i="60" s="1"/>
  <c r="G68" i="60" a="1"/>
  <c r="G68" i="60" s="1"/>
  <c r="C69" i="60" a="1"/>
  <c r="C69" i="60" s="1"/>
  <c r="E69" i="60" a="1"/>
  <c r="E69" i="60" s="1"/>
  <c r="F69" i="60" a="1"/>
  <c r="F69" i="60" s="1"/>
  <c r="M68" i="60" a="1"/>
  <c r="M68" i="60" s="1"/>
  <c r="G69" i="60" a="1"/>
  <c r="G69" i="60" s="1"/>
  <c r="C70" i="60" a="1"/>
  <c r="C70" i="60" s="1"/>
  <c r="E70" i="60" a="1"/>
  <c r="E70" i="60" s="1"/>
  <c r="F70" i="60" a="1"/>
  <c r="F70" i="60" s="1"/>
  <c r="M69" i="60" a="1"/>
  <c r="M69" i="60" s="1"/>
  <c r="G70" i="60" a="1"/>
  <c r="G70" i="60" s="1"/>
  <c r="C71" i="60" a="1"/>
  <c r="C71" i="60" s="1"/>
  <c r="E71" i="60" a="1"/>
  <c r="E71" i="60" s="1"/>
  <c r="F71" i="60" a="1"/>
  <c r="F71" i="60" s="1"/>
  <c r="M70" i="60" a="1"/>
  <c r="M70" i="60" s="1"/>
  <c r="G71" i="60" a="1"/>
  <c r="G71" i="60" s="1"/>
  <c r="C72" i="60" a="1"/>
  <c r="C72" i="60" s="1"/>
  <c r="E72" i="60" a="1"/>
  <c r="E72" i="60" s="1"/>
  <c r="F72" i="60" a="1"/>
  <c r="F72" i="60" s="1"/>
  <c r="M71" i="60" a="1"/>
  <c r="M71" i="60" s="1"/>
  <c r="G72" i="60" a="1"/>
  <c r="G72" i="60" s="1"/>
  <c r="C73" i="60" a="1"/>
  <c r="C73" i="60" s="1"/>
  <c r="E73" i="60" a="1"/>
  <c r="E73" i="60" s="1"/>
  <c r="F73" i="60" a="1"/>
  <c r="F73" i="60" s="1"/>
  <c r="M72" i="60" a="1"/>
  <c r="M72" i="60" s="1"/>
  <c r="G73" i="60" a="1"/>
  <c r="G73" i="60" s="1"/>
  <c r="C74" i="60" a="1"/>
  <c r="C74" i="60" s="1"/>
  <c r="E74" i="60" a="1"/>
  <c r="E74" i="60" s="1"/>
  <c r="F74" i="60" a="1"/>
  <c r="F74" i="60" s="1"/>
  <c r="M73" i="60" a="1"/>
  <c r="M73" i="60" s="1"/>
  <c r="G74" i="60" a="1"/>
  <c r="G74" i="60" s="1"/>
  <c r="C75" i="60" a="1"/>
  <c r="C75" i="60" s="1"/>
  <c r="E75" i="60" a="1"/>
  <c r="E75" i="60" s="1"/>
  <c r="F75" i="60" a="1"/>
  <c r="F75" i="60" s="1"/>
  <c r="M74" i="60" a="1"/>
  <c r="M74" i="60" s="1"/>
  <c r="G75" i="60" a="1"/>
  <c r="G75" i="60" s="1"/>
  <c r="C76" i="60" a="1"/>
  <c r="C76" i="60" s="1"/>
  <c r="E76" i="60" a="1"/>
  <c r="E76" i="60" s="1"/>
  <c r="F76" i="60" a="1"/>
  <c r="F76" i="60" s="1"/>
  <c r="M75" i="60" a="1"/>
  <c r="M75" i="60" s="1"/>
  <c r="G76" i="60" a="1"/>
  <c r="G76" i="60" s="1"/>
  <c r="C77" i="60" a="1"/>
  <c r="C77" i="60" s="1"/>
  <c r="E77" i="60" a="1"/>
  <c r="E77" i="60" s="1"/>
  <c r="F77" i="60" a="1"/>
  <c r="F77" i="60" s="1"/>
  <c r="M76" i="60" a="1"/>
  <c r="M76" i="60" s="1"/>
  <c r="G77" i="60" a="1"/>
  <c r="G77" i="60" s="1"/>
  <c r="C78" i="60" a="1"/>
  <c r="C78" i="60" s="1"/>
  <c r="E78" i="60" a="1"/>
  <c r="E78" i="60" s="1"/>
  <c r="F78" i="60" a="1"/>
  <c r="F78" i="60" s="1"/>
  <c r="M77" i="60" a="1"/>
  <c r="M77" i="60" s="1"/>
  <c r="G78" i="60" a="1"/>
  <c r="G78" i="60" s="1"/>
  <c r="C79" i="60" a="1"/>
  <c r="C79" i="60" s="1"/>
  <c r="E79" i="60" a="1"/>
  <c r="E79" i="60" s="1"/>
  <c r="F79" i="60" a="1"/>
  <c r="F79" i="60" s="1"/>
  <c r="M78" i="60" a="1"/>
  <c r="M78" i="60" s="1"/>
  <c r="G79" i="60" a="1"/>
  <c r="G79" i="60" s="1"/>
  <c r="C80" i="60" a="1"/>
  <c r="C80" i="60" s="1"/>
  <c r="F80" i="60" a="1"/>
  <c r="F80" i="60" s="1"/>
  <c r="E80" i="60" a="1"/>
  <c r="E80" i="60" s="1"/>
  <c r="M79" i="60" a="1"/>
  <c r="M79" i="60" s="1"/>
  <c r="G80" i="60" a="1"/>
  <c r="G80" i="60" s="1"/>
  <c r="C81" i="60" a="1"/>
  <c r="C81" i="60" s="1"/>
  <c r="E81" i="60" a="1"/>
  <c r="E81" i="60" s="1"/>
  <c r="F81" i="60" a="1"/>
  <c r="F81" i="60" s="1"/>
  <c r="M80" i="60" a="1"/>
  <c r="M80" i="60" s="1"/>
  <c r="G81" i="60" a="1"/>
  <c r="G81" i="60" s="1"/>
  <c r="C82" i="60" a="1"/>
  <c r="C82" i="60" s="1"/>
  <c r="E82" i="60" a="1"/>
  <c r="E82" i="60" s="1"/>
  <c r="F82" i="60" a="1"/>
  <c r="F82" i="60" s="1"/>
  <c r="M81" i="60" a="1"/>
  <c r="M81" i="60" s="1"/>
  <c r="G82" i="60" a="1"/>
  <c r="G82" i="60" s="1"/>
  <c r="C83" i="60" a="1"/>
  <c r="C83" i="60" s="1"/>
  <c r="E83" i="60" a="1"/>
  <c r="E83" i="60" s="1"/>
  <c r="F83" i="60" a="1"/>
  <c r="F83" i="60" s="1"/>
  <c r="M82" i="60" a="1"/>
  <c r="M82" i="60" s="1"/>
  <c r="G83" i="60" a="1"/>
  <c r="G83" i="60" s="1"/>
  <c r="C84" i="60" a="1"/>
  <c r="C84" i="60" s="1"/>
  <c r="E84" i="60" a="1"/>
  <c r="E84" i="60" s="1"/>
  <c r="F84" i="60" a="1"/>
  <c r="F84" i="60" s="1"/>
  <c r="M83" i="60" a="1"/>
  <c r="M83" i="60" s="1"/>
  <c r="G84" i="60" a="1"/>
  <c r="G84" i="60" s="1"/>
  <c r="C85" i="60" a="1"/>
  <c r="C85" i="60" s="1"/>
  <c r="E85" i="60" a="1"/>
  <c r="E85" i="60" s="1"/>
  <c r="F85" i="60" a="1"/>
  <c r="F85" i="60" s="1"/>
  <c r="M84" i="60" a="1"/>
  <c r="M84" i="60" s="1"/>
  <c r="G85" i="60" a="1"/>
  <c r="G85" i="60" s="1"/>
  <c r="C86" i="60" a="1"/>
  <c r="C86" i="60" s="1"/>
  <c r="F86" i="60" a="1"/>
  <c r="F86" i="60" s="1"/>
  <c r="E86" i="60" a="1"/>
  <c r="E86" i="60" s="1"/>
  <c r="M85" i="60" a="1"/>
  <c r="M85" i="60" s="1"/>
  <c r="G86" i="60" a="1"/>
  <c r="G86" i="60" s="1"/>
  <c r="C87" i="60" a="1"/>
  <c r="C87" i="60" s="1"/>
  <c r="E87" i="60" a="1"/>
  <c r="E87" i="60" s="1"/>
  <c r="F87" i="60" a="1"/>
  <c r="F87" i="60" s="1"/>
  <c r="M86" i="60" a="1"/>
  <c r="M86" i="60" s="1"/>
  <c r="G87" i="60" a="1"/>
  <c r="G87" i="60" s="1"/>
  <c r="C88" i="60" a="1"/>
  <c r="C88" i="60" s="1"/>
  <c r="F88" i="60" a="1"/>
  <c r="F88" i="60" s="1"/>
  <c r="E88" i="60" a="1"/>
  <c r="E88" i="60" s="1"/>
  <c r="M87" i="60" a="1"/>
  <c r="M87" i="60" s="1"/>
  <c r="G88" i="60" a="1"/>
  <c r="G88" i="60" s="1"/>
  <c r="C89" i="60" a="1"/>
  <c r="C89" i="60" s="1"/>
  <c r="E89" i="60" a="1"/>
  <c r="E89" i="60" s="1"/>
  <c r="F89" i="60" a="1"/>
  <c r="F89" i="60" s="1"/>
  <c r="M88" i="60" a="1"/>
  <c r="M88" i="60" s="1"/>
  <c r="G89" i="60" a="1"/>
  <c r="G89" i="60" s="1"/>
  <c r="C90" i="60" a="1"/>
  <c r="C90" i="60" s="1"/>
  <c r="E90" i="60" a="1"/>
  <c r="E90" i="60" s="1"/>
  <c r="F90" i="60" a="1"/>
  <c r="F90" i="60" s="1"/>
  <c r="M89" i="60" a="1"/>
  <c r="M89" i="60" s="1"/>
  <c r="G90" i="60" a="1"/>
  <c r="G90" i="60" s="1"/>
  <c r="C91" i="60" a="1"/>
  <c r="C91" i="60" s="1"/>
  <c r="E91" i="60" a="1"/>
  <c r="E91" i="60" s="1"/>
  <c r="F91" i="60" a="1"/>
  <c r="F91" i="60" s="1"/>
  <c r="M90" i="60" a="1"/>
  <c r="M90" i="60" s="1"/>
  <c r="G91" i="60" a="1"/>
  <c r="G91" i="60" s="1"/>
  <c r="C92" i="60" a="1"/>
  <c r="C92" i="60" s="1"/>
  <c r="E92" i="60" a="1"/>
  <c r="E92" i="60" s="1"/>
  <c r="F92" i="60" a="1"/>
  <c r="F92" i="60" s="1"/>
  <c r="M91" i="60" a="1"/>
  <c r="M91" i="60" s="1"/>
  <c r="G92" i="60" a="1"/>
  <c r="G92" i="60" s="1"/>
  <c r="C93" i="60" a="1"/>
  <c r="C93" i="60" s="1"/>
  <c r="E93" i="60" a="1"/>
  <c r="E93" i="60" s="1"/>
  <c r="F93" i="60" a="1"/>
  <c r="F93" i="60" s="1"/>
  <c r="M92" i="60" a="1"/>
  <c r="M92" i="60" s="1"/>
  <c r="G93" i="60" a="1"/>
  <c r="G93" i="60" s="1"/>
  <c r="C94" i="60" a="1"/>
  <c r="C94" i="60" s="1"/>
  <c r="E94" i="60" a="1"/>
  <c r="E94" i="60" s="1"/>
  <c r="F94" i="60" a="1"/>
  <c r="F94" i="60" s="1"/>
  <c r="M93" i="60" a="1"/>
  <c r="M93" i="60" s="1"/>
  <c r="G94" i="60" a="1"/>
  <c r="G94" i="60" s="1"/>
  <c r="C95" i="60" a="1"/>
  <c r="C95" i="60" s="1"/>
  <c r="E95" i="60" a="1"/>
  <c r="E95" i="60" s="1"/>
  <c r="F95" i="60" a="1"/>
  <c r="F95" i="60" s="1"/>
  <c r="M94" i="60" a="1"/>
  <c r="M94" i="60" s="1"/>
  <c r="G95" i="60" a="1"/>
  <c r="G95" i="60" s="1"/>
  <c r="C96" i="60" a="1"/>
  <c r="C96" i="60" s="1"/>
  <c r="F96" i="60" a="1"/>
  <c r="F96" i="60" s="1"/>
  <c r="E96" i="60" a="1"/>
  <c r="E96" i="60" s="1"/>
  <c r="M95" i="60" a="1"/>
  <c r="M95" i="60" s="1"/>
  <c r="G96" i="60" a="1"/>
  <c r="G96" i="60" s="1"/>
  <c r="C97" i="60" a="1"/>
  <c r="C97" i="60" s="1"/>
  <c r="E97" i="60" a="1"/>
  <c r="E97" i="60" s="1"/>
  <c r="F97" i="60" a="1"/>
  <c r="F97" i="60" s="1"/>
  <c r="M96" i="60" a="1"/>
  <c r="M96" i="60" s="1"/>
  <c r="G97" i="60" a="1"/>
  <c r="G97" i="60" s="1"/>
  <c r="C98" i="60" a="1"/>
  <c r="C98" i="60" s="1"/>
  <c r="E98" i="60" a="1"/>
  <c r="E98" i="60" s="1"/>
  <c r="F98" i="60" a="1"/>
  <c r="F98" i="60" s="1"/>
  <c r="M97" i="60" a="1"/>
  <c r="M97" i="60" s="1"/>
  <c r="G98" i="60" a="1"/>
  <c r="G98" i="60" s="1"/>
  <c r="C99" i="60" a="1"/>
  <c r="C99" i="60" s="1"/>
  <c r="E99" i="60" a="1"/>
  <c r="E99" i="60" s="1"/>
  <c r="F99" i="60" a="1"/>
  <c r="F99" i="60" s="1"/>
  <c r="M98" i="60" a="1"/>
  <c r="M98" i="60" s="1"/>
  <c r="G99" i="60" a="1"/>
  <c r="G99" i="60" s="1"/>
  <c r="C100" i="60" a="1"/>
  <c r="C100" i="60" s="1"/>
  <c r="E100" i="60" a="1"/>
  <c r="E100" i="60" s="1"/>
  <c r="F100" i="60" a="1"/>
  <c r="F100" i="60" s="1"/>
  <c r="M99" i="60" a="1"/>
  <c r="M99" i="60" s="1"/>
  <c r="G100" i="60" a="1"/>
  <c r="G100" i="60" s="1"/>
  <c r="C101" i="60" a="1"/>
  <c r="C101" i="60" s="1"/>
  <c r="E101" i="60" a="1"/>
  <c r="E101" i="60" s="1"/>
  <c r="F101" i="60" a="1"/>
  <c r="F101" i="60" s="1"/>
  <c r="M100" i="60" a="1"/>
  <c r="M100" i="60" s="1"/>
  <c r="G101" i="60" a="1"/>
  <c r="G101" i="60" s="1"/>
  <c r="C102" i="60" a="1"/>
  <c r="C102" i="60" s="1"/>
  <c r="E102" i="60" a="1"/>
  <c r="E102" i="60" s="1"/>
  <c r="F102" i="60" a="1"/>
  <c r="F102" i="60" s="1"/>
  <c r="M101" i="60" a="1"/>
  <c r="M101" i="60" s="1"/>
  <c r="G102" i="60" a="1"/>
  <c r="G102" i="60" s="1"/>
  <c r="C103" i="60" a="1"/>
  <c r="C103" i="60" s="1"/>
  <c r="E103" i="60" a="1"/>
  <c r="E103" i="60" s="1"/>
  <c r="F103" i="60" a="1"/>
  <c r="F103" i="60" s="1"/>
  <c r="M102" i="60" a="1"/>
  <c r="M102" i="60" s="1"/>
  <c r="G103" i="60" a="1"/>
  <c r="G103" i="60" s="1"/>
  <c r="C104" i="60" a="1"/>
  <c r="C104" i="60" s="1"/>
  <c r="F104" i="60" a="1"/>
  <c r="F104" i="60" s="1"/>
  <c r="E104" i="60" a="1"/>
  <c r="E104" i="60" s="1"/>
  <c r="M103" i="60" a="1"/>
  <c r="M103" i="60" s="1"/>
  <c r="G104" i="60" a="1"/>
  <c r="G104" i="60" s="1"/>
  <c r="C105" i="60" a="1"/>
  <c r="C105" i="60" s="1"/>
  <c r="E105" i="60" a="1"/>
  <c r="E105" i="60" s="1"/>
  <c r="F105" i="60" a="1"/>
  <c r="F105" i="60" s="1"/>
  <c r="M104" i="60" a="1"/>
  <c r="M104" i="60" s="1"/>
  <c r="G105" i="60" a="1"/>
  <c r="G105" i="60" s="1"/>
  <c r="C106" i="60" a="1"/>
  <c r="C106" i="60" s="1"/>
  <c r="E106" i="60" a="1"/>
  <c r="E106" i="60" s="1"/>
  <c r="F106" i="60" a="1"/>
  <c r="F106" i="60" s="1"/>
  <c r="M105" i="60" a="1"/>
  <c r="M105" i="60" s="1"/>
  <c r="G106" i="60" a="1"/>
  <c r="G106" i="60" s="1"/>
  <c r="C107" i="60" a="1"/>
  <c r="C107" i="60" s="1"/>
  <c r="E107" i="60" a="1"/>
  <c r="E107" i="60" s="1"/>
  <c r="F107" i="60" a="1"/>
  <c r="F107" i="60" s="1"/>
  <c r="M106" i="60" a="1"/>
  <c r="M106" i="60" s="1"/>
  <c r="G107" i="60" a="1"/>
  <c r="G107" i="60" s="1"/>
  <c r="C108" i="60" a="1"/>
  <c r="C108" i="60" s="1"/>
  <c r="E108" i="60" a="1"/>
  <c r="E108" i="60" s="1"/>
  <c r="F108" i="60" a="1"/>
  <c r="F108" i="60" s="1"/>
  <c r="M107" i="60" a="1"/>
  <c r="M107" i="60" s="1"/>
  <c r="G108" i="60" a="1"/>
  <c r="G108" i="60" s="1"/>
  <c r="C109" i="60" a="1"/>
  <c r="C109" i="60" s="1"/>
  <c r="E109" i="60" a="1"/>
  <c r="E109" i="60" s="1"/>
  <c r="F109" i="60" a="1"/>
  <c r="F109" i="60" s="1"/>
  <c r="M108" i="60" a="1"/>
  <c r="M108" i="60" s="1"/>
  <c r="G109" i="60" a="1"/>
  <c r="G109" i="60" s="1"/>
  <c r="C110" i="60" a="1"/>
  <c r="C110" i="60" s="1"/>
  <c r="E110" i="60" a="1"/>
  <c r="E110" i="60" s="1"/>
  <c r="F110" i="60" a="1"/>
  <c r="F110" i="60" s="1"/>
  <c r="M109" i="60" a="1"/>
  <c r="M109" i="60" s="1"/>
  <c r="G110" i="60" a="1"/>
  <c r="G110" i="60" s="1"/>
  <c r="C111" i="60" a="1"/>
  <c r="C111" i="60" s="1"/>
  <c r="E111" i="60" a="1"/>
  <c r="E111" i="60" s="1"/>
  <c r="F111" i="60" a="1"/>
  <c r="F111" i="60" s="1"/>
  <c r="M110" i="60" a="1"/>
  <c r="M110" i="60" s="1"/>
  <c r="G111" i="60" a="1"/>
  <c r="G111" i="60" s="1"/>
  <c r="C112" i="60" a="1"/>
  <c r="C112" i="60" s="1"/>
  <c r="F112" i="60" a="1"/>
  <c r="F112" i="60" s="1"/>
  <c r="E112" i="60" a="1"/>
  <c r="E112" i="60" s="1"/>
  <c r="M111" i="60" a="1"/>
  <c r="M111" i="60" s="1"/>
  <c r="G112" i="60" a="1"/>
  <c r="G112" i="60" s="1"/>
  <c r="C113" i="60" a="1"/>
  <c r="C113" i="60" s="1"/>
  <c r="E113" i="60" a="1"/>
  <c r="E113" i="60" s="1"/>
  <c r="F113" i="60" a="1"/>
  <c r="F113" i="60" s="1"/>
  <c r="M112" i="60" a="1"/>
  <c r="M112" i="60" s="1"/>
  <c r="G113" i="60" a="1"/>
  <c r="G113" i="60" s="1"/>
  <c r="C114" i="60" a="1"/>
  <c r="C114" i="60" s="1"/>
  <c r="E114" i="60" a="1"/>
  <c r="E114" i="60" s="1"/>
  <c r="F114" i="60" a="1"/>
  <c r="F114" i="60" s="1"/>
  <c r="M113" i="60" a="1"/>
  <c r="M113" i="60" s="1"/>
  <c r="G114" i="60" a="1"/>
  <c r="G114" i="60" s="1"/>
  <c r="C115" i="60" a="1"/>
  <c r="C115" i="60" s="1"/>
  <c r="E115" i="60" a="1"/>
  <c r="E115" i="60" s="1"/>
  <c r="F115" i="60" a="1"/>
  <c r="F115" i="60" s="1"/>
  <c r="M114" i="60" a="1"/>
  <c r="M114" i="60" s="1"/>
  <c r="G115" i="60" a="1"/>
  <c r="G115" i="60" s="1"/>
  <c r="C116" i="60" a="1"/>
  <c r="C116" i="60" s="1"/>
  <c r="E116" i="60" a="1"/>
  <c r="E116" i="60" s="1"/>
  <c r="F116" i="60" a="1"/>
  <c r="F116" i="60" s="1"/>
  <c r="M115" i="60" a="1"/>
  <c r="M115" i="60" s="1"/>
  <c r="G116" i="60" a="1"/>
  <c r="G116" i="60" s="1"/>
  <c r="C117" i="60" a="1"/>
  <c r="C117" i="60" s="1"/>
  <c r="E117" i="60" a="1"/>
  <c r="E117" i="60" s="1"/>
  <c r="F117" i="60" a="1"/>
  <c r="F117" i="60" s="1"/>
  <c r="M116" i="60" a="1"/>
  <c r="M116" i="60" s="1"/>
  <c r="G117" i="60" a="1"/>
  <c r="G117" i="60" s="1"/>
  <c r="C118" i="60" a="1"/>
  <c r="C118" i="60" s="1"/>
  <c r="E118" i="60" a="1"/>
  <c r="E118" i="60" s="1"/>
  <c r="F118" i="60" a="1"/>
  <c r="F118" i="60" s="1"/>
  <c r="M117" i="60" a="1"/>
  <c r="M117" i="60" s="1"/>
  <c r="G118" i="60" a="1"/>
  <c r="G118" i="60" s="1"/>
  <c r="C119" i="60" a="1"/>
  <c r="C119" i="60" s="1"/>
  <c r="E119" i="60" a="1"/>
  <c r="E119" i="60" s="1"/>
  <c r="F119" i="60" a="1"/>
  <c r="F119" i="60" s="1"/>
  <c r="M118" i="60" a="1"/>
  <c r="M118" i="60" s="1"/>
  <c r="G119" i="60" a="1"/>
  <c r="G119" i="60" s="1"/>
  <c r="C120" i="60" a="1"/>
  <c r="C120" i="60" s="1"/>
  <c r="F120" i="60" a="1"/>
  <c r="F120" i="60" s="1"/>
  <c r="E120" i="60" a="1"/>
  <c r="E120" i="60" s="1"/>
  <c r="M119" i="60" a="1"/>
  <c r="M119" i="60" s="1"/>
  <c r="G120" i="60" a="1"/>
  <c r="G120" i="60" s="1"/>
  <c r="C121" i="60" a="1"/>
  <c r="C121" i="60" s="1"/>
  <c r="E121" i="60" a="1"/>
  <c r="E121" i="60" s="1"/>
  <c r="F121" i="60" a="1"/>
  <c r="F121" i="60" s="1"/>
  <c r="M120" i="60" a="1"/>
  <c r="M120" i="60" s="1"/>
  <c r="G121" i="60" a="1"/>
  <c r="G121" i="60" s="1"/>
  <c r="C122" i="60" a="1"/>
  <c r="C122" i="60" s="1"/>
  <c r="E122" i="60" a="1"/>
  <c r="E122" i="60" s="1"/>
  <c r="F122" i="60" a="1"/>
  <c r="F122" i="60" s="1"/>
  <c r="M121" i="60" a="1"/>
  <c r="M121" i="60" s="1"/>
  <c r="G122" i="60" a="1"/>
  <c r="G122" i="60" s="1"/>
  <c r="C123" i="60" a="1"/>
  <c r="C123" i="60" s="1"/>
  <c r="E123" i="60" a="1"/>
  <c r="E123" i="60" s="1"/>
  <c r="F123" i="60" a="1"/>
  <c r="F123" i="60" s="1"/>
  <c r="M122" i="60" a="1"/>
  <c r="M122" i="60" s="1"/>
  <c r="G123" i="60" a="1"/>
  <c r="G123" i="60" s="1"/>
  <c r="C124" i="60" a="1"/>
  <c r="C124" i="60" s="1"/>
  <c r="E124" i="60" a="1"/>
  <c r="E124" i="60" s="1"/>
  <c r="F124" i="60" a="1"/>
  <c r="F124" i="60" s="1"/>
  <c r="M123" i="60" a="1"/>
  <c r="M123" i="60" s="1"/>
  <c r="G124" i="60" a="1"/>
  <c r="G124" i="60" s="1"/>
  <c r="C125" i="60" a="1"/>
  <c r="C125" i="60" s="1"/>
  <c r="E125" i="60" a="1"/>
  <c r="E125" i="60" s="1"/>
  <c r="F125" i="60" a="1"/>
  <c r="F125" i="60" s="1"/>
  <c r="M124" i="60" a="1"/>
  <c r="M124" i="60" s="1"/>
  <c r="G125" i="60" a="1"/>
  <c r="G125" i="60" s="1"/>
  <c r="C126" i="60" a="1"/>
  <c r="C126" i="60" s="1"/>
  <c r="E126" i="60" a="1"/>
  <c r="E126" i="60" s="1"/>
  <c r="F126" i="60" a="1"/>
  <c r="F126" i="60" s="1"/>
  <c r="M125" i="60" a="1"/>
  <c r="M125" i="60" s="1"/>
  <c r="G126" i="60" a="1"/>
  <c r="G126" i="60" s="1"/>
  <c r="C127" i="60" a="1"/>
  <c r="C127" i="60" s="1"/>
  <c r="E127" i="60" a="1"/>
  <c r="E127" i="60" s="1"/>
  <c r="F127" i="60" a="1"/>
  <c r="F127" i="60" s="1"/>
  <c r="M126" i="60" a="1"/>
  <c r="M126" i="60" s="1"/>
  <c r="G127" i="60" a="1"/>
  <c r="G127" i="60" s="1"/>
  <c r="C128" i="60" a="1"/>
  <c r="C128" i="60" s="1"/>
  <c r="F128" i="60" a="1"/>
  <c r="F128" i="60" s="1"/>
  <c r="E128" i="60" a="1"/>
  <c r="E128" i="60" s="1"/>
  <c r="M127" i="60" a="1"/>
  <c r="M127" i="60" s="1"/>
  <c r="G128" i="60" a="1"/>
  <c r="G128" i="60" s="1"/>
  <c r="C129" i="60" a="1"/>
  <c r="C129" i="60" s="1"/>
  <c r="E129" i="60" a="1"/>
  <c r="E129" i="60" s="1"/>
  <c r="F129" i="60" a="1"/>
  <c r="F129" i="60" s="1"/>
  <c r="M128" i="60" a="1"/>
  <c r="M128" i="60" s="1"/>
  <c r="G129" i="60" a="1"/>
  <c r="G129" i="60" s="1"/>
  <c r="C130" i="60" a="1"/>
  <c r="C130" i="60" s="1"/>
  <c r="E130" i="60" a="1"/>
  <c r="E130" i="60" s="1"/>
  <c r="F130" i="60" a="1"/>
  <c r="F130" i="60" s="1"/>
  <c r="M129" i="60" a="1"/>
  <c r="M129" i="60" s="1"/>
  <c r="G130" i="60" a="1"/>
  <c r="G130" i="60" s="1"/>
  <c r="C131" i="60" a="1"/>
  <c r="C131" i="60" s="1"/>
  <c r="E131" i="60" a="1"/>
  <c r="E131" i="60" s="1"/>
  <c r="F131" i="60" a="1"/>
  <c r="F131" i="60" s="1"/>
  <c r="M130" i="60" a="1"/>
  <c r="M130" i="60" s="1"/>
  <c r="G131" i="60" a="1"/>
  <c r="G131" i="60" s="1"/>
  <c r="C132" i="60" a="1"/>
  <c r="C132" i="60" s="1"/>
  <c r="E132" i="60" a="1"/>
  <c r="E132" i="60" s="1"/>
  <c r="F132" i="60" a="1"/>
  <c r="F132" i="60" s="1"/>
  <c r="M131" i="60" a="1"/>
  <c r="M131" i="60" s="1"/>
  <c r="G132" i="60" a="1"/>
  <c r="G132" i="60" s="1"/>
  <c r="C133" i="60" a="1"/>
  <c r="C133" i="60" s="1"/>
  <c r="E133" i="60" a="1"/>
  <c r="E133" i="60" s="1"/>
  <c r="F133" i="60" a="1"/>
  <c r="F133" i="60" s="1"/>
  <c r="M132" i="60" a="1"/>
  <c r="M132" i="60" s="1"/>
  <c r="G133" i="60" a="1"/>
  <c r="G133" i="60" s="1"/>
  <c r="C134" i="60" a="1"/>
  <c r="C134" i="60" s="1"/>
  <c r="E134" i="60" a="1"/>
  <c r="E134" i="60" s="1"/>
  <c r="F134" i="60" a="1"/>
  <c r="F134" i="60" s="1"/>
  <c r="M133" i="60" a="1"/>
  <c r="M133" i="60" s="1"/>
  <c r="G134" i="60" a="1"/>
  <c r="G134" i="60" s="1"/>
  <c r="C135" i="60" a="1"/>
  <c r="C135" i="60" s="1"/>
  <c r="E135" i="60" a="1"/>
  <c r="E135" i="60" s="1"/>
  <c r="F135" i="60" a="1"/>
  <c r="F135" i="60" s="1"/>
  <c r="M134" i="60" a="1"/>
  <c r="M134" i="60" s="1"/>
  <c r="G135" i="60" a="1"/>
  <c r="G135" i="60" s="1"/>
  <c r="C136" i="60" a="1"/>
  <c r="C136" i="60" s="1"/>
  <c r="F136" i="60" a="1"/>
  <c r="F136" i="60" s="1"/>
  <c r="E136" i="60" a="1"/>
  <c r="E136" i="60" s="1"/>
  <c r="M135" i="60" a="1"/>
  <c r="M135" i="60" s="1"/>
  <c r="G136" i="60" a="1"/>
  <c r="G136" i="60" s="1"/>
  <c r="C137" i="60" a="1"/>
  <c r="C137" i="60" s="1"/>
  <c r="E137" i="60" a="1"/>
  <c r="E137" i="60" s="1"/>
  <c r="F137" i="60" a="1"/>
  <c r="F137" i="60" s="1"/>
  <c r="M136" i="60" a="1"/>
  <c r="M136" i="60" s="1"/>
  <c r="G137" i="60" a="1"/>
  <c r="G137" i="60" s="1"/>
  <c r="C138" i="60" a="1"/>
  <c r="C138" i="60" s="1"/>
  <c r="E138" i="60" a="1"/>
  <c r="E138" i="60" s="1"/>
  <c r="F138" i="60" a="1"/>
  <c r="F138" i="60" s="1"/>
  <c r="M137" i="60" a="1"/>
  <c r="M137" i="60" s="1"/>
  <c r="G138" i="60" a="1"/>
  <c r="G138" i="60" s="1"/>
  <c r="C139" i="60" a="1"/>
  <c r="C139" i="60" s="1"/>
  <c r="E139" i="60" a="1"/>
  <c r="E139" i="60" s="1"/>
  <c r="F139" i="60" a="1"/>
  <c r="F139" i="60" s="1"/>
  <c r="M138" i="60" a="1"/>
  <c r="M138" i="60" s="1"/>
  <c r="G139" i="60" a="1"/>
  <c r="G139" i="60" s="1"/>
  <c r="C140" i="60" a="1"/>
  <c r="C140" i="60" s="1"/>
  <c r="E140" i="60" a="1"/>
  <c r="E140" i="60" s="1"/>
  <c r="F140" i="60" a="1"/>
  <c r="F140" i="60" s="1"/>
  <c r="M139" i="60" a="1"/>
  <c r="M139" i="60" s="1"/>
  <c r="G140" i="60" a="1"/>
  <c r="G140" i="60" s="1"/>
  <c r="C141" i="60" a="1"/>
  <c r="C141" i="60" s="1"/>
  <c r="E141" i="60" a="1"/>
  <c r="E141" i="60" s="1"/>
  <c r="F141" i="60" a="1"/>
  <c r="F141" i="60" s="1"/>
  <c r="M140" i="60" a="1"/>
  <c r="M140" i="60" s="1"/>
  <c r="G141" i="60" a="1"/>
  <c r="G141" i="60" s="1"/>
  <c r="C142" i="60" a="1"/>
  <c r="C142" i="60" s="1"/>
  <c r="E142" i="60" a="1"/>
  <c r="E142" i="60" s="1"/>
  <c r="F142" i="60" a="1"/>
  <c r="F142" i="60" s="1"/>
  <c r="M141" i="60" a="1"/>
  <c r="M141" i="60" s="1"/>
  <c r="G142" i="60" a="1"/>
  <c r="G142" i="60" s="1"/>
  <c r="C143" i="60" a="1"/>
  <c r="C143" i="60" s="1"/>
  <c r="E143" i="60" a="1"/>
  <c r="E143" i="60" s="1"/>
  <c r="F143" i="60" a="1"/>
  <c r="F143" i="60" s="1"/>
  <c r="M142" i="60" a="1"/>
  <c r="M142" i="60" s="1"/>
  <c r="G143" i="60" a="1"/>
  <c r="G143" i="60" s="1"/>
  <c r="C144" i="60" a="1"/>
  <c r="C144" i="60" s="1"/>
  <c r="F144" i="60" a="1"/>
  <c r="F144" i="60" s="1"/>
  <c r="E144" i="60" a="1"/>
  <c r="E144" i="60" s="1"/>
  <c r="M143" i="60" a="1"/>
  <c r="M143" i="60" s="1"/>
  <c r="G144" i="60" a="1"/>
  <c r="G144" i="60" s="1"/>
  <c r="C145" i="60" a="1"/>
  <c r="C145" i="60" s="1"/>
  <c r="E145" i="60" a="1"/>
  <c r="E145" i="60" s="1"/>
  <c r="F145" i="60" a="1"/>
  <c r="F145" i="60" s="1"/>
  <c r="M144" i="60" a="1"/>
  <c r="M144" i="60" s="1"/>
  <c r="G145" i="60" a="1"/>
  <c r="G145" i="60" s="1"/>
  <c r="C146" i="60" a="1"/>
  <c r="C146" i="60" s="1"/>
  <c r="E146" i="60" a="1"/>
  <c r="E146" i="60" s="1"/>
  <c r="F146" i="60" a="1"/>
  <c r="F146" i="60" s="1"/>
  <c r="M145" i="60" a="1"/>
  <c r="M145" i="60" s="1"/>
  <c r="G146" i="60" a="1"/>
  <c r="G146" i="60" s="1"/>
  <c r="C147" i="60" a="1"/>
  <c r="C147" i="60" s="1"/>
  <c r="E147" i="60" a="1"/>
  <c r="E147" i="60" s="1"/>
  <c r="F147" i="60" a="1"/>
  <c r="F147" i="60" s="1"/>
  <c r="M146" i="60" a="1"/>
  <c r="M146" i="60" s="1"/>
  <c r="G147" i="60" a="1"/>
  <c r="G147" i="60" s="1"/>
  <c r="C148" i="60" a="1"/>
  <c r="C148" i="60" s="1"/>
  <c r="E148" i="60" a="1"/>
  <c r="E148" i="60" s="1"/>
  <c r="F148" i="60" a="1"/>
  <c r="F148" i="60" s="1"/>
  <c r="M147" i="60" a="1"/>
  <c r="M147" i="60" s="1"/>
  <c r="G148" i="60" a="1"/>
  <c r="G148" i="60" s="1"/>
  <c r="C149" i="60" a="1"/>
  <c r="C149" i="60" s="1"/>
  <c r="E149" i="60" a="1"/>
  <c r="E149" i="60" s="1"/>
  <c r="F149" i="60" a="1"/>
  <c r="F149" i="60" s="1"/>
  <c r="M148" i="60" a="1"/>
  <c r="M148" i="60" s="1"/>
  <c r="G149" i="60" a="1"/>
  <c r="G149" i="60" s="1"/>
  <c r="C150" i="60" a="1"/>
  <c r="C150" i="60" s="1"/>
  <c r="E150" i="60" a="1"/>
  <c r="E150" i="60" s="1"/>
  <c r="F150" i="60" a="1"/>
  <c r="F150" i="60" s="1"/>
  <c r="M149" i="60" a="1"/>
  <c r="M149" i="60" s="1"/>
  <c r="G150" i="60" a="1"/>
  <c r="G150" i="60" s="1"/>
  <c r="C151" i="60" a="1"/>
  <c r="C151" i="60" s="1"/>
  <c r="E151" i="60" a="1"/>
  <c r="E151" i="60" s="1"/>
  <c r="F151" i="60" a="1"/>
  <c r="F151" i="60" s="1"/>
  <c r="M150" i="60" a="1"/>
  <c r="M150" i="60" s="1"/>
  <c r="G151" i="60" a="1"/>
  <c r="G151" i="60" s="1"/>
  <c r="C152" i="60" a="1"/>
  <c r="C152" i="60" s="1"/>
  <c r="F152" i="60" a="1"/>
  <c r="F152" i="60" s="1"/>
  <c r="E152" i="60" a="1"/>
  <c r="E152" i="60" s="1"/>
  <c r="M151" i="60" a="1"/>
  <c r="M151" i="60" s="1"/>
  <c r="G152" i="60" a="1"/>
  <c r="G152" i="60" s="1"/>
  <c r="C153" i="60" a="1"/>
  <c r="C153" i="60" s="1"/>
  <c r="E153" i="60" a="1"/>
  <c r="E153" i="60" s="1"/>
  <c r="F153" i="60" a="1"/>
  <c r="F153" i="60" s="1"/>
  <c r="M152" i="60" a="1"/>
  <c r="M152" i="60" s="1"/>
  <c r="G153" i="60" a="1"/>
  <c r="G153" i="60" s="1"/>
  <c r="C154" i="60" a="1"/>
  <c r="C154" i="60" s="1"/>
  <c r="E154" i="60" a="1"/>
  <c r="E154" i="60" s="1"/>
  <c r="F154" i="60" a="1"/>
  <c r="F154" i="60" s="1"/>
  <c r="M153" i="60" a="1"/>
  <c r="M153" i="60" s="1"/>
  <c r="G154" i="60" a="1"/>
  <c r="G154" i="60" s="1"/>
  <c r="C155" i="60" a="1"/>
  <c r="C155" i="60" s="1"/>
  <c r="E155" i="60" a="1"/>
  <c r="E155" i="60" s="1"/>
  <c r="F155" i="60" a="1"/>
  <c r="F155" i="60" s="1"/>
  <c r="M154" i="60" a="1"/>
  <c r="M154" i="60" s="1"/>
  <c r="G155" i="60" a="1"/>
  <c r="G155" i="60" s="1"/>
  <c r="C156" i="60" a="1"/>
  <c r="C156" i="60" s="1"/>
  <c r="E156" i="60" a="1"/>
  <c r="E156" i="60" s="1"/>
  <c r="F156" i="60" a="1"/>
  <c r="F156" i="60" s="1"/>
  <c r="M155" i="60" a="1"/>
  <c r="M155" i="60" s="1"/>
  <c r="G156" i="60" a="1"/>
  <c r="G156" i="60" s="1"/>
  <c r="C157" i="60" a="1"/>
  <c r="C157" i="60" s="1"/>
  <c r="E157" i="60" a="1"/>
  <c r="E157" i="60" s="1"/>
  <c r="F157" i="60" a="1"/>
  <c r="F157" i="60" s="1"/>
  <c r="M156" i="60" a="1"/>
  <c r="M156" i="60" s="1"/>
  <c r="G157" i="60" a="1"/>
  <c r="G157" i="60" s="1"/>
  <c r="C158" i="60" a="1"/>
  <c r="C158" i="60" s="1"/>
  <c r="E158" i="60" a="1"/>
  <c r="E158" i="60" s="1"/>
  <c r="F158" i="60" a="1"/>
  <c r="F158" i="60" s="1"/>
  <c r="M157" i="60" a="1"/>
  <c r="M157" i="60" s="1"/>
  <c r="G158" i="60" a="1"/>
  <c r="G158" i="60" s="1"/>
  <c r="C159" i="60" a="1"/>
  <c r="C159" i="60" s="1"/>
  <c r="E159" i="60" a="1"/>
  <c r="E159" i="60" s="1"/>
  <c r="F159" i="60" a="1"/>
  <c r="F159" i="60" s="1"/>
  <c r="M158" i="60" a="1"/>
  <c r="M158" i="60" s="1"/>
  <c r="G159" i="60" a="1"/>
  <c r="G159" i="60" s="1"/>
  <c r="C160" i="60" a="1"/>
  <c r="C160" i="60" s="1"/>
  <c r="F160" i="60" a="1"/>
  <c r="F160" i="60" s="1"/>
  <c r="E160" i="60" a="1"/>
  <c r="E160" i="60" s="1"/>
  <c r="M159" i="60" a="1"/>
  <c r="M159" i="60" s="1"/>
  <c r="G160" i="60" a="1"/>
  <c r="G160" i="60" s="1"/>
  <c r="C161" i="60" a="1"/>
  <c r="C161" i="60" s="1"/>
  <c r="E161" i="60" a="1"/>
  <c r="E161" i="60" s="1"/>
  <c r="F161" i="60" a="1"/>
  <c r="F161" i="60" s="1"/>
  <c r="M160" i="60" a="1"/>
  <c r="M160" i="60" s="1"/>
  <c r="G161" i="60" a="1"/>
  <c r="G161" i="60" s="1"/>
  <c r="C162" i="60" a="1"/>
  <c r="C162" i="60" s="1"/>
  <c r="E162" i="60" a="1"/>
  <c r="E162" i="60" s="1"/>
  <c r="F162" i="60" a="1"/>
  <c r="F162" i="60" s="1"/>
  <c r="M161" i="60" a="1"/>
  <c r="M161" i="60" s="1"/>
  <c r="G162" i="60" a="1"/>
  <c r="G162" i="60" s="1"/>
  <c r="C163" i="60" a="1"/>
  <c r="C163" i="60" s="1"/>
  <c r="E163" i="60" a="1"/>
  <c r="E163" i="60" s="1"/>
  <c r="F163" i="60" a="1"/>
  <c r="F163" i="60" s="1"/>
  <c r="M162" i="60" a="1"/>
  <c r="M162" i="60" s="1"/>
  <c r="G163" i="60" a="1"/>
  <c r="G163" i="60" s="1"/>
  <c r="C164" i="60" a="1"/>
  <c r="C164" i="60" s="1"/>
  <c r="E164" i="60" a="1"/>
  <c r="E164" i="60" s="1"/>
  <c r="F164" i="60" a="1"/>
  <c r="F164" i="60" s="1"/>
  <c r="M163" i="60" a="1"/>
  <c r="M163" i="60" s="1"/>
  <c r="G164" i="60" a="1"/>
  <c r="G164" i="60" s="1"/>
  <c r="C165" i="60" a="1"/>
  <c r="C165" i="60" s="1"/>
  <c r="E165" i="60" a="1"/>
  <c r="E165" i="60" s="1"/>
  <c r="F165" i="60" a="1"/>
  <c r="F165" i="60" s="1"/>
  <c r="M164" i="60" a="1"/>
  <c r="M164" i="60" s="1"/>
  <c r="G165" i="60" a="1"/>
  <c r="G165" i="60" s="1"/>
  <c r="C166" i="60" a="1"/>
  <c r="C166" i="60" s="1"/>
  <c r="E166" i="60" a="1"/>
  <c r="E166" i="60" s="1"/>
  <c r="F166" i="60" a="1"/>
  <c r="F166" i="60" s="1"/>
  <c r="M165" i="60" a="1"/>
  <c r="M165" i="60" s="1"/>
  <c r="G166" i="60" a="1"/>
  <c r="G166" i="60" s="1"/>
  <c r="C167" i="60" a="1"/>
  <c r="C167" i="60" s="1"/>
  <c r="E167" i="60" a="1"/>
  <c r="E167" i="60" s="1"/>
  <c r="F167" i="60" a="1"/>
  <c r="F167" i="60" s="1"/>
  <c r="M166" i="60" a="1"/>
  <c r="M166" i="60" s="1"/>
  <c r="G167" i="60" a="1"/>
  <c r="G167" i="60" s="1"/>
  <c r="C168" i="60" a="1"/>
  <c r="C168" i="60" s="1"/>
  <c r="F168" i="60" a="1"/>
  <c r="F168" i="60" s="1"/>
  <c r="E168" i="60" a="1"/>
  <c r="E168" i="60" s="1"/>
  <c r="M167" i="60" a="1"/>
  <c r="M167" i="60" s="1"/>
  <c r="G168" i="60" a="1"/>
  <c r="G168" i="60" s="1"/>
  <c r="C169" i="60" a="1"/>
  <c r="C169" i="60" s="1"/>
  <c r="E169" i="60" a="1"/>
  <c r="E169" i="60" s="1"/>
  <c r="F169" i="60" a="1"/>
  <c r="F169" i="60" s="1"/>
  <c r="M168" i="60" a="1"/>
  <c r="M168" i="60" s="1"/>
  <c r="G169" i="60" a="1"/>
  <c r="G169" i="60" s="1"/>
  <c r="C170" i="60" a="1"/>
  <c r="C170" i="60" s="1"/>
  <c r="E170" i="60" a="1"/>
  <c r="E170" i="60" s="1"/>
  <c r="F170" i="60" a="1"/>
  <c r="F170" i="60" s="1"/>
  <c r="M169" i="60" a="1"/>
  <c r="M169" i="60" s="1"/>
  <c r="G170" i="60" a="1"/>
  <c r="G170" i="60" s="1"/>
  <c r="C171" i="60" a="1"/>
  <c r="C171" i="60" s="1"/>
  <c r="E171" i="60" a="1"/>
  <c r="E171" i="60" s="1"/>
  <c r="F171" i="60" a="1"/>
  <c r="F171" i="60" s="1"/>
  <c r="M170" i="60" a="1"/>
  <c r="M170" i="60" s="1"/>
  <c r="G171" i="60" a="1"/>
  <c r="G171" i="60" s="1"/>
  <c r="C172" i="60" a="1"/>
  <c r="C172" i="60" s="1"/>
  <c r="E172" i="60" a="1"/>
  <c r="E172" i="60" s="1"/>
  <c r="F172" i="60" a="1"/>
  <c r="F172" i="60" s="1"/>
  <c r="M171" i="60" a="1"/>
  <c r="M171" i="60" s="1"/>
  <c r="G172" i="60" a="1"/>
  <c r="G172" i="60" s="1"/>
  <c r="C173" i="60" a="1"/>
  <c r="C173" i="60" s="1"/>
  <c r="E173" i="60" a="1"/>
  <c r="E173" i="60" s="1"/>
  <c r="F173" i="60" a="1"/>
  <c r="F173" i="60" s="1"/>
  <c r="M172" i="60" a="1"/>
  <c r="M172" i="60" s="1"/>
  <c r="G173" i="60" a="1"/>
  <c r="G173" i="60" s="1"/>
  <c r="C174" i="60" a="1"/>
  <c r="C174" i="60" s="1"/>
  <c r="E174" i="60" a="1"/>
  <c r="E174" i="60" s="1"/>
  <c r="F174" i="60" a="1"/>
  <c r="F174" i="60" s="1"/>
  <c r="M173" i="60" a="1"/>
  <c r="M173" i="60" s="1"/>
  <c r="G174" i="60" a="1"/>
  <c r="G174" i="60" s="1"/>
  <c r="C175" i="60" a="1"/>
  <c r="C175" i="60" s="1"/>
  <c r="E175" i="60" a="1"/>
  <c r="E175" i="60" s="1"/>
  <c r="F175" i="60" a="1"/>
  <c r="F175" i="60" s="1"/>
  <c r="M174" i="60" a="1"/>
  <c r="M174" i="60" s="1"/>
  <c r="G175" i="60" a="1"/>
  <c r="G175" i="60" s="1"/>
  <c r="C176" i="60" a="1"/>
  <c r="C176" i="60" s="1"/>
  <c r="F176" i="60" a="1"/>
  <c r="F176" i="60" s="1"/>
  <c r="E176" i="60" a="1"/>
  <c r="E176" i="60" s="1"/>
  <c r="M175" i="60" a="1"/>
  <c r="M175" i="60" s="1"/>
  <c r="G176" i="60" a="1"/>
  <c r="G176" i="60" s="1"/>
  <c r="C177" i="60" a="1"/>
  <c r="C177" i="60" s="1"/>
  <c r="E177" i="60" a="1"/>
  <c r="E177" i="60" s="1"/>
  <c r="F177" i="60" a="1"/>
  <c r="F177" i="60" s="1"/>
  <c r="M176" i="60" a="1"/>
  <c r="M176" i="60" s="1"/>
  <c r="G177" i="60" a="1"/>
  <c r="G177" i="60" s="1"/>
  <c r="C178" i="60" a="1"/>
  <c r="C178" i="60" s="1"/>
  <c r="E178" i="60" a="1"/>
  <c r="E178" i="60" s="1"/>
  <c r="F178" i="60" a="1"/>
  <c r="F178" i="60" s="1"/>
  <c r="M177" i="60" a="1"/>
  <c r="M177" i="60" s="1"/>
  <c r="G178" i="60" a="1"/>
  <c r="G178" i="60" s="1"/>
  <c r="C179" i="60" a="1"/>
  <c r="C179" i="60" s="1"/>
  <c r="E179" i="60" a="1"/>
  <c r="E179" i="60" s="1"/>
  <c r="F179" i="60" a="1"/>
  <c r="F179" i="60" s="1"/>
  <c r="M178" i="60" a="1"/>
  <c r="M178" i="60" s="1"/>
  <c r="G179" i="60" a="1"/>
  <c r="G179" i="60" s="1"/>
  <c r="C180" i="60" a="1"/>
  <c r="C180" i="60" s="1"/>
  <c r="E180" i="60" a="1"/>
  <c r="E180" i="60" s="1"/>
  <c r="F180" i="60" a="1"/>
  <c r="F180" i="60" s="1"/>
  <c r="M179" i="60" a="1"/>
  <c r="M179" i="60" s="1"/>
  <c r="G180" i="60" a="1"/>
  <c r="G180" i="60" s="1"/>
  <c r="C181" i="60" a="1"/>
  <c r="C181" i="60" s="1"/>
  <c r="E181" i="60" a="1"/>
  <c r="E181" i="60" s="1"/>
  <c r="F181" i="60" a="1"/>
  <c r="F181" i="60" s="1"/>
  <c r="M180" i="60" a="1"/>
  <c r="M180" i="60" s="1"/>
  <c r="G181" i="60" a="1"/>
  <c r="G181" i="60" s="1"/>
  <c r="C182" i="60" a="1"/>
  <c r="C182" i="60" s="1"/>
  <c r="E182" i="60" a="1"/>
  <c r="E182" i="60" s="1"/>
  <c r="F182" i="60" a="1"/>
  <c r="F182" i="60" s="1"/>
  <c r="M181" i="60" a="1"/>
  <c r="M181" i="60" s="1"/>
  <c r="G182" i="60" a="1"/>
  <c r="G182" i="60" s="1"/>
  <c r="C183" i="60" a="1"/>
  <c r="C183" i="60" s="1"/>
  <c r="E183" i="60" a="1"/>
  <c r="E183" i="60" s="1"/>
  <c r="F183" i="60" a="1"/>
  <c r="F183" i="60" s="1"/>
  <c r="M182" i="60" a="1"/>
  <c r="M182" i="60" s="1"/>
  <c r="G183" i="60" a="1"/>
  <c r="G183" i="60" s="1"/>
  <c r="C184" i="60" a="1"/>
  <c r="C184" i="60" s="1"/>
  <c r="F184" i="60" a="1"/>
  <c r="F184" i="60" s="1"/>
  <c r="E184" i="60" a="1"/>
  <c r="E184" i="60" s="1"/>
  <c r="M183" i="60" a="1"/>
  <c r="M183" i="60" s="1"/>
  <c r="G184" i="60" a="1"/>
  <c r="G184" i="60" s="1"/>
  <c r="C185" i="60" a="1"/>
  <c r="C185" i="60" s="1"/>
  <c r="E185" i="60" a="1"/>
  <c r="E185" i="60" s="1"/>
  <c r="F185" i="60" a="1"/>
  <c r="F185" i="60" s="1"/>
  <c r="M184" i="60" a="1"/>
  <c r="M184" i="60" s="1"/>
  <c r="G185" i="60" a="1"/>
  <c r="G185" i="60" s="1"/>
  <c r="C186" i="60" a="1"/>
  <c r="C186" i="60" s="1"/>
  <c r="E186" i="60" a="1"/>
  <c r="E186" i="60" s="1"/>
  <c r="F186" i="60" a="1"/>
  <c r="F186" i="60" s="1"/>
  <c r="M185" i="60" a="1"/>
  <c r="M185" i="60" s="1"/>
  <c r="G186" i="60" a="1"/>
  <c r="G186" i="60" s="1"/>
  <c r="C187" i="60" a="1"/>
  <c r="C187" i="60" s="1"/>
  <c r="E187" i="60" a="1"/>
  <c r="E187" i="60" s="1"/>
  <c r="F187" i="60" a="1"/>
  <c r="F187" i="60" s="1"/>
  <c r="M186" i="60" a="1"/>
  <c r="M186" i="60" s="1"/>
  <c r="G187" i="60" a="1"/>
  <c r="G187" i="60" s="1"/>
  <c r="C188" i="60" a="1"/>
  <c r="C188" i="60" s="1"/>
  <c r="E188" i="60" a="1"/>
  <c r="E188" i="60" s="1"/>
  <c r="F188" i="60" a="1"/>
  <c r="F188" i="60" s="1"/>
  <c r="M187" i="60" a="1"/>
  <c r="M187" i="60" s="1"/>
  <c r="G188" i="60" a="1"/>
  <c r="G188" i="60" s="1"/>
  <c r="C189" i="60" a="1"/>
  <c r="C189" i="60" s="1"/>
  <c r="E189" i="60" a="1"/>
  <c r="E189" i="60" s="1"/>
  <c r="F189" i="60" a="1"/>
  <c r="F189" i="60" s="1"/>
  <c r="M188" i="60" a="1"/>
  <c r="M188" i="60" s="1"/>
  <c r="G189" i="60" a="1"/>
  <c r="G189" i="60" s="1"/>
  <c r="C190" i="60" a="1"/>
  <c r="C190" i="60" s="1"/>
  <c r="F190" i="60" a="1"/>
  <c r="F190" i="60" s="1"/>
  <c r="E190" i="60" a="1"/>
  <c r="E190" i="60" s="1"/>
  <c r="M189" i="60" a="1"/>
  <c r="M189" i="60" s="1"/>
  <c r="G190" i="60" a="1"/>
  <c r="G190" i="60" s="1"/>
  <c r="C191" i="60" a="1"/>
  <c r="C191" i="60" s="1"/>
  <c r="E191" i="60" a="1"/>
  <c r="E191" i="60" s="1"/>
  <c r="F191" i="60" a="1"/>
  <c r="F191" i="60" s="1"/>
  <c r="M190" i="60" a="1"/>
  <c r="M190" i="60" s="1"/>
  <c r="G191" i="60" a="1"/>
  <c r="G191" i="60" s="1"/>
  <c r="C192" i="60" a="1"/>
  <c r="C192" i="60" s="1"/>
  <c r="F192" i="60" a="1"/>
  <c r="F192" i="60" s="1"/>
  <c r="E192" i="60" a="1"/>
  <c r="E192" i="60" s="1"/>
  <c r="M191" i="60" a="1"/>
  <c r="M191" i="60" s="1"/>
  <c r="G192" i="60" a="1"/>
  <c r="G192" i="60" s="1"/>
  <c r="C193" i="60" a="1"/>
  <c r="C193" i="60" s="1"/>
  <c r="E193" i="60" a="1"/>
  <c r="E193" i="60" s="1"/>
  <c r="F193" i="60" a="1"/>
  <c r="F193" i="60" s="1"/>
  <c r="M192" i="60" a="1"/>
  <c r="M192" i="60" s="1"/>
  <c r="G193" i="60" a="1"/>
  <c r="G193" i="60" s="1"/>
  <c r="C194" i="60" a="1"/>
  <c r="C194" i="60" s="1"/>
  <c r="E194" i="60" a="1"/>
  <c r="E194" i="60" s="1"/>
  <c r="F194" i="60" a="1"/>
  <c r="F194" i="60" s="1"/>
  <c r="M193" i="60" a="1"/>
  <c r="M193" i="60" s="1"/>
  <c r="G194" i="60" a="1"/>
  <c r="G194" i="60" s="1"/>
  <c r="C195" i="60" a="1"/>
  <c r="C195" i="60" s="1"/>
  <c r="E195" i="60" a="1"/>
  <c r="E195" i="60" s="1"/>
  <c r="F195" i="60" a="1"/>
  <c r="F195" i="60" s="1"/>
  <c r="M194" i="60" a="1"/>
  <c r="M194" i="60" s="1"/>
  <c r="G195" i="60" a="1"/>
  <c r="G195" i="60" s="1"/>
  <c r="C196" i="60" a="1"/>
  <c r="C196" i="60" s="1"/>
  <c r="E196" i="60" a="1"/>
  <c r="E196" i="60" s="1"/>
  <c r="F196" i="60" a="1"/>
  <c r="F196" i="60" s="1"/>
  <c r="M195" i="60" a="1"/>
  <c r="M195" i="60" s="1"/>
  <c r="G196" i="60" a="1"/>
  <c r="G196" i="60" s="1"/>
  <c r="C197" i="60" a="1"/>
  <c r="C197" i="60" s="1"/>
  <c r="E197" i="60" a="1"/>
  <c r="E197" i="60" s="1"/>
  <c r="F197" i="60" a="1"/>
  <c r="F197" i="60" s="1"/>
  <c r="M196" i="60" a="1"/>
  <c r="M196" i="60" s="1"/>
  <c r="G197" i="60" a="1"/>
  <c r="G197" i="60" s="1"/>
  <c r="C198" i="60" a="1"/>
  <c r="C198" i="60" s="1"/>
  <c r="E198" i="60" a="1"/>
  <c r="E198" i="60" s="1"/>
  <c r="F198" i="60" a="1"/>
  <c r="F198" i="60" s="1"/>
  <c r="M197" i="60" a="1"/>
  <c r="M197" i="60" s="1"/>
  <c r="G198" i="60" a="1"/>
  <c r="G198" i="60" s="1"/>
  <c r="C199" i="60" a="1"/>
  <c r="C199" i="60" s="1"/>
  <c r="E199" i="60" a="1"/>
  <c r="E199" i="60" s="1"/>
  <c r="F199" i="60" a="1"/>
  <c r="F199" i="60" s="1"/>
  <c r="M198" i="60" a="1"/>
  <c r="M198" i="60" s="1"/>
  <c r="G199" i="60" a="1"/>
  <c r="G199" i="60" s="1"/>
  <c r="C200" i="60" a="1"/>
  <c r="C200" i="60" s="1"/>
  <c r="F200" i="60" a="1"/>
  <c r="F200" i="60" s="1"/>
  <c r="E200" i="60" a="1"/>
  <c r="E200" i="60" s="1"/>
  <c r="M199" i="60" a="1"/>
  <c r="M199" i="60" s="1"/>
  <c r="G200" i="60" a="1"/>
  <c r="G200" i="60" s="1"/>
  <c r="C201" i="60" a="1"/>
  <c r="C201" i="60" s="1"/>
  <c r="E201" i="60" a="1"/>
  <c r="E201" i="60" s="1"/>
  <c r="F201" i="60" a="1"/>
  <c r="F201" i="60" s="1"/>
  <c r="M200" i="60" a="1"/>
  <c r="M200" i="60" s="1"/>
  <c r="G201" i="60" a="1"/>
  <c r="G201" i="60" s="1"/>
  <c r="C202" i="60" a="1"/>
  <c r="C202" i="60" s="1"/>
  <c r="E202" i="60" a="1"/>
  <c r="E202" i="60" s="1"/>
  <c r="F202" i="60" a="1"/>
  <c r="F202" i="60" s="1"/>
  <c r="M201" i="60" a="1"/>
  <c r="M201" i="60" s="1"/>
  <c r="G202" i="60" a="1"/>
  <c r="G202" i="60" s="1"/>
  <c r="C203" i="60" a="1"/>
  <c r="C203" i="60" s="1"/>
  <c r="E203" i="60" a="1"/>
  <c r="E203" i="60" s="1"/>
  <c r="F203" i="60" a="1"/>
  <c r="F203" i="60" s="1"/>
  <c r="M202" i="60" a="1"/>
  <c r="M202" i="60" s="1"/>
  <c r="G203" i="60" a="1"/>
  <c r="G203" i="60" s="1"/>
  <c r="C204" i="60" a="1"/>
  <c r="C204" i="60" s="1"/>
  <c r="E204" i="60" a="1"/>
  <c r="E204" i="60" s="1"/>
  <c r="F204" i="60" a="1"/>
  <c r="F204" i="60" s="1"/>
  <c r="M203" i="60" a="1"/>
  <c r="M203" i="60" s="1"/>
  <c r="G204" i="60" a="1"/>
  <c r="G204" i="60" s="1"/>
  <c r="C205" i="60" a="1"/>
  <c r="C205" i="60" s="1"/>
  <c r="E205" i="60" a="1"/>
  <c r="E205" i="60" s="1"/>
  <c r="F205" i="60" a="1"/>
  <c r="F205" i="60" s="1"/>
  <c r="M204" i="60" a="1"/>
  <c r="M204" i="60" s="1"/>
  <c r="G205" i="60" a="1"/>
  <c r="G205" i="60" s="1"/>
  <c r="C206" i="60" a="1"/>
  <c r="C206" i="60" s="1"/>
  <c r="E206" i="60" a="1"/>
  <c r="E206" i="60" s="1"/>
  <c r="F206" i="60" a="1"/>
  <c r="F206" i="60" s="1"/>
  <c r="M205" i="60" a="1"/>
  <c r="M205" i="60" s="1"/>
  <c r="G206" i="60" a="1"/>
  <c r="G206" i="60" s="1"/>
  <c r="C207" i="60" a="1"/>
  <c r="C207" i="60" s="1"/>
  <c r="E207" i="60" a="1"/>
  <c r="E207" i="60" s="1"/>
  <c r="F207" i="60" a="1"/>
  <c r="F207" i="60" s="1"/>
  <c r="M206" i="60" a="1"/>
  <c r="M206" i="60" s="1"/>
  <c r="G207" i="60" a="1"/>
  <c r="G207" i="60" s="1"/>
  <c r="C208" i="60" a="1"/>
  <c r="C208" i="60" s="1"/>
  <c r="F208" i="60" a="1"/>
  <c r="F208" i="60" s="1"/>
  <c r="E208" i="60" a="1"/>
  <c r="E208" i="60" s="1"/>
  <c r="M207" i="60" a="1"/>
  <c r="M207" i="60" s="1"/>
  <c r="G208" i="60" a="1"/>
  <c r="G208" i="60" s="1"/>
  <c r="C209" i="60" a="1"/>
  <c r="C209" i="60" s="1"/>
  <c r="E209" i="60" a="1"/>
  <c r="E209" i="60" s="1"/>
  <c r="F209" i="60" a="1"/>
  <c r="F209" i="60" s="1"/>
  <c r="M208" i="60" a="1"/>
  <c r="M208" i="60" s="1"/>
  <c r="G209" i="60" a="1"/>
  <c r="G209" i="60" s="1"/>
  <c r="C210" i="60" a="1"/>
  <c r="C210" i="60" s="1"/>
  <c r="E210" i="60" a="1"/>
  <c r="E210" i="60" s="1"/>
  <c r="F210" i="60" a="1"/>
  <c r="F210" i="60" s="1"/>
  <c r="M209" i="60" a="1"/>
  <c r="M209" i="60" s="1"/>
  <c r="G210" i="60" a="1"/>
  <c r="G210" i="60" s="1"/>
  <c r="C211" i="60" a="1"/>
  <c r="C211" i="60" s="1"/>
  <c r="E211" i="60" a="1"/>
  <c r="E211" i="60" s="1"/>
  <c r="F211" i="60" a="1"/>
  <c r="F211" i="60" s="1"/>
  <c r="M210" i="60" a="1"/>
  <c r="M210" i="60" s="1"/>
  <c r="G211" i="60" a="1"/>
  <c r="G211" i="60" s="1"/>
  <c r="C212" i="60" a="1"/>
  <c r="C212" i="60" s="1"/>
  <c r="E212" i="60" a="1"/>
  <c r="E212" i="60" s="1"/>
  <c r="F212" i="60" a="1"/>
  <c r="F212" i="60" s="1"/>
  <c r="M211" i="60" a="1"/>
  <c r="M211" i="60" s="1"/>
  <c r="G212" i="60" a="1"/>
  <c r="G212" i="60" s="1"/>
  <c r="C213" i="60" a="1"/>
  <c r="C213" i="60" s="1"/>
  <c r="E213" i="60" a="1"/>
  <c r="E213" i="60" s="1"/>
  <c r="F213" i="60" a="1"/>
  <c r="F213" i="60" s="1"/>
  <c r="M212" i="60" a="1"/>
  <c r="M212" i="60" s="1"/>
  <c r="G213" i="60" a="1"/>
  <c r="G213" i="60" s="1"/>
  <c r="C214" i="60" a="1"/>
  <c r="C214" i="60" s="1"/>
  <c r="F214" i="60" a="1"/>
  <c r="F214" i="60" s="1"/>
  <c r="E214" i="60" a="1"/>
  <c r="E214" i="60" s="1"/>
  <c r="M213" i="60" a="1"/>
  <c r="M213" i="60" s="1"/>
  <c r="G214" i="60" a="1"/>
  <c r="G214" i="60" s="1"/>
  <c r="C215" i="60" a="1"/>
  <c r="C215" i="60" s="1"/>
  <c r="E215" i="60" a="1"/>
  <c r="E215" i="60" s="1"/>
  <c r="F215" i="60" a="1"/>
  <c r="F215" i="60" s="1"/>
  <c r="M214" i="60" a="1"/>
  <c r="M214" i="60" s="1"/>
  <c r="G215" i="60" a="1"/>
  <c r="G215" i="60" s="1"/>
  <c r="C216" i="60" a="1"/>
  <c r="C216" i="60" s="1"/>
  <c r="F216" i="60" a="1"/>
  <c r="F216" i="60" s="1"/>
  <c r="E216" i="60" a="1"/>
  <c r="E216" i="60" s="1"/>
  <c r="M215" i="60" a="1"/>
  <c r="M215" i="60" s="1"/>
  <c r="G216" i="60" a="1"/>
  <c r="G216" i="60" s="1"/>
  <c r="C217" i="60" a="1"/>
  <c r="C217" i="60" s="1"/>
  <c r="E217" i="60" a="1"/>
  <c r="E217" i="60" s="1"/>
  <c r="F217" i="60" a="1"/>
  <c r="F217" i="60" s="1"/>
  <c r="M216" i="60" a="1"/>
  <c r="M216" i="60" s="1"/>
  <c r="G217" i="60" a="1"/>
  <c r="G217" i="60" s="1"/>
  <c r="C218" i="60" a="1"/>
  <c r="C218" i="60" s="1"/>
  <c r="E218" i="60" a="1"/>
  <c r="E218" i="60" s="1"/>
  <c r="F218" i="60" a="1"/>
  <c r="F218" i="60" s="1"/>
  <c r="M217" i="60" a="1"/>
  <c r="M217" i="60" s="1"/>
  <c r="G218" i="60" a="1"/>
  <c r="G218" i="60" s="1"/>
  <c r="C219" i="60" a="1"/>
  <c r="C219" i="60" s="1"/>
  <c r="E219" i="60" a="1"/>
  <c r="E219" i="60" s="1"/>
  <c r="F219" i="60" a="1"/>
  <c r="F219" i="60" s="1"/>
  <c r="M218" i="60" a="1"/>
  <c r="M218" i="60" s="1"/>
  <c r="G219" i="60" a="1"/>
  <c r="G219" i="60" s="1"/>
  <c r="C220" i="60" a="1"/>
  <c r="C220" i="60" s="1"/>
  <c r="E220" i="60" a="1"/>
  <c r="E220" i="60" s="1"/>
  <c r="F220" i="60" a="1"/>
  <c r="F220" i="60" s="1"/>
  <c r="M219" i="60" a="1"/>
  <c r="M219" i="60" s="1"/>
  <c r="G220" i="60" a="1"/>
  <c r="G220" i="60" s="1"/>
  <c r="C221" i="60" a="1"/>
  <c r="C221" i="60" s="1"/>
  <c r="E221" i="60" a="1"/>
  <c r="E221" i="60" s="1"/>
  <c r="F221" i="60" a="1"/>
  <c r="F221" i="60" s="1"/>
  <c r="M220" i="60" a="1"/>
  <c r="M220" i="60" s="1"/>
  <c r="G221" i="60" a="1"/>
  <c r="G221" i="60" s="1"/>
  <c r="C222" i="60" a="1"/>
  <c r="C222" i="60" s="1"/>
  <c r="E222" i="60" a="1"/>
  <c r="E222" i="60" s="1"/>
  <c r="F222" i="60" a="1"/>
  <c r="F222" i="60" s="1"/>
  <c r="M221" i="60" a="1"/>
  <c r="M221" i="60" s="1"/>
  <c r="G222" i="60" a="1"/>
  <c r="G222" i="60" s="1"/>
  <c r="C223" i="60" a="1"/>
  <c r="C223" i="60" s="1"/>
  <c r="E223" i="60" a="1"/>
  <c r="E223" i="60" s="1"/>
  <c r="F223" i="60" a="1"/>
  <c r="F223" i="60" s="1"/>
  <c r="M222" i="60" a="1"/>
  <c r="M222" i="60" s="1"/>
  <c r="G223" i="60" a="1"/>
  <c r="G223" i="60" s="1"/>
  <c r="C224" i="60" a="1"/>
  <c r="C224" i="60" s="1"/>
  <c r="F224" i="60" a="1"/>
  <c r="F224" i="60" s="1"/>
  <c r="E224" i="60" a="1"/>
  <c r="E224" i="60" s="1"/>
  <c r="M223" i="60" a="1"/>
  <c r="M223" i="60" s="1"/>
  <c r="G224" i="60" a="1"/>
  <c r="G224" i="60" s="1"/>
  <c r="C225" i="60" a="1"/>
  <c r="C225" i="60" s="1"/>
  <c r="E225" i="60" a="1"/>
  <c r="E225" i="60" s="1"/>
  <c r="F225" i="60" a="1"/>
  <c r="F225" i="60" s="1"/>
  <c r="M224" i="60" a="1"/>
  <c r="M224" i="60" s="1"/>
  <c r="G225" i="60" a="1"/>
  <c r="G225" i="60" s="1"/>
  <c r="C226" i="60" a="1"/>
  <c r="C226" i="60" s="1"/>
  <c r="E226" i="60" a="1"/>
  <c r="E226" i="60" s="1"/>
  <c r="F226" i="60" a="1"/>
  <c r="F226" i="60" s="1"/>
  <c r="M225" i="60" a="1"/>
  <c r="M225" i="60" s="1"/>
  <c r="G226" i="60" a="1"/>
  <c r="G226" i="60" s="1"/>
  <c r="C227" i="60" a="1"/>
  <c r="C227" i="60" s="1"/>
  <c r="E227" i="60" a="1"/>
  <c r="E227" i="60" s="1"/>
  <c r="F227" i="60" a="1"/>
  <c r="F227" i="60" s="1"/>
  <c r="M226" i="60" a="1"/>
  <c r="M226" i="60" s="1"/>
  <c r="G227" i="60" a="1"/>
  <c r="G227" i="60" s="1"/>
  <c r="C228" i="60" a="1"/>
  <c r="C228" i="60" s="1"/>
  <c r="E228" i="60" a="1"/>
  <c r="E228" i="60" s="1"/>
  <c r="F228" i="60" a="1"/>
  <c r="F228" i="60" s="1"/>
  <c r="M227" i="60" a="1"/>
  <c r="M227" i="60" s="1"/>
  <c r="G228" i="60" a="1"/>
  <c r="G228" i="60" s="1"/>
  <c r="C229" i="60" a="1"/>
  <c r="C229" i="60" s="1"/>
  <c r="E229" i="60" a="1"/>
  <c r="E229" i="60" s="1"/>
  <c r="F229" i="60" a="1"/>
  <c r="F229" i="60" s="1"/>
  <c r="M228" i="60" a="1"/>
  <c r="M228" i="60" s="1"/>
  <c r="G229" i="60" a="1"/>
  <c r="G229" i="60" s="1"/>
  <c r="C230" i="60" a="1"/>
  <c r="C230" i="60" s="1"/>
  <c r="E230" i="60" a="1"/>
  <c r="E230" i="60" s="1"/>
  <c r="F230" i="60" a="1"/>
  <c r="F230" i="60" s="1"/>
  <c r="M229" i="60" a="1"/>
  <c r="M229" i="60" s="1"/>
  <c r="G230" i="60" a="1"/>
  <c r="G230" i="60" s="1"/>
  <c r="C231" i="60" a="1"/>
  <c r="C231" i="60" s="1"/>
  <c r="E231" i="60" a="1"/>
  <c r="E231" i="60" s="1"/>
  <c r="F231" i="60" a="1"/>
  <c r="F231" i="60" s="1"/>
  <c r="M230" i="60" a="1"/>
  <c r="M230" i="60" s="1"/>
  <c r="G231" i="60" a="1"/>
  <c r="G231" i="60" s="1"/>
  <c r="C232" i="60" a="1"/>
  <c r="C232" i="60" s="1"/>
  <c r="F232" i="60" a="1"/>
  <c r="F232" i="60" s="1"/>
  <c r="E232" i="60" a="1"/>
  <c r="E232" i="60" s="1"/>
  <c r="M231" i="60" a="1"/>
  <c r="M231" i="60" s="1"/>
  <c r="G232" i="60" a="1"/>
  <c r="G232" i="60" s="1"/>
  <c r="C233" i="60" a="1"/>
  <c r="C233" i="60" s="1"/>
  <c r="E233" i="60" a="1"/>
  <c r="E233" i="60" s="1"/>
  <c r="F233" i="60" a="1"/>
  <c r="F233" i="60" s="1"/>
  <c r="M232" i="60" a="1"/>
  <c r="M232" i="60" s="1"/>
  <c r="G233" i="60" a="1"/>
  <c r="G233" i="60" s="1"/>
  <c r="C234" i="60" a="1"/>
  <c r="C234" i="60" s="1"/>
  <c r="E234" i="60" a="1"/>
  <c r="E234" i="60" s="1"/>
  <c r="F234" i="60" a="1"/>
  <c r="F234" i="60" s="1"/>
  <c r="M233" i="60" a="1"/>
  <c r="M233" i="60" s="1"/>
  <c r="G234" i="60" a="1"/>
  <c r="G234" i="60" s="1"/>
  <c r="C235" i="60" a="1"/>
  <c r="C235" i="60" s="1"/>
  <c r="E235" i="60" a="1"/>
  <c r="E235" i="60" s="1"/>
  <c r="F235" i="60" a="1"/>
  <c r="F235" i="60" s="1"/>
  <c r="M234" i="60" a="1"/>
  <c r="M234" i="60" s="1"/>
  <c r="G235" i="60" a="1"/>
  <c r="G235" i="60" s="1"/>
  <c r="C236" i="60" a="1"/>
  <c r="C236" i="60" s="1"/>
  <c r="E236" i="60" a="1"/>
  <c r="E236" i="60" s="1"/>
  <c r="F236" i="60" a="1"/>
  <c r="F236" i="60" s="1"/>
  <c r="M235" i="60" a="1"/>
  <c r="M235" i="60" s="1"/>
  <c r="G236" i="60" a="1"/>
  <c r="G236" i="60" s="1"/>
  <c r="C237" i="60" a="1"/>
  <c r="C237" i="60" s="1"/>
  <c r="E237" i="60" a="1"/>
  <c r="E237" i="60" s="1"/>
  <c r="F237" i="60" a="1"/>
  <c r="F237" i="60" s="1"/>
  <c r="M236" i="60" a="1"/>
  <c r="M236" i="60" s="1"/>
  <c r="G237" i="60" a="1"/>
  <c r="G237" i="60" s="1"/>
  <c r="C238" i="60" a="1"/>
  <c r="C238" i="60" s="1"/>
  <c r="E238" i="60" a="1"/>
  <c r="E238" i="60" s="1"/>
  <c r="F238" i="60" a="1"/>
  <c r="F238" i="60" s="1"/>
  <c r="M237" i="60" a="1"/>
  <c r="M237" i="60" s="1"/>
  <c r="G238" i="60" a="1"/>
  <c r="G238" i="60" s="1"/>
  <c r="C239" i="60" a="1"/>
  <c r="C239" i="60" s="1"/>
  <c r="E239" i="60" a="1"/>
  <c r="E239" i="60" s="1"/>
  <c r="F239" i="60" a="1"/>
  <c r="F239" i="60" s="1"/>
  <c r="M238" i="60" a="1"/>
  <c r="M238" i="60" s="1"/>
  <c r="G239" i="60" a="1"/>
  <c r="G239" i="60" s="1"/>
  <c r="C240" i="60" a="1"/>
  <c r="C240" i="60" s="1"/>
  <c r="F240" i="60" a="1"/>
  <c r="F240" i="60" s="1"/>
  <c r="E240" i="60" a="1"/>
  <c r="E240" i="60" s="1"/>
  <c r="M239" i="60" a="1"/>
  <c r="M239" i="60" s="1"/>
  <c r="G240" i="60" a="1"/>
  <c r="G240" i="60" s="1"/>
  <c r="C241" i="60" a="1"/>
  <c r="C241" i="60" s="1"/>
  <c r="E241" i="60" a="1"/>
  <c r="E241" i="60" s="1"/>
  <c r="F241" i="60" a="1"/>
  <c r="F241" i="60" s="1"/>
  <c r="M240" i="60" a="1"/>
  <c r="M240" i="60" s="1"/>
  <c r="G241" i="60" a="1"/>
  <c r="G241" i="60" s="1"/>
  <c r="C242" i="60" a="1"/>
  <c r="C242" i="60" s="1"/>
  <c r="E242" i="60" a="1"/>
  <c r="E242" i="60" s="1"/>
  <c r="F242" i="60" a="1"/>
  <c r="F242" i="60" s="1"/>
  <c r="M241" i="60" a="1"/>
  <c r="M241" i="60" s="1"/>
  <c r="G242" i="60" a="1"/>
  <c r="G242" i="60" s="1"/>
  <c r="C243" i="60" a="1"/>
  <c r="C243" i="60" s="1"/>
  <c r="E243" i="60" a="1"/>
  <c r="E243" i="60" s="1"/>
  <c r="F243" i="60" a="1"/>
  <c r="F243" i="60" s="1"/>
  <c r="M242" i="60" a="1"/>
  <c r="M242" i="60" s="1"/>
  <c r="G243" i="60" a="1"/>
  <c r="G243" i="60" s="1"/>
  <c r="C244" i="60" a="1"/>
  <c r="C244" i="60" s="1"/>
  <c r="E244" i="60" a="1"/>
  <c r="E244" i="60" s="1"/>
  <c r="F244" i="60" a="1"/>
  <c r="F244" i="60" s="1"/>
  <c r="M243" i="60" a="1"/>
  <c r="M243" i="60" s="1"/>
  <c r="G244" i="60" a="1"/>
  <c r="G244" i="60" s="1"/>
  <c r="C245" i="60" a="1"/>
  <c r="C245" i="60" s="1"/>
  <c r="E245" i="60" a="1"/>
  <c r="E245" i="60" s="1"/>
  <c r="F245" i="60" a="1"/>
  <c r="F245" i="60" s="1"/>
  <c r="M244" i="60" a="1"/>
  <c r="M244" i="60" s="1"/>
  <c r="G245" i="60" a="1"/>
  <c r="G245" i="60" s="1"/>
  <c r="C246" i="60" a="1"/>
  <c r="C246" i="60" s="1"/>
  <c r="E246" i="60" a="1"/>
  <c r="E246" i="60" s="1"/>
  <c r="F246" i="60" a="1"/>
  <c r="F246" i="60" s="1"/>
  <c r="M245" i="60" a="1"/>
  <c r="M245" i="60" s="1"/>
  <c r="G246" i="60" a="1"/>
  <c r="G246" i="60" s="1"/>
  <c r="C247" i="60" a="1"/>
  <c r="C247" i="60" s="1"/>
  <c r="E247" i="60" a="1"/>
  <c r="E247" i="60" s="1"/>
  <c r="F247" i="60" a="1"/>
  <c r="F247" i="60" s="1"/>
  <c r="M246" i="60" a="1"/>
  <c r="M246" i="60" s="1"/>
  <c r="G247" i="60" a="1"/>
  <c r="G247" i="60" s="1"/>
  <c r="C248" i="60" a="1"/>
  <c r="C248" i="60" s="1"/>
  <c r="F248" i="60" a="1"/>
  <c r="F248" i="60" s="1"/>
  <c r="E248" i="60" a="1"/>
  <c r="E248" i="60" s="1"/>
  <c r="M247" i="60" a="1"/>
  <c r="M247" i="60" s="1"/>
  <c r="G248" i="60" a="1"/>
  <c r="G248" i="60" s="1"/>
  <c r="C249" i="60" a="1"/>
  <c r="C249" i="60" s="1"/>
  <c r="E249" i="60" a="1"/>
  <c r="E249" i="60" s="1"/>
  <c r="F249" i="60" a="1"/>
  <c r="F249" i="60" s="1"/>
  <c r="M248" i="60" a="1"/>
  <c r="M248" i="60" s="1"/>
  <c r="G249" i="60" a="1"/>
  <c r="G249" i="60" s="1"/>
  <c r="C250" i="60" a="1"/>
  <c r="C250" i="60" s="1"/>
  <c r="E250" i="60" a="1"/>
  <c r="E250" i="60" s="1"/>
  <c r="F250" i="60" a="1"/>
  <c r="F250" i="60" s="1"/>
  <c r="M249" i="60" a="1"/>
  <c r="M249" i="60" s="1"/>
  <c r="G250" i="60" a="1"/>
  <c r="G250" i="60" s="1"/>
  <c r="C251" i="60" a="1"/>
  <c r="C251" i="60" s="1"/>
  <c r="E251" i="60" a="1"/>
  <c r="E251" i="60" s="1"/>
  <c r="F251" i="60" a="1"/>
  <c r="F251" i="60" s="1"/>
  <c r="M250" i="60" a="1"/>
  <c r="M250" i="60" s="1"/>
  <c r="G251" i="60" a="1"/>
  <c r="G251" i="60" s="1"/>
  <c r="C252" i="60" a="1"/>
  <c r="C252" i="60" s="1"/>
  <c r="E252" i="60" a="1"/>
  <c r="E252" i="60" s="1"/>
  <c r="F252" i="60" a="1"/>
  <c r="F252" i="60" s="1"/>
  <c r="M251" i="60" a="1"/>
  <c r="M251" i="60" s="1"/>
  <c r="G252" i="60" a="1"/>
  <c r="G252" i="60" s="1"/>
  <c r="C253" i="60" a="1"/>
  <c r="C253" i="60" s="1"/>
  <c r="E253" i="60" a="1"/>
  <c r="E253" i="60" s="1"/>
  <c r="F253" i="60" a="1"/>
  <c r="F253" i="60" s="1"/>
  <c r="M252" i="60" a="1"/>
  <c r="M252" i="60" s="1"/>
  <c r="G253" i="60" a="1"/>
  <c r="G253" i="60" s="1"/>
  <c r="C254" i="60" a="1"/>
  <c r="C254" i="60" s="1"/>
  <c r="F254" i="60" a="1"/>
  <c r="F254" i="60" s="1"/>
  <c r="E254" i="60" a="1"/>
  <c r="E254" i="60" s="1"/>
  <c r="M253" i="60" a="1"/>
  <c r="M253" i="60" s="1"/>
  <c r="G254" i="60" a="1"/>
  <c r="G254" i="60" s="1"/>
  <c r="C255" i="60" a="1"/>
  <c r="C255" i="60" s="1"/>
  <c r="E255" i="60" a="1"/>
  <c r="E255" i="60" s="1"/>
  <c r="F255" i="60" a="1"/>
  <c r="F255" i="60" s="1"/>
  <c r="M254" i="60" a="1"/>
  <c r="M254" i="60" s="1"/>
  <c r="G255" i="60" a="1"/>
  <c r="G255" i="60" s="1"/>
  <c r="C256" i="60" a="1"/>
  <c r="C256" i="60" s="1"/>
  <c r="F256" i="60" a="1"/>
  <c r="F256" i="60" s="1"/>
  <c r="E256" i="60" a="1"/>
  <c r="E256" i="60" s="1"/>
  <c r="M255" i="60" a="1"/>
  <c r="M255" i="60" s="1"/>
  <c r="G256" i="60" a="1"/>
  <c r="G256" i="60" s="1"/>
  <c r="C257" i="60" a="1"/>
  <c r="C257" i="60" s="1"/>
  <c r="E257" i="60" a="1"/>
  <c r="E257" i="60" s="1"/>
  <c r="F257" i="60" a="1"/>
  <c r="F257" i="60" s="1"/>
  <c r="M256" i="60" a="1"/>
  <c r="M256" i="60" s="1"/>
  <c r="G257" i="60" a="1"/>
  <c r="G257" i="60" s="1"/>
  <c r="C258" i="60" a="1"/>
  <c r="C258" i="60" s="1"/>
  <c r="E258" i="60" a="1"/>
  <c r="E258" i="60" s="1"/>
  <c r="F258" i="60" a="1"/>
  <c r="F258" i="60" s="1"/>
  <c r="M257" i="60" a="1"/>
  <c r="M257" i="60" s="1"/>
  <c r="G258" i="60" a="1"/>
  <c r="G258" i="60" s="1"/>
  <c r="C259" i="60" a="1"/>
  <c r="C259" i="60" s="1"/>
  <c r="E259" i="60" a="1"/>
  <c r="E259" i="60" s="1"/>
  <c r="F259" i="60" a="1"/>
  <c r="F259" i="60" s="1"/>
  <c r="M258" i="60" a="1"/>
  <c r="M258" i="60" s="1"/>
  <c r="G259" i="60" a="1"/>
  <c r="G259" i="60" s="1"/>
  <c r="C260" i="60" a="1"/>
  <c r="C260" i="60" s="1"/>
  <c r="E260" i="60" a="1"/>
  <c r="E260" i="60" s="1"/>
  <c r="F260" i="60" a="1"/>
  <c r="F260" i="60" s="1"/>
  <c r="M259" i="60" a="1"/>
  <c r="M259" i="60" s="1"/>
  <c r="G260" i="60" a="1"/>
  <c r="G260" i="60" s="1"/>
  <c r="C261" i="60" a="1"/>
  <c r="C261" i="60" s="1"/>
  <c r="E261" i="60" a="1"/>
  <c r="E261" i="60" s="1"/>
  <c r="F261" i="60" a="1"/>
  <c r="F261" i="60" s="1"/>
  <c r="M260" i="60" a="1"/>
  <c r="M260" i="60" s="1"/>
  <c r="G261" i="60" a="1"/>
  <c r="G261" i="60" s="1"/>
  <c r="C262" i="60" a="1"/>
  <c r="C262" i="60" s="1"/>
  <c r="F262" i="60" a="1"/>
  <c r="F262" i="60" s="1"/>
  <c r="E262" i="60" a="1"/>
  <c r="E262" i="60" s="1"/>
  <c r="M261" i="60" a="1"/>
  <c r="M261" i="60" s="1"/>
  <c r="G262" i="60" a="1"/>
  <c r="G262" i="60" s="1"/>
  <c r="C263" i="60" a="1"/>
  <c r="C263" i="60" s="1"/>
  <c r="E263" i="60" a="1"/>
  <c r="E263" i="60" s="1"/>
  <c r="F263" i="60" a="1"/>
  <c r="F263" i="60" s="1"/>
  <c r="M262" i="60" a="1"/>
  <c r="M262" i="60" s="1"/>
  <c r="G263" i="60" a="1"/>
  <c r="G263" i="60" s="1"/>
  <c r="M263" i="60" a="1"/>
  <c r="M263" i="60" s="1"/>
  <c r="A16" i="60"/>
  <c r="Q16" i="60" l="1" a="1"/>
  <c r="Q16" i="60" s="1"/>
  <c r="M16" i="60" a="1"/>
  <c r="M16" i="60" s="1"/>
  <c r="L16" i="60" a="1"/>
  <c r="L16" i="60" s="1"/>
  <c r="K16" i="60" a="1"/>
  <c r="K16" i="60" s="1"/>
  <c r="J16" i="60" a="1"/>
  <c r="J16" i="60" s="1"/>
  <c r="G16" i="60" a="1"/>
  <c r="G16" i="60" s="1"/>
  <c r="F16" i="60" a="1"/>
  <c r="F16" i="60" s="1"/>
  <c r="E16" i="60" a="1"/>
  <c r="E16" i="60" s="1"/>
  <c r="C16" i="60" a="1"/>
  <c r="C16" i="60" s="1"/>
  <c r="B16" i="60" a="1"/>
  <c r="B16" i="60" s="1"/>
  <c r="E9" i="60"/>
  <c r="J5" i="56" s="1"/>
  <c r="L39" i="70" l="1" a="1"/>
  <c r="L39" i="70" s="1"/>
  <c r="K39" i="70" a="1"/>
  <c r="K39" i="70" s="1"/>
  <c r="J39" i="70" a="1"/>
  <c r="J39" i="70" s="1"/>
  <c r="I39" i="70" a="1"/>
  <c r="I39" i="70" s="1"/>
  <c r="H39" i="70" a="1"/>
  <c r="H39" i="70" s="1"/>
  <c r="G39" i="70" a="1"/>
  <c r="G39" i="70" s="1"/>
  <c r="F39" i="70" a="1"/>
  <c r="F39" i="70" s="1"/>
  <c r="E39" i="70" a="1"/>
  <c r="E39" i="70" s="1"/>
  <c r="D39" i="70" a="1"/>
  <c r="D39" i="70" s="1"/>
  <c r="C39" i="70" a="1"/>
  <c r="C39" i="70" s="1"/>
  <c r="B39" i="70" a="1"/>
  <c r="B39" i="70" s="1"/>
  <c r="C22" i="70"/>
  <c r="C21" i="70"/>
  <c r="C20" i="70"/>
  <c r="C19" i="70"/>
  <c r="C18" i="70"/>
  <c r="C17" i="70"/>
  <c r="C16" i="70"/>
  <c r="C15" i="70"/>
  <c r="C14" i="70"/>
  <c r="C13" i="70"/>
  <c r="C12" i="70"/>
  <c r="C23" i="70" s="1"/>
  <c r="O16" i="60" a="1"/>
  <c r="O16" i="60" s="1"/>
  <c r="C12" i="66"/>
  <c r="G35" i="66" a="1"/>
  <c r="G35" i="66" s="1"/>
  <c r="F35" i="66" a="1"/>
  <c r="F35" i="66" s="1"/>
  <c r="E35" i="66" a="1"/>
  <c r="E35" i="66" s="1"/>
  <c r="D35" i="66" a="1"/>
  <c r="D35" i="66" s="1"/>
  <c r="C35" i="66" a="1"/>
  <c r="C35" i="66" s="1"/>
  <c r="C16" i="66"/>
  <c r="C15" i="66"/>
  <c r="C14" i="66"/>
  <c r="C13" i="66"/>
  <c r="E11" i="60"/>
  <c r="X39" i="68" a="1"/>
  <c r="X39" i="68" s="1"/>
  <c r="W39" i="68" a="1"/>
  <c r="W39" i="68" s="1"/>
  <c r="V39" i="68" a="1"/>
  <c r="V39" i="68" s="1"/>
  <c r="U39" i="68" a="1"/>
  <c r="U39" i="68" s="1"/>
  <c r="T39" i="68" a="1"/>
  <c r="T39" i="68" s="1"/>
  <c r="S39" i="68" a="1"/>
  <c r="S39" i="68" s="1"/>
  <c r="R39" i="68" a="1"/>
  <c r="R39" i="68" s="1"/>
  <c r="Q39" i="68" a="1"/>
  <c r="Q39" i="68" s="1"/>
  <c r="P39" i="68" a="1"/>
  <c r="P39" i="68" s="1"/>
  <c r="O39" i="68" a="1"/>
  <c r="O39" i="68" s="1"/>
  <c r="N39" i="68" a="1"/>
  <c r="N39" i="68" s="1"/>
  <c r="M39" i="68" a="1"/>
  <c r="M39" i="68" s="1"/>
  <c r="L39" i="68" a="1"/>
  <c r="L39" i="68" s="1"/>
  <c r="K39" i="68" a="1"/>
  <c r="K39" i="68" s="1"/>
  <c r="J39" i="68" a="1"/>
  <c r="J39" i="68" s="1"/>
  <c r="I39" i="68" a="1"/>
  <c r="I39" i="68" s="1"/>
  <c r="H39" i="68" a="1"/>
  <c r="H39" i="68" s="1"/>
  <c r="G39" i="68" a="1"/>
  <c r="G39" i="68" s="1"/>
  <c r="F39" i="68" a="1"/>
  <c r="F39" i="68" s="1"/>
  <c r="E39" i="68" a="1"/>
  <c r="E39" i="68" s="1"/>
  <c r="D39" i="68" a="1"/>
  <c r="D39" i="68" s="1"/>
  <c r="C39" i="68" a="1"/>
  <c r="C39" i="68" s="1"/>
  <c r="B39" i="68" a="1"/>
  <c r="B39" i="68" s="1"/>
  <c r="C34" i="68"/>
  <c r="C33" i="68"/>
  <c r="C32" i="68"/>
  <c r="C31" i="68"/>
  <c r="C30" i="68"/>
  <c r="C29" i="68"/>
  <c r="C28" i="68"/>
  <c r="C27" i="68"/>
  <c r="C26" i="68"/>
  <c r="C25" i="68"/>
  <c r="C24" i="68"/>
  <c r="C23" i="68"/>
  <c r="C22" i="68"/>
  <c r="C21" i="68"/>
  <c r="C20" i="68"/>
  <c r="C19" i="68"/>
  <c r="C18" i="68"/>
  <c r="C17" i="68"/>
  <c r="C16" i="68"/>
  <c r="C15" i="68"/>
  <c r="C14" i="68"/>
  <c r="C13" i="68"/>
  <c r="C12" i="68"/>
  <c r="I16" i="60" a="1"/>
  <c r="I16" i="60" s="1"/>
  <c r="P16" i="60" a="1"/>
  <c r="P16" i="60" s="1"/>
  <c r="D16" i="60" a="1"/>
  <c r="D16" i="60" s="1"/>
  <c r="N16" i="60" a="1"/>
  <c r="N16" i="60" s="1"/>
  <c r="H16" i="60" a="1"/>
  <c r="H16" i="60" s="1"/>
  <c r="C11" i="69" l="1" a="1"/>
  <c r="C11" i="69" s="1"/>
  <c r="C17" i="66"/>
  <c r="G12" i="69"/>
  <c r="F12" i="69"/>
  <c r="E12" i="69"/>
  <c r="D12" i="69"/>
  <c r="C12" i="69"/>
  <c r="G11" i="69"/>
  <c r="F11" i="69"/>
  <c r="E11" i="69"/>
  <c r="D11" i="69"/>
  <c r="X356" i="68"/>
  <c r="X355" i="68"/>
  <c r="X354" i="68"/>
  <c r="X353" i="68"/>
  <c r="X352" i="68"/>
  <c r="X351" i="68"/>
  <c r="X350" i="68"/>
  <c r="X349" i="68"/>
  <c r="X348" i="68"/>
  <c r="X347" i="68"/>
  <c r="X346" i="68"/>
  <c r="X345" i="68"/>
  <c r="X344" i="68"/>
  <c r="X343" i="68"/>
  <c r="X342" i="68"/>
  <c r="X341" i="68"/>
  <c r="X340" i="68"/>
  <c r="X339" i="68"/>
  <c r="X338" i="68"/>
  <c r="X337" i="68"/>
  <c r="X336" i="68"/>
  <c r="X335" i="68"/>
  <c r="X334" i="68"/>
  <c r="X333" i="68"/>
  <c r="X332" i="68"/>
  <c r="X331" i="68"/>
  <c r="X330" i="68"/>
  <c r="X329" i="68"/>
  <c r="X328" i="68"/>
  <c r="X327" i="68"/>
  <c r="X326" i="68"/>
  <c r="X325" i="68"/>
  <c r="X324" i="68"/>
  <c r="X323" i="68"/>
  <c r="X322" i="68"/>
  <c r="X321" i="68"/>
  <c r="X320" i="68"/>
  <c r="X319" i="68"/>
  <c r="X318" i="68"/>
  <c r="X317" i="68"/>
  <c r="X316" i="68"/>
  <c r="X315" i="68"/>
  <c r="X314" i="68"/>
  <c r="X313" i="68"/>
  <c r="X312" i="68"/>
  <c r="X311" i="68"/>
  <c r="X310" i="68"/>
  <c r="X309" i="68"/>
  <c r="X308" i="68"/>
  <c r="X307" i="68"/>
  <c r="X306" i="68"/>
  <c r="X305" i="68"/>
  <c r="X304" i="68"/>
  <c r="X303" i="68"/>
  <c r="X302" i="68"/>
  <c r="X301" i="68"/>
  <c r="X300" i="68"/>
  <c r="X299" i="68"/>
  <c r="X298" i="68"/>
  <c r="X297" i="68"/>
  <c r="X296" i="68"/>
  <c r="X295" i="68"/>
  <c r="X294" i="68"/>
  <c r="X293" i="68"/>
  <c r="X292" i="68"/>
  <c r="X291" i="68"/>
  <c r="X290" i="68"/>
  <c r="X289" i="68"/>
  <c r="X288" i="68"/>
  <c r="X287" i="68"/>
  <c r="X286" i="68"/>
  <c r="X285" i="68"/>
  <c r="X284" i="68"/>
  <c r="X283" i="68"/>
  <c r="X282" i="68"/>
  <c r="X281" i="68"/>
  <c r="X280" i="68"/>
  <c r="X279" i="68"/>
  <c r="X278" i="68"/>
  <c r="X277" i="68"/>
  <c r="X276" i="68"/>
  <c r="X275" i="68"/>
  <c r="X274" i="68"/>
  <c r="X273" i="68"/>
  <c r="X272" i="68"/>
  <c r="X271" i="68"/>
  <c r="X270" i="68"/>
  <c r="X269" i="68"/>
  <c r="X268" i="68"/>
  <c r="X267" i="68"/>
  <c r="X266" i="68"/>
  <c r="X265" i="68"/>
  <c r="X264" i="68"/>
  <c r="X263" i="68"/>
  <c r="X262" i="68"/>
  <c r="X261" i="68"/>
  <c r="X260" i="68"/>
  <c r="X259" i="68"/>
  <c r="X258" i="68"/>
  <c r="X257" i="68"/>
  <c r="X256" i="68"/>
  <c r="X255" i="68"/>
  <c r="X254" i="68"/>
  <c r="X253" i="68"/>
  <c r="X252" i="68"/>
  <c r="X251" i="68"/>
  <c r="X250" i="68"/>
  <c r="X249" i="68"/>
  <c r="X248" i="68"/>
  <c r="X247" i="68"/>
  <c r="X246" i="68"/>
  <c r="X245" i="68"/>
  <c r="X244" i="68"/>
  <c r="X243" i="68"/>
  <c r="X242" i="68"/>
  <c r="X241" i="68"/>
  <c r="X240" i="68"/>
  <c r="X239" i="68"/>
  <c r="X238" i="68"/>
  <c r="X237" i="68"/>
  <c r="X236" i="68"/>
  <c r="X235" i="68"/>
  <c r="X234" i="68"/>
  <c r="X233" i="68"/>
  <c r="X232" i="68"/>
  <c r="X231" i="68"/>
  <c r="X230" i="68"/>
  <c r="X229" i="68"/>
  <c r="X228" i="68"/>
  <c r="X227" i="68"/>
  <c r="X226" i="68"/>
  <c r="X225" i="68"/>
  <c r="X224" i="68"/>
  <c r="X223" i="68"/>
  <c r="X222" i="68"/>
  <c r="X221" i="68"/>
  <c r="X220" i="68"/>
  <c r="X219" i="68"/>
  <c r="X218" i="68"/>
  <c r="X217" i="68"/>
  <c r="X216" i="68"/>
  <c r="X215" i="68"/>
  <c r="X214" i="68"/>
  <c r="X213" i="68"/>
  <c r="X212" i="68"/>
  <c r="X211" i="68"/>
  <c r="X210" i="68"/>
  <c r="X209" i="68"/>
  <c r="X208" i="68"/>
  <c r="X207" i="68"/>
  <c r="X206" i="68"/>
  <c r="X205" i="68"/>
  <c r="X204" i="68"/>
  <c r="X203" i="68"/>
  <c r="X202" i="68"/>
  <c r="X201" i="68"/>
  <c r="X200" i="68"/>
  <c r="X199" i="68"/>
  <c r="X198" i="68"/>
  <c r="X197" i="68"/>
  <c r="X196" i="68"/>
  <c r="X195" i="68"/>
  <c r="X194" i="68"/>
  <c r="X193" i="68"/>
  <c r="X192" i="68"/>
  <c r="X191" i="68"/>
  <c r="X190" i="68"/>
  <c r="X189" i="68"/>
  <c r="X188" i="68"/>
  <c r="X187" i="68"/>
  <c r="X186" i="68"/>
  <c r="X185" i="68"/>
  <c r="X184" i="68"/>
  <c r="X183" i="68"/>
  <c r="X182" i="68"/>
  <c r="X181" i="68"/>
  <c r="X180" i="68"/>
  <c r="X179" i="68"/>
  <c r="X178" i="68"/>
  <c r="X177" i="68"/>
  <c r="X176" i="68"/>
  <c r="X175" i="68"/>
  <c r="X174" i="68"/>
  <c r="X173" i="68"/>
  <c r="X172" i="68"/>
  <c r="X171" i="68"/>
  <c r="X170" i="68"/>
  <c r="X169" i="68"/>
  <c r="X168" i="68"/>
  <c r="X167" i="68"/>
  <c r="X166" i="68"/>
  <c r="X165" i="68"/>
  <c r="X164" i="68"/>
  <c r="X163" i="68"/>
  <c r="X162" i="68"/>
  <c r="X161" i="68"/>
  <c r="X160" i="68"/>
  <c r="X159" i="68"/>
  <c r="X158" i="68"/>
  <c r="X157" i="68"/>
  <c r="X156" i="68"/>
  <c r="X155" i="68"/>
  <c r="X154" i="68"/>
  <c r="X153" i="68"/>
  <c r="X152" i="68"/>
  <c r="X151" i="68"/>
  <c r="X150" i="68"/>
  <c r="X149" i="68"/>
  <c r="X148" i="68"/>
  <c r="X147" i="68"/>
  <c r="X146" i="68"/>
  <c r="X145" i="68"/>
  <c r="X144" i="68"/>
  <c r="X143" i="68"/>
  <c r="X142" i="68"/>
  <c r="X141" i="68"/>
  <c r="X140" i="68"/>
  <c r="X139" i="68"/>
  <c r="X138" i="68"/>
  <c r="X137" i="68"/>
  <c r="X136" i="68"/>
  <c r="X135" i="68"/>
  <c r="X134" i="68"/>
  <c r="X133" i="68"/>
  <c r="X132" i="68"/>
  <c r="X131" i="68"/>
  <c r="X130" i="68"/>
  <c r="X129" i="68"/>
  <c r="X128" i="68"/>
  <c r="X127" i="68"/>
  <c r="X126" i="68"/>
  <c r="X125" i="68"/>
  <c r="X124" i="68"/>
  <c r="X123" i="68"/>
  <c r="X122" i="68"/>
  <c r="X121" i="68"/>
  <c r="X120" i="68"/>
  <c r="X119" i="68"/>
  <c r="X118" i="68"/>
  <c r="X117" i="68"/>
  <c r="X116" i="68"/>
  <c r="X115" i="68"/>
  <c r="X114" i="68"/>
  <c r="X113" i="68"/>
  <c r="X112" i="68"/>
  <c r="X111" i="68"/>
  <c r="X110" i="68"/>
  <c r="X109" i="68"/>
  <c r="X108" i="68"/>
  <c r="X107" i="68"/>
  <c r="X106" i="68"/>
  <c r="X105" i="68"/>
  <c r="X104" i="68"/>
  <c r="X103" i="68"/>
  <c r="X102" i="68"/>
  <c r="X101" i="68"/>
  <c r="X100" i="68"/>
  <c r="X99" i="68"/>
  <c r="X98" i="68"/>
  <c r="X97" i="68"/>
  <c r="X96" i="68"/>
  <c r="X95" i="68"/>
  <c r="X94" i="68"/>
  <c r="X93" i="68"/>
  <c r="X92" i="68"/>
  <c r="X91" i="68"/>
  <c r="X90" i="68"/>
  <c r="X89" i="68"/>
  <c r="X88" i="68"/>
  <c r="X87" i="68"/>
  <c r="X86" i="68"/>
  <c r="X85" i="68"/>
  <c r="X84" i="68"/>
  <c r="X83" i="68"/>
  <c r="X82" i="68"/>
  <c r="X81" i="68"/>
  <c r="X80" i="68"/>
  <c r="X79" i="68"/>
  <c r="X78" i="68"/>
  <c r="X77" i="68"/>
  <c r="X76" i="68"/>
  <c r="X75" i="68"/>
  <c r="X74" i="68"/>
  <c r="X73" i="68"/>
  <c r="X72" i="68"/>
  <c r="X71" i="68"/>
  <c r="X70" i="68"/>
  <c r="X69" i="68"/>
  <c r="X68" i="68"/>
  <c r="X67" i="68"/>
  <c r="X66" i="68"/>
  <c r="X65" i="68"/>
  <c r="X64" i="68"/>
  <c r="X63" i="68"/>
  <c r="X62" i="68"/>
  <c r="X61" i="68"/>
  <c r="X60" i="68"/>
  <c r="X59" i="68"/>
  <c r="X58" i="68"/>
  <c r="X57" i="68"/>
  <c r="X56" i="68"/>
  <c r="X55" i="68"/>
  <c r="X54" i="68"/>
  <c r="X53" i="68"/>
  <c r="X52" i="68"/>
  <c r="X51" i="68"/>
  <c r="X50" i="68"/>
  <c r="X49" i="68"/>
  <c r="X48" i="68"/>
  <c r="X47" i="68"/>
  <c r="X46" i="68"/>
  <c r="X45" i="68"/>
  <c r="X44" i="68"/>
  <c r="X43" i="68"/>
  <c r="X42" i="68"/>
  <c r="X41" i="68"/>
  <c r="X40" i="68"/>
  <c r="E40" i="68"/>
  <c r="X38" i="68"/>
  <c r="W38" i="68"/>
  <c r="V38" i="68"/>
  <c r="U38" i="68"/>
  <c r="T38" i="68"/>
  <c r="S38" i="68"/>
  <c r="R38" i="68"/>
  <c r="Q38" i="68"/>
  <c r="P38" i="68"/>
  <c r="O38" i="68"/>
  <c r="N38" i="68"/>
  <c r="M38" i="68"/>
  <c r="L38" i="68"/>
  <c r="K38" i="68"/>
  <c r="J38" i="68"/>
  <c r="I38" i="68"/>
  <c r="H38" i="68"/>
  <c r="G38" i="68"/>
  <c r="F38" i="68"/>
  <c r="E38" i="68"/>
  <c r="D38" i="68"/>
  <c r="C38" i="68"/>
  <c r="L356" i="70"/>
  <c r="L355" i="70"/>
  <c r="L354" i="70"/>
  <c r="L353" i="70"/>
  <c r="L352" i="70"/>
  <c r="L351" i="70"/>
  <c r="L350" i="70"/>
  <c r="L349" i="70"/>
  <c r="L348" i="70"/>
  <c r="L347" i="70"/>
  <c r="L346" i="70"/>
  <c r="L345" i="70"/>
  <c r="L344" i="70"/>
  <c r="L343" i="70"/>
  <c r="L342" i="70"/>
  <c r="L341" i="70"/>
  <c r="L340" i="70"/>
  <c r="L339" i="70"/>
  <c r="L338" i="70"/>
  <c r="L337" i="70"/>
  <c r="L336" i="70"/>
  <c r="L335" i="70"/>
  <c r="L334" i="70"/>
  <c r="L333" i="70"/>
  <c r="L332" i="70"/>
  <c r="L331" i="70"/>
  <c r="L330" i="70"/>
  <c r="L329" i="70"/>
  <c r="L328" i="70"/>
  <c r="L327" i="70"/>
  <c r="L326" i="70"/>
  <c r="L325" i="70"/>
  <c r="L324" i="70"/>
  <c r="L323" i="70"/>
  <c r="L322" i="70"/>
  <c r="L321" i="70"/>
  <c r="L320" i="70"/>
  <c r="L319" i="70"/>
  <c r="L318" i="70"/>
  <c r="L317" i="70"/>
  <c r="L316" i="70"/>
  <c r="L315" i="70"/>
  <c r="L314" i="70"/>
  <c r="L313" i="70"/>
  <c r="L312" i="70"/>
  <c r="L311" i="70"/>
  <c r="L310" i="70"/>
  <c r="L309" i="70"/>
  <c r="L308" i="70"/>
  <c r="L307" i="70"/>
  <c r="L306" i="70"/>
  <c r="L305" i="70"/>
  <c r="L304" i="70"/>
  <c r="L303" i="70"/>
  <c r="L302" i="70"/>
  <c r="L301" i="70"/>
  <c r="L300" i="70"/>
  <c r="L299" i="70"/>
  <c r="L298" i="70"/>
  <c r="L297" i="70"/>
  <c r="L296" i="70"/>
  <c r="L295" i="70"/>
  <c r="L294" i="70"/>
  <c r="L293" i="70"/>
  <c r="L292" i="70"/>
  <c r="L291" i="70"/>
  <c r="L290" i="70"/>
  <c r="L289" i="70"/>
  <c r="L288" i="70"/>
  <c r="L287" i="70"/>
  <c r="L286" i="70"/>
  <c r="L285" i="70"/>
  <c r="L284" i="70"/>
  <c r="L283" i="70"/>
  <c r="L282" i="70"/>
  <c r="L281" i="70"/>
  <c r="L280" i="70"/>
  <c r="L279" i="70"/>
  <c r="L278" i="70"/>
  <c r="L277" i="70"/>
  <c r="L276" i="70"/>
  <c r="L275" i="70"/>
  <c r="L274" i="70"/>
  <c r="L273" i="70"/>
  <c r="L272" i="70"/>
  <c r="L271" i="70"/>
  <c r="L270" i="70"/>
  <c r="L269" i="70"/>
  <c r="L268" i="70"/>
  <c r="L267" i="70"/>
  <c r="L266" i="70"/>
  <c r="L265" i="70"/>
  <c r="L264" i="70"/>
  <c r="L263" i="70"/>
  <c r="L262" i="70"/>
  <c r="L261" i="70"/>
  <c r="L260" i="70"/>
  <c r="L259" i="70"/>
  <c r="L258" i="70"/>
  <c r="L257" i="70"/>
  <c r="L256" i="70"/>
  <c r="L255" i="70"/>
  <c r="L254" i="70"/>
  <c r="L253" i="70"/>
  <c r="L252" i="70"/>
  <c r="L251" i="70"/>
  <c r="L250" i="70"/>
  <c r="L249" i="70"/>
  <c r="L248" i="70"/>
  <c r="L247" i="70"/>
  <c r="L246" i="70"/>
  <c r="L245" i="70"/>
  <c r="L244" i="70"/>
  <c r="L243" i="70"/>
  <c r="L242" i="70"/>
  <c r="L241" i="70"/>
  <c r="L240" i="70"/>
  <c r="L239" i="70"/>
  <c r="L238" i="70"/>
  <c r="L237" i="70"/>
  <c r="L236" i="70"/>
  <c r="L235" i="70"/>
  <c r="L234" i="70"/>
  <c r="L233" i="70"/>
  <c r="L232" i="70"/>
  <c r="L231" i="70"/>
  <c r="L230" i="70"/>
  <c r="L229" i="70"/>
  <c r="L228" i="70"/>
  <c r="L227" i="70"/>
  <c r="L226" i="70"/>
  <c r="L225" i="70"/>
  <c r="L224" i="70"/>
  <c r="L223" i="70"/>
  <c r="L222" i="70"/>
  <c r="L221" i="70"/>
  <c r="L220" i="70"/>
  <c r="L219" i="70"/>
  <c r="L218" i="70"/>
  <c r="L217" i="70"/>
  <c r="L216" i="70"/>
  <c r="L215" i="70"/>
  <c r="L214" i="70"/>
  <c r="L213" i="70"/>
  <c r="L212" i="70"/>
  <c r="L211" i="70"/>
  <c r="L210" i="70"/>
  <c r="L209" i="70"/>
  <c r="L208" i="70"/>
  <c r="L207" i="70"/>
  <c r="L206" i="70"/>
  <c r="L205" i="70"/>
  <c r="L204" i="70"/>
  <c r="L203" i="70"/>
  <c r="L202" i="70"/>
  <c r="L201" i="70"/>
  <c r="L200" i="70"/>
  <c r="L199" i="70"/>
  <c r="L198" i="70"/>
  <c r="L197" i="70"/>
  <c r="L196" i="70"/>
  <c r="L195" i="70"/>
  <c r="L194" i="70"/>
  <c r="L193" i="70"/>
  <c r="L192" i="70"/>
  <c r="L191" i="70"/>
  <c r="L190" i="70"/>
  <c r="L189" i="70"/>
  <c r="L188" i="70"/>
  <c r="L187" i="70"/>
  <c r="L186" i="70"/>
  <c r="L185" i="70"/>
  <c r="L184" i="70"/>
  <c r="L183" i="70"/>
  <c r="L182" i="70"/>
  <c r="L181" i="70"/>
  <c r="L180" i="70"/>
  <c r="L179" i="70"/>
  <c r="L178" i="70"/>
  <c r="L177" i="70"/>
  <c r="L176" i="70"/>
  <c r="L175" i="70"/>
  <c r="L174" i="70"/>
  <c r="L173" i="70"/>
  <c r="L172" i="70"/>
  <c r="L171" i="70"/>
  <c r="L170" i="70"/>
  <c r="L169" i="70"/>
  <c r="L168" i="70"/>
  <c r="L167" i="70"/>
  <c r="L166" i="70"/>
  <c r="L165" i="70"/>
  <c r="L164" i="70"/>
  <c r="L163" i="70"/>
  <c r="L162" i="70"/>
  <c r="L161" i="70"/>
  <c r="L160" i="70"/>
  <c r="L159" i="70"/>
  <c r="L158" i="70"/>
  <c r="L157" i="70"/>
  <c r="L156" i="70"/>
  <c r="L155" i="70"/>
  <c r="L154" i="70"/>
  <c r="L153" i="70"/>
  <c r="L152" i="70"/>
  <c r="L151" i="70"/>
  <c r="L150" i="70"/>
  <c r="L149" i="70"/>
  <c r="L148" i="70"/>
  <c r="L147" i="70"/>
  <c r="L146" i="70"/>
  <c r="L145" i="70"/>
  <c r="L144" i="70"/>
  <c r="L143" i="70"/>
  <c r="L142" i="70"/>
  <c r="L141" i="70"/>
  <c r="L140" i="70"/>
  <c r="L139" i="70"/>
  <c r="L138" i="70"/>
  <c r="L137" i="70"/>
  <c r="L136" i="70"/>
  <c r="L135" i="70"/>
  <c r="L134" i="70"/>
  <c r="L133" i="70"/>
  <c r="L132" i="70"/>
  <c r="L131" i="70"/>
  <c r="L130" i="70"/>
  <c r="L129" i="70"/>
  <c r="L128" i="70"/>
  <c r="L127" i="70"/>
  <c r="L126" i="70"/>
  <c r="L125" i="70"/>
  <c r="L124" i="70"/>
  <c r="L123" i="70"/>
  <c r="L122" i="70"/>
  <c r="L121" i="70"/>
  <c r="L120" i="70"/>
  <c r="L119" i="70"/>
  <c r="L118" i="70"/>
  <c r="L117" i="70"/>
  <c r="L116" i="70"/>
  <c r="L115" i="70"/>
  <c r="L114" i="70"/>
  <c r="L113" i="70"/>
  <c r="L112" i="70"/>
  <c r="L111" i="70"/>
  <c r="L110" i="70"/>
  <c r="L109" i="70"/>
  <c r="L108" i="70"/>
  <c r="L107" i="70"/>
  <c r="L106" i="70"/>
  <c r="L105" i="70"/>
  <c r="L104" i="70"/>
  <c r="L103" i="70"/>
  <c r="L102" i="70"/>
  <c r="L101" i="70"/>
  <c r="L100" i="70"/>
  <c r="L99" i="70"/>
  <c r="L98" i="70"/>
  <c r="L97" i="70"/>
  <c r="L96" i="70"/>
  <c r="L95" i="70"/>
  <c r="L94" i="70"/>
  <c r="L93" i="70"/>
  <c r="L92" i="70"/>
  <c r="L91" i="70"/>
  <c r="L90" i="70"/>
  <c r="L89" i="70"/>
  <c r="L88" i="70"/>
  <c r="L87" i="70"/>
  <c r="L86" i="70"/>
  <c r="L85" i="70"/>
  <c r="L84" i="70"/>
  <c r="L83" i="70"/>
  <c r="L82" i="70"/>
  <c r="L81" i="70"/>
  <c r="L80" i="70"/>
  <c r="L79" i="70"/>
  <c r="L78" i="70"/>
  <c r="L77" i="70"/>
  <c r="L76" i="70"/>
  <c r="L75" i="70"/>
  <c r="L74" i="70"/>
  <c r="L73" i="70"/>
  <c r="L72" i="70"/>
  <c r="L71" i="70"/>
  <c r="L70" i="70"/>
  <c r="L69" i="70"/>
  <c r="L68" i="70"/>
  <c r="L67" i="70"/>
  <c r="L66" i="70"/>
  <c r="L65" i="70"/>
  <c r="L64" i="70"/>
  <c r="L63" i="70"/>
  <c r="L62" i="70"/>
  <c r="L61" i="70"/>
  <c r="L60" i="70"/>
  <c r="L59" i="70"/>
  <c r="L58" i="70"/>
  <c r="L57" i="70"/>
  <c r="L56" i="70"/>
  <c r="L55" i="70"/>
  <c r="L54" i="70"/>
  <c r="L53" i="70"/>
  <c r="L52" i="70"/>
  <c r="L51" i="70"/>
  <c r="L50" i="70"/>
  <c r="L49" i="70"/>
  <c r="L48" i="70"/>
  <c r="L47" i="70"/>
  <c r="L46" i="70"/>
  <c r="L45" i="70"/>
  <c r="L44" i="70"/>
  <c r="L43" i="70"/>
  <c r="L42" i="70"/>
  <c r="L41" i="70"/>
  <c r="L40" i="70"/>
  <c r="L38" i="70"/>
  <c r="K38" i="70"/>
  <c r="J38" i="70"/>
  <c r="I38" i="70"/>
  <c r="H38" i="70"/>
  <c r="G38" i="70"/>
  <c r="F38" i="70"/>
  <c r="E38" i="70"/>
  <c r="D38" i="70"/>
  <c r="C38" i="70"/>
  <c r="E36" i="66"/>
  <c r="J101" i="62"/>
  <c r="J100" i="62"/>
  <c r="J99" i="62"/>
  <c r="J98" i="62"/>
  <c r="J97" i="62"/>
  <c r="J96" i="62"/>
  <c r="J95" i="62"/>
  <c r="J94" i="62"/>
  <c r="J93" i="62"/>
  <c r="J92" i="62"/>
  <c r="J91" i="62"/>
  <c r="J90" i="62"/>
  <c r="J89" i="62"/>
  <c r="J88" i="62"/>
  <c r="J87" i="62"/>
  <c r="J86" i="62"/>
  <c r="J85" i="62"/>
  <c r="J84" i="62"/>
  <c r="J83" i="62"/>
  <c r="J82" i="62"/>
  <c r="J81" i="62"/>
  <c r="J80" i="62"/>
  <c r="J79" i="62"/>
  <c r="J78" i="62"/>
  <c r="J77" i="62"/>
  <c r="J76" i="62"/>
  <c r="J75" i="62"/>
  <c r="J74" i="62"/>
  <c r="J73" i="62"/>
  <c r="J72" i="62"/>
  <c r="J71" i="62"/>
  <c r="J70" i="62"/>
  <c r="J69" i="62"/>
  <c r="J68" i="62"/>
  <c r="J67" i="62"/>
  <c r="J66" i="62"/>
  <c r="J65" i="62"/>
  <c r="J64" i="62"/>
  <c r="J63" i="62"/>
  <c r="J62" i="62"/>
  <c r="J61" i="62"/>
  <c r="J60" i="62"/>
  <c r="J59" i="62"/>
  <c r="J58" i="62"/>
  <c r="J57" i="62"/>
  <c r="J56" i="62"/>
  <c r="J55" i="62"/>
  <c r="J54" i="62"/>
  <c r="J53" i="62"/>
  <c r="J52" i="62"/>
  <c r="J51" i="62"/>
  <c r="J50" i="62"/>
  <c r="J49" i="62"/>
  <c r="J48" i="62"/>
  <c r="J47" i="62"/>
  <c r="J46" i="62"/>
  <c r="J45" i="62"/>
  <c r="J44" i="62"/>
  <c r="J43" i="62"/>
  <c r="J42" i="62"/>
  <c r="J41" i="62"/>
  <c r="J40" i="62"/>
  <c r="J39" i="62"/>
  <c r="J38" i="62"/>
  <c r="J37" i="62"/>
  <c r="J36" i="62"/>
  <c r="J35" i="62"/>
  <c r="J34" i="62"/>
  <c r="J33" i="62"/>
  <c r="J32" i="62"/>
  <c r="J31" i="62"/>
  <c r="J30" i="62"/>
  <c r="J29" i="62"/>
  <c r="J28" i="62"/>
  <c r="J27" i="62"/>
  <c r="J26" i="62"/>
  <c r="J25" i="62"/>
  <c r="J24" i="62"/>
  <c r="J23" i="62"/>
  <c r="J22" i="62"/>
  <c r="J21" i="62"/>
  <c r="J20" i="62"/>
  <c r="J19" i="62"/>
  <c r="J18" i="62"/>
  <c r="J17" i="62"/>
  <c r="J16" i="62"/>
  <c r="J15" i="62"/>
  <c r="J14" i="62"/>
  <c r="J13" i="62"/>
  <c r="J12" i="62"/>
  <c r="J11" i="62"/>
  <c r="J10" i="62"/>
  <c r="J9" i="62"/>
  <c r="J8" i="62"/>
  <c r="J7" i="62"/>
  <c r="J6" i="62"/>
  <c r="J5" i="62"/>
  <c r="J4" i="62"/>
  <c r="J3" i="62"/>
  <c r="H101" i="62"/>
  <c r="H100" i="62"/>
  <c r="H99" i="62"/>
  <c r="H98" i="62"/>
  <c r="H97" i="62"/>
  <c r="H96" i="62"/>
  <c r="H95" i="62"/>
  <c r="H94" i="62"/>
  <c r="H93" i="62"/>
  <c r="H92" i="62"/>
  <c r="H91" i="62"/>
  <c r="H90" i="62"/>
  <c r="H89" i="62"/>
  <c r="H88" i="62"/>
  <c r="H87" i="62"/>
  <c r="H86" i="62"/>
  <c r="H85" i="62"/>
  <c r="H84" i="62"/>
  <c r="H83" i="62"/>
  <c r="H82" i="62"/>
  <c r="H81" i="62"/>
  <c r="H80" i="62"/>
  <c r="H79" i="62"/>
  <c r="H78" i="62"/>
  <c r="H77" i="62"/>
  <c r="H76" i="62"/>
  <c r="H75" i="62"/>
  <c r="H74" i="62"/>
  <c r="H73" i="62"/>
  <c r="H72" i="62"/>
  <c r="H71" i="62"/>
  <c r="H70" i="62"/>
  <c r="H69" i="62"/>
  <c r="H68" i="62"/>
  <c r="H67" i="62"/>
  <c r="H66" i="62"/>
  <c r="H65" i="62"/>
  <c r="H64" i="62"/>
  <c r="H63" i="62"/>
  <c r="H62" i="62"/>
  <c r="H61" i="62"/>
  <c r="H60" i="62"/>
  <c r="H59" i="62"/>
  <c r="H58" i="62"/>
  <c r="H57" i="62"/>
  <c r="H56" i="62"/>
  <c r="H55" i="62"/>
  <c r="H54" i="62"/>
  <c r="H53" i="62"/>
  <c r="H52" i="62"/>
  <c r="H51" i="62"/>
  <c r="H50" i="62"/>
  <c r="H49" i="62"/>
  <c r="H48" i="62"/>
  <c r="H47" i="62"/>
  <c r="H46" i="62"/>
  <c r="H45" i="62"/>
  <c r="H44" i="62"/>
  <c r="H43" i="62"/>
  <c r="H42" i="62"/>
  <c r="H41" i="62"/>
  <c r="H40" i="62"/>
  <c r="H39" i="62"/>
  <c r="H38" i="62"/>
  <c r="H37" i="62"/>
  <c r="H36" i="62"/>
  <c r="H35" i="62"/>
  <c r="H34" i="62"/>
  <c r="H33" i="62"/>
  <c r="H32" i="62"/>
  <c r="H31" i="62"/>
  <c r="H30" i="62"/>
  <c r="H29" i="62"/>
  <c r="H28" i="62"/>
  <c r="H27" i="62"/>
  <c r="H26" i="62"/>
  <c r="H25" i="62"/>
  <c r="H24" i="62"/>
  <c r="H23" i="62"/>
  <c r="H22" i="62"/>
  <c r="H21" i="62"/>
  <c r="H20" i="62"/>
  <c r="H19" i="62"/>
  <c r="H18" i="62"/>
  <c r="H17" i="62"/>
  <c r="H16" i="62"/>
  <c r="H15" i="62"/>
  <c r="H14" i="62"/>
  <c r="H13" i="62"/>
  <c r="H12" i="62"/>
  <c r="H11" i="62"/>
  <c r="H10" i="62"/>
  <c r="H9" i="62"/>
  <c r="H8" i="62"/>
  <c r="H7" i="62"/>
  <c r="H6" i="62"/>
  <c r="H5" i="62"/>
  <c r="H4" i="62"/>
  <c r="H3" i="62"/>
  <c r="F150" i="62"/>
  <c r="F149" i="62"/>
  <c r="F148" i="62"/>
  <c r="F147" i="62"/>
  <c r="F146" i="62"/>
  <c r="F145" i="62"/>
  <c r="F144" i="62"/>
  <c r="F143" i="62"/>
  <c r="F142" i="62"/>
  <c r="F141" i="62"/>
  <c r="F140" i="62"/>
  <c r="F139" i="62"/>
  <c r="F138" i="62"/>
  <c r="F137" i="62"/>
  <c r="F136" i="62"/>
  <c r="F135" i="62"/>
  <c r="F134" i="62"/>
  <c r="F133" i="62"/>
  <c r="F132" i="62"/>
  <c r="F131" i="62"/>
  <c r="F130" i="62"/>
  <c r="F129" i="62"/>
  <c r="F128" i="62"/>
  <c r="F127" i="62"/>
  <c r="F126" i="62"/>
  <c r="F125" i="62"/>
  <c r="F124" i="62"/>
  <c r="F123" i="62"/>
  <c r="F122" i="62"/>
  <c r="F121" i="62"/>
  <c r="F120" i="62"/>
  <c r="F119" i="62"/>
  <c r="F118" i="62"/>
  <c r="F117" i="62"/>
  <c r="F116" i="62"/>
  <c r="F115" i="62"/>
  <c r="F114" i="62"/>
  <c r="F113" i="62"/>
  <c r="F112" i="62"/>
  <c r="F111" i="62"/>
  <c r="F110" i="62"/>
  <c r="F109" i="62"/>
  <c r="F108" i="62"/>
  <c r="F107" i="62"/>
  <c r="F106" i="62"/>
  <c r="F105" i="62"/>
  <c r="F104" i="62"/>
  <c r="F103" i="62"/>
  <c r="F102" i="62"/>
  <c r="F101" i="62"/>
  <c r="F100" i="62"/>
  <c r="F99" i="62"/>
  <c r="F98" i="62"/>
  <c r="F97" i="62"/>
  <c r="F96" i="62"/>
  <c r="F95" i="62"/>
  <c r="F94" i="62"/>
  <c r="F93" i="62"/>
  <c r="F92" i="62"/>
  <c r="F91" i="62"/>
  <c r="F90" i="62"/>
  <c r="F89" i="62"/>
  <c r="F88" i="62"/>
  <c r="F87" i="62"/>
  <c r="F86" i="62"/>
  <c r="F85" i="62"/>
  <c r="F84" i="62"/>
  <c r="F83" i="62"/>
  <c r="F82" i="62"/>
  <c r="F81" i="62"/>
  <c r="F80" i="62"/>
  <c r="F79" i="62"/>
  <c r="F78" i="62"/>
  <c r="F77" i="62"/>
  <c r="F76" i="62"/>
  <c r="F75" i="62"/>
  <c r="F74" i="62"/>
  <c r="F73" i="62"/>
  <c r="F72" i="62"/>
  <c r="F71" i="62"/>
  <c r="F70" i="62"/>
  <c r="F69" i="62"/>
  <c r="F68" i="62"/>
  <c r="F67" i="62"/>
  <c r="F66" i="62"/>
  <c r="F65" i="62"/>
  <c r="F64" i="62"/>
  <c r="F63" i="62"/>
  <c r="F62" i="62"/>
  <c r="F61" i="62"/>
  <c r="F60" i="62"/>
  <c r="F59" i="62"/>
  <c r="F58" i="62"/>
  <c r="F57" i="62"/>
  <c r="F56" i="62"/>
  <c r="F55" i="62"/>
  <c r="F54" i="62"/>
  <c r="F53" i="62"/>
  <c r="F52" i="62"/>
  <c r="F51" i="62"/>
  <c r="F50" i="62"/>
  <c r="F49" i="62"/>
  <c r="F48" i="62"/>
  <c r="F47" i="62"/>
  <c r="F46" i="62"/>
  <c r="F45" i="62"/>
  <c r="F44" i="62"/>
  <c r="F43" i="62"/>
  <c r="F42" i="62"/>
  <c r="F41" i="62"/>
  <c r="F40" i="62"/>
  <c r="F39" i="62"/>
  <c r="F38" i="62"/>
  <c r="F37" i="62"/>
  <c r="F36" i="62"/>
  <c r="F35" i="62"/>
  <c r="F34" i="62"/>
  <c r="F33" i="62"/>
  <c r="F32" i="62"/>
  <c r="F31" i="62"/>
  <c r="F30" i="62"/>
  <c r="F29" i="62"/>
  <c r="F28" i="62"/>
  <c r="F27" i="62"/>
  <c r="F26" i="62"/>
  <c r="F25" i="62"/>
  <c r="F24" i="62"/>
  <c r="F23" i="62"/>
  <c r="F22" i="62"/>
  <c r="F21" i="62"/>
  <c r="F20" i="62"/>
  <c r="F19" i="62"/>
  <c r="F18" i="62"/>
  <c r="F17" i="62"/>
  <c r="F16" i="62"/>
  <c r="F15" i="62"/>
  <c r="F14" i="62"/>
  <c r="F13" i="62"/>
  <c r="F12" i="62"/>
  <c r="F11" i="62"/>
  <c r="F10" i="62"/>
  <c r="F9" i="62"/>
  <c r="F8" i="62"/>
  <c r="F7" i="62"/>
  <c r="F6" i="62"/>
  <c r="F5" i="62"/>
  <c r="F4" i="62"/>
  <c r="F3" i="62"/>
  <c r="D224" i="62"/>
  <c r="D223" i="62"/>
  <c r="D222" i="62"/>
  <c r="D221" i="62"/>
  <c r="D220" i="62"/>
  <c r="D219" i="62"/>
  <c r="D218" i="62"/>
  <c r="D217" i="62"/>
  <c r="D216" i="62"/>
  <c r="D215" i="62"/>
  <c r="D214" i="62"/>
  <c r="D213" i="62"/>
  <c r="D212" i="62"/>
  <c r="D211" i="62"/>
  <c r="D210" i="62"/>
  <c r="D209" i="62"/>
  <c r="D208" i="62"/>
  <c r="D207" i="62"/>
  <c r="D206" i="62"/>
  <c r="D205" i="62"/>
  <c r="D204" i="62"/>
  <c r="D203" i="62"/>
  <c r="D202" i="62"/>
  <c r="D201" i="62"/>
  <c r="D200" i="62"/>
  <c r="D199" i="62"/>
  <c r="D198" i="62"/>
  <c r="D197" i="62"/>
  <c r="D196" i="62"/>
  <c r="D195" i="62"/>
  <c r="D194" i="62"/>
  <c r="D193" i="62"/>
  <c r="D192" i="62"/>
  <c r="D191" i="62"/>
  <c r="D190" i="62"/>
  <c r="D189" i="62"/>
  <c r="D188" i="62"/>
  <c r="D187" i="62"/>
  <c r="D186" i="62"/>
  <c r="D185" i="62"/>
  <c r="D184" i="62"/>
  <c r="D183" i="62"/>
  <c r="D182" i="62"/>
  <c r="D181" i="62"/>
  <c r="D180" i="62"/>
  <c r="D179" i="62"/>
  <c r="D178" i="62"/>
  <c r="D177" i="62"/>
  <c r="D176" i="62"/>
  <c r="D175" i="62"/>
  <c r="D174" i="62"/>
  <c r="D173" i="62"/>
  <c r="D172" i="62"/>
  <c r="D171" i="62"/>
  <c r="D170" i="62"/>
  <c r="D169" i="62"/>
  <c r="D168" i="62"/>
  <c r="D167" i="62"/>
  <c r="D166" i="62"/>
  <c r="D165" i="62"/>
  <c r="D164" i="62"/>
  <c r="D163" i="62"/>
  <c r="D162" i="62"/>
  <c r="D161" i="62"/>
  <c r="D160" i="62"/>
  <c r="D159" i="62"/>
  <c r="D158" i="62"/>
  <c r="D157" i="62"/>
  <c r="D156" i="62"/>
  <c r="D155" i="62"/>
  <c r="D154" i="62"/>
  <c r="D153" i="62"/>
  <c r="D152" i="62"/>
  <c r="D151" i="62"/>
  <c r="D150" i="62"/>
  <c r="D149" i="62"/>
  <c r="D148" i="62"/>
  <c r="D147" i="62"/>
  <c r="D146" i="62"/>
  <c r="D145" i="62"/>
  <c r="D144" i="62"/>
  <c r="D143" i="62"/>
  <c r="D142" i="62"/>
  <c r="D141" i="62"/>
  <c r="D140" i="62"/>
  <c r="D139" i="62"/>
  <c r="D138" i="62"/>
  <c r="D137" i="62"/>
  <c r="D136" i="62"/>
  <c r="D135" i="62"/>
  <c r="D134" i="62"/>
  <c r="D133" i="62"/>
  <c r="D132" i="62"/>
  <c r="D131" i="62"/>
  <c r="D130" i="62"/>
  <c r="D129" i="62"/>
  <c r="D128" i="62"/>
  <c r="D127" i="62"/>
  <c r="D126" i="62"/>
  <c r="D125" i="62"/>
  <c r="D124" i="62"/>
  <c r="D123" i="62"/>
  <c r="D122" i="62"/>
  <c r="D121" i="62"/>
  <c r="D120" i="62"/>
  <c r="D119" i="62"/>
  <c r="D118" i="62"/>
  <c r="D117" i="62"/>
  <c r="D116" i="62"/>
  <c r="D115" i="62"/>
  <c r="D114" i="62"/>
  <c r="D113" i="62"/>
  <c r="D112" i="62"/>
  <c r="D111" i="62"/>
  <c r="D110" i="62"/>
  <c r="D109" i="62"/>
  <c r="D108" i="62"/>
  <c r="D107" i="62"/>
  <c r="D106" i="62"/>
  <c r="D105" i="62"/>
  <c r="D104" i="62"/>
  <c r="D103" i="62"/>
  <c r="D102" i="62"/>
  <c r="D101" i="62"/>
  <c r="D100" i="62"/>
  <c r="D99" i="62"/>
  <c r="D98" i="62"/>
  <c r="D97" i="62"/>
  <c r="D96" i="62"/>
  <c r="D95" i="62"/>
  <c r="D94" i="62"/>
  <c r="D93" i="62"/>
  <c r="D92" i="62"/>
  <c r="D91" i="62"/>
  <c r="D90" i="62"/>
  <c r="D89" i="62"/>
  <c r="D88" i="62"/>
  <c r="D87" i="62"/>
  <c r="D86" i="62"/>
  <c r="D85" i="62"/>
  <c r="D84" i="62"/>
  <c r="D83" i="62"/>
  <c r="D82" i="62"/>
  <c r="D81" i="62"/>
  <c r="D80" i="62"/>
  <c r="D79" i="62"/>
  <c r="D78" i="62"/>
  <c r="D77" i="62"/>
  <c r="D76" i="62"/>
  <c r="D75" i="62"/>
  <c r="D74" i="62"/>
  <c r="D73" i="62"/>
  <c r="D72" i="62"/>
  <c r="D71" i="62"/>
  <c r="D70" i="62"/>
  <c r="D69" i="62"/>
  <c r="D68" i="62"/>
  <c r="D67" i="62"/>
  <c r="D66" i="62"/>
  <c r="D65" i="62"/>
  <c r="D64" i="62"/>
  <c r="D63" i="62"/>
  <c r="D62" i="62"/>
  <c r="D61" i="62"/>
  <c r="D60" i="62"/>
  <c r="D59" i="62"/>
  <c r="D58" i="62"/>
  <c r="D57" i="62"/>
  <c r="D56" i="62"/>
  <c r="D55" i="62"/>
  <c r="D54" i="62"/>
  <c r="D53" i="62"/>
  <c r="D52" i="62"/>
  <c r="D51" i="62"/>
  <c r="D50" i="62"/>
  <c r="D49" i="62"/>
  <c r="D48" i="62"/>
  <c r="D47" i="62"/>
  <c r="D46" i="62"/>
  <c r="D45" i="62"/>
  <c r="D44" i="62"/>
  <c r="D43" i="62"/>
  <c r="D42" i="62"/>
  <c r="D41" i="62"/>
  <c r="D40" i="62"/>
  <c r="D39" i="62"/>
  <c r="D38" i="62"/>
  <c r="D37" i="62"/>
  <c r="D36" i="62"/>
  <c r="D35" i="62"/>
  <c r="D34" i="62"/>
  <c r="D33" i="62"/>
  <c r="D32" i="62"/>
  <c r="D31" i="62"/>
  <c r="D30" i="62"/>
  <c r="D29" i="62"/>
  <c r="D28" i="62"/>
  <c r="D27" i="62"/>
  <c r="D26" i="62"/>
  <c r="D25" i="62"/>
  <c r="D24" i="62"/>
  <c r="D23" i="62"/>
  <c r="D22" i="62"/>
  <c r="D21" i="62"/>
  <c r="D20" i="62"/>
  <c r="D19" i="62"/>
  <c r="D18" i="62"/>
  <c r="D17" i="62"/>
  <c r="D16" i="62"/>
  <c r="D15" i="62"/>
  <c r="D14" i="62"/>
  <c r="D13" i="62"/>
  <c r="D12" i="62"/>
  <c r="D11" i="62"/>
  <c r="D10" i="62"/>
  <c r="D9" i="62"/>
  <c r="D8" i="62"/>
  <c r="D7" i="62"/>
  <c r="D6" i="62"/>
  <c r="D5" i="62"/>
  <c r="D4" i="62"/>
  <c r="D3" i="62"/>
  <c r="C101" i="62"/>
  <c r="C100" i="62"/>
  <c r="C99" i="62"/>
  <c r="C98" i="62"/>
  <c r="C97" i="62"/>
  <c r="C96" i="62"/>
  <c r="C95" i="62"/>
  <c r="C94" i="62"/>
  <c r="C93" i="62"/>
  <c r="C92" i="62"/>
  <c r="C91" i="62"/>
  <c r="C90" i="62"/>
  <c r="C89" i="62"/>
  <c r="C88" i="62"/>
  <c r="C87" i="62"/>
  <c r="C86" i="62"/>
  <c r="C85" i="62"/>
  <c r="C84" i="62"/>
  <c r="C83" i="62"/>
  <c r="C82" i="62"/>
  <c r="C81" i="62"/>
  <c r="C80" i="62"/>
  <c r="C79" i="62"/>
  <c r="C78" i="62"/>
  <c r="C77" i="62"/>
  <c r="C76" i="62"/>
  <c r="C75" i="62"/>
  <c r="C74" i="62"/>
  <c r="C73" i="62"/>
  <c r="C72" i="62"/>
  <c r="C71" i="62"/>
  <c r="C70" i="62"/>
  <c r="C69" i="62"/>
  <c r="C68" i="62"/>
  <c r="C67" i="62"/>
  <c r="C66" i="62"/>
  <c r="C65" i="62"/>
  <c r="C64" i="62"/>
  <c r="C63" i="62"/>
  <c r="C62" i="62"/>
  <c r="C61" i="62"/>
  <c r="C60" i="62"/>
  <c r="C59" i="62"/>
  <c r="C58" i="62"/>
  <c r="C57" i="62"/>
  <c r="C56" i="62"/>
  <c r="C55" i="62"/>
  <c r="C54" i="62"/>
  <c r="C53" i="62"/>
  <c r="C52" i="62"/>
  <c r="C51" i="62"/>
  <c r="C50" i="62"/>
  <c r="C49" i="62"/>
  <c r="C48" i="62"/>
  <c r="C47" i="62"/>
  <c r="C46" i="62"/>
  <c r="C45" i="62"/>
  <c r="C44" i="62"/>
  <c r="C43" i="62"/>
  <c r="C42" i="62"/>
  <c r="C41" i="62"/>
  <c r="C40" i="62"/>
  <c r="C39" i="62"/>
  <c r="C38" i="62"/>
  <c r="C37" i="62"/>
  <c r="C36" i="62"/>
  <c r="C35" i="62"/>
  <c r="C34" i="62"/>
  <c r="C33" i="62"/>
  <c r="C32" i="62"/>
  <c r="C31" i="62"/>
  <c r="C30" i="62"/>
  <c r="C29" i="62"/>
  <c r="C28" i="62"/>
  <c r="C27" i="62"/>
  <c r="C26" i="62"/>
  <c r="C25" i="62"/>
  <c r="C24" i="62"/>
  <c r="C23" i="62"/>
  <c r="C22" i="62"/>
  <c r="C21" i="62"/>
  <c r="C20" i="62"/>
  <c r="C19" i="62"/>
  <c r="C18" i="62"/>
  <c r="C17" i="62"/>
  <c r="C16" i="62"/>
  <c r="C15" i="62"/>
  <c r="C14" i="62"/>
  <c r="C13" i="62"/>
  <c r="C12" i="62"/>
  <c r="C11" i="62"/>
  <c r="C10" i="62"/>
  <c r="C9" i="62"/>
  <c r="C8" i="62"/>
  <c r="C7" i="62"/>
  <c r="C6" i="62"/>
  <c r="C5" i="62"/>
  <c r="C4" i="62"/>
  <c r="C3" i="62"/>
  <c r="A17" i="60"/>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<sst xmlns="http://schemas.openxmlformats.org/spreadsheetml/2006/main" count="868" uniqueCount="796">
  <si>
    <r>
      <rPr>
        <b/>
        <sz val="24"/>
        <color rgb="FF000000"/>
        <rFont val="Arial"/>
      </rPr>
      <t xml:space="preserve">MAPA DE PREÇOS DO DiLAB/LFDA-MG - </t>
    </r>
    <r>
      <rPr>
        <b/>
        <sz val="24"/>
        <color rgb="FF3C7D22"/>
        <rFont val="Arial"/>
      </rPr>
      <t>PLANILHA MAPRE</t>
    </r>
    <r>
      <rPr>
        <b/>
        <sz val="24"/>
        <color rgb="FF000000"/>
        <rFont val="Arial"/>
      </rPr>
      <t xml:space="preserve"> - </t>
    </r>
    <r>
      <rPr>
        <b/>
        <sz val="18"/>
        <color rgb="FFFF0000"/>
        <rFont val="Arial"/>
      </rPr>
      <t>PREÇOS DE REFERÊNCIA POR MENOR VALOR OU TENDÊNCIA CENTRAL</t>
    </r>
  </si>
  <si>
    <t>Relatório geral para inclusão em processos de aquisição</t>
  </si>
  <si>
    <t>Data atual</t>
  </si>
  <si>
    <t>Nota: somente são explicitados dados que possuem preenchimento correto na aba BD ITEM e consequentemente, na aba BD PREÇO e não foram nelas excluídos com identificação de *** nos IDs.</t>
  </si>
  <si>
    <t>Síntese da lista</t>
  </si>
  <si>
    <t>Células de fórmula intrínseca</t>
  </si>
  <si>
    <t>Células base de filtro</t>
  </si>
  <si>
    <t>N° de itens válidos finais da lista</t>
  </si>
  <si>
    <t>Células consequência de filtro</t>
  </si>
  <si>
    <t>Valor total da lista</t>
  </si>
  <si>
    <t>RELATÓRIO DE PRECIFICAÇÃO</t>
  </si>
  <si>
    <t>LISTA:</t>
  </si>
  <si>
    <t>N° item ComprasGov (ID SEC)</t>
  </si>
  <si>
    <t>ID PRI</t>
  </si>
  <si>
    <t>Descrição do(s) item(ns)</t>
  </si>
  <si>
    <t>Requisitantes</t>
  </si>
  <si>
    <t>CATMAT</t>
  </si>
  <si>
    <t>Unidade</t>
  </si>
  <si>
    <t>Quantidade Total</t>
  </si>
  <si>
    <t>Requisição mínima</t>
  </si>
  <si>
    <t>Requisição máxima</t>
  </si>
  <si>
    <t>N° de propostas na precificação</t>
  </si>
  <si>
    <t>Coeficiente de variação (%)</t>
  </si>
  <si>
    <t>Valor unitário estimado (R$)</t>
  </si>
  <si>
    <t>Valor total estimado (R$)</t>
  </si>
  <si>
    <t>Prazo de validade mínimo contado a partir do recebimento definitivo do item</t>
  </si>
  <si>
    <t>Necessita amostra no certame?
(Se não, inserir ***; se sim, inserir Sim, + justificativa)</t>
  </si>
  <si>
    <t>Auditoria de preenchimento
aba BD ITEM</t>
  </si>
  <si>
    <t>Auditoria de preenchimento
aba BD PREÇO</t>
  </si>
  <si>
    <r>
      <rPr>
        <b/>
        <sz val="24"/>
        <color rgb="FF000000"/>
        <rFont val="Arial"/>
      </rPr>
      <t xml:space="preserve">MAPA DE PREÇOS DO DILAB/LFDA-MG - </t>
    </r>
    <r>
      <rPr>
        <b/>
        <sz val="24"/>
        <color rgb="FF3C7D22"/>
        <rFont val="Arial"/>
      </rPr>
      <t xml:space="preserve">PLANILHA MAPRE </t>
    </r>
    <r>
      <rPr>
        <b/>
        <sz val="24"/>
        <color rgb="FF000000"/>
        <rFont val="Arial"/>
      </rPr>
      <t xml:space="preserve">- </t>
    </r>
    <r>
      <rPr>
        <b/>
        <sz val="18"/>
        <color rgb="FFFF0000"/>
        <rFont val="Arial"/>
      </rPr>
      <t>PREÇOS DE REFERÊNCIA POR MENOR VALOR OU TENDÊNCIA CENTRAL</t>
    </r>
  </si>
  <si>
    <t>Precificação de itens - compilação de informações</t>
  </si>
  <si>
    <t>Nota: Nesta aba BD PREÇO, somente dados da aba BD ITEM com linhas com preenchimento corerto são carregados.</t>
  </si>
  <si>
    <t>Data atual:</t>
  </si>
  <si>
    <t>Quant. de itens nesta aba (preench. correto em [BD ITEM]:</t>
  </si>
  <si>
    <t>Lista:</t>
  </si>
  <si>
    <t>Quantidade de itens válidos finais:</t>
  </si>
  <si>
    <t>Origem de ID SEC:</t>
  </si>
  <si>
    <t>Origem de ID PRI:</t>
  </si>
  <si>
    <t>Preços obtidos para os itens elencados</t>
  </si>
  <si>
    <t>Nota: o CNPJ 00.000.000/0000-00 para Compras governamentais e o CNPJ 99.999.999/9999-99 para Item excluído não são CNPJ válidos, atribuído somente para que o campo não fique com valor nulo.</t>
  </si>
  <si>
    <t>ID SEC
(*** para excluído ao REL GER)</t>
  </si>
  <si>
    <t>ID PRI
(*** se excluído em BD ITEM)</t>
  </si>
  <si>
    <t>Referência
(*** se vazio)</t>
  </si>
  <si>
    <t>CATMAT
(*** se vazio)</t>
  </si>
  <si>
    <t>Unid.</t>
  </si>
  <si>
    <t>Quantid.
total</t>
  </si>
  <si>
    <t>N° ordem do preço</t>
  </si>
  <si>
    <t>Empresa</t>
  </si>
  <si>
    <t>CNPJ</t>
  </si>
  <si>
    <t>Preço (R$) - Valor unitário</t>
  </si>
  <si>
    <t>Fonte do preço</t>
  </si>
  <si>
    <t>Válidade do orçamento/preço</t>
  </si>
  <si>
    <t>Notas, comentários e observações
(não obrigatório)</t>
  </si>
  <si>
    <t>Modalidade de cálculo</t>
  </si>
  <si>
    <t>N° de propostas válidas na precificação</t>
  </si>
  <si>
    <t>Coeficiente de variação das propostas válidas (%)</t>
  </si>
  <si>
    <t>Auditoria de preenchimento</t>
  </si>
  <si>
    <t>Auditoria Bloco  9</t>
  </si>
  <si>
    <t>Auditoria Bloco  10</t>
  </si>
  <si>
    <t>Auditoria Bloco  11</t>
  </si>
  <si>
    <t>Auditoria Bloco  12</t>
  </si>
  <si>
    <t>Auditoria Bloco  13</t>
  </si>
  <si>
    <t>Auditoria Bloco  14</t>
  </si>
  <si>
    <t>Auditoria Bloco  15</t>
  </si>
  <si>
    <t>Auditoria Bloco  16</t>
  </si>
  <si>
    <t>Preços válidos</t>
  </si>
  <si>
    <t>01</t>
  </si>
  <si>
    <t>MERCK S/A</t>
  </si>
  <si>
    <t>Orçamento de empresa</t>
  </si>
  <si>
    <t>Válido</t>
  </si>
  <si>
    <t>Menor valor</t>
  </si>
  <si>
    <t>Milli express</t>
  </si>
  <si>
    <t>Compras governamentais</t>
  </si>
  <si>
    <t>ComprasGov</t>
  </si>
  <si>
    <t>02</t>
  </si>
  <si>
    <r>
      <rPr>
        <b/>
        <sz val="24"/>
        <color rgb="FF000000"/>
        <rFont val="Arial"/>
      </rPr>
      <t xml:space="preserve">MAPA DE PREÇOS DO DILAB/LFDA-MG - </t>
    </r>
    <r>
      <rPr>
        <b/>
        <sz val="24"/>
        <color rgb="FF3C7D22"/>
        <rFont val="Arial"/>
      </rPr>
      <t>PLANILHA MAPRE</t>
    </r>
    <r>
      <rPr>
        <b/>
        <sz val="24"/>
        <color rgb="FF000000"/>
        <rFont val="Arial"/>
      </rPr>
      <t xml:space="preserve"> - </t>
    </r>
    <r>
      <rPr>
        <b/>
        <sz val="18"/>
        <color rgb="FFFF0000"/>
        <rFont val="Arial"/>
      </rPr>
      <t>PREÇOS DE REFERÊNCIA POR MENOR VALOR OU TENDÊNCIA CENTRAL</t>
    </r>
  </si>
  <si>
    <t>Identificação de itens bens ou serviços para precificação</t>
  </si>
  <si>
    <t>Precificador(a)(s):</t>
  </si>
  <si>
    <t>Angélica Santos</t>
  </si>
  <si>
    <t>Exercício da lista (informar):</t>
  </si>
  <si>
    <t>Nota 1: somente dados de linhas com preenchimento correto nesta aba BD ITEM são carregados para a aba BD PREÇO.</t>
  </si>
  <si>
    <t>21181.000240/2026-41</t>
  </si>
  <si>
    <t>Quant. itens iniciais (preench. correto):</t>
  </si>
  <si>
    <t>Identificação de itens que compõem a necessidade</t>
  </si>
  <si>
    <t>Nota 2: Não devem ser excluídas linhas. Se algum item for excluído, na célula da coluna C deverá ser inserida a justificativa, e nas células das colunas B e D a K deve ser inserido ***, bem como nas colunas L a N deve ser inserido 0.</t>
  </si>
  <si>
    <t>Nota 3: (I) Ao colar dados, usar sempre a opção [Colar especial] e [Valores]; (II) Células vazias de linhas com dados devem ser preenchidas com *** e (III) A relação de N° ID PRI com demais dados deve ser igual a da aba COMPIL BD da Listagem de Necessidades Unificadas - LNU.</t>
  </si>
  <si>
    <t>N° de ordem nesta aba</t>
  </si>
  <si>
    <t>ID PRI
(*** para excluído)</t>
  </si>
  <si>
    <t>Item(ns)</t>
  </si>
  <si>
    <t>Referência</t>
  </si>
  <si>
    <t>Solicitante e quantidade na lista atual</t>
  </si>
  <si>
    <t>Quantidade
total</t>
  </si>
  <si>
    <t>Requisição
mínima</t>
  </si>
  <si>
    <t>Requisição
máxima</t>
  </si>
  <si>
    <t xml:space="preserve">BOMBA DE OR LINHA INT/ADV - NCM 84138100 </t>
  </si>
  <si>
    <t>Orçamento Merck 50597455</t>
  </si>
  <si>
    <t>Não se aplica</t>
  </si>
  <si>
    <t>RCA-1</t>
  </si>
  <si>
    <t>RCA</t>
  </si>
  <si>
    <t>60 dias</t>
  </si>
  <si>
    <t>Não</t>
  </si>
  <si>
    <t xml:space="preserve">PLACA FONTE SISTEMA INTEGRAL - NCM
85423190 </t>
  </si>
  <si>
    <t>Item 321</t>
  </si>
  <si>
    <t>Solicitante4-321</t>
  </si>
  <si>
    <t>Solicitante3-321</t>
  </si>
  <si>
    <t>Solicitante2-321</t>
  </si>
  <si>
    <t>Solicitante1-321</t>
  </si>
  <si>
    <t>Solicitante-321</t>
  </si>
  <si>
    <t>CATMAT321</t>
  </si>
  <si>
    <t>Unidade321</t>
  </si>
  <si>
    <t>Prazo321</t>
  </si>
  <si>
    <t>Resposta321</t>
  </si>
  <si>
    <t>Item 322</t>
  </si>
  <si>
    <t>Solicitante4-322</t>
  </si>
  <si>
    <t>Solicitante3-322</t>
  </si>
  <si>
    <t>Solicitante2-322</t>
  </si>
  <si>
    <t>Solicitante1-322</t>
  </si>
  <si>
    <t>Solicitante-322</t>
  </si>
  <si>
    <t>CATMAT322</t>
  </si>
  <si>
    <t>Unidade322</t>
  </si>
  <si>
    <t>Prazo322</t>
  </si>
  <si>
    <t>Resposta322</t>
  </si>
  <si>
    <t>Item 323</t>
  </si>
  <si>
    <t>Solicitante4-323</t>
  </si>
  <si>
    <t>Solicitante3-323</t>
  </si>
  <si>
    <t>Solicitante2-323</t>
  </si>
  <si>
    <t>Solicitante1-323</t>
  </si>
  <si>
    <t>Solicitante-323</t>
  </si>
  <si>
    <t>CATMAT323</t>
  </si>
  <si>
    <t>Unidade323</t>
  </si>
  <si>
    <t>Prazo323</t>
  </si>
  <si>
    <t>Resposta323</t>
  </si>
  <si>
    <t>Item 324</t>
  </si>
  <si>
    <t>Solicitante4-324</t>
  </si>
  <si>
    <t>Solicitante3-324</t>
  </si>
  <si>
    <t>Solicitante2-324</t>
  </si>
  <si>
    <t>Solicitante1-324</t>
  </si>
  <si>
    <t>Solicitante-324</t>
  </si>
  <si>
    <t>CATMAT324</t>
  </si>
  <si>
    <t>Unidade324</t>
  </si>
  <si>
    <t>Prazo324</t>
  </si>
  <si>
    <t>Resposta324</t>
  </si>
  <si>
    <t>Item 325</t>
  </si>
  <si>
    <t>Solicitante4-325</t>
  </si>
  <si>
    <t>Solicitante3-325</t>
  </si>
  <si>
    <t>Solicitante2-325</t>
  </si>
  <si>
    <t>Solicitante1-325</t>
  </si>
  <si>
    <t>Solicitante-325</t>
  </si>
  <si>
    <t>CATMAT325</t>
  </si>
  <si>
    <t>Unidade325</t>
  </si>
  <si>
    <t>Prazo325</t>
  </si>
  <si>
    <t>Resposta325</t>
  </si>
  <si>
    <t>Item 326</t>
  </si>
  <si>
    <t>Solicitante4-326</t>
  </si>
  <si>
    <t>Solicitante3-326</t>
  </si>
  <si>
    <t>Solicitante2-326</t>
  </si>
  <si>
    <t>Solicitante1-326</t>
  </si>
  <si>
    <t>Solicitante-326</t>
  </si>
  <si>
    <t>CATMAT326</t>
  </si>
  <si>
    <t>Unidade326</t>
  </si>
  <si>
    <t>Prazo326</t>
  </si>
  <si>
    <t>Resposta326</t>
  </si>
  <si>
    <t>Item 327</t>
  </si>
  <si>
    <t>Solicitante4-327</t>
  </si>
  <si>
    <t>Solicitante3-327</t>
  </si>
  <si>
    <t>Solicitante2-327</t>
  </si>
  <si>
    <t>Solicitante1-327</t>
  </si>
  <si>
    <t>Solicitante-327</t>
  </si>
  <si>
    <t>CATMAT327</t>
  </si>
  <si>
    <t>Unidade327</t>
  </si>
  <si>
    <t>Prazo327</t>
  </si>
  <si>
    <t>Resposta327</t>
  </si>
  <si>
    <t>Item 328</t>
  </si>
  <si>
    <t>Solicitante4-328</t>
  </si>
  <si>
    <t>Solicitante3-328</t>
  </si>
  <si>
    <t>Solicitante2-328</t>
  </si>
  <si>
    <t>Solicitante1-328</t>
  </si>
  <si>
    <t>Solicitante-328</t>
  </si>
  <si>
    <t>CATMAT328</t>
  </si>
  <si>
    <t>Unidade328</t>
  </si>
  <si>
    <t>Prazo328</t>
  </si>
  <si>
    <t>Resposta328</t>
  </si>
  <si>
    <t>Item 329</t>
  </si>
  <si>
    <t>Solicitante4-329</t>
  </si>
  <si>
    <t>Solicitante3-329</t>
  </si>
  <si>
    <t>Solicitante2-329</t>
  </si>
  <si>
    <t>Solicitante1-329</t>
  </si>
  <si>
    <t>Solicitante-329</t>
  </si>
  <si>
    <t>CATMAT329</t>
  </si>
  <si>
    <t>Unidade329</t>
  </si>
  <si>
    <t>Prazo329</t>
  </si>
  <si>
    <t>Resposta329</t>
  </si>
  <si>
    <t>Item 330</t>
  </si>
  <si>
    <t>Solicitante4-330</t>
  </si>
  <si>
    <t>Solicitante3-330</t>
  </si>
  <si>
    <t>Solicitante2-330</t>
  </si>
  <si>
    <t>Solicitante1-330</t>
  </si>
  <si>
    <t>Solicitante-330</t>
  </si>
  <si>
    <t>CATMAT330</t>
  </si>
  <si>
    <t>Unidade330</t>
  </si>
  <si>
    <t>Prazo330</t>
  </si>
  <si>
    <t>Item 331</t>
  </si>
  <si>
    <t>Solicitante4-331</t>
  </si>
  <si>
    <t>Solicitante3-331</t>
  </si>
  <si>
    <t>Solicitante2-331</t>
  </si>
  <si>
    <t>Solicitante1-331</t>
  </si>
  <si>
    <t>Solicitante-331</t>
  </si>
  <si>
    <t>CATMAT331</t>
  </si>
  <si>
    <t>Unidade331</t>
  </si>
  <si>
    <t>Prazo331</t>
  </si>
  <si>
    <t>Item 332</t>
  </si>
  <si>
    <t>Solicitante4-332</t>
  </si>
  <si>
    <t>Solicitante3-332</t>
  </si>
  <si>
    <t>Solicitante2-332</t>
  </si>
  <si>
    <t>Solicitante1-332</t>
  </si>
  <si>
    <t>Solicitante-332</t>
  </si>
  <si>
    <t>CATMAT332</t>
  </si>
  <si>
    <t>Unidade332</t>
  </si>
  <si>
    <t>Item 333</t>
  </si>
  <si>
    <t>Solicitante4-333</t>
  </si>
  <si>
    <t>CATMAT333</t>
  </si>
  <si>
    <t>Unidade333</t>
  </si>
  <si>
    <t>Item 334</t>
  </si>
  <si>
    <t>Solicitante4-334</t>
  </si>
  <si>
    <t>Unidade334</t>
  </si>
  <si>
    <t>Item 335</t>
  </si>
  <si>
    <t>Solicitante4-335</t>
  </si>
  <si>
    <t>Unidade335</t>
  </si>
  <si>
    <t>Item 336</t>
  </si>
  <si>
    <t>Solicitante4-336</t>
  </si>
  <si>
    <t>Item 337</t>
  </si>
  <si>
    <t>Solicitante4-337</t>
  </si>
  <si>
    <t>Item 338</t>
  </si>
  <si>
    <t>Solicitante4-338</t>
  </si>
  <si>
    <t>Item 339</t>
  </si>
  <si>
    <t>Solicitante4-339</t>
  </si>
  <si>
    <t>Item 340</t>
  </si>
  <si>
    <t>Solicitante4-340</t>
  </si>
  <si>
    <t>Item 341</t>
  </si>
  <si>
    <t>Solicitante4-341</t>
  </si>
  <si>
    <t>Item 342</t>
  </si>
  <si>
    <t>Solicitante4-342</t>
  </si>
  <si>
    <t>Item 343</t>
  </si>
  <si>
    <t>Solicitante4-343</t>
  </si>
  <si>
    <t>Item 344</t>
  </si>
  <si>
    <t>Solicitante4-344</t>
  </si>
  <si>
    <t>Item 345</t>
  </si>
  <si>
    <t>Solicitante4-345</t>
  </si>
  <si>
    <t>Item 346</t>
  </si>
  <si>
    <t>Solicitante4-346</t>
  </si>
  <si>
    <t>Item 347</t>
  </si>
  <si>
    <t>Solicitante4-347</t>
  </si>
  <si>
    <t>Item 348</t>
  </si>
  <si>
    <t>Item 349</t>
  </si>
  <si>
    <t>Item 350</t>
  </si>
  <si>
    <t>Item 351</t>
  </si>
  <si>
    <t>Item 352</t>
  </si>
  <si>
    <t>Item 353</t>
  </si>
  <si>
    <t>Item 354</t>
  </si>
  <si>
    <r>
      <rPr>
        <b/>
        <sz val="24"/>
        <color rgb="FF000000"/>
        <rFont val="Arial"/>
      </rPr>
      <t xml:space="preserve">MAPA DE PREÇOS DO DILAB/LFDA-MG - </t>
    </r>
    <r>
      <rPr>
        <b/>
        <sz val="24"/>
        <color rgb="FF3C7D22"/>
        <rFont val="Arial"/>
      </rPr>
      <t>PLANILHA MAPRE</t>
    </r>
  </si>
  <si>
    <t>Cadastro de empresas fornecedoras</t>
  </si>
  <si>
    <t>Empresas potencialmente fornecedoras de bens e serviços</t>
  </si>
  <si>
    <t>N° linha na aba</t>
  </si>
  <si>
    <t>CNPJ da empresa</t>
  </si>
  <si>
    <t>33.069.212/0008-50</t>
  </si>
  <si>
    <t>SÍNTESE BIOTECNOLOGIA LTDA</t>
  </si>
  <si>
    <t>13.545.241/0001-68</t>
  </si>
  <si>
    <t>THERMOFISHER SCIENTIFIC</t>
  </si>
  <si>
    <t>10.720.843/0001-16</t>
  </si>
  <si>
    <t>SINAPSE BIOTECNOLOGIA</t>
  </si>
  <si>
    <t>02.371.251/0001-08</t>
  </si>
  <si>
    <t>PRO-LAB MATERIAIS PARA LABORATÓRIOS LTDA</t>
  </si>
  <si>
    <t>52.078.276/0001-96</t>
  </si>
  <si>
    <t>PROMEGA BIOTECNOLOGIA DO BRASIL LTDA</t>
  </si>
  <si>
    <t>11.909.227/0001-70</t>
  </si>
  <si>
    <t>PROMEGA BIOTECNOLOGIA DO BRASIL LTDA FILIAL</t>
  </si>
  <si>
    <t>11.909.227/0002-51</t>
  </si>
  <si>
    <t>META QUÍMICA</t>
  </si>
  <si>
    <t>07.056.011/0001-32</t>
  </si>
  <si>
    <t>LUDWIG BIOTECNOLOGIA</t>
  </si>
  <si>
    <t>01.151.850/0001-53</t>
  </si>
  <si>
    <t>NEOBIO</t>
  </si>
  <si>
    <t>08.477.087/0001-02</t>
  </si>
  <si>
    <t>NEON</t>
  </si>
  <si>
    <t>00.327.149/0003-41</t>
  </si>
  <si>
    <t>LOJA NETLAB</t>
  </si>
  <si>
    <t>17.524.672/0001-07</t>
  </si>
  <si>
    <t>PRLABOR</t>
  </si>
  <si>
    <t>15.188.525/0001-70</t>
  </si>
  <si>
    <t>GLOBAL LABOR</t>
  </si>
  <si>
    <t>14.453.599/0001-23</t>
  </si>
  <si>
    <t>LUMILABOR</t>
  </si>
  <si>
    <t>51.119.586/0001-49</t>
  </si>
  <si>
    <t>QUALYS DIAGNÓSTICO</t>
  </si>
  <si>
    <t>00.512.932/0001-13</t>
  </si>
  <si>
    <t>Labsynth Produtos para Laboratórios LTDA</t>
  </si>
  <si>
    <t>51.462.471/0001-52</t>
  </si>
  <si>
    <t>LOJALAB</t>
  </si>
  <si>
    <t>07.256.500/0001-38</t>
  </si>
  <si>
    <t>CASALAB</t>
  </si>
  <si>
    <t>04.962.301/0001-57</t>
  </si>
  <si>
    <t>00.000.000/0000-00</t>
  </si>
  <si>
    <t>RHOSSE</t>
  </si>
  <si>
    <t>04.440.002/0001-52</t>
  </si>
  <si>
    <t>PLENA-LAB</t>
  </si>
  <si>
    <t>04.457.627/0001-27</t>
  </si>
  <si>
    <t>VITCHLAB</t>
  </si>
  <si>
    <t>25.266.528/0001-38</t>
  </si>
  <si>
    <t>LABIMPORT</t>
  </si>
  <si>
    <t>31.904.234/0001-97</t>
  </si>
  <si>
    <t>FORLAB</t>
  </si>
  <si>
    <t>08.845.041/0001-90</t>
  </si>
  <si>
    <t>PRO-ANALISE</t>
  </si>
  <si>
    <t>00.398.022/0001-51</t>
  </si>
  <si>
    <t>ADRIA LABORATORIOS</t>
  </si>
  <si>
    <t>00.597.306/0001-77</t>
  </si>
  <si>
    <t>FILTRILO</t>
  </si>
  <si>
    <t>29.923.517/0002-15</t>
  </si>
  <si>
    <t>OLEUMVITTA</t>
  </si>
  <si>
    <t>33.516.746/0001-01</t>
  </si>
  <si>
    <t>LABOR SHOPPING</t>
  </si>
  <si>
    <t>35.505.446/0001-52</t>
  </si>
  <si>
    <t>GENERALMED</t>
  </si>
  <si>
    <t>23.188.464/0001-79</t>
  </si>
  <si>
    <t>SCQ SOLUÇÕES LABORATORIAIS</t>
  </si>
  <si>
    <t>71.841.456/0001-22</t>
  </si>
  <si>
    <t>WATERS</t>
  </si>
  <si>
    <t>00.000.456/0001-02</t>
  </si>
  <si>
    <t>FISHER SCIENTIFIC</t>
  </si>
  <si>
    <t>09.287.895/0001-61</t>
  </si>
  <si>
    <t>CHROMASTORE</t>
  </si>
  <si>
    <t>18.160.387/0001-09</t>
  </si>
  <si>
    <t>QUALIVIDROS</t>
  </si>
  <si>
    <t>06.003.551/0001-95</t>
  </si>
  <si>
    <t>CAMILA DE MAXIMO BRAZ</t>
  </si>
  <si>
    <t>34.078.272/0001-26</t>
  </si>
  <si>
    <t>LABORGLAS</t>
  </si>
  <si>
    <t>43.887.033/0001-08</t>
  </si>
  <si>
    <t>E-LAB COMMERCE</t>
  </si>
  <si>
    <t>46.440.787/0001-03</t>
  </si>
  <si>
    <t>M &amp; M COMÉRCIO</t>
  </si>
  <si>
    <t>24.842.922/0001-04</t>
  </si>
  <si>
    <t>EMBALAROMA</t>
  </si>
  <si>
    <t>36.374.884/0001-91</t>
  </si>
  <si>
    <t>LADER QUÍMICA</t>
  </si>
  <si>
    <t>12.271.082/0001-98</t>
  </si>
  <si>
    <t>PIQUIRI BREWSHOP</t>
  </si>
  <si>
    <t>24.556.390/0001-49</t>
  </si>
  <si>
    <t xml:space="preserve">RPLABOR </t>
  </si>
  <si>
    <t>47.839.073/0001-35</t>
  </si>
  <si>
    <t xml:space="preserve">CARLABOR PRODUTOS LABORATÓRIO </t>
  </si>
  <si>
    <t>45.947.177/0001-38</t>
  </si>
  <si>
    <t xml:space="preserve">LOJA DO LABORATÓRIO </t>
  </si>
  <si>
    <t>56.340.616/0001-66</t>
  </si>
  <si>
    <t xml:space="preserve">BCLAB PRODUTOS LABORATORIAIS </t>
  </si>
  <si>
    <t>39.409.828/0001-33</t>
  </si>
  <si>
    <t xml:space="preserve">ELO SCIENTIFIC </t>
  </si>
  <si>
    <t>44.841.520/0001-00</t>
  </si>
  <si>
    <t>AMO LAB</t>
  </si>
  <si>
    <t>30.069.131/0001-96</t>
  </si>
  <si>
    <t xml:space="preserve">IONLAB </t>
  </si>
  <si>
    <t>11.916.966/0001-90</t>
  </si>
  <si>
    <t xml:space="preserve">RBRVIDROS </t>
  </si>
  <si>
    <t>17.589.708/0001-22</t>
  </si>
  <si>
    <t xml:space="preserve">EXPRESSLAB </t>
  </si>
  <si>
    <t>61.682.943/0001-36</t>
  </si>
  <si>
    <t xml:space="preserve">LINKLAB PRODUTOS CIENTIFICOS LTDA </t>
  </si>
  <si>
    <t>48.760.622/0001-44</t>
  </si>
  <si>
    <t xml:space="preserve">PRECISAO ABSOLUTA </t>
  </si>
  <si>
    <t>05.364.996/0001-38</t>
  </si>
  <si>
    <t xml:space="preserve">DIDÁTICA ARTIGOS PARA LABORATÓRIO LTDA </t>
  </si>
  <si>
    <t>24.183.639/0001-18</t>
  </si>
  <si>
    <t xml:space="preserve">TPP TECHNO PLASTIC BRASIL LTDA </t>
  </si>
  <si>
    <t>39.941.668/0001-79</t>
  </si>
  <si>
    <t xml:space="preserve">CROMOS LAB </t>
  </si>
  <si>
    <t>51.205.033/0001-09</t>
  </si>
  <si>
    <t>DSYSLAB PROD</t>
  </si>
  <si>
    <t>21.340.859/0001-10</t>
  </si>
  <si>
    <t xml:space="preserve">EXON CIENTIFICA LTDA </t>
  </si>
  <si>
    <t>46.741.876/0001-90</t>
  </si>
  <si>
    <t xml:space="preserve">SOCIAL CASE ANALITICA COMERCIAL DE INSTRUMENTOS ANALITICOS LTDA </t>
  </si>
  <si>
    <t>11.643.231/0001-30</t>
  </si>
  <si>
    <t xml:space="preserve">SOUTH SAFE SOLUCOES INTEGRADAS &amp; IMPORTACOES  LTDA </t>
  </si>
  <si>
    <t>32.996.336/0001-42</t>
  </si>
  <si>
    <t>TDS INSTRUMENTOS TECNOLOGICOS LTDA - EPP</t>
  </si>
  <si>
    <t>03.995.303/0002-60</t>
  </si>
  <si>
    <t xml:space="preserve">LABSHOW EQUIPAMENTOS E INSUMOS QUIMICOS </t>
  </si>
  <si>
    <t>30.554.101/0001-75</t>
  </si>
  <si>
    <t xml:space="preserve">PLANETA LAB </t>
  </si>
  <si>
    <t>30.313.266/0001-55</t>
  </si>
  <si>
    <t xml:space="preserve">INOVELABOR PRODUTOS PARA LABORATORIO LTDA </t>
  </si>
  <si>
    <t>53.426.801/0001-80</t>
  </si>
  <si>
    <t xml:space="preserve">BR CIRURGICA </t>
  </si>
  <si>
    <t>16.984.697/0001-12</t>
  </si>
  <si>
    <t xml:space="preserve">ADRIALAB COMERCIO DE PRODUTOS PARA LABORATORIOS LTDA </t>
  </si>
  <si>
    <t>57.267.706/0001-31</t>
  </si>
  <si>
    <t xml:space="preserve">BIOCELL BIOTECNOLOGIA LTDA </t>
  </si>
  <si>
    <t>33.432.257/0001-71</t>
  </si>
  <si>
    <t xml:space="preserve">MLL COMERCIO DE INSUMOS E EQUIPAMENTOS LDA </t>
  </si>
  <si>
    <t>21.614.051/0001-83</t>
  </si>
  <si>
    <t xml:space="preserve">QUIMICENTER PRODTUOS PARA LABORATORIOS LTDA </t>
  </si>
  <si>
    <t>10.729.492/0001-04</t>
  </si>
  <si>
    <t xml:space="preserve">EMPÓRIO DO AZEITE </t>
  </si>
  <si>
    <t>17.917.275/0001-97</t>
  </si>
  <si>
    <t>LABORXING</t>
  </si>
  <si>
    <t>00.000.000/0001-01</t>
  </si>
  <si>
    <t>SHIMADZU</t>
  </si>
  <si>
    <t>58.752.460/0001-56</t>
  </si>
  <si>
    <t xml:space="preserve">NOVA ANALITICA </t>
  </si>
  <si>
    <t>67.774.679/0001-47</t>
  </si>
  <si>
    <t xml:space="preserve">MAXCROM INSTRUMENTOS CIENTIFICOS LTDA </t>
  </si>
  <si>
    <t>06.190.063/0002-15</t>
  </si>
  <si>
    <t xml:space="preserve">OLIVAS DO MUNDO </t>
  </si>
  <si>
    <t>91.842.112/0001-45</t>
  </si>
  <si>
    <t xml:space="preserve">FRASCOPIRA </t>
  </si>
  <si>
    <t>07.079.792/0001-80</t>
  </si>
  <si>
    <t>MEGA CENTER EMBALAGENS E ESSÊNCIAIS</t>
  </si>
  <si>
    <t>00.196.533/0001-90</t>
  </si>
  <si>
    <t xml:space="preserve">CIENLAB EQUIPAMENTOS CIENTIFICOS LTDA </t>
  </si>
  <si>
    <t>09.019.664/0001-77</t>
  </si>
  <si>
    <t xml:space="preserve">HEXIS CIENTIFICA LTDA </t>
  </si>
  <si>
    <t>53.276.010/0001-10</t>
  </si>
  <si>
    <t>PERKIN ELMER SCIENCE WITH PURPOSE '</t>
  </si>
  <si>
    <t>00.276.010/0001-00</t>
  </si>
  <si>
    <t xml:space="preserve">TFRÉ COMERCIAL LTDA </t>
  </si>
  <si>
    <t>46.388.622/0001-30</t>
  </si>
  <si>
    <t xml:space="preserve">OBAH PRODUTOS E SERVIÇOS ANALITICOS LTDA </t>
  </si>
  <si>
    <t>09.134.068/0001-38</t>
  </si>
  <si>
    <t xml:space="preserve">L M PEREIRA PRODUTOS LABORATÓRIOS LTDA </t>
  </si>
  <si>
    <t>13.227.572/0001-50</t>
  </si>
  <si>
    <t xml:space="preserve">VIDROTEC </t>
  </si>
  <si>
    <t>00.396.895/0062-47</t>
  </si>
  <si>
    <t xml:space="preserve">BIOVAR </t>
  </si>
  <si>
    <t>33.174.201/0001-64</t>
  </si>
  <si>
    <t>SPECIAL GLASS</t>
  </si>
  <si>
    <t>21.276.210/0001-87</t>
  </si>
  <si>
    <t xml:space="preserve">METROHM BRASIL INSTRUMENTAÇÃO ANALÍTICA LTDA </t>
  </si>
  <si>
    <t>07.748.837/0001-62</t>
  </si>
  <si>
    <t xml:space="preserve">ZILQUIMICA PRODUTOS P/ LABORATORIOS LTDA </t>
  </si>
  <si>
    <t>01.810.063/0001-76</t>
  </si>
  <si>
    <t xml:space="preserve">CASA AMERICANA DE ARTIGOS PARA LABOTATÓRIOS LTDA </t>
  </si>
  <si>
    <t>60.812.716/0002-04</t>
  </si>
  <si>
    <t xml:space="preserve">FORTHMED PRODUTOS MEDICOS </t>
  </si>
  <si>
    <t>04.252.803/0001-94</t>
  </si>
  <si>
    <t>ERANALITICA</t>
  </si>
  <si>
    <t>71.358.703/0001-99</t>
  </si>
  <si>
    <t xml:space="preserve">LOJA DO LABORATORIO LTDA </t>
  </si>
  <si>
    <t>31.503.963/0001-31</t>
  </si>
  <si>
    <t xml:space="preserve">MOGIGLASS ARTIGOS PARA LABORATORIOS LTDA </t>
  </si>
  <si>
    <t>66.886.052/0001-15</t>
  </si>
  <si>
    <t xml:space="preserve">VIDROTEC OFICINA E EQUIPAMENTOS </t>
  </si>
  <si>
    <t>71.105.712/0001-13</t>
  </si>
  <si>
    <t>Ferraz Distribuidora de Produtos de Biosseguranca Ltda</t>
  </si>
  <si>
    <t>10.966.146/0001-40</t>
  </si>
  <si>
    <t>ASSÉPTICO DESCARTAVESIS</t>
  </si>
  <si>
    <t>06.618.346/0001-58</t>
  </si>
  <si>
    <t>SUPER EPI EQUIPAMENTOS DE PROTECAO INDIVIDUAL LTDA</t>
  </si>
  <si>
    <t>07.809.930/0001-30</t>
  </si>
  <si>
    <t>BH EPI</t>
  </si>
  <si>
    <t>22.202.833/0001-78</t>
  </si>
  <si>
    <t>CASA do Alérgico Com. e Distr. de Prod. Alérgicos Ltda</t>
  </si>
  <si>
    <t>33.042.553/0001-66</t>
  </si>
  <si>
    <t>SOS ALERGIA LTDA.</t>
  </si>
  <si>
    <t>07.435.047/0001-27</t>
  </si>
  <si>
    <t>ALERGOSHOP PRODUTOS PARA ALÉRGICOS LTDA</t>
  </si>
  <si>
    <t>72.979.305/0001-06</t>
  </si>
  <si>
    <t>TOTAL Sorbent</t>
  </si>
  <si>
    <t>27.510.292/0001-69</t>
  </si>
  <si>
    <t>DENTAL ACCESS COMERCIO E SERVICOS LTDA</t>
  </si>
  <si>
    <t>14.571.054/0001-11</t>
  </si>
  <si>
    <t>DENTAL FREE MATERIAIS E SOLUCOES ODONT.  LTDA</t>
  </si>
  <si>
    <t>32.677.058/0001-60</t>
  </si>
  <si>
    <t>Hype Descartáveis</t>
  </si>
  <si>
    <t>40.908.868/0001-09</t>
  </si>
  <si>
    <t>NET SUPRIMENTOS</t>
  </si>
  <si>
    <t>43.854.777/0001-26</t>
  </si>
  <si>
    <t>Valery Comercio Varejista de Cosmeticos Ltda</t>
  </si>
  <si>
    <t>08.385.480/0001-68</t>
  </si>
  <si>
    <t>AG Moda Íntima LTDA</t>
  </si>
  <si>
    <t>20.827.246/0001-49</t>
  </si>
  <si>
    <t>Gardênia Commerce LTDA</t>
  </si>
  <si>
    <t>02.805.701/0001-23</t>
  </si>
  <si>
    <t>Mais Estética</t>
  </si>
  <si>
    <t>05.603.161/0001-93</t>
  </si>
  <si>
    <t xml:space="preserve">Seken Industria e Comercio de Produtos Descartaveis Ltda </t>
  </si>
  <si>
    <t>07.283.843/0001-91</t>
  </si>
  <si>
    <t>Empreendimentos Pague Menos S/A</t>
  </si>
  <si>
    <t>06.626.253/0001-51</t>
  </si>
  <si>
    <t>MARASSI VAZ COMÉRCIO DE MATERIAIS MÉDICOS E ODONTOLÓGICOS LTDA</t>
  </si>
  <si>
    <t>13.853.516/0001-20</t>
  </si>
  <si>
    <t>SOTELAB Sociedade Técnica de Laboratórios Ltda</t>
  </si>
  <si>
    <t>01.115.603/0001-00</t>
  </si>
  <si>
    <t>BIO RESEARCH DO BRASIL INSTRUMENTACAO CIENTIFICA LTDA</t>
  </si>
  <si>
    <t>00.868.405/0001-46</t>
  </si>
  <si>
    <t>GPC BIOTECH COMERCIO E SERVIÇOS PARA PESQUISA LTDA</t>
  </si>
  <si>
    <t>28.610.403/0001-71</t>
  </si>
  <si>
    <t>LAB VISION - COMERCIO DE PRODUTOS LABORATORIAIS LTDA</t>
  </si>
  <si>
    <t>35.257.760/0001-63</t>
  </si>
  <si>
    <t>FASTLABOR COMERCIAL LTDA</t>
  </si>
  <si>
    <t>21.707.794/0001-06</t>
  </si>
  <si>
    <t>QUALY COMERCIAL LTDA</t>
  </si>
  <si>
    <t>11.301.724/0001-91</t>
  </si>
  <si>
    <t>LIGHT BRASIL LTDA</t>
  </si>
  <si>
    <t>53.557.733/0001-98</t>
  </si>
  <si>
    <t>LILIANE ALARCAO DIAS CORREA RAMANZINI</t>
  </si>
  <si>
    <t>06.153.182/0001-17</t>
  </si>
  <si>
    <t>ILLUMINA BRASIL PRODUTOS DE BIOTECNOLOGIA LTDA</t>
  </si>
  <si>
    <t>13.147.449/0001-29</t>
  </si>
  <si>
    <t>FOX BRASIL COMERCIO DE MATERIAL HOSPITALAR LTDA</t>
  </si>
  <si>
    <t>07.377.489/0001-64</t>
  </si>
  <si>
    <t>CAIAN LTDA</t>
  </si>
  <si>
    <t>53.211.921/0001-60</t>
  </si>
  <si>
    <t>LABORATORIAL COMERCIO E SERVICOS LTDA</t>
  </si>
  <si>
    <t>04.626.218/0001-07</t>
  </si>
  <si>
    <t>CIENLABOR PRODUTOS PARA LABORATORIO LTDA</t>
  </si>
  <si>
    <t>03.917.180/0001-69</t>
  </si>
  <si>
    <t>DINALAB COMERCIO E SERVICOS LTDA</t>
  </si>
  <si>
    <t>32.578.926/0001-55</t>
  </si>
  <si>
    <t>HSI COMERCIAL LTDA</t>
  </si>
  <si>
    <t>48.053.679/0001-03</t>
  </si>
  <si>
    <t>SANTOS E SANTANA PRODUTOS HOSPITALARES LTDA</t>
  </si>
  <si>
    <t>15.653.057/0001-67</t>
  </si>
  <si>
    <t>MASTER DIAGNOSTICA PRODUTOS LABORATORIAIS E HOSPITALARES LTDA.</t>
  </si>
  <si>
    <t>00.647.935/0001-64</t>
  </si>
  <si>
    <t>A C L ASSISTENCIA E COMERCIO DE PRODUTOS PARA LABORATORIOS LTDA</t>
  </si>
  <si>
    <t>22.627.453/0001-85</t>
  </si>
  <si>
    <t>INDUSLAB COMERCIO DE PRODUTOS PARA LABORATORIOS LTDA</t>
  </si>
  <si>
    <t>05.897.011/0001-30</t>
  </si>
  <si>
    <t>ALFAPLAST COMERCIO DE PRODUTOS PARA LABORATORIOS LTDA</t>
  </si>
  <si>
    <t>04.919.019/0001-97</t>
  </si>
  <si>
    <t>EXCLUSIVA SERVICOS E COMERCIO LTDA</t>
  </si>
  <si>
    <t>41.407.930/0001-41</t>
  </si>
  <si>
    <t>CONSERMA ENGENHARIA LTDA</t>
  </si>
  <si>
    <t>12.089.051/0001-10</t>
  </si>
  <si>
    <t>WR TRANSPORTE E TERRAPLENAGEM LTDA</t>
  </si>
  <si>
    <t>16.817.490/0001-53</t>
  </si>
  <si>
    <t>EVEN COMERCIAL LTDA</t>
  </si>
  <si>
    <t>53.568.001/0001-01</t>
  </si>
  <si>
    <t>59.126.048 SILVIA ERGANG MATOS</t>
  </si>
  <si>
    <t>59.126.048/0001-93</t>
  </si>
  <si>
    <t>HMGK COMERCIO E SERVICOS LTDA</t>
  </si>
  <si>
    <t>36.193.120/0001-08</t>
  </si>
  <si>
    <t>ICELL LTDA</t>
  </si>
  <si>
    <t>20.510.061/0001-06</t>
  </si>
  <si>
    <t>ICP CIENTIFICA PRODUTOS PARA LABORATORIOS LTDA</t>
  </si>
  <si>
    <t>19.026.964/0001-37</t>
  </si>
  <si>
    <t>APR COMERCIO DE CORRELATOS PARA SAUDE LTDA</t>
  </si>
  <si>
    <t>48.584.906/0001-27</t>
  </si>
  <si>
    <t>NOVA TECNICA IND  E COM DE EQUIP PLAB LTDA</t>
  </si>
  <si>
    <t>61.012.811/0001-05</t>
  </si>
  <si>
    <t>SCHOTT PHARMA BRASIL LTDA</t>
  </si>
  <si>
    <t>33.144.437/0005-81</t>
  </si>
  <si>
    <t xml:space="preserve">CALTECHLAB COMERCIO DE PRODUTOS PARA LABORATORIOS LTDA </t>
  </si>
  <si>
    <t>10.314.658/0001-21</t>
  </si>
  <si>
    <t xml:space="preserve"> Idvet America Latina Ltda</t>
  </si>
  <si>
    <t>20.289.238/0001-96</t>
  </si>
  <si>
    <t>Bs Diagnostica</t>
  </si>
  <si>
    <t>34.010.427/0001-92</t>
  </si>
  <si>
    <t>DATAMED Ltda.</t>
  </si>
  <si>
    <t>38.658.399/0001-75</t>
  </si>
  <si>
    <t>LOBOV Científica</t>
  </si>
  <si>
    <t>05.857.218/0001-80</t>
  </si>
  <si>
    <t xml:space="preserve">HAMILTON </t>
  </si>
  <si>
    <t>13.723.346/0001-60</t>
  </si>
  <si>
    <t>MGI</t>
  </si>
  <si>
    <t>46.917.736/0001-20</t>
  </si>
  <si>
    <t>FRIOVIX COMERCIO DE REFRIGERACAO LTDA</t>
  </si>
  <si>
    <t>09.316.105/0001-29</t>
  </si>
  <si>
    <t>SAINT VALLEN BIOTECNOLOGIA LTDA</t>
  </si>
  <si>
    <t>13.213.516/0001-66</t>
  </si>
  <si>
    <t>ULTRALABOR COMERCIO DE MATERIAIS PARA LABORATORIO LTDA</t>
  </si>
  <si>
    <t>47.047.225/0001-67</t>
  </si>
  <si>
    <t>REFRIGERACAO DUFRIO COMERCIO E IMPORTACAO S.A.</t>
  </si>
  <si>
    <t>01.754.239/0001-10</t>
  </si>
  <si>
    <t>LAS DO BRASIL COMERCIO DE PRODUTOS ANALITICOS E LABORATORIAIS LTDA</t>
  </si>
  <si>
    <t>06.880.842/0001-61</t>
  </si>
  <si>
    <t>BIOHNANO CIENTIFICA E HOSPITALAR LTDA</t>
  </si>
  <si>
    <t>02.944.432/0001-86</t>
  </si>
  <si>
    <t>CALIBRE SCIENTIFIC BRASIL LTDA</t>
  </si>
  <si>
    <t>01.530.501/0001-42</t>
  </si>
  <si>
    <t>DIAG PRIME COMERCIO E DISTRIBUICAO DE PRODUTOS CIENTIFICOS LTDA</t>
  </si>
  <si>
    <t>02.016.542/0001-88</t>
  </si>
  <si>
    <t>THERMOTEMP REFRIGERAÇÃO MÉDICA LABORATORIAL E ASSISTÊNCIA CIENTÍFICA LTDA.</t>
  </si>
  <si>
    <t>41.163.138/0001-99</t>
  </si>
  <si>
    <t>Hexport Equipamentos Ltda</t>
  </si>
  <si>
    <t>04.562.012/0001-60</t>
  </si>
  <si>
    <t>ALMEIDA WOLFF COMERCIAL HOSPITALAR LTDA - EPP</t>
  </si>
  <si>
    <t>05.336.395/0001-11</t>
  </si>
  <si>
    <t>CEFAR DIAGNÓSTICA LTDA</t>
  </si>
  <si>
    <t>44.562.700/0001-45</t>
  </si>
  <si>
    <t>PROMEDICAL EQUIPAMENTOS MEDICOS LTDA</t>
  </si>
  <si>
    <t>10.829.779/0001-06</t>
  </si>
  <si>
    <t>SISPACK MEDICAL LTDA</t>
  </si>
  <si>
    <t>54.565.478/0001-98</t>
  </si>
  <si>
    <t>HEXÁGONO QUÍMICA E EQUIPAMENTOS LTDA</t>
  </si>
  <si>
    <t>73.264.251/0001-57</t>
  </si>
  <si>
    <t>ACS Científica Química Fina Especializada Ltda</t>
  </si>
  <si>
    <t>13.767.262/0001-28</t>
  </si>
  <si>
    <t>Qiagen Biotecnologia Brasil Ltda</t>
  </si>
  <si>
    <t>01.334.250/0003-92</t>
  </si>
  <si>
    <t>BIOMERIEUX BRASIL INDUSTRIA E COMERCIO DE PRODUTOS LABORATORIAIS LTDA</t>
  </si>
  <si>
    <t>33.040.635/0001-71</t>
  </si>
  <si>
    <t>Casalab Comercio Atacadista de Equipamentos e Suprimentos Laboratoriais Ltda</t>
  </si>
  <si>
    <t>10.843.341/0001-82</t>
  </si>
  <si>
    <t>BIOMEDICA BELEM DISTRIBUIDORA DE PRODUTOS BIOMEDICOS LTDA</t>
  </si>
  <si>
    <t>11.938.920/0001-71</t>
  </si>
  <si>
    <t>PLAST LABOR IND.E COM.DE EQUIP.HOSP.E LABORATORIO LTDA</t>
  </si>
  <si>
    <t>31.864.051/0001-95</t>
  </si>
  <si>
    <t>SIGMA-ALDRICH BRASIL LTDA</t>
  </si>
  <si>
    <t>68.337.658/0001-27</t>
  </si>
  <si>
    <t>IBMP - Instituto de Biologia Molecular do Paraná</t>
  </si>
  <si>
    <t>03.585.986/0001-05</t>
  </si>
  <si>
    <t>Agilent Technologies Brasil Ltda</t>
  </si>
  <si>
    <t>03.290.250/0001-00</t>
  </si>
  <si>
    <t>BIOSAVE-DIAGNOSTICA LTDA</t>
  </si>
  <si>
    <t>10.919.350/0001-00</t>
  </si>
  <si>
    <t>LIFE CARE DIAGNOSTICOS LTDA</t>
  </si>
  <si>
    <t>34.637.297/0001-12</t>
  </si>
  <si>
    <t>SHL - SAUDE HOSPITALAR E LABORATORIAL LTDA</t>
  </si>
  <si>
    <t>41.733.464/0001-94</t>
  </si>
  <si>
    <t>LIFE TECHNOLOGIES BRASIL COMERCIO E INDUSTRIA DE PRODUTOS PARA BIOTECNOLOGIA LTDA</t>
  </si>
  <si>
    <t>63.067.904/0005-88</t>
  </si>
  <si>
    <t>DIEX DISTRIBUIDORA, ATACADISTA, IMPORTADORA, EXPORTADORA DE MEDICAMENTOS E PRODUTOS PARA SAUDE LTDA</t>
  </si>
  <si>
    <t>08.798.468/0002-66</t>
  </si>
  <si>
    <t>LABORCLIN PROD PARA LABORATORIOS LTDA</t>
  </si>
  <si>
    <t>76.619.113/0001-31</t>
  </si>
  <si>
    <t>INTERJET COMERCIAL LTDA</t>
  </si>
  <si>
    <t>59.403.410/0001-26</t>
  </si>
  <si>
    <t>INTERLAB DISTRIBUIDORA DE PRODUTOS CIENTIFICOS LTDA.</t>
  </si>
  <si>
    <t>46.849.303/0001-84</t>
  </si>
  <si>
    <t>MOLECULAR BIOTECNOLOGIA LTDA</t>
  </si>
  <si>
    <t>15.562.934/0001-94</t>
  </si>
  <si>
    <t>3M REPRESENTACOES COMERCIAIS LTDA</t>
  </si>
  <si>
    <t>41.263.941/0001-03</t>
  </si>
  <si>
    <t>BIOMEDICA DISTRIBUIDORA DE PRODUTOS BIOMEDICOS LTDA</t>
  </si>
  <si>
    <t>04.365.818/0001-69</t>
  </si>
  <si>
    <t>SG TECNOLOGIA CLINICA LTDA</t>
  </si>
  <si>
    <t>61.485.900/0012-13</t>
  </si>
  <si>
    <t>CAMARGO SCIENCE SOLUCOES DIAGNOSTICAS LTDA</t>
  </si>
  <si>
    <t>08.580.826/0001-89</t>
  </si>
  <si>
    <t>DIAGMASTER 15 COMERCIAL DIAGNOSTICA LTDA</t>
  </si>
  <si>
    <t>22.552.427/0001-35</t>
  </si>
  <si>
    <t>CELER BIOTECNOLOGIA S/A</t>
  </si>
  <si>
    <t>04.846.613/0001-03</t>
  </si>
  <si>
    <t>PLANALMED PRODUTOS PARA HOSPITAIS E LABORATORIOS LTDA</t>
  </si>
  <si>
    <t>08.432.073/0001-64</t>
  </si>
  <si>
    <t>IDEXX</t>
  </si>
  <si>
    <t>00.377.455/0001-20</t>
  </si>
  <si>
    <t>Cellco Biotec do Brasil Ltda</t>
  </si>
  <si>
    <t>21.407.123/0001-11</t>
  </si>
  <si>
    <t>LABOR SOLUCOES EM ENGENHARIA LTDA</t>
  </si>
  <si>
    <t>57.429.045/0001-01</t>
  </si>
  <si>
    <t>ZELLATECK COMERCIO E IMPORTACAO LTDA</t>
  </si>
  <si>
    <t>47.008.789/0001-90</t>
  </si>
  <si>
    <t>FOSS do Brasil Instr. A.S. Dedicadas LTDA</t>
  </si>
  <si>
    <t>10.317.952/0002-78</t>
  </si>
  <si>
    <t>NEW MED IMPORTADORA E DISTRIBUIDORA  DE MATERIAIS MEDICOS LTDA</t>
  </si>
  <si>
    <t>42.639.607/0001-66</t>
  </si>
  <si>
    <t>UNISCIENCE DO BRASIL IND. COM. EQ. LAB LTDA</t>
  </si>
  <si>
    <t>53.994.497/0001-77</t>
  </si>
  <si>
    <t>ABASE COMERCIO E REPRESENTACOES LTDA</t>
  </si>
  <si>
    <t>63.982.896/0001-71</t>
  </si>
  <si>
    <t>BIO-RAD LABORATORIOS BRASIL LTDA.</t>
  </si>
  <si>
    <t>03.188.198/0005-09</t>
  </si>
  <si>
    <t>KIACHA LABOR COMERCIAL LTDA</t>
  </si>
  <si>
    <t>37.278.754/0001-18</t>
  </si>
  <si>
    <t>PRODLAC PRODS MEDICOS HOSPITALARES LTDA</t>
  </si>
  <si>
    <t>32.833.748/0001-61</t>
  </si>
  <si>
    <t>GERAES DIAGNOSTICA LTDA</t>
  </si>
  <si>
    <t>13.430.441/0001-75</t>
  </si>
  <si>
    <t>Item excluído</t>
  </si>
  <si>
    <t>99.999.999/9999-99</t>
  </si>
  <si>
    <t>ORBITAL PRODUTOS PARA LABORATORIOS LTDA</t>
  </si>
  <si>
    <t>71.443.667/0001-07</t>
  </si>
  <si>
    <t>PROC9 INDUSTRIA QUIMICA LTDA</t>
  </si>
  <si>
    <t>07.944.100/0001-15</t>
  </si>
  <si>
    <t>PHL DISTRIBUIDORA LABORATORIAL LTDA</t>
  </si>
  <si>
    <t>35.865.938/0001-59</t>
  </si>
  <si>
    <t>JOEL SIRQUEIRA LONGO</t>
  </si>
  <si>
    <t>24.400.860/0001-80</t>
  </si>
  <si>
    <t>APICE CIENTIFICA LTDA</t>
  </si>
  <si>
    <t>05.990.063/0001-56</t>
  </si>
  <si>
    <t>SOLABOR PRODUTOS PARA LABORATORIOS LTDA</t>
  </si>
  <si>
    <t>45.812.327/0001-04</t>
  </si>
  <si>
    <t>FARMED MEDICAMENTOS E PRODUTOS HOSPITALARES LTDA</t>
  </si>
  <si>
    <t>11.737.090/0001-14</t>
  </si>
  <si>
    <t xml:space="preserve"> A. C. DE SOUZA SANTANA</t>
  </si>
  <si>
    <t>18.925.025/0001-61</t>
  </si>
  <si>
    <t>UNITY INSTRUMENTOS DE TESTE E MEDICAO LTDA</t>
  </si>
  <si>
    <t>01.808.192/0001-20</t>
  </si>
  <si>
    <t>INSTRULABOR LICITACAO LTDA</t>
  </si>
  <si>
    <t>34.514.779/0001-85</t>
  </si>
  <si>
    <t>HOSPLIVE DISTRIBUIDORA DE MATERIAIS HOSPITALARES LTDA</t>
  </si>
  <si>
    <t>46.321.558/0001-70</t>
  </si>
  <si>
    <t>EPPENDORF DO BRASIL LTDA</t>
  </si>
  <si>
    <t>03.010.937/0001-36</t>
  </si>
  <si>
    <t>RS FERREIRA SERVOS COMERCIAL</t>
  </si>
  <si>
    <t>38.072.714/0001-88</t>
  </si>
  <si>
    <t>Guedes e Paixão Ltda</t>
  </si>
  <si>
    <t>16.928.871/0036-30</t>
  </si>
  <si>
    <t>Matrix LCMS</t>
  </si>
  <si>
    <t>28.140.957/0001-52</t>
  </si>
  <si>
    <t>CHESS– CHEMICAL SERVICES AND SOLUTIONS LTDA</t>
  </si>
  <si>
    <t>10.209.220/0001-83</t>
  </si>
  <si>
    <t>RDBM – Produtos para Laboratório</t>
  </si>
  <si>
    <t>43.422.189/0001-13</t>
  </si>
  <si>
    <t>08.623.794/0001-51</t>
  </si>
  <si>
    <t>N° de ordem</t>
  </si>
  <si>
    <t>Fonte do preço (Classif.)</t>
  </si>
  <si>
    <t>Ano</t>
  </si>
  <si>
    <t>Ano (classif.)</t>
  </si>
  <si>
    <t>Validade do preço</t>
  </si>
  <si>
    <t>Validade do preço (Classif.)</t>
  </si>
  <si>
    <t>Modalidade de cálculo (Classif.)</t>
  </si>
  <si>
    <t>Tend. central</t>
  </si>
  <si>
    <t>***</t>
  </si>
  <si>
    <t>Não válido</t>
  </si>
  <si>
    <t>Mídia especializada</t>
  </si>
  <si>
    <t>Instruções de uso das abas da planilha MAPRE</t>
  </si>
  <si>
    <t>1.</t>
  </si>
  <si>
    <t>Preenchimento da aba BD EMPRES</t>
  </si>
  <si>
    <t>A aba BD EMPRES deve ter sua coluna [Empresa] preenchida com o nome da empresa, e a coluna [CNPJ da Empresa] com o respectivo CNPJ. Uma vez preenchidos os dois campos, o sistema audita o preenchimento da linha e explicita informações de erro, preenchimento incompleto e preenchimento correto, conforme o caso apurado.</t>
  </si>
  <si>
    <t>Somente as empresas com preenchimento correto em suas linhas poderão ser utilizadas na aba BD PREÇO.
O sistema não permite duplicação de valores na coluna [Empresa] e na coluna [CNPJ da Empresa].
Se algum dado for colado na aba com informação obtida em outra fonte de dados, deve-se empregar a opção Colar especial -&gt; Valores, para que a formatação original não seja colada junto, mantendo a formatação da célula original.</t>
  </si>
  <si>
    <t>As compras governamentais são associadas ao CNPJ 00.000.000/0000-00; itens excluídos devem ser asociados ao CNPJ 99.999.999/9999-99; empresas estrangeiras sem registro no Brasil devem ser associadas ao CNPJ 88.888.888/8888-88.</t>
  </si>
  <si>
    <t>2.</t>
  </si>
  <si>
    <t>Preenchimento da aba BD ITEM</t>
  </si>
  <si>
    <t>A aba BD ITEM deve ser carregada, linha por linha, com os itens que compõem a necessidade de precificação e aquisição. Todas as colunas de B a P devem ser preenchidas para que o preenchimento da linha seja considerado [Preenchimento correto] na coluna [Auditoria de preenchimento].</t>
  </si>
  <si>
    <t>Células sem informações devem ser preenchidas com *** (três asteriscos).
O sistema não permite que duas ou mais células da coluna [ID PRI] contenham valores inseridos iguais.
Os dados de uma determinada linha só podem ser deletados integralmente (todas as células da linha) caso nenhum preço tenha sido obtido ainda.
Caso algum preço já tenha sido obtido, a célula na linha da coluna [ID PRI] deve ser substituído por três asteriscos (***). Deste modo os dados da linha serão transferidos para a aba BD PREÇO, mas mantendo a sua célula da coluna [ID PRI] também com os três asteriscos (***), o que garantirá que a informação não componha a lista definitiva da aba [REL GER - RELAT. COMPRASGOV].
Deve-se dar atenção ao fato que o não preenchimento dos campos [Lista:], [Precificador(a)(s)], [Exercício da lista (informar):] e [Origem de ID PRI]  impedirá que qualquer linha tenha seu preenchimento considerado [Preenchimento correto].
Somente linhas com preenchimento auditado e considerado [Preenchimento correto] serão transferidas para a aba [BD PREÇO].
Se algum dado for colado na aba com informação obtida em outra fonte de dados, deve-se empregar a opção Colar especial -&gt; Valores, para que a formatação original não seja colada junto, mantendo a formatação da célula original.</t>
  </si>
  <si>
    <t>3.</t>
  </si>
  <si>
    <t>Preenchimento da aba BD PREÇO</t>
  </si>
  <si>
    <t>A aba [BD PREÇO] terá em suas colunas B a G, os itens das linhas da aba [BD ITEM] que tiveram preenchimento auditado e com conceito [Preenchimento correto].
A  coluna [ID SEC] deverá ser preenchida com uma sequência numérica sempre com três dígitos (por exemplo, se o número for 1, deverá ser inserido na célula o valor 001). 
Números não devem ser pulados.
Esta coluna conterá as identificações unívocas numéricas que serão transferidas para a compilação de dados da aba [REL GER - RELAT. COMPRASGOV] com a qual os dados serão válidos para compor ETPs e Termos de Referência.
Caso algum item da aba [BD PREÇO] não deva ser considerado na aba [REL GER - RELAT. COMPRASGOV], deverão ser inseridos três asteriscos na respectiva célula da coluna [ID SEC], a coluna [Empresa] preenchida com a opção de [Item excluído], a [Fonte do preço] preenchida com três asteriscos (***), e a coluna [Validade do orçamento/preço] preenchida com a opção [Válido], e a coluna [Modalidade de cálculo] preenchida com qualquer uma das duas opções existentes.  Deste modo os dados não serão transferidos para a compilação final na aba [REL GER - RELAT. COMPRASGOV].
Cada item têm até cinco opções de registro de preços. Para manter a lógica das fórmulas da aba, o CNPJ de [Compras governamentais] é sempre 00.000.000/0000-00.
O sistema de fórmulas não aceita que haja empresa sem respectivo preço na coluna [Preço (R$) - Valor unitário] e respectivo valor em [Fonte do preço].
A coluna [Notas, comentários e observações (não obrigatório)] não é de preenchimento obrigatório, e pode ser preenchida com quaisquer informações que o usuário achar de registro pertinente.</t>
  </si>
  <si>
    <t>A coluna [Fonte de preço] deve ser preenchida com a origem do preço obtido dentre as opções [Comprasnet], [Painel de preços], [Orçamento de empresa], [Mídia especializada] e [***].
São restrições que impedem que os registros inerentes a um item sejam conceituado como [Preenchimento correto]:
a) Duplicação de empresa na coluna [Empresa] para um mesmo item;
b) Falta de designação de [ID SEC];
c) Falta de preço e/ou fonte de preço para uma mesma empresa; e obviamente,
d) Preços designados para item inexistente.</t>
  </si>
  <si>
    <t>Os itens que já se encontram transferidos da aba [BD Item], mas com respectivos valores em [BD PRI] com três asteriscos (***), devem ser preenchidos com três asteriscos (***) na respectiva célula da coluna [ID SEC], garantindo-se a não transferência das suas informações para a aba [REL GER].</t>
  </si>
  <si>
    <t>4.</t>
  </si>
  <si>
    <t>Compilação na aba [REL GER - RELAT. COMPRASGOV]</t>
  </si>
  <si>
    <t>A aba [REL GER - RELAT. COMPRASGOV] assim é identificada para fazer referência à expressão "relatório gerado".
Os dados válidos das abas [BD PREÇO] e [BD ITEM] são explicitados em ordem crescente do [ID SEC], não sendo explicitados valores de linhas com três asteriscos (***) em [ID SEC] da aba [BD PREÇO]. Se alguma linha da aba [REL GER] apresentar três asteriscos (***) em [ID PRI] e valor numérico em [ID SEC], o item foi transferido com três asteriscos (***) para [ID PRI] da aba [BD PREÇO], mas seu valor em [ID SEC] na mesma aba não foi assinalado com os três asteriscos (***) também, devendo-se proceder à correção.</t>
  </si>
  <si>
    <t>Os dados da aba [REL GER - RELAT. COMPRASGOV] são os empregados em compósição de Estudos Técnicos Preliminares e Termos de Referência em processos de aqusição.</t>
  </si>
  <si>
    <t>Transferência da planilha MAPRE para processos SEI</t>
  </si>
  <si>
    <t>Para transferir uma planilha MAPRE para processo SEI, a planilha deverá ter sua proteção geral desativada temporariamente para a aba [REL GER - RELAT. COMPRASGOV]. Em seguida deve-se fazer uma cópia da planilha da nuvem para o PC.</t>
  </si>
  <si>
    <t>Uma vez feita a cópia, a planilha MAPRE da nuvem deverá ter sua proteção geral restaurada para a aba [REL GER - RELAT. COMPRASGOV].
A planilha baixada para o PC poderá ser usada para upload em processos SEI.</t>
  </si>
  <si>
    <r>
      <rPr>
        <b/>
        <sz val="24"/>
        <color rgb="FF000000"/>
        <rFont val="Arial"/>
      </rPr>
      <t xml:space="preserve">MAPA DE PREÇOS DO DiLAB/LFDA-MG - </t>
    </r>
    <r>
      <rPr>
        <b/>
        <sz val="24"/>
        <color rgb="FF3C7D22"/>
        <rFont val="Arial"/>
      </rPr>
      <t>PLANILHA MAPRE</t>
    </r>
  </si>
  <si>
    <t>Contagem do n° de propostas de dados válidos</t>
  </si>
  <si>
    <t>Gráfico</t>
  </si>
  <si>
    <t>N° de propostas</t>
  </si>
  <si>
    <t>Contagem</t>
  </si>
  <si>
    <t>Total</t>
  </si>
  <si>
    <t>Identificação de itens por proposta</t>
  </si>
  <si>
    <t>Com 1 proposta</t>
  </si>
  <si>
    <t>Com 2 propostas</t>
  </si>
  <si>
    <t>Com 3 propostas</t>
  </si>
  <si>
    <t>Com 4 propostas</t>
  </si>
  <si>
    <t>Com 5 propostas</t>
  </si>
  <si>
    <t>Coeficientes de variação - dados válidos</t>
  </si>
  <si>
    <t>Coeficientes de variação (%)</t>
  </si>
  <si>
    <t>Valores de CV (%)</t>
  </si>
  <si>
    <t>0,00% a 25,00%</t>
  </si>
  <si>
    <t>25,01% a 35,00%</t>
  </si>
  <si>
    <t>35,01% a 45,00%</t>
  </si>
  <si>
    <t>45,01% a 55,00%</t>
  </si>
  <si>
    <t>55,01% a 65,00%</t>
  </si>
  <si>
    <t>65,01% a 75,00%</t>
  </si>
  <si>
    <t>75,01% a 85,00%</t>
  </si>
  <si>
    <t>85,01% a 100,00%</t>
  </si>
  <si>
    <t>100,01% a 150,00%</t>
  </si>
  <si>
    <t>150,01% a 200,00%</t>
  </si>
  <si>
    <t>&gt;200,00%</t>
  </si>
  <si>
    <t>Identificação de itens por intervalos de valores de CV (%)</t>
  </si>
  <si>
    <t>CV</t>
  </si>
  <si>
    <t>Contagem de valores totais de itens - dados válidos</t>
  </si>
  <si>
    <t>Valores de preços</t>
  </si>
  <si>
    <t>R$ 0,00</t>
  </si>
  <si>
    <t>R$ 0,01 a R$ 100,00</t>
  </si>
  <si>
    <t>R$ 100,01 a R$ 1.000,00</t>
  </si>
  <si>
    <t>R$ 1.000,01 a R$ 10.000,00</t>
  </si>
  <si>
    <t>R$ 10.000,01 a R$ 20.000,00</t>
  </si>
  <si>
    <t>R$ 20.000,01 a R$ 30.000,00</t>
  </si>
  <si>
    <t>R$ 30.000,01 a R$ 40.000,00</t>
  </si>
  <si>
    <t>R$ 40.000,01 a R$ 50.000,00</t>
  </si>
  <si>
    <t>R$ 50.000,01 a R$ 60.000,00</t>
  </si>
  <si>
    <t>R$ 60.000,01 a R$ 70.000,00</t>
  </si>
  <si>
    <t>R$ 70.000,01 a R$ 80.000,00</t>
  </si>
  <si>
    <t>R$ 80.000,01 a R$ 90.000,00</t>
  </si>
  <si>
    <t>R$ 90.000,01 a R$ 100.000,00</t>
  </si>
  <si>
    <t>R$ 100.000,01 a R$ 150.000,00</t>
  </si>
  <si>
    <t>R$ 150.000,01 a R$ 300.000,00</t>
  </si>
  <si>
    <t>R$ 300.000,01 a R$ 500.000,00</t>
  </si>
  <si>
    <t>R$ 500.000,01 a R$ 1.000.000,00</t>
  </si>
  <si>
    <t>R$ 1.000.000,01 a R$ 5.000.000,00</t>
  </si>
  <si>
    <t>R$ 5.000.000,01 a R$ 10.000.000,00</t>
  </si>
  <si>
    <t>R$ 10.000.000,01 a R$20.000.000,00</t>
  </si>
  <si>
    <t>R$ 20.000.000,01 a R$ 30.000.000,00</t>
  </si>
  <si>
    <t>R$ 30.000.000,01 a R$ 40.000.000,00</t>
  </si>
  <si>
    <t>&gt; R$ 40.000.000,00</t>
  </si>
  <si>
    <t>Identificação de itens por intervalos de valores totais dos itens</t>
  </si>
  <si>
    <t>Ordenamento decrescente de valores totais por item</t>
  </si>
  <si>
    <t>N° de ordem na tabela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</si>
</sst>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R$&quot;\ #,##0.00;[Red]\-&quot;R$&quot;\ #,##0.00"/>
    <numFmt numFmtId="164" formatCode="&quot;R$&quot;\ #,##0.00"/>
    <numFmt numFmtId="165" formatCode="0.0%"/>
  </numFmts>
  <fonts count="56">
    <font>
      <sz val="11"/>
      <color theme="1"/>
      <name val="Aptos Narrow"/>
      <family val="2"/>
      <scheme val="minor"/>
    </font>
    <font>
      <b/>
      <sz val="11"/>
      <color theme="1"/>
      <name val="Arial"/>
    </font>
    <font>
      <sz val="11"/>
      <color theme="1"/>
      <name val="Arial"/>
    </font>
    <font>
      <b/>
      <sz val="24"/>
      <color rgb="FF000000"/>
      <name val="Arial"/>
    </font>
    <font>
      <b/>
      <sz val="24"/>
      <color theme="1"/>
      <name val="Arial"/>
    </font>
    <font>
      <sz val="24"/>
      <color theme="1"/>
      <name val="Arial"/>
    </font>
    <font>
      <b/>
      <sz val="20"/>
      <color rgb="FF000000"/>
      <name val="Arial"/>
    </font>
    <font>
      <b/>
      <sz val="18"/>
      <color theme="1"/>
      <name val="Arial"/>
    </font>
    <font>
      <b/>
      <sz val="20"/>
      <color theme="1"/>
      <name val="Arial"/>
    </font>
    <font>
      <b/>
      <sz val="14"/>
      <color theme="1"/>
      <name val="Arial"/>
    </font>
    <font>
      <b/>
      <sz val="18"/>
      <color theme="3" tint="0.249977111117893"/>
      <name val="Arial"/>
    </font>
    <font>
      <b/>
      <sz val="11"/>
      <color theme="3" tint="0.249977111117893"/>
      <name val="Arial"/>
    </font>
    <font>
      <sz val="8"/>
      <color theme="1"/>
      <name val="Aptos Narrow"/>
      <family val="2"/>
      <scheme val="minor"/>
    </font>
    <font>
      <b/>
      <sz val="14"/>
      <color theme="3" tint="0.249977111117893"/>
      <name val="Arial"/>
      <family val="2"/>
    </font>
    <font>
      <b/>
      <sz val="20"/>
      <color theme="1"/>
      <name val="Arial"/>
      <family val="2"/>
    </font>
    <font>
      <b/>
      <sz val="11"/>
      <color theme="3" tint="0.249977111117893"/>
      <name val="Arial"/>
      <family val="2"/>
    </font>
    <font>
      <b/>
      <sz val="20"/>
      <color rgb="FF000000"/>
      <name val="Arial"/>
      <family val="2"/>
    </font>
    <font>
      <b/>
      <sz val="18"/>
      <color rgb="FF215C98"/>
      <name val="Arial"/>
      <family val="2"/>
    </font>
    <font>
      <sz val="11"/>
      <name val="Aptos Narrow"/>
      <family val="2"/>
      <scheme val="minor"/>
    </font>
    <font>
      <b/>
      <sz val="20"/>
      <color rgb="FF215C98"/>
      <name val="Arial"/>
      <family val="2"/>
    </font>
    <font>
      <b/>
      <sz val="9"/>
      <color theme="3" tint="0.249977111117893"/>
      <name val="Arial"/>
      <family val="2"/>
    </font>
    <font>
      <b/>
      <sz val="14"/>
      <color theme="1"/>
      <name val="Arial"/>
      <family val="2"/>
    </font>
    <font>
      <sz val="11"/>
      <color theme="1"/>
      <name val="Arial"/>
      <family val="2"/>
    </font>
    <font>
      <sz val="8"/>
      <name val="Aptos Narrow"/>
      <family val="2"/>
      <scheme val="minor"/>
    </font>
    <font>
      <b/>
      <sz val="8"/>
      <color theme="1"/>
      <name val="Arial"/>
      <family val="2"/>
    </font>
    <font>
      <b/>
      <sz val="18"/>
      <color theme="3" tint="0.249977111117893"/>
      <name val="Arial"/>
      <family val="2"/>
    </font>
    <font>
      <b/>
      <sz val="10"/>
      <color rgb="FF215C98"/>
      <name val="Arial"/>
      <family val="2"/>
    </font>
    <font>
      <b/>
      <sz val="11"/>
      <color theme="1"/>
      <name val="Aptos Narrow"/>
      <family val="2"/>
      <scheme val="minor"/>
    </font>
    <font>
      <b/>
      <sz val="18"/>
      <color rgb="FFFF0000"/>
      <name val="Arial"/>
    </font>
    <font>
      <b/>
      <sz val="8"/>
      <color theme="1"/>
      <name val="Arial"/>
    </font>
    <font>
      <sz val="8"/>
      <color theme="1"/>
      <name val="Arial"/>
    </font>
    <font>
      <sz val="9"/>
      <color theme="1"/>
      <name val="Aptos Narrow"/>
      <family val="2"/>
      <scheme val="minor"/>
    </font>
    <font>
      <b/>
      <sz val="9"/>
      <color theme="1"/>
      <name val="Arial"/>
    </font>
    <font>
      <b/>
      <sz val="9"/>
      <color theme="1"/>
      <name val="Arial"/>
      <family val="2"/>
    </font>
    <font>
      <b/>
      <sz val="11"/>
      <color rgb="FFC00000"/>
      <name val="Arial"/>
      <family val="2"/>
    </font>
    <font>
      <b/>
      <sz val="11"/>
      <color rgb="FFC00000"/>
      <name val="Arial"/>
    </font>
    <font>
      <b/>
      <sz val="14"/>
      <color rgb="FFC00000"/>
      <name val="Arial"/>
      <family val="2"/>
    </font>
    <font>
      <b/>
      <sz val="14"/>
      <color rgb="FF215C98"/>
      <name val="Arial"/>
    </font>
    <font>
      <b/>
      <sz val="14"/>
      <color theme="3" tint="0.249977111117893"/>
      <name val="Arial"/>
    </font>
    <font>
      <b/>
      <sz val="12"/>
      <color rgb="FF215C98"/>
      <name val="Arial"/>
      <family val="2"/>
    </font>
    <font>
      <b/>
      <sz val="14"/>
      <color rgb="FF000000"/>
      <name val="Arial"/>
      <family val="2"/>
    </font>
    <font>
      <b/>
      <sz val="12"/>
      <color theme="4"/>
      <name val="Arial"/>
      <family val="2"/>
    </font>
    <font>
      <sz val="11"/>
      <color rgb="FF000000"/>
      <name val="Aptos Narrow"/>
      <family val="2"/>
      <scheme val="minor"/>
    </font>
    <font>
      <b/>
      <sz val="28"/>
      <color theme="1"/>
      <name val="Aptos Narrow"/>
      <family val="2"/>
      <scheme val="minor"/>
    </font>
    <font>
      <sz val="12"/>
      <color theme="1"/>
      <name val="Aptos Narrow"/>
      <family val="2"/>
      <scheme val="minor"/>
    </font>
    <font>
      <b/>
      <sz val="12"/>
      <color theme="1"/>
      <name val="Aptos Narrow"/>
      <family val="2"/>
      <scheme val="minor"/>
    </font>
    <font>
      <b/>
      <sz val="24"/>
      <color rgb="FF3C7D22"/>
      <name val="Arial"/>
    </font>
    <font>
      <sz val="10"/>
      <color theme="1"/>
      <name val="Aptos Narrow"/>
      <family val="2"/>
      <scheme val="minor"/>
    </font>
    <font>
      <b/>
      <sz val="9"/>
      <color theme="3" tint="0.249977111117893"/>
      <name val="Arial"/>
    </font>
    <font>
      <b/>
      <sz val="18"/>
      <color rgb="FF000000"/>
      <name val="Arial"/>
      <family val="2"/>
    </font>
    <font>
      <b/>
      <sz val="14"/>
      <color theme="1"/>
      <name val="Aptos Narrow"/>
      <family val="2"/>
      <scheme val="minor"/>
    </font>
    <font>
      <b/>
      <sz val="8"/>
      <color theme="1"/>
      <name val="Aptos Narrow"/>
      <family val="2"/>
      <scheme val="minor"/>
    </font>
    <font>
      <b/>
      <sz val="20"/>
      <color theme="1"/>
      <name val="Aptos Narrow"/>
      <family val="2"/>
      <scheme val="minor"/>
    </font>
    <font>
      <b/>
      <sz val="10"/>
      <color theme="1"/>
      <name val="Aptos Narrow"/>
      <family val="2"/>
      <scheme val="minor"/>
    </font>
    <font>
      <b/>
      <sz val="10"/>
      <color rgb="FFC00000"/>
      <name val="Arial"/>
      <family val="2"/>
    </font>
    <font>
      <b/>
      <sz val="12"/>
      <color theme="1"/>
      <name val="Arial"/>
      <family val="2"/>
    </font>
  </fonts>
  <fills count="23">
    <fill>
      <patternFill patternType="none"/>
    </fill>
    <fill>
      <patternFill patternType="gray125"/>
    </fill>
    <fill>
      <patternFill patternType="solid">
        <fgColor theme="8" tint="0.79998168889431442"/>
        <bgColor indexed="64"/>
      </patternFill>
    </fill>
    <fill>
      <patternFill patternType="solid">
        <fgColor theme="0"/>
        <bgColor indexed="64"/>
      </patternFill>
    </fill>
    <fill>
      <patternFill patternType="solid">
        <fgColor rgb="FFE8FCFC"/>
        <bgColor indexed="64"/>
      </patternFill>
    </fill>
    <fill>
      <patternFill patternType="solid">
        <fgColor rgb="FFD9F9FA"/>
        <bgColor indexed="64"/>
      </patternFill>
    </fill>
    <fill>
      <patternFill patternType="solid">
        <fgColor rgb="FFA9E8EB"/>
        <bgColor indexed="64"/>
      </patternFill>
    </fill>
    <fill>
      <patternFill patternType="solid">
        <fgColor theme="3" tint="0.499984740745262"/>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CAEDFB"/>
        <bgColor indexed="64"/>
      </patternFill>
    </fill>
    <fill>
      <patternFill patternType="solid">
        <fgColor theme="3" tint="0.89999084444715716"/>
        <bgColor indexed="64"/>
      </patternFill>
    </fill>
    <fill>
      <patternFill patternType="solid">
        <fgColor rgb="FFDAE9F8"/>
        <bgColor indexed="64"/>
      </patternFill>
    </fill>
    <fill>
      <patternFill patternType="solid">
        <fgColor rgb="FFFCF2FB"/>
        <bgColor indexed="64"/>
      </patternFill>
    </fill>
    <fill>
      <patternFill patternType="solid">
        <fgColor theme="0" tint="-0.14999847407452621"/>
        <bgColor indexed="64"/>
      </patternFill>
    </fill>
    <fill>
      <patternFill patternType="solid">
        <fgColor rgb="FFFCE3FA"/>
        <bgColor indexed="64"/>
      </patternFill>
    </fill>
    <fill>
      <patternFill patternType="solid">
        <fgColor rgb="FFC0E4F5"/>
        <bgColor indexed="64"/>
      </patternFill>
    </fill>
    <fill>
      <patternFill patternType="solid">
        <fgColor rgb="FFE49EDD"/>
        <bgColor indexed="64"/>
      </patternFill>
    </fill>
    <fill>
      <patternFill patternType="solid">
        <fgColor theme="2"/>
        <bgColor indexed="64"/>
      </patternFill>
    </fill>
    <fill>
      <patternFill patternType="solid">
        <fgColor theme="3" tint="0.749992370372631"/>
        <bgColor indexed="64"/>
      </patternFill>
    </fill>
    <fill>
      <patternFill patternType="solid">
        <fgColor rgb="FFFFFEF2"/>
        <bgColor indexed="64"/>
      </patternFill>
    </fill>
  </fills>
  <borders count="66">
    <border>
      <left/>
      <right/>
      <top/>
      <bottom/>
      <diagonal/>
    </border>
    <border>
      <left/>
      <right/>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top style="thin">
        <color rgb="FF000000"/>
      </top>
      <bottom/>
      <diagonal/>
    </border>
    <border>
      <left style="thin">
        <color theme="3" tint="0.499984740745262"/>
      </left>
      <right style="thin">
        <color theme="3" tint="0.499984740745262"/>
      </right>
      <top style="thin">
        <color theme="3" tint="0.499984740745262"/>
      </top>
      <bottom style="thin">
        <color theme="3" tint="0.499984740745262"/>
      </bottom>
      <diagonal/>
    </border>
    <border>
      <left/>
      <right/>
      <top style="thin">
        <color theme="3" tint="0.499984740745262"/>
      </top>
      <bottom style="thin">
        <color theme="3" tint="0.499984740745262"/>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style="thin">
        <color rgb="FF000000"/>
      </left>
      <right/>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000000"/>
      </left>
      <right style="thin">
        <color indexed="64"/>
      </right>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rgb="FF000000"/>
      </left>
      <right style="thin">
        <color rgb="FF000000"/>
      </right>
      <top style="medium">
        <color indexed="64"/>
      </top>
      <bottom/>
      <diagonal/>
    </border>
    <border>
      <left style="thin">
        <color rgb="FF000000"/>
      </left>
      <right style="thin">
        <color indexed="64"/>
      </right>
      <top style="medium">
        <color indexed="64"/>
      </top>
      <bottom/>
      <diagonal/>
    </border>
    <border>
      <left style="thin">
        <color rgb="FF000000"/>
      </left>
      <right style="thin">
        <color rgb="FF000000"/>
      </right>
      <top style="medium">
        <color indexed="64"/>
      </top>
      <bottom style="medium">
        <color indexed="64"/>
      </bottom>
      <diagonal/>
    </border>
    <border>
      <left style="thin">
        <color rgb="FF000000"/>
      </left>
      <right style="thin">
        <color indexed="64"/>
      </right>
      <top style="medium">
        <color auto="1"/>
      </top>
      <bottom style="medium">
        <color auto="1"/>
      </bottom>
      <diagonal/>
    </border>
    <border>
      <left style="thin">
        <color indexed="64"/>
      </left>
      <right style="thin">
        <color indexed="64"/>
      </right>
      <top style="medium">
        <color auto="1"/>
      </top>
      <bottom style="medium">
        <color auto="1"/>
      </bottom>
      <diagonal/>
    </border>
    <border>
      <left style="thin">
        <color rgb="FF000000"/>
      </left>
      <right/>
      <top style="medium">
        <color auto="1"/>
      </top>
      <bottom style="medium">
        <color auto="1"/>
      </bottom>
      <diagonal/>
    </border>
    <border>
      <left style="thin">
        <color indexed="64"/>
      </left>
      <right style="thin">
        <color rgb="FF000000"/>
      </right>
      <top style="medium">
        <color auto="1"/>
      </top>
      <bottom style="thin">
        <color indexed="64"/>
      </bottom>
      <diagonal/>
    </border>
    <border>
      <left style="thin">
        <color rgb="FF000000"/>
      </left>
      <right style="thin">
        <color rgb="FF000000"/>
      </right>
      <top style="medium">
        <color auto="1"/>
      </top>
      <bottom style="thin">
        <color indexed="64"/>
      </bottom>
      <diagonal/>
    </border>
    <border>
      <left style="thin">
        <color rgb="FF000000"/>
      </left>
      <right style="thin">
        <color indexed="64"/>
      </right>
      <top style="medium">
        <color auto="1"/>
      </top>
      <bottom style="thin">
        <color indexed="64"/>
      </bottom>
      <diagonal/>
    </border>
    <border>
      <left style="thin">
        <color rgb="FF000000"/>
      </left>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style="thin">
        <color indexed="64"/>
      </left>
      <right/>
      <top style="thin">
        <color indexed="64"/>
      </top>
      <bottom style="medium">
        <color auto="1"/>
      </bottom>
      <diagonal/>
    </border>
    <border>
      <left style="thin">
        <color rgb="FF000000"/>
      </left>
      <right/>
      <top style="thin">
        <color indexed="64"/>
      </top>
      <bottom style="medium">
        <color auto="1"/>
      </bottom>
      <diagonal/>
    </border>
    <border>
      <left style="thin">
        <color rgb="FF000000"/>
      </left>
      <right style="thin">
        <color indexed="64"/>
      </right>
      <top style="thin">
        <color indexed="64"/>
      </top>
      <bottom style="medium">
        <color auto="1"/>
      </bottom>
      <diagonal/>
    </border>
    <border>
      <left style="thin">
        <color indexed="64"/>
      </left>
      <right/>
      <top style="medium">
        <color indexed="64"/>
      </top>
      <bottom style="thin">
        <color indexed="64"/>
      </bottom>
      <diagonal/>
    </border>
    <border>
      <left style="thin">
        <color rgb="FF000000"/>
      </left>
      <right style="thin">
        <color rgb="FF000000"/>
      </right>
      <top/>
      <bottom style="medium">
        <color indexed="64"/>
      </bottom>
      <diagonal/>
    </border>
    <border>
      <left style="thin">
        <color rgb="FF000000"/>
      </left>
      <right style="thin">
        <color indexed="64"/>
      </right>
      <top/>
      <bottom style="medium">
        <color auto="1"/>
      </bottom>
      <diagonal/>
    </border>
    <border>
      <left style="thin">
        <color indexed="64"/>
      </left>
      <right style="thin">
        <color indexed="64"/>
      </right>
      <top/>
      <bottom style="medium">
        <color auto="1"/>
      </bottom>
      <diagonal/>
    </border>
    <border>
      <left style="thin">
        <color indexed="64"/>
      </left>
      <right style="thin">
        <color indexed="64"/>
      </right>
      <top style="medium">
        <color auto="1"/>
      </top>
      <bottom style="medium">
        <color rgb="FF000000"/>
      </bottom>
      <diagonal/>
    </border>
    <border>
      <left style="thin">
        <color indexed="64"/>
      </left>
      <right/>
      <top style="thin">
        <color indexed="64"/>
      </top>
      <bottom style="medium">
        <color rgb="FF000000"/>
      </bottom>
      <diagonal/>
    </border>
    <border>
      <left style="thin">
        <color rgb="FF000000"/>
      </left>
      <right/>
      <top style="thin">
        <color indexed="64"/>
      </top>
      <bottom style="medium">
        <color rgb="FF000000"/>
      </bottom>
      <diagonal/>
    </border>
    <border>
      <left style="thin">
        <color rgb="FF000000"/>
      </left>
      <right style="thin">
        <color indexed="64"/>
      </right>
      <top style="thin">
        <color indexed="64"/>
      </top>
      <bottom style="medium">
        <color rgb="FF000000"/>
      </bottom>
      <diagonal/>
    </border>
    <border>
      <left style="thin">
        <color indexed="64"/>
      </left>
      <right/>
      <top style="medium">
        <color indexed="64"/>
      </top>
      <bottom style="medium">
        <color rgb="FF000000"/>
      </bottom>
      <diagonal/>
    </border>
    <border>
      <left/>
      <right style="thin">
        <color indexed="64"/>
      </right>
      <top style="medium">
        <color auto="1"/>
      </top>
      <bottom/>
      <diagonal/>
    </border>
    <border>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rgb="FF000000"/>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diagonal/>
    </border>
    <border>
      <left style="thin">
        <color rgb="FF000000"/>
      </left>
      <right/>
      <top/>
      <bottom style="medium">
        <color rgb="FF000000"/>
      </bottom>
      <diagonal/>
    </border>
    <border>
      <left style="thin">
        <color rgb="FF000000"/>
      </left>
      <right/>
      <top/>
      <bottom style="thin">
        <color indexed="64"/>
      </bottom>
      <diagonal/>
    </border>
    <border>
      <left/>
      <right style="thin">
        <color indexed="64"/>
      </right>
      <top/>
      <bottom style="medium">
        <color indexed="64"/>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indexed="64"/>
      </left>
      <right style="thin">
        <color rgb="FF000000"/>
      </right>
      <top style="medium">
        <color auto="1"/>
      </top>
      <bottom/>
      <diagonal/>
    </border>
    <border>
      <left style="thin">
        <color indexed="64"/>
      </left>
      <right style="thin">
        <color rgb="FF000000"/>
      </right>
      <top/>
      <bottom/>
      <diagonal/>
    </border>
    <border>
      <left style="thin">
        <color indexed="64"/>
      </left>
      <right style="thin">
        <color rgb="FF000000"/>
      </right>
      <top/>
      <bottom style="medium">
        <color auto="1"/>
      </bottom>
      <diagonal/>
    </border>
    <border>
      <left style="thin">
        <color indexed="64"/>
      </left>
      <right style="thin">
        <color rgb="FF000000"/>
      </right>
      <top style="medium">
        <color rgb="FF000000"/>
      </top>
      <bottom/>
      <diagonal/>
    </border>
    <border>
      <left style="thin">
        <color indexed="64"/>
      </left>
      <right style="thin">
        <color rgb="FF000000"/>
      </right>
      <top/>
      <bottom style="medium">
        <color rgb="FF000000"/>
      </bottom>
      <diagonal/>
    </border>
    <border>
      <left style="thin">
        <color theme="3" tint="0.249977111117893"/>
      </left>
      <right style="thin">
        <color theme="3" tint="0.249977111117893"/>
      </right>
      <top style="thin">
        <color theme="3" tint="0.249977111117893"/>
      </top>
      <bottom style="thin">
        <color theme="3" tint="0.249977111117893"/>
      </bottom>
      <diagonal/>
    </border>
    <border>
      <left/>
      <right/>
      <top/>
      <bottom style="thin">
        <color theme="3" tint="0.249977111117893"/>
      </bottom>
      <diagonal/>
    </border>
    <border>
      <left/>
      <right/>
      <top style="thin">
        <color theme="3" tint="0.249977111117893"/>
      </top>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s>
  <cellStyleXfs count="1">
    <xf numFmtId="0" fontId="0" fillId="0" borderId="0"/>
  </cellStyleXfs>
  <cellXfs count="323">
    <xf numFmtId="0" fontId="0" fillId="0" borderId="0" xfId="0"/>
    <xf numFmtId="0" fontId="2" fillId="0" borderId="0" xfId="0" applyFont="1"/>
    <xf numFmtId="0" fontId="4" fillId="0" borderId="0" xfId="0" applyFont="1" applyAlignment="1">
      <alignment horizontal="center" vertical="center"/>
    </xf>
    <xf numFmtId="0" fontId="5" fillId="0" borderId="0" xfId="0" applyFont="1" applyAlignment="1">
      <alignment horizontal="center" vertical="center"/>
    </xf>
    <xf numFmtId="0" fontId="0" fillId="2" borderId="0" xfId="0" applyFill="1"/>
    <xf numFmtId="0" fontId="2" fillId="7" borderId="0" xfId="0" applyFont="1" applyFill="1"/>
    <xf numFmtId="0" fontId="4" fillId="7" borderId="0" xfId="0" applyFont="1" applyFill="1" applyAlignment="1">
      <alignment horizontal="center" vertical="center"/>
    </xf>
    <xf numFmtId="0" fontId="0" fillId="8" borderId="0" xfId="0" applyFill="1"/>
    <xf numFmtId="0" fontId="1" fillId="10" borderId="3" xfId="0" applyFont="1" applyFill="1" applyBorder="1" applyAlignment="1">
      <alignment horizontal="center" vertical="center" wrapText="1"/>
    </xf>
    <xf numFmtId="0" fontId="11" fillId="4" borderId="0" xfId="0" applyFont="1" applyFill="1" applyAlignment="1">
      <alignment horizontal="left" vertical="center" wrapText="1"/>
    </xf>
    <xf numFmtId="0" fontId="1" fillId="12" borderId="3" xfId="0" applyFont="1" applyFill="1" applyBorder="1" applyAlignment="1">
      <alignment horizontal="center" vertical="center" wrapText="1"/>
    </xf>
    <xf numFmtId="8" fontId="11" fillId="4" borderId="0" xfId="0" applyNumberFormat="1" applyFont="1" applyFill="1" applyAlignment="1">
      <alignment horizontal="center" vertical="center" wrapText="1"/>
    </xf>
    <xf numFmtId="0" fontId="2" fillId="5" borderId="0" xfId="0" applyFont="1" applyFill="1"/>
    <xf numFmtId="0" fontId="4" fillId="5" borderId="0" xfId="0" applyFont="1" applyFill="1" applyAlignment="1">
      <alignment horizontal="center" vertical="center"/>
    </xf>
    <xf numFmtId="0" fontId="8" fillId="5" borderId="0" xfId="0" applyFont="1" applyFill="1" applyAlignment="1">
      <alignment horizontal="left" vertical="center"/>
    </xf>
    <xf numFmtId="14" fontId="17" fillId="5" borderId="0" xfId="0" applyNumberFormat="1" applyFont="1" applyFill="1" applyAlignment="1">
      <alignment vertical="center"/>
    </xf>
    <xf numFmtId="3" fontId="0" fillId="3" borderId="5" xfId="0" applyNumberFormat="1" applyFill="1" applyBorder="1" applyAlignment="1">
      <alignment horizontal="center" vertical="center" wrapText="1"/>
    </xf>
    <xf numFmtId="0" fontId="15" fillId="4" borderId="12" xfId="0" applyFont="1" applyFill="1" applyBorder="1" applyAlignment="1">
      <alignment horizontal="center" vertical="center" wrapText="1"/>
    </xf>
    <xf numFmtId="0" fontId="2" fillId="7" borderId="9" xfId="0" applyFont="1" applyFill="1" applyBorder="1" applyAlignment="1">
      <alignment horizontal="center"/>
    </xf>
    <xf numFmtId="0" fontId="8" fillId="5" borderId="0" xfId="0" applyFont="1" applyFill="1" applyAlignment="1">
      <alignment vertical="center"/>
    </xf>
    <xf numFmtId="8" fontId="11" fillId="4" borderId="10" xfId="0" applyNumberFormat="1" applyFont="1" applyFill="1" applyBorder="1" applyAlignment="1">
      <alignment horizontal="center" vertical="center" wrapText="1"/>
    </xf>
    <xf numFmtId="0" fontId="1" fillId="12" borderId="4" xfId="0" applyFont="1" applyFill="1" applyBorder="1" applyAlignment="1">
      <alignment horizontal="center" vertical="center" wrapText="1"/>
    </xf>
    <xf numFmtId="0" fontId="11" fillId="4" borderId="10" xfId="0" applyFont="1" applyFill="1" applyBorder="1" applyAlignment="1">
      <alignment horizontal="center" vertical="center" wrapText="1"/>
    </xf>
    <xf numFmtId="0" fontId="0" fillId="6" borderId="0" xfId="0" applyFill="1"/>
    <xf numFmtId="0" fontId="15" fillId="4" borderId="0" xfId="0" applyFont="1" applyFill="1" applyAlignment="1">
      <alignment horizontal="left" vertical="center" wrapText="1"/>
    </xf>
    <xf numFmtId="0" fontId="12" fillId="0" borderId="0" xfId="0" applyFont="1" applyAlignment="1">
      <alignment horizontal="left" vertical="center"/>
    </xf>
    <xf numFmtId="0" fontId="12" fillId="6" borderId="0" xfId="0" applyFont="1" applyFill="1" applyAlignment="1">
      <alignment horizontal="left" vertical="center"/>
    </xf>
    <xf numFmtId="0" fontId="2" fillId="7" borderId="0" xfId="0" applyFont="1" applyFill="1" applyAlignment="1">
      <alignment horizontal="center"/>
    </xf>
    <xf numFmtId="0" fontId="15" fillId="4" borderId="11" xfId="0" applyFont="1" applyFill="1" applyBorder="1" applyAlignment="1">
      <alignment horizontal="center" vertical="center" wrapText="1"/>
    </xf>
    <xf numFmtId="164" fontId="24" fillId="5" borderId="0" xfId="0" applyNumberFormat="1" applyFont="1" applyFill="1" applyAlignment="1">
      <alignment horizontal="left" vertical="center"/>
    </xf>
    <xf numFmtId="0" fontId="4" fillId="5" borderId="0" xfId="0" applyFont="1" applyFill="1" applyAlignment="1">
      <alignment horizontal="center" vertical="center" wrapText="1"/>
    </xf>
    <xf numFmtId="0" fontId="15" fillId="4" borderId="21" xfId="0" applyFont="1" applyFill="1" applyBorder="1" applyAlignment="1">
      <alignment horizontal="center" vertical="center" wrapText="1"/>
    </xf>
    <xf numFmtId="8" fontId="11" fillId="4" borderId="15" xfId="0" applyNumberFormat="1" applyFont="1" applyFill="1" applyBorder="1" applyAlignment="1">
      <alignment horizontal="center" vertical="center" wrapText="1"/>
    </xf>
    <xf numFmtId="0" fontId="0" fillId="9" borderId="27" xfId="0" applyFill="1" applyBorder="1" applyAlignment="1">
      <alignment horizontal="center" vertical="center" wrapText="1"/>
    </xf>
    <xf numFmtId="0" fontId="0" fillId="9" borderId="28" xfId="0" applyFill="1" applyBorder="1" applyAlignment="1">
      <alignment horizontal="center" vertical="center" wrapText="1"/>
    </xf>
    <xf numFmtId="0" fontId="0" fillId="9" borderId="13" xfId="0" applyFill="1" applyBorder="1" applyAlignment="1">
      <alignment horizontal="center" vertical="center" wrapText="1"/>
    </xf>
    <xf numFmtId="0" fontId="0" fillId="9" borderId="30" xfId="0" applyFill="1" applyBorder="1" applyAlignment="1">
      <alignment horizontal="center" vertical="center" wrapText="1"/>
    </xf>
    <xf numFmtId="0" fontId="0" fillId="9" borderId="32" xfId="0" applyFill="1" applyBorder="1" applyAlignment="1">
      <alignment horizontal="center" vertical="center" wrapText="1"/>
    </xf>
    <xf numFmtId="0" fontId="0" fillId="9" borderId="33" xfId="0" applyFill="1" applyBorder="1" applyAlignment="1">
      <alignment horizontal="center" vertical="center" wrapText="1"/>
    </xf>
    <xf numFmtId="0" fontId="0" fillId="9" borderId="35" xfId="0" applyFill="1" applyBorder="1" applyAlignment="1">
      <alignment horizontal="center" vertical="center" wrapText="1"/>
    </xf>
    <xf numFmtId="8" fontId="15" fillId="4" borderId="0" xfId="0" applyNumberFormat="1" applyFont="1" applyFill="1" applyAlignment="1">
      <alignment horizontal="left" vertical="center" wrapText="1"/>
    </xf>
    <xf numFmtId="0" fontId="0" fillId="15" borderId="2" xfId="0" applyFill="1" applyBorder="1" applyAlignment="1">
      <alignment horizontal="left" vertical="top" wrapText="1"/>
    </xf>
    <xf numFmtId="0" fontId="25" fillId="11" borderId="0" xfId="0" applyFont="1" applyFill="1" applyAlignment="1">
      <alignment vertical="center" wrapText="1"/>
    </xf>
    <xf numFmtId="0" fontId="0" fillId="0" borderId="5" xfId="0" applyBorder="1" applyAlignment="1">
      <alignment horizontal="left" vertical="center" wrapText="1"/>
    </xf>
    <xf numFmtId="3" fontId="0" fillId="3" borderId="5" xfId="0" applyNumberFormat="1" applyFill="1" applyBorder="1" applyAlignment="1">
      <alignment horizontal="left" vertical="center" wrapText="1"/>
    </xf>
    <xf numFmtId="0" fontId="0" fillId="10" borderId="10" xfId="0" applyFill="1" applyBorder="1" applyAlignment="1">
      <alignment horizontal="left" vertical="center" wrapText="1"/>
    </xf>
    <xf numFmtId="0" fontId="0" fillId="10" borderId="14" xfId="0" applyFill="1" applyBorder="1" applyAlignment="1">
      <alignment horizontal="left" vertical="center" wrapText="1"/>
    </xf>
    <xf numFmtId="0" fontId="17" fillId="4" borderId="18" xfId="0" applyFont="1" applyFill="1" applyBorder="1" applyAlignment="1">
      <alignment vertical="center" wrapText="1"/>
    </xf>
    <xf numFmtId="0" fontId="17" fillId="4" borderId="19" xfId="0" applyFont="1" applyFill="1" applyBorder="1" applyAlignment="1">
      <alignment vertical="center" wrapText="1"/>
    </xf>
    <xf numFmtId="0" fontId="0" fillId="9" borderId="40" xfId="0" applyFill="1" applyBorder="1" applyAlignment="1">
      <alignment horizontal="center" vertical="center" wrapText="1"/>
    </xf>
    <xf numFmtId="0" fontId="0" fillId="9" borderId="41" xfId="0" applyFill="1" applyBorder="1" applyAlignment="1">
      <alignment horizontal="center" vertical="center" wrapText="1"/>
    </xf>
    <xf numFmtId="0" fontId="0" fillId="3" borderId="5" xfId="0" applyFill="1" applyBorder="1" applyAlignment="1">
      <alignment horizontal="center" vertical="center" wrapText="1"/>
    </xf>
    <xf numFmtId="0" fontId="0" fillId="0" borderId="0" xfId="0" applyAlignment="1">
      <alignment horizontal="left" vertical="center"/>
    </xf>
    <xf numFmtId="0" fontId="27" fillId="0" borderId="0" xfId="0" applyFont="1" applyAlignment="1">
      <alignment horizontal="center" vertical="center"/>
    </xf>
    <xf numFmtId="0" fontId="27" fillId="0" borderId="0" xfId="0" applyFont="1" applyAlignment="1">
      <alignment horizontal="left" vertical="center"/>
    </xf>
    <xf numFmtId="0" fontId="0" fillId="2" borderId="0" xfId="0" applyFill="1" applyAlignment="1">
      <alignment horizontal="left" vertical="center"/>
    </xf>
    <xf numFmtId="0" fontId="27" fillId="16" borderId="0" xfId="0" applyFont="1" applyFill="1" applyAlignment="1">
      <alignment horizontal="center" vertical="center"/>
    </xf>
    <xf numFmtId="0" fontId="27" fillId="16" borderId="0" xfId="0" applyFont="1" applyFill="1" applyAlignment="1">
      <alignment horizontal="left" vertical="center"/>
    </xf>
    <xf numFmtId="0" fontId="29" fillId="5" borderId="0" xfId="0" applyFont="1" applyFill="1" applyAlignment="1">
      <alignment horizontal="left" vertical="center"/>
    </xf>
    <xf numFmtId="0" fontId="30" fillId="0" borderId="0" xfId="0" applyFont="1"/>
    <xf numFmtId="0" fontId="31" fillId="0" borderId="3" xfId="0" applyFont="1" applyBorder="1" applyAlignment="1">
      <alignment horizontal="left" vertical="center" wrapText="1"/>
    </xf>
    <xf numFmtId="0" fontId="0" fillId="13" borderId="7" xfId="0" applyFill="1" applyBorder="1" applyAlignment="1">
      <alignment horizontal="left" vertical="top" wrapText="1"/>
    </xf>
    <xf numFmtId="0" fontId="0" fillId="13" borderId="2" xfId="0" applyFill="1" applyBorder="1" applyAlignment="1">
      <alignment horizontal="left" vertical="top" wrapText="1"/>
    </xf>
    <xf numFmtId="0" fontId="0" fillId="13" borderId="1" xfId="0" applyFill="1" applyBorder="1" applyAlignment="1">
      <alignment horizontal="left" vertical="top" wrapText="1"/>
    </xf>
    <xf numFmtId="0" fontId="35" fillId="5" borderId="0" xfId="0" applyFont="1" applyFill="1" applyAlignment="1">
      <alignment vertical="top" wrapText="1"/>
    </xf>
    <xf numFmtId="0" fontId="0" fillId="17" borderId="2" xfId="0" applyFill="1" applyBorder="1" applyAlignment="1">
      <alignment horizontal="left" vertical="top" wrapText="1"/>
    </xf>
    <xf numFmtId="0" fontId="15" fillId="4" borderId="3" xfId="0" applyFont="1" applyFill="1" applyBorder="1" applyAlignment="1">
      <alignment horizontal="center" vertical="center" wrapText="1"/>
    </xf>
    <xf numFmtId="0" fontId="15" fillId="4" borderId="5" xfId="0" applyFont="1" applyFill="1" applyBorder="1" applyAlignment="1">
      <alignment horizontal="center" vertical="center" wrapText="1"/>
    </xf>
    <xf numFmtId="0" fontId="20" fillId="4" borderId="5" xfId="0" applyFont="1" applyFill="1" applyBorder="1" applyAlignment="1">
      <alignment horizontal="center" vertical="center" wrapText="1"/>
    </xf>
    <xf numFmtId="8" fontId="11" fillId="4" borderId="47" xfId="0" applyNumberFormat="1" applyFont="1" applyFill="1" applyBorder="1" applyAlignment="1">
      <alignment horizontal="center" vertical="center" wrapText="1"/>
    </xf>
    <xf numFmtId="0" fontId="40" fillId="0" borderId="1" xfId="0" applyFont="1" applyBorder="1" applyAlignment="1">
      <alignment horizontal="left" vertical="center" wrapText="1"/>
    </xf>
    <xf numFmtId="0" fontId="36" fillId="0" borderId="0" xfId="0" applyFont="1" applyAlignment="1">
      <alignment horizontal="left" vertical="center" wrapText="1"/>
    </xf>
    <xf numFmtId="0" fontId="40" fillId="0" borderId="0" xfId="0" applyFont="1" applyAlignment="1">
      <alignment horizontal="left" vertical="center" wrapText="1"/>
    </xf>
    <xf numFmtId="0" fontId="36" fillId="0" borderId="1" xfId="0" applyFont="1" applyBorder="1" applyAlignment="1">
      <alignment horizontal="center" vertical="center" wrapText="1"/>
    </xf>
    <xf numFmtId="0" fontId="36" fillId="0" borderId="45" xfId="0" applyFont="1" applyBorder="1" applyAlignment="1">
      <alignment horizontal="left" vertical="center" wrapText="1"/>
    </xf>
    <xf numFmtId="0" fontId="16" fillId="5" borderId="0" xfId="0" applyFont="1" applyFill="1" applyAlignment="1">
      <alignment vertical="center"/>
    </xf>
    <xf numFmtId="0" fontId="8" fillId="5" borderId="1" xfId="0" applyFont="1" applyFill="1" applyBorder="1" applyAlignment="1">
      <alignment horizontal="left" vertical="center"/>
    </xf>
    <xf numFmtId="164" fontId="8" fillId="5" borderId="1" xfId="0" applyNumberFormat="1" applyFont="1" applyFill="1" applyBorder="1" applyAlignment="1">
      <alignment horizontal="center" vertical="center"/>
    </xf>
    <xf numFmtId="164" fontId="24" fillId="5" borderId="1" xfId="0" applyNumberFormat="1" applyFont="1" applyFill="1" applyBorder="1" applyAlignment="1">
      <alignment horizontal="left" vertical="center"/>
    </xf>
    <xf numFmtId="14" fontId="17" fillId="5" borderId="1" xfId="0" applyNumberFormat="1" applyFont="1" applyFill="1" applyBorder="1" applyAlignment="1">
      <alignment vertical="center"/>
    </xf>
    <xf numFmtId="0" fontId="35" fillId="14" borderId="0" xfId="0" applyFont="1" applyFill="1" applyAlignment="1">
      <alignment vertical="top" wrapText="1"/>
    </xf>
    <xf numFmtId="0" fontId="0" fillId="14" borderId="2" xfId="0" applyFill="1" applyBorder="1" applyAlignment="1">
      <alignment horizontal="left" vertical="top" wrapText="1"/>
    </xf>
    <xf numFmtId="0" fontId="0" fillId="14" borderId="7" xfId="0" applyFill="1" applyBorder="1" applyAlignment="1">
      <alignment horizontal="left" vertical="top" wrapText="1"/>
    </xf>
    <xf numFmtId="0" fontId="0" fillId="14" borderId="1" xfId="0" applyFill="1" applyBorder="1" applyAlignment="1">
      <alignment horizontal="left" vertical="top" wrapText="1"/>
    </xf>
    <xf numFmtId="165" fontId="0" fillId="14" borderId="7" xfId="0" applyNumberFormat="1" applyFill="1" applyBorder="1" applyAlignment="1">
      <alignment horizontal="left" vertical="top" wrapText="1"/>
    </xf>
    <xf numFmtId="164" fontId="0" fillId="14" borderId="7" xfId="0" applyNumberFormat="1" applyFill="1" applyBorder="1" applyAlignment="1">
      <alignment horizontal="left" vertical="top" wrapText="1"/>
    </xf>
    <xf numFmtId="8" fontId="0" fillId="14" borderId="7" xfId="0" applyNumberFormat="1" applyFill="1" applyBorder="1" applyAlignment="1">
      <alignment horizontal="left" vertical="top" wrapText="1"/>
    </xf>
    <xf numFmtId="0" fontId="42" fillId="14" borderId="7" xfId="0" applyFont="1" applyFill="1" applyBorder="1" applyAlignment="1">
      <alignment horizontal="left" vertical="top" wrapText="1"/>
    </xf>
    <xf numFmtId="164" fontId="0" fillId="14" borderId="2" xfId="0" applyNumberFormat="1" applyFill="1" applyBorder="1" applyAlignment="1">
      <alignment horizontal="left" vertical="top" wrapText="1"/>
    </xf>
    <xf numFmtId="8" fontId="0" fillId="14" borderId="2" xfId="0" applyNumberFormat="1" applyFill="1" applyBorder="1" applyAlignment="1">
      <alignment horizontal="left" vertical="top" wrapText="1"/>
    </xf>
    <xf numFmtId="165" fontId="0" fillId="14" borderId="2" xfId="0" applyNumberFormat="1" applyFill="1" applyBorder="1" applyAlignment="1">
      <alignment horizontal="left" vertical="top" wrapText="1"/>
    </xf>
    <xf numFmtId="165" fontId="0" fillId="14" borderId="1" xfId="0" applyNumberFormat="1" applyFill="1" applyBorder="1" applyAlignment="1">
      <alignment horizontal="left" vertical="top" wrapText="1"/>
    </xf>
    <xf numFmtId="164" fontId="0" fillId="14" borderId="1" xfId="0" applyNumberFormat="1" applyFill="1" applyBorder="1" applyAlignment="1">
      <alignment horizontal="left" vertical="top" wrapText="1"/>
    </xf>
    <xf numFmtId="8" fontId="0" fillId="14" borderId="1" xfId="0" applyNumberFormat="1" applyFill="1" applyBorder="1" applyAlignment="1">
      <alignment horizontal="left" vertical="top" wrapText="1"/>
    </xf>
    <xf numFmtId="0" fontId="42" fillId="14" borderId="2" xfId="0" applyFont="1" applyFill="1" applyBorder="1" applyAlignment="1">
      <alignment horizontal="left" vertical="top" wrapText="1"/>
    </xf>
    <xf numFmtId="0" fontId="45" fillId="0" borderId="0" xfId="0" applyFont="1" applyAlignment="1">
      <alignment horizontal="left" vertical="top"/>
    </xf>
    <xf numFmtId="0" fontId="45" fillId="6" borderId="0" xfId="0" applyFont="1" applyFill="1" applyAlignment="1">
      <alignment horizontal="left" vertical="top"/>
    </xf>
    <xf numFmtId="0" fontId="0" fillId="19" borderId="0" xfId="0" applyFill="1" applyAlignment="1">
      <alignment horizontal="left" vertical="center"/>
    </xf>
    <xf numFmtId="0" fontId="19" fillId="12" borderId="1" xfId="0" applyFont="1" applyFill="1" applyBorder="1" applyAlignment="1">
      <alignment horizontal="center" vertical="center"/>
    </xf>
    <xf numFmtId="0" fontId="44" fillId="6" borderId="0" xfId="0" applyFont="1" applyFill="1" applyAlignment="1">
      <alignment horizontal="left" vertical="top" wrapText="1"/>
    </xf>
    <xf numFmtId="0" fontId="14" fillId="5" borderId="7" xfId="0" applyFont="1" applyFill="1" applyBorder="1" applyAlignment="1">
      <alignment horizontal="left" vertical="center"/>
    </xf>
    <xf numFmtId="0" fontId="8" fillId="5" borderId="7" xfId="0" applyFont="1" applyFill="1" applyBorder="1" applyAlignment="1">
      <alignment horizontal="left" vertical="center"/>
    </xf>
    <xf numFmtId="14" fontId="19" fillId="12" borderId="7" xfId="0" applyNumberFormat="1" applyFont="1" applyFill="1" applyBorder="1" applyAlignment="1">
      <alignment horizontal="center" vertical="center"/>
    </xf>
    <xf numFmtId="0" fontId="20" fillId="4" borderId="49" xfId="0" applyFont="1" applyFill="1" applyBorder="1" applyAlignment="1">
      <alignment horizontal="center" vertical="center" wrapText="1"/>
    </xf>
    <xf numFmtId="0" fontId="35" fillId="15" borderId="0" xfId="0" applyFont="1" applyFill="1" applyAlignment="1">
      <alignment vertical="top" wrapText="1"/>
    </xf>
    <xf numFmtId="0" fontId="11" fillId="17" borderId="0" xfId="0" applyFont="1" applyFill="1" applyAlignment="1">
      <alignment vertical="center" wrapText="1"/>
    </xf>
    <xf numFmtId="0" fontId="0" fillId="3" borderId="3" xfId="0" applyFill="1" applyBorder="1" applyAlignment="1">
      <alignment horizontal="center" vertical="center" wrapText="1"/>
    </xf>
    <xf numFmtId="14" fontId="17" fillId="5" borderId="7" xfId="0" applyNumberFormat="1" applyFont="1" applyFill="1" applyBorder="1" applyAlignment="1">
      <alignment vertical="center"/>
    </xf>
    <xf numFmtId="0" fontId="15" fillId="4" borderId="50" xfId="0" applyFont="1" applyFill="1" applyBorder="1" applyAlignment="1">
      <alignment horizontal="center" vertical="center" wrapText="1"/>
    </xf>
    <xf numFmtId="0" fontId="26" fillId="4" borderId="18" xfId="0" applyFont="1" applyFill="1" applyBorder="1" applyAlignment="1">
      <alignment horizontal="left" vertical="center" wrapText="1"/>
    </xf>
    <xf numFmtId="0" fontId="20" fillId="4" borderId="12" xfId="0" applyFont="1" applyFill="1" applyBorder="1" applyAlignment="1">
      <alignment horizontal="center" vertical="center" wrapText="1"/>
    </xf>
    <xf numFmtId="0" fontId="47" fillId="12" borderId="48" xfId="0" applyFont="1" applyFill="1" applyBorder="1" applyAlignment="1">
      <alignment horizontal="left" vertical="center" wrapText="1"/>
    </xf>
    <xf numFmtId="0" fontId="47" fillId="10" borderId="48" xfId="0" quotePrefix="1" applyFont="1" applyFill="1" applyBorder="1" applyAlignment="1">
      <alignment horizontal="left" vertical="center" wrapText="1"/>
    </xf>
    <xf numFmtId="0" fontId="47" fillId="10" borderId="48" xfId="0" applyFont="1" applyFill="1" applyBorder="1" applyAlignment="1">
      <alignment horizontal="left" vertical="center" wrapText="1"/>
    </xf>
    <xf numFmtId="0" fontId="27" fillId="20" borderId="3" xfId="0" applyFont="1" applyFill="1" applyBorder="1" applyAlignment="1">
      <alignment horizontal="center" vertical="center"/>
    </xf>
    <xf numFmtId="14" fontId="19" fillId="18" borderId="0" xfId="0" applyNumberFormat="1" applyFont="1" applyFill="1" applyAlignment="1">
      <alignment horizontal="left" vertical="center"/>
    </xf>
    <xf numFmtId="0" fontId="48" fillId="4" borderId="0" xfId="0" applyFont="1" applyFill="1" applyAlignment="1">
      <alignment horizontal="left" vertical="center" wrapText="1"/>
    </xf>
    <xf numFmtId="164" fontId="0" fillId="0" borderId="0" xfId="0" applyNumberFormat="1"/>
    <xf numFmtId="0" fontId="0" fillId="2" borderId="3" xfId="0" applyFill="1" applyBorder="1" applyAlignment="1">
      <alignment vertical="center"/>
    </xf>
    <xf numFmtId="0" fontId="0" fillId="2" borderId="4" xfId="0" applyFill="1" applyBorder="1" applyAlignment="1">
      <alignment vertical="center" wrapText="1"/>
    </xf>
    <xf numFmtId="0" fontId="27" fillId="20" borderId="53" xfId="0" applyFont="1" applyFill="1" applyBorder="1" applyAlignment="1">
      <alignment horizontal="center" vertical="center"/>
    </xf>
    <xf numFmtId="0" fontId="0" fillId="2" borderId="54" xfId="0" applyFill="1" applyBorder="1" applyAlignment="1">
      <alignment vertical="center" wrapText="1"/>
    </xf>
    <xf numFmtId="0" fontId="0" fillId="2" borderId="53" xfId="0" applyFill="1" applyBorder="1" applyAlignment="1">
      <alignment vertical="center"/>
    </xf>
    <xf numFmtId="164" fontId="0" fillId="6" borderId="0" xfId="0" applyNumberFormat="1" applyFill="1"/>
    <xf numFmtId="0" fontId="15" fillId="4" borderId="60" xfId="0" applyFont="1" applyFill="1" applyBorder="1" applyAlignment="1">
      <alignment horizontal="center" vertical="center" wrapText="1"/>
    </xf>
    <xf numFmtId="0" fontId="15" fillId="4" borderId="2" xfId="0" applyFont="1" applyFill="1" applyBorder="1" applyAlignment="1">
      <alignment horizontal="center" vertical="center" wrapText="1"/>
    </xf>
    <xf numFmtId="0" fontId="31" fillId="0" borderId="4" xfId="0" applyFont="1" applyBorder="1" applyAlignment="1">
      <alignment horizontal="left" vertical="center" wrapText="1"/>
    </xf>
    <xf numFmtId="0" fontId="36" fillId="4" borderId="0" xfId="0" applyFont="1" applyFill="1" applyAlignment="1">
      <alignment vertical="center" wrapText="1"/>
    </xf>
    <xf numFmtId="0" fontId="40" fillId="4" borderId="61" xfId="0" applyFont="1" applyFill="1" applyBorder="1" applyAlignment="1">
      <alignment horizontal="left" vertical="center" wrapText="1"/>
    </xf>
    <xf numFmtId="0" fontId="36" fillId="4" borderId="61" xfId="0" applyFont="1" applyFill="1" applyBorder="1" applyAlignment="1">
      <alignment horizontal="left" vertical="center" wrapText="1"/>
    </xf>
    <xf numFmtId="0" fontId="17" fillId="4" borderId="62" xfId="0" applyFont="1" applyFill="1" applyBorder="1" applyAlignment="1">
      <alignment vertical="center" wrapText="1"/>
    </xf>
    <xf numFmtId="164" fontId="0" fillId="2" borderId="4" xfId="0" applyNumberFormat="1" applyFill="1" applyBorder="1" applyAlignment="1">
      <alignment vertical="center" wrapText="1"/>
    </xf>
    <xf numFmtId="164" fontId="0" fillId="2" borderId="3" xfId="0" applyNumberFormat="1" applyFill="1" applyBorder="1" applyAlignment="1">
      <alignment vertical="center"/>
    </xf>
    <xf numFmtId="0" fontId="0" fillId="2" borderId="63" xfId="0" applyFill="1" applyBorder="1" applyAlignment="1">
      <alignment vertical="center"/>
    </xf>
    <xf numFmtId="0" fontId="0" fillId="2" borderId="64" xfId="0" applyFill="1" applyBorder="1" applyAlignment="1">
      <alignment vertical="center"/>
    </xf>
    <xf numFmtId="164" fontId="0" fillId="2" borderId="64" xfId="0" applyNumberFormat="1" applyFill="1" applyBorder="1" applyAlignment="1">
      <alignment vertical="center"/>
    </xf>
    <xf numFmtId="164" fontId="0" fillId="2" borderId="65" xfId="0" applyNumberFormat="1" applyFill="1" applyBorder="1" applyAlignment="1">
      <alignment vertical="center" wrapText="1"/>
    </xf>
    <xf numFmtId="0" fontId="3" fillId="6" borderId="0" xfId="0" applyFont="1" applyFill="1" applyAlignment="1">
      <alignment horizontal="left" vertical="center"/>
    </xf>
    <xf numFmtId="0" fontId="43" fillId="0" borderId="0" xfId="0" applyFont="1" applyAlignment="1">
      <alignment horizontal="center" vertical="center"/>
    </xf>
    <xf numFmtId="0" fontId="45" fillId="0" borderId="0" xfId="0" applyFont="1" applyAlignment="1">
      <alignment vertical="top"/>
    </xf>
    <xf numFmtId="0" fontId="50" fillId="0" borderId="0" xfId="0" applyFont="1" applyAlignment="1">
      <alignment vertical="center"/>
    </xf>
    <xf numFmtId="0" fontId="45" fillId="0" borderId="2" xfId="0" applyFont="1" applyBorder="1" applyAlignment="1">
      <alignment horizontal="left" vertical="center"/>
    </xf>
    <xf numFmtId="0" fontId="45" fillId="0" borderId="2" xfId="0" applyFont="1" applyBorder="1" applyAlignment="1">
      <alignment horizontal="center" vertical="center"/>
    </xf>
    <xf numFmtId="0" fontId="45" fillId="0" borderId="0" xfId="0" applyFont="1" applyAlignment="1">
      <alignment horizontal="center" vertical="center"/>
    </xf>
    <xf numFmtId="0" fontId="45" fillId="0" borderId="7" xfId="0" applyFont="1" applyBorder="1" applyAlignment="1">
      <alignment horizontal="left" vertical="center"/>
    </xf>
    <xf numFmtId="0" fontId="45" fillId="0" borderId="7" xfId="0" applyFont="1" applyBorder="1" applyAlignment="1">
      <alignment horizontal="center" vertical="center"/>
    </xf>
    <xf numFmtId="0" fontId="45" fillId="13" borderId="2" xfId="0" applyFont="1" applyFill="1" applyBorder="1" applyAlignment="1">
      <alignment vertical="top"/>
    </xf>
    <xf numFmtId="0" fontId="45" fillId="13" borderId="2" xfId="0" applyFont="1" applyFill="1" applyBorder="1" applyAlignment="1">
      <alignment horizontal="center" vertical="center"/>
    </xf>
    <xf numFmtId="0" fontId="45" fillId="0" borderId="0" xfId="0" applyFont="1" applyAlignment="1">
      <alignment vertical="center"/>
    </xf>
    <xf numFmtId="0" fontId="45" fillId="13" borderId="7" xfId="0" applyFont="1" applyFill="1" applyBorder="1" applyAlignment="1">
      <alignment horizontal="center" vertical="center"/>
    </xf>
    <xf numFmtId="0" fontId="51" fillId="0" borderId="2" xfId="0" applyFont="1" applyBorder="1" applyAlignment="1">
      <alignment horizontal="left" vertical="center"/>
    </xf>
    <xf numFmtId="49" fontId="51" fillId="0" borderId="2" xfId="0" applyNumberFormat="1" applyFont="1" applyBorder="1" applyAlignment="1">
      <alignment horizontal="left" vertical="center"/>
    </xf>
    <xf numFmtId="0" fontId="51" fillId="0" borderId="1" xfId="0" applyFont="1" applyBorder="1" applyAlignment="1">
      <alignment vertical="top"/>
    </xf>
    <xf numFmtId="0" fontId="45" fillId="21" borderId="0" xfId="0" applyFont="1" applyFill="1" applyAlignment="1">
      <alignment vertical="center"/>
    </xf>
    <xf numFmtId="0" fontId="53" fillId="13" borderId="2" xfId="0" applyFont="1" applyFill="1" applyBorder="1" applyAlignment="1">
      <alignment horizontal="center" vertical="center" wrapText="1"/>
    </xf>
    <xf numFmtId="0" fontId="45" fillId="0" borderId="1" xfId="0" applyFont="1" applyBorder="1" applyAlignment="1">
      <alignment horizontal="center" vertical="top"/>
    </xf>
    <xf numFmtId="0" fontId="45" fillId="0" borderId="1" xfId="0" applyFont="1" applyBorder="1" applyAlignment="1">
      <alignment horizontal="center" vertical="top" wrapText="1"/>
    </xf>
    <xf numFmtId="0" fontId="45" fillId="0" borderId="2" xfId="0" applyFont="1" applyBorder="1" applyAlignment="1">
      <alignment horizontal="center" vertical="top"/>
    </xf>
    <xf numFmtId="0" fontId="45" fillId="0" borderId="7" xfId="0" applyFont="1" applyBorder="1" applyAlignment="1">
      <alignment horizontal="center" vertical="top"/>
    </xf>
    <xf numFmtId="0" fontId="55" fillId="5" borderId="0" xfId="0" applyFont="1" applyFill="1" applyAlignment="1">
      <alignment horizontal="left" vertical="center"/>
    </xf>
    <xf numFmtId="0" fontId="55" fillId="5" borderId="0" xfId="0" applyFont="1" applyFill="1" applyAlignment="1">
      <alignment horizontal="left" vertical="center" wrapText="1"/>
    </xf>
    <xf numFmtId="1" fontId="17" fillId="22" borderId="7" xfId="0" applyNumberFormat="1" applyFont="1" applyFill="1" applyBorder="1" applyAlignment="1">
      <alignment horizontal="center" vertical="center"/>
    </xf>
    <xf numFmtId="0" fontId="41" fillId="22" borderId="61" xfId="0" applyFont="1" applyFill="1" applyBorder="1" applyAlignment="1">
      <alignment horizontal="left" vertical="center" wrapText="1"/>
    </xf>
    <xf numFmtId="0" fontId="1" fillId="22" borderId="3" xfId="0" applyFont="1" applyFill="1" applyBorder="1" applyAlignment="1">
      <alignment horizontal="center" vertical="center" wrapText="1"/>
    </xf>
    <xf numFmtId="0" fontId="31" fillId="22" borderId="4" xfId="0" applyFont="1" applyFill="1" applyBorder="1" applyAlignment="1">
      <alignment horizontal="left" vertical="center" wrapText="1"/>
    </xf>
    <xf numFmtId="0" fontId="0" fillId="22" borderId="5" xfId="0" applyFill="1" applyBorder="1" applyAlignment="1">
      <alignment horizontal="left" vertical="center" wrapText="1"/>
    </xf>
    <xf numFmtId="3" fontId="0" fillId="22" borderId="5" xfId="0" applyNumberFormat="1" applyFill="1" applyBorder="1" applyAlignment="1">
      <alignment horizontal="left" vertical="center" wrapText="1"/>
    </xf>
    <xf numFmtId="0" fontId="0" fillId="22" borderId="5" xfId="0" applyFill="1" applyBorder="1" applyAlignment="1">
      <alignment horizontal="center" vertical="center" wrapText="1"/>
    </xf>
    <xf numFmtId="3" fontId="0" fillId="22" borderId="5" xfId="0" applyNumberFormat="1" applyFill="1" applyBorder="1" applyAlignment="1">
      <alignment horizontal="center" vertical="center" wrapText="1"/>
    </xf>
    <xf numFmtId="0" fontId="0" fillId="22" borderId="3" xfId="0" applyFill="1" applyBorder="1" applyAlignment="1">
      <alignment horizontal="center" vertical="center" wrapText="1"/>
    </xf>
    <xf numFmtId="0" fontId="31" fillId="22" borderId="3" xfId="0" applyFont="1" applyFill="1" applyBorder="1" applyAlignment="1">
      <alignment horizontal="left" vertical="center" wrapText="1"/>
    </xf>
    <xf numFmtId="0" fontId="31" fillId="22" borderId="51" xfId="0" applyFont="1" applyFill="1" applyBorder="1" applyAlignment="1">
      <alignment horizontal="left" vertical="center" wrapText="1"/>
    </xf>
    <xf numFmtId="0" fontId="31" fillId="22" borderId="30" xfId="0" applyFont="1" applyFill="1" applyBorder="1" applyAlignment="1">
      <alignment horizontal="left" vertical="center" wrapText="1"/>
    </xf>
    <xf numFmtId="0" fontId="31" fillId="22" borderId="28" xfId="0" applyFont="1" applyFill="1" applyBorder="1" applyAlignment="1">
      <alignment horizontal="left" vertical="center" wrapText="1"/>
    </xf>
    <xf numFmtId="0" fontId="31" fillId="22" borderId="33" xfId="0" applyFont="1" applyFill="1" applyBorder="1" applyAlignment="1">
      <alignment horizontal="left" vertical="center" wrapText="1"/>
    </xf>
    <xf numFmtId="164" fontId="0" fillId="22" borderId="29" xfId="0" applyNumberFormat="1" applyFill="1" applyBorder="1" applyAlignment="1">
      <alignment horizontal="center" vertical="center" wrapText="1"/>
    </xf>
    <xf numFmtId="0" fontId="0" fillId="22" borderId="44" xfId="0" applyFill="1" applyBorder="1" applyAlignment="1">
      <alignment horizontal="center" vertical="center" wrapText="1"/>
    </xf>
    <xf numFmtId="0" fontId="31" fillId="22" borderId="44" xfId="0" applyFont="1" applyFill="1" applyBorder="1" applyAlignment="1">
      <alignment horizontal="left" vertical="top" wrapText="1"/>
    </xf>
    <xf numFmtId="164" fontId="0" fillId="22" borderId="31" xfId="0" applyNumberFormat="1" applyFill="1" applyBorder="1" applyAlignment="1">
      <alignment horizontal="center" vertical="center" wrapText="1"/>
    </xf>
    <xf numFmtId="0" fontId="0" fillId="22" borderId="10" xfId="0" applyFill="1" applyBorder="1" applyAlignment="1">
      <alignment horizontal="center" vertical="center" wrapText="1"/>
    </xf>
    <xf numFmtId="0" fontId="31" fillId="22" borderId="10" xfId="0" applyFont="1" applyFill="1" applyBorder="1" applyAlignment="1">
      <alignment horizontal="left" vertical="top" wrapText="1"/>
    </xf>
    <xf numFmtId="0" fontId="0" fillId="22" borderId="45" xfId="0" applyFill="1" applyBorder="1" applyAlignment="1">
      <alignment horizontal="center" vertical="center" wrapText="1"/>
    </xf>
    <xf numFmtId="0" fontId="31" fillId="22" borderId="45" xfId="0" applyFont="1" applyFill="1" applyBorder="1" applyAlignment="1">
      <alignment horizontal="left" vertical="top" wrapText="1"/>
    </xf>
    <xf numFmtId="164" fontId="0" fillId="22" borderId="34" xfId="0" applyNumberFormat="1" applyFill="1" applyBorder="1" applyAlignment="1">
      <alignment horizontal="center" vertical="center" wrapText="1"/>
    </xf>
    <xf numFmtId="164" fontId="0" fillId="22" borderId="42" xfId="0" applyNumberFormat="1" applyFill="1" applyBorder="1" applyAlignment="1">
      <alignment horizontal="center" vertical="center" wrapText="1"/>
    </xf>
    <xf numFmtId="0" fontId="0" fillId="22" borderId="46" xfId="0" applyFill="1" applyBorder="1" applyAlignment="1">
      <alignment horizontal="center" vertical="center" wrapText="1"/>
    </xf>
    <xf numFmtId="0" fontId="0" fillId="22" borderId="52" xfId="0" applyFill="1" applyBorder="1" applyAlignment="1">
      <alignment horizontal="center" vertical="center" wrapText="1"/>
    </xf>
    <xf numFmtId="0" fontId="31" fillId="22" borderId="52" xfId="0" applyFont="1" applyFill="1" applyBorder="1" applyAlignment="1">
      <alignment horizontal="left" vertical="top" wrapText="1"/>
    </xf>
    <xf numFmtId="0" fontId="0" fillId="22" borderId="4" xfId="0" applyFill="1" applyBorder="1" applyAlignment="1">
      <alignment horizontal="left" vertical="center" wrapText="1"/>
    </xf>
    <xf numFmtId="0" fontId="0" fillId="22" borderId="6" xfId="0" applyFill="1" applyBorder="1" applyAlignment="1">
      <alignment horizontal="center" vertical="center" wrapText="1"/>
    </xf>
    <xf numFmtId="0" fontId="0" fillId="22" borderId="3" xfId="0" applyFill="1" applyBorder="1" applyAlignment="1">
      <alignment horizontal="left" vertical="center" wrapText="1"/>
    </xf>
    <xf numFmtId="0" fontId="0" fillId="22" borderId="5" xfId="0" quotePrefix="1" applyFill="1" applyBorder="1" applyAlignment="1">
      <alignment horizontal="center" vertical="center" wrapText="1"/>
    </xf>
    <xf numFmtId="0" fontId="27" fillId="0" borderId="2" xfId="0" applyFont="1" applyBorder="1" applyAlignment="1">
      <alignment horizontal="left" vertical="top" wrapText="1"/>
    </xf>
    <xf numFmtId="0" fontId="12" fillId="15" borderId="2" xfId="0" applyFont="1" applyFill="1" applyBorder="1" applyAlignment="1">
      <alignment horizontal="left" vertical="top" wrapText="1"/>
    </xf>
    <xf numFmtId="0" fontId="0" fillId="15" borderId="7" xfId="0" applyFill="1" applyBorder="1" applyAlignment="1">
      <alignment horizontal="center" vertical="top" wrapText="1"/>
    </xf>
    <xf numFmtId="165" fontId="0" fillId="15" borderId="7" xfId="0" applyNumberFormat="1" applyFill="1" applyBorder="1" applyAlignment="1">
      <alignment horizontal="center" vertical="top" wrapText="1"/>
    </xf>
    <xf numFmtId="8" fontId="0" fillId="15" borderId="7" xfId="0" applyNumberFormat="1" applyFill="1" applyBorder="1" applyAlignment="1">
      <alignment horizontal="right" vertical="top" wrapText="1"/>
    </xf>
    <xf numFmtId="0" fontId="45" fillId="0" borderId="0" xfId="0" applyFont="1" applyAlignment="1">
      <alignment horizontal="center" vertical="top"/>
    </xf>
    <xf numFmtId="49" fontId="45" fillId="13" borderId="2" xfId="0" applyNumberFormat="1" applyFont="1" applyFill="1" applyBorder="1" applyAlignment="1">
      <alignment horizontal="left" vertical="center"/>
    </xf>
    <xf numFmtId="0" fontId="45" fillId="13" borderId="2" xfId="0" applyFont="1" applyFill="1" applyBorder="1" applyAlignment="1">
      <alignment horizontal="left" vertical="center"/>
    </xf>
    <xf numFmtId="0" fontId="10" fillId="11" borderId="0" xfId="0" applyFont="1" applyFill="1" applyAlignment="1">
      <alignment horizontal="left" vertical="center" wrapText="1"/>
    </xf>
    <xf numFmtId="0" fontId="38" fillId="11" borderId="0" xfId="0" applyFont="1" applyFill="1" applyAlignment="1">
      <alignment horizontal="left" vertical="top" wrapText="1"/>
    </xf>
    <xf numFmtId="0" fontId="2" fillId="7" borderId="8" xfId="0" applyFont="1" applyFill="1" applyBorder="1" applyAlignment="1">
      <alignment horizontal="center"/>
    </xf>
    <xf numFmtId="0" fontId="4" fillId="5" borderId="0" xfId="0" applyFont="1" applyFill="1" applyAlignment="1">
      <alignment horizontal="center" vertical="center" wrapText="1"/>
    </xf>
    <xf numFmtId="0" fontId="21" fillId="4" borderId="9" xfId="0" applyFont="1" applyFill="1" applyBorder="1" applyAlignment="1">
      <alignment horizontal="left" vertical="center" wrapText="1"/>
    </xf>
    <xf numFmtId="0" fontId="9" fillId="4" borderId="9" xfId="0" applyFont="1" applyFill="1" applyBorder="1" applyAlignment="1">
      <alignment horizontal="left" vertical="center" wrapText="1"/>
    </xf>
    <xf numFmtId="3" fontId="9" fillId="13" borderId="0" xfId="0" applyNumberFormat="1" applyFont="1" applyFill="1" applyAlignment="1">
      <alignment horizontal="center" vertical="center" wrapText="1"/>
    </xf>
    <xf numFmtId="164" fontId="9" fillId="13" borderId="0" xfId="0" applyNumberFormat="1" applyFont="1" applyFill="1" applyAlignment="1">
      <alignment horizontal="center" vertical="center" wrapText="1"/>
    </xf>
    <xf numFmtId="0" fontId="35" fillId="5" borderId="0" xfId="0" applyFont="1" applyFill="1" applyAlignment="1">
      <alignment horizontal="left" vertical="top" wrapText="1"/>
    </xf>
    <xf numFmtId="0" fontId="11" fillId="5" borderId="0" xfId="0" applyFont="1" applyFill="1" applyAlignment="1">
      <alignment horizontal="left" vertical="center" wrapText="1"/>
    </xf>
    <xf numFmtId="0" fontId="3" fillId="6" borderId="0" xfId="0" applyFont="1" applyFill="1" applyAlignment="1">
      <alignment horizontal="left" vertical="center"/>
    </xf>
    <xf numFmtId="0" fontId="16" fillId="5" borderId="0" xfId="0" applyFont="1" applyFill="1" applyAlignment="1">
      <alignment horizontal="left" vertical="center"/>
    </xf>
    <xf numFmtId="0" fontId="8" fillId="5" borderId="0" xfId="0" applyFont="1" applyFill="1" applyAlignment="1">
      <alignment vertical="center"/>
    </xf>
    <xf numFmtId="14" fontId="19" fillId="5" borderId="0" xfId="0" applyNumberFormat="1" applyFont="1" applyFill="1" applyAlignment="1">
      <alignment horizontal="center" vertical="center"/>
    </xf>
    <xf numFmtId="0" fontId="13" fillId="5" borderId="0" xfId="0" applyFont="1" applyFill="1" applyAlignment="1">
      <alignment horizontal="center" vertical="center" wrapText="1"/>
    </xf>
    <xf numFmtId="0" fontId="7" fillId="4" borderId="0" xfId="0" applyFont="1" applyFill="1" applyAlignment="1">
      <alignment horizontal="left" vertical="center" wrapText="1"/>
    </xf>
    <xf numFmtId="3" fontId="32" fillId="9" borderId="23" xfId="0" applyNumberFormat="1" applyFont="1" applyFill="1" applyBorder="1" applyAlignment="1">
      <alignment horizontal="center" vertical="center" wrapText="1"/>
    </xf>
    <xf numFmtId="0" fontId="0" fillId="9" borderId="26" xfId="0" applyFill="1" applyBorder="1" applyAlignment="1">
      <alignment horizontal="left" vertical="center" wrapText="1"/>
    </xf>
    <xf numFmtId="0" fontId="0" fillId="9" borderId="25" xfId="0" applyFill="1" applyBorder="1" applyAlignment="1">
      <alignment horizontal="center" vertical="center" wrapText="1"/>
    </xf>
    <xf numFmtId="0" fontId="18" fillId="9" borderId="19" xfId="0" applyFont="1" applyFill="1" applyBorder="1" applyAlignment="1">
      <alignment horizontal="center" vertical="center" wrapText="1"/>
    </xf>
    <xf numFmtId="0" fontId="18" fillId="9" borderId="25" xfId="0" applyFont="1" applyFill="1" applyBorder="1" applyAlignment="1">
      <alignment horizontal="center" vertical="center" wrapText="1"/>
    </xf>
    <xf numFmtId="3" fontId="18" fillId="9" borderId="25" xfId="0" applyNumberFormat="1" applyFont="1" applyFill="1" applyBorder="1" applyAlignment="1">
      <alignment horizontal="center" vertical="center" wrapText="1"/>
    </xf>
    <xf numFmtId="0" fontId="31" fillId="22" borderId="20" xfId="0" applyFont="1" applyFill="1" applyBorder="1" applyAlignment="1">
      <alignment horizontal="center" vertical="center" wrapText="1"/>
    </xf>
    <xf numFmtId="0" fontId="31" fillId="22" borderId="15" xfId="0" applyFont="1" applyFill="1" applyBorder="1" applyAlignment="1">
      <alignment horizontal="center" vertical="center" wrapText="1"/>
    </xf>
    <xf numFmtId="0" fontId="31" fillId="22" borderId="38" xfId="0" applyFont="1" applyFill="1" applyBorder="1" applyAlignment="1">
      <alignment horizontal="center" vertical="center" wrapText="1"/>
    </xf>
    <xf numFmtId="49" fontId="1" fillId="22" borderId="55" xfId="0" applyNumberFormat="1" applyFont="1" applyFill="1" applyBorder="1" applyAlignment="1">
      <alignment horizontal="center" vertical="center" wrapText="1"/>
    </xf>
    <xf numFmtId="49" fontId="1" fillId="22" borderId="56" xfId="0" applyNumberFormat="1" applyFont="1" applyFill="1" applyBorder="1" applyAlignment="1">
      <alignment horizontal="center" vertical="center" wrapText="1"/>
    </xf>
    <xf numFmtId="49" fontId="1" fillId="22" borderId="59" xfId="0" applyNumberFormat="1" applyFont="1" applyFill="1" applyBorder="1" applyAlignment="1">
      <alignment horizontal="center" vertical="center" wrapText="1"/>
    </xf>
    <xf numFmtId="3" fontId="0" fillId="9" borderId="25" xfId="0" applyNumberFormat="1" applyFill="1" applyBorder="1" applyAlignment="1">
      <alignment horizontal="center" vertical="center" wrapText="1"/>
    </xf>
    <xf numFmtId="3" fontId="0" fillId="9" borderId="39" xfId="0" applyNumberFormat="1" applyFill="1" applyBorder="1" applyAlignment="1">
      <alignment horizontal="center" vertical="center" wrapText="1"/>
    </xf>
    <xf numFmtId="10" fontId="0" fillId="9" borderId="25" xfId="0" applyNumberFormat="1" applyFill="1" applyBorder="1" applyAlignment="1">
      <alignment horizontal="center" vertical="center" wrapText="1"/>
    </xf>
    <xf numFmtId="10" fontId="0" fillId="9" borderId="39" xfId="0" applyNumberFormat="1" applyFill="1" applyBorder="1" applyAlignment="1">
      <alignment horizontal="center" vertical="center" wrapText="1"/>
    </xf>
    <xf numFmtId="164" fontId="0" fillId="9" borderId="25" xfId="0" applyNumberFormat="1" applyFill="1" applyBorder="1" applyAlignment="1">
      <alignment horizontal="center" vertical="center" wrapText="1"/>
    </xf>
    <xf numFmtId="164" fontId="0" fillId="9" borderId="39" xfId="0" applyNumberFormat="1" applyFill="1" applyBorder="1" applyAlignment="1">
      <alignment horizontal="center" vertical="center" wrapText="1"/>
    </xf>
    <xf numFmtId="164" fontId="0" fillId="9" borderId="17" xfId="0" applyNumberFormat="1" applyFill="1" applyBorder="1" applyAlignment="1">
      <alignment horizontal="center" vertical="center" wrapText="1"/>
    </xf>
    <xf numFmtId="164" fontId="0" fillId="9" borderId="43" xfId="0" applyNumberFormat="1" applyFill="1" applyBorder="1" applyAlignment="1">
      <alignment horizontal="center" vertical="center" wrapText="1"/>
    </xf>
    <xf numFmtId="0" fontId="0" fillId="10" borderId="25" xfId="0" applyFill="1" applyBorder="1" applyAlignment="1">
      <alignment horizontal="center" vertical="center" wrapText="1"/>
    </xf>
    <xf numFmtId="49" fontId="1" fillId="22" borderId="58" xfId="0" applyNumberFormat="1" applyFont="1" applyFill="1" applyBorder="1" applyAlignment="1">
      <alignment horizontal="center" vertical="center" wrapText="1"/>
    </xf>
    <xf numFmtId="49" fontId="1" fillId="22" borderId="57" xfId="0" applyNumberFormat="1" applyFont="1" applyFill="1" applyBorder="1" applyAlignment="1">
      <alignment horizontal="center" vertical="center" wrapText="1"/>
    </xf>
    <xf numFmtId="3" fontId="18" fillId="18" borderId="25" xfId="0" applyNumberFormat="1" applyFont="1" applyFill="1" applyBorder="1" applyAlignment="1">
      <alignment horizontal="center" vertical="center" wrapText="1"/>
    </xf>
    <xf numFmtId="0" fontId="0" fillId="9" borderId="25" xfId="0" applyFill="1" applyBorder="1" applyAlignment="1">
      <alignment horizontal="left" vertical="center" wrapText="1"/>
    </xf>
    <xf numFmtId="0" fontId="32" fillId="18" borderId="24" xfId="0" applyFont="1" applyFill="1" applyBorder="1" applyAlignment="1">
      <alignment horizontal="center" vertical="center" wrapText="1"/>
    </xf>
    <xf numFmtId="49" fontId="1" fillId="22" borderId="23" xfId="0" applyNumberFormat="1" applyFont="1" applyFill="1" applyBorder="1" applyAlignment="1">
      <alignment horizontal="center" vertical="center" wrapText="1"/>
    </xf>
    <xf numFmtId="0" fontId="32" fillId="9" borderId="24" xfId="0" applyFont="1" applyFill="1" applyBorder="1" applyAlignment="1">
      <alignment horizontal="center" vertical="center" wrapText="1"/>
    </xf>
    <xf numFmtId="0" fontId="32" fillId="9" borderId="26" xfId="0" applyFont="1" applyFill="1" applyBorder="1" applyAlignment="1">
      <alignment horizontal="center" vertical="center" wrapText="1"/>
    </xf>
    <xf numFmtId="3" fontId="19" fillId="18" borderId="0" xfId="0" applyNumberFormat="1" applyFont="1" applyFill="1" applyAlignment="1">
      <alignment horizontal="center" vertical="center"/>
    </xf>
    <xf numFmtId="0" fontId="14" fillId="5" borderId="0" xfId="0" applyFont="1" applyFill="1" applyAlignment="1">
      <alignment horizontal="left" vertical="center"/>
    </xf>
    <xf numFmtId="0" fontId="8" fillId="5" borderId="0" xfId="0" applyFont="1" applyFill="1" applyAlignment="1">
      <alignment horizontal="left" vertical="center"/>
    </xf>
    <xf numFmtId="0" fontId="39" fillId="18" borderId="0" xfId="0" applyFont="1" applyFill="1" applyAlignment="1">
      <alignment horizontal="left" vertical="center" wrapText="1"/>
    </xf>
    <xf numFmtId="0" fontId="17" fillId="4" borderId="17" xfId="0" applyFont="1" applyFill="1" applyBorder="1" applyAlignment="1">
      <alignment horizontal="left" vertical="center" wrapText="1"/>
    </xf>
    <xf numFmtId="0" fontId="17" fillId="4" borderId="18" xfId="0" applyFont="1" applyFill="1" applyBorder="1" applyAlignment="1">
      <alignment horizontal="left" vertical="center" wrapText="1"/>
    </xf>
    <xf numFmtId="0" fontId="41" fillId="18" borderId="1" xfId="0" applyFont="1" applyFill="1" applyBorder="1" applyAlignment="1">
      <alignment horizontal="left" vertical="center" wrapText="1"/>
    </xf>
    <xf numFmtId="0" fontId="21" fillId="5" borderId="1" xfId="0" applyFont="1" applyFill="1" applyBorder="1" applyAlignment="1">
      <alignment horizontal="left" vertical="center"/>
    </xf>
    <xf numFmtId="0" fontId="9" fillId="5" borderId="1" xfId="0" applyFont="1" applyFill="1" applyBorder="1" applyAlignment="1">
      <alignment horizontal="left" vertical="center"/>
    </xf>
    <xf numFmtId="0" fontId="41" fillId="22" borderId="1" xfId="0" applyFont="1" applyFill="1" applyBorder="1" applyAlignment="1">
      <alignment horizontal="left" vertical="center" wrapText="1"/>
    </xf>
    <xf numFmtId="0" fontId="9" fillId="5" borderId="1" xfId="0" applyFont="1" applyFill="1" applyBorder="1" applyAlignment="1">
      <alignment horizontal="center" vertical="center"/>
    </xf>
    <xf numFmtId="0" fontId="54" fillId="4" borderId="18" xfId="0" applyFont="1" applyFill="1" applyBorder="1" applyAlignment="1">
      <alignment horizontal="left" vertical="center" wrapText="1"/>
    </xf>
    <xf numFmtId="0" fontId="32" fillId="9" borderId="23" xfId="0" applyFont="1" applyFill="1" applyBorder="1" applyAlignment="1">
      <alignment horizontal="center" vertical="center" wrapText="1"/>
    </xf>
    <xf numFmtId="0" fontId="22" fillId="9" borderId="23" xfId="0" applyFont="1" applyFill="1" applyBorder="1" applyAlignment="1">
      <alignment horizontal="center" vertical="center" wrapText="1"/>
    </xf>
    <xf numFmtId="3" fontId="22" fillId="9" borderId="23" xfId="0" applyNumberFormat="1" applyFont="1" applyFill="1" applyBorder="1" applyAlignment="1">
      <alignment horizontal="center" vertical="center" wrapText="1"/>
    </xf>
    <xf numFmtId="0" fontId="33" fillId="9" borderId="23" xfId="0" applyFont="1" applyFill="1" applyBorder="1" applyAlignment="1">
      <alignment horizontal="center" vertical="center" wrapText="1"/>
    </xf>
    <xf numFmtId="0" fontId="22" fillId="9" borderId="23" xfId="0" applyFont="1" applyFill="1" applyBorder="1" applyAlignment="1">
      <alignment horizontal="left" vertical="center" wrapText="1"/>
    </xf>
    <xf numFmtId="0" fontId="0" fillId="9" borderId="24" xfId="0" applyFill="1" applyBorder="1" applyAlignment="1">
      <alignment horizontal="left" vertical="center" wrapText="1"/>
    </xf>
    <xf numFmtId="3" fontId="32" fillId="9" borderId="21" xfId="0" applyNumberFormat="1" applyFont="1" applyFill="1" applyBorder="1" applyAlignment="1">
      <alignment horizontal="center" vertical="center" wrapText="1"/>
    </xf>
    <xf numFmtId="3" fontId="32" fillId="9" borderId="11" xfId="0" applyNumberFormat="1" applyFont="1" applyFill="1" applyBorder="1" applyAlignment="1">
      <alignment horizontal="center" vertical="center" wrapText="1"/>
    </xf>
    <xf numFmtId="3" fontId="32" fillId="9" borderId="36" xfId="0" applyNumberFormat="1" applyFont="1" applyFill="1" applyBorder="1" applyAlignment="1">
      <alignment horizontal="center" vertical="center" wrapText="1"/>
    </xf>
    <xf numFmtId="0" fontId="0" fillId="9" borderId="22" xfId="0" applyFill="1" applyBorder="1" applyAlignment="1">
      <alignment horizontal="left" vertical="center" wrapText="1"/>
    </xf>
    <xf numFmtId="0" fontId="0" fillId="9" borderId="16" xfId="0" applyFill="1" applyBorder="1" applyAlignment="1">
      <alignment horizontal="left" vertical="center" wrapText="1"/>
    </xf>
    <xf numFmtId="0" fontId="0" fillId="9" borderId="37" xfId="0" applyFill="1" applyBorder="1" applyAlignment="1">
      <alignment horizontal="left" vertical="center" wrapText="1"/>
    </xf>
    <xf numFmtId="0" fontId="0" fillId="9" borderId="20" xfId="0" applyFill="1" applyBorder="1" applyAlignment="1">
      <alignment horizontal="center" vertical="center" wrapText="1"/>
    </xf>
    <xf numFmtId="0" fontId="0" fillId="9" borderId="15" xfId="0" applyFill="1" applyBorder="1" applyAlignment="1">
      <alignment horizontal="center" vertical="center" wrapText="1"/>
    </xf>
    <xf numFmtId="0" fontId="0" fillId="9" borderId="38" xfId="0" applyFill="1" applyBorder="1" applyAlignment="1">
      <alignment horizontal="center" vertical="center" wrapText="1"/>
    </xf>
    <xf numFmtId="0" fontId="18" fillId="9" borderId="20" xfId="0" applyFont="1" applyFill="1" applyBorder="1" applyAlignment="1">
      <alignment horizontal="center" vertical="center" wrapText="1"/>
    </xf>
    <xf numFmtId="0" fontId="18" fillId="9" borderId="15" xfId="0" applyFont="1" applyFill="1" applyBorder="1" applyAlignment="1">
      <alignment horizontal="center" vertical="center" wrapText="1"/>
    </xf>
    <xf numFmtId="0" fontId="18" fillId="9" borderId="38" xfId="0" applyFont="1" applyFill="1" applyBorder="1" applyAlignment="1">
      <alignment horizontal="center" vertical="center" wrapText="1"/>
    </xf>
    <xf numFmtId="3" fontId="18" fillId="9" borderId="20" xfId="0" applyNumberFormat="1" applyFont="1" applyFill="1" applyBorder="1" applyAlignment="1">
      <alignment horizontal="center" vertical="center" wrapText="1"/>
    </xf>
    <xf numFmtId="3" fontId="18" fillId="9" borderId="15" xfId="0" applyNumberFormat="1" applyFont="1" applyFill="1" applyBorder="1" applyAlignment="1">
      <alignment horizontal="center" vertical="center" wrapText="1"/>
    </xf>
    <xf numFmtId="3" fontId="18" fillId="9" borderId="38" xfId="0" applyNumberFormat="1" applyFont="1" applyFill="1" applyBorder="1" applyAlignment="1">
      <alignment horizontal="center" vertical="center" wrapText="1"/>
    </xf>
    <xf numFmtId="0" fontId="22" fillId="9" borderId="21" xfId="0" applyFont="1" applyFill="1" applyBorder="1" applyAlignment="1">
      <alignment horizontal="center" vertical="center" wrapText="1"/>
    </xf>
    <xf numFmtId="0" fontId="22" fillId="9" borderId="11" xfId="0" applyFont="1" applyFill="1" applyBorder="1" applyAlignment="1">
      <alignment horizontal="center" vertical="center" wrapText="1"/>
    </xf>
    <xf numFmtId="0" fontId="22" fillId="9" borderId="36" xfId="0" applyFont="1" applyFill="1" applyBorder="1" applyAlignment="1">
      <alignment horizontal="center" vertical="center" wrapText="1"/>
    </xf>
    <xf numFmtId="3" fontId="22" fillId="9" borderId="22" xfId="0" applyNumberFormat="1" applyFont="1" applyFill="1" applyBorder="1" applyAlignment="1">
      <alignment horizontal="center" vertical="center" wrapText="1"/>
    </xf>
    <xf numFmtId="3" fontId="22" fillId="9" borderId="16" xfId="0" applyNumberFormat="1" applyFont="1" applyFill="1" applyBorder="1" applyAlignment="1">
      <alignment horizontal="center" vertical="center" wrapText="1"/>
    </xf>
    <xf numFmtId="3" fontId="22" fillId="9" borderId="37" xfId="0" applyNumberFormat="1" applyFont="1" applyFill="1" applyBorder="1" applyAlignment="1">
      <alignment horizontal="center" vertical="center" wrapText="1"/>
    </xf>
    <xf numFmtId="3" fontId="33" fillId="9" borderId="21" xfId="0" applyNumberFormat="1" applyFont="1" applyFill="1" applyBorder="1" applyAlignment="1">
      <alignment horizontal="center" vertical="center" wrapText="1"/>
    </xf>
    <xf numFmtId="3" fontId="33" fillId="9" borderId="11" xfId="0" applyNumberFormat="1" applyFont="1" applyFill="1" applyBorder="1" applyAlignment="1">
      <alignment horizontal="center" vertical="center" wrapText="1"/>
    </xf>
    <xf numFmtId="3" fontId="33" fillId="9" borderId="36" xfId="0" applyNumberFormat="1" applyFont="1" applyFill="1" applyBorder="1" applyAlignment="1">
      <alignment horizontal="center" vertical="center" wrapText="1"/>
    </xf>
    <xf numFmtId="0" fontId="22" fillId="9" borderId="21" xfId="0" applyFont="1" applyFill="1" applyBorder="1" applyAlignment="1">
      <alignment horizontal="left" vertical="center" wrapText="1"/>
    </xf>
    <xf numFmtId="0" fontId="22" fillId="9" borderId="11" xfId="0" applyFont="1" applyFill="1" applyBorder="1" applyAlignment="1">
      <alignment horizontal="left" vertical="center" wrapText="1"/>
    </xf>
    <xf numFmtId="0" fontId="22" fillId="9" borderId="36" xfId="0" applyFont="1" applyFill="1" applyBorder="1" applyAlignment="1">
      <alignment horizontal="left" vertical="center" wrapText="1"/>
    </xf>
    <xf numFmtId="49" fontId="1" fillId="22" borderId="21" xfId="0" applyNumberFormat="1" applyFont="1" applyFill="1" applyBorder="1" applyAlignment="1">
      <alignment horizontal="center" vertical="center" wrapText="1"/>
    </xf>
    <xf numFmtId="49" fontId="1" fillId="22" borderId="11" xfId="0" applyNumberFormat="1" applyFont="1" applyFill="1" applyBorder="1" applyAlignment="1">
      <alignment horizontal="center" vertical="center" wrapText="1"/>
    </xf>
    <xf numFmtId="49" fontId="1" fillId="22" borderId="36" xfId="0" applyNumberFormat="1" applyFont="1" applyFill="1" applyBorder="1" applyAlignment="1">
      <alignment horizontal="center" vertical="center" wrapText="1"/>
    </xf>
    <xf numFmtId="0" fontId="34" fillId="5" borderId="0" xfId="0" applyFont="1" applyFill="1" applyAlignment="1">
      <alignment horizontal="left" vertical="top" wrapText="1"/>
    </xf>
    <xf numFmtId="0" fontId="40" fillId="4" borderId="61" xfId="0" applyFont="1" applyFill="1" applyBorder="1" applyAlignment="1">
      <alignment horizontal="left" vertical="center" wrapText="1"/>
    </xf>
    <xf numFmtId="0" fontId="34" fillId="4" borderId="62" xfId="0" applyFont="1" applyFill="1" applyBorder="1" applyAlignment="1">
      <alignment horizontal="left" vertical="top" wrapText="1"/>
    </xf>
    <xf numFmtId="0" fontId="14" fillId="5" borderId="7" xfId="0" applyFont="1" applyFill="1" applyBorder="1" applyAlignment="1">
      <alignment horizontal="left" vertical="center"/>
    </xf>
    <xf numFmtId="0" fontId="55" fillId="5" borderId="7" xfId="0" applyFont="1" applyFill="1" applyBorder="1" applyAlignment="1">
      <alignment horizontal="left" vertical="center"/>
    </xf>
    <xf numFmtId="0" fontId="14" fillId="5" borderId="1" xfId="0" applyFont="1" applyFill="1" applyBorder="1" applyAlignment="1">
      <alignment horizontal="left" vertical="center"/>
    </xf>
    <xf numFmtId="0" fontId="8" fillId="5" borderId="1" xfId="0" applyFont="1" applyFill="1" applyBorder="1" applyAlignment="1">
      <alignment horizontal="left" vertical="center"/>
    </xf>
    <xf numFmtId="0" fontId="55" fillId="5" borderId="1" xfId="0" applyFont="1" applyFill="1" applyBorder="1" applyAlignment="1">
      <alignment horizontal="left" vertical="center"/>
    </xf>
    <xf numFmtId="0" fontId="39" fillId="22" borderId="1" xfId="0" applyFont="1" applyFill="1" applyBorder="1" applyAlignment="1">
      <alignment horizontal="left" vertical="center" wrapText="1"/>
    </xf>
    <xf numFmtId="0" fontId="39" fillId="22" borderId="1" xfId="0" applyFont="1" applyFill="1" applyBorder="1" applyAlignment="1">
      <alignment horizontal="left" vertical="center"/>
    </xf>
    <xf numFmtId="0" fontId="49" fillId="4" borderId="62" xfId="0" applyFont="1" applyFill="1" applyBorder="1" applyAlignment="1">
      <alignment horizontal="left" vertical="center" wrapText="1"/>
    </xf>
    <xf numFmtId="14" fontId="34" fillId="5" borderId="7" xfId="0" applyNumberFormat="1" applyFont="1" applyFill="1" applyBorder="1" applyAlignment="1">
      <alignment horizontal="left" vertical="top" wrapText="1"/>
    </xf>
    <xf numFmtId="14" fontId="34" fillId="5" borderId="1" xfId="0" applyNumberFormat="1" applyFont="1" applyFill="1" applyBorder="1" applyAlignment="1">
      <alignment horizontal="left" vertical="top" wrapText="1"/>
    </xf>
    <xf numFmtId="0" fontId="16" fillId="5" borderId="1" xfId="0" applyFont="1" applyFill="1" applyBorder="1" applyAlignment="1">
      <alignment horizontal="left" vertical="center"/>
    </xf>
    <xf numFmtId="0" fontId="6" fillId="5" borderId="1" xfId="0" applyFont="1" applyFill="1" applyBorder="1" applyAlignment="1">
      <alignment horizontal="left" vertical="center"/>
    </xf>
    <xf numFmtId="0" fontId="37" fillId="22" borderId="1" xfId="0" applyFont="1" applyFill="1" applyBorder="1" applyAlignment="1">
      <alignment horizontal="left" vertical="center"/>
    </xf>
    <xf numFmtId="0" fontId="36" fillId="4" borderId="0" xfId="0" applyFont="1" applyFill="1" applyAlignment="1">
      <alignment horizontal="left" vertical="center" wrapText="1"/>
    </xf>
    <xf numFmtId="0" fontId="17" fillId="4" borderId="10" xfId="0" applyFont="1" applyFill="1" applyBorder="1" applyAlignment="1">
      <alignment horizontal="left" vertical="center" wrapText="1"/>
    </xf>
    <xf numFmtId="0" fontId="6" fillId="5" borderId="0" xfId="0" applyFont="1" applyFill="1" applyAlignment="1">
      <alignment horizontal="left" vertical="center"/>
    </xf>
    <xf numFmtId="0" fontId="44" fillId="0" borderId="0" xfId="0" applyFont="1" applyAlignment="1">
      <alignment horizontal="left" vertical="top" wrapText="1"/>
    </xf>
    <xf numFmtId="0" fontId="45" fillId="0" borderId="0" xfId="0" applyFont="1" applyAlignment="1">
      <alignment horizontal="left" vertical="top" wrapText="1"/>
    </xf>
    <xf numFmtId="0" fontId="43" fillId="0" borderId="0" xfId="0" applyFont="1" applyAlignment="1">
      <alignment horizontal="center" vertical="center"/>
    </xf>
    <xf numFmtId="0" fontId="45" fillId="0" borderId="0" xfId="0" applyFont="1" applyAlignment="1">
      <alignment horizontal="left" vertical="top"/>
    </xf>
    <xf numFmtId="0" fontId="45" fillId="21" borderId="2" xfId="0" applyFont="1" applyFill="1" applyBorder="1" applyAlignment="1">
      <alignment horizontal="center" vertical="center"/>
    </xf>
    <xf numFmtId="0" fontId="50" fillId="13" borderId="7" xfId="0" applyFont="1" applyFill="1" applyBorder="1" applyAlignment="1">
      <alignment horizontal="center" vertical="center"/>
    </xf>
    <xf numFmtId="0" fontId="50" fillId="13" borderId="0" xfId="0" applyFont="1" applyFill="1" applyAlignment="1">
      <alignment horizontal="center" vertical="center"/>
    </xf>
    <xf numFmtId="0" fontId="50" fillId="13" borderId="1" xfId="0" applyFont="1" applyFill="1" applyBorder="1" applyAlignment="1">
      <alignment horizontal="center" vertical="center"/>
    </xf>
    <xf numFmtId="0" fontId="52" fillId="21" borderId="1" xfId="0" applyFont="1" applyFill="1" applyBorder="1" applyAlignment="1">
      <alignment horizontal="left" vertical="center"/>
    </xf>
    <xf numFmtId="0" fontId="45" fillId="13" borderId="7" xfId="0" applyFont="1" applyFill="1" applyBorder="1" applyAlignment="1">
      <alignment horizontal="center" vertical="center" wrapText="1"/>
    </xf>
    <xf numFmtId="0" fontId="45" fillId="13" borderId="0" xfId="0" applyFont="1" applyFill="1" applyAlignment="1">
      <alignment horizontal="center" vertical="center" wrapText="1"/>
    </xf>
  </cellXfs>
  <cellStyles count="1">
    <cellStyle name="Normal" xfId="0" builtinId="0"/>
  </cellStyles>
  <dxfs count="21">
    <dxf>
      <font>
        <b/>
        <i val="0"/>
        <strike val="0"/>
        <color theme="9" tint="-0.499984740745262"/>
      </font>
      <fill>
        <patternFill>
          <bgColor theme="9" tint="0.79998168889431442"/>
        </patternFill>
      </fill>
    </dxf>
    <dxf>
      <font>
        <b/>
        <i val="0"/>
        <strike val="0"/>
        <color rgb="FF8F6703"/>
      </font>
      <fill>
        <patternFill>
          <bgColor rgb="FFFFEAA7"/>
        </patternFill>
      </fill>
    </dxf>
    <dxf>
      <font>
        <b/>
        <i val="0"/>
        <strike val="0"/>
        <color rgb="FFC40000"/>
      </font>
      <fill>
        <patternFill>
          <bgColor rgb="FFF4CDC2"/>
        </patternFill>
      </fill>
    </dxf>
    <dxf>
      <font>
        <strike val="0"/>
      </font>
      <fill>
        <patternFill>
          <bgColor theme="0" tint="-4.9989318521683403E-2"/>
        </patternFill>
      </fill>
    </dxf>
    <dxf>
      <font>
        <b/>
        <i val="0"/>
        <strike val="0"/>
        <color theme="9" tint="-0.499984740745262"/>
      </font>
      <fill>
        <patternFill>
          <bgColor theme="9" tint="0.79998168889431442"/>
        </patternFill>
      </fill>
    </dxf>
    <dxf>
      <font>
        <b/>
        <i val="0"/>
        <strike val="0"/>
        <color rgb="FF8F6703"/>
      </font>
      <fill>
        <patternFill>
          <bgColor rgb="FFFFEAA7"/>
        </patternFill>
      </fill>
    </dxf>
    <dxf>
      <font>
        <color rgb="FF9C0006"/>
      </font>
      <fill>
        <patternFill>
          <bgColor rgb="FFFFC7CE"/>
        </patternFill>
      </fill>
    </dxf>
    <dxf>
      <font>
        <strike val="0"/>
      </font>
      <fill>
        <patternFill>
          <bgColor theme="0" tint="-4.9989318521683403E-2"/>
        </patternFill>
      </fill>
    </dxf>
    <dxf>
      <font>
        <strike val="0"/>
      </font>
      <fill>
        <patternFill>
          <bgColor theme="0" tint="-4.9989318521683403E-2"/>
        </patternFill>
      </fill>
    </dxf>
    <dxf>
      <font>
        <strike val="0"/>
      </font>
      <fill>
        <patternFill>
          <bgColor theme="0" tint="-4.9989318521683403E-2"/>
        </patternFill>
      </fill>
    </dxf>
    <dxf>
      <font>
        <strike val="0"/>
      </font>
      <fill>
        <patternFill>
          <bgColor theme="0" tint="-4.9989318521683403E-2"/>
        </patternFill>
      </fill>
    </dxf>
    <dxf>
      <font>
        <strike val="0"/>
      </font>
      <fill>
        <patternFill>
          <bgColor theme="0" tint="-4.9989318521683403E-2"/>
        </patternFill>
      </fill>
    </dxf>
    <dxf>
      <font>
        <b/>
        <i val="0"/>
        <strike val="0"/>
        <color rgb="FF8F6703"/>
      </font>
      <fill>
        <patternFill>
          <bgColor rgb="FFFFEAA7"/>
        </patternFill>
      </fill>
    </dxf>
    <dxf>
      <font>
        <b/>
        <i val="0"/>
        <strike val="0"/>
        <color rgb="FFC40000"/>
      </font>
      <fill>
        <patternFill>
          <bgColor rgb="FFF4CDC2"/>
        </patternFill>
      </fill>
    </dxf>
    <dxf>
      <font>
        <b/>
        <i val="0"/>
        <strike val="0"/>
        <color theme="9" tint="-0.499984740745262"/>
      </font>
      <fill>
        <patternFill>
          <bgColor theme="9" tint="0.79998168889431442"/>
        </patternFill>
      </fill>
    </dxf>
    <dxf>
      <font>
        <b/>
        <i val="0"/>
        <color theme="3" tint="0.249977111117893"/>
      </font>
      <fill>
        <patternFill patternType="solid">
          <bgColor theme="0" tint="-4.9989318521683403E-2"/>
        </patternFill>
      </fill>
    </dxf>
    <dxf>
      <font>
        <b/>
        <i val="0"/>
        <color rgb="FFC00000"/>
      </font>
      <fill>
        <patternFill patternType="solid">
          <bgColor theme="0" tint="-4.9989318521683403E-2"/>
        </patternFill>
      </fill>
    </dxf>
    <dxf>
      <fill>
        <patternFill>
          <bgColor theme="0" tint="-4.9989318521683403E-2"/>
        </patternFill>
      </fill>
    </dxf>
    <dxf>
      <fill>
        <patternFill patternType="solid">
          <bgColor theme="0" tint="-4.9989318521683403E-2"/>
        </patternFill>
      </fill>
    </dxf>
    <dxf>
      <fill>
        <patternFill>
          <bgColor theme="0" tint="-4.9989318521683403E-2"/>
        </patternFill>
      </fill>
    </dxf>
    <dxf>
      <fill>
        <patternFill>
          <bgColor theme="0" tint="-4.9989318521683403E-2"/>
        </patternFill>
      </fill>
    </dxf>
  </dxfs>
  <tableStyles count="0" defaultTableStyle="TableStyleMedium2" defaultPivotStyle="PivotStyleMedium9"/>
  <colors>
    <mruColors>
      <color rgb="FFFFFEF2"/>
      <color rgb="FFFCFFED"/>
      <color rgb="FFFFFDF5"/>
      <color rgb="FFFCF9E8"/>
      <color rgb="FFFCE3FA"/>
      <color rgb="FFFCF2FB"/>
      <color rgb="FFE49EDD"/>
      <color rgb="FFA9E8EB"/>
      <color rgb="FFDAE9F8"/>
      <color rgb="FFCAEDF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rgbClr val="000000"/>
                </a:solidFill>
                <a:latin typeface="+mn-lt"/>
                <a:ea typeface="+mn-ea"/>
                <a:cs typeface="+mn-cs"/>
              </a:defRPr>
            </a:pPr>
            <a:r>
              <a:rPr lang="en-US"/>
              <a:t>Contagem do n° de propostas por item</a:t>
            </a:r>
          </a:p>
        </c:rich>
      </c:tx>
      <c:overlay val="0"/>
      <c:spPr>
        <a:noFill/>
        <a:ln>
          <a:noFill/>
        </a:ln>
        <a:effectLst/>
      </c:spPr>
      <c:txPr>
        <a:bodyPr rot="0" spcFirstLastPara="1" vertOverflow="ellipsis" vert="horz" wrap="square" anchor="ctr" anchorCtr="1"/>
        <a:lstStyle/>
        <a:p>
          <a:pPr>
            <a:defRPr sz="1400" b="1" i="0" u="none" strike="noStrike" kern="1200" spc="0" baseline="0">
              <a:solidFill>
                <a:srgbClr val="000000"/>
              </a:solidFill>
              <a:latin typeface="+mn-lt"/>
              <a:ea typeface="+mn-ea"/>
              <a:cs typeface="+mn-cs"/>
            </a:defRPr>
          </a:pPr>
          <a:endParaRPr lang="pt-BR"/>
        </a:p>
      </c:txPr>
    </c:title>
    <c:autoTitleDeleted val="0"/>
    <c:plotArea>
      <c:layout/>
      <c:barChart>
        <c:barDir val="col"/>
        <c:grouping val="clustered"/>
        <c:varyColors val="0"/>
        <c:ser>
          <c:idx val="0"/>
          <c:order val="0"/>
          <c:tx>
            <c:strRef>
              <c:f>'COMPIL PROPOS'!$C$11</c:f>
              <c:strCache>
                <c:ptCount val="1"/>
                <c:pt idx="0">
                  <c:v>Contagem</c:v>
                </c:pt>
              </c:strCache>
            </c:strRef>
          </c:tx>
          <c:spPr>
            <a:solidFill>
              <a:srgbClr val="637CEF"/>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pt-B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'COMPIL PROPOS'!$C$12:$C$16</c:f>
              <c:numCache>
                <c:formatCode>General</c:formatCode>
                <c:ptCount val="5"/>
                <c:pt idx="0">
                  <c:v>0</c:v>
                </c:pt>
                <c:pt idx="1">
                  <c:v>0</c:v>
                </c:pt>
                <c:pt idx="2">
                  <c:v>2</c:v>
                </c:pt>
                <c:pt idx="3">
                  <c:v>0</c:v>
                </c:pt>
                <c:pt idx="4">
                  <c:v>0</c:v>
                </c:pt>
              </c:numCache>
            </c:numRef>
          </c:val>
          <c:extLst>
            <c:ext xmlns:c16="http://schemas.microsoft.com/office/drawing/2014/chart" uri="{C3380CC4-5D6E-409C-BE32-E72D297353CC}">
              <c16:uniqueId val="{00000001-F5E0-417F-BA1E-D45F40EF5B3A}"/>
            </c:ext>
          </c:extLst>
        </c:ser>
        <c:dLbls>
          <c:showLegendKey val="0"/>
          <c:showVal val="0"/>
          <c:showCatName val="0"/>
          <c:showSerName val="0"/>
          <c:showPercent val="0"/>
          <c:showBubbleSize val="0"/>
        </c:dLbls>
        <c:gapWidth val="94"/>
        <c:overlap val="-27"/>
        <c:axId val="438468616"/>
        <c:axId val="438470664"/>
      </c:barChart>
      <c:catAx>
        <c:axId val="438468616"/>
        <c:scaling>
          <c:orientation val="minMax"/>
        </c:scaling>
        <c:delete val="0"/>
        <c:axPos val="b"/>
        <c:title>
          <c:tx>
            <c:rich>
              <a:bodyPr rot="0" spcFirstLastPara="1" vertOverflow="ellipsis" vert="horz" wrap="square" anchor="ctr" anchorCtr="1"/>
              <a:lstStyle/>
              <a:p>
                <a:pPr>
                  <a:defRPr sz="1200" b="1" i="0" u="none" strike="noStrike" kern="1200" baseline="0">
                    <a:solidFill>
                      <a:schemeClr val="tx1">
                        <a:lumMod val="65000"/>
                        <a:lumOff val="35000"/>
                      </a:schemeClr>
                    </a:solidFill>
                    <a:latin typeface="+mn-lt"/>
                    <a:ea typeface="+mn-ea"/>
                    <a:cs typeface="+mn-cs"/>
                  </a:defRPr>
                </a:pPr>
                <a:r>
                  <a:rPr lang="en-US"/>
                  <a:t>N° de propostas por item</a:t>
                </a:r>
              </a:p>
            </c:rich>
          </c:tx>
          <c:overlay val="0"/>
          <c:spPr>
            <a:noFill/>
            <a:ln>
              <a:noFill/>
            </a:ln>
            <a:effectLst/>
          </c:spPr>
          <c:txPr>
            <a:bodyPr rot="0" spcFirstLastPara="1" vertOverflow="ellipsis" vert="horz" wrap="square" anchor="ctr" anchorCtr="1"/>
            <a:lstStyle/>
            <a:p>
              <a:pPr>
                <a:defRPr sz="1200" b="1" i="0" u="none" strike="noStrike" kern="1200" baseline="0">
                  <a:solidFill>
                    <a:schemeClr val="tx1">
                      <a:lumMod val="65000"/>
                      <a:lumOff val="35000"/>
                    </a:schemeClr>
                  </a:solidFill>
                  <a:latin typeface="+mn-lt"/>
                  <a:ea typeface="+mn-ea"/>
                  <a:cs typeface="+mn-cs"/>
                </a:defRPr>
              </a:pPr>
              <a:endParaRPr lang="pt-BR"/>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438470664"/>
        <c:crosses val="autoZero"/>
        <c:auto val="1"/>
        <c:lblAlgn val="ctr"/>
        <c:lblOffset val="100"/>
        <c:noMultiLvlLbl val="0"/>
      </c:catAx>
      <c:valAx>
        <c:axId val="43847066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200" b="1" i="0" u="none" strike="noStrike" kern="1200" baseline="0">
                    <a:solidFill>
                      <a:schemeClr val="tx1">
                        <a:lumMod val="65000"/>
                        <a:lumOff val="35000"/>
                      </a:schemeClr>
                    </a:solidFill>
                    <a:latin typeface="+mn-lt"/>
                    <a:ea typeface="+mn-ea"/>
                    <a:cs typeface="+mn-cs"/>
                  </a:defRPr>
                </a:pPr>
                <a:r>
                  <a:rPr lang="en-US"/>
                  <a:t>Contagem</a:t>
                </a:r>
              </a:p>
            </c:rich>
          </c:tx>
          <c:overlay val="0"/>
          <c:spPr>
            <a:noFill/>
            <a:ln>
              <a:noFill/>
            </a:ln>
            <a:effectLst/>
          </c:spPr>
          <c:txPr>
            <a:bodyPr rot="-5400000" spcFirstLastPara="1" vertOverflow="ellipsis" vert="horz" wrap="square" anchor="ctr" anchorCtr="1"/>
            <a:lstStyle/>
            <a:p>
              <a:pPr>
                <a:defRPr sz="1200" b="1" i="0" u="none" strike="noStrike" kern="1200" baseline="0">
                  <a:solidFill>
                    <a:schemeClr val="tx1">
                      <a:lumMod val="65000"/>
                      <a:lumOff val="35000"/>
                    </a:schemeClr>
                  </a:solidFill>
                  <a:latin typeface="+mn-lt"/>
                  <a:ea typeface="+mn-ea"/>
                  <a:cs typeface="+mn-cs"/>
                </a:defRPr>
              </a:pPr>
              <a:endParaRPr lang="pt-BR"/>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1" i="0" u="none" strike="noStrike" kern="1200" baseline="0">
                <a:solidFill>
                  <a:srgbClr val="000000"/>
                </a:solidFill>
                <a:latin typeface="+mn-lt"/>
                <a:ea typeface="+mn-ea"/>
                <a:cs typeface="+mn-cs"/>
              </a:defRPr>
            </a:pPr>
            <a:endParaRPr lang="pt-BR"/>
          </a:p>
        </c:txPr>
        <c:crossAx val="438468616"/>
        <c:crosses val="autoZero"/>
        <c:crossBetween val="between"/>
        <c:majorUnit val="1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rgbClr val="000000"/>
                </a:solidFill>
                <a:latin typeface="+mn-lt"/>
                <a:ea typeface="+mn-ea"/>
                <a:cs typeface="+mn-cs"/>
              </a:defRPr>
            </a:pPr>
            <a:r>
              <a:rPr lang="en-US"/>
              <a:t>Contagem de valores de CV (%)</a:t>
            </a:r>
          </a:p>
        </c:rich>
      </c:tx>
      <c:layout>
        <c:manualLayout>
          <c:xMode val="edge"/>
          <c:yMode val="edge"/>
          <c:x val="0.36836919630735815"/>
          <c:y val="1.9855595667870037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rgbClr val="000000"/>
              </a:solidFill>
              <a:latin typeface="+mn-lt"/>
              <a:ea typeface="+mn-ea"/>
              <a:cs typeface="+mn-cs"/>
            </a:defRPr>
          </a:pPr>
          <a:endParaRPr lang="pt-BR"/>
        </a:p>
      </c:txPr>
    </c:title>
    <c:autoTitleDeleted val="0"/>
    <c:plotArea>
      <c:layout/>
      <c:barChart>
        <c:barDir val="col"/>
        <c:grouping val="clustered"/>
        <c:varyColors val="0"/>
        <c:ser>
          <c:idx val="0"/>
          <c:order val="0"/>
          <c:tx>
            <c:v/>
          </c:tx>
          <c:spPr>
            <a:solidFill>
              <a:srgbClr val="637CEF"/>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pt-B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Lit>
              <c:ptCount val="12"/>
            </c:strLit>
          </c:cat>
          <c:val>
            <c:numLit>
              <c:formatCode>General</c:formatCode>
              <c:ptCount val="12"/>
            </c:numLit>
          </c:val>
          <c:extLst>
            <c:ext xmlns:c16="http://schemas.microsoft.com/office/drawing/2014/chart" uri="{C3380CC4-5D6E-409C-BE32-E72D297353CC}">
              <c16:uniqueId val="{00000000-5A8E-46B9-B582-F59469225C43}"/>
            </c:ext>
          </c:extLst>
        </c:ser>
        <c:dLbls>
          <c:showLegendKey val="0"/>
          <c:showVal val="0"/>
          <c:showCatName val="0"/>
          <c:showSerName val="0"/>
          <c:showPercent val="0"/>
          <c:showBubbleSize val="0"/>
        </c:dLbls>
        <c:gapWidth val="94"/>
        <c:overlap val="-27"/>
        <c:axId val="438468616"/>
        <c:axId val="438470664"/>
      </c:barChart>
      <c:catAx>
        <c:axId val="438468616"/>
        <c:scaling>
          <c:orientation val="minMax"/>
        </c:scaling>
        <c:delete val="0"/>
        <c:axPos val="b"/>
        <c:title>
          <c:tx>
            <c:rich>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Intervalos de valores de CV (%)</a:t>
                </a:r>
              </a:p>
            </c:rich>
          </c:tx>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pt-BR"/>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438470664"/>
        <c:crosses val="autoZero"/>
        <c:auto val="1"/>
        <c:lblAlgn val="ctr"/>
        <c:lblOffset val="100"/>
        <c:noMultiLvlLbl val="0"/>
      </c:catAx>
      <c:valAx>
        <c:axId val="438470664"/>
        <c:scaling>
          <c:orientation val="minMax"/>
          <c:max val="330"/>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Contagem</a:t>
                </a:r>
              </a:p>
            </c:rich>
          </c:tx>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pt-BR"/>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1" i="0" u="none" strike="noStrike" kern="1200" baseline="0">
                <a:solidFill>
                  <a:srgbClr val="000000"/>
                </a:solidFill>
                <a:latin typeface="+mn-lt"/>
                <a:ea typeface="+mn-ea"/>
                <a:cs typeface="+mn-cs"/>
              </a:defRPr>
            </a:pPr>
            <a:endParaRPr lang="pt-BR"/>
          </a:p>
        </c:txPr>
        <c:crossAx val="438468616"/>
        <c:crosses val="autoZero"/>
        <c:crossBetween val="between"/>
        <c:majorUnit val="1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rgbClr val="000000"/>
                </a:solidFill>
                <a:latin typeface="+mn-lt"/>
                <a:ea typeface="+mn-ea"/>
                <a:cs typeface="+mn-cs"/>
              </a:defRPr>
            </a:pPr>
            <a:r>
              <a:rPr lang="en-US"/>
              <a:t>Contagem de valores totais de itens - dados válidos</a:t>
            </a:r>
          </a:p>
        </c:rich>
      </c:tx>
      <c:overlay val="0"/>
      <c:spPr>
        <a:noFill/>
        <a:ln>
          <a:noFill/>
        </a:ln>
        <a:effectLst/>
      </c:spPr>
      <c:txPr>
        <a:bodyPr rot="0" spcFirstLastPara="1" vertOverflow="ellipsis" vert="horz" wrap="square" anchor="ctr" anchorCtr="1"/>
        <a:lstStyle/>
        <a:p>
          <a:pPr>
            <a:defRPr sz="1400" b="1" i="0" u="none" strike="noStrike" kern="1200" spc="0" baseline="0">
              <a:solidFill>
                <a:srgbClr val="000000"/>
              </a:solidFill>
              <a:latin typeface="+mn-lt"/>
              <a:ea typeface="+mn-ea"/>
              <a:cs typeface="+mn-cs"/>
            </a:defRPr>
          </a:pPr>
          <a:endParaRPr lang="pt-BR"/>
        </a:p>
      </c:txPr>
    </c:title>
    <c:autoTitleDeleted val="0"/>
    <c:plotArea>
      <c:layout/>
      <c:barChart>
        <c:barDir val="col"/>
        <c:grouping val="clustered"/>
        <c:varyColors val="0"/>
        <c:ser>
          <c:idx val="0"/>
          <c:order val="0"/>
          <c:tx>
            <c:strRef>
              <c:f>'COMPIL VALORES'!$C$11</c:f>
              <c:strCache>
                <c:ptCount val="1"/>
                <c:pt idx="0">
                  <c:v>Contagem</c:v>
                </c:pt>
              </c:strCache>
            </c:strRef>
          </c:tx>
          <c:spPr>
            <a:solidFill>
              <a:srgbClr val="637CEF"/>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pt-B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'COMPIL VALORES'!$B$12:$B$34</c:f>
              <c:strCache>
                <c:ptCount val="23"/>
                <c:pt idx="0">
                  <c:v>R$ 0,00</c:v>
                </c:pt>
                <c:pt idx="1">
                  <c:v>R$ 0,01 a R$ 100,00</c:v>
                </c:pt>
                <c:pt idx="2">
                  <c:v>R$ 100,01 a R$ 1.000,00</c:v>
                </c:pt>
                <c:pt idx="3">
                  <c:v>R$ 1.000,01 a R$ 10.000,00</c:v>
                </c:pt>
                <c:pt idx="4">
                  <c:v>R$ 10.000,01 a R$ 20.000,00</c:v>
                </c:pt>
                <c:pt idx="5">
                  <c:v>R$ 20.000,01 a R$ 30.000,00</c:v>
                </c:pt>
                <c:pt idx="6">
                  <c:v>R$ 30.000,01 a R$ 40.000,00</c:v>
                </c:pt>
                <c:pt idx="7">
                  <c:v>R$ 40.000,01 a R$ 50.000,00</c:v>
                </c:pt>
                <c:pt idx="8">
                  <c:v>R$ 50.000,01 a R$ 60.000,00</c:v>
                </c:pt>
                <c:pt idx="9">
                  <c:v>R$ 60.000,01 a R$ 70.000,00</c:v>
                </c:pt>
                <c:pt idx="10">
                  <c:v>R$ 70.000,01 a R$ 80.000,00</c:v>
                </c:pt>
                <c:pt idx="11">
                  <c:v>R$ 80.000,01 a R$ 90.000,00</c:v>
                </c:pt>
                <c:pt idx="12">
                  <c:v>R$ 90.000,01 a R$ 100.000,00</c:v>
                </c:pt>
                <c:pt idx="13">
                  <c:v>R$ 100.000,01 a R$ 150.000,00</c:v>
                </c:pt>
                <c:pt idx="14">
                  <c:v>R$ 150.000,01 a R$ 300.000,00</c:v>
                </c:pt>
                <c:pt idx="15">
                  <c:v>R$ 300.000,01 a R$ 500.000,00</c:v>
                </c:pt>
                <c:pt idx="16">
                  <c:v>R$ 500.000,01 a R$ 1.000.000,00</c:v>
                </c:pt>
                <c:pt idx="17">
                  <c:v>R$ 1.000.000,01 a R$ 5.000.000,00</c:v>
                </c:pt>
                <c:pt idx="18">
                  <c:v>R$ 5.000.000,01 a R$ 10.000.000,00</c:v>
                </c:pt>
                <c:pt idx="19">
                  <c:v>R$ 10.000.000,01 a R$20.000.000,00</c:v>
                </c:pt>
                <c:pt idx="20">
                  <c:v>R$ 20.000.000,01 a R$ 30.000.000,00</c:v>
                </c:pt>
                <c:pt idx="21">
                  <c:v>R$ 30.000.000,01 a R$ 40.000.000,00</c:v>
                </c:pt>
                <c:pt idx="22">
                  <c:v>&gt; R$ 40.000.000,00</c:v>
                </c:pt>
              </c:strCache>
            </c:strRef>
          </c:cat>
          <c:val>
            <c:numRef>
              <c:f>'COMPIL VALORES'!$C$12:$C$34</c:f>
              <c:numCache>
                <c:formatCode>General</c:formatCode>
                <c:ptCount val="23"/>
                <c:pt idx="0">
                  <c:v>0</c:v>
                </c:pt>
                <c:pt idx="1">
                  <c:v>0</c:v>
                </c:pt>
                <c:pt idx="2">
                  <c:v>0</c:v>
                </c:pt>
                <c:pt idx="3">
                  <c:v>2</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numCache>
            </c:numRef>
          </c:val>
          <c:extLst>
            <c:ext xmlns:c16="http://schemas.microsoft.com/office/drawing/2014/chart" uri="{C3380CC4-5D6E-409C-BE32-E72D297353CC}">
              <c16:uniqueId val="{00000001-EE0B-4828-A8B4-2EC273F27481}"/>
            </c:ext>
          </c:extLst>
        </c:ser>
        <c:dLbls>
          <c:showLegendKey val="0"/>
          <c:showVal val="0"/>
          <c:showCatName val="0"/>
          <c:showSerName val="0"/>
          <c:showPercent val="0"/>
          <c:showBubbleSize val="0"/>
        </c:dLbls>
        <c:gapWidth val="94"/>
        <c:overlap val="-27"/>
        <c:axId val="438468616"/>
        <c:axId val="438470664"/>
      </c:barChart>
      <c:catAx>
        <c:axId val="438468616"/>
        <c:scaling>
          <c:orientation val="minMax"/>
        </c:scaling>
        <c:delete val="0"/>
        <c:axPos val="b"/>
        <c:title>
          <c:tx>
            <c:rich>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Intervalos de valores totais (R$)</a:t>
                </a:r>
              </a:p>
            </c:rich>
          </c:tx>
          <c:overlay val="0"/>
          <c:spPr>
            <a:noFill/>
            <a:ln>
              <a:noFill/>
            </a:ln>
            <a:effectLst/>
          </c:spPr>
          <c:txPr>
            <a:bodyPr rot="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pt-BR"/>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438470664"/>
        <c:crosses val="autoZero"/>
        <c:auto val="1"/>
        <c:lblAlgn val="ctr"/>
        <c:lblOffset val="100"/>
        <c:noMultiLvlLbl val="0"/>
      </c:catAx>
      <c:valAx>
        <c:axId val="438470664"/>
        <c:scaling>
          <c:orientation val="minMax"/>
          <c:max val="1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r>
                  <a:rPr lang="en-US"/>
                  <a:t>Contagem</a:t>
                </a:r>
              </a:p>
            </c:rich>
          </c:tx>
          <c:overlay val="0"/>
          <c:spPr>
            <a:noFill/>
            <a:ln>
              <a:noFill/>
            </a:ln>
            <a:effectLst/>
          </c:spPr>
          <c:txPr>
            <a:bodyPr rot="-54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pt-BR"/>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000" b="1" i="0" u="none" strike="noStrike" kern="1200" baseline="0">
                <a:solidFill>
                  <a:srgbClr val="000000"/>
                </a:solidFill>
                <a:latin typeface="+mn-lt"/>
                <a:ea typeface="+mn-ea"/>
                <a:cs typeface="+mn-cs"/>
              </a:defRPr>
            </a:pPr>
            <a:endParaRPr lang="pt-BR"/>
          </a:p>
        </c:txPr>
        <c:crossAx val="438468616"/>
        <c:crosses val="autoZero"/>
        <c:crossBetween val="between"/>
        <c:majorUnit val="1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2.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3.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5.xml.rels><?xml version="1.0" encoding="UTF-8" standalone="yes"?>
<Relationships xmlns="http://schemas.openxmlformats.org/package/2006/relationships"><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2.xml"/></Relationships>
</file>

<file path=xl/drawings/_rels/drawing7.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9</xdr:col>
      <xdr:colOff>0</xdr:colOff>
      <xdr:row>11</xdr:row>
      <xdr:rowOff>0</xdr:rowOff>
    </xdr:from>
    <xdr:to>
      <xdr:col>11</xdr:col>
      <xdr:colOff>190500</xdr:colOff>
      <xdr:row>11</xdr:row>
      <xdr:rowOff>292100</xdr:rowOff>
    </xdr:to>
    <xdr:sp macro="" textlink="">
      <xdr:nvSpPr>
        <xdr:cNvPr id="3" name="Retângulo Arredondado 2">
          <a:extLst>
            <a:ext uri="{FF2B5EF4-FFF2-40B4-BE49-F238E27FC236}">
              <a16:creationId xmlns:a16="http://schemas.microsoft.com/office/drawing/2014/main" id="{5BF5DD9D-294F-4597-AC16-BC13509A32D9}"/>
            </a:ext>
            <a:ext uri="{6ECC49D1-AA05-4338-93AA-15A1B29DFB0A}">
              <asl:scriptLink xmlns:asl="http://schemas.microsoft.com/office/drawing/2021/scriptlink" val="{&quot;shareId&quot;:&quot;ms-officescript%3A%2F%2Fonedrive_business_sharinglink%2Fu!aHR0cHM6Ly9hZ3JvbWFwYS1teS5zaGFyZXBvaW50LmNvbS86dTovZy9wZXJzb25hbC9lZHVhcmRvX2VzdGV2ZXNfYWdyaWN1bHR1cmFfZ292X2JyL0lRRFpJQ1hBVDY4SFNMRzBXTThOMTVEMkFUTHh6b05kX3NHdWxwWmNKM3dlNmdV&quot;}"/>
            </a:ext>
          </a:extLst>
        </xdr:cNvPr>
        <xdr:cNvSpPr/>
      </xdr:nvSpPr>
      <xdr:spPr>
        <a:xfrm>
          <a:off x="12268200" y="3629025"/>
          <a:ext cx="2247900" cy="292100"/>
        </a:xfrm>
        <a:prstGeom prst="roundRect">
          <a:avLst/>
        </a:prstGeom>
        <a:ln/>
      </xdr:spPr>
      <xdr:style>
        <a:lnRef idx="2">
          <a:schemeClr val="accent1">
            <a:shade val="15000"/>
          </a:schemeClr>
        </a:lnRef>
        <a:fillRef idx="1">
          <a:schemeClr val="accent1"/>
        </a:fillRef>
        <a:effectRef idx="0">
          <a:schemeClr val="accent1"/>
        </a:effectRef>
        <a:fontRef idx="minor">
          <a:schemeClr val="lt1"/>
        </a:fontRef>
      </xdr:style>
      <xdr:txBody>
        <a:bodyPr spcFirstLastPara="0" vertOverflow="clip" horzOverflow="clip" wrap="square" lIns="91440" tIns="45720" rIns="91440" bIns="45720" rtlCol="0" anchor="ctr">
          <a:noAutofit/>
        </a:bodyPr>
        <a:lstStyle/>
        <a:p>
          <a:pPr marL="0" indent="0" algn="ctr"/>
          <a:r>
            <a:rPr lang="en-US" sz="1100">
              <a:solidFill>
                <a:schemeClr val="lt1"/>
              </a:solidFill>
              <a:latin typeface="+mn-lt"/>
              <a:ea typeface="+mn-lt"/>
              <a:cs typeface="+mn-lt"/>
            </a:rPr>
            <a:t>@AjusteLinhas16@335@</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7</xdr:row>
      <xdr:rowOff>66675</xdr:rowOff>
    </xdr:from>
    <xdr:to>
      <xdr:col>7</xdr:col>
      <xdr:colOff>101600</xdr:colOff>
      <xdr:row>7</xdr:row>
      <xdr:rowOff>358775</xdr:rowOff>
    </xdr:to>
    <xdr:sp macro="" textlink="">
      <xdr:nvSpPr>
        <xdr:cNvPr id="2" name="Retângulo Arredondado 1">
          <a:extLst>
            <a:ext uri="{FF2B5EF4-FFF2-40B4-BE49-F238E27FC236}">
              <a16:creationId xmlns:a16="http://schemas.microsoft.com/office/drawing/2014/main" id="{DD6D9328-E77E-40E9-98B8-CDDEBD38DDAB}"/>
            </a:ext>
            <a:ext uri="{6ECC49D1-AA05-4338-93AA-15A1B29DFB0A}">
              <asl:scriptLink xmlns:asl="http://schemas.microsoft.com/office/drawing/2021/scriptlink" val="{&quot;shareId&quot;:&quot;ms-officescript%3A%2F%2Fonedrive_business_sharinglink%2Fu!aHR0cHM6Ly9hZ3JvbWFwYS1teS5zaGFyZXBvaW50LmNvbS86dTovZy9wZXJzb25hbC9lZHVhcmRvX2VzdGV2ZXNfYWdyaWN1bHR1cmFfZ292X2JyL0lRQ1JXYWlxWEhJX1Q1SXhLT1V0a3g1ZUFZd0MxNmlYM3J3SGlHbmFJVENWRWlr&quot;}"/>
            </a:ext>
          </a:extLst>
        </xdr:cNvPr>
        <xdr:cNvSpPr/>
      </xdr:nvSpPr>
      <xdr:spPr>
        <a:xfrm>
          <a:off x="7324725" y="2476500"/>
          <a:ext cx="2311400" cy="292100"/>
        </a:xfrm>
        <a:prstGeom prst="roundRect">
          <a:avLst/>
        </a:prstGeom>
        <a:ln/>
      </xdr:spPr>
      <xdr:style>
        <a:lnRef idx="2">
          <a:schemeClr val="accent1">
            <a:shade val="15000"/>
          </a:schemeClr>
        </a:lnRef>
        <a:fillRef idx="1">
          <a:schemeClr val="accent1"/>
        </a:fillRef>
        <a:effectRef idx="0">
          <a:schemeClr val="accent1"/>
        </a:effectRef>
        <a:fontRef idx="minor">
          <a:schemeClr val="lt1"/>
        </a:fontRef>
      </xdr:style>
      <xdr:txBody>
        <a:bodyPr spcFirstLastPara="0" vertOverflow="clip" horzOverflow="clip" wrap="square" lIns="91440" tIns="45720" rIns="91440" bIns="45720" rtlCol="0" anchor="ctr">
          <a:noAutofit/>
        </a:bodyPr>
        <a:lstStyle/>
        <a:p>
          <a:pPr marL="0" indent="0" algn="ctr"/>
          <a:r>
            <a:rPr lang="en-US" sz="1100">
              <a:solidFill>
                <a:schemeClr val="lt1"/>
              </a:solidFill>
              <a:latin typeface="+mn-lt"/>
              <a:ea typeface="+mn-lt"/>
              <a:cs typeface="+mn-lt"/>
            </a:rPr>
            <a:t>@AjusteLinhas10@1609@</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1495425</xdr:colOff>
      <xdr:row>8</xdr:row>
      <xdr:rowOff>85725</xdr:rowOff>
    </xdr:from>
    <xdr:to>
      <xdr:col>5</xdr:col>
      <xdr:colOff>238125</xdr:colOff>
      <xdr:row>8</xdr:row>
      <xdr:rowOff>377825</xdr:rowOff>
    </xdr:to>
    <xdr:sp macro="" textlink="">
      <xdr:nvSpPr>
        <xdr:cNvPr id="3" name="Retângulo Arredondado 2">
          <a:extLst>
            <a:ext uri="{FF2B5EF4-FFF2-40B4-BE49-F238E27FC236}">
              <a16:creationId xmlns:a16="http://schemas.microsoft.com/office/drawing/2014/main" id="{5BD93A82-FE14-4112-A695-DE85639F97FE}"/>
            </a:ext>
            <a:ext uri="{6ECC49D1-AA05-4338-93AA-15A1B29DFB0A}">
              <asl:scriptLink xmlns:asl="http://schemas.microsoft.com/office/drawing/2021/scriptlink" val="{&quot;shareId&quot;:&quot;ms-officescript%3A%2F%2Fonedrive_business_sharinglink%2Fu!aHR0cHM6Ly9hZ3JvbWFwYS1teS5zaGFyZXBvaW50LmNvbS86dTovZy9wZXJzb25hbC9lZHVhcmRvX2VzdGV2ZXNfYWdyaWN1bHR1cmFfZ292X2JyL0lRQ2Jsa1RyemhKOFRyWmJ5QnlEV1BhNUFmRXVYcjB0OENQZTNfXzlMNzhHVkNF&quot;}"/>
            </a:ext>
          </a:extLst>
        </xdr:cNvPr>
        <xdr:cNvSpPr/>
      </xdr:nvSpPr>
      <xdr:spPr>
        <a:xfrm>
          <a:off x="8115300" y="3533775"/>
          <a:ext cx="2247900" cy="292100"/>
        </a:xfrm>
        <a:prstGeom prst="roundRect">
          <a:avLst/>
        </a:prstGeom>
        <a:ln/>
      </xdr:spPr>
      <xdr:style>
        <a:lnRef idx="2">
          <a:schemeClr val="accent1">
            <a:shade val="15000"/>
          </a:schemeClr>
        </a:lnRef>
        <a:fillRef idx="1">
          <a:schemeClr val="accent1"/>
        </a:fillRef>
        <a:effectRef idx="0">
          <a:schemeClr val="accent1"/>
        </a:effectRef>
        <a:fontRef idx="minor">
          <a:schemeClr val="lt1"/>
        </a:fontRef>
      </xdr:style>
      <xdr:txBody>
        <a:bodyPr spcFirstLastPara="0" vertOverflow="clip" horzOverflow="clip" wrap="square" lIns="91440" tIns="45720" rIns="91440" bIns="45720" rtlCol="0" anchor="ctr">
          <a:noAutofit/>
        </a:bodyPr>
        <a:lstStyle/>
        <a:p>
          <a:pPr marL="0" indent="0" algn="ctr"/>
          <a:r>
            <a:rPr lang="en-US" sz="1100">
              <a:solidFill>
                <a:schemeClr val="lt1"/>
              </a:solidFill>
              <a:latin typeface="+mn-lt"/>
              <a:ea typeface="+mn-lt"/>
              <a:cs typeface="+mn-lt"/>
            </a:rPr>
            <a:t>@AjusteLinhas12@331@</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1762125</xdr:colOff>
      <xdr:row>5</xdr:row>
      <xdr:rowOff>47625</xdr:rowOff>
    </xdr:from>
    <xdr:to>
      <xdr:col>3</xdr:col>
      <xdr:colOff>2155825</xdr:colOff>
      <xdr:row>5</xdr:row>
      <xdr:rowOff>339725</xdr:rowOff>
    </xdr:to>
    <xdr:sp macro="" textlink="">
      <xdr:nvSpPr>
        <xdr:cNvPr id="2" name="Retângulo Arredondado 1">
          <a:extLst>
            <a:ext uri="{FF2B5EF4-FFF2-40B4-BE49-F238E27FC236}">
              <a16:creationId xmlns:a16="http://schemas.microsoft.com/office/drawing/2014/main" id="{9EDAC59C-F814-4247-A6ED-3853C800FA18}"/>
            </a:ext>
            <a:ext uri="{6ECC49D1-AA05-4338-93AA-15A1B29DFB0A}">
              <asl:scriptLink xmlns:asl="http://schemas.microsoft.com/office/drawing/2021/scriptlink" val="{&quot;shareId&quot;:&quot;ms-officescript%3A%2F%2Fonedrive_business_sharinglink%2Fu!aHR0cHM6Ly9hZ3JvbWFwYS1teS5zaGFyZXBvaW50LmNvbS86dTovZy9wZXJzb25hbC9lZHVhcmRvX2VzdGV2ZXNfYWdyaWN1bHR1cmFfZ292X2JyL0lRQmZmdVBPT1pmUVQ2ZFJtcW9uYndvcEFiaUVOdzNCc2J0RGtSemF6S0tUQXVJ&quot;}"/>
            </a:ext>
          </a:extLst>
        </xdr:cNvPr>
        <xdr:cNvSpPr/>
      </xdr:nvSpPr>
      <xdr:spPr>
        <a:xfrm>
          <a:off x="7391400" y="1676400"/>
          <a:ext cx="2184400" cy="292100"/>
        </a:xfrm>
        <a:prstGeom prst="roundRect">
          <a:avLst/>
        </a:prstGeom>
        <a:ln/>
      </xdr:spPr>
      <xdr:style>
        <a:lnRef idx="2">
          <a:schemeClr val="accent1">
            <a:shade val="15000"/>
          </a:schemeClr>
        </a:lnRef>
        <a:fillRef idx="1">
          <a:schemeClr val="accent1"/>
        </a:fillRef>
        <a:effectRef idx="0">
          <a:schemeClr val="accent1"/>
        </a:effectRef>
        <a:fontRef idx="minor">
          <a:schemeClr val="lt1"/>
        </a:fontRef>
      </xdr:style>
      <xdr:txBody>
        <a:bodyPr spcFirstLastPara="0" vertOverflow="clip" horzOverflow="clip" wrap="square" lIns="91440" tIns="45720" rIns="91440" bIns="45720" rtlCol="0" anchor="ctr">
          <a:noAutofit/>
        </a:bodyPr>
        <a:lstStyle/>
        <a:p>
          <a:pPr marL="0" indent="0" algn="ctr"/>
          <a:r>
            <a:rPr lang="en-US" sz="1100">
              <a:solidFill>
                <a:schemeClr val="lt1"/>
              </a:solidFill>
              <a:latin typeface="+mn-lt"/>
              <a:ea typeface="+mn-lt"/>
              <a:cs typeface="+mn-lt"/>
            </a:rPr>
            <a:t>@AjusteLinhas8@507@</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647700</xdr:colOff>
      <xdr:row>10</xdr:row>
      <xdr:rowOff>133350</xdr:rowOff>
    </xdr:from>
    <xdr:to>
      <xdr:col>7</xdr:col>
      <xdr:colOff>1028700</xdr:colOff>
      <xdr:row>30</xdr:row>
      <xdr:rowOff>0</xdr:rowOff>
    </xdr:to>
    <xdr:graphicFrame macro="">
      <xdr:nvGraphicFramePr>
        <xdr:cNvPr id="3" name="Gráfico 1">
          <a:extLst>
            <a:ext uri="{FF2B5EF4-FFF2-40B4-BE49-F238E27FC236}">
              <a16:creationId xmlns:a16="http://schemas.microsoft.com/office/drawing/2014/main" id="{5C8EF3D7-DA8B-4373-8243-509EBDC1DB5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3</xdr:col>
      <xdr:colOff>933450</xdr:colOff>
      <xdr:row>10</xdr:row>
      <xdr:rowOff>123825</xdr:rowOff>
    </xdr:from>
    <xdr:to>
      <xdr:col>9</xdr:col>
      <xdr:colOff>800100</xdr:colOff>
      <xdr:row>35</xdr:row>
      <xdr:rowOff>285750</xdr:rowOff>
    </xdr:to>
    <xdr:graphicFrame macro="">
      <xdr:nvGraphicFramePr>
        <xdr:cNvPr id="2" name="Gráfico 1">
          <a:extLst>
            <a:ext uri="{FF2B5EF4-FFF2-40B4-BE49-F238E27FC236}">
              <a16:creationId xmlns:a16="http://schemas.microsoft.com/office/drawing/2014/main" id="{B948D61A-0B19-4B02-94BC-06E231C331A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3</xdr:col>
      <xdr:colOff>723900</xdr:colOff>
      <xdr:row>10</xdr:row>
      <xdr:rowOff>190500</xdr:rowOff>
    </xdr:from>
    <xdr:to>
      <xdr:col>9</xdr:col>
      <xdr:colOff>590550</xdr:colOff>
      <xdr:row>35</xdr:row>
      <xdr:rowOff>352425</xdr:rowOff>
    </xdr:to>
    <xdr:graphicFrame macro="">
      <xdr:nvGraphicFramePr>
        <xdr:cNvPr id="2" name="Gráfico 1">
          <a:extLst>
            <a:ext uri="{FF2B5EF4-FFF2-40B4-BE49-F238E27FC236}">
              <a16:creationId xmlns:a16="http://schemas.microsoft.com/office/drawing/2014/main" id="{3E991B4E-EB9D-462E-9D7C-AFA443F5A86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71DF0-1F6A-4255-9620-FEBA6CBD7BF8}">
  <sheetPr>
    <tabColor theme="5" tint="0.59999389629810485"/>
    <pageSetUpPr fitToPage="1"/>
  </sheetPr>
  <dimension ref="A1:R335"/>
  <sheetViews>
    <sheetView showGridLines="0" tabSelected="1" workbookViewId="0">
      <selection activeCell="A18" sqref="A18"/>
    </sheetView>
  </sheetViews>
  <sheetFormatPr defaultColWidth="0" defaultRowHeight="14.25" zeroHeight="1"/>
  <cols>
    <col min="1" max="2" width="13.625" customWidth="1"/>
    <col min="3" max="3" width="54.25" customWidth="1"/>
    <col min="4" max="4" width="27" customWidth="1"/>
    <col min="5" max="5" width="17.625" customWidth="1"/>
    <col min="6" max="6" width="19.125" customWidth="1"/>
    <col min="7" max="7" width="13.75" customWidth="1"/>
    <col min="8" max="9" width="12.625" customWidth="1"/>
    <col min="10" max="10" width="14.75" customWidth="1"/>
    <col min="11" max="15" width="16.125" customWidth="1"/>
    <col min="16" max="17" width="25.375" customWidth="1"/>
    <col min="18" max="18" width="2.625" customWidth="1"/>
  </cols>
  <sheetData>
    <row r="1" spans="1:18" ht="30">
      <c r="A1" s="210" t="s">
        <v>0</v>
      </c>
      <c r="B1" s="210"/>
      <c r="C1" s="210"/>
      <c r="D1" s="210"/>
      <c r="E1" s="210"/>
      <c r="F1" s="210"/>
      <c r="G1" s="210"/>
      <c r="H1" s="210"/>
      <c r="I1" s="210"/>
      <c r="J1" s="210"/>
      <c r="K1" s="210"/>
      <c r="L1" s="210"/>
      <c r="M1" s="210"/>
      <c r="N1" s="210"/>
      <c r="O1" s="210"/>
      <c r="P1" s="210"/>
      <c r="Q1" s="210"/>
      <c r="R1" s="23"/>
    </row>
    <row r="2" spans="1:18" ht="26.25">
      <c r="A2" s="211" t="s">
        <v>1</v>
      </c>
      <c r="B2" s="211"/>
      <c r="C2" s="211"/>
      <c r="D2" s="211"/>
      <c r="E2" s="211"/>
      <c r="F2" s="211"/>
      <c r="G2" s="211"/>
      <c r="H2" s="211"/>
      <c r="I2" s="211"/>
      <c r="J2" s="211"/>
      <c r="K2" s="211"/>
      <c r="L2" s="211"/>
      <c r="M2" s="211"/>
      <c r="N2" s="211"/>
      <c r="O2" s="211"/>
      <c r="P2" s="211"/>
      <c r="Q2" s="211"/>
      <c r="R2" s="23"/>
    </row>
    <row r="3" spans="1:18">
      <c r="C3" s="1"/>
      <c r="D3" s="1"/>
      <c r="E3" s="1"/>
      <c r="F3" s="1"/>
      <c r="G3" s="1"/>
      <c r="H3" s="1"/>
      <c r="I3" s="1"/>
      <c r="J3" s="59"/>
      <c r="K3" s="1"/>
      <c r="L3" s="1"/>
      <c r="M3" s="1"/>
      <c r="N3" s="1"/>
      <c r="O3" s="1"/>
      <c r="P3" s="1"/>
      <c r="Q3" s="1"/>
      <c r="R3" s="23"/>
    </row>
    <row r="4" spans="1:18" ht="26.25">
      <c r="A4" s="212" t="s">
        <v>2</v>
      </c>
      <c r="B4" s="212"/>
      <c r="C4" s="212"/>
      <c r="D4" s="212"/>
      <c r="E4" s="19"/>
      <c r="F4" s="213">
        <f ca="1">TODAY()</f>
        <v>46098</v>
      </c>
      <c r="G4" s="213"/>
      <c r="H4" s="213"/>
      <c r="I4" s="14"/>
      <c r="J4" s="58"/>
      <c r="K4" s="14"/>
      <c r="L4" s="14"/>
      <c r="M4" s="14"/>
      <c r="N4" s="14"/>
      <c r="O4" s="14"/>
      <c r="P4" s="14"/>
      <c r="Q4" s="15"/>
      <c r="R4" s="23"/>
    </row>
    <row r="5" spans="1:18">
      <c r="A5" s="1"/>
      <c r="B5" s="1"/>
      <c r="C5" s="1"/>
      <c r="D5" s="1"/>
      <c r="E5" s="1"/>
      <c r="F5" s="1"/>
      <c r="G5" s="1"/>
      <c r="H5" s="214"/>
      <c r="I5" s="214"/>
      <c r="J5" s="208" t="s">
        <v>3</v>
      </c>
      <c r="K5" s="208"/>
      <c r="L5" s="208"/>
      <c r="M5" s="208"/>
      <c r="N5" s="208"/>
      <c r="O5" s="208"/>
      <c r="P5" s="208"/>
      <c r="Q5" s="12"/>
      <c r="R5" s="23"/>
    </row>
    <row r="6" spans="1:18" ht="30">
      <c r="A6" s="5"/>
      <c r="B6" s="5"/>
      <c r="C6" s="6"/>
      <c r="D6" s="6"/>
      <c r="E6" s="6"/>
      <c r="F6" s="6"/>
      <c r="G6" s="6"/>
      <c r="H6" s="214"/>
      <c r="I6" s="214"/>
      <c r="J6" s="208"/>
      <c r="K6" s="208"/>
      <c r="L6" s="208"/>
      <c r="M6" s="208"/>
      <c r="N6" s="208"/>
      <c r="O6" s="208"/>
      <c r="P6" s="208"/>
      <c r="Q6" s="13"/>
      <c r="R6" s="23"/>
    </row>
    <row r="7" spans="1:18" ht="23.25">
      <c r="A7" s="215" t="s">
        <v>4</v>
      </c>
      <c r="B7" s="215"/>
      <c r="C7" s="215"/>
      <c r="D7" s="215"/>
      <c r="E7" s="215"/>
      <c r="F7" s="215"/>
      <c r="G7" s="215"/>
      <c r="H7" s="214"/>
      <c r="I7" s="214"/>
      <c r="J7" s="80"/>
      <c r="K7" s="209" t="s">
        <v>5</v>
      </c>
      <c r="L7" s="209"/>
      <c r="M7" s="105"/>
      <c r="N7" s="209" t="s">
        <v>6</v>
      </c>
      <c r="O7" s="209"/>
      <c r="P7" s="209"/>
      <c r="Q7" s="209"/>
      <c r="R7" s="23"/>
    </row>
    <row r="8" spans="1:18" ht="30">
      <c r="A8" s="202"/>
      <c r="B8" s="202"/>
      <c r="C8" s="202"/>
      <c r="D8" s="202"/>
      <c r="E8" s="202"/>
      <c r="F8" s="202"/>
      <c r="G8" s="202"/>
      <c r="H8" s="203"/>
      <c r="I8" s="203"/>
      <c r="J8" s="64"/>
      <c r="K8" s="64"/>
      <c r="L8" s="64"/>
      <c r="M8" s="64"/>
      <c r="N8" s="64"/>
      <c r="O8" s="64"/>
      <c r="P8" s="64"/>
      <c r="Q8" s="13"/>
      <c r="R8" s="23"/>
    </row>
    <row r="9" spans="1:18" ht="30">
      <c r="A9" s="204" t="s">
        <v>7</v>
      </c>
      <c r="B9" s="204"/>
      <c r="C9" s="205"/>
      <c r="D9" s="205"/>
      <c r="E9" s="206">
        <f>IF(A16="","",COUNTA(A16:A335))</f>
        <v>2</v>
      </c>
      <c r="F9" s="206"/>
      <c r="G9" s="206"/>
      <c r="H9" s="203"/>
      <c r="I9" s="203"/>
      <c r="J9" s="104"/>
      <c r="K9" s="209" t="s">
        <v>8</v>
      </c>
      <c r="L9" s="209"/>
      <c r="M9" s="64"/>
      <c r="N9" s="64"/>
      <c r="O9" s="64"/>
      <c r="P9" s="64"/>
      <c r="Q9" s="13"/>
      <c r="R9" s="23"/>
    </row>
    <row r="10" spans="1:18" ht="30">
      <c r="A10" s="18"/>
      <c r="B10" s="18"/>
      <c r="C10" s="18"/>
      <c r="D10" s="18"/>
      <c r="E10" s="27"/>
      <c r="F10" s="27"/>
      <c r="G10" s="27"/>
      <c r="H10" s="203"/>
      <c r="I10" s="203"/>
      <c r="J10" s="30"/>
      <c r="K10" s="13"/>
      <c r="L10" s="13"/>
      <c r="M10" s="13"/>
      <c r="N10" s="13"/>
      <c r="O10" s="13"/>
      <c r="P10" s="13"/>
      <c r="Q10" s="13"/>
      <c r="R10" s="23"/>
    </row>
    <row r="11" spans="1:18" ht="30">
      <c r="A11" s="204" t="s">
        <v>9</v>
      </c>
      <c r="B11" s="204"/>
      <c r="C11" s="205"/>
      <c r="D11" s="205"/>
      <c r="E11" s="207">
        <f xml:space="preserve">
IF(A16="","",
SUM(M16:M335))</f>
        <v>8184</v>
      </c>
      <c r="F11" s="207"/>
      <c r="G11" s="207"/>
      <c r="H11" s="203"/>
      <c r="I11" s="203"/>
      <c r="J11" s="30"/>
      <c r="K11" s="13"/>
      <c r="L11" s="13"/>
      <c r="M11" s="13"/>
      <c r="N11" s="13"/>
      <c r="O11" s="13"/>
      <c r="P11" s="13"/>
      <c r="Q11" s="13"/>
      <c r="R11" s="23"/>
    </row>
    <row r="12" spans="1:18" ht="30">
      <c r="A12" s="202"/>
      <c r="B12" s="202"/>
      <c r="C12" s="202"/>
      <c r="D12" s="202"/>
      <c r="E12" s="202"/>
      <c r="F12" s="202"/>
      <c r="G12" s="202"/>
      <c r="H12" s="203"/>
      <c r="I12" s="203"/>
      <c r="J12" s="30"/>
      <c r="K12" s="12"/>
      <c r="L12" s="12"/>
      <c r="M12" s="12"/>
      <c r="N12" s="12"/>
      <c r="O12" s="12"/>
      <c r="P12" s="12"/>
      <c r="Q12" s="12"/>
      <c r="R12" s="23"/>
    </row>
    <row r="13" spans="1:18">
      <c r="A13" s="1"/>
      <c r="B13" s="1"/>
      <c r="C13" s="1"/>
      <c r="D13" s="1"/>
      <c r="E13" s="1"/>
      <c r="F13" s="1"/>
      <c r="G13" s="1"/>
      <c r="H13" s="12"/>
      <c r="I13" s="12"/>
      <c r="J13" s="12"/>
      <c r="K13" s="12"/>
      <c r="L13" s="12"/>
      <c r="M13" s="12"/>
      <c r="N13" s="12"/>
      <c r="O13" s="12"/>
      <c r="P13" s="12"/>
      <c r="Q13" s="12"/>
      <c r="R13" s="23"/>
    </row>
    <row r="14" spans="1:18" ht="23.25">
      <c r="A14" s="200" t="s">
        <v>10</v>
      </c>
      <c r="B14" s="200"/>
      <c r="C14" s="200"/>
      <c r="D14" s="42" t="s">
        <v>11</v>
      </c>
      <c r="E14" s="201" t="str">
        <f>IF('BD PREÇO'!C5="","",'BD PREÇO'!C5)</f>
        <v>21181.000240/2026-41</v>
      </c>
      <c r="F14" s="201"/>
      <c r="G14" s="201"/>
      <c r="H14" s="201"/>
      <c r="I14" s="201"/>
      <c r="J14" s="201"/>
      <c r="K14" s="201"/>
      <c r="L14" s="201"/>
      <c r="M14" s="201"/>
      <c r="N14" s="201"/>
      <c r="O14" s="201"/>
      <c r="P14" s="201"/>
      <c r="Q14" s="201"/>
      <c r="R14" s="23"/>
    </row>
    <row r="15" spans="1:18" s="25" customFormat="1" ht="60">
      <c r="A15" s="9" t="s">
        <v>12</v>
      </c>
      <c r="B15" s="9" t="s">
        <v>13</v>
      </c>
      <c r="C15" s="9" t="s">
        <v>14</v>
      </c>
      <c r="D15" s="9" t="s">
        <v>15</v>
      </c>
      <c r="E15" s="9" t="s">
        <v>16</v>
      </c>
      <c r="F15" s="24" t="s">
        <v>17</v>
      </c>
      <c r="G15" s="9" t="s">
        <v>18</v>
      </c>
      <c r="H15" s="11" t="s">
        <v>19</v>
      </c>
      <c r="I15" s="9" t="s">
        <v>20</v>
      </c>
      <c r="J15" s="9" t="s">
        <v>21</v>
      </c>
      <c r="K15" s="9" t="s">
        <v>22</v>
      </c>
      <c r="L15" s="9" t="s">
        <v>23</v>
      </c>
      <c r="M15" s="9" t="s">
        <v>24</v>
      </c>
      <c r="N15" s="116" t="s">
        <v>25</v>
      </c>
      <c r="O15" s="116" t="s">
        <v>26</v>
      </c>
      <c r="P15" s="9" t="s">
        <v>27</v>
      </c>
      <c r="Q15" s="40" t="s">
        <v>28</v>
      </c>
      <c r="R15" s="26"/>
    </row>
    <row r="16" spans="1:18" ht="92.25" customHeight="1">
      <c r="A16" s="65" t="str" cm="1">
        <f t="array" ref="A16:A17" xml:space="preserve">
IF(COUNTIF('BD ITEM'!Q12:Q261,"Preenchimento correto")=0,"",
_xlfn._xlws.SORT(_xlfn._xlws.FILTER('BD PREÇO'!A10:A1609,('BD PREÇO'!A10:A1609&lt;&gt;"***")*('BD PREÇO'!T10:T1609="Preenchimento correto"),""),1,1,FALSE))</f>
        <v>01</v>
      </c>
      <c r="B16" s="81" cm="1">
        <f t="array" ref="B16" xml:space="preserve">
IF(A16="","",
_xlfn._xlws.FILTER('BD PREÇO'!$B$10:$B$1609,'BD PREÇO'!$A$10:$A$1609=A16,""))</f>
        <v>1</v>
      </c>
      <c r="C16" s="81" t="str" cm="1">
        <f t="array" ref="C16" xml:space="preserve">
IF(A16="","",
_xlfn._xlws.FILTER('BD PREÇO'!$C$10:$C$1609,'BD PREÇO'!$A$10:$A$1609=A16,""))</f>
        <v xml:space="preserve">BOMBA DE OR LINHA INT/ADV - NCM 84138100 </v>
      </c>
      <c r="D16" s="81" t="str" cm="1">
        <f t="array" ref="D16" xml:space="preserve">
IF(A16="","",
_xlfn._xlws.FILTER('BD ITEM'!$I$12:$I$331,'BD ITEM'!$B$12:$B$331=B16,""))</f>
        <v>RCA-1</v>
      </c>
      <c r="E16" s="81" cm="1">
        <f t="array" ref="E16" xml:space="preserve">
IF(A16="","",
_xlfn._xlws.FILTER('BD PREÇO'!$E$10:$E$1609,'BD PREÇO'!$A$10:$A$1609=A16,""))</f>
        <v>415030</v>
      </c>
      <c r="F16" s="81" t="str" cm="1">
        <f t="array" ref="F16" xml:space="preserve">
IF(A16="","",
_xlfn._xlws.FILTER('BD PREÇO'!$F$10:$F$1609,'BD PREÇO'!$A$10:$A$1609=A16,""))</f>
        <v>RCA</v>
      </c>
      <c r="G16" s="81" cm="1">
        <f t="array" ref="G16" xml:space="preserve">
IF(A16="","",
_xlfn._xlws.FILTER('BD PREÇO'!$G$10:$G$1609,'BD PREÇO'!$A$10:$A$1609=A16,""))</f>
        <v>1</v>
      </c>
      <c r="H16" s="82" cm="1">
        <f t="array" ref="H16" xml:space="preserve">
IF(A16="","",
_xlfn._xlws.FILTER('BD ITEM'!$M$12:$M$331,'BD ITEM'!$B$12:$B$331=B16,""))</f>
        <v>1</v>
      </c>
      <c r="I16" s="82" cm="1">
        <f t="array" ref="I16" xml:space="preserve">
IF(A16="","",
_xlfn._xlws.FILTER('BD ITEM'!$N$12:$N$331,'BD ITEM'!$B$12:$B$331=B16,""))</f>
        <v>1</v>
      </c>
      <c r="J16" s="61" cm="1">
        <f t="array" ref="J16" xml:space="preserve">
IF(A16="","",
_xlfn._xlws.FILTER('BD PREÇO'!$P$10:$P$1609,'BD PREÇO'!$A$10:$A$1609=A16,""))</f>
        <v>3</v>
      </c>
      <c r="K16" s="84" cm="1">
        <f t="array" ref="K16" xml:space="preserve">
IF(A16="","",
_xlfn._xlws.FILTER('BD PREÇO'!$Q$10:$Q$1609,'BD PREÇO'!$A$10:$A$1609=A16,""))</f>
        <v>0.67610000000000003</v>
      </c>
      <c r="L16" s="85" cm="1">
        <f t="array" ref="L16" xml:space="preserve">
IF(A16="","",
_xlfn._xlws.FILTER('BD PREÇO'!$R$10:$R$1609,'BD PREÇO'!$A$10:$A$1609=A16,""))</f>
        <v>3369</v>
      </c>
      <c r="M16" s="86" cm="1">
        <f t="array" ref="M16" xml:space="preserve">
IF(A16="","",
_xlfn._xlws.FILTER('BD PREÇO'!$S$10:$S$1609,'BD PREÇO'!$A$10:$A$1609=A16,""))</f>
        <v>3369</v>
      </c>
      <c r="N16" s="86" t="str" cm="1">
        <f t="array" ref="N16" xml:space="preserve">
IF(A16="","",
_xlfn._xlws.FILTER('BD ITEM'!$O$12:$O$331,'BD ITEM'!$B$12:$B$331=B16,""))</f>
        <v>60 dias</v>
      </c>
      <c r="O16" s="86" t="str" cm="1">
        <f t="array" ref="O16" xml:space="preserve">
IF(A16="","",
_xlfn._xlws.FILTER('BD ITEM'!$P$12:$P$331,'BD ITEM'!$B$12:$B$331=B16,""))</f>
        <v>Não</v>
      </c>
      <c r="P16" s="86" t="str" cm="1">
        <f t="array" ref="P16" xml:space="preserve">
IF(A16="","",
_xlfn._xlws.FILTER('BD ITEM'!$Q$12:$Q$331,'BD ITEM'!$B$12:$B$331=B16,""))</f>
        <v>Preenchimento correto</v>
      </c>
      <c r="Q16" s="87" t="str" cm="1">
        <f t="array" ref="Q16" xml:space="preserve">
IF(A16="","",
_xlfn._xlws.FILTER('BD PREÇO'!$T$10:$T$1609,'BD PREÇO'!$A$10:$A$1609=A16,""))</f>
        <v>Preenchimento correto</v>
      </c>
      <c r="R16" s="23"/>
    </row>
    <row r="17" spans="1:18" ht="53.25" customHeight="1">
      <c r="A17" s="41" t="str">
        <v>02</v>
      </c>
      <c r="B17" s="81" cm="1">
        <f t="array" ref="B17" xml:space="preserve">
IF(A17="","",
_xlfn._xlws.FILTER('BD PREÇO'!$B$10:$B$1609,'BD PREÇO'!$A$10:$A$1609=A17,""))</f>
        <v>2</v>
      </c>
      <c r="C17" s="81" t="str" cm="1">
        <f t="array" ref="C17" xml:space="preserve">
IF(A17="","",
_xlfn._xlws.FILTER('BD PREÇO'!$C$10:$C$1609,'BD PREÇO'!$A$10:$A$1609=A17,""))</f>
        <v xml:space="preserve">PLACA FONTE SISTEMA INTEGRAL - NCM
85423190 </v>
      </c>
      <c r="D17" s="81" t="str" cm="1">
        <f t="array" ref="D17" xml:space="preserve">
IF(A17="","",
_xlfn._xlws.FILTER('BD ITEM'!$I$12:$I$331,'BD ITEM'!$B$12:$B$331=B17,""))</f>
        <v>RCA-1</v>
      </c>
      <c r="E17" s="81" cm="1">
        <f t="array" ref="E17" xml:space="preserve">
IF(A17="","",
_xlfn._xlws.FILTER('BD PREÇO'!$E$10:$E$1609,'BD PREÇO'!$A$10:$A$1609=A17,""))</f>
        <v>426971</v>
      </c>
      <c r="F17" s="82" t="str" cm="1">
        <f t="array" ref="F17" xml:space="preserve">
IF(A17="","",
_xlfn._xlws.FILTER('BD PREÇO'!$F$10:$F$1609,'BD PREÇO'!$A$10:$A$1609=A17,""))</f>
        <v>RCA</v>
      </c>
      <c r="G17" s="82" cm="1">
        <f t="array" ref="G17" xml:space="preserve">
IF(A17="","",
_xlfn._xlws.FILTER('BD PREÇO'!$G$10:$G$1609,'BD PREÇO'!$A$10:$A$1609=A17,""))</f>
        <v>1</v>
      </c>
      <c r="H17" s="82" cm="1">
        <f t="array" ref="H17" xml:space="preserve">
IF(A17="","",
_xlfn._xlws.FILTER('BD ITEM'!$M$12:$M$331,'BD ITEM'!$B$12:$B$331=B17,""))</f>
        <v>1</v>
      </c>
      <c r="I17" s="82" cm="1">
        <f t="array" ref="I17" xml:space="preserve">
IF(A17="","",
_xlfn._xlws.FILTER('BD ITEM'!$N$12:$N$331,'BD ITEM'!$B$12:$B$331=B17,""))</f>
        <v>1</v>
      </c>
      <c r="J17" s="61" cm="1">
        <f t="array" ref="J17" xml:space="preserve">
IF(A17="","",
_xlfn._xlws.FILTER('BD PREÇO'!$P$10:$P$1609,'BD PREÇO'!$A$10:$A$1609=A17,""))</f>
        <v>3</v>
      </c>
      <c r="K17" s="84" cm="1">
        <f t="array" ref="K17" xml:space="preserve">
IF(A17="","",
_xlfn._xlws.FILTER('BD PREÇO'!$Q$10:$Q$1609,'BD PREÇO'!$A$10:$A$1609=A17,""))</f>
        <v>0.21249999999999999</v>
      </c>
      <c r="L17" s="85" cm="1">
        <f t="array" ref="L17" xml:space="preserve">
IF(A17="","",
_xlfn._xlws.FILTER('BD PREÇO'!$R$10:$R$1609,'BD PREÇO'!$A$10:$A$1609=A17,""))</f>
        <v>4815</v>
      </c>
      <c r="M17" s="86" cm="1">
        <f t="array" ref="M17" xml:space="preserve">
IF(A17="","",
_xlfn._xlws.FILTER('BD PREÇO'!$S$10:$S$1609,'BD PREÇO'!$A$10:$A$1609=A17,""))</f>
        <v>4815</v>
      </c>
      <c r="N17" s="86" t="str" cm="1">
        <f t="array" ref="N17" xml:space="preserve">
IF(A17="","",
_xlfn._xlws.FILTER('BD ITEM'!$O$12:$O$331,'BD ITEM'!$B$12:$B$331=B17,""))</f>
        <v>60 dias</v>
      </c>
      <c r="O17" s="86" t="str" cm="1">
        <f t="array" ref="O17" xml:space="preserve">
IF(A17="","",
_xlfn._xlws.FILTER('BD ITEM'!$P$12:$P$331,'BD ITEM'!$B$12:$B$331=B17,""))</f>
        <v>Não</v>
      </c>
      <c r="P17" s="86" t="str" cm="1">
        <f t="array" ref="P17" xml:space="preserve">
IF(A17="","",
_xlfn._xlws.FILTER('BD ITEM'!$Q$12:$Q$331,'BD ITEM'!$B$12:$B$331=B17,""))</f>
        <v>Preenchimento correto</v>
      </c>
      <c r="Q17" s="87" t="str" cm="1">
        <f t="array" ref="Q17" xml:space="preserve">
IF(A17="","",
_xlfn._xlws.FILTER('BD PREÇO'!$T$10:$T$1609,'BD PREÇO'!$A$10:$A$1609=A17,""))</f>
        <v>Preenchimento correto</v>
      </c>
      <c r="R17" s="23"/>
    </row>
    <row r="18" spans="1:18" ht="53.25" customHeight="1">
      <c r="A18" s="41"/>
      <c r="B18" s="81" t="str" cm="1">
        <f t="array" ref="B18" xml:space="preserve">
IF(A18="","",
_xlfn._xlws.FILTER('BD PREÇO'!$B$10:$B$1609,'BD PREÇO'!$A$10:$A$1609=A18,""))</f>
        <v/>
      </c>
      <c r="C18" s="81" t="str" cm="1">
        <f t="array" ref="C18" xml:space="preserve">
IF(A18="","",
_xlfn._xlws.FILTER('BD PREÇO'!$C$10:$C$1609,'BD PREÇO'!$A$10:$A$1609=A18,""))</f>
        <v/>
      </c>
      <c r="D18" s="81" t="str" cm="1">
        <f t="array" ref="D18" xml:space="preserve">
IF(A18="","",
_xlfn._xlws.FILTER('BD ITEM'!$I$12:$I$331,'BD ITEM'!$B$12:$B$331=B18,""))</f>
        <v/>
      </c>
      <c r="E18" s="81" t="str" cm="1">
        <f t="array" ref="E18" xml:space="preserve">
IF(A18="","",
_xlfn._xlws.FILTER('BD PREÇO'!$E$10:$E$1609,'BD PREÇO'!$A$10:$A$1609=A18,""))</f>
        <v/>
      </c>
      <c r="F18" s="82" t="str" cm="1">
        <f t="array" ref="F18" xml:space="preserve">
IF(A18="","",
_xlfn._xlws.FILTER('BD PREÇO'!$F$10:$F$1609,'BD PREÇO'!$A$10:$A$1609=A18,""))</f>
        <v/>
      </c>
      <c r="G18" s="82" t="str" cm="1">
        <f t="array" ref="G18" xml:space="preserve">
IF(A18="","",
_xlfn._xlws.FILTER('BD PREÇO'!$G$10:$G$1609,'BD PREÇO'!$A$10:$A$1609=A18,""))</f>
        <v/>
      </c>
      <c r="H18" s="82" t="str" cm="1">
        <f t="array" ref="H18" xml:space="preserve">
IF(A18="","",
_xlfn._xlws.FILTER('BD ITEM'!$M$12:$M$331,'BD ITEM'!$B$12:$B$331=B18,""))</f>
        <v/>
      </c>
      <c r="I18" s="82" t="str" cm="1">
        <f t="array" ref="I18" xml:space="preserve">
IF(A18="","",
_xlfn._xlws.FILTER('BD ITEM'!$N$12:$N$331,'BD ITEM'!$B$12:$B$331=B18,""))</f>
        <v/>
      </c>
      <c r="J18" s="61" t="str" cm="1">
        <f t="array" ref="J18" xml:space="preserve">
IF(A18="","",
_xlfn._xlws.FILTER('BD PREÇO'!$P$10:$P$1609,'BD PREÇO'!$A$10:$A$1609=A18,""))</f>
        <v/>
      </c>
      <c r="K18" s="84" t="str" cm="1">
        <f t="array" ref="K18" xml:space="preserve">
IF(A18="","",
_xlfn._xlws.FILTER('BD PREÇO'!$Q$10:$Q$1609,'BD PREÇO'!$A$10:$A$1609=A18,""))</f>
        <v/>
      </c>
      <c r="L18" s="85" t="str" cm="1">
        <f t="array" ref="L18" xml:space="preserve">
IF(A18="","",
_xlfn._xlws.FILTER('BD PREÇO'!$R$10:$R$1609,'BD PREÇO'!$A$10:$A$1609=A18,""))</f>
        <v/>
      </c>
      <c r="M18" s="86" t="str" cm="1">
        <f t="array" ref="M18" xml:space="preserve">
IF(A18="","",
_xlfn._xlws.FILTER('BD PREÇO'!$S$10:$S$1609,'BD PREÇO'!$A$10:$A$1609=A18,""))</f>
        <v/>
      </c>
      <c r="N18" s="86" t="str" cm="1">
        <f t="array" ref="N18" xml:space="preserve">
IF(A18="","",
_xlfn._xlws.FILTER('BD ITEM'!$O$12:$O$331,'BD ITEM'!$B$12:$B$331=B18,""))</f>
        <v/>
      </c>
      <c r="O18" s="86" t="str" cm="1">
        <f t="array" ref="O18" xml:space="preserve">
IF(A18="","",
_xlfn._xlws.FILTER('BD ITEM'!$P$12:$P$331,'BD ITEM'!$B$12:$B$331=B18,""))</f>
        <v/>
      </c>
      <c r="P18" s="86" t="str" cm="1">
        <f t="array" ref="P18" xml:space="preserve">
IF(A18="","",
_xlfn._xlws.FILTER('BD ITEM'!$Q$12:$Q$331,'BD ITEM'!$B$12:$B$331=B18,""))</f>
        <v/>
      </c>
      <c r="Q18" s="87" t="str" cm="1">
        <f t="array" ref="Q18" xml:space="preserve">
IF(A18="","",
_xlfn._xlws.FILTER('BD PREÇO'!$T$10:$T$1609,'BD PREÇO'!$A$10:$A$1609=A18,""))</f>
        <v/>
      </c>
      <c r="R18" s="23"/>
    </row>
    <row r="19" spans="1:18" ht="66.75" customHeight="1">
      <c r="A19" s="41"/>
      <c r="B19" s="81" t="str" cm="1">
        <f t="array" ref="B19" xml:space="preserve">
IF(A19="","",
_xlfn._xlws.FILTER('BD PREÇO'!$B$10:$B$1609,'BD PREÇO'!$A$10:$A$1609=A19,""))</f>
        <v/>
      </c>
      <c r="C19" s="81" t="str" cm="1">
        <f t="array" ref="C19" xml:space="preserve">
IF(A19="","",
_xlfn._xlws.FILTER('BD PREÇO'!$C$10:$C$1609,'BD PREÇO'!$A$10:$A$1609=A19,""))</f>
        <v/>
      </c>
      <c r="D19" s="81" t="str" cm="1">
        <f t="array" ref="D19" xml:space="preserve">
IF(A19="","",
_xlfn._xlws.FILTER('BD ITEM'!$I$12:$I$331,'BD ITEM'!$B$12:$B$331=B19,""))</f>
        <v/>
      </c>
      <c r="E19" s="81" t="str" cm="1">
        <f t="array" ref="E19" xml:space="preserve">
IF(A19="","",
_xlfn._xlws.FILTER('BD PREÇO'!$E$10:$E$1609,'BD PREÇO'!$A$10:$A$1609=A19,""))</f>
        <v/>
      </c>
      <c r="F19" s="81" t="str" cm="1">
        <f t="array" ref="F19" xml:space="preserve">
IF(A19="","",
_xlfn._xlws.FILTER('BD PREÇO'!$F$10:$F$1609,'BD PREÇO'!$A$10:$A$1609=A19,""))</f>
        <v/>
      </c>
      <c r="G19" s="81" t="str" cm="1">
        <f t="array" ref="G19" xml:space="preserve">
IF(A19="","",
_xlfn._xlws.FILTER('BD PREÇO'!$G$10:$G$1609,'BD PREÇO'!$A$10:$A$1609=A19,""))</f>
        <v/>
      </c>
      <c r="H19" s="81" t="str" cm="1">
        <f t="array" ref="H19" xml:space="preserve">
IF(A19="","",
_xlfn._xlws.FILTER('BD ITEM'!$M$12:$M$331,'BD ITEM'!$B$12:$B$331=B19,""))</f>
        <v/>
      </c>
      <c r="I19" s="81" t="str" cm="1">
        <f t="array" ref="I19" xml:space="preserve">
IF(A19="","",
_xlfn._xlws.FILTER('BD ITEM'!$N$12:$N$331,'BD ITEM'!$B$12:$B$331=B19,""))</f>
        <v/>
      </c>
      <c r="J19" s="61" t="str" cm="1">
        <f t="array" ref="J19" xml:space="preserve">
IF(A19="","",
_xlfn._xlws.FILTER('BD PREÇO'!$P$10:$P$1609,'BD PREÇO'!$A$10:$A$1609=A19,""))</f>
        <v/>
      </c>
      <c r="K19" s="84" t="str" cm="1">
        <f t="array" ref="K19" xml:space="preserve">
IF(A19="","",
_xlfn._xlws.FILTER('BD PREÇO'!$Q$10:$Q$1609,'BD PREÇO'!$A$10:$A$1609=A19,""))</f>
        <v/>
      </c>
      <c r="L19" s="88" t="str" cm="1">
        <f t="array" ref="L19" xml:space="preserve">
IF(A19="","",
_xlfn._xlws.FILTER('BD PREÇO'!$R$10:$R$1609,'BD PREÇO'!$A$10:$A$1609=A19,""))</f>
        <v/>
      </c>
      <c r="M19" s="89" t="str" cm="1">
        <f t="array" ref="M19" xml:space="preserve">
IF(A19="","",
_xlfn._xlws.FILTER('BD PREÇO'!$S$10:$S$1609,'BD PREÇO'!$A$10:$A$1609=A19,""))</f>
        <v/>
      </c>
      <c r="N19" s="89" t="str" cm="1">
        <f t="array" ref="N19" xml:space="preserve">
IF(A19="","",
_xlfn._xlws.FILTER('BD ITEM'!$O$12:$O$331,'BD ITEM'!$B$12:$B$331=B19,""))</f>
        <v/>
      </c>
      <c r="O19" s="89" t="str" cm="1">
        <f t="array" ref="O19" xml:space="preserve">
IF(A19="","",
_xlfn._xlws.FILTER('BD ITEM'!$P$12:$P$331,'BD ITEM'!$B$12:$B$331=B19,""))</f>
        <v/>
      </c>
      <c r="P19" s="89" t="str" cm="1">
        <f t="array" ref="P19" xml:space="preserve">
IF(A19="","",
_xlfn._xlws.FILTER('BD ITEM'!$Q$12:$Q$331,'BD ITEM'!$B$12:$B$331=B19,""))</f>
        <v/>
      </c>
      <c r="Q19" s="87" t="str" cm="1">
        <f t="array" ref="Q19" xml:space="preserve">
IF(A19="","",
_xlfn._xlws.FILTER('BD PREÇO'!$T$10:$T$1609,'BD PREÇO'!$A$10:$A$1609=A19,""))</f>
        <v/>
      </c>
      <c r="R19" s="23"/>
    </row>
    <row r="20" spans="1:18">
      <c r="A20" s="41"/>
      <c r="B20" s="81" t="str" cm="1">
        <f t="array" ref="B20" xml:space="preserve">
IF(A20="","",
_xlfn._xlws.FILTER('BD PREÇO'!$B$10:$B$1609,'BD PREÇO'!$A$10:$A$1609=A20,""))</f>
        <v/>
      </c>
      <c r="C20" s="81" t="str" cm="1">
        <f t="array" ref="C20" xml:space="preserve">
IF(A20="","",
_xlfn._xlws.FILTER('BD PREÇO'!$C$10:$C$1609,'BD PREÇO'!$A$10:$A$1609=A20,""))</f>
        <v/>
      </c>
      <c r="D20" s="81" t="str" cm="1">
        <f t="array" ref="D20" xml:space="preserve">
IF(A20="","",
_xlfn._xlws.FILTER('BD ITEM'!$I$12:$I$331,'BD ITEM'!$B$12:$B$331=B20,""))</f>
        <v/>
      </c>
      <c r="E20" s="81" t="str" cm="1">
        <f t="array" ref="E20" xml:space="preserve">
IF(A20="","",
_xlfn._xlws.FILTER('BD PREÇO'!$E$10:$E$1609,'BD PREÇO'!$A$10:$A$1609=A20,""))</f>
        <v/>
      </c>
      <c r="F20" s="81" t="str" cm="1">
        <f t="array" ref="F20" xml:space="preserve">
IF(A20="","",
_xlfn._xlws.FILTER('BD PREÇO'!$F$10:$F$1609,'BD PREÇO'!$A$10:$A$1609=A20,""))</f>
        <v/>
      </c>
      <c r="G20" s="81" t="str" cm="1">
        <f t="array" ref="G20" xml:space="preserve">
IF(A20="","",
_xlfn._xlws.FILTER('BD PREÇO'!$G$10:$G$1609,'BD PREÇO'!$A$10:$A$1609=A20,""))</f>
        <v/>
      </c>
      <c r="H20" s="81" t="str" cm="1">
        <f t="array" ref="H20" xml:space="preserve">
IF(A20="","",
_xlfn._xlws.FILTER('BD ITEM'!$M$12:$M$331,'BD ITEM'!$B$12:$B$331=B20,""))</f>
        <v/>
      </c>
      <c r="I20" s="81" t="str" cm="1">
        <f t="array" ref="I20" xml:space="preserve">
IF(A20="","",
_xlfn._xlws.FILTER('BD ITEM'!$N$12:$N$331,'BD ITEM'!$B$12:$B$331=B20,""))</f>
        <v/>
      </c>
      <c r="J20" s="61" t="str" cm="1">
        <f t="array" ref="J20" xml:space="preserve">
IF(A20="","",
_xlfn._xlws.FILTER('BD PREÇO'!$P$10:$P$1609,'BD PREÇO'!$A$10:$A$1609=A20,""))</f>
        <v/>
      </c>
      <c r="K20" s="84" t="str" cm="1">
        <f t="array" ref="K20" xml:space="preserve">
IF(A20="","",
_xlfn._xlws.FILTER('BD PREÇO'!$Q$10:$Q$1609,'BD PREÇO'!$A$10:$A$1609=A20,""))</f>
        <v/>
      </c>
      <c r="L20" s="88" t="str" cm="1">
        <f t="array" ref="L20" xml:space="preserve">
IF(A20="","",
_xlfn._xlws.FILTER('BD PREÇO'!$R$10:$R$1609,'BD PREÇO'!$A$10:$A$1609=A20,""))</f>
        <v/>
      </c>
      <c r="M20" s="89" t="str" cm="1">
        <f t="array" ref="M20" xml:space="preserve">
IF(A20="","",
_xlfn._xlws.FILTER('BD PREÇO'!$S$10:$S$1609,'BD PREÇO'!$A$10:$A$1609=A20,""))</f>
        <v/>
      </c>
      <c r="N20" s="89" t="str" cm="1">
        <f t="array" ref="N20" xml:space="preserve">
IF(A20="","",
_xlfn._xlws.FILTER('BD ITEM'!$O$12:$O$331,'BD ITEM'!$B$12:$B$331=B20,""))</f>
        <v/>
      </c>
      <c r="O20" s="89" t="str" cm="1">
        <f t="array" ref="O20" xml:space="preserve">
IF(A20="","",
_xlfn._xlws.FILTER('BD ITEM'!$P$12:$P$331,'BD ITEM'!$B$12:$B$331=B20,""))</f>
        <v/>
      </c>
      <c r="P20" s="89" t="str" cm="1">
        <f t="array" ref="P20" xml:space="preserve">
IF(A20="","",
_xlfn._xlws.FILTER('BD ITEM'!$Q$12:$Q$331,'BD ITEM'!$B$12:$B$331=B20,""))</f>
        <v/>
      </c>
      <c r="Q20" s="87" t="str" cm="1">
        <f t="array" ref="Q20" xml:space="preserve">
IF(A20="","",
_xlfn._xlws.FILTER('BD PREÇO'!$T$10:$T$1609,'BD PREÇO'!$A$10:$A$1609=A20,""))</f>
        <v/>
      </c>
      <c r="R20" s="23"/>
    </row>
    <row r="21" spans="1:18">
      <c r="A21" s="41"/>
      <c r="B21" s="81" t="str" cm="1">
        <f t="array" ref="B21" xml:space="preserve">
IF(A21="","",
_xlfn._xlws.FILTER('BD PREÇO'!$B$10:$B$1609,'BD PREÇO'!$A$10:$A$1609=A21,""))</f>
        <v/>
      </c>
      <c r="C21" s="81" t="str" cm="1">
        <f t="array" ref="C21" xml:space="preserve">
IF(A21="","",
_xlfn._xlws.FILTER('BD PREÇO'!$C$10:$C$1609,'BD PREÇO'!$A$10:$A$1609=A21,""))</f>
        <v/>
      </c>
      <c r="D21" s="81" t="str" cm="1">
        <f t="array" ref="D21" xml:space="preserve">
IF(A21="","",
_xlfn._xlws.FILTER('BD ITEM'!$I$12:$I$331,'BD ITEM'!$B$12:$B$331=B21,""))</f>
        <v/>
      </c>
      <c r="E21" s="81" t="str" cm="1">
        <f t="array" ref="E21" xml:space="preserve">
IF(A21="","",
_xlfn._xlws.FILTER('BD PREÇO'!$E$10:$E$1609,'BD PREÇO'!$A$10:$A$1609=A21,""))</f>
        <v/>
      </c>
      <c r="F21" s="81" t="str" cm="1">
        <f t="array" ref="F21" xml:space="preserve">
IF(A21="","",
_xlfn._xlws.FILTER('BD PREÇO'!$F$10:$F$1609,'BD PREÇO'!$A$10:$A$1609=A21,""))</f>
        <v/>
      </c>
      <c r="G21" s="81" t="str" cm="1">
        <f t="array" ref="G21" xml:space="preserve">
IF(A21="","",
_xlfn._xlws.FILTER('BD PREÇO'!$G$10:$G$1609,'BD PREÇO'!$A$10:$A$1609=A21,""))</f>
        <v/>
      </c>
      <c r="H21" s="81" t="str" cm="1">
        <f t="array" ref="H21" xml:space="preserve">
IF(A21="","",
_xlfn._xlws.FILTER('BD ITEM'!$M$12:$M$331,'BD ITEM'!$B$12:$B$331=B21,""))</f>
        <v/>
      </c>
      <c r="I21" s="81" t="str" cm="1">
        <f t="array" ref="I21" xml:space="preserve">
IF(A21="","",
_xlfn._xlws.FILTER('BD ITEM'!$N$12:$N$331,'BD ITEM'!$B$12:$B$331=B21,""))</f>
        <v/>
      </c>
      <c r="J21" s="61" t="str" cm="1">
        <f t="array" ref="J21" xml:space="preserve">
IF(A21="","",
_xlfn._xlws.FILTER('BD PREÇO'!$P$10:$P$1609,'BD PREÇO'!$A$10:$A$1609=A21,""))</f>
        <v/>
      </c>
      <c r="K21" s="84" t="str" cm="1">
        <f t="array" ref="K21" xml:space="preserve">
IF(A21="","",
_xlfn._xlws.FILTER('BD PREÇO'!$Q$10:$Q$1609,'BD PREÇO'!$A$10:$A$1609=A21,""))</f>
        <v/>
      </c>
      <c r="L21" s="88" t="str" cm="1">
        <f t="array" ref="L21" xml:space="preserve">
IF(A21="","",
_xlfn._xlws.FILTER('BD PREÇO'!$R$10:$R$1609,'BD PREÇO'!$A$10:$A$1609=A21,""))</f>
        <v/>
      </c>
      <c r="M21" s="89" t="str" cm="1">
        <f t="array" ref="M21" xml:space="preserve">
IF(A21="","",
_xlfn._xlws.FILTER('BD PREÇO'!$S$10:$S$1609,'BD PREÇO'!$A$10:$A$1609=A21,""))</f>
        <v/>
      </c>
      <c r="N21" s="89" t="str" cm="1">
        <f t="array" ref="N21" xml:space="preserve">
IF(A21="","",
_xlfn._xlws.FILTER('BD ITEM'!$O$12:$O$331,'BD ITEM'!$B$12:$B$331=B21,""))</f>
        <v/>
      </c>
      <c r="O21" s="89" t="str" cm="1">
        <f t="array" ref="O21" xml:space="preserve">
IF(A21="","",
_xlfn._xlws.FILTER('BD ITEM'!$P$12:$P$331,'BD ITEM'!$B$12:$B$331=B21,""))</f>
        <v/>
      </c>
      <c r="P21" s="89" t="str" cm="1">
        <f t="array" ref="P21" xml:space="preserve">
IF(A21="","",
_xlfn._xlws.FILTER('BD ITEM'!$Q$12:$Q$331,'BD ITEM'!$B$12:$B$331=B21,""))</f>
        <v/>
      </c>
      <c r="Q21" s="87" t="str" cm="1">
        <f t="array" ref="Q21" xml:space="preserve">
IF(A21="","",
_xlfn._xlws.FILTER('BD PREÇO'!$T$10:$T$1609,'BD PREÇO'!$A$10:$A$1609=A21,""))</f>
        <v/>
      </c>
      <c r="R21" s="23"/>
    </row>
    <row r="22" spans="1:18">
      <c r="A22" s="41"/>
      <c r="B22" s="81" t="str" cm="1">
        <f t="array" ref="B22" xml:space="preserve">
IF(A22="","",
_xlfn._xlws.FILTER('BD PREÇO'!$B$10:$B$1609,'BD PREÇO'!$A$10:$A$1609=A22,""))</f>
        <v/>
      </c>
      <c r="C22" s="81" t="str" cm="1">
        <f t="array" ref="C22" xml:space="preserve">
IF(A22="","",
_xlfn._xlws.FILTER('BD PREÇO'!$C$10:$C$1609,'BD PREÇO'!$A$10:$A$1609=A22,""))</f>
        <v/>
      </c>
      <c r="D22" s="81" t="str" cm="1">
        <f t="array" ref="D22" xml:space="preserve">
IF(A22="","",
_xlfn._xlws.FILTER('BD ITEM'!$I$12:$I$331,'BD ITEM'!$B$12:$B$331=B22,""))</f>
        <v/>
      </c>
      <c r="E22" s="81" t="str" cm="1">
        <f t="array" ref="E22" xml:space="preserve">
IF(A22="","",
_xlfn._xlws.FILTER('BD PREÇO'!$E$10:$E$1609,'BD PREÇO'!$A$10:$A$1609=A22,""))</f>
        <v/>
      </c>
      <c r="F22" s="81" t="str" cm="1">
        <f t="array" ref="F22" xml:space="preserve">
IF(A22="","",
_xlfn._xlws.FILTER('BD PREÇO'!$F$10:$F$1609,'BD PREÇO'!$A$10:$A$1609=A22,""))</f>
        <v/>
      </c>
      <c r="G22" s="81" t="str" cm="1">
        <f t="array" ref="G22" xml:space="preserve">
IF(A22="","",
_xlfn._xlws.FILTER('BD PREÇO'!$G$10:$G$1609,'BD PREÇO'!$A$10:$A$1609=A22,""))</f>
        <v/>
      </c>
      <c r="H22" s="81" t="str" cm="1">
        <f t="array" ref="H22" xml:space="preserve">
IF(A22="","",
_xlfn._xlws.FILTER('BD ITEM'!$M$12:$M$331,'BD ITEM'!$B$12:$B$331=B22,""))</f>
        <v/>
      </c>
      <c r="I22" s="81" t="str" cm="1">
        <f t="array" ref="I22" xml:space="preserve">
IF(A22="","",
_xlfn._xlws.FILTER('BD ITEM'!$N$12:$N$331,'BD ITEM'!$B$12:$B$331=B22,""))</f>
        <v/>
      </c>
      <c r="J22" s="61" t="str" cm="1">
        <f t="array" ref="J22" xml:space="preserve">
IF(A22="","",
_xlfn._xlws.FILTER('BD PREÇO'!$P$10:$P$1609,'BD PREÇO'!$A$10:$A$1609=A22,""))</f>
        <v/>
      </c>
      <c r="K22" s="84" t="str" cm="1">
        <f t="array" ref="K22" xml:space="preserve">
IF(A22="","",
_xlfn._xlws.FILTER('BD PREÇO'!$Q$10:$Q$1609,'BD PREÇO'!$A$10:$A$1609=A22,""))</f>
        <v/>
      </c>
      <c r="L22" s="88" t="str" cm="1">
        <f t="array" ref="L22" xml:space="preserve">
IF(A22="","",
_xlfn._xlws.FILTER('BD PREÇO'!$R$10:$R$1609,'BD PREÇO'!$A$10:$A$1609=A22,""))</f>
        <v/>
      </c>
      <c r="M22" s="89" t="str" cm="1">
        <f t="array" ref="M22" xml:space="preserve">
IF(A22="","",
_xlfn._xlws.FILTER('BD PREÇO'!$S$10:$S$1609,'BD PREÇO'!$A$10:$A$1609=A22,""))</f>
        <v/>
      </c>
      <c r="N22" s="89" t="str" cm="1">
        <f t="array" ref="N22" xml:space="preserve">
IF(A22="","",
_xlfn._xlws.FILTER('BD ITEM'!$O$12:$O$331,'BD ITEM'!$B$12:$B$331=B22,""))</f>
        <v/>
      </c>
      <c r="O22" s="89" t="str" cm="1">
        <f t="array" ref="O22" xml:space="preserve">
IF(A22="","",
_xlfn._xlws.FILTER('BD ITEM'!$P$12:$P$331,'BD ITEM'!$B$12:$B$331=B22,""))</f>
        <v/>
      </c>
      <c r="P22" s="89" t="str" cm="1">
        <f t="array" ref="P22" xml:space="preserve">
IF(A22="","",
_xlfn._xlws.FILTER('BD ITEM'!$Q$12:$Q$331,'BD ITEM'!$B$12:$B$331=B22,""))</f>
        <v/>
      </c>
      <c r="Q22" s="87" t="str" cm="1">
        <f t="array" ref="Q22" xml:space="preserve">
IF(A22="","",
_xlfn._xlws.FILTER('BD PREÇO'!$T$10:$T$1609,'BD PREÇO'!$A$10:$A$1609=A22,""))</f>
        <v/>
      </c>
      <c r="R22" s="23"/>
    </row>
    <row r="23" spans="1:18" ht="68.25" customHeight="1">
      <c r="A23" s="41"/>
      <c r="B23" s="81" t="str" cm="1">
        <f t="array" ref="B23" xml:space="preserve">
IF(A23="","",
_xlfn._xlws.FILTER('BD PREÇO'!$B$10:$B$1609,'BD PREÇO'!$A$10:$A$1609=A23,""))</f>
        <v/>
      </c>
      <c r="C23" s="81" t="str" cm="1">
        <f t="array" ref="C23" xml:space="preserve">
IF(A23="","",
_xlfn._xlws.FILTER('BD PREÇO'!$C$10:$C$1609,'BD PREÇO'!$A$10:$A$1609=A23,""))</f>
        <v/>
      </c>
      <c r="D23" s="81" t="str" cm="1">
        <f t="array" ref="D23" xml:space="preserve">
IF(A23="","",
_xlfn._xlws.FILTER('BD ITEM'!$I$12:$I$331,'BD ITEM'!$B$12:$B$331=B23,""))</f>
        <v/>
      </c>
      <c r="E23" s="81" t="str" cm="1">
        <f t="array" ref="E23" xml:space="preserve">
IF(A23="","",
_xlfn._xlws.FILTER('BD PREÇO'!$E$10:$E$1609,'BD PREÇO'!$A$10:$A$1609=A23,""))</f>
        <v/>
      </c>
      <c r="F23" s="81" t="str" cm="1">
        <f t="array" ref="F23" xml:space="preserve">
IF(A23="","",
_xlfn._xlws.FILTER('BD PREÇO'!$F$10:$F$1609,'BD PREÇO'!$A$10:$A$1609=A23,""))</f>
        <v/>
      </c>
      <c r="G23" s="81" t="str" cm="1">
        <f t="array" ref="G23" xml:space="preserve">
IF(A23="","",
_xlfn._xlws.FILTER('BD PREÇO'!$G$10:$G$1609,'BD PREÇO'!$A$10:$A$1609=A23,""))</f>
        <v/>
      </c>
      <c r="H23" s="81" t="str" cm="1">
        <f t="array" ref="H23" xml:space="preserve">
IF(A23="","",
_xlfn._xlws.FILTER('BD ITEM'!$M$12:$M$331,'BD ITEM'!$B$12:$B$331=B23,""))</f>
        <v/>
      </c>
      <c r="I23" s="81" t="str" cm="1">
        <f t="array" ref="I23" xml:space="preserve">
IF(A23="","",
_xlfn._xlws.FILTER('BD ITEM'!$N$12:$N$331,'BD ITEM'!$B$12:$B$331=B23,""))</f>
        <v/>
      </c>
      <c r="J23" s="61" t="str" cm="1">
        <f t="array" ref="J23" xml:space="preserve">
IF(A23="","",
_xlfn._xlws.FILTER('BD PREÇO'!$P$10:$P$1609,'BD PREÇO'!$A$10:$A$1609=A23,""))</f>
        <v/>
      </c>
      <c r="K23" s="84" t="str" cm="1">
        <f t="array" ref="K23" xml:space="preserve">
IF(A23="","",
_xlfn._xlws.FILTER('BD PREÇO'!$Q$10:$Q$1609,'BD PREÇO'!$A$10:$A$1609=A23,""))</f>
        <v/>
      </c>
      <c r="L23" s="88" t="str" cm="1">
        <f t="array" ref="L23" xml:space="preserve">
IF(A23="","",
_xlfn._xlws.FILTER('BD PREÇO'!$R$10:$R$1609,'BD PREÇO'!$A$10:$A$1609=A23,""))</f>
        <v/>
      </c>
      <c r="M23" s="89" t="str" cm="1">
        <f t="array" ref="M23" xml:space="preserve">
IF(A23="","",
_xlfn._xlws.FILTER('BD PREÇO'!$S$10:$S$1609,'BD PREÇO'!$A$10:$A$1609=A23,""))</f>
        <v/>
      </c>
      <c r="N23" s="89" t="str" cm="1">
        <f t="array" ref="N23" xml:space="preserve">
IF(A23="","",
_xlfn._xlws.FILTER('BD ITEM'!$O$12:$O$331,'BD ITEM'!$B$12:$B$331=B23,""))</f>
        <v/>
      </c>
      <c r="O23" s="89" t="str" cm="1">
        <f t="array" ref="O23" xml:space="preserve">
IF(A23="","",
_xlfn._xlws.FILTER('BD ITEM'!$P$12:$P$331,'BD ITEM'!$B$12:$B$331=B23,""))</f>
        <v/>
      </c>
      <c r="P23" s="89" t="str" cm="1">
        <f t="array" ref="P23" xml:space="preserve">
IF(A23="","",
_xlfn._xlws.FILTER('BD ITEM'!$Q$12:$Q$331,'BD ITEM'!$B$12:$B$331=B23,""))</f>
        <v/>
      </c>
      <c r="Q23" s="87" t="str" cm="1">
        <f t="array" ref="Q23" xml:space="preserve">
IF(A23="","",
_xlfn._xlws.FILTER('BD PREÇO'!$T$10:$T$1609,'BD PREÇO'!$A$10:$A$1609=A23,""))</f>
        <v/>
      </c>
      <c r="R23" s="23"/>
    </row>
    <row r="24" spans="1:18">
      <c r="A24" s="41"/>
      <c r="B24" s="81" t="str" cm="1">
        <f t="array" ref="B24" xml:space="preserve">
IF(A24="","",
_xlfn._xlws.FILTER('BD PREÇO'!$B$10:$B$1609,'BD PREÇO'!$A$10:$A$1609=A24,""))</f>
        <v/>
      </c>
      <c r="C24" s="81" t="str" cm="1">
        <f t="array" ref="C24" xml:space="preserve">
IF(A24="","",
_xlfn._xlws.FILTER('BD PREÇO'!$C$10:$C$1609,'BD PREÇO'!$A$10:$A$1609=A24,""))</f>
        <v/>
      </c>
      <c r="D24" s="81" t="str" cm="1">
        <f t="array" ref="D24" xml:space="preserve">
IF(A24="","",
_xlfn._xlws.FILTER('BD ITEM'!$I$12:$I$331,'BD ITEM'!$B$12:$B$331=B24,""))</f>
        <v/>
      </c>
      <c r="E24" s="81" t="str" cm="1">
        <f t="array" ref="E24" xml:space="preserve">
IF(A24="","",
_xlfn._xlws.FILTER('BD PREÇO'!$E$10:$E$1609,'BD PREÇO'!$A$10:$A$1609=A24,""))</f>
        <v/>
      </c>
      <c r="F24" s="81" t="str" cm="1">
        <f t="array" ref="F24" xml:space="preserve">
IF(A24="","",
_xlfn._xlws.FILTER('BD PREÇO'!$F$10:$F$1609,'BD PREÇO'!$A$10:$A$1609=A24,""))</f>
        <v/>
      </c>
      <c r="G24" s="81" t="str" cm="1">
        <f t="array" ref="G24" xml:space="preserve">
IF(A24="","",
_xlfn._xlws.FILTER('BD PREÇO'!$G$10:$G$1609,'BD PREÇO'!$A$10:$A$1609=A24,""))</f>
        <v/>
      </c>
      <c r="H24" s="81" t="str" cm="1">
        <f t="array" ref="H24" xml:space="preserve">
IF(A24="","",
_xlfn._xlws.FILTER('BD ITEM'!$M$12:$M$331,'BD ITEM'!$B$12:$B$331=B24,""))</f>
        <v/>
      </c>
      <c r="I24" s="81" t="str" cm="1">
        <f t="array" ref="I24" xml:space="preserve">
IF(A24="","",
_xlfn._xlws.FILTER('BD ITEM'!$N$12:$N$331,'BD ITEM'!$B$12:$B$331=B24,""))</f>
        <v/>
      </c>
      <c r="J24" s="61" t="str" cm="1">
        <f t="array" ref="J24" xml:space="preserve">
IF(A24="","",
_xlfn._xlws.FILTER('BD PREÇO'!$P$10:$P$1609,'BD PREÇO'!$A$10:$A$1609=A24,""))</f>
        <v/>
      </c>
      <c r="K24" s="84" t="str" cm="1">
        <f t="array" ref="K24" xml:space="preserve">
IF(A24="","",
_xlfn._xlws.FILTER('BD PREÇO'!$Q$10:$Q$1609,'BD PREÇO'!$A$10:$A$1609=A24,""))</f>
        <v/>
      </c>
      <c r="L24" s="88" t="str" cm="1">
        <f t="array" ref="L24" xml:space="preserve">
IF(A24="","",
_xlfn._xlws.FILTER('BD PREÇO'!$R$10:$R$1609,'BD PREÇO'!$A$10:$A$1609=A24,""))</f>
        <v/>
      </c>
      <c r="M24" s="89" t="str" cm="1">
        <f t="array" ref="M24" xml:space="preserve">
IF(A24="","",
_xlfn._xlws.FILTER('BD PREÇO'!$S$10:$S$1609,'BD PREÇO'!$A$10:$A$1609=A24,""))</f>
        <v/>
      </c>
      <c r="N24" s="89" t="str" cm="1">
        <f t="array" ref="N24" xml:space="preserve">
IF(A24="","",
_xlfn._xlws.FILTER('BD ITEM'!$O$12:$O$331,'BD ITEM'!$B$12:$B$331=B24,""))</f>
        <v/>
      </c>
      <c r="O24" s="89" t="str" cm="1">
        <f t="array" ref="O24" xml:space="preserve">
IF(A24="","",
_xlfn._xlws.FILTER('BD ITEM'!$P$12:$P$331,'BD ITEM'!$B$12:$B$331=B24,""))</f>
        <v/>
      </c>
      <c r="P24" s="89" t="str" cm="1">
        <f t="array" ref="P24" xml:space="preserve">
IF(A24="","",
_xlfn._xlws.FILTER('BD ITEM'!$Q$12:$Q$331,'BD ITEM'!$B$12:$B$331=B24,""))</f>
        <v/>
      </c>
      <c r="Q24" s="87" t="str" cm="1">
        <f t="array" ref="Q24" xml:space="preserve">
IF(A24="","",
_xlfn._xlws.FILTER('BD PREÇO'!$T$10:$T$1609,'BD PREÇO'!$A$10:$A$1609=A24,""))</f>
        <v/>
      </c>
      <c r="R24" s="23"/>
    </row>
    <row r="25" spans="1:18" ht="161.25" customHeight="1">
      <c r="A25" s="41"/>
      <c r="B25" s="81" t="str" cm="1">
        <f t="array" ref="B25" xml:space="preserve">
IF(A25="","",
_xlfn._xlws.FILTER('BD PREÇO'!$B$10:$B$1609,'BD PREÇO'!$A$10:$A$1609=A25,""))</f>
        <v/>
      </c>
      <c r="C25" s="81" t="str" cm="1">
        <f t="array" ref="C25" xml:space="preserve">
IF(A25="","",
_xlfn._xlws.FILTER('BD PREÇO'!$C$10:$C$1609,'BD PREÇO'!$A$10:$A$1609=A25,""))</f>
        <v/>
      </c>
      <c r="D25" s="81" t="str" cm="1">
        <f t="array" ref="D25" xml:space="preserve">
IF(A25="","",
_xlfn._xlws.FILTER('BD ITEM'!$I$12:$I$331,'BD ITEM'!$B$12:$B$331=B25,""))</f>
        <v/>
      </c>
      <c r="E25" s="81" t="str" cm="1">
        <f t="array" ref="E25" xml:space="preserve">
IF(A25="","",
_xlfn._xlws.FILTER('BD PREÇO'!$E$10:$E$1609,'BD PREÇO'!$A$10:$A$1609=A25,""))</f>
        <v/>
      </c>
      <c r="F25" s="81" t="str" cm="1">
        <f t="array" ref="F25" xml:space="preserve">
IF(A25="","",
_xlfn._xlws.FILTER('BD PREÇO'!$F$10:$F$1609,'BD PREÇO'!$A$10:$A$1609=A25,""))</f>
        <v/>
      </c>
      <c r="G25" s="81" t="str" cm="1">
        <f t="array" ref="G25" xml:space="preserve">
IF(A25="","",
_xlfn._xlws.FILTER('BD PREÇO'!$G$10:$G$1609,'BD PREÇO'!$A$10:$A$1609=A25,""))</f>
        <v/>
      </c>
      <c r="H25" s="81" t="str" cm="1">
        <f t="array" ref="H25" xml:space="preserve">
IF(A25="","",
_xlfn._xlws.FILTER('BD ITEM'!$M$12:$M$331,'BD ITEM'!$B$12:$B$331=B25,""))</f>
        <v/>
      </c>
      <c r="I25" s="81" t="str" cm="1">
        <f t="array" ref="I25" xml:space="preserve">
IF(A25="","",
_xlfn._xlws.FILTER('BD ITEM'!$N$12:$N$331,'BD ITEM'!$B$12:$B$331=B25,""))</f>
        <v/>
      </c>
      <c r="J25" s="61" t="str" cm="1">
        <f t="array" ref="J25" xml:space="preserve">
IF(A25="","",
_xlfn._xlws.FILTER('BD PREÇO'!$P$10:$P$1609,'BD PREÇO'!$A$10:$A$1609=A25,""))</f>
        <v/>
      </c>
      <c r="K25" s="84" t="str" cm="1">
        <f t="array" ref="K25" xml:space="preserve">
IF(A25="","",
_xlfn._xlws.FILTER('BD PREÇO'!$Q$10:$Q$1609,'BD PREÇO'!$A$10:$A$1609=A25,""))</f>
        <v/>
      </c>
      <c r="L25" s="88" t="str" cm="1">
        <f t="array" ref="L25" xml:space="preserve">
IF(A25="","",
_xlfn._xlws.FILTER('BD PREÇO'!$R$10:$R$1609,'BD PREÇO'!$A$10:$A$1609=A25,""))</f>
        <v/>
      </c>
      <c r="M25" s="89" t="str" cm="1">
        <f t="array" ref="M25" xml:space="preserve">
IF(A25="","",
_xlfn._xlws.FILTER('BD PREÇO'!$S$10:$S$1609,'BD PREÇO'!$A$10:$A$1609=A25,""))</f>
        <v/>
      </c>
      <c r="N25" s="89" t="str" cm="1">
        <f t="array" ref="N25" xml:space="preserve">
IF(A25="","",
_xlfn._xlws.FILTER('BD ITEM'!$O$12:$O$331,'BD ITEM'!$B$12:$B$331=B25,""))</f>
        <v/>
      </c>
      <c r="O25" s="89" t="str" cm="1">
        <f t="array" ref="O25" xml:space="preserve">
IF(A25="","",
_xlfn._xlws.FILTER('BD ITEM'!$P$12:$P$331,'BD ITEM'!$B$12:$B$331=B25,""))</f>
        <v/>
      </c>
      <c r="P25" s="89" t="str" cm="1">
        <f t="array" ref="P25" xml:space="preserve">
IF(A25="","",
_xlfn._xlws.FILTER('BD ITEM'!$Q$12:$Q$331,'BD ITEM'!$B$12:$B$331=B25,""))</f>
        <v/>
      </c>
      <c r="Q25" s="87" t="str" cm="1">
        <f t="array" ref="Q25" xml:space="preserve">
IF(A25="","",
_xlfn._xlws.FILTER('BD PREÇO'!$T$10:$T$1609,'BD PREÇO'!$A$10:$A$1609=A25,""))</f>
        <v/>
      </c>
      <c r="R25" s="23"/>
    </row>
    <row r="26" spans="1:18" ht="60" customHeight="1">
      <c r="A26" s="41"/>
      <c r="B26" s="81" t="str" cm="1">
        <f t="array" ref="B26" xml:space="preserve">
IF(A26="","",
_xlfn._xlws.FILTER('BD PREÇO'!$B$10:$B$1609,'BD PREÇO'!$A$10:$A$1609=A26,""))</f>
        <v/>
      </c>
      <c r="C26" s="81" t="str" cm="1">
        <f t="array" ref="C26" xml:space="preserve">
IF(A26="","",
_xlfn._xlws.FILTER('BD PREÇO'!$C$10:$C$1609,'BD PREÇO'!$A$10:$A$1609=A26,""))</f>
        <v/>
      </c>
      <c r="D26" s="81" t="str" cm="1">
        <f t="array" ref="D26" xml:space="preserve">
IF(A26="","",
_xlfn._xlws.FILTER('BD ITEM'!$I$12:$I$331,'BD ITEM'!$B$12:$B$331=B26,""))</f>
        <v/>
      </c>
      <c r="E26" s="81" t="str" cm="1">
        <f t="array" ref="E26" xml:space="preserve">
IF(A26="","",
_xlfn._xlws.FILTER('BD PREÇO'!$E$10:$E$1609,'BD PREÇO'!$A$10:$A$1609=A26,""))</f>
        <v/>
      </c>
      <c r="F26" s="81" t="str" cm="1">
        <f t="array" ref="F26" xml:space="preserve">
IF(A26="","",
_xlfn._xlws.FILTER('BD PREÇO'!$F$10:$F$1609,'BD PREÇO'!$A$10:$A$1609=A26,""))</f>
        <v/>
      </c>
      <c r="G26" s="81" t="str" cm="1">
        <f t="array" ref="G26" xml:space="preserve">
IF(A26="","",
_xlfn._xlws.FILTER('BD PREÇO'!$G$10:$G$1609,'BD PREÇO'!$A$10:$A$1609=A26,""))</f>
        <v/>
      </c>
      <c r="H26" s="81" t="str" cm="1">
        <f t="array" ref="H26" xml:space="preserve">
IF(A26="","",
_xlfn._xlws.FILTER('BD ITEM'!$M$12:$M$331,'BD ITEM'!$B$12:$B$331=B26,""))</f>
        <v/>
      </c>
      <c r="I26" s="81" t="str" cm="1">
        <f t="array" ref="I26" xml:space="preserve">
IF(A26="","",
_xlfn._xlws.FILTER('BD ITEM'!$N$12:$N$331,'BD ITEM'!$B$12:$B$331=B26,""))</f>
        <v/>
      </c>
      <c r="J26" s="61" t="str" cm="1">
        <f t="array" ref="J26" xml:space="preserve">
IF(A26="","",
_xlfn._xlws.FILTER('BD PREÇO'!$P$10:$P$1609,'BD PREÇO'!$A$10:$A$1609=A26,""))</f>
        <v/>
      </c>
      <c r="K26" s="84" t="str" cm="1">
        <f t="array" ref="K26" xml:space="preserve">
IF(A26="","",
_xlfn._xlws.FILTER('BD PREÇO'!$Q$10:$Q$1609,'BD PREÇO'!$A$10:$A$1609=A26,""))</f>
        <v/>
      </c>
      <c r="L26" s="88" t="str" cm="1">
        <f t="array" ref="L26" xml:space="preserve">
IF(A26="","",
_xlfn._xlws.FILTER('BD PREÇO'!$R$10:$R$1609,'BD PREÇO'!$A$10:$A$1609=A26,""))</f>
        <v/>
      </c>
      <c r="M26" s="89" t="str" cm="1">
        <f t="array" ref="M26" xml:space="preserve">
IF(A26="","",
_xlfn._xlws.FILTER('BD PREÇO'!$S$10:$S$1609,'BD PREÇO'!$A$10:$A$1609=A26,""))</f>
        <v/>
      </c>
      <c r="N26" s="89" t="str" cm="1">
        <f t="array" ref="N26" xml:space="preserve">
IF(A26="","",
_xlfn._xlws.FILTER('BD ITEM'!$O$12:$O$331,'BD ITEM'!$B$12:$B$331=B26,""))</f>
        <v/>
      </c>
      <c r="O26" s="89" t="str" cm="1">
        <f t="array" ref="O26" xml:space="preserve">
IF(A26="","",
_xlfn._xlws.FILTER('BD ITEM'!$P$12:$P$331,'BD ITEM'!$B$12:$B$331=B26,""))</f>
        <v/>
      </c>
      <c r="P26" s="89" t="str" cm="1">
        <f t="array" ref="P26" xml:space="preserve">
IF(A26="","",
_xlfn._xlws.FILTER('BD ITEM'!$Q$12:$Q$331,'BD ITEM'!$B$12:$B$331=B26,""))</f>
        <v/>
      </c>
      <c r="Q26" s="87" t="str" cm="1">
        <f t="array" ref="Q26" xml:space="preserve">
IF(A26="","",
_xlfn._xlws.FILTER('BD PREÇO'!$T$10:$T$1609,'BD PREÇO'!$A$10:$A$1609=A26,""))</f>
        <v/>
      </c>
      <c r="R26" s="23"/>
    </row>
    <row r="27" spans="1:18" ht="141" customHeight="1">
      <c r="A27" s="41"/>
      <c r="B27" s="81" t="str" cm="1">
        <f t="array" ref="B27" xml:space="preserve">
IF(A27="","",
_xlfn._xlws.FILTER('BD PREÇO'!$B$10:$B$1609,'BD PREÇO'!$A$10:$A$1609=A27,""))</f>
        <v/>
      </c>
      <c r="C27" s="81" t="str" cm="1">
        <f t="array" ref="C27" xml:space="preserve">
IF(A27="","",
_xlfn._xlws.FILTER('BD PREÇO'!$C$10:$C$1609,'BD PREÇO'!$A$10:$A$1609=A27,""))</f>
        <v/>
      </c>
      <c r="D27" s="81" t="str" cm="1">
        <f t="array" ref="D27" xml:space="preserve">
IF(A27="","",
_xlfn._xlws.FILTER('BD ITEM'!$I$12:$I$331,'BD ITEM'!$B$12:$B$331=B27,""))</f>
        <v/>
      </c>
      <c r="E27" s="81" t="str" cm="1">
        <f t="array" ref="E27" xml:space="preserve">
IF(A27="","",
_xlfn._xlws.FILTER('BD PREÇO'!$E$10:$E$1609,'BD PREÇO'!$A$10:$A$1609=A27,""))</f>
        <v/>
      </c>
      <c r="F27" s="81" t="str" cm="1">
        <f t="array" ref="F27" xml:space="preserve">
IF(A27="","",
_xlfn._xlws.FILTER('BD PREÇO'!$F$10:$F$1609,'BD PREÇO'!$A$10:$A$1609=A27,""))</f>
        <v/>
      </c>
      <c r="G27" s="81" t="str" cm="1">
        <f t="array" ref="G27" xml:space="preserve">
IF(A27="","",
_xlfn._xlws.FILTER('BD PREÇO'!$G$10:$G$1609,'BD PREÇO'!$A$10:$A$1609=A27,""))</f>
        <v/>
      </c>
      <c r="H27" s="81" t="str" cm="1">
        <f t="array" ref="H27" xml:space="preserve">
IF(A27="","",
_xlfn._xlws.FILTER('BD ITEM'!$M$12:$M$331,'BD ITEM'!$B$12:$B$331=B27,""))</f>
        <v/>
      </c>
      <c r="I27" s="81" t="str" cm="1">
        <f t="array" ref="I27" xml:space="preserve">
IF(A27="","",
_xlfn._xlws.FILTER('BD ITEM'!$N$12:$N$331,'BD ITEM'!$B$12:$B$331=B27,""))</f>
        <v/>
      </c>
      <c r="J27" s="61" t="str" cm="1">
        <f t="array" ref="J27" xml:space="preserve">
IF(A27="","",
_xlfn._xlws.FILTER('BD PREÇO'!$P$10:$P$1609,'BD PREÇO'!$A$10:$A$1609=A27,""))</f>
        <v/>
      </c>
      <c r="K27" s="84" t="str" cm="1">
        <f t="array" ref="K27" xml:space="preserve">
IF(A27="","",
_xlfn._xlws.FILTER('BD PREÇO'!$Q$10:$Q$1609,'BD PREÇO'!$A$10:$A$1609=A27,""))</f>
        <v/>
      </c>
      <c r="L27" s="88" t="str" cm="1">
        <f t="array" ref="L27" xml:space="preserve">
IF(A27="","",
_xlfn._xlws.FILTER('BD PREÇO'!$R$10:$R$1609,'BD PREÇO'!$A$10:$A$1609=A27,""))</f>
        <v/>
      </c>
      <c r="M27" s="89" t="str" cm="1">
        <f t="array" ref="M27" xml:space="preserve">
IF(A27="","",
_xlfn._xlws.FILTER('BD PREÇO'!$S$10:$S$1609,'BD PREÇO'!$A$10:$A$1609=A27,""))</f>
        <v/>
      </c>
      <c r="N27" s="89" t="str" cm="1">
        <f t="array" ref="N27" xml:space="preserve">
IF(A27="","",
_xlfn._xlws.FILTER('BD ITEM'!$O$12:$O$331,'BD ITEM'!$B$12:$B$331=B27,""))</f>
        <v/>
      </c>
      <c r="O27" s="89" t="str" cm="1">
        <f t="array" ref="O27" xml:space="preserve">
IF(A27="","",
_xlfn._xlws.FILTER('BD ITEM'!$P$12:$P$331,'BD ITEM'!$B$12:$B$331=B27,""))</f>
        <v/>
      </c>
      <c r="P27" s="89" t="str" cm="1">
        <f t="array" ref="P27" xml:space="preserve">
IF(A27="","",
_xlfn._xlws.FILTER('BD ITEM'!$Q$12:$Q$331,'BD ITEM'!$B$12:$B$331=B27,""))</f>
        <v/>
      </c>
      <c r="Q27" s="87" t="str" cm="1">
        <f t="array" ref="Q27" xml:space="preserve">
IF(A27="","",
_xlfn._xlws.FILTER('BD PREÇO'!$T$10:$T$1609,'BD PREÇO'!$A$10:$A$1609=A27,""))</f>
        <v/>
      </c>
      <c r="R27" s="23"/>
    </row>
    <row r="28" spans="1:18" ht="111.75" customHeight="1">
      <c r="A28" s="41"/>
      <c r="B28" s="81" t="str" cm="1">
        <f t="array" ref="B28" xml:space="preserve">
IF(A28="","",
_xlfn._xlws.FILTER('BD PREÇO'!$B$10:$B$1609,'BD PREÇO'!$A$10:$A$1609=A28,""))</f>
        <v/>
      </c>
      <c r="C28" s="81" t="str" cm="1">
        <f t="array" ref="C28" xml:space="preserve">
IF(A28="","",
_xlfn._xlws.FILTER('BD PREÇO'!$C$10:$C$1609,'BD PREÇO'!$A$10:$A$1609=A28,""))</f>
        <v/>
      </c>
      <c r="D28" s="81" t="str" cm="1">
        <f t="array" ref="D28" xml:space="preserve">
IF(A28="","",
_xlfn._xlws.FILTER('BD ITEM'!$I$12:$I$331,'BD ITEM'!$B$12:$B$331=B28,""))</f>
        <v/>
      </c>
      <c r="E28" s="81" t="str" cm="1">
        <f t="array" ref="E28" xml:space="preserve">
IF(A28="","",
_xlfn._xlws.FILTER('BD PREÇO'!$E$10:$E$1609,'BD PREÇO'!$A$10:$A$1609=A28,""))</f>
        <v/>
      </c>
      <c r="F28" s="81" t="str" cm="1">
        <f t="array" ref="F28" xml:space="preserve">
IF(A28="","",
_xlfn._xlws.FILTER('BD PREÇO'!$F$10:$F$1609,'BD PREÇO'!$A$10:$A$1609=A28,""))</f>
        <v/>
      </c>
      <c r="G28" s="81" t="str" cm="1">
        <f t="array" ref="G28" xml:space="preserve">
IF(A28="","",
_xlfn._xlws.FILTER('BD PREÇO'!$G$10:$G$1609,'BD PREÇO'!$A$10:$A$1609=A28,""))</f>
        <v/>
      </c>
      <c r="H28" s="81" t="str" cm="1">
        <f t="array" ref="H28" xml:space="preserve">
IF(A28="","",
_xlfn._xlws.FILTER('BD ITEM'!$M$12:$M$331,'BD ITEM'!$B$12:$B$331=B28,""))</f>
        <v/>
      </c>
      <c r="I28" s="81" t="str" cm="1">
        <f t="array" ref="I28" xml:space="preserve">
IF(A28="","",
_xlfn._xlws.FILTER('BD ITEM'!$N$12:$N$331,'BD ITEM'!$B$12:$B$331=B28,""))</f>
        <v/>
      </c>
      <c r="J28" s="62" t="str" cm="1">
        <f t="array" ref="J28" xml:space="preserve">
IF(A28="","",
_xlfn._xlws.FILTER('BD PREÇO'!$P$10:$P$1609,'BD PREÇO'!$A$10:$A$1609=A28,""))</f>
        <v/>
      </c>
      <c r="K28" s="90" t="str" cm="1">
        <f t="array" ref="K28" xml:space="preserve">
IF(A28="","",
_xlfn._xlws.FILTER('BD PREÇO'!$Q$10:$Q$1609,'BD PREÇO'!$A$10:$A$1609=A28,""))</f>
        <v/>
      </c>
      <c r="L28" s="88" t="str" cm="1">
        <f t="array" ref="L28" xml:space="preserve">
IF(A28="","",
_xlfn._xlws.FILTER('BD PREÇO'!$R$10:$R$1609,'BD PREÇO'!$A$10:$A$1609=A28,""))</f>
        <v/>
      </c>
      <c r="M28" s="89" t="str" cm="1">
        <f t="array" ref="M28" xml:space="preserve">
IF(A28="","",
_xlfn._xlws.FILTER('BD PREÇO'!$S$10:$S$1609,'BD PREÇO'!$A$10:$A$1609=A28,""))</f>
        <v/>
      </c>
      <c r="N28" s="89" t="str" cm="1">
        <f t="array" ref="N28" xml:space="preserve">
IF(A28="","",
_xlfn._xlws.FILTER('BD ITEM'!$O$12:$O$331,'BD ITEM'!$B$12:$B$331=B28,""))</f>
        <v/>
      </c>
      <c r="O28" s="89" t="str" cm="1">
        <f t="array" ref="O28" xml:space="preserve">
IF(A28="","",
_xlfn._xlws.FILTER('BD ITEM'!$P$12:$P$331,'BD ITEM'!$B$12:$B$331=B28,""))</f>
        <v/>
      </c>
      <c r="P28" s="89" t="str" cm="1">
        <f t="array" ref="P28" xml:space="preserve">
IF(A28="","",
_xlfn._xlws.FILTER('BD ITEM'!$Q$12:$Q$331,'BD ITEM'!$B$12:$B$331=B28,""))</f>
        <v/>
      </c>
      <c r="Q28" s="87" t="str" cm="1">
        <f t="array" ref="Q28" xml:space="preserve">
IF(A28="","",
_xlfn._xlws.FILTER('BD PREÇO'!$T$10:$T$1609,'BD PREÇO'!$A$10:$A$1609=A28,""))</f>
        <v/>
      </c>
      <c r="R28" s="23"/>
    </row>
    <row r="29" spans="1:18" ht="125.25" customHeight="1">
      <c r="A29" s="41"/>
      <c r="B29" s="81" t="str" cm="1">
        <f t="array" ref="B29" xml:space="preserve">
IF(A29="","",
_xlfn._xlws.FILTER('BD PREÇO'!$B$10:$B$1609,'BD PREÇO'!$A$10:$A$1609=A29,""))</f>
        <v/>
      </c>
      <c r="C29" s="81" t="str" cm="1">
        <f t="array" ref="C29" xml:space="preserve">
IF(A29="","",
_xlfn._xlws.FILTER('BD PREÇO'!$C$10:$C$1609,'BD PREÇO'!$A$10:$A$1609=A29,""))</f>
        <v/>
      </c>
      <c r="D29" s="81" t="str" cm="1">
        <f t="array" ref="D29" xml:space="preserve">
IF(A29="","",
_xlfn._xlws.FILTER('BD ITEM'!$I$12:$I$331,'BD ITEM'!$B$12:$B$331=B29,""))</f>
        <v/>
      </c>
      <c r="E29" s="81" t="str" cm="1">
        <f t="array" ref="E29" xml:space="preserve">
IF(A29="","",
_xlfn._xlws.FILTER('BD PREÇO'!$E$10:$E$1609,'BD PREÇO'!$A$10:$A$1609=A29,""))</f>
        <v/>
      </c>
      <c r="F29" s="81" t="str" cm="1">
        <f t="array" ref="F29" xml:space="preserve">
IF(A29="","",
_xlfn._xlws.FILTER('BD PREÇO'!$F$10:$F$1609,'BD PREÇO'!$A$10:$A$1609=A29,""))</f>
        <v/>
      </c>
      <c r="G29" s="81" t="str" cm="1">
        <f t="array" ref="G29" xml:space="preserve">
IF(A29="","",
_xlfn._xlws.FILTER('BD PREÇO'!$G$10:$G$1609,'BD PREÇO'!$A$10:$A$1609=A29,""))</f>
        <v/>
      </c>
      <c r="H29" s="81" t="str" cm="1">
        <f t="array" ref="H29" xml:space="preserve">
IF(A29="","",
_xlfn._xlws.FILTER('BD ITEM'!$M$12:$M$331,'BD ITEM'!$B$12:$B$331=B29,""))</f>
        <v/>
      </c>
      <c r="I29" s="81" t="str" cm="1">
        <f t="array" ref="I29" xml:space="preserve">
IF(A29="","",
_xlfn._xlws.FILTER('BD ITEM'!$N$12:$N$331,'BD ITEM'!$B$12:$B$331=B29,""))</f>
        <v/>
      </c>
      <c r="J29" s="62" t="str" cm="1">
        <f t="array" ref="J29" xml:space="preserve">
IF(A29="","",
_xlfn._xlws.FILTER('BD PREÇO'!$P$10:$P$1609,'BD PREÇO'!$A$10:$A$1609=A29,""))</f>
        <v/>
      </c>
      <c r="K29" s="90" t="str" cm="1">
        <f t="array" ref="K29" xml:space="preserve">
IF(A29="","",
_xlfn._xlws.FILTER('BD PREÇO'!$Q$10:$Q$1609,'BD PREÇO'!$A$10:$A$1609=A29,""))</f>
        <v/>
      </c>
      <c r="L29" s="88" t="str" cm="1">
        <f t="array" ref="L29" xml:space="preserve">
IF(A29="","",
_xlfn._xlws.FILTER('BD PREÇO'!$R$10:$R$1609,'BD PREÇO'!$A$10:$A$1609=A29,""))</f>
        <v/>
      </c>
      <c r="M29" s="89" t="str" cm="1">
        <f t="array" ref="M29" xml:space="preserve">
IF(A29="","",
_xlfn._xlws.FILTER('BD PREÇO'!$S$10:$S$1609,'BD PREÇO'!$A$10:$A$1609=A29,""))</f>
        <v/>
      </c>
      <c r="N29" s="89" t="str" cm="1">
        <f t="array" ref="N29" xml:space="preserve">
IF(A29="","",
_xlfn._xlws.FILTER('BD ITEM'!$O$12:$O$331,'BD ITEM'!$B$12:$B$331=B29,""))</f>
        <v/>
      </c>
      <c r="O29" s="89" t="str" cm="1">
        <f t="array" ref="O29" xml:space="preserve">
IF(A29="","",
_xlfn._xlws.FILTER('BD ITEM'!$P$12:$P$331,'BD ITEM'!$B$12:$B$331=B29,""))</f>
        <v/>
      </c>
      <c r="P29" s="89" t="str" cm="1">
        <f t="array" ref="P29" xml:space="preserve">
IF(A29="","",
_xlfn._xlws.FILTER('BD ITEM'!$Q$12:$Q$331,'BD ITEM'!$B$12:$B$331=B29,""))</f>
        <v/>
      </c>
      <c r="Q29" s="87" t="str" cm="1">
        <f t="array" ref="Q29" xml:space="preserve">
IF(A29="","",
_xlfn._xlws.FILTER('BD PREÇO'!$T$10:$T$1609,'BD PREÇO'!$A$10:$A$1609=A29,""))</f>
        <v/>
      </c>
      <c r="R29" s="23"/>
    </row>
    <row r="30" spans="1:18" ht="85.5" customHeight="1">
      <c r="A30" s="41"/>
      <c r="B30" s="81" t="str" cm="1">
        <f t="array" ref="B30" xml:space="preserve">
IF(A30="","",
_xlfn._xlws.FILTER('BD PREÇO'!$B$10:$B$1609,'BD PREÇO'!$A$10:$A$1609=A30,""))</f>
        <v/>
      </c>
      <c r="C30" s="81" t="str" cm="1">
        <f t="array" ref="C30" xml:space="preserve">
IF(A30="","",
_xlfn._xlws.FILTER('BD PREÇO'!$C$10:$C$1609,'BD PREÇO'!$A$10:$A$1609=A30,""))</f>
        <v/>
      </c>
      <c r="D30" s="81" t="str" cm="1">
        <f t="array" ref="D30" xml:space="preserve">
IF(A30="","",
_xlfn._xlws.FILTER('BD ITEM'!$I$12:$I$331,'BD ITEM'!$B$12:$B$331=B30,""))</f>
        <v/>
      </c>
      <c r="E30" s="81" t="str" cm="1">
        <f t="array" ref="E30" xml:space="preserve">
IF(A30="","",
_xlfn._xlws.FILTER('BD PREÇO'!$E$10:$E$1609,'BD PREÇO'!$A$10:$A$1609=A30,""))</f>
        <v/>
      </c>
      <c r="F30" s="81" t="str" cm="1">
        <f t="array" ref="F30" xml:space="preserve">
IF(A30="","",
_xlfn._xlws.FILTER('BD PREÇO'!$F$10:$F$1609,'BD PREÇO'!$A$10:$A$1609=A30,""))</f>
        <v/>
      </c>
      <c r="G30" s="81" t="str" cm="1">
        <f t="array" ref="G30" xml:space="preserve">
IF(A30="","",
_xlfn._xlws.FILTER('BD PREÇO'!$G$10:$G$1609,'BD PREÇO'!$A$10:$A$1609=A30,""))</f>
        <v/>
      </c>
      <c r="H30" s="81" t="str" cm="1">
        <f t="array" ref="H30" xml:space="preserve">
IF(A30="","",
_xlfn._xlws.FILTER('BD ITEM'!$M$12:$M$331,'BD ITEM'!$B$12:$B$331=B30,""))</f>
        <v/>
      </c>
      <c r="I30" s="81" t="str" cm="1">
        <f t="array" ref="I30" xml:space="preserve">
IF(A30="","",
_xlfn._xlws.FILTER('BD ITEM'!$N$12:$N$331,'BD ITEM'!$B$12:$B$331=B30,""))</f>
        <v/>
      </c>
      <c r="J30" s="62" t="str" cm="1">
        <f t="array" ref="J30" xml:space="preserve">
IF(A30="","",
_xlfn._xlws.FILTER('BD PREÇO'!$P$10:$P$1609,'BD PREÇO'!$A$10:$A$1609=A30,""))</f>
        <v/>
      </c>
      <c r="K30" s="90" t="str" cm="1">
        <f t="array" ref="K30" xml:space="preserve">
IF(A30="","",
_xlfn._xlws.FILTER('BD PREÇO'!$Q$10:$Q$1609,'BD PREÇO'!$A$10:$A$1609=A30,""))</f>
        <v/>
      </c>
      <c r="L30" s="88" t="str" cm="1">
        <f t="array" ref="L30" xml:space="preserve">
IF(A30="","",
_xlfn._xlws.FILTER('BD PREÇO'!$R$10:$R$1609,'BD PREÇO'!$A$10:$A$1609=A30,""))</f>
        <v/>
      </c>
      <c r="M30" s="89" t="str" cm="1">
        <f t="array" ref="M30" xml:space="preserve">
IF(A30="","",
_xlfn._xlws.FILTER('BD PREÇO'!$S$10:$S$1609,'BD PREÇO'!$A$10:$A$1609=A30,""))</f>
        <v/>
      </c>
      <c r="N30" s="89" t="str" cm="1">
        <f t="array" ref="N30" xml:space="preserve">
IF(A30="","",
_xlfn._xlws.FILTER('BD ITEM'!$O$12:$O$331,'BD ITEM'!$B$12:$B$331=B30,""))</f>
        <v/>
      </c>
      <c r="O30" s="89" t="str" cm="1">
        <f t="array" ref="O30" xml:space="preserve">
IF(A30="","",
_xlfn._xlws.FILTER('BD ITEM'!$P$12:$P$331,'BD ITEM'!$B$12:$B$331=B30,""))</f>
        <v/>
      </c>
      <c r="P30" s="89" t="str" cm="1">
        <f t="array" ref="P30" xml:space="preserve">
IF(A30="","",
_xlfn._xlws.FILTER('BD ITEM'!$Q$12:$Q$331,'BD ITEM'!$B$12:$B$331=B30,""))</f>
        <v/>
      </c>
      <c r="Q30" s="87" t="str" cm="1">
        <f t="array" ref="Q30" xml:space="preserve">
IF(A30="","",
_xlfn._xlws.FILTER('BD PREÇO'!$T$10:$T$1609,'BD PREÇO'!$A$10:$A$1609=A30,""))</f>
        <v/>
      </c>
      <c r="R30" s="23"/>
    </row>
    <row r="31" spans="1:18" ht="126.75" customHeight="1">
      <c r="A31" s="41"/>
      <c r="B31" s="81" t="str" cm="1">
        <f t="array" ref="B31" xml:space="preserve">
IF(A31="","",
_xlfn._xlws.FILTER('BD PREÇO'!$B$10:$B$1609,'BD PREÇO'!$A$10:$A$1609=A31,""))</f>
        <v/>
      </c>
      <c r="C31" s="81" t="str" cm="1">
        <f t="array" ref="C31" xml:space="preserve">
IF(A31="","",
_xlfn._xlws.FILTER('BD PREÇO'!$C$10:$C$1609,'BD PREÇO'!$A$10:$A$1609=A31,""))</f>
        <v/>
      </c>
      <c r="D31" s="81" t="str" cm="1">
        <f t="array" ref="D31" xml:space="preserve">
IF(A31="","",
_xlfn._xlws.FILTER('BD ITEM'!$I$12:$I$331,'BD ITEM'!$B$12:$B$331=B31,""))</f>
        <v/>
      </c>
      <c r="E31" s="81" t="str" cm="1">
        <f t="array" ref="E31" xml:space="preserve">
IF(A31="","",
_xlfn._xlws.FILTER('BD PREÇO'!$E$10:$E$1609,'BD PREÇO'!$A$10:$A$1609=A31,""))</f>
        <v/>
      </c>
      <c r="F31" s="83" t="str" cm="1">
        <f t="array" ref="F31" xml:space="preserve">
IF(A31="","",
_xlfn._xlws.FILTER('BD PREÇO'!$F$10:$F$1609,'BD PREÇO'!$A$10:$A$1609=A31,""))</f>
        <v/>
      </c>
      <c r="G31" s="83" t="str" cm="1">
        <f t="array" ref="G31" xml:space="preserve">
IF(A31="","",
_xlfn._xlws.FILTER('BD PREÇO'!$G$10:$G$1609,'BD PREÇO'!$A$10:$A$1609=A31,""))</f>
        <v/>
      </c>
      <c r="H31" s="83" t="str" cm="1">
        <f t="array" ref="H31" xml:space="preserve">
IF(A31="","",
_xlfn._xlws.FILTER('BD ITEM'!$M$12:$M$331,'BD ITEM'!$B$12:$B$331=B31,""))</f>
        <v/>
      </c>
      <c r="I31" s="83" t="str" cm="1">
        <f t="array" ref="I31" xml:space="preserve">
IF(A31="","",
_xlfn._xlws.FILTER('BD ITEM'!$N$12:$N$331,'BD ITEM'!$B$12:$B$331=B31,""))</f>
        <v/>
      </c>
      <c r="J31" s="63" t="str" cm="1">
        <f t="array" ref="J31" xml:space="preserve">
IF(A31="","",
_xlfn._xlws.FILTER('BD PREÇO'!$P$10:$P$1609,'BD PREÇO'!$A$10:$A$1609=A31,""))</f>
        <v/>
      </c>
      <c r="K31" s="91" t="str" cm="1">
        <f t="array" ref="K31" xml:space="preserve">
IF(A31="","",
_xlfn._xlws.FILTER('BD PREÇO'!$Q$10:$Q$1609,'BD PREÇO'!$A$10:$A$1609=A31,""))</f>
        <v/>
      </c>
      <c r="L31" s="92" t="str" cm="1">
        <f t="array" ref="L31" xml:space="preserve">
IF(A31="","",
_xlfn._xlws.FILTER('BD PREÇO'!$R$10:$R$1609,'BD PREÇO'!$A$10:$A$1609=A31,""))</f>
        <v/>
      </c>
      <c r="M31" s="93" t="str" cm="1">
        <f t="array" ref="M31" xml:space="preserve">
IF(A31="","",
_xlfn._xlws.FILTER('BD PREÇO'!$S$10:$S$1609,'BD PREÇO'!$A$10:$A$1609=A31,""))</f>
        <v/>
      </c>
      <c r="N31" s="93" t="str" cm="1">
        <f t="array" ref="N31" xml:space="preserve">
IF(A31="","",
_xlfn._xlws.FILTER('BD ITEM'!$O$12:$O$331,'BD ITEM'!$B$12:$B$331=B31,""))</f>
        <v/>
      </c>
      <c r="O31" s="93" t="str" cm="1">
        <f t="array" ref="O31" xml:space="preserve">
IF(A31="","",
_xlfn._xlws.FILTER('BD ITEM'!$P$12:$P$331,'BD ITEM'!$B$12:$B$331=B31,""))</f>
        <v/>
      </c>
      <c r="P31" s="93" t="str" cm="1">
        <f t="array" ref="P31" xml:space="preserve">
IF(A31="","",
_xlfn._xlws.FILTER('BD ITEM'!$Q$12:$Q$331,'BD ITEM'!$B$12:$B$331=B31,""))</f>
        <v/>
      </c>
      <c r="Q31" s="87" t="str" cm="1">
        <f t="array" ref="Q31" xml:space="preserve">
IF(A31="","",
_xlfn._xlws.FILTER('BD PREÇO'!$T$10:$T$1609,'BD PREÇO'!$A$10:$A$1609=A31,""))</f>
        <v/>
      </c>
      <c r="R31" s="23"/>
    </row>
    <row r="32" spans="1:18">
      <c r="A32" s="41"/>
      <c r="B32" s="81" t="str" cm="1">
        <f t="array" ref="B32" xml:space="preserve">
IF(A32="","",
_xlfn._xlws.FILTER('BD PREÇO'!$B$10:$B$1609,'BD PREÇO'!$A$10:$A$1609=A32,""))</f>
        <v/>
      </c>
      <c r="C32" s="81" t="str" cm="1">
        <f t="array" ref="C32" xml:space="preserve">
IF(A32="","",
_xlfn._xlws.FILTER('BD PREÇO'!$C$10:$C$1609,'BD PREÇO'!$A$10:$A$1609=A32,""))</f>
        <v/>
      </c>
      <c r="D32" s="81" t="str" cm="1">
        <f t="array" ref="D32" xml:space="preserve">
IF(A32="","",
_xlfn._xlws.FILTER('BD ITEM'!$I$12:$I$331,'BD ITEM'!$B$12:$B$331=B32,""))</f>
        <v/>
      </c>
      <c r="E32" s="81" t="str" cm="1">
        <f t="array" ref="E32" xml:space="preserve">
IF(A32="","",
_xlfn._xlws.FILTER('BD PREÇO'!$E$10:$E$1609,'BD PREÇO'!$A$10:$A$1609=A32,""))</f>
        <v/>
      </c>
      <c r="F32" s="81" t="str" cm="1">
        <f t="array" ref="F32" xml:space="preserve">
IF(A32="","",
_xlfn._xlws.FILTER('BD PREÇO'!$F$10:$F$1609,'BD PREÇO'!$A$10:$A$1609=A32,""))</f>
        <v/>
      </c>
      <c r="G32" s="81" t="str" cm="1">
        <f t="array" ref="G32" xml:space="preserve">
IF(A32="","",
_xlfn._xlws.FILTER('BD PREÇO'!$G$10:$G$1609,'BD PREÇO'!$A$10:$A$1609=A32,""))</f>
        <v/>
      </c>
      <c r="H32" s="81" t="str" cm="1">
        <f t="array" ref="H32" xml:space="preserve">
IF(A32="","",
_xlfn._xlws.FILTER('BD ITEM'!$M$12:$M$331,'BD ITEM'!$B$12:$B$331=B32,""))</f>
        <v/>
      </c>
      <c r="I32" s="81" t="str" cm="1">
        <f t="array" ref="I32" xml:space="preserve">
IF(A32="","",
_xlfn._xlws.FILTER('BD ITEM'!$N$12:$N$331,'BD ITEM'!$B$12:$B$331=B32,""))</f>
        <v/>
      </c>
      <c r="J32" s="62" t="str" cm="1">
        <f t="array" ref="J32" xml:space="preserve">
IF(A32="","",
_xlfn._xlws.FILTER('BD PREÇO'!$P$10:$P$1609,'BD PREÇO'!$A$10:$A$1609=A32,""))</f>
        <v/>
      </c>
      <c r="K32" s="90" t="str" cm="1">
        <f t="array" ref="K32" xml:space="preserve">
IF(A32="","",
_xlfn._xlws.FILTER('BD PREÇO'!$Q$10:$Q$1609,'BD PREÇO'!$A$10:$A$1609=A32,""))</f>
        <v/>
      </c>
      <c r="L32" s="88" t="str" cm="1">
        <f t="array" ref="L32" xml:space="preserve">
IF(A32="","",
_xlfn._xlws.FILTER('BD PREÇO'!$R$10:$R$1609,'BD PREÇO'!$A$10:$A$1609=A32,""))</f>
        <v/>
      </c>
      <c r="M32" s="89" t="str" cm="1">
        <f t="array" ref="M32" xml:space="preserve">
IF(A32="","",
_xlfn._xlws.FILTER('BD PREÇO'!$S$10:$S$1609,'BD PREÇO'!$A$10:$A$1609=A32,""))</f>
        <v/>
      </c>
      <c r="N32" s="89" t="str" cm="1">
        <f t="array" ref="N32" xml:space="preserve">
IF(A32="","",
_xlfn._xlws.FILTER('BD ITEM'!$O$12:$O$331,'BD ITEM'!$B$12:$B$331=B32,""))</f>
        <v/>
      </c>
      <c r="O32" s="89" t="str" cm="1">
        <f t="array" ref="O32" xml:space="preserve">
IF(A32="","",
_xlfn._xlws.FILTER('BD ITEM'!$P$12:$P$331,'BD ITEM'!$B$12:$B$331=B32,""))</f>
        <v/>
      </c>
      <c r="P32" s="89" t="str" cm="1">
        <f t="array" ref="P32" xml:space="preserve">
IF(A32="","",
_xlfn._xlws.FILTER('BD ITEM'!$Q$12:$Q$331,'BD ITEM'!$B$12:$B$331=B32,""))</f>
        <v/>
      </c>
      <c r="Q32" s="87" t="str" cm="1">
        <f t="array" ref="Q32" xml:space="preserve">
IF(A32="","",
_xlfn._xlws.FILTER('BD PREÇO'!$T$10:$T$1609,'BD PREÇO'!$A$10:$A$1609=A32,""))</f>
        <v/>
      </c>
      <c r="R32" s="23"/>
    </row>
    <row r="33" spans="1:18">
      <c r="A33" s="41"/>
      <c r="B33" s="81" t="str" cm="1">
        <f t="array" ref="B33" xml:space="preserve">
IF(A33="","",
_xlfn._xlws.FILTER('BD PREÇO'!$B$10:$B$1609,'BD PREÇO'!$A$10:$A$1609=A33,""))</f>
        <v/>
      </c>
      <c r="C33" s="81" t="str" cm="1">
        <f t="array" ref="C33" xml:space="preserve">
IF(A33="","",
_xlfn._xlws.FILTER('BD PREÇO'!$C$10:$C$1609,'BD PREÇO'!$A$10:$A$1609=A33,""))</f>
        <v/>
      </c>
      <c r="D33" s="81" t="str" cm="1">
        <f t="array" ref="D33" xml:space="preserve">
IF(A33="","",
_xlfn._xlws.FILTER('BD ITEM'!$I$12:$I$331,'BD ITEM'!$B$12:$B$331=B33,""))</f>
        <v/>
      </c>
      <c r="E33" s="81" t="str" cm="1">
        <f t="array" ref="E33" xml:space="preserve">
IF(A33="","",
_xlfn._xlws.FILTER('BD PREÇO'!$E$10:$E$1609,'BD PREÇO'!$A$10:$A$1609=A33,""))</f>
        <v/>
      </c>
      <c r="F33" s="81" t="str" cm="1">
        <f t="array" ref="F33" xml:space="preserve">
IF(A33="","",
_xlfn._xlws.FILTER('BD PREÇO'!$F$10:$F$1609,'BD PREÇO'!$A$10:$A$1609=A33,""))</f>
        <v/>
      </c>
      <c r="G33" s="81" t="str" cm="1">
        <f t="array" ref="G33" xml:space="preserve">
IF(A33="","",
_xlfn._xlws.FILTER('BD PREÇO'!$G$10:$G$1609,'BD PREÇO'!$A$10:$A$1609=A33,""))</f>
        <v/>
      </c>
      <c r="H33" s="81" t="str" cm="1">
        <f t="array" ref="H33" xml:space="preserve">
IF(A33="","",
_xlfn._xlws.FILTER('BD ITEM'!$M$12:$M$331,'BD ITEM'!$B$12:$B$331=B33,""))</f>
        <v/>
      </c>
      <c r="I33" s="81" t="str" cm="1">
        <f t="array" ref="I33" xml:space="preserve">
IF(A33="","",
_xlfn._xlws.FILTER('BD ITEM'!$N$12:$N$331,'BD ITEM'!$B$12:$B$331=B33,""))</f>
        <v/>
      </c>
      <c r="J33" s="62" t="str" cm="1">
        <f t="array" ref="J33" xml:space="preserve">
IF(A33="","",
_xlfn._xlws.FILTER('BD PREÇO'!$P$10:$P$1609,'BD PREÇO'!$A$10:$A$1609=A33,""))</f>
        <v/>
      </c>
      <c r="K33" s="90" t="str" cm="1">
        <f t="array" ref="K33" xml:space="preserve">
IF(A33="","",
_xlfn._xlws.FILTER('BD PREÇO'!$Q$10:$Q$1609,'BD PREÇO'!$A$10:$A$1609=A33,""))</f>
        <v/>
      </c>
      <c r="L33" s="88" t="str" cm="1">
        <f t="array" ref="L33" xml:space="preserve">
IF(A33="","",
_xlfn._xlws.FILTER('BD PREÇO'!$R$10:$R$1609,'BD PREÇO'!$A$10:$A$1609=A33,""))</f>
        <v/>
      </c>
      <c r="M33" s="89" t="str" cm="1">
        <f t="array" ref="M33" xml:space="preserve">
IF(A33="","",
_xlfn._xlws.FILTER('BD PREÇO'!$S$10:$S$1609,'BD PREÇO'!$A$10:$A$1609=A33,""))</f>
        <v/>
      </c>
      <c r="N33" s="89" t="str" cm="1">
        <f t="array" ref="N33" xml:space="preserve">
IF(A33="","",
_xlfn._xlws.FILTER('BD ITEM'!$O$12:$O$331,'BD ITEM'!$B$12:$B$331=B33,""))</f>
        <v/>
      </c>
      <c r="O33" s="89" t="str" cm="1">
        <f t="array" ref="O33" xml:space="preserve">
IF(A33="","",
_xlfn._xlws.FILTER('BD ITEM'!$P$12:$P$331,'BD ITEM'!$B$12:$B$331=B33,""))</f>
        <v/>
      </c>
      <c r="P33" s="89" t="str" cm="1">
        <f t="array" ref="P33" xml:space="preserve">
IF(A33="","",
_xlfn._xlws.FILTER('BD ITEM'!$Q$12:$Q$331,'BD ITEM'!$B$12:$B$331=B33,""))</f>
        <v/>
      </c>
      <c r="Q33" s="87" t="str" cm="1">
        <f t="array" ref="Q33" xml:space="preserve">
IF(A33="","",
_xlfn._xlws.FILTER('BD PREÇO'!$T$10:$T$1609,'BD PREÇO'!$A$10:$A$1609=A33,""))</f>
        <v/>
      </c>
      <c r="R33" s="23"/>
    </row>
    <row r="34" spans="1:18">
      <c r="A34" s="41"/>
      <c r="B34" s="81" t="str" cm="1">
        <f t="array" ref="B34" xml:space="preserve">
IF(A34="","",
_xlfn._xlws.FILTER('BD PREÇO'!$B$10:$B$1609,'BD PREÇO'!$A$10:$A$1609=A34,""))</f>
        <v/>
      </c>
      <c r="C34" s="81" t="str" cm="1">
        <f t="array" ref="C34" xml:space="preserve">
IF(A34="","",
_xlfn._xlws.FILTER('BD PREÇO'!$C$10:$C$1609,'BD PREÇO'!$A$10:$A$1609=A34,""))</f>
        <v/>
      </c>
      <c r="D34" s="81" t="str" cm="1">
        <f t="array" ref="D34" xml:space="preserve">
IF(A34="","",
_xlfn._xlws.FILTER('BD ITEM'!$I$12:$I$331,'BD ITEM'!$B$12:$B$331=B34,""))</f>
        <v/>
      </c>
      <c r="E34" s="81" t="str" cm="1">
        <f t="array" ref="E34" xml:space="preserve">
IF(A34="","",
_xlfn._xlws.FILTER('BD PREÇO'!$E$10:$E$1609,'BD PREÇO'!$A$10:$A$1609=A34,""))</f>
        <v/>
      </c>
      <c r="F34" s="81" t="str" cm="1">
        <f t="array" ref="F34" xml:space="preserve">
IF(A34="","",
_xlfn._xlws.FILTER('BD PREÇO'!$F$10:$F$1609,'BD PREÇO'!$A$10:$A$1609=A34,""))</f>
        <v/>
      </c>
      <c r="G34" s="81" t="str" cm="1">
        <f t="array" ref="G34" xml:space="preserve">
IF(A34="","",
_xlfn._xlws.FILTER('BD PREÇO'!$G$10:$G$1609,'BD PREÇO'!$A$10:$A$1609=A34,""))</f>
        <v/>
      </c>
      <c r="H34" s="81" t="str" cm="1">
        <f t="array" ref="H34" xml:space="preserve">
IF(A34="","",
_xlfn._xlws.FILTER('BD ITEM'!$M$12:$M$331,'BD ITEM'!$B$12:$B$331=B34,""))</f>
        <v/>
      </c>
      <c r="I34" s="81" t="str" cm="1">
        <f t="array" ref="I34" xml:space="preserve">
IF(A34="","",
_xlfn._xlws.FILTER('BD ITEM'!$N$12:$N$331,'BD ITEM'!$B$12:$B$331=B34,""))</f>
        <v/>
      </c>
      <c r="J34" s="62" t="str" cm="1">
        <f t="array" ref="J34" xml:space="preserve">
IF(A34="","",
_xlfn._xlws.FILTER('BD PREÇO'!$P$10:$P$1609,'BD PREÇO'!$A$10:$A$1609=A34,""))</f>
        <v/>
      </c>
      <c r="K34" s="90" t="str" cm="1">
        <f t="array" ref="K34" xml:space="preserve">
IF(A34="","",
_xlfn._xlws.FILTER('BD PREÇO'!$Q$10:$Q$1609,'BD PREÇO'!$A$10:$A$1609=A34,""))</f>
        <v/>
      </c>
      <c r="L34" s="88" t="str" cm="1">
        <f t="array" ref="L34" xml:space="preserve">
IF(A34="","",
_xlfn._xlws.FILTER('BD PREÇO'!$R$10:$R$1609,'BD PREÇO'!$A$10:$A$1609=A34,""))</f>
        <v/>
      </c>
      <c r="M34" s="89" t="str" cm="1">
        <f t="array" ref="M34" xml:space="preserve">
IF(A34="","",
_xlfn._xlws.FILTER('BD PREÇO'!$S$10:$S$1609,'BD PREÇO'!$A$10:$A$1609=A34,""))</f>
        <v/>
      </c>
      <c r="N34" s="89" t="str" cm="1">
        <f t="array" ref="N34" xml:space="preserve">
IF(A34="","",
_xlfn._xlws.FILTER('BD ITEM'!$O$12:$O$331,'BD ITEM'!$B$12:$B$331=B34,""))</f>
        <v/>
      </c>
      <c r="O34" s="89" t="str" cm="1">
        <f t="array" ref="O34" xml:space="preserve">
IF(A34="","",
_xlfn._xlws.FILTER('BD ITEM'!$P$12:$P$331,'BD ITEM'!$B$12:$B$331=B34,""))</f>
        <v/>
      </c>
      <c r="P34" s="89" t="str" cm="1">
        <f t="array" ref="P34" xml:space="preserve">
IF(A34="","",
_xlfn._xlws.FILTER('BD ITEM'!$Q$12:$Q$331,'BD ITEM'!$B$12:$B$331=B34,""))</f>
        <v/>
      </c>
      <c r="Q34" s="87" t="str" cm="1">
        <f t="array" ref="Q34" xml:space="preserve">
IF(A34="","",
_xlfn._xlws.FILTER('BD PREÇO'!$T$10:$T$1609,'BD PREÇO'!$A$10:$A$1609=A34,""))</f>
        <v/>
      </c>
      <c r="R34" s="23"/>
    </row>
    <row r="35" spans="1:18">
      <c r="A35" s="41"/>
      <c r="B35" s="81" t="str" cm="1">
        <f t="array" ref="B35" xml:space="preserve">
IF(A35="","",
_xlfn._xlws.FILTER('BD PREÇO'!$B$10:$B$1609,'BD PREÇO'!$A$10:$A$1609=A35,""))</f>
        <v/>
      </c>
      <c r="C35" s="81" t="str" cm="1">
        <f t="array" ref="C35" xml:space="preserve">
IF(A35="","",
_xlfn._xlws.FILTER('BD PREÇO'!$C$10:$C$1609,'BD PREÇO'!$A$10:$A$1609=A35,""))</f>
        <v/>
      </c>
      <c r="D35" s="81" t="str" cm="1">
        <f t="array" ref="D35" xml:space="preserve">
IF(A35="","",
_xlfn._xlws.FILTER('BD ITEM'!$I$12:$I$331,'BD ITEM'!$B$12:$B$331=B35,""))</f>
        <v/>
      </c>
      <c r="E35" s="81" t="str" cm="1">
        <f t="array" ref="E35" xml:space="preserve">
IF(A35="","",
_xlfn._xlws.FILTER('BD PREÇO'!$E$10:$E$1609,'BD PREÇO'!$A$10:$A$1609=A35,""))</f>
        <v/>
      </c>
      <c r="F35" s="81" t="str" cm="1">
        <f t="array" ref="F35" xml:space="preserve">
IF(A35="","",
_xlfn._xlws.FILTER('BD PREÇO'!$F$10:$F$1609,'BD PREÇO'!$A$10:$A$1609=A35,""))</f>
        <v/>
      </c>
      <c r="G35" s="81" t="str" cm="1">
        <f t="array" ref="G35" xml:space="preserve">
IF(A35="","",
_xlfn._xlws.FILTER('BD PREÇO'!$G$10:$G$1609,'BD PREÇO'!$A$10:$A$1609=A35,""))</f>
        <v/>
      </c>
      <c r="H35" s="81" t="str" cm="1">
        <f t="array" ref="H35" xml:space="preserve">
IF(A35="","",
_xlfn._xlws.FILTER('BD ITEM'!$M$12:$M$331,'BD ITEM'!$B$12:$B$331=B35,""))</f>
        <v/>
      </c>
      <c r="I35" s="81" t="str" cm="1">
        <f t="array" ref="I35" xml:space="preserve">
IF(A35="","",
_xlfn._xlws.FILTER('BD ITEM'!$N$12:$N$331,'BD ITEM'!$B$12:$B$331=B35,""))</f>
        <v/>
      </c>
      <c r="J35" s="62" t="str" cm="1">
        <f t="array" ref="J35" xml:space="preserve">
IF(A35="","",
_xlfn._xlws.FILTER('BD PREÇO'!$P$10:$P$1609,'BD PREÇO'!$A$10:$A$1609=A35,""))</f>
        <v/>
      </c>
      <c r="K35" s="90" t="str" cm="1">
        <f t="array" ref="K35" xml:space="preserve">
IF(A35="","",
_xlfn._xlws.FILTER('BD PREÇO'!$Q$10:$Q$1609,'BD PREÇO'!$A$10:$A$1609=A35,""))</f>
        <v/>
      </c>
      <c r="L35" s="88" t="str" cm="1">
        <f t="array" ref="L35" xml:space="preserve">
IF(A35="","",
_xlfn._xlws.FILTER('BD PREÇO'!$R$10:$R$1609,'BD PREÇO'!$A$10:$A$1609=A35,""))</f>
        <v/>
      </c>
      <c r="M35" s="89" t="str" cm="1">
        <f t="array" ref="M35" xml:space="preserve">
IF(A35="","",
_xlfn._xlws.FILTER('BD PREÇO'!$S$10:$S$1609,'BD PREÇO'!$A$10:$A$1609=A35,""))</f>
        <v/>
      </c>
      <c r="N35" s="89" t="str" cm="1">
        <f t="array" ref="N35" xml:space="preserve">
IF(A35="","",
_xlfn._xlws.FILTER('BD ITEM'!$O$12:$O$331,'BD ITEM'!$B$12:$B$331=B35,""))</f>
        <v/>
      </c>
      <c r="O35" s="89" t="str" cm="1">
        <f t="array" ref="O35" xml:space="preserve">
IF(A35="","",
_xlfn._xlws.FILTER('BD ITEM'!$P$12:$P$331,'BD ITEM'!$B$12:$B$331=B35,""))</f>
        <v/>
      </c>
      <c r="P35" s="89" t="str" cm="1">
        <f t="array" ref="P35" xml:space="preserve">
IF(A35="","",
_xlfn._xlws.FILTER('BD ITEM'!$Q$12:$Q$331,'BD ITEM'!$B$12:$B$331=B35,""))</f>
        <v/>
      </c>
      <c r="Q35" s="87" t="str" cm="1">
        <f t="array" ref="Q35" xml:space="preserve">
IF(A35="","",
_xlfn._xlws.FILTER('BD PREÇO'!$T$10:$T$1609,'BD PREÇO'!$A$10:$A$1609=A35,""))</f>
        <v/>
      </c>
      <c r="R35" s="23"/>
    </row>
    <row r="36" spans="1:18">
      <c r="A36" s="41"/>
      <c r="B36" s="81" t="str" cm="1">
        <f t="array" ref="B36" xml:space="preserve">
IF(A36="","",
_xlfn._xlws.FILTER('BD PREÇO'!$B$10:$B$1609,'BD PREÇO'!$A$10:$A$1609=A36,""))</f>
        <v/>
      </c>
      <c r="C36" s="81" t="str" cm="1">
        <f t="array" ref="C36" xml:space="preserve">
IF(A36="","",
_xlfn._xlws.FILTER('BD PREÇO'!$C$10:$C$1609,'BD PREÇO'!$A$10:$A$1609=A36,""))</f>
        <v/>
      </c>
      <c r="D36" s="81" t="str" cm="1">
        <f t="array" ref="D36" xml:space="preserve">
IF(A36="","",
_xlfn._xlws.FILTER('BD ITEM'!$I$12:$I$331,'BD ITEM'!$B$12:$B$331=B36,""))</f>
        <v/>
      </c>
      <c r="E36" s="81" t="str" cm="1">
        <f t="array" ref="E36" xml:space="preserve">
IF(A36="","",
_xlfn._xlws.FILTER('BD PREÇO'!$E$10:$E$1609,'BD PREÇO'!$A$10:$A$1609=A36,""))</f>
        <v/>
      </c>
      <c r="F36" s="81" t="str" cm="1">
        <f t="array" ref="F36" xml:space="preserve">
IF(A36="","",
_xlfn._xlws.FILTER('BD PREÇO'!$F$10:$F$1609,'BD PREÇO'!$A$10:$A$1609=A36,""))</f>
        <v/>
      </c>
      <c r="G36" s="81" t="str" cm="1">
        <f t="array" ref="G36" xml:space="preserve">
IF(A36="","",
_xlfn._xlws.FILTER('BD PREÇO'!$G$10:$G$1609,'BD PREÇO'!$A$10:$A$1609=A36,""))</f>
        <v/>
      </c>
      <c r="H36" s="81" t="str" cm="1">
        <f t="array" ref="H36" xml:space="preserve">
IF(A36="","",
_xlfn._xlws.FILTER('BD ITEM'!$M$12:$M$331,'BD ITEM'!$B$12:$B$331=B36,""))</f>
        <v/>
      </c>
      <c r="I36" s="81" t="str" cm="1">
        <f t="array" ref="I36" xml:space="preserve">
IF(A36="","",
_xlfn._xlws.FILTER('BD ITEM'!$N$12:$N$331,'BD ITEM'!$B$12:$B$331=B36,""))</f>
        <v/>
      </c>
      <c r="J36" s="62" t="str" cm="1">
        <f t="array" ref="J36" xml:space="preserve">
IF(A36="","",
_xlfn._xlws.FILTER('BD PREÇO'!$P$10:$P$1609,'BD PREÇO'!$A$10:$A$1609=A36,""))</f>
        <v/>
      </c>
      <c r="K36" s="90" t="str" cm="1">
        <f t="array" ref="K36" xml:space="preserve">
IF(A36="","",
_xlfn._xlws.FILTER('BD PREÇO'!$Q$10:$Q$1609,'BD PREÇO'!$A$10:$A$1609=A36,""))</f>
        <v/>
      </c>
      <c r="L36" s="88" t="str" cm="1">
        <f t="array" ref="L36" xml:space="preserve">
IF(A36="","",
_xlfn._xlws.FILTER('BD PREÇO'!$R$10:$R$1609,'BD PREÇO'!$A$10:$A$1609=A36,""))</f>
        <v/>
      </c>
      <c r="M36" s="89" t="str" cm="1">
        <f t="array" ref="M36" xml:space="preserve">
IF(A36="","",
_xlfn._xlws.FILTER('BD PREÇO'!$S$10:$S$1609,'BD PREÇO'!$A$10:$A$1609=A36,""))</f>
        <v/>
      </c>
      <c r="N36" s="89" t="str" cm="1">
        <f t="array" ref="N36" xml:space="preserve">
IF(A36="","",
_xlfn._xlws.FILTER('BD ITEM'!$O$12:$O$331,'BD ITEM'!$B$12:$B$331=B36,""))</f>
        <v/>
      </c>
      <c r="O36" s="89" t="str" cm="1">
        <f t="array" ref="O36" xml:space="preserve">
IF(A36="","",
_xlfn._xlws.FILTER('BD ITEM'!$P$12:$P$331,'BD ITEM'!$B$12:$B$331=B36,""))</f>
        <v/>
      </c>
      <c r="P36" s="89" t="str" cm="1">
        <f t="array" ref="P36" xml:space="preserve">
IF(A36="","",
_xlfn._xlws.FILTER('BD ITEM'!$Q$12:$Q$331,'BD ITEM'!$B$12:$B$331=B36,""))</f>
        <v/>
      </c>
      <c r="Q36" s="87" t="str" cm="1">
        <f t="array" ref="Q36" xml:space="preserve">
IF(A36="","",
_xlfn._xlws.FILTER('BD PREÇO'!$T$10:$T$1609,'BD PREÇO'!$A$10:$A$1609=A36,""))</f>
        <v/>
      </c>
      <c r="R36" s="23"/>
    </row>
    <row r="37" spans="1:18">
      <c r="A37" s="41"/>
      <c r="B37" s="81" t="str" cm="1">
        <f t="array" ref="B37" xml:space="preserve">
IF(A37="","",
_xlfn._xlws.FILTER('BD PREÇO'!$B$10:$B$1609,'BD PREÇO'!$A$10:$A$1609=A37,""))</f>
        <v/>
      </c>
      <c r="C37" s="81" t="str" cm="1">
        <f t="array" ref="C37" xml:space="preserve">
IF(A37="","",
_xlfn._xlws.FILTER('BD PREÇO'!$C$10:$C$1609,'BD PREÇO'!$A$10:$A$1609=A37,""))</f>
        <v/>
      </c>
      <c r="D37" s="81" t="str" cm="1">
        <f t="array" ref="D37" xml:space="preserve">
IF(A37="","",
_xlfn._xlws.FILTER('BD ITEM'!$I$12:$I$331,'BD ITEM'!$B$12:$B$331=B37,""))</f>
        <v/>
      </c>
      <c r="E37" s="81" t="str" cm="1">
        <f t="array" ref="E37" xml:space="preserve">
IF(A37="","",
_xlfn._xlws.FILTER('BD PREÇO'!$E$10:$E$1609,'BD PREÇO'!$A$10:$A$1609=A37,""))</f>
        <v/>
      </c>
      <c r="F37" s="81" t="str" cm="1">
        <f t="array" ref="F37" xml:space="preserve">
IF(A37="","",
_xlfn._xlws.FILTER('BD PREÇO'!$F$10:$F$1609,'BD PREÇO'!$A$10:$A$1609=A37,""))</f>
        <v/>
      </c>
      <c r="G37" s="81" t="str" cm="1">
        <f t="array" ref="G37" xml:space="preserve">
IF(A37="","",
_xlfn._xlws.FILTER('BD PREÇO'!$G$10:$G$1609,'BD PREÇO'!$A$10:$A$1609=A37,""))</f>
        <v/>
      </c>
      <c r="H37" s="81" t="str" cm="1">
        <f t="array" ref="H37" xml:space="preserve">
IF(A37="","",
_xlfn._xlws.FILTER('BD ITEM'!$M$12:$M$331,'BD ITEM'!$B$12:$B$331=B37,""))</f>
        <v/>
      </c>
      <c r="I37" s="81" t="str" cm="1">
        <f t="array" ref="I37" xml:space="preserve">
IF(A37="","",
_xlfn._xlws.FILTER('BD ITEM'!$N$12:$N$331,'BD ITEM'!$B$12:$B$331=B37,""))</f>
        <v/>
      </c>
      <c r="J37" s="62" t="str" cm="1">
        <f t="array" ref="J37" xml:space="preserve">
IF(A37="","",
_xlfn._xlws.FILTER('BD PREÇO'!$P$10:$P$1609,'BD PREÇO'!$A$10:$A$1609=A37,""))</f>
        <v/>
      </c>
      <c r="K37" s="90" t="str" cm="1">
        <f t="array" ref="K37" xml:space="preserve">
IF(A37="","",
_xlfn._xlws.FILTER('BD PREÇO'!$Q$10:$Q$1609,'BD PREÇO'!$A$10:$A$1609=A37,""))</f>
        <v/>
      </c>
      <c r="L37" s="88" t="str" cm="1">
        <f t="array" ref="L37" xml:space="preserve">
IF(A37="","",
_xlfn._xlws.FILTER('BD PREÇO'!$R$10:$R$1609,'BD PREÇO'!$A$10:$A$1609=A37,""))</f>
        <v/>
      </c>
      <c r="M37" s="89" t="str" cm="1">
        <f t="array" ref="M37" xml:space="preserve">
IF(A37="","",
_xlfn._xlws.FILTER('BD PREÇO'!$S$10:$S$1609,'BD PREÇO'!$A$10:$A$1609=A37,""))</f>
        <v/>
      </c>
      <c r="N37" s="89" t="str" cm="1">
        <f t="array" ref="N37" xml:space="preserve">
IF(A37="","",
_xlfn._xlws.FILTER('BD ITEM'!$O$12:$O$331,'BD ITEM'!$B$12:$B$331=B37,""))</f>
        <v/>
      </c>
      <c r="O37" s="89" t="str" cm="1">
        <f t="array" ref="O37" xml:space="preserve">
IF(A37="","",
_xlfn._xlws.FILTER('BD ITEM'!$P$12:$P$331,'BD ITEM'!$B$12:$B$331=B37,""))</f>
        <v/>
      </c>
      <c r="P37" s="89" t="str" cm="1">
        <f t="array" ref="P37" xml:space="preserve">
IF(A37="","",
_xlfn._xlws.FILTER('BD ITEM'!$Q$12:$Q$331,'BD ITEM'!$B$12:$B$331=B37,""))</f>
        <v/>
      </c>
      <c r="Q37" s="87" t="str" cm="1">
        <f t="array" ref="Q37" xml:space="preserve">
IF(A37="","",
_xlfn._xlws.FILTER('BD PREÇO'!$T$10:$T$1609,'BD PREÇO'!$A$10:$A$1609=A37,""))</f>
        <v/>
      </c>
      <c r="R37" s="23"/>
    </row>
    <row r="38" spans="1:18">
      <c r="A38" s="41"/>
      <c r="B38" s="81" t="str" cm="1">
        <f t="array" ref="B38" xml:space="preserve">
IF(A38="","",
_xlfn._xlws.FILTER('BD PREÇO'!$B$10:$B$1609,'BD PREÇO'!$A$10:$A$1609=A38,""))</f>
        <v/>
      </c>
      <c r="C38" s="81" t="str" cm="1">
        <f t="array" ref="C38" xml:space="preserve">
IF(A38="","",
_xlfn._xlws.FILTER('BD PREÇO'!$C$10:$C$1609,'BD PREÇO'!$A$10:$A$1609=A38,""))</f>
        <v/>
      </c>
      <c r="D38" s="81" t="str" cm="1">
        <f t="array" ref="D38" xml:space="preserve">
IF(A38="","",
_xlfn._xlws.FILTER('BD ITEM'!$I$12:$I$331,'BD ITEM'!$B$12:$B$331=B38,""))</f>
        <v/>
      </c>
      <c r="E38" s="81" t="str" cm="1">
        <f t="array" ref="E38" xml:space="preserve">
IF(A38="","",
_xlfn._xlws.FILTER('BD PREÇO'!$E$10:$E$1609,'BD PREÇO'!$A$10:$A$1609=A38,""))</f>
        <v/>
      </c>
      <c r="F38" s="81" t="str" cm="1">
        <f t="array" ref="F38" xml:space="preserve">
IF(A38="","",
_xlfn._xlws.FILTER('BD PREÇO'!$F$10:$F$1609,'BD PREÇO'!$A$10:$A$1609=A38,""))</f>
        <v/>
      </c>
      <c r="G38" s="81" t="str" cm="1">
        <f t="array" ref="G38" xml:space="preserve">
IF(A38="","",
_xlfn._xlws.FILTER('BD PREÇO'!$G$10:$G$1609,'BD PREÇO'!$A$10:$A$1609=A38,""))</f>
        <v/>
      </c>
      <c r="H38" s="81" t="str" cm="1">
        <f t="array" ref="H38" xml:space="preserve">
IF(A38="","",
_xlfn._xlws.FILTER('BD ITEM'!$M$12:$M$331,'BD ITEM'!$B$12:$B$331=B38,""))</f>
        <v/>
      </c>
      <c r="I38" s="81" t="str" cm="1">
        <f t="array" ref="I38" xml:space="preserve">
IF(A38="","",
_xlfn._xlws.FILTER('BD ITEM'!$N$12:$N$331,'BD ITEM'!$B$12:$B$331=B38,""))</f>
        <v/>
      </c>
      <c r="J38" s="62" t="str" cm="1">
        <f t="array" ref="J38" xml:space="preserve">
IF(A38="","",
_xlfn._xlws.FILTER('BD PREÇO'!$P$10:$P$1609,'BD PREÇO'!$A$10:$A$1609=A38,""))</f>
        <v/>
      </c>
      <c r="K38" s="90" t="str" cm="1">
        <f t="array" ref="K38" xml:space="preserve">
IF(A38="","",
_xlfn._xlws.FILTER('BD PREÇO'!$Q$10:$Q$1609,'BD PREÇO'!$A$10:$A$1609=A38,""))</f>
        <v/>
      </c>
      <c r="L38" s="88" t="str" cm="1">
        <f t="array" ref="L38" xml:space="preserve">
IF(A38="","",
_xlfn._xlws.FILTER('BD PREÇO'!$R$10:$R$1609,'BD PREÇO'!$A$10:$A$1609=A38,""))</f>
        <v/>
      </c>
      <c r="M38" s="89" t="str" cm="1">
        <f t="array" ref="M38" xml:space="preserve">
IF(A38="","",
_xlfn._xlws.FILTER('BD PREÇO'!$S$10:$S$1609,'BD PREÇO'!$A$10:$A$1609=A38,""))</f>
        <v/>
      </c>
      <c r="N38" s="89" t="str" cm="1">
        <f t="array" ref="N38" xml:space="preserve">
IF(A38="","",
_xlfn._xlws.FILTER('BD ITEM'!$O$12:$O$331,'BD ITEM'!$B$12:$B$331=B38,""))</f>
        <v/>
      </c>
      <c r="O38" s="89" t="str" cm="1">
        <f t="array" ref="O38" xml:space="preserve">
IF(A38="","",
_xlfn._xlws.FILTER('BD ITEM'!$P$12:$P$331,'BD ITEM'!$B$12:$B$331=B38,""))</f>
        <v/>
      </c>
      <c r="P38" s="89" t="str" cm="1">
        <f t="array" ref="P38" xml:space="preserve">
IF(A38="","",
_xlfn._xlws.FILTER('BD ITEM'!$Q$12:$Q$331,'BD ITEM'!$B$12:$B$331=B38,""))</f>
        <v/>
      </c>
      <c r="Q38" s="87" t="str" cm="1">
        <f t="array" ref="Q38" xml:space="preserve">
IF(A38="","",
_xlfn._xlws.FILTER('BD PREÇO'!$T$10:$T$1609,'BD PREÇO'!$A$10:$A$1609=A38,""))</f>
        <v/>
      </c>
      <c r="R38" s="23"/>
    </row>
    <row r="39" spans="1:18">
      <c r="A39" s="41"/>
      <c r="B39" s="81" t="str" cm="1">
        <f t="array" ref="B39" xml:space="preserve">
IF(A39="","",
_xlfn._xlws.FILTER('BD PREÇO'!$B$10:$B$1609,'BD PREÇO'!$A$10:$A$1609=A39,""))</f>
        <v/>
      </c>
      <c r="C39" s="81" t="str" cm="1">
        <f t="array" ref="C39" xml:space="preserve">
IF(A39="","",
_xlfn._xlws.FILTER('BD PREÇO'!$C$10:$C$1609,'BD PREÇO'!$A$10:$A$1609=A39,""))</f>
        <v/>
      </c>
      <c r="D39" s="81" t="str" cm="1">
        <f t="array" ref="D39" xml:space="preserve">
IF(A39="","",
_xlfn._xlws.FILTER('BD ITEM'!$I$12:$I$331,'BD ITEM'!$B$12:$B$331=B39,""))</f>
        <v/>
      </c>
      <c r="E39" s="81" t="str" cm="1">
        <f t="array" ref="E39" xml:space="preserve">
IF(A39="","",
_xlfn._xlws.FILTER('BD PREÇO'!$E$10:$E$1609,'BD PREÇO'!$A$10:$A$1609=A39,""))</f>
        <v/>
      </c>
      <c r="F39" s="81" t="str" cm="1">
        <f t="array" ref="F39" xml:space="preserve">
IF(A39="","",
_xlfn._xlws.FILTER('BD PREÇO'!$F$10:$F$1609,'BD PREÇO'!$A$10:$A$1609=A39,""))</f>
        <v/>
      </c>
      <c r="G39" s="81" t="str" cm="1">
        <f t="array" ref="G39" xml:space="preserve">
IF(A39="","",
_xlfn._xlws.FILTER('BD PREÇO'!$G$10:$G$1609,'BD PREÇO'!$A$10:$A$1609=A39,""))</f>
        <v/>
      </c>
      <c r="H39" s="81" t="str" cm="1">
        <f t="array" ref="H39" xml:space="preserve">
IF(A39="","",
_xlfn._xlws.FILTER('BD ITEM'!$M$12:$M$331,'BD ITEM'!$B$12:$B$331=B39,""))</f>
        <v/>
      </c>
      <c r="I39" s="81" t="str" cm="1">
        <f t="array" ref="I39" xml:space="preserve">
IF(A39="","",
_xlfn._xlws.FILTER('BD ITEM'!$N$12:$N$331,'BD ITEM'!$B$12:$B$331=B39,""))</f>
        <v/>
      </c>
      <c r="J39" s="62" t="str" cm="1">
        <f t="array" ref="J39" xml:space="preserve">
IF(A39="","",
_xlfn._xlws.FILTER('BD PREÇO'!$P$10:$P$1609,'BD PREÇO'!$A$10:$A$1609=A39,""))</f>
        <v/>
      </c>
      <c r="K39" s="90" t="str" cm="1">
        <f t="array" ref="K39" xml:space="preserve">
IF(A39="","",
_xlfn._xlws.FILTER('BD PREÇO'!$Q$10:$Q$1609,'BD PREÇO'!$A$10:$A$1609=A39,""))</f>
        <v/>
      </c>
      <c r="L39" s="88" t="str" cm="1">
        <f t="array" ref="L39" xml:space="preserve">
IF(A39="","",
_xlfn._xlws.FILTER('BD PREÇO'!$R$10:$R$1609,'BD PREÇO'!$A$10:$A$1609=A39,""))</f>
        <v/>
      </c>
      <c r="M39" s="89" t="str" cm="1">
        <f t="array" ref="M39" xml:space="preserve">
IF(A39="","",
_xlfn._xlws.FILTER('BD PREÇO'!$S$10:$S$1609,'BD PREÇO'!$A$10:$A$1609=A39,""))</f>
        <v/>
      </c>
      <c r="N39" s="89" t="str" cm="1">
        <f t="array" ref="N39" xml:space="preserve">
IF(A39="","",
_xlfn._xlws.FILTER('BD ITEM'!$O$12:$O$331,'BD ITEM'!$B$12:$B$331=B39,""))</f>
        <v/>
      </c>
      <c r="O39" s="89" t="str" cm="1">
        <f t="array" ref="O39" xml:space="preserve">
IF(A39="","",
_xlfn._xlws.FILTER('BD ITEM'!$P$12:$P$331,'BD ITEM'!$B$12:$B$331=B39,""))</f>
        <v/>
      </c>
      <c r="P39" s="89" t="str" cm="1">
        <f t="array" ref="P39" xml:space="preserve">
IF(A39="","",
_xlfn._xlws.FILTER('BD ITEM'!$Q$12:$Q$331,'BD ITEM'!$B$12:$B$331=B39,""))</f>
        <v/>
      </c>
      <c r="Q39" s="87" t="str" cm="1">
        <f t="array" ref="Q39" xml:space="preserve">
IF(A39="","",
_xlfn._xlws.FILTER('BD PREÇO'!$T$10:$T$1609,'BD PREÇO'!$A$10:$A$1609=A39,""))</f>
        <v/>
      </c>
      <c r="R39" s="23"/>
    </row>
    <row r="40" spans="1:18">
      <c r="A40" s="41"/>
      <c r="B40" s="81" t="str" cm="1">
        <f t="array" ref="B40" xml:space="preserve">
IF(A40="","",
_xlfn._xlws.FILTER('BD PREÇO'!$B$10:$B$1609,'BD PREÇO'!$A$10:$A$1609=A40,""))</f>
        <v/>
      </c>
      <c r="C40" s="81" t="str" cm="1">
        <f t="array" ref="C40" xml:space="preserve">
IF(A40="","",
_xlfn._xlws.FILTER('BD PREÇO'!$C$10:$C$1609,'BD PREÇO'!$A$10:$A$1609=A40,""))</f>
        <v/>
      </c>
      <c r="D40" s="81" t="str" cm="1">
        <f t="array" ref="D40" xml:space="preserve">
IF(A40="","",
_xlfn._xlws.FILTER('BD ITEM'!$I$12:$I$331,'BD ITEM'!$B$12:$B$331=B40,""))</f>
        <v/>
      </c>
      <c r="E40" s="81" t="str" cm="1">
        <f t="array" ref="E40" xml:space="preserve">
IF(A40="","",
_xlfn._xlws.FILTER('BD PREÇO'!$E$10:$E$1609,'BD PREÇO'!$A$10:$A$1609=A40,""))</f>
        <v/>
      </c>
      <c r="F40" s="81" t="str" cm="1">
        <f t="array" ref="F40" xml:space="preserve">
IF(A40="","",
_xlfn._xlws.FILTER('BD PREÇO'!$F$10:$F$1609,'BD PREÇO'!$A$10:$A$1609=A40,""))</f>
        <v/>
      </c>
      <c r="G40" s="81" t="str" cm="1">
        <f t="array" ref="G40" xml:space="preserve">
IF(A40="","",
_xlfn._xlws.FILTER('BD PREÇO'!$G$10:$G$1609,'BD PREÇO'!$A$10:$A$1609=A40,""))</f>
        <v/>
      </c>
      <c r="H40" s="81" t="str" cm="1">
        <f t="array" ref="H40" xml:space="preserve">
IF(A40="","",
_xlfn._xlws.FILTER('BD ITEM'!$M$12:$M$331,'BD ITEM'!$B$12:$B$331=B40,""))</f>
        <v/>
      </c>
      <c r="I40" s="81" t="str" cm="1">
        <f t="array" ref="I40" xml:space="preserve">
IF(A40="","",
_xlfn._xlws.FILTER('BD ITEM'!$N$12:$N$331,'BD ITEM'!$B$12:$B$331=B40,""))</f>
        <v/>
      </c>
      <c r="J40" s="62" t="str" cm="1">
        <f t="array" ref="J40" xml:space="preserve">
IF(A40="","",
_xlfn._xlws.FILTER('BD PREÇO'!$P$10:$P$1609,'BD PREÇO'!$A$10:$A$1609=A40,""))</f>
        <v/>
      </c>
      <c r="K40" s="90" t="str" cm="1">
        <f t="array" ref="K40" xml:space="preserve">
IF(A40="","",
_xlfn._xlws.FILTER('BD PREÇO'!$Q$10:$Q$1609,'BD PREÇO'!$A$10:$A$1609=A40,""))</f>
        <v/>
      </c>
      <c r="L40" s="88" t="str" cm="1">
        <f t="array" ref="L40" xml:space="preserve">
IF(A40="","",
_xlfn._xlws.FILTER('BD PREÇO'!$R$10:$R$1609,'BD PREÇO'!$A$10:$A$1609=A40,""))</f>
        <v/>
      </c>
      <c r="M40" s="89" t="str" cm="1">
        <f t="array" ref="M40" xml:space="preserve">
IF(A40="","",
_xlfn._xlws.FILTER('BD PREÇO'!$S$10:$S$1609,'BD PREÇO'!$A$10:$A$1609=A40,""))</f>
        <v/>
      </c>
      <c r="N40" s="89" t="str" cm="1">
        <f t="array" ref="N40" xml:space="preserve">
IF(A40="","",
_xlfn._xlws.FILTER('BD ITEM'!$O$12:$O$331,'BD ITEM'!$B$12:$B$331=B40,""))</f>
        <v/>
      </c>
      <c r="O40" s="89" t="str" cm="1">
        <f t="array" ref="O40" xml:space="preserve">
IF(A40="","",
_xlfn._xlws.FILTER('BD ITEM'!$P$12:$P$331,'BD ITEM'!$B$12:$B$331=B40,""))</f>
        <v/>
      </c>
      <c r="P40" s="89" t="str" cm="1">
        <f t="array" ref="P40" xml:space="preserve">
IF(A40="","",
_xlfn._xlws.FILTER('BD ITEM'!$Q$12:$Q$331,'BD ITEM'!$B$12:$B$331=B40,""))</f>
        <v/>
      </c>
      <c r="Q40" s="87" t="str" cm="1">
        <f t="array" ref="Q40" xml:space="preserve">
IF(A40="","",
_xlfn._xlws.FILTER('BD PREÇO'!$T$10:$T$1609,'BD PREÇO'!$A$10:$A$1609=A40,""))</f>
        <v/>
      </c>
      <c r="R40" s="23"/>
    </row>
    <row r="41" spans="1:18">
      <c r="A41" s="41"/>
      <c r="B41" s="81" t="str" cm="1">
        <f t="array" ref="B41" xml:space="preserve">
IF(A41="","",
_xlfn._xlws.FILTER('BD PREÇO'!$B$10:$B$1609,'BD PREÇO'!$A$10:$A$1609=A41,""))</f>
        <v/>
      </c>
      <c r="C41" s="81" t="str" cm="1">
        <f t="array" ref="C41" xml:space="preserve">
IF(A41="","",
_xlfn._xlws.FILTER('BD PREÇO'!$C$10:$C$1609,'BD PREÇO'!$A$10:$A$1609=A41,""))</f>
        <v/>
      </c>
      <c r="D41" s="81" t="str" cm="1">
        <f t="array" ref="D41" xml:space="preserve">
IF(A41="","",
_xlfn._xlws.FILTER('BD ITEM'!$I$12:$I$331,'BD ITEM'!$B$12:$B$331=B41,""))</f>
        <v/>
      </c>
      <c r="E41" s="81" t="str" cm="1">
        <f t="array" ref="E41" xml:space="preserve">
IF(A41="","",
_xlfn._xlws.FILTER('BD PREÇO'!$E$10:$E$1609,'BD PREÇO'!$A$10:$A$1609=A41,""))</f>
        <v/>
      </c>
      <c r="F41" s="81" t="str" cm="1">
        <f t="array" ref="F41" xml:space="preserve">
IF(A41="","",
_xlfn._xlws.FILTER('BD PREÇO'!$F$10:$F$1609,'BD PREÇO'!$A$10:$A$1609=A41,""))</f>
        <v/>
      </c>
      <c r="G41" s="81" t="str" cm="1">
        <f t="array" ref="G41" xml:space="preserve">
IF(A41="","",
_xlfn._xlws.FILTER('BD PREÇO'!$G$10:$G$1609,'BD PREÇO'!$A$10:$A$1609=A41,""))</f>
        <v/>
      </c>
      <c r="H41" s="81" t="str" cm="1">
        <f t="array" ref="H41" xml:space="preserve">
IF(A41="","",
_xlfn._xlws.FILTER('BD ITEM'!$M$12:$M$331,'BD ITEM'!$B$12:$B$331=B41,""))</f>
        <v/>
      </c>
      <c r="I41" s="81" t="str" cm="1">
        <f t="array" ref="I41" xml:space="preserve">
IF(A41="","",
_xlfn._xlws.FILTER('BD ITEM'!$N$12:$N$331,'BD ITEM'!$B$12:$B$331=B41,""))</f>
        <v/>
      </c>
      <c r="J41" s="62" t="str" cm="1">
        <f t="array" ref="J41" xml:space="preserve">
IF(A41="","",
_xlfn._xlws.FILTER('BD PREÇO'!$P$10:$P$1609,'BD PREÇO'!$A$10:$A$1609=A41,""))</f>
        <v/>
      </c>
      <c r="K41" s="90" t="str" cm="1">
        <f t="array" ref="K41" xml:space="preserve">
IF(A41="","",
_xlfn._xlws.FILTER('BD PREÇO'!$Q$10:$Q$1609,'BD PREÇO'!$A$10:$A$1609=A41,""))</f>
        <v/>
      </c>
      <c r="L41" s="88" t="str" cm="1">
        <f t="array" ref="L41" xml:space="preserve">
IF(A41="","",
_xlfn._xlws.FILTER('BD PREÇO'!$R$10:$R$1609,'BD PREÇO'!$A$10:$A$1609=A41,""))</f>
        <v/>
      </c>
      <c r="M41" s="89" t="str" cm="1">
        <f t="array" ref="M41" xml:space="preserve">
IF(A41="","",
_xlfn._xlws.FILTER('BD PREÇO'!$S$10:$S$1609,'BD PREÇO'!$A$10:$A$1609=A41,""))</f>
        <v/>
      </c>
      <c r="N41" s="89" t="str" cm="1">
        <f t="array" ref="N41" xml:space="preserve">
IF(A41="","",
_xlfn._xlws.FILTER('BD ITEM'!$O$12:$O$331,'BD ITEM'!$B$12:$B$331=B41,""))</f>
        <v/>
      </c>
      <c r="O41" s="89" t="str" cm="1">
        <f t="array" ref="O41" xml:space="preserve">
IF(A41="","",
_xlfn._xlws.FILTER('BD ITEM'!$P$12:$P$331,'BD ITEM'!$B$12:$B$331=B41,""))</f>
        <v/>
      </c>
      <c r="P41" s="89" t="str" cm="1">
        <f t="array" ref="P41" xml:space="preserve">
IF(A41="","",
_xlfn._xlws.FILTER('BD ITEM'!$Q$12:$Q$331,'BD ITEM'!$B$12:$B$331=B41,""))</f>
        <v/>
      </c>
      <c r="Q41" s="87" t="str" cm="1">
        <f t="array" ref="Q41" xml:space="preserve">
IF(A41="","",
_xlfn._xlws.FILTER('BD PREÇO'!$T$10:$T$1609,'BD PREÇO'!$A$10:$A$1609=A41,""))</f>
        <v/>
      </c>
      <c r="R41" s="23"/>
    </row>
    <row r="42" spans="1:18">
      <c r="A42" s="41"/>
      <c r="B42" s="81" t="str" cm="1">
        <f t="array" ref="B42" xml:space="preserve">
IF(A42="","",
_xlfn._xlws.FILTER('BD PREÇO'!$B$10:$B$1609,'BD PREÇO'!$A$10:$A$1609=A42,""))</f>
        <v/>
      </c>
      <c r="C42" s="81" t="str" cm="1">
        <f t="array" ref="C42" xml:space="preserve">
IF(A42="","",
_xlfn._xlws.FILTER('BD PREÇO'!$C$10:$C$1609,'BD PREÇO'!$A$10:$A$1609=A42,""))</f>
        <v/>
      </c>
      <c r="D42" s="81" t="str" cm="1">
        <f t="array" ref="D42" xml:space="preserve">
IF(A42="","",
_xlfn._xlws.FILTER('BD ITEM'!$I$12:$I$331,'BD ITEM'!$B$12:$B$331=B42,""))</f>
        <v/>
      </c>
      <c r="E42" s="81" t="str" cm="1">
        <f t="array" ref="E42" xml:space="preserve">
IF(A42="","",
_xlfn._xlws.FILTER('BD PREÇO'!$E$10:$E$1609,'BD PREÇO'!$A$10:$A$1609=A42,""))</f>
        <v/>
      </c>
      <c r="F42" s="81" t="str" cm="1">
        <f t="array" ref="F42" xml:space="preserve">
IF(A42="","",
_xlfn._xlws.FILTER('BD PREÇO'!$F$10:$F$1609,'BD PREÇO'!$A$10:$A$1609=A42,""))</f>
        <v/>
      </c>
      <c r="G42" s="81" t="str" cm="1">
        <f t="array" ref="G42" xml:space="preserve">
IF(A42="","",
_xlfn._xlws.FILTER('BD PREÇO'!$G$10:$G$1609,'BD PREÇO'!$A$10:$A$1609=A42,""))</f>
        <v/>
      </c>
      <c r="H42" s="81" t="str" cm="1">
        <f t="array" ref="H42" xml:space="preserve">
IF(A42="","",
_xlfn._xlws.FILTER('BD ITEM'!$M$12:$M$331,'BD ITEM'!$B$12:$B$331=B42,""))</f>
        <v/>
      </c>
      <c r="I42" s="81" t="str" cm="1">
        <f t="array" ref="I42" xml:space="preserve">
IF(A42="","",
_xlfn._xlws.FILTER('BD ITEM'!$N$12:$N$331,'BD ITEM'!$B$12:$B$331=B42,""))</f>
        <v/>
      </c>
      <c r="J42" s="62" t="str" cm="1">
        <f t="array" ref="J42" xml:space="preserve">
IF(A42="","",
_xlfn._xlws.FILTER('BD PREÇO'!$P$10:$P$1609,'BD PREÇO'!$A$10:$A$1609=A42,""))</f>
        <v/>
      </c>
      <c r="K42" s="90" t="str" cm="1">
        <f t="array" ref="K42" xml:space="preserve">
IF(A42="","",
_xlfn._xlws.FILTER('BD PREÇO'!$Q$10:$Q$1609,'BD PREÇO'!$A$10:$A$1609=A42,""))</f>
        <v/>
      </c>
      <c r="L42" s="88" t="str" cm="1">
        <f t="array" ref="L42" xml:space="preserve">
IF(A42="","",
_xlfn._xlws.FILTER('BD PREÇO'!$R$10:$R$1609,'BD PREÇO'!$A$10:$A$1609=A42,""))</f>
        <v/>
      </c>
      <c r="M42" s="89" t="str" cm="1">
        <f t="array" ref="M42" xml:space="preserve">
IF(A42="","",
_xlfn._xlws.FILTER('BD PREÇO'!$S$10:$S$1609,'BD PREÇO'!$A$10:$A$1609=A42,""))</f>
        <v/>
      </c>
      <c r="N42" s="89" t="str" cm="1">
        <f t="array" ref="N42" xml:space="preserve">
IF(A42="","",
_xlfn._xlws.FILTER('BD ITEM'!$O$12:$O$331,'BD ITEM'!$B$12:$B$331=B42,""))</f>
        <v/>
      </c>
      <c r="O42" s="89" t="str" cm="1">
        <f t="array" ref="O42" xml:space="preserve">
IF(A42="","",
_xlfn._xlws.FILTER('BD ITEM'!$P$12:$P$331,'BD ITEM'!$B$12:$B$331=B42,""))</f>
        <v/>
      </c>
      <c r="P42" s="89" t="str" cm="1">
        <f t="array" ref="P42" xml:space="preserve">
IF(A42="","",
_xlfn._xlws.FILTER('BD ITEM'!$Q$12:$Q$331,'BD ITEM'!$B$12:$B$331=B42,""))</f>
        <v/>
      </c>
      <c r="Q42" s="87" t="str" cm="1">
        <f t="array" ref="Q42" xml:space="preserve">
IF(A42="","",
_xlfn._xlws.FILTER('BD PREÇO'!$T$10:$T$1609,'BD PREÇO'!$A$10:$A$1609=A42,""))</f>
        <v/>
      </c>
      <c r="R42" s="23"/>
    </row>
    <row r="43" spans="1:18">
      <c r="A43" s="41"/>
      <c r="B43" s="81" t="str" cm="1">
        <f t="array" ref="B43" xml:space="preserve">
IF(A43="","",
_xlfn._xlws.FILTER('BD PREÇO'!$B$10:$B$1609,'BD PREÇO'!$A$10:$A$1609=A43,""))</f>
        <v/>
      </c>
      <c r="C43" s="81" t="str" cm="1">
        <f t="array" ref="C43" xml:space="preserve">
IF(A43="","",
_xlfn._xlws.FILTER('BD PREÇO'!$C$10:$C$1609,'BD PREÇO'!$A$10:$A$1609=A43,""))</f>
        <v/>
      </c>
      <c r="D43" s="81" t="str" cm="1">
        <f t="array" ref="D43" xml:space="preserve">
IF(A43="","",
_xlfn._xlws.FILTER('BD ITEM'!$I$12:$I$331,'BD ITEM'!$B$12:$B$331=B43,""))</f>
        <v/>
      </c>
      <c r="E43" s="81" t="str" cm="1">
        <f t="array" ref="E43" xml:space="preserve">
IF(A43="","",
_xlfn._xlws.FILTER('BD PREÇO'!$E$10:$E$1609,'BD PREÇO'!$A$10:$A$1609=A43,""))</f>
        <v/>
      </c>
      <c r="F43" s="81" t="str" cm="1">
        <f t="array" ref="F43" xml:space="preserve">
IF(A43="","",
_xlfn._xlws.FILTER('BD PREÇO'!$F$10:$F$1609,'BD PREÇO'!$A$10:$A$1609=A43,""))</f>
        <v/>
      </c>
      <c r="G43" s="81" t="str" cm="1">
        <f t="array" ref="G43" xml:space="preserve">
IF(A43="","",
_xlfn._xlws.FILTER('BD PREÇO'!$G$10:$G$1609,'BD PREÇO'!$A$10:$A$1609=A43,""))</f>
        <v/>
      </c>
      <c r="H43" s="81" t="str" cm="1">
        <f t="array" ref="H43" xml:space="preserve">
IF(A43="","",
_xlfn._xlws.FILTER('BD ITEM'!$M$12:$M$331,'BD ITEM'!$B$12:$B$331=B43,""))</f>
        <v/>
      </c>
      <c r="I43" s="81" t="str" cm="1">
        <f t="array" ref="I43" xml:space="preserve">
IF(A43="","",
_xlfn._xlws.FILTER('BD ITEM'!$N$12:$N$331,'BD ITEM'!$B$12:$B$331=B43,""))</f>
        <v/>
      </c>
      <c r="J43" s="62" t="str" cm="1">
        <f t="array" ref="J43" xml:space="preserve">
IF(A43="","",
_xlfn._xlws.FILTER('BD PREÇO'!$P$10:$P$1609,'BD PREÇO'!$A$10:$A$1609=A43,""))</f>
        <v/>
      </c>
      <c r="K43" s="90" t="str" cm="1">
        <f t="array" ref="K43" xml:space="preserve">
IF(A43="","",
_xlfn._xlws.FILTER('BD PREÇO'!$Q$10:$Q$1609,'BD PREÇO'!$A$10:$A$1609=A43,""))</f>
        <v/>
      </c>
      <c r="L43" s="88" t="str" cm="1">
        <f t="array" ref="L43" xml:space="preserve">
IF(A43="","",
_xlfn._xlws.FILTER('BD PREÇO'!$R$10:$R$1609,'BD PREÇO'!$A$10:$A$1609=A43,""))</f>
        <v/>
      </c>
      <c r="M43" s="89" t="str" cm="1">
        <f t="array" ref="M43" xml:space="preserve">
IF(A43="","",
_xlfn._xlws.FILTER('BD PREÇO'!$S$10:$S$1609,'BD PREÇO'!$A$10:$A$1609=A43,""))</f>
        <v/>
      </c>
      <c r="N43" s="89" t="str" cm="1">
        <f t="array" ref="N43" xml:space="preserve">
IF(A43="","",
_xlfn._xlws.FILTER('BD ITEM'!$O$12:$O$331,'BD ITEM'!$B$12:$B$331=B43,""))</f>
        <v/>
      </c>
      <c r="O43" s="89" t="str" cm="1">
        <f t="array" ref="O43" xml:space="preserve">
IF(A43="","",
_xlfn._xlws.FILTER('BD ITEM'!$P$12:$P$331,'BD ITEM'!$B$12:$B$331=B43,""))</f>
        <v/>
      </c>
      <c r="P43" s="89" t="str" cm="1">
        <f t="array" ref="P43" xml:space="preserve">
IF(A43="","",
_xlfn._xlws.FILTER('BD ITEM'!$Q$12:$Q$331,'BD ITEM'!$B$12:$B$331=B43,""))</f>
        <v/>
      </c>
      <c r="Q43" s="87" t="str" cm="1">
        <f t="array" ref="Q43" xml:space="preserve">
IF(A43="","",
_xlfn._xlws.FILTER('BD PREÇO'!$T$10:$T$1609,'BD PREÇO'!$A$10:$A$1609=A43,""))</f>
        <v/>
      </c>
      <c r="R43" s="23"/>
    </row>
    <row r="44" spans="1:18">
      <c r="A44" s="41"/>
      <c r="B44" s="81" t="str" cm="1">
        <f t="array" ref="B44" xml:space="preserve">
IF(A44="","",
_xlfn._xlws.FILTER('BD PREÇO'!$B$10:$B$1609,'BD PREÇO'!$A$10:$A$1609=A44,""))</f>
        <v/>
      </c>
      <c r="C44" s="81" t="str" cm="1">
        <f t="array" ref="C44" xml:space="preserve">
IF(A44="","",
_xlfn._xlws.FILTER('BD PREÇO'!$C$10:$C$1609,'BD PREÇO'!$A$10:$A$1609=A44,""))</f>
        <v/>
      </c>
      <c r="D44" s="81" t="str" cm="1">
        <f t="array" ref="D44" xml:space="preserve">
IF(A44="","",
_xlfn._xlws.FILTER('BD ITEM'!$I$12:$I$331,'BD ITEM'!$B$12:$B$331=B44,""))</f>
        <v/>
      </c>
      <c r="E44" s="81" t="str" cm="1">
        <f t="array" ref="E44" xml:space="preserve">
IF(A44="","",
_xlfn._xlws.FILTER('BD PREÇO'!$E$10:$E$1609,'BD PREÇO'!$A$10:$A$1609=A44,""))</f>
        <v/>
      </c>
      <c r="F44" s="81" t="str" cm="1">
        <f t="array" ref="F44" xml:space="preserve">
IF(A44="","",
_xlfn._xlws.FILTER('BD PREÇO'!$F$10:$F$1609,'BD PREÇO'!$A$10:$A$1609=A44,""))</f>
        <v/>
      </c>
      <c r="G44" s="81" t="str" cm="1">
        <f t="array" ref="G44" xml:space="preserve">
IF(A44="","",
_xlfn._xlws.FILTER('BD PREÇO'!$G$10:$G$1609,'BD PREÇO'!$A$10:$A$1609=A44,""))</f>
        <v/>
      </c>
      <c r="H44" s="81" t="str" cm="1">
        <f t="array" ref="H44" xml:space="preserve">
IF(A44="","",
_xlfn._xlws.FILTER('BD ITEM'!$M$12:$M$331,'BD ITEM'!$B$12:$B$331=B44,""))</f>
        <v/>
      </c>
      <c r="I44" s="81" t="str" cm="1">
        <f t="array" ref="I44" xml:space="preserve">
IF(A44="","",
_xlfn._xlws.FILTER('BD ITEM'!$N$12:$N$331,'BD ITEM'!$B$12:$B$331=B44,""))</f>
        <v/>
      </c>
      <c r="J44" s="62" t="str" cm="1">
        <f t="array" ref="J44" xml:space="preserve">
IF(A44="","",
_xlfn._xlws.FILTER('BD PREÇO'!$P$10:$P$1609,'BD PREÇO'!$A$10:$A$1609=A44,""))</f>
        <v/>
      </c>
      <c r="K44" s="90" t="str" cm="1">
        <f t="array" ref="K44" xml:space="preserve">
IF(A44="","",
_xlfn._xlws.FILTER('BD PREÇO'!$Q$10:$Q$1609,'BD PREÇO'!$A$10:$A$1609=A44,""))</f>
        <v/>
      </c>
      <c r="L44" s="88" t="str" cm="1">
        <f t="array" ref="L44" xml:space="preserve">
IF(A44="","",
_xlfn._xlws.FILTER('BD PREÇO'!$R$10:$R$1609,'BD PREÇO'!$A$10:$A$1609=A44,""))</f>
        <v/>
      </c>
      <c r="M44" s="89" t="str" cm="1">
        <f t="array" ref="M44" xml:space="preserve">
IF(A44="","",
_xlfn._xlws.FILTER('BD PREÇO'!$S$10:$S$1609,'BD PREÇO'!$A$10:$A$1609=A44,""))</f>
        <v/>
      </c>
      <c r="N44" s="89" t="str" cm="1">
        <f t="array" ref="N44" xml:space="preserve">
IF(A44="","",
_xlfn._xlws.FILTER('BD ITEM'!$O$12:$O$331,'BD ITEM'!$B$12:$B$331=B44,""))</f>
        <v/>
      </c>
      <c r="O44" s="89" t="str" cm="1">
        <f t="array" ref="O44" xml:space="preserve">
IF(A44="","",
_xlfn._xlws.FILTER('BD ITEM'!$P$12:$P$331,'BD ITEM'!$B$12:$B$331=B44,""))</f>
        <v/>
      </c>
      <c r="P44" s="89" t="str" cm="1">
        <f t="array" ref="P44" xml:space="preserve">
IF(A44="","",
_xlfn._xlws.FILTER('BD ITEM'!$Q$12:$Q$331,'BD ITEM'!$B$12:$B$331=B44,""))</f>
        <v/>
      </c>
      <c r="Q44" s="87" t="str" cm="1">
        <f t="array" ref="Q44" xml:space="preserve">
IF(A44="","",
_xlfn._xlws.FILTER('BD PREÇO'!$T$10:$T$1609,'BD PREÇO'!$A$10:$A$1609=A44,""))</f>
        <v/>
      </c>
      <c r="R44" s="23"/>
    </row>
    <row r="45" spans="1:18">
      <c r="A45" s="41"/>
      <c r="B45" s="81" t="str" cm="1">
        <f t="array" ref="B45" xml:space="preserve">
IF(A45="","",
_xlfn._xlws.FILTER('BD PREÇO'!$B$10:$B$1609,'BD PREÇO'!$A$10:$A$1609=A45,""))</f>
        <v/>
      </c>
      <c r="C45" s="81" t="str" cm="1">
        <f t="array" ref="C45" xml:space="preserve">
IF(A45="","",
_xlfn._xlws.FILTER('BD PREÇO'!$C$10:$C$1609,'BD PREÇO'!$A$10:$A$1609=A45,""))</f>
        <v/>
      </c>
      <c r="D45" s="81" t="str" cm="1">
        <f t="array" ref="D45" xml:space="preserve">
IF(A45="","",
_xlfn._xlws.FILTER('BD ITEM'!$I$12:$I$331,'BD ITEM'!$B$12:$B$331=B45,""))</f>
        <v/>
      </c>
      <c r="E45" s="81" t="str" cm="1">
        <f t="array" ref="E45" xml:space="preserve">
IF(A45="","",
_xlfn._xlws.FILTER('BD PREÇO'!$E$10:$E$1609,'BD PREÇO'!$A$10:$A$1609=A45,""))</f>
        <v/>
      </c>
      <c r="F45" s="81" t="str" cm="1">
        <f t="array" ref="F45" xml:space="preserve">
IF(A45="","",
_xlfn._xlws.FILTER('BD PREÇO'!$F$10:$F$1609,'BD PREÇO'!$A$10:$A$1609=A45,""))</f>
        <v/>
      </c>
      <c r="G45" s="81" t="str" cm="1">
        <f t="array" ref="G45" xml:space="preserve">
IF(A45="","",
_xlfn._xlws.FILTER('BD PREÇO'!$G$10:$G$1609,'BD PREÇO'!$A$10:$A$1609=A45,""))</f>
        <v/>
      </c>
      <c r="H45" s="81" t="str" cm="1">
        <f t="array" ref="H45" xml:space="preserve">
IF(A45="","",
_xlfn._xlws.FILTER('BD ITEM'!$M$12:$M$331,'BD ITEM'!$B$12:$B$331=B45,""))</f>
        <v/>
      </c>
      <c r="I45" s="81" t="str" cm="1">
        <f t="array" ref="I45" xml:space="preserve">
IF(A45="","",
_xlfn._xlws.FILTER('BD ITEM'!$N$12:$N$331,'BD ITEM'!$B$12:$B$331=B45,""))</f>
        <v/>
      </c>
      <c r="J45" s="62" t="str" cm="1">
        <f t="array" ref="J45" xml:space="preserve">
IF(A45="","",
_xlfn._xlws.FILTER('BD PREÇO'!$P$10:$P$1609,'BD PREÇO'!$A$10:$A$1609=A45,""))</f>
        <v/>
      </c>
      <c r="K45" s="90" t="str" cm="1">
        <f t="array" ref="K45" xml:space="preserve">
IF(A45="","",
_xlfn._xlws.FILTER('BD PREÇO'!$Q$10:$Q$1609,'BD PREÇO'!$A$10:$A$1609=A45,""))</f>
        <v/>
      </c>
      <c r="L45" s="88" t="str" cm="1">
        <f t="array" ref="L45" xml:space="preserve">
IF(A45="","",
_xlfn._xlws.FILTER('BD PREÇO'!$R$10:$R$1609,'BD PREÇO'!$A$10:$A$1609=A45,""))</f>
        <v/>
      </c>
      <c r="M45" s="89" t="str" cm="1">
        <f t="array" ref="M45" xml:space="preserve">
IF(A45="","",
_xlfn._xlws.FILTER('BD PREÇO'!$S$10:$S$1609,'BD PREÇO'!$A$10:$A$1609=A45,""))</f>
        <v/>
      </c>
      <c r="N45" s="89" t="str" cm="1">
        <f t="array" ref="N45" xml:space="preserve">
IF(A45="","",
_xlfn._xlws.FILTER('BD ITEM'!$O$12:$O$331,'BD ITEM'!$B$12:$B$331=B45,""))</f>
        <v/>
      </c>
      <c r="O45" s="89" t="str" cm="1">
        <f t="array" ref="O45" xml:space="preserve">
IF(A45="","",
_xlfn._xlws.FILTER('BD ITEM'!$P$12:$P$331,'BD ITEM'!$B$12:$B$331=B45,""))</f>
        <v/>
      </c>
      <c r="P45" s="89" t="str" cm="1">
        <f t="array" ref="P45" xml:space="preserve">
IF(A45="","",
_xlfn._xlws.FILTER('BD ITEM'!$Q$12:$Q$331,'BD ITEM'!$B$12:$B$331=B45,""))</f>
        <v/>
      </c>
      <c r="Q45" s="87" t="str" cm="1">
        <f t="array" ref="Q45" xml:space="preserve">
IF(A45="","",
_xlfn._xlws.FILTER('BD PREÇO'!$T$10:$T$1609,'BD PREÇO'!$A$10:$A$1609=A45,""))</f>
        <v/>
      </c>
      <c r="R45" s="23"/>
    </row>
    <row r="46" spans="1:18">
      <c r="A46" s="41"/>
      <c r="B46" s="81" t="str" cm="1">
        <f t="array" ref="B46" xml:space="preserve">
IF(A46="","",
_xlfn._xlws.FILTER('BD PREÇO'!$B$10:$B$1609,'BD PREÇO'!$A$10:$A$1609=A46,""))</f>
        <v/>
      </c>
      <c r="C46" s="81" t="str" cm="1">
        <f t="array" ref="C46" xml:space="preserve">
IF(A46="","",
_xlfn._xlws.FILTER('BD PREÇO'!$C$10:$C$1609,'BD PREÇO'!$A$10:$A$1609=A46,""))</f>
        <v/>
      </c>
      <c r="D46" s="81" t="str" cm="1">
        <f t="array" ref="D46" xml:space="preserve">
IF(A46="","",
_xlfn._xlws.FILTER('BD ITEM'!$I$12:$I$331,'BD ITEM'!$B$12:$B$331=B46,""))</f>
        <v/>
      </c>
      <c r="E46" s="81" t="str" cm="1">
        <f t="array" ref="E46" xml:space="preserve">
IF(A46="","",
_xlfn._xlws.FILTER('BD PREÇO'!$E$10:$E$1609,'BD PREÇO'!$A$10:$A$1609=A46,""))</f>
        <v/>
      </c>
      <c r="F46" s="81" t="str" cm="1">
        <f t="array" ref="F46" xml:space="preserve">
IF(A46="","",
_xlfn._xlws.FILTER('BD PREÇO'!$F$10:$F$1609,'BD PREÇO'!$A$10:$A$1609=A46,""))</f>
        <v/>
      </c>
      <c r="G46" s="81" t="str" cm="1">
        <f t="array" ref="G46" xml:space="preserve">
IF(A46="","",
_xlfn._xlws.FILTER('BD PREÇO'!$G$10:$G$1609,'BD PREÇO'!$A$10:$A$1609=A46,""))</f>
        <v/>
      </c>
      <c r="H46" s="81" t="str" cm="1">
        <f t="array" ref="H46" xml:space="preserve">
IF(A46="","",
_xlfn._xlws.FILTER('BD ITEM'!$M$12:$M$331,'BD ITEM'!$B$12:$B$331=B46,""))</f>
        <v/>
      </c>
      <c r="I46" s="81" t="str" cm="1">
        <f t="array" ref="I46" xml:space="preserve">
IF(A46="","",
_xlfn._xlws.FILTER('BD ITEM'!$N$12:$N$331,'BD ITEM'!$B$12:$B$331=B46,""))</f>
        <v/>
      </c>
      <c r="J46" s="62" t="str" cm="1">
        <f t="array" ref="J46" xml:space="preserve">
IF(A46="","",
_xlfn._xlws.FILTER('BD PREÇO'!$P$10:$P$1609,'BD PREÇO'!$A$10:$A$1609=A46,""))</f>
        <v/>
      </c>
      <c r="K46" s="90" t="str" cm="1">
        <f t="array" ref="K46" xml:space="preserve">
IF(A46="","",
_xlfn._xlws.FILTER('BD PREÇO'!$Q$10:$Q$1609,'BD PREÇO'!$A$10:$A$1609=A46,""))</f>
        <v/>
      </c>
      <c r="L46" s="88" t="str" cm="1">
        <f t="array" ref="L46" xml:space="preserve">
IF(A46="","",
_xlfn._xlws.FILTER('BD PREÇO'!$R$10:$R$1609,'BD PREÇO'!$A$10:$A$1609=A46,""))</f>
        <v/>
      </c>
      <c r="M46" s="89" t="str" cm="1">
        <f t="array" ref="M46" xml:space="preserve">
IF(A46="","",
_xlfn._xlws.FILTER('BD PREÇO'!$S$10:$S$1609,'BD PREÇO'!$A$10:$A$1609=A46,""))</f>
        <v/>
      </c>
      <c r="N46" s="89" t="str" cm="1">
        <f t="array" ref="N46" xml:space="preserve">
IF(A46="","",
_xlfn._xlws.FILTER('BD ITEM'!$O$12:$O$331,'BD ITEM'!$B$12:$B$331=B46,""))</f>
        <v/>
      </c>
      <c r="O46" s="89" t="str" cm="1">
        <f t="array" ref="O46" xml:space="preserve">
IF(A46="","",
_xlfn._xlws.FILTER('BD ITEM'!$P$12:$P$331,'BD ITEM'!$B$12:$B$331=B46,""))</f>
        <v/>
      </c>
      <c r="P46" s="89" t="str" cm="1">
        <f t="array" ref="P46" xml:space="preserve">
IF(A46="","",
_xlfn._xlws.FILTER('BD ITEM'!$Q$12:$Q$331,'BD ITEM'!$B$12:$B$331=B46,""))</f>
        <v/>
      </c>
      <c r="Q46" s="87" t="str" cm="1">
        <f t="array" ref="Q46" xml:space="preserve">
IF(A46="","",
_xlfn._xlws.FILTER('BD PREÇO'!$T$10:$T$1609,'BD PREÇO'!$A$10:$A$1609=A46,""))</f>
        <v/>
      </c>
      <c r="R46" s="23"/>
    </row>
    <row r="47" spans="1:18">
      <c r="A47" s="41"/>
      <c r="B47" s="81" t="str" cm="1">
        <f t="array" ref="B47" xml:space="preserve">
IF(A47="","",
_xlfn._xlws.FILTER('BD PREÇO'!$B$10:$B$1609,'BD PREÇO'!$A$10:$A$1609=A47,""))</f>
        <v/>
      </c>
      <c r="C47" s="81" t="str" cm="1">
        <f t="array" ref="C47" xml:space="preserve">
IF(A47="","",
_xlfn._xlws.FILTER('BD PREÇO'!$C$10:$C$1609,'BD PREÇO'!$A$10:$A$1609=A47,""))</f>
        <v/>
      </c>
      <c r="D47" s="81" t="str" cm="1">
        <f t="array" ref="D47" xml:space="preserve">
IF(A47="","",
_xlfn._xlws.FILTER('BD ITEM'!$I$12:$I$331,'BD ITEM'!$B$12:$B$331=B47,""))</f>
        <v/>
      </c>
      <c r="E47" s="81" t="str" cm="1">
        <f t="array" ref="E47" xml:space="preserve">
IF(A47="","",
_xlfn._xlws.FILTER('BD PREÇO'!$E$10:$E$1609,'BD PREÇO'!$A$10:$A$1609=A47,""))</f>
        <v/>
      </c>
      <c r="F47" s="81" t="str" cm="1">
        <f t="array" ref="F47" xml:space="preserve">
IF(A47="","",
_xlfn._xlws.FILTER('BD PREÇO'!$F$10:$F$1609,'BD PREÇO'!$A$10:$A$1609=A47,""))</f>
        <v/>
      </c>
      <c r="G47" s="81" t="str" cm="1">
        <f t="array" ref="G47" xml:space="preserve">
IF(A47="","",
_xlfn._xlws.FILTER('BD PREÇO'!$G$10:$G$1609,'BD PREÇO'!$A$10:$A$1609=A47,""))</f>
        <v/>
      </c>
      <c r="H47" s="81" t="str" cm="1">
        <f t="array" ref="H47" xml:space="preserve">
IF(A47="","",
_xlfn._xlws.FILTER('BD ITEM'!$M$12:$M$331,'BD ITEM'!$B$12:$B$331=B47,""))</f>
        <v/>
      </c>
      <c r="I47" s="81" t="str" cm="1">
        <f t="array" ref="I47" xml:space="preserve">
IF(A47="","",
_xlfn._xlws.FILTER('BD ITEM'!$N$12:$N$331,'BD ITEM'!$B$12:$B$331=B47,""))</f>
        <v/>
      </c>
      <c r="J47" s="62" t="str" cm="1">
        <f t="array" ref="J47" xml:space="preserve">
IF(A47="","",
_xlfn._xlws.FILTER('BD PREÇO'!$P$10:$P$1609,'BD PREÇO'!$A$10:$A$1609=A47,""))</f>
        <v/>
      </c>
      <c r="K47" s="90" t="str" cm="1">
        <f t="array" ref="K47" xml:space="preserve">
IF(A47="","",
_xlfn._xlws.FILTER('BD PREÇO'!$Q$10:$Q$1609,'BD PREÇO'!$A$10:$A$1609=A47,""))</f>
        <v/>
      </c>
      <c r="L47" s="88" t="str" cm="1">
        <f t="array" ref="L47" xml:space="preserve">
IF(A47="","",
_xlfn._xlws.FILTER('BD PREÇO'!$R$10:$R$1609,'BD PREÇO'!$A$10:$A$1609=A47,""))</f>
        <v/>
      </c>
      <c r="M47" s="89" t="str" cm="1">
        <f t="array" ref="M47" xml:space="preserve">
IF(A47="","",
_xlfn._xlws.FILTER('BD PREÇO'!$S$10:$S$1609,'BD PREÇO'!$A$10:$A$1609=A47,""))</f>
        <v/>
      </c>
      <c r="N47" s="89" t="str" cm="1">
        <f t="array" ref="N47" xml:space="preserve">
IF(A47="","",
_xlfn._xlws.FILTER('BD ITEM'!$O$12:$O$331,'BD ITEM'!$B$12:$B$331=B47,""))</f>
        <v/>
      </c>
      <c r="O47" s="89" t="str" cm="1">
        <f t="array" ref="O47" xml:space="preserve">
IF(A47="","",
_xlfn._xlws.FILTER('BD ITEM'!$P$12:$P$331,'BD ITEM'!$B$12:$B$331=B47,""))</f>
        <v/>
      </c>
      <c r="P47" s="89" t="str" cm="1">
        <f t="array" ref="P47" xml:space="preserve">
IF(A47="","",
_xlfn._xlws.FILTER('BD ITEM'!$Q$12:$Q$331,'BD ITEM'!$B$12:$B$331=B47,""))</f>
        <v/>
      </c>
      <c r="Q47" s="87" t="str" cm="1">
        <f t="array" ref="Q47" xml:space="preserve">
IF(A47="","",
_xlfn._xlws.FILTER('BD PREÇO'!$T$10:$T$1609,'BD PREÇO'!$A$10:$A$1609=A47,""))</f>
        <v/>
      </c>
      <c r="R47" s="23"/>
    </row>
    <row r="48" spans="1:18">
      <c r="A48" s="41"/>
      <c r="B48" s="81" t="str" cm="1">
        <f t="array" ref="B48" xml:space="preserve">
IF(A48="","",
_xlfn._xlws.FILTER('BD PREÇO'!$B$10:$B$1609,'BD PREÇO'!$A$10:$A$1609=A48,""))</f>
        <v/>
      </c>
      <c r="C48" s="81" t="str" cm="1">
        <f t="array" ref="C48" xml:space="preserve">
IF(A48="","",
_xlfn._xlws.FILTER('BD PREÇO'!$C$10:$C$1609,'BD PREÇO'!$A$10:$A$1609=A48,""))</f>
        <v/>
      </c>
      <c r="D48" s="81" t="str" cm="1">
        <f t="array" ref="D48" xml:space="preserve">
IF(A48="","",
_xlfn._xlws.FILTER('BD ITEM'!$I$12:$I$331,'BD ITEM'!$B$12:$B$331=B48,""))</f>
        <v/>
      </c>
      <c r="E48" s="81" t="str" cm="1">
        <f t="array" ref="E48" xml:space="preserve">
IF(A48="","",
_xlfn._xlws.FILTER('BD PREÇO'!$E$10:$E$1609,'BD PREÇO'!$A$10:$A$1609=A48,""))</f>
        <v/>
      </c>
      <c r="F48" s="81" t="str" cm="1">
        <f t="array" ref="F48" xml:space="preserve">
IF(A48="","",
_xlfn._xlws.FILTER('BD PREÇO'!$F$10:$F$1609,'BD PREÇO'!$A$10:$A$1609=A48,""))</f>
        <v/>
      </c>
      <c r="G48" s="81" t="str" cm="1">
        <f t="array" ref="G48" xml:space="preserve">
IF(A48="","",
_xlfn._xlws.FILTER('BD PREÇO'!$G$10:$G$1609,'BD PREÇO'!$A$10:$A$1609=A48,""))</f>
        <v/>
      </c>
      <c r="H48" s="81" t="str" cm="1">
        <f t="array" ref="H48" xml:space="preserve">
IF(A48="","",
_xlfn._xlws.FILTER('BD ITEM'!$M$12:$M$331,'BD ITEM'!$B$12:$B$331=B48,""))</f>
        <v/>
      </c>
      <c r="I48" s="81" t="str" cm="1">
        <f t="array" ref="I48" xml:space="preserve">
IF(A48="","",
_xlfn._xlws.FILTER('BD ITEM'!$N$12:$N$331,'BD ITEM'!$B$12:$B$331=B48,""))</f>
        <v/>
      </c>
      <c r="J48" s="62" t="str" cm="1">
        <f t="array" ref="J48" xml:space="preserve">
IF(A48="","",
_xlfn._xlws.FILTER('BD PREÇO'!$P$10:$P$1609,'BD PREÇO'!$A$10:$A$1609=A48,""))</f>
        <v/>
      </c>
      <c r="K48" s="90" t="str" cm="1">
        <f t="array" ref="K48" xml:space="preserve">
IF(A48="","",
_xlfn._xlws.FILTER('BD PREÇO'!$Q$10:$Q$1609,'BD PREÇO'!$A$10:$A$1609=A48,""))</f>
        <v/>
      </c>
      <c r="L48" s="88" t="str" cm="1">
        <f t="array" ref="L48" xml:space="preserve">
IF(A48="","",
_xlfn._xlws.FILTER('BD PREÇO'!$R$10:$R$1609,'BD PREÇO'!$A$10:$A$1609=A48,""))</f>
        <v/>
      </c>
      <c r="M48" s="89" t="str" cm="1">
        <f t="array" ref="M48" xml:space="preserve">
IF(A48="","",
_xlfn._xlws.FILTER('BD PREÇO'!$S$10:$S$1609,'BD PREÇO'!$A$10:$A$1609=A48,""))</f>
        <v/>
      </c>
      <c r="N48" s="89" t="str" cm="1">
        <f t="array" ref="N48" xml:space="preserve">
IF(A48="","",
_xlfn._xlws.FILTER('BD ITEM'!$O$12:$O$331,'BD ITEM'!$B$12:$B$331=B48,""))</f>
        <v/>
      </c>
      <c r="O48" s="89" t="str" cm="1">
        <f t="array" ref="O48" xml:space="preserve">
IF(A48="","",
_xlfn._xlws.FILTER('BD ITEM'!$P$12:$P$331,'BD ITEM'!$B$12:$B$331=B48,""))</f>
        <v/>
      </c>
      <c r="P48" s="89" t="str" cm="1">
        <f t="array" ref="P48" xml:space="preserve">
IF(A48="","",
_xlfn._xlws.FILTER('BD ITEM'!$Q$12:$Q$331,'BD ITEM'!$B$12:$B$331=B48,""))</f>
        <v/>
      </c>
      <c r="Q48" s="87" t="str" cm="1">
        <f t="array" ref="Q48" xml:space="preserve">
IF(A48="","",
_xlfn._xlws.FILTER('BD PREÇO'!$T$10:$T$1609,'BD PREÇO'!$A$10:$A$1609=A48,""))</f>
        <v/>
      </c>
      <c r="R48" s="23"/>
    </row>
    <row r="49" spans="1:18">
      <c r="A49" s="41"/>
      <c r="B49" s="81" t="str" cm="1">
        <f t="array" ref="B49" xml:space="preserve">
IF(A49="","",
_xlfn._xlws.FILTER('BD PREÇO'!$B$10:$B$1609,'BD PREÇO'!$A$10:$A$1609=A49,""))</f>
        <v/>
      </c>
      <c r="C49" s="81" t="str" cm="1">
        <f t="array" ref="C49" xml:space="preserve">
IF(A49="","",
_xlfn._xlws.FILTER('BD PREÇO'!$C$10:$C$1609,'BD PREÇO'!$A$10:$A$1609=A49,""))</f>
        <v/>
      </c>
      <c r="D49" s="81" t="str" cm="1">
        <f t="array" ref="D49" xml:space="preserve">
IF(A49="","",
_xlfn._xlws.FILTER('BD ITEM'!$I$12:$I$331,'BD ITEM'!$B$12:$B$331=B49,""))</f>
        <v/>
      </c>
      <c r="E49" s="81" t="str" cm="1">
        <f t="array" ref="E49" xml:space="preserve">
IF(A49="","",
_xlfn._xlws.FILTER('BD PREÇO'!$E$10:$E$1609,'BD PREÇO'!$A$10:$A$1609=A49,""))</f>
        <v/>
      </c>
      <c r="F49" s="81" t="str" cm="1">
        <f t="array" ref="F49" xml:space="preserve">
IF(A49="","",
_xlfn._xlws.FILTER('BD PREÇO'!$F$10:$F$1609,'BD PREÇO'!$A$10:$A$1609=A49,""))</f>
        <v/>
      </c>
      <c r="G49" s="81" t="str" cm="1">
        <f t="array" ref="G49" xml:space="preserve">
IF(A49="","",
_xlfn._xlws.FILTER('BD PREÇO'!$G$10:$G$1609,'BD PREÇO'!$A$10:$A$1609=A49,""))</f>
        <v/>
      </c>
      <c r="H49" s="81" t="str" cm="1">
        <f t="array" ref="H49" xml:space="preserve">
IF(A49="","",
_xlfn._xlws.FILTER('BD ITEM'!$M$12:$M$331,'BD ITEM'!$B$12:$B$331=B49,""))</f>
        <v/>
      </c>
      <c r="I49" s="81" t="str" cm="1">
        <f t="array" ref="I49" xml:space="preserve">
IF(A49="","",
_xlfn._xlws.FILTER('BD ITEM'!$N$12:$N$331,'BD ITEM'!$B$12:$B$331=B49,""))</f>
        <v/>
      </c>
      <c r="J49" s="62" t="str" cm="1">
        <f t="array" ref="J49" xml:space="preserve">
IF(A49="","",
_xlfn._xlws.FILTER('BD PREÇO'!$P$10:$P$1609,'BD PREÇO'!$A$10:$A$1609=A49,""))</f>
        <v/>
      </c>
      <c r="K49" s="90" t="str" cm="1">
        <f t="array" ref="K49" xml:space="preserve">
IF(A49="","",
_xlfn._xlws.FILTER('BD PREÇO'!$Q$10:$Q$1609,'BD PREÇO'!$A$10:$A$1609=A49,""))</f>
        <v/>
      </c>
      <c r="L49" s="88" t="str" cm="1">
        <f t="array" ref="L49" xml:space="preserve">
IF(A49="","",
_xlfn._xlws.FILTER('BD PREÇO'!$R$10:$R$1609,'BD PREÇO'!$A$10:$A$1609=A49,""))</f>
        <v/>
      </c>
      <c r="M49" s="89" t="str" cm="1">
        <f t="array" ref="M49" xml:space="preserve">
IF(A49="","",
_xlfn._xlws.FILTER('BD PREÇO'!$S$10:$S$1609,'BD PREÇO'!$A$10:$A$1609=A49,""))</f>
        <v/>
      </c>
      <c r="N49" s="89" t="str" cm="1">
        <f t="array" ref="N49" xml:space="preserve">
IF(A49="","",
_xlfn._xlws.FILTER('BD ITEM'!$O$12:$O$331,'BD ITEM'!$B$12:$B$331=B49,""))</f>
        <v/>
      </c>
      <c r="O49" s="89" t="str" cm="1">
        <f t="array" ref="O49" xml:space="preserve">
IF(A49="","",
_xlfn._xlws.FILTER('BD ITEM'!$P$12:$P$331,'BD ITEM'!$B$12:$B$331=B49,""))</f>
        <v/>
      </c>
      <c r="P49" s="89" t="str" cm="1">
        <f t="array" ref="P49" xml:space="preserve">
IF(A49="","",
_xlfn._xlws.FILTER('BD ITEM'!$Q$12:$Q$331,'BD ITEM'!$B$12:$B$331=B49,""))</f>
        <v/>
      </c>
      <c r="Q49" s="87" t="str" cm="1">
        <f t="array" ref="Q49" xml:space="preserve">
IF(A49="","",
_xlfn._xlws.FILTER('BD PREÇO'!$T$10:$T$1609,'BD PREÇO'!$A$10:$A$1609=A49,""))</f>
        <v/>
      </c>
      <c r="R49" s="23"/>
    </row>
    <row r="50" spans="1:18">
      <c r="A50" s="41"/>
      <c r="B50" s="81" t="str" cm="1">
        <f t="array" ref="B50" xml:space="preserve">
IF(A50="","",
_xlfn._xlws.FILTER('BD PREÇO'!$B$10:$B$1609,'BD PREÇO'!$A$10:$A$1609=A50,""))</f>
        <v/>
      </c>
      <c r="C50" s="81" t="str" cm="1">
        <f t="array" ref="C50" xml:space="preserve">
IF(A50="","",
_xlfn._xlws.FILTER('BD PREÇO'!$C$10:$C$1609,'BD PREÇO'!$A$10:$A$1609=A50,""))</f>
        <v/>
      </c>
      <c r="D50" s="81" t="str" cm="1">
        <f t="array" ref="D50" xml:space="preserve">
IF(A50="","",
_xlfn._xlws.FILTER('BD ITEM'!$I$12:$I$331,'BD ITEM'!$B$12:$B$331=B50,""))</f>
        <v/>
      </c>
      <c r="E50" s="81" t="str" cm="1">
        <f t="array" ref="E50" xml:space="preserve">
IF(A50="","",
_xlfn._xlws.FILTER('BD PREÇO'!$E$10:$E$1609,'BD PREÇO'!$A$10:$A$1609=A50,""))</f>
        <v/>
      </c>
      <c r="F50" s="81" t="str" cm="1">
        <f t="array" ref="F50" xml:space="preserve">
IF(A50="","",
_xlfn._xlws.FILTER('BD PREÇO'!$F$10:$F$1609,'BD PREÇO'!$A$10:$A$1609=A50,""))</f>
        <v/>
      </c>
      <c r="G50" s="81" t="str" cm="1">
        <f t="array" ref="G50" xml:space="preserve">
IF(A50="","",
_xlfn._xlws.FILTER('BD PREÇO'!$G$10:$G$1609,'BD PREÇO'!$A$10:$A$1609=A50,""))</f>
        <v/>
      </c>
      <c r="H50" s="81" t="str" cm="1">
        <f t="array" ref="H50" xml:space="preserve">
IF(A50="","",
_xlfn._xlws.FILTER('BD ITEM'!$M$12:$M$331,'BD ITEM'!$B$12:$B$331=B50,""))</f>
        <v/>
      </c>
      <c r="I50" s="81" t="str" cm="1">
        <f t="array" ref="I50" xml:space="preserve">
IF(A50="","",
_xlfn._xlws.FILTER('BD ITEM'!$N$12:$N$331,'BD ITEM'!$B$12:$B$331=B50,""))</f>
        <v/>
      </c>
      <c r="J50" s="62" t="str" cm="1">
        <f t="array" ref="J50" xml:space="preserve">
IF(A50="","",
_xlfn._xlws.FILTER('BD PREÇO'!$P$10:$P$1609,'BD PREÇO'!$A$10:$A$1609=A50,""))</f>
        <v/>
      </c>
      <c r="K50" s="90" t="str" cm="1">
        <f t="array" ref="K50" xml:space="preserve">
IF(A50="","",
_xlfn._xlws.FILTER('BD PREÇO'!$Q$10:$Q$1609,'BD PREÇO'!$A$10:$A$1609=A50,""))</f>
        <v/>
      </c>
      <c r="L50" s="88" t="str" cm="1">
        <f t="array" ref="L50" xml:space="preserve">
IF(A50="","",
_xlfn._xlws.FILTER('BD PREÇO'!$R$10:$R$1609,'BD PREÇO'!$A$10:$A$1609=A50,""))</f>
        <v/>
      </c>
      <c r="M50" s="89" t="str" cm="1">
        <f t="array" ref="M50" xml:space="preserve">
IF(A50="","",
_xlfn._xlws.FILTER('BD PREÇO'!$S$10:$S$1609,'BD PREÇO'!$A$10:$A$1609=A50,""))</f>
        <v/>
      </c>
      <c r="N50" s="89" t="str" cm="1">
        <f t="array" ref="N50" xml:space="preserve">
IF(A50="","",
_xlfn._xlws.FILTER('BD ITEM'!$O$12:$O$331,'BD ITEM'!$B$12:$B$331=B50,""))</f>
        <v/>
      </c>
      <c r="O50" s="89" t="str" cm="1">
        <f t="array" ref="O50" xml:space="preserve">
IF(A50="","",
_xlfn._xlws.FILTER('BD ITEM'!$P$12:$P$331,'BD ITEM'!$B$12:$B$331=B50,""))</f>
        <v/>
      </c>
      <c r="P50" s="89" t="str" cm="1">
        <f t="array" ref="P50" xml:space="preserve">
IF(A50="","",
_xlfn._xlws.FILTER('BD ITEM'!$Q$12:$Q$331,'BD ITEM'!$B$12:$B$331=B50,""))</f>
        <v/>
      </c>
      <c r="Q50" s="87" t="str" cm="1">
        <f t="array" ref="Q50" xml:space="preserve">
IF(A50="","",
_xlfn._xlws.FILTER('BD PREÇO'!$T$10:$T$1609,'BD PREÇO'!$A$10:$A$1609=A50,""))</f>
        <v/>
      </c>
      <c r="R50" s="23"/>
    </row>
    <row r="51" spans="1:18">
      <c r="A51" s="41"/>
      <c r="B51" s="81" t="str" cm="1">
        <f t="array" ref="B51" xml:space="preserve">
IF(A51="","",
_xlfn._xlws.FILTER('BD PREÇO'!$B$10:$B$1609,'BD PREÇO'!$A$10:$A$1609=A51,""))</f>
        <v/>
      </c>
      <c r="C51" s="81" t="str" cm="1">
        <f t="array" ref="C51" xml:space="preserve">
IF(A51="","",
_xlfn._xlws.FILTER('BD PREÇO'!$C$10:$C$1609,'BD PREÇO'!$A$10:$A$1609=A51,""))</f>
        <v/>
      </c>
      <c r="D51" s="81" t="str" cm="1">
        <f t="array" ref="D51" xml:space="preserve">
IF(A51="","",
_xlfn._xlws.FILTER('BD ITEM'!$I$12:$I$331,'BD ITEM'!$B$12:$B$331=B51,""))</f>
        <v/>
      </c>
      <c r="E51" s="81" t="str" cm="1">
        <f t="array" ref="E51" xml:space="preserve">
IF(A51="","",
_xlfn._xlws.FILTER('BD PREÇO'!$E$10:$E$1609,'BD PREÇO'!$A$10:$A$1609=A51,""))</f>
        <v/>
      </c>
      <c r="F51" s="81" t="str" cm="1">
        <f t="array" ref="F51" xml:space="preserve">
IF(A51="","",
_xlfn._xlws.FILTER('BD PREÇO'!$F$10:$F$1609,'BD PREÇO'!$A$10:$A$1609=A51,""))</f>
        <v/>
      </c>
      <c r="G51" s="81" t="str" cm="1">
        <f t="array" ref="G51" xml:space="preserve">
IF(A51="","",
_xlfn._xlws.FILTER('BD PREÇO'!$G$10:$G$1609,'BD PREÇO'!$A$10:$A$1609=A51,""))</f>
        <v/>
      </c>
      <c r="H51" s="81" t="str" cm="1">
        <f t="array" ref="H51" xml:space="preserve">
IF(A51="","",
_xlfn._xlws.FILTER('BD ITEM'!$M$12:$M$331,'BD ITEM'!$B$12:$B$331=B51,""))</f>
        <v/>
      </c>
      <c r="I51" s="81" t="str" cm="1">
        <f t="array" ref="I51" xml:space="preserve">
IF(A51="","",
_xlfn._xlws.FILTER('BD ITEM'!$N$12:$N$331,'BD ITEM'!$B$12:$B$331=B51,""))</f>
        <v/>
      </c>
      <c r="J51" s="62" t="str" cm="1">
        <f t="array" ref="J51" xml:space="preserve">
IF(A51="","",
_xlfn._xlws.FILTER('BD PREÇO'!$P$10:$P$1609,'BD PREÇO'!$A$10:$A$1609=A51,""))</f>
        <v/>
      </c>
      <c r="K51" s="90" t="str" cm="1">
        <f t="array" ref="K51" xml:space="preserve">
IF(A51="","",
_xlfn._xlws.FILTER('BD PREÇO'!$Q$10:$Q$1609,'BD PREÇO'!$A$10:$A$1609=A51,""))</f>
        <v/>
      </c>
      <c r="L51" s="88" t="str" cm="1">
        <f t="array" ref="L51" xml:space="preserve">
IF(A51="","",
_xlfn._xlws.FILTER('BD PREÇO'!$R$10:$R$1609,'BD PREÇO'!$A$10:$A$1609=A51,""))</f>
        <v/>
      </c>
      <c r="M51" s="89" t="str" cm="1">
        <f t="array" ref="M51" xml:space="preserve">
IF(A51="","",
_xlfn._xlws.FILTER('BD PREÇO'!$S$10:$S$1609,'BD PREÇO'!$A$10:$A$1609=A51,""))</f>
        <v/>
      </c>
      <c r="N51" s="89" t="str" cm="1">
        <f t="array" ref="N51" xml:space="preserve">
IF(A51="","",
_xlfn._xlws.FILTER('BD ITEM'!$O$12:$O$331,'BD ITEM'!$B$12:$B$331=B51,""))</f>
        <v/>
      </c>
      <c r="O51" s="89" t="str" cm="1">
        <f t="array" ref="O51" xml:space="preserve">
IF(A51="","",
_xlfn._xlws.FILTER('BD ITEM'!$P$12:$P$331,'BD ITEM'!$B$12:$B$331=B51,""))</f>
        <v/>
      </c>
      <c r="P51" s="89" t="str" cm="1">
        <f t="array" ref="P51" xml:space="preserve">
IF(A51="","",
_xlfn._xlws.FILTER('BD ITEM'!$Q$12:$Q$331,'BD ITEM'!$B$12:$B$331=B51,""))</f>
        <v/>
      </c>
      <c r="Q51" s="87" t="str" cm="1">
        <f t="array" ref="Q51" xml:space="preserve">
IF(A51="","",
_xlfn._xlws.FILTER('BD PREÇO'!$T$10:$T$1609,'BD PREÇO'!$A$10:$A$1609=A51,""))</f>
        <v/>
      </c>
      <c r="R51" s="23"/>
    </row>
    <row r="52" spans="1:18">
      <c r="A52" s="41"/>
      <c r="B52" s="81" t="str" cm="1">
        <f t="array" ref="B52" xml:space="preserve">
IF(A52="","",
_xlfn._xlws.FILTER('BD PREÇO'!$B$10:$B$1609,'BD PREÇO'!$A$10:$A$1609=A52,""))</f>
        <v/>
      </c>
      <c r="C52" s="81" t="str" cm="1">
        <f t="array" ref="C52" xml:space="preserve">
IF(A52="","",
_xlfn._xlws.FILTER('BD PREÇO'!$C$10:$C$1609,'BD PREÇO'!$A$10:$A$1609=A52,""))</f>
        <v/>
      </c>
      <c r="D52" s="81" t="str" cm="1">
        <f t="array" ref="D52" xml:space="preserve">
IF(A52="","",
_xlfn._xlws.FILTER('BD ITEM'!$I$12:$I$331,'BD ITEM'!$B$12:$B$331=B52,""))</f>
        <v/>
      </c>
      <c r="E52" s="81" t="str" cm="1">
        <f t="array" ref="E52" xml:space="preserve">
IF(A52="","",
_xlfn._xlws.FILTER('BD PREÇO'!$E$10:$E$1609,'BD PREÇO'!$A$10:$A$1609=A52,""))</f>
        <v/>
      </c>
      <c r="F52" s="81" t="str" cm="1">
        <f t="array" ref="F52" xml:space="preserve">
IF(A52="","",
_xlfn._xlws.FILTER('BD PREÇO'!$F$10:$F$1609,'BD PREÇO'!$A$10:$A$1609=A52,""))</f>
        <v/>
      </c>
      <c r="G52" s="81" t="str" cm="1">
        <f t="array" ref="G52" xml:space="preserve">
IF(A52="","",
_xlfn._xlws.FILTER('BD PREÇO'!$G$10:$G$1609,'BD PREÇO'!$A$10:$A$1609=A52,""))</f>
        <v/>
      </c>
      <c r="H52" s="81" t="str" cm="1">
        <f t="array" ref="H52" xml:space="preserve">
IF(A52="","",
_xlfn._xlws.FILTER('BD ITEM'!$M$12:$M$331,'BD ITEM'!$B$12:$B$331=B52,""))</f>
        <v/>
      </c>
      <c r="I52" s="81" t="str" cm="1">
        <f t="array" ref="I52" xml:space="preserve">
IF(A52="","",
_xlfn._xlws.FILTER('BD ITEM'!$N$12:$N$331,'BD ITEM'!$B$12:$B$331=B52,""))</f>
        <v/>
      </c>
      <c r="J52" s="62" t="str" cm="1">
        <f t="array" ref="J52" xml:space="preserve">
IF(A52="","",
_xlfn._xlws.FILTER('BD PREÇO'!$P$10:$P$1609,'BD PREÇO'!$A$10:$A$1609=A52,""))</f>
        <v/>
      </c>
      <c r="K52" s="90" t="str" cm="1">
        <f t="array" ref="K52" xml:space="preserve">
IF(A52="","",
_xlfn._xlws.FILTER('BD PREÇO'!$Q$10:$Q$1609,'BD PREÇO'!$A$10:$A$1609=A52,""))</f>
        <v/>
      </c>
      <c r="L52" s="88" t="str" cm="1">
        <f t="array" ref="L52" xml:space="preserve">
IF(A52="","",
_xlfn._xlws.FILTER('BD PREÇO'!$R$10:$R$1609,'BD PREÇO'!$A$10:$A$1609=A52,""))</f>
        <v/>
      </c>
      <c r="M52" s="89" t="str" cm="1">
        <f t="array" ref="M52" xml:space="preserve">
IF(A52="","",
_xlfn._xlws.FILTER('BD PREÇO'!$S$10:$S$1609,'BD PREÇO'!$A$10:$A$1609=A52,""))</f>
        <v/>
      </c>
      <c r="N52" s="89" t="str" cm="1">
        <f t="array" ref="N52" xml:space="preserve">
IF(A52="","",
_xlfn._xlws.FILTER('BD ITEM'!$O$12:$O$331,'BD ITEM'!$B$12:$B$331=B52,""))</f>
        <v/>
      </c>
      <c r="O52" s="89" t="str" cm="1">
        <f t="array" ref="O52" xml:space="preserve">
IF(A52="","",
_xlfn._xlws.FILTER('BD ITEM'!$P$12:$P$331,'BD ITEM'!$B$12:$B$331=B52,""))</f>
        <v/>
      </c>
      <c r="P52" s="89" t="str" cm="1">
        <f t="array" ref="P52" xml:space="preserve">
IF(A52="","",
_xlfn._xlws.FILTER('BD ITEM'!$Q$12:$Q$331,'BD ITEM'!$B$12:$B$331=B52,""))</f>
        <v/>
      </c>
      <c r="Q52" s="87" t="str" cm="1">
        <f t="array" ref="Q52" xml:space="preserve">
IF(A52="","",
_xlfn._xlws.FILTER('BD PREÇO'!$T$10:$T$1609,'BD PREÇO'!$A$10:$A$1609=A52,""))</f>
        <v/>
      </c>
      <c r="R52" s="23"/>
    </row>
    <row r="53" spans="1:18">
      <c r="A53" s="41"/>
      <c r="B53" s="81" t="str" cm="1">
        <f t="array" ref="B53" xml:space="preserve">
IF(A53="","",
_xlfn._xlws.FILTER('BD PREÇO'!$B$10:$B$1609,'BD PREÇO'!$A$10:$A$1609=A53,""))</f>
        <v/>
      </c>
      <c r="C53" s="81" t="str" cm="1">
        <f t="array" ref="C53" xml:space="preserve">
IF(A53="","",
_xlfn._xlws.FILTER('BD PREÇO'!$C$10:$C$1609,'BD PREÇO'!$A$10:$A$1609=A53,""))</f>
        <v/>
      </c>
      <c r="D53" s="81" t="str" cm="1">
        <f t="array" ref="D53" xml:space="preserve">
IF(A53="","",
_xlfn._xlws.FILTER('BD ITEM'!$I$12:$I$331,'BD ITEM'!$B$12:$B$331=B53,""))</f>
        <v/>
      </c>
      <c r="E53" s="81" t="str" cm="1">
        <f t="array" ref="E53" xml:space="preserve">
IF(A53="","",
_xlfn._xlws.FILTER('BD PREÇO'!$E$10:$E$1609,'BD PREÇO'!$A$10:$A$1609=A53,""))</f>
        <v/>
      </c>
      <c r="F53" s="81" t="str" cm="1">
        <f t="array" ref="F53" xml:space="preserve">
IF(A53="","",
_xlfn._xlws.FILTER('BD PREÇO'!$F$10:$F$1609,'BD PREÇO'!$A$10:$A$1609=A53,""))</f>
        <v/>
      </c>
      <c r="G53" s="81" t="str" cm="1">
        <f t="array" ref="G53" xml:space="preserve">
IF(A53="","",
_xlfn._xlws.FILTER('BD PREÇO'!$G$10:$G$1609,'BD PREÇO'!$A$10:$A$1609=A53,""))</f>
        <v/>
      </c>
      <c r="H53" s="81" t="str" cm="1">
        <f t="array" ref="H53" xml:space="preserve">
IF(A53="","",
_xlfn._xlws.FILTER('BD ITEM'!$M$12:$M$331,'BD ITEM'!$B$12:$B$331=B53,""))</f>
        <v/>
      </c>
      <c r="I53" s="81" t="str" cm="1">
        <f t="array" ref="I53" xml:space="preserve">
IF(A53="","",
_xlfn._xlws.FILTER('BD ITEM'!$N$12:$N$331,'BD ITEM'!$B$12:$B$331=B53,""))</f>
        <v/>
      </c>
      <c r="J53" s="62" t="str" cm="1">
        <f t="array" ref="J53" xml:space="preserve">
IF(A53="","",
_xlfn._xlws.FILTER('BD PREÇO'!$P$10:$P$1609,'BD PREÇO'!$A$10:$A$1609=A53,""))</f>
        <v/>
      </c>
      <c r="K53" s="90" t="str" cm="1">
        <f t="array" ref="K53" xml:space="preserve">
IF(A53="","",
_xlfn._xlws.FILTER('BD PREÇO'!$Q$10:$Q$1609,'BD PREÇO'!$A$10:$A$1609=A53,""))</f>
        <v/>
      </c>
      <c r="L53" s="88" t="str" cm="1">
        <f t="array" ref="L53" xml:space="preserve">
IF(A53="","",
_xlfn._xlws.FILTER('BD PREÇO'!$R$10:$R$1609,'BD PREÇO'!$A$10:$A$1609=A53,""))</f>
        <v/>
      </c>
      <c r="M53" s="89" t="str" cm="1">
        <f t="array" ref="M53" xml:space="preserve">
IF(A53="","",
_xlfn._xlws.FILTER('BD PREÇO'!$S$10:$S$1609,'BD PREÇO'!$A$10:$A$1609=A53,""))</f>
        <v/>
      </c>
      <c r="N53" s="89" t="str" cm="1">
        <f t="array" ref="N53" xml:space="preserve">
IF(A53="","",
_xlfn._xlws.FILTER('BD ITEM'!$O$12:$O$331,'BD ITEM'!$B$12:$B$331=B53,""))</f>
        <v/>
      </c>
      <c r="O53" s="89" t="str" cm="1">
        <f t="array" ref="O53" xml:space="preserve">
IF(A53="","",
_xlfn._xlws.FILTER('BD ITEM'!$P$12:$P$331,'BD ITEM'!$B$12:$B$331=B53,""))</f>
        <v/>
      </c>
      <c r="P53" s="89" t="str" cm="1">
        <f t="array" ref="P53" xml:space="preserve">
IF(A53="","",
_xlfn._xlws.FILTER('BD ITEM'!$Q$12:$Q$331,'BD ITEM'!$B$12:$B$331=B53,""))</f>
        <v/>
      </c>
      <c r="Q53" s="87" t="str" cm="1">
        <f t="array" ref="Q53" xml:space="preserve">
IF(A53="","",
_xlfn._xlws.FILTER('BD PREÇO'!$T$10:$T$1609,'BD PREÇO'!$A$10:$A$1609=A53,""))</f>
        <v/>
      </c>
      <c r="R53" s="23"/>
    </row>
    <row r="54" spans="1:18">
      <c r="A54" s="41"/>
      <c r="B54" s="81" t="str" cm="1">
        <f t="array" ref="B54" xml:space="preserve">
IF(A54="","",
_xlfn._xlws.FILTER('BD PREÇO'!$B$10:$B$1609,'BD PREÇO'!$A$10:$A$1609=A54,""))</f>
        <v/>
      </c>
      <c r="C54" s="81" t="str" cm="1">
        <f t="array" ref="C54" xml:space="preserve">
IF(A54="","",
_xlfn._xlws.FILTER('BD PREÇO'!$C$10:$C$1609,'BD PREÇO'!$A$10:$A$1609=A54,""))</f>
        <v/>
      </c>
      <c r="D54" s="81" t="str" cm="1">
        <f t="array" ref="D54" xml:space="preserve">
IF(A54="","",
_xlfn._xlws.FILTER('BD ITEM'!$I$12:$I$331,'BD ITEM'!$B$12:$B$331=B54,""))</f>
        <v/>
      </c>
      <c r="E54" s="81" t="str" cm="1">
        <f t="array" ref="E54" xml:space="preserve">
IF(A54="","",
_xlfn._xlws.FILTER('BD PREÇO'!$E$10:$E$1609,'BD PREÇO'!$A$10:$A$1609=A54,""))</f>
        <v/>
      </c>
      <c r="F54" s="81" t="str" cm="1">
        <f t="array" ref="F54" xml:space="preserve">
IF(A54="","",
_xlfn._xlws.FILTER('BD PREÇO'!$F$10:$F$1609,'BD PREÇO'!$A$10:$A$1609=A54,""))</f>
        <v/>
      </c>
      <c r="G54" s="81" t="str" cm="1">
        <f t="array" ref="G54" xml:space="preserve">
IF(A54="","",
_xlfn._xlws.FILTER('BD PREÇO'!$G$10:$G$1609,'BD PREÇO'!$A$10:$A$1609=A54,""))</f>
        <v/>
      </c>
      <c r="H54" s="81" t="str" cm="1">
        <f t="array" ref="H54" xml:space="preserve">
IF(A54="","",
_xlfn._xlws.FILTER('BD ITEM'!$M$12:$M$331,'BD ITEM'!$B$12:$B$331=B54,""))</f>
        <v/>
      </c>
      <c r="I54" s="81" t="str" cm="1">
        <f t="array" ref="I54" xml:space="preserve">
IF(A54="","",
_xlfn._xlws.FILTER('BD ITEM'!$N$12:$N$331,'BD ITEM'!$B$12:$B$331=B54,""))</f>
        <v/>
      </c>
      <c r="J54" s="62" t="str" cm="1">
        <f t="array" ref="J54" xml:space="preserve">
IF(A54="","",
_xlfn._xlws.FILTER('BD PREÇO'!$P$10:$P$1609,'BD PREÇO'!$A$10:$A$1609=A54,""))</f>
        <v/>
      </c>
      <c r="K54" s="90" t="str" cm="1">
        <f t="array" ref="K54" xml:space="preserve">
IF(A54="","",
_xlfn._xlws.FILTER('BD PREÇO'!$Q$10:$Q$1609,'BD PREÇO'!$A$10:$A$1609=A54,""))</f>
        <v/>
      </c>
      <c r="L54" s="88" t="str" cm="1">
        <f t="array" ref="L54" xml:space="preserve">
IF(A54="","",
_xlfn._xlws.FILTER('BD PREÇO'!$R$10:$R$1609,'BD PREÇO'!$A$10:$A$1609=A54,""))</f>
        <v/>
      </c>
      <c r="M54" s="89" t="str" cm="1">
        <f t="array" ref="M54" xml:space="preserve">
IF(A54="","",
_xlfn._xlws.FILTER('BD PREÇO'!$S$10:$S$1609,'BD PREÇO'!$A$10:$A$1609=A54,""))</f>
        <v/>
      </c>
      <c r="N54" s="89" t="str" cm="1">
        <f t="array" ref="N54" xml:space="preserve">
IF(A54="","",
_xlfn._xlws.FILTER('BD ITEM'!$O$12:$O$331,'BD ITEM'!$B$12:$B$331=B54,""))</f>
        <v/>
      </c>
      <c r="O54" s="89" t="str" cm="1">
        <f t="array" ref="O54" xml:space="preserve">
IF(A54="","",
_xlfn._xlws.FILTER('BD ITEM'!$P$12:$P$331,'BD ITEM'!$B$12:$B$331=B54,""))</f>
        <v/>
      </c>
      <c r="P54" s="89" t="str" cm="1">
        <f t="array" ref="P54" xml:space="preserve">
IF(A54="","",
_xlfn._xlws.FILTER('BD ITEM'!$Q$12:$Q$331,'BD ITEM'!$B$12:$B$331=B54,""))</f>
        <v/>
      </c>
      <c r="Q54" s="87" t="str" cm="1">
        <f t="array" ref="Q54" xml:space="preserve">
IF(A54="","",
_xlfn._xlws.FILTER('BD PREÇO'!$T$10:$T$1609,'BD PREÇO'!$A$10:$A$1609=A54,""))</f>
        <v/>
      </c>
      <c r="R54" s="23"/>
    </row>
    <row r="55" spans="1:18">
      <c r="A55" s="41"/>
      <c r="B55" s="81" t="str" cm="1">
        <f t="array" ref="B55" xml:space="preserve">
IF(A55="","",
_xlfn._xlws.FILTER('BD PREÇO'!$B$10:$B$1609,'BD PREÇO'!$A$10:$A$1609=A55,""))</f>
        <v/>
      </c>
      <c r="C55" s="81" t="str" cm="1">
        <f t="array" ref="C55" xml:space="preserve">
IF(A55="","",
_xlfn._xlws.FILTER('BD PREÇO'!$C$10:$C$1609,'BD PREÇO'!$A$10:$A$1609=A55,""))</f>
        <v/>
      </c>
      <c r="D55" s="81" t="str" cm="1">
        <f t="array" ref="D55" xml:space="preserve">
IF(A55="","",
_xlfn._xlws.FILTER('BD ITEM'!$I$12:$I$331,'BD ITEM'!$B$12:$B$331=B55,""))</f>
        <v/>
      </c>
      <c r="E55" s="81" t="str" cm="1">
        <f t="array" ref="E55" xml:space="preserve">
IF(A55="","",
_xlfn._xlws.FILTER('BD PREÇO'!$E$10:$E$1609,'BD PREÇO'!$A$10:$A$1609=A55,""))</f>
        <v/>
      </c>
      <c r="F55" s="81" t="str" cm="1">
        <f t="array" ref="F55" xml:space="preserve">
IF(A55="","",
_xlfn._xlws.FILTER('BD PREÇO'!$F$10:$F$1609,'BD PREÇO'!$A$10:$A$1609=A55,""))</f>
        <v/>
      </c>
      <c r="G55" s="81" t="str" cm="1">
        <f t="array" ref="G55" xml:space="preserve">
IF(A55="","",
_xlfn._xlws.FILTER('BD PREÇO'!$G$10:$G$1609,'BD PREÇO'!$A$10:$A$1609=A55,""))</f>
        <v/>
      </c>
      <c r="H55" s="81" t="str" cm="1">
        <f t="array" ref="H55" xml:space="preserve">
IF(A55="","",
_xlfn._xlws.FILTER('BD ITEM'!$M$12:$M$331,'BD ITEM'!$B$12:$B$331=B55,""))</f>
        <v/>
      </c>
      <c r="I55" s="81" t="str" cm="1">
        <f t="array" ref="I55" xml:space="preserve">
IF(A55="","",
_xlfn._xlws.FILTER('BD ITEM'!$N$12:$N$331,'BD ITEM'!$B$12:$B$331=B55,""))</f>
        <v/>
      </c>
      <c r="J55" s="62" t="str" cm="1">
        <f t="array" ref="J55" xml:space="preserve">
IF(A55="","",
_xlfn._xlws.FILTER('BD PREÇO'!$P$10:$P$1609,'BD PREÇO'!$A$10:$A$1609=A55,""))</f>
        <v/>
      </c>
      <c r="K55" s="90" t="str" cm="1">
        <f t="array" ref="K55" xml:space="preserve">
IF(A55="","",
_xlfn._xlws.FILTER('BD PREÇO'!$Q$10:$Q$1609,'BD PREÇO'!$A$10:$A$1609=A55,""))</f>
        <v/>
      </c>
      <c r="L55" s="88" t="str" cm="1">
        <f t="array" ref="L55" xml:space="preserve">
IF(A55="","",
_xlfn._xlws.FILTER('BD PREÇO'!$R$10:$R$1609,'BD PREÇO'!$A$10:$A$1609=A55,""))</f>
        <v/>
      </c>
      <c r="M55" s="89" t="str" cm="1">
        <f t="array" ref="M55" xml:space="preserve">
IF(A55="","",
_xlfn._xlws.FILTER('BD PREÇO'!$S$10:$S$1609,'BD PREÇO'!$A$10:$A$1609=A55,""))</f>
        <v/>
      </c>
      <c r="N55" s="89" t="str" cm="1">
        <f t="array" ref="N55" xml:space="preserve">
IF(A55="","",
_xlfn._xlws.FILTER('BD ITEM'!$O$12:$O$331,'BD ITEM'!$B$12:$B$331=B55,""))</f>
        <v/>
      </c>
      <c r="O55" s="89" t="str" cm="1">
        <f t="array" ref="O55" xml:space="preserve">
IF(A55="","",
_xlfn._xlws.FILTER('BD ITEM'!$P$12:$P$331,'BD ITEM'!$B$12:$B$331=B55,""))</f>
        <v/>
      </c>
      <c r="P55" s="89" t="str" cm="1">
        <f t="array" ref="P55" xml:space="preserve">
IF(A55="","",
_xlfn._xlws.FILTER('BD ITEM'!$Q$12:$Q$331,'BD ITEM'!$B$12:$B$331=B55,""))</f>
        <v/>
      </c>
      <c r="Q55" s="87" t="str" cm="1">
        <f t="array" ref="Q55" xml:space="preserve">
IF(A55="","",
_xlfn._xlws.FILTER('BD PREÇO'!$T$10:$T$1609,'BD PREÇO'!$A$10:$A$1609=A55,""))</f>
        <v/>
      </c>
      <c r="R55" s="23"/>
    </row>
    <row r="56" spans="1:18">
      <c r="A56" s="41"/>
      <c r="B56" s="81" t="str" cm="1">
        <f t="array" ref="B56" xml:space="preserve">
IF(A56="","",
_xlfn._xlws.FILTER('BD PREÇO'!$B$10:$B$1609,'BD PREÇO'!$A$10:$A$1609=A56,""))</f>
        <v/>
      </c>
      <c r="C56" s="81" t="str" cm="1">
        <f t="array" ref="C56" xml:space="preserve">
IF(A56="","",
_xlfn._xlws.FILTER('BD PREÇO'!$C$10:$C$1609,'BD PREÇO'!$A$10:$A$1609=A56,""))</f>
        <v/>
      </c>
      <c r="D56" s="81" t="str" cm="1">
        <f t="array" ref="D56" xml:space="preserve">
IF(A56="","",
_xlfn._xlws.FILTER('BD ITEM'!$I$12:$I$331,'BD ITEM'!$B$12:$B$331=B56,""))</f>
        <v/>
      </c>
      <c r="E56" s="81" t="str" cm="1">
        <f t="array" ref="E56" xml:space="preserve">
IF(A56="","",
_xlfn._xlws.FILTER('BD PREÇO'!$E$10:$E$1609,'BD PREÇO'!$A$10:$A$1609=A56,""))</f>
        <v/>
      </c>
      <c r="F56" s="81" t="str" cm="1">
        <f t="array" ref="F56" xml:space="preserve">
IF(A56="","",
_xlfn._xlws.FILTER('BD PREÇO'!$F$10:$F$1609,'BD PREÇO'!$A$10:$A$1609=A56,""))</f>
        <v/>
      </c>
      <c r="G56" s="81" t="str" cm="1">
        <f t="array" ref="G56" xml:space="preserve">
IF(A56="","",
_xlfn._xlws.FILTER('BD PREÇO'!$G$10:$G$1609,'BD PREÇO'!$A$10:$A$1609=A56,""))</f>
        <v/>
      </c>
      <c r="H56" s="81" t="str" cm="1">
        <f t="array" ref="H56" xml:space="preserve">
IF(A56="","",
_xlfn._xlws.FILTER('BD ITEM'!$M$12:$M$331,'BD ITEM'!$B$12:$B$331=B56,""))</f>
        <v/>
      </c>
      <c r="I56" s="81" t="str" cm="1">
        <f t="array" ref="I56" xml:space="preserve">
IF(A56="","",
_xlfn._xlws.FILTER('BD ITEM'!$N$12:$N$331,'BD ITEM'!$B$12:$B$331=B56,""))</f>
        <v/>
      </c>
      <c r="J56" s="62" t="str" cm="1">
        <f t="array" ref="J56" xml:space="preserve">
IF(A56="","",
_xlfn._xlws.FILTER('BD PREÇO'!$P$10:$P$1609,'BD PREÇO'!$A$10:$A$1609=A56,""))</f>
        <v/>
      </c>
      <c r="K56" s="90" t="str" cm="1">
        <f t="array" ref="K56" xml:space="preserve">
IF(A56="","",
_xlfn._xlws.FILTER('BD PREÇO'!$Q$10:$Q$1609,'BD PREÇO'!$A$10:$A$1609=A56,""))</f>
        <v/>
      </c>
      <c r="L56" s="88" t="str" cm="1">
        <f t="array" ref="L56" xml:space="preserve">
IF(A56="","",
_xlfn._xlws.FILTER('BD PREÇO'!$R$10:$R$1609,'BD PREÇO'!$A$10:$A$1609=A56,""))</f>
        <v/>
      </c>
      <c r="M56" s="89" t="str" cm="1">
        <f t="array" ref="M56" xml:space="preserve">
IF(A56="","",
_xlfn._xlws.FILTER('BD PREÇO'!$S$10:$S$1609,'BD PREÇO'!$A$10:$A$1609=A56,""))</f>
        <v/>
      </c>
      <c r="N56" s="89" t="str" cm="1">
        <f t="array" ref="N56" xml:space="preserve">
IF(A56="","",
_xlfn._xlws.FILTER('BD ITEM'!$O$12:$O$331,'BD ITEM'!$B$12:$B$331=B56,""))</f>
        <v/>
      </c>
      <c r="O56" s="89" t="str" cm="1">
        <f t="array" ref="O56" xml:space="preserve">
IF(A56="","",
_xlfn._xlws.FILTER('BD ITEM'!$P$12:$P$331,'BD ITEM'!$B$12:$B$331=B56,""))</f>
        <v/>
      </c>
      <c r="P56" s="89" t="str" cm="1">
        <f t="array" ref="P56" xml:space="preserve">
IF(A56="","",
_xlfn._xlws.FILTER('BD ITEM'!$Q$12:$Q$331,'BD ITEM'!$B$12:$B$331=B56,""))</f>
        <v/>
      </c>
      <c r="Q56" s="87" t="str" cm="1">
        <f t="array" ref="Q56" xml:space="preserve">
IF(A56="","",
_xlfn._xlws.FILTER('BD PREÇO'!$T$10:$T$1609,'BD PREÇO'!$A$10:$A$1609=A56,""))</f>
        <v/>
      </c>
      <c r="R56" s="23"/>
    </row>
    <row r="57" spans="1:18">
      <c r="A57" s="41"/>
      <c r="B57" s="81" t="str" cm="1">
        <f t="array" ref="B57" xml:space="preserve">
IF(A57="","",
_xlfn._xlws.FILTER('BD PREÇO'!$B$10:$B$1609,'BD PREÇO'!$A$10:$A$1609=A57,""))</f>
        <v/>
      </c>
      <c r="C57" s="81" t="str" cm="1">
        <f t="array" ref="C57" xml:space="preserve">
IF(A57="","",
_xlfn._xlws.FILTER('BD PREÇO'!$C$10:$C$1609,'BD PREÇO'!$A$10:$A$1609=A57,""))</f>
        <v/>
      </c>
      <c r="D57" s="81" t="str" cm="1">
        <f t="array" ref="D57" xml:space="preserve">
IF(A57="","",
_xlfn._xlws.FILTER('BD ITEM'!$I$12:$I$331,'BD ITEM'!$B$12:$B$331=B57,""))</f>
        <v/>
      </c>
      <c r="E57" s="81" t="str" cm="1">
        <f t="array" ref="E57" xml:space="preserve">
IF(A57="","",
_xlfn._xlws.FILTER('BD PREÇO'!$E$10:$E$1609,'BD PREÇO'!$A$10:$A$1609=A57,""))</f>
        <v/>
      </c>
      <c r="F57" s="81" t="str" cm="1">
        <f t="array" ref="F57" xml:space="preserve">
IF(A57="","",
_xlfn._xlws.FILTER('BD PREÇO'!$F$10:$F$1609,'BD PREÇO'!$A$10:$A$1609=A57,""))</f>
        <v/>
      </c>
      <c r="G57" s="81" t="str" cm="1">
        <f t="array" ref="G57" xml:space="preserve">
IF(A57="","",
_xlfn._xlws.FILTER('BD PREÇO'!$G$10:$G$1609,'BD PREÇO'!$A$10:$A$1609=A57,""))</f>
        <v/>
      </c>
      <c r="H57" s="81" t="str" cm="1">
        <f t="array" ref="H57" xml:space="preserve">
IF(A57="","",
_xlfn._xlws.FILTER('BD ITEM'!$M$12:$M$331,'BD ITEM'!$B$12:$B$331=B57,""))</f>
        <v/>
      </c>
      <c r="I57" s="81" t="str" cm="1">
        <f t="array" ref="I57" xml:space="preserve">
IF(A57="","",
_xlfn._xlws.FILTER('BD ITEM'!$N$12:$N$331,'BD ITEM'!$B$12:$B$331=B57,""))</f>
        <v/>
      </c>
      <c r="J57" s="62" t="str" cm="1">
        <f t="array" ref="J57" xml:space="preserve">
IF(A57="","",
_xlfn._xlws.FILTER('BD PREÇO'!$P$10:$P$1609,'BD PREÇO'!$A$10:$A$1609=A57,""))</f>
        <v/>
      </c>
      <c r="K57" s="90" t="str" cm="1">
        <f t="array" ref="K57" xml:space="preserve">
IF(A57="","",
_xlfn._xlws.FILTER('BD PREÇO'!$Q$10:$Q$1609,'BD PREÇO'!$A$10:$A$1609=A57,""))</f>
        <v/>
      </c>
      <c r="L57" s="88" t="str" cm="1">
        <f t="array" ref="L57" xml:space="preserve">
IF(A57="","",
_xlfn._xlws.FILTER('BD PREÇO'!$R$10:$R$1609,'BD PREÇO'!$A$10:$A$1609=A57,""))</f>
        <v/>
      </c>
      <c r="M57" s="89" t="str" cm="1">
        <f t="array" ref="M57" xml:space="preserve">
IF(A57="","",
_xlfn._xlws.FILTER('BD PREÇO'!$S$10:$S$1609,'BD PREÇO'!$A$10:$A$1609=A57,""))</f>
        <v/>
      </c>
      <c r="N57" s="89" t="str" cm="1">
        <f t="array" ref="N57" xml:space="preserve">
IF(A57="","",
_xlfn._xlws.FILTER('BD ITEM'!$O$12:$O$331,'BD ITEM'!$B$12:$B$331=B57,""))</f>
        <v/>
      </c>
      <c r="O57" s="89" t="str" cm="1">
        <f t="array" ref="O57" xml:space="preserve">
IF(A57="","",
_xlfn._xlws.FILTER('BD ITEM'!$P$12:$P$331,'BD ITEM'!$B$12:$B$331=B57,""))</f>
        <v/>
      </c>
      <c r="P57" s="89" t="str" cm="1">
        <f t="array" ref="P57" xml:space="preserve">
IF(A57="","",
_xlfn._xlws.FILTER('BD ITEM'!$Q$12:$Q$331,'BD ITEM'!$B$12:$B$331=B57,""))</f>
        <v/>
      </c>
      <c r="Q57" s="87" t="str" cm="1">
        <f t="array" ref="Q57" xml:space="preserve">
IF(A57="","",
_xlfn._xlws.FILTER('BD PREÇO'!$T$10:$T$1609,'BD PREÇO'!$A$10:$A$1609=A57,""))</f>
        <v/>
      </c>
      <c r="R57" s="23"/>
    </row>
    <row r="58" spans="1:18">
      <c r="A58" s="41"/>
      <c r="B58" s="81" t="str" cm="1">
        <f t="array" ref="B58" xml:space="preserve">
IF(A58="","",
_xlfn._xlws.FILTER('BD PREÇO'!$B$10:$B$1609,'BD PREÇO'!$A$10:$A$1609=A58,""))</f>
        <v/>
      </c>
      <c r="C58" s="81" t="str" cm="1">
        <f t="array" ref="C58" xml:space="preserve">
IF(A58="","",
_xlfn._xlws.FILTER('BD PREÇO'!$C$10:$C$1609,'BD PREÇO'!$A$10:$A$1609=A58,""))</f>
        <v/>
      </c>
      <c r="D58" s="81" t="str" cm="1">
        <f t="array" ref="D58" xml:space="preserve">
IF(A58="","",
_xlfn._xlws.FILTER('BD ITEM'!$I$12:$I$331,'BD ITEM'!$B$12:$B$331=B58,""))</f>
        <v/>
      </c>
      <c r="E58" s="81" t="str" cm="1">
        <f t="array" ref="E58" xml:space="preserve">
IF(A58="","",
_xlfn._xlws.FILTER('BD PREÇO'!$E$10:$E$1609,'BD PREÇO'!$A$10:$A$1609=A58,""))</f>
        <v/>
      </c>
      <c r="F58" s="81" t="str" cm="1">
        <f t="array" ref="F58" xml:space="preserve">
IF(A58="","",
_xlfn._xlws.FILTER('BD PREÇO'!$F$10:$F$1609,'BD PREÇO'!$A$10:$A$1609=A58,""))</f>
        <v/>
      </c>
      <c r="G58" s="81" t="str" cm="1">
        <f t="array" ref="G58" xml:space="preserve">
IF(A58="","",
_xlfn._xlws.FILTER('BD PREÇO'!$G$10:$G$1609,'BD PREÇO'!$A$10:$A$1609=A58,""))</f>
        <v/>
      </c>
      <c r="H58" s="81" t="str" cm="1">
        <f t="array" ref="H58" xml:space="preserve">
IF(A58="","",
_xlfn._xlws.FILTER('BD ITEM'!$M$12:$M$331,'BD ITEM'!$B$12:$B$331=B58,""))</f>
        <v/>
      </c>
      <c r="I58" s="81" t="str" cm="1">
        <f t="array" ref="I58" xml:space="preserve">
IF(A58="","",
_xlfn._xlws.FILTER('BD ITEM'!$N$12:$N$331,'BD ITEM'!$B$12:$B$331=B58,""))</f>
        <v/>
      </c>
      <c r="J58" s="62" t="str" cm="1">
        <f t="array" ref="J58" xml:space="preserve">
IF(A58="","",
_xlfn._xlws.FILTER('BD PREÇO'!$P$10:$P$1609,'BD PREÇO'!$A$10:$A$1609=A58,""))</f>
        <v/>
      </c>
      <c r="K58" s="90" t="str" cm="1">
        <f t="array" ref="K58" xml:space="preserve">
IF(A58="","",
_xlfn._xlws.FILTER('BD PREÇO'!$Q$10:$Q$1609,'BD PREÇO'!$A$10:$A$1609=A58,""))</f>
        <v/>
      </c>
      <c r="L58" s="88" t="str" cm="1">
        <f t="array" ref="L58" xml:space="preserve">
IF(A58="","",
_xlfn._xlws.FILTER('BD PREÇO'!$R$10:$R$1609,'BD PREÇO'!$A$10:$A$1609=A58,""))</f>
        <v/>
      </c>
      <c r="M58" s="89" t="str" cm="1">
        <f t="array" ref="M58" xml:space="preserve">
IF(A58="","",
_xlfn._xlws.FILTER('BD PREÇO'!$S$10:$S$1609,'BD PREÇO'!$A$10:$A$1609=A58,""))</f>
        <v/>
      </c>
      <c r="N58" s="89" t="str" cm="1">
        <f t="array" ref="N58" xml:space="preserve">
IF(A58="","",
_xlfn._xlws.FILTER('BD ITEM'!$O$12:$O$331,'BD ITEM'!$B$12:$B$331=B58,""))</f>
        <v/>
      </c>
      <c r="O58" s="89" t="str" cm="1">
        <f t="array" ref="O58" xml:space="preserve">
IF(A58="","",
_xlfn._xlws.FILTER('BD ITEM'!$P$12:$P$331,'BD ITEM'!$B$12:$B$331=B58,""))</f>
        <v/>
      </c>
      <c r="P58" s="89" t="str" cm="1">
        <f t="array" ref="P58" xml:space="preserve">
IF(A58="","",
_xlfn._xlws.FILTER('BD ITEM'!$Q$12:$Q$331,'BD ITEM'!$B$12:$B$331=B58,""))</f>
        <v/>
      </c>
      <c r="Q58" s="87" t="str" cm="1">
        <f t="array" ref="Q58" xml:space="preserve">
IF(A58="","",
_xlfn._xlws.FILTER('BD PREÇO'!$T$10:$T$1609,'BD PREÇO'!$A$10:$A$1609=A58,""))</f>
        <v/>
      </c>
      <c r="R58" s="23"/>
    </row>
    <row r="59" spans="1:18">
      <c r="A59" s="41"/>
      <c r="B59" s="81" t="str" cm="1">
        <f t="array" ref="B59" xml:space="preserve">
IF(A59="","",
_xlfn._xlws.FILTER('BD PREÇO'!$B$10:$B$1609,'BD PREÇO'!$A$10:$A$1609=A59,""))</f>
        <v/>
      </c>
      <c r="C59" s="81" t="str" cm="1">
        <f t="array" ref="C59" xml:space="preserve">
IF(A59="","",
_xlfn._xlws.FILTER('BD PREÇO'!$C$10:$C$1609,'BD PREÇO'!$A$10:$A$1609=A59,""))</f>
        <v/>
      </c>
      <c r="D59" s="81" t="str" cm="1">
        <f t="array" ref="D59" xml:space="preserve">
IF(A59="","",
_xlfn._xlws.FILTER('BD ITEM'!$I$12:$I$331,'BD ITEM'!$B$12:$B$331=B59,""))</f>
        <v/>
      </c>
      <c r="E59" s="81" t="str" cm="1">
        <f t="array" ref="E59" xml:space="preserve">
IF(A59="","",
_xlfn._xlws.FILTER('BD PREÇO'!$E$10:$E$1609,'BD PREÇO'!$A$10:$A$1609=A59,""))</f>
        <v/>
      </c>
      <c r="F59" s="81" t="str" cm="1">
        <f t="array" ref="F59" xml:space="preserve">
IF(A59="","",
_xlfn._xlws.FILTER('BD PREÇO'!$F$10:$F$1609,'BD PREÇO'!$A$10:$A$1609=A59,""))</f>
        <v/>
      </c>
      <c r="G59" s="81" t="str" cm="1">
        <f t="array" ref="G59" xml:space="preserve">
IF(A59="","",
_xlfn._xlws.FILTER('BD PREÇO'!$G$10:$G$1609,'BD PREÇO'!$A$10:$A$1609=A59,""))</f>
        <v/>
      </c>
      <c r="H59" s="81" t="str" cm="1">
        <f t="array" ref="H59" xml:space="preserve">
IF(A59="","",
_xlfn._xlws.FILTER('BD ITEM'!$M$12:$M$331,'BD ITEM'!$B$12:$B$331=B59,""))</f>
        <v/>
      </c>
      <c r="I59" s="81" t="str" cm="1">
        <f t="array" ref="I59" xml:space="preserve">
IF(A59="","",
_xlfn._xlws.FILTER('BD ITEM'!$N$12:$N$331,'BD ITEM'!$B$12:$B$331=B59,""))</f>
        <v/>
      </c>
      <c r="J59" s="62" t="str" cm="1">
        <f t="array" ref="J59" xml:space="preserve">
IF(A59="","",
_xlfn._xlws.FILTER('BD PREÇO'!$P$10:$P$1609,'BD PREÇO'!$A$10:$A$1609=A59,""))</f>
        <v/>
      </c>
      <c r="K59" s="90" t="str" cm="1">
        <f t="array" ref="K59" xml:space="preserve">
IF(A59="","",
_xlfn._xlws.FILTER('BD PREÇO'!$Q$10:$Q$1609,'BD PREÇO'!$A$10:$A$1609=A59,""))</f>
        <v/>
      </c>
      <c r="L59" s="88" t="str" cm="1">
        <f t="array" ref="L59" xml:space="preserve">
IF(A59="","",
_xlfn._xlws.FILTER('BD PREÇO'!$R$10:$R$1609,'BD PREÇO'!$A$10:$A$1609=A59,""))</f>
        <v/>
      </c>
      <c r="M59" s="89" t="str" cm="1">
        <f t="array" ref="M59" xml:space="preserve">
IF(A59="","",
_xlfn._xlws.FILTER('BD PREÇO'!$S$10:$S$1609,'BD PREÇO'!$A$10:$A$1609=A59,""))</f>
        <v/>
      </c>
      <c r="N59" s="89" t="str" cm="1">
        <f t="array" ref="N59" xml:space="preserve">
IF(A59="","",
_xlfn._xlws.FILTER('BD ITEM'!$O$12:$O$331,'BD ITEM'!$B$12:$B$331=B59,""))</f>
        <v/>
      </c>
      <c r="O59" s="89" t="str" cm="1">
        <f t="array" ref="O59" xml:space="preserve">
IF(A59="","",
_xlfn._xlws.FILTER('BD ITEM'!$P$12:$P$331,'BD ITEM'!$B$12:$B$331=B59,""))</f>
        <v/>
      </c>
      <c r="P59" s="89" t="str" cm="1">
        <f t="array" ref="P59" xml:space="preserve">
IF(A59="","",
_xlfn._xlws.FILTER('BD ITEM'!$Q$12:$Q$331,'BD ITEM'!$B$12:$B$331=B59,""))</f>
        <v/>
      </c>
      <c r="Q59" s="87" t="str" cm="1">
        <f t="array" ref="Q59" xml:space="preserve">
IF(A59="","",
_xlfn._xlws.FILTER('BD PREÇO'!$T$10:$T$1609,'BD PREÇO'!$A$10:$A$1609=A59,""))</f>
        <v/>
      </c>
      <c r="R59" s="23"/>
    </row>
    <row r="60" spans="1:18">
      <c r="A60" s="41"/>
      <c r="B60" s="81" t="str" cm="1">
        <f t="array" ref="B60" xml:space="preserve">
IF(A60="","",
_xlfn._xlws.FILTER('BD PREÇO'!$B$10:$B$1609,'BD PREÇO'!$A$10:$A$1609=A60,""))</f>
        <v/>
      </c>
      <c r="C60" s="81" t="str" cm="1">
        <f t="array" ref="C60" xml:space="preserve">
IF(A60="","",
_xlfn._xlws.FILTER('BD PREÇO'!$C$10:$C$1609,'BD PREÇO'!$A$10:$A$1609=A60,""))</f>
        <v/>
      </c>
      <c r="D60" s="81" t="str" cm="1">
        <f t="array" ref="D60" xml:space="preserve">
IF(A60="","",
_xlfn._xlws.FILTER('BD ITEM'!$I$12:$I$331,'BD ITEM'!$B$12:$B$331=B60,""))</f>
        <v/>
      </c>
      <c r="E60" s="81" t="str" cm="1">
        <f t="array" ref="E60" xml:space="preserve">
IF(A60="","",
_xlfn._xlws.FILTER('BD PREÇO'!$E$10:$E$1609,'BD PREÇO'!$A$10:$A$1609=A60,""))</f>
        <v/>
      </c>
      <c r="F60" s="81" t="str" cm="1">
        <f t="array" ref="F60" xml:space="preserve">
IF(A60="","",
_xlfn._xlws.FILTER('BD PREÇO'!$F$10:$F$1609,'BD PREÇO'!$A$10:$A$1609=A60,""))</f>
        <v/>
      </c>
      <c r="G60" s="81" t="str" cm="1">
        <f t="array" ref="G60" xml:space="preserve">
IF(A60="","",
_xlfn._xlws.FILTER('BD PREÇO'!$G$10:$G$1609,'BD PREÇO'!$A$10:$A$1609=A60,""))</f>
        <v/>
      </c>
      <c r="H60" s="81" t="str" cm="1">
        <f t="array" ref="H60" xml:space="preserve">
IF(A60="","",
_xlfn._xlws.FILTER('BD ITEM'!$M$12:$M$331,'BD ITEM'!$B$12:$B$331=B60,""))</f>
        <v/>
      </c>
      <c r="I60" s="81" t="str" cm="1">
        <f t="array" ref="I60" xml:space="preserve">
IF(A60="","",
_xlfn._xlws.FILTER('BD ITEM'!$N$12:$N$331,'BD ITEM'!$B$12:$B$331=B60,""))</f>
        <v/>
      </c>
      <c r="J60" s="62" t="str" cm="1">
        <f t="array" ref="J60" xml:space="preserve">
IF(A60="","",
_xlfn._xlws.FILTER('BD PREÇO'!$P$10:$P$1609,'BD PREÇO'!$A$10:$A$1609=A60,""))</f>
        <v/>
      </c>
      <c r="K60" s="90" t="str" cm="1">
        <f t="array" ref="K60" xml:space="preserve">
IF(A60="","",
_xlfn._xlws.FILTER('BD PREÇO'!$Q$10:$Q$1609,'BD PREÇO'!$A$10:$A$1609=A60,""))</f>
        <v/>
      </c>
      <c r="L60" s="88" t="str" cm="1">
        <f t="array" ref="L60" xml:space="preserve">
IF(A60="","",
_xlfn._xlws.FILTER('BD PREÇO'!$R$10:$R$1609,'BD PREÇO'!$A$10:$A$1609=A60,""))</f>
        <v/>
      </c>
      <c r="M60" s="89" t="str" cm="1">
        <f t="array" ref="M60" xml:space="preserve">
IF(A60="","",
_xlfn._xlws.FILTER('BD PREÇO'!$S$10:$S$1609,'BD PREÇO'!$A$10:$A$1609=A60,""))</f>
        <v/>
      </c>
      <c r="N60" s="89" t="str" cm="1">
        <f t="array" ref="N60" xml:space="preserve">
IF(A60="","",
_xlfn._xlws.FILTER('BD ITEM'!$O$12:$O$331,'BD ITEM'!$B$12:$B$331=B60,""))</f>
        <v/>
      </c>
      <c r="O60" s="89" t="str" cm="1">
        <f t="array" ref="O60" xml:space="preserve">
IF(A60="","",
_xlfn._xlws.FILTER('BD ITEM'!$P$12:$P$331,'BD ITEM'!$B$12:$B$331=B60,""))</f>
        <v/>
      </c>
      <c r="P60" s="89" t="str" cm="1">
        <f t="array" ref="P60" xml:space="preserve">
IF(A60="","",
_xlfn._xlws.FILTER('BD ITEM'!$Q$12:$Q$331,'BD ITEM'!$B$12:$B$331=B60,""))</f>
        <v/>
      </c>
      <c r="Q60" s="87" t="str" cm="1">
        <f t="array" ref="Q60" xml:space="preserve">
IF(A60="","",
_xlfn._xlws.FILTER('BD PREÇO'!$T$10:$T$1609,'BD PREÇO'!$A$10:$A$1609=A60,""))</f>
        <v/>
      </c>
      <c r="R60" s="23"/>
    </row>
    <row r="61" spans="1:18">
      <c r="A61" s="41"/>
      <c r="B61" s="81" t="str" cm="1">
        <f t="array" ref="B61" xml:space="preserve">
IF(A61="","",
_xlfn._xlws.FILTER('BD PREÇO'!$B$10:$B$1609,'BD PREÇO'!$A$10:$A$1609=A61,""))</f>
        <v/>
      </c>
      <c r="C61" s="81" t="str" cm="1">
        <f t="array" ref="C61" xml:space="preserve">
IF(A61="","",
_xlfn._xlws.FILTER('BD PREÇO'!$C$10:$C$1609,'BD PREÇO'!$A$10:$A$1609=A61,""))</f>
        <v/>
      </c>
      <c r="D61" s="81" t="str" cm="1">
        <f t="array" ref="D61" xml:space="preserve">
IF(A61="","",
_xlfn._xlws.FILTER('BD ITEM'!$I$12:$I$331,'BD ITEM'!$B$12:$B$331=B61,""))</f>
        <v/>
      </c>
      <c r="E61" s="81" t="str" cm="1">
        <f t="array" ref="E61" xml:space="preserve">
IF(A61="","",
_xlfn._xlws.FILTER('BD PREÇO'!$E$10:$E$1609,'BD PREÇO'!$A$10:$A$1609=A61,""))</f>
        <v/>
      </c>
      <c r="F61" s="81" t="str" cm="1">
        <f t="array" ref="F61" xml:space="preserve">
IF(A61="","",
_xlfn._xlws.FILTER('BD PREÇO'!$F$10:$F$1609,'BD PREÇO'!$A$10:$A$1609=A61,""))</f>
        <v/>
      </c>
      <c r="G61" s="81" t="str" cm="1">
        <f t="array" ref="G61" xml:space="preserve">
IF(A61="","",
_xlfn._xlws.FILTER('BD PREÇO'!$G$10:$G$1609,'BD PREÇO'!$A$10:$A$1609=A61,""))</f>
        <v/>
      </c>
      <c r="H61" s="81" t="str" cm="1">
        <f t="array" ref="H61" xml:space="preserve">
IF(A61="","",
_xlfn._xlws.FILTER('BD ITEM'!$M$12:$M$331,'BD ITEM'!$B$12:$B$331=B61,""))</f>
        <v/>
      </c>
      <c r="I61" s="81" t="str" cm="1">
        <f t="array" ref="I61" xml:space="preserve">
IF(A61="","",
_xlfn._xlws.FILTER('BD ITEM'!$N$12:$N$331,'BD ITEM'!$B$12:$B$331=B61,""))</f>
        <v/>
      </c>
      <c r="J61" s="62" t="str" cm="1">
        <f t="array" ref="J61" xml:space="preserve">
IF(A61="","",
_xlfn._xlws.FILTER('BD PREÇO'!$P$10:$P$1609,'BD PREÇO'!$A$10:$A$1609=A61,""))</f>
        <v/>
      </c>
      <c r="K61" s="90" t="str" cm="1">
        <f t="array" ref="K61" xml:space="preserve">
IF(A61="","",
_xlfn._xlws.FILTER('BD PREÇO'!$Q$10:$Q$1609,'BD PREÇO'!$A$10:$A$1609=A61,""))</f>
        <v/>
      </c>
      <c r="L61" s="88" t="str" cm="1">
        <f t="array" ref="L61" xml:space="preserve">
IF(A61="","",
_xlfn._xlws.FILTER('BD PREÇO'!$R$10:$R$1609,'BD PREÇO'!$A$10:$A$1609=A61,""))</f>
        <v/>
      </c>
      <c r="M61" s="89" t="str" cm="1">
        <f t="array" ref="M61" xml:space="preserve">
IF(A61="","",
_xlfn._xlws.FILTER('BD PREÇO'!$S$10:$S$1609,'BD PREÇO'!$A$10:$A$1609=A61,""))</f>
        <v/>
      </c>
      <c r="N61" s="89" t="str" cm="1">
        <f t="array" ref="N61" xml:space="preserve">
IF(A61="","",
_xlfn._xlws.FILTER('BD ITEM'!$O$12:$O$331,'BD ITEM'!$B$12:$B$331=B61,""))</f>
        <v/>
      </c>
      <c r="O61" s="89" t="str" cm="1">
        <f t="array" ref="O61" xml:space="preserve">
IF(A61="","",
_xlfn._xlws.FILTER('BD ITEM'!$P$12:$P$331,'BD ITEM'!$B$12:$B$331=B61,""))</f>
        <v/>
      </c>
      <c r="P61" s="89" t="str" cm="1">
        <f t="array" ref="P61" xml:space="preserve">
IF(A61="","",
_xlfn._xlws.FILTER('BD ITEM'!$Q$12:$Q$331,'BD ITEM'!$B$12:$B$331=B61,""))</f>
        <v/>
      </c>
      <c r="Q61" s="87" t="str" cm="1">
        <f t="array" ref="Q61" xml:space="preserve">
IF(A61="","",
_xlfn._xlws.FILTER('BD PREÇO'!$T$10:$T$1609,'BD PREÇO'!$A$10:$A$1609=A61,""))</f>
        <v/>
      </c>
      <c r="R61" s="23"/>
    </row>
    <row r="62" spans="1:18">
      <c r="A62" s="41"/>
      <c r="B62" s="81" t="str" cm="1">
        <f t="array" ref="B62" xml:space="preserve">
IF(A62="","",
_xlfn._xlws.FILTER('BD PREÇO'!$B$10:$B$1609,'BD PREÇO'!$A$10:$A$1609=A62,""))</f>
        <v/>
      </c>
      <c r="C62" s="81" t="str" cm="1">
        <f t="array" ref="C62" xml:space="preserve">
IF(A62="","",
_xlfn._xlws.FILTER('BD PREÇO'!$C$10:$C$1609,'BD PREÇO'!$A$10:$A$1609=A62,""))</f>
        <v/>
      </c>
      <c r="D62" s="81" t="str" cm="1">
        <f t="array" ref="D62" xml:space="preserve">
IF(A62="","",
_xlfn._xlws.FILTER('BD ITEM'!$I$12:$I$331,'BD ITEM'!$B$12:$B$331=B62,""))</f>
        <v/>
      </c>
      <c r="E62" s="81" t="str" cm="1">
        <f t="array" ref="E62" xml:space="preserve">
IF(A62="","",
_xlfn._xlws.FILTER('BD PREÇO'!$E$10:$E$1609,'BD PREÇO'!$A$10:$A$1609=A62,""))</f>
        <v/>
      </c>
      <c r="F62" s="81" t="str" cm="1">
        <f t="array" ref="F62" xml:space="preserve">
IF(A62="","",
_xlfn._xlws.FILTER('BD PREÇO'!$F$10:$F$1609,'BD PREÇO'!$A$10:$A$1609=A62,""))</f>
        <v/>
      </c>
      <c r="G62" s="81" t="str" cm="1">
        <f t="array" ref="G62" xml:space="preserve">
IF(A62="","",
_xlfn._xlws.FILTER('BD PREÇO'!$G$10:$G$1609,'BD PREÇO'!$A$10:$A$1609=A62,""))</f>
        <v/>
      </c>
      <c r="H62" s="81" t="str" cm="1">
        <f t="array" ref="H62" xml:space="preserve">
IF(A62="","",
_xlfn._xlws.FILTER('BD ITEM'!$M$12:$M$331,'BD ITEM'!$B$12:$B$331=B62,""))</f>
        <v/>
      </c>
      <c r="I62" s="81" t="str" cm="1">
        <f t="array" ref="I62" xml:space="preserve">
IF(A62="","",
_xlfn._xlws.FILTER('BD ITEM'!$N$12:$N$331,'BD ITEM'!$B$12:$B$331=B62,""))</f>
        <v/>
      </c>
      <c r="J62" s="62" t="str" cm="1">
        <f t="array" ref="J62" xml:space="preserve">
IF(A62="","",
_xlfn._xlws.FILTER('BD PREÇO'!$P$10:$P$1609,'BD PREÇO'!$A$10:$A$1609=A62,""))</f>
        <v/>
      </c>
      <c r="K62" s="90" t="str" cm="1">
        <f t="array" ref="K62" xml:space="preserve">
IF(A62="","",
_xlfn._xlws.FILTER('BD PREÇO'!$Q$10:$Q$1609,'BD PREÇO'!$A$10:$A$1609=A62,""))</f>
        <v/>
      </c>
      <c r="L62" s="88" t="str" cm="1">
        <f t="array" ref="L62" xml:space="preserve">
IF(A62="","",
_xlfn._xlws.FILTER('BD PREÇO'!$R$10:$R$1609,'BD PREÇO'!$A$10:$A$1609=A62,""))</f>
        <v/>
      </c>
      <c r="M62" s="89" t="str" cm="1">
        <f t="array" ref="M62" xml:space="preserve">
IF(A62="","",
_xlfn._xlws.FILTER('BD PREÇO'!$S$10:$S$1609,'BD PREÇO'!$A$10:$A$1609=A62,""))</f>
        <v/>
      </c>
      <c r="N62" s="89" t="str" cm="1">
        <f t="array" ref="N62" xml:space="preserve">
IF(A62="","",
_xlfn._xlws.FILTER('BD ITEM'!$O$12:$O$331,'BD ITEM'!$B$12:$B$331=B62,""))</f>
        <v/>
      </c>
      <c r="O62" s="89" t="str" cm="1">
        <f t="array" ref="O62" xml:space="preserve">
IF(A62="","",
_xlfn._xlws.FILTER('BD ITEM'!$P$12:$P$331,'BD ITEM'!$B$12:$B$331=B62,""))</f>
        <v/>
      </c>
      <c r="P62" s="89" t="str" cm="1">
        <f t="array" ref="P62" xml:space="preserve">
IF(A62="","",
_xlfn._xlws.FILTER('BD ITEM'!$Q$12:$Q$331,'BD ITEM'!$B$12:$B$331=B62,""))</f>
        <v/>
      </c>
      <c r="Q62" s="87" t="str" cm="1">
        <f t="array" ref="Q62" xml:space="preserve">
IF(A62="","",
_xlfn._xlws.FILTER('BD PREÇO'!$T$10:$T$1609,'BD PREÇO'!$A$10:$A$1609=A62,""))</f>
        <v/>
      </c>
      <c r="R62" s="23"/>
    </row>
    <row r="63" spans="1:18">
      <c r="A63" s="41"/>
      <c r="B63" s="81" t="str" cm="1">
        <f t="array" ref="B63" xml:space="preserve">
IF(A63="","",
_xlfn._xlws.FILTER('BD PREÇO'!$B$10:$B$1609,'BD PREÇO'!$A$10:$A$1609=A63,""))</f>
        <v/>
      </c>
      <c r="C63" s="81" t="str" cm="1">
        <f t="array" ref="C63" xml:space="preserve">
IF(A63="","",
_xlfn._xlws.FILTER('BD PREÇO'!$C$10:$C$1609,'BD PREÇO'!$A$10:$A$1609=A63,""))</f>
        <v/>
      </c>
      <c r="D63" s="81" t="str" cm="1">
        <f t="array" ref="D63" xml:space="preserve">
IF(A63="","",
_xlfn._xlws.FILTER('BD ITEM'!$I$12:$I$331,'BD ITEM'!$B$12:$B$331=B63,""))</f>
        <v/>
      </c>
      <c r="E63" s="81" t="str" cm="1">
        <f t="array" ref="E63" xml:space="preserve">
IF(A63="","",
_xlfn._xlws.FILTER('BD PREÇO'!$E$10:$E$1609,'BD PREÇO'!$A$10:$A$1609=A63,""))</f>
        <v/>
      </c>
      <c r="F63" s="81" t="str" cm="1">
        <f t="array" ref="F63" xml:space="preserve">
IF(A63="","",
_xlfn._xlws.FILTER('BD PREÇO'!$F$10:$F$1609,'BD PREÇO'!$A$10:$A$1609=A63,""))</f>
        <v/>
      </c>
      <c r="G63" s="81" t="str" cm="1">
        <f t="array" ref="G63" xml:space="preserve">
IF(A63="","",
_xlfn._xlws.FILTER('BD PREÇO'!$G$10:$G$1609,'BD PREÇO'!$A$10:$A$1609=A63,""))</f>
        <v/>
      </c>
      <c r="H63" s="81" t="str" cm="1">
        <f t="array" ref="H63" xml:space="preserve">
IF(A63="","",
_xlfn._xlws.FILTER('BD ITEM'!$M$12:$M$331,'BD ITEM'!$B$12:$B$331=B63,""))</f>
        <v/>
      </c>
      <c r="I63" s="81" t="str" cm="1">
        <f t="array" ref="I63" xml:space="preserve">
IF(A63="","",
_xlfn._xlws.FILTER('BD ITEM'!$N$12:$N$331,'BD ITEM'!$B$12:$B$331=B63,""))</f>
        <v/>
      </c>
      <c r="J63" s="62" t="str" cm="1">
        <f t="array" ref="J63" xml:space="preserve">
IF(A63="","",
_xlfn._xlws.FILTER('BD PREÇO'!$P$10:$P$1609,'BD PREÇO'!$A$10:$A$1609=A63,""))</f>
        <v/>
      </c>
      <c r="K63" s="90" t="str" cm="1">
        <f t="array" ref="K63" xml:space="preserve">
IF(A63="","",
_xlfn._xlws.FILTER('BD PREÇO'!$Q$10:$Q$1609,'BD PREÇO'!$A$10:$A$1609=A63,""))</f>
        <v/>
      </c>
      <c r="L63" s="88" t="str" cm="1">
        <f t="array" ref="L63" xml:space="preserve">
IF(A63="","",
_xlfn._xlws.FILTER('BD PREÇO'!$R$10:$R$1609,'BD PREÇO'!$A$10:$A$1609=A63,""))</f>
        <v/>
      </c>
      <c r="M63" s="89" t="str" cm="1">
        <f t="array" ref="M63" xml:space="preserve">
IF(A63="","",
_xlfn._xlws.FILTER('BD PREÇO'!$S$10:$S$1609,'BD PREÇO'!$A$10:$A$1609=A63,""))</f>
        <v/>
      </c>
      <c r="N63" s="89" t="str" cm="1">
        <f t="array" ref="N63" xml:space="preserve">
IF(A63="","",
_xlfn._xlws.FILTER('BD ITEM'!$O$12:$O$331,'BD ITEM'!$B$12:$B$331=B63,""))</f>
        <v/>
      </c>
      <c r="O63" s="89" t="str" cm="1">
        <f t="array" ref="O63" xml:space="preserve">
IF(A63="","",
_xlfn._xlws.FILTER('BD ITEM'!$P$12:$P$331,'BD ITEM'!$B$12:$B$331=B63,""))</f>
        <v/>
      </c>
      <c r="P63" s="89" t="str" cm="1">
        <f t="array" ref="P63" xml:space="preserve">
IF(A63="","",
_xlfn._xlws.FILTER('BD ITEM'!$Q$12:$Q$331,'BD ITEM'!$B$12:$B$331=B63,""))</f>
        <v/>
      </c>
      <c r="Q63" s="87" t="str" cm="1">
        <f t="array" ref="Q63" xml:space="preserve">
IF(A63="","",
_xlfn._xlws.FILTER('BD PREÇO'!$T$10:$T$1609,'BD PREÇO'!$A$10:$A$1609=A63,""))</f>
        <v/>
      </c>
      <c r="R63" s="23"/>
    </row>
    <row r="64" spans="1:18">
      <c r="A64" s="41"/>
      <c r="B64" s="81" t="str" cm="1">
        <f t="array" ref="B64" xml:space="preserve">
IF(A64="","",
_xlfn._xlws.FILTER('BD PREÇO'!$B$10:$B$1609,'BD PREÇO'!$A$10:$A$1609=A64,""))</f>
        <v/>
      </c>
      <c r="C64" s="81" t="str" cm="1">
        <f t="array" ref="C64" xml:space="preserve">
IF(A64="","",
_xlfn._xlws.FILTER('BD PREÇO'!$C$10:$C$1609,'BD PREÇO'!$A$10:$A$1609=A64,""))</f>
        <v/>
      </c>
      <c r="D64" s="81" t="str" cm="1">
        <f t="array" ref="D64" xml:space="preserve">
IF(A64="","",
_xlfn._xlws.FILTER('BD ITEM'!$I$12:$I$331,'BD ITEM'!$B$12:$B$331=B64,""))</f>
        <v/>
      </c>
      <c r="E64" s="81" t="str" cm="1">
        <f t="array" ref="E64" xml:space="preserve">
IF(A64="","",
_xlfn._xlws.FILTER('BD PREÇO'!$E$10:$E$1609,'BD PREÇO'!$A$10:$A$1609=A64,""))</f>
        <v/>
      </c>
      <c r="F64" s="81" t="str" cm="1">
        <f t="array" ref="F64" xml:space="preserve">
IF(A64="","",
_xlfn._xlws.FILTER('BD PREÇO'!$F$10:$F$1609,'BD PREÇO'!$A$10:$A$1609=A64,""))</f>
        <v/>
      </c>
      <c r="G64" s="81" t="str" cm="1">
        <f t="array" ref="G64" xml:space="preserve">
IF(A64="","",
_xlfn._xlws.FILTER('BD PREÇO'!$G$10:$G$1609,'BD PREÇO'!$A$10:$A$1609=A64,""))</f>
        <v/>
      </c>
      <c r="H64" s="81" t="str" cm="1">
        <f t="array" ref="H64" xml:space="preserve">
IF(A64="","",
_xlfn._xlws.FILTER('BD ITEM'!$M$12:$M$331,'BD ITEM'!$B$12:$B$331=B64,""))</f>
        <v/>
      </c>
      <c r="I64" s="81" t="str" cm="1">
        <f t="array" ref="I64" xml:space="preserve">
IF(A64="","",
_xlfn._xlws.FILTER('BD ITEM'!$N$12:$N$331,'BD ITEM'!$B$12:$B$331=B64,""))</f>
        <v/>
      </c>
      <c r="J64" s="62" t="str" cm="1">
        <f t="array" ref="J64" xml:space="preserve">
IF(A64="","",
_xlfn._xlws.FILTER('BD PREÇO'!$P$10:$P$1609,'BD PREÇO'!$A$10:$A$1609=A64,""))</f>
        <v/>
      </c>
      <c r="K64" s="90" t="str" cm="1">
        <f t="array" ref="K64" xml:space="preserve">
IF(A64="","",
_xlfn._xlws.FILTER('BD PREÇO'!$Q$10:$Q$1609,'BD PREÇO'!$A$10:$A$1609=A64,""))</f>
        <v/>
      </c>
      <c r="L64" s="88" t="str" cm="1">
        <f t="array" ref="L64" xml:space="preserve">
IF(A64="","",
_xlfn._xlws.FILTER('BD PREÇO'!$R$10:$R$1609,'BD PREÇO'!$A$10:$A$1609=A64,""))</f>
        <v/>
      </c>
      <c r="M64" s="89" t="str" cm="1">
        <f t="array" ref="M64" xml:space="preserve">
IF(A64="","",
_xlfn._xlws.FILTER('BD PREÇO'!$S$10:$S$1609,'BD PREÇO'!$A$10:$A$1609=A64,""))</f>
        <v/>
      </c>
      <c r="N64" s="89" t="str" cm="1">
        <f t="array" ref="N64" xml:space="preserve">
IF(A64="","",
_xlfn._xlws.FILTER('BD ITEM'!$O$12:$O$331,'BD ITEM'!$B$12:$B$331=B64,""))</f>
        <v/>
      </c>
      <c r="O64" s="89" t="str" cm="1">
        <f t="array" ref="O64" xml:space="preserve">
IF(A64="","",
_xlfn._xlws.FILTER('BD ITEM'!$P$12:$P$331,'BD ITEM'!$B$12:$B$331=B64,""))</f>
        <v/>
      </c>
      <c r="P64" s="89" t="str" cm="1">
        <f t="array" ref="P64" xml:space="preserve">
IF(A64="","",
_xlfn._xlws.FILTER('BD ITEM'!$Q$12:$Q$331,'BD ITEM'!$B$12:$B$331=B64,""))</f>
        <v/>
      </c>
      <c r="Q64" s="87" t="str" cm="1">
        <f t="array" ref="Q64" xml:space="preserve">
IF(A64="","",
_xlfn._xlws.FILTER('BD PREÇO'!$T$10:$T$1609,'BD PREÇO'!$A$10:$A$1609=A64,""))</f>
        <v/>
      </c>
      <c r="R64" s="23"/>
    </row>
    <row r="65" spans="1:18">
      <c r="A65" s="41"/>
      <c r="B65" s="81" t="str" cm="1">
        <f t="array" ref="B65" xml:space="preserve">
IF(A65="","",
_xlfn._xlws.FILTER('BD PREÇO'!$B$10:$B$1609,'BD PREÇO'!$A$10:$A$1609=A65,""))</f>
        <v/>
      </c>
      <c r="C65" s="81" t="str" cm="1">
        <f t="array" ref="C65" xml:space="preserve">
IF(A65="","",
_xlfn._xlws.FILTER('BD PREÇO'!$C$10:$C$1609,'BD PREÇO'!$A$10:$A$1609=A65,""))</f>
        <v/>
      </c>
      <c r="D65" s="81" t="str" cm="1">
        <f t="array" ref="D65" xml:space="preserve">
IF(A65="","",
_xlfn._xlws.FILTER('BD ITEM'!$I$12:$I$331,'BD ITEM'!$B$12:$B$331=B65,""))</f>
        <v/>
      </c>
      <c r="E65" s="81" t="str" cm="1">
        <f t="array" ref="E65" xml:space="preserve">
IF(A65="","",
_xlfn._xlws.FILTER('BD PREÇO'!$E$10:$E$1609,'BD PREÇO'!$A$10:$A$1609=A65,""))</f>
        <v/>
      </c>
      <c r="F65" s="81" t="str" cm="1">
        <f t="array" ref="F65" xml:space="preserve">
IF(A65="","",
_xlfn._xlws.FILTER('BD PREÇO'!$F$10:$F$1609,'BD PREÇO'!$A$10:$A$1609=A65,""))</f>
        <v/>
      </c>
      <c r="G65" s="81" t="str" cm="1">
        <f t="array" ref="G65" xml:space="preserve">
IF(A65="","",
_xlfn._xlws.FILTER('BD PREÇO'!$G$10:$G$1609,'BD PREÇO'!$A$10:$A$1609=A65,""))</f>
        <v/>
      </c>
      <c r="H65" s="81" t="str" cm="1">
        <f t="array" ref="H65" xml:space="preserve">
IF(A65="","",
_xlfn._xlws.FILTER('BD ITEM'!$M$12:$M$331,'BD ITEM'!$B$12:$B$331=B65,""))</f>
        <v/>
      </c>
      <c r="I65" s="81" t="str" cm="1">
        <f t="array" ref="I65" xml:space="preserve">
IF(A65="","",
_xlfn._xlws.FILTER('BD ITEM'!$N$12:$N$331,'BD ITEM'!$B$12:$B$331=B65,""))</f>
        <v/>
      </c>
      <c r="J65" s="62" t="str" cm="1">
        <f t="array" ref="J65" xml:space="preserve">
IF(A65="","",
_xlfn._xlws.FILTER('BD PREÇO'!$P$10:$P$1609,'BD PREÇO'!$A$10:$A$1609=A65,""))</f>
        <v/>
      </c>
      <c r="K65" s="90" t="str" cm="1">
        <f t="array" ref="K65" xml:space="preserve">
IF(A65="","",
_xlfn._xlws.FILTER('BD PREÇO'!$Q$10:$Q$1609,'BD PREÇO'!$A$10:$A$1609=A65,""))</f>
        <v/>
      </c>
      <c r="L65" s="88" t="str" cm="1">
        <f t="array" ref="L65" xml:space="preserve">
IF(A65="","",
_xlfn._xlws.FILTER('BD PREÇO'!$R$10:$R$1609,'BD PREÇO'!$A$10:$A$1609=A65,""))</f>
        <v/>
      </c>
      <c r="M65" s="89" t="str" cm="1">
        <f t="array" ref="M65" xml:space="preserve">
IF(A65="","",
_xlfn._xlws.FILTER('BD PREÇO'!$S$10:$S$1609,'BD PREÇO'!$A$10:$A$1609=A65,""))</f>
        <v/>
      </c>
      <c r="N65" s="89" t="str" cm="1">
        <f t="array" ref="N65" xml:space="preserve">
IF(A65="","",
_xlfn._xlws.FILTER('BD ITEM'!$O$12:$O$331,'BD ITEM'!$B$12:$B$331=B65,""))</f>
        <v/>
      </c>
      <c r="O65" s="89" t="str" cm="1">
        <f t="array" ref="O65" xml:space="preserve">
IF(A65="","",
_xlfn._xlws.FILTER('BD ITEM'!$P$12:$P$331,'BD ITEM'!$B$12:$B$331=B65,""))</f>
        <v/>
      </c>
      <c r="P65" s="89" t="str" cm="1">
        <f t="array" ref="P65" xml:space="preserve">
IF(A65="","",
_xlfn._xlws.FILTER('BD ITEM'!$Q$12:$Q$331,'BD ITEM'!$B$12:$B$331=B65,""))</f>
        <v/>
      </c>
      <c r="Q65" s="87" t="str" cm="1">
        <f t="array" ref="Q65" xml:space="preserve">
IF(A65="","",
_xlfn._xlws.FILTER('BD PREÇO'!$T$10:$T$1609,'BD PREÇO'!$A$10:$A$1609=A65,""))</f>
        <v/>
      </c>
      <c r="R65" s="23"/>
    </row>
    <row r="66" spans="1:18">
      <c r="A66" s="41"/>
      <c r="B66" s="81" t="str" cm="1">
        <f t="array" ref="B66" xml:space="preserve">
IF(A66="","",
_xlfn._xlws.FILTER('BD PREÇO'!$B$10:$B$1609,'BD PREÇO'!$A$10:$A$1609=A66,""))</f>
        <v/>
      </c>
      <c r="C66" s="81" t="str" cm="1">
        <f t="array" ref="C66" xml:space="preserve">
IF(A66="","",
_xlfn._xlws.FILTER('BD PREÇO'!$C$10:$C$1609,'BD PREÇO'!$A$10:$A$1609=A66,""))</f>
        <v/>
      </c>
      <c r="D66" s="81" t="str" cm="1">
        <f t="array" ref="D66" xml:space="preserve">
IF(A66="","",
_xlfn._xlws.FILTER('BD ITEM'!$I$12:$I$331,'BD ITEM'!$B$12:$B$331=B66,""))</f>
        <v/>
      </c>
      <c r="E66" s="81" t="str" cm="1">
        <f t="array" ref="E66" xml:space="preserve">
IF(A66="","",
_xlfn._xlws.FILTER('BD PREÇO'!$E$10:$E$1609,'BD PREÇO'!$A$10:$A$1609=A66,""))</f>
        <v/>
      </c>
      <c r="F66" s="81" t="str" cm="1">
        <f t="array" ref="F66" xml:space="preserve">
IF(A66="","",
_xlfn._xlws.FILTER('BD PREÇO'!$F$10:$F$1609,'BD PREÇO'!$A$10:$A$1609=A66,""))</f>
        <v/>
      </c>
      <c r="G66" s="81" t="str" cm="1">
        <f t="array" ref="G66" xml:space="preserve">
IF(A66="","",
_xlfn._xlws.FILTER('BD PREÇO'!$G$10:$G$1609,'BD PREÇO'!$A$10:$A$1609=A66,""))</f>
        <v/>
      </c>
      <c r="H66" s="81" t="str" cm="1">
        <f t="array" ref="H66" xml:space="preserve">
IF(A66="","",
_xlfn._xlws.FILTER('BD ITEM'!$M$12:$M$331,'BD ITEM'!$B$12:$B$331=B66,""))</f>
        <v/>
      </c>
      <c r="I66" s="81" t="str" cm="1">
        <f t="array" ref="I66" xml:space="preserve">
IF(A66="","",
_xlfn._xlws.FILTER('BD ITEM'!$N$12:$N$331,'BD ITEM'!$B$12:$B$331=B66,""))</f>
        <v/>
      </c>
      <c r="J66" s="62" t="str" cm="1">
        <f t="array" ref="J66" xml:space="preserve">
IF(A66="","",
_xlfn._xlws.FILTER('BD PREÇO'!$P$10:$P$1609,'BD PREÇO'!$A$10:$A$1609=A66,""))</f>
        <v/>
      </c>
      <c r="K66" s="90" t="str" cm="1">
        <f t="array" ref="K66" xml:space="preserve">
IF(A66="","",
_xlfn._xlws.FILTER('BD PREÇO'!$Q$10:$Q$1609,'BD PREÇO'!$A$10:$A$1609=A66,""))</f>
        <v/>
      </c>
      <c r="L66" s="88" t="str" cm="1">
        <f t="array" ref="L66" xml:space="preserve">
IF(A66="","",
_xlfn._xlws.FILTER('BD PREÇO'!$R$10:$R$1609,'BD PREÇO'!$A$10:$A$1609=A66,""))</f>
        <v/>
      </c>
      <c r="M66" s="89" t="str" cm="1">
        <f t="array" ref="M66" xml:space="preserve">
IF(A66="","",
_xlfn._xlws.FILTER('BD PREÇO'!$S$10:$S$1609,'BD PREÇO'!$A$10:$A$1609=A66,""))</f>
        <v/>
      </c>
      <c r="N66" s="89" t="str" cm="1">
        <f t="array" ref="N66" xml:space="preserve">
IF(A66="","",
_xlfn._xlws.FILTER('BD ITEM'!$O$12:$O$331,'BD ITEM'!$B$12:$B$331=B66,""))</f>
        <v/>
      </c>
      <c r="O66" s="89" t="str" cm="1">
        <f t="array" ref="O66" xml:space="preserve">
IF(A66="","",
_xlfn._xlws.FILTER('BD ITEM'!$P$12:$P$331,'BD ITEM'!$B$12:$B$331=B66,""))</f>
        <v/>
      </c>
      <c r="P66" s="89" t="str" cm="1">
        <f t="array" ref="P66" xml:space="preserve">
IF(A66="","",
_xlfn._xlws.FILTER('BD ITEM'!$Q$12:$Q$331,'BD ITEM'!$B$12:$B$331=B66,""))</f>
        <v/>
      </c>
      <c r="Q66" s="87" t="str" cm="1">
        <f t="array" ref="Q66" xml:space="preserve">
IF(A66="","",
_xlfn._xlws.FILTER('BD PREÇO'!$T$10:$T$1609,'BD PREÇO'!$A$10:$A$1609=A66,""))</f>
        <v/>
      </c>
      <c r="R66" s="23"/>
    </row>
    <row r="67" spans="1:18">
      <c r="A67" s="41"/>
      <c r="B67" s="81" t="str" cm="1">
        <f t="array" ref="B67" xml:space="preserve">
IF(A67="","",
_xlfn._xlws.FILTER('BD PREÇO'!$B$10:$B$1609,'BD PREÇO'!$A$10:$A$1609=A67,""))</f>
        <v/>
      </c>
      <c r="C67" s="81" t="str" cm="1">
        <f t="array" ref="C67" xml:space="preserve">
IF(A67="","",
_xlfn._xlws.FILTER('BD PREÇO'!$C$10:$C$1609,'BD PREÇO'!$A$10:$A$1609=A67,""))</f>
        <v/>
      </c>
      <c r="D67" s="81" t="str" cm="1">
        <f t="array" ref="D67" xml:space="preserve">
IF(A67="","",
_xlfn._xlws.FILTER('BD ITEM'!$I$12:$I$331,'BD ITEM'!$B$12:$B$331=B67,""))</f>
        <v/>
      </c>
      <c r="E67" s="81" t="str" cm="1">
        <f t="array" ref="E67" xml:space="preserve">
IF(A67="","",
_xlfn._xlws.FILTER('BD PREÇO'!$E$10:$E$1609,'BD PREÇO'!$A$10:$A$1609=A67,""))</f>
        <v/>
      </c>
      <c r="F67" s="81" t="str" cm="1">
        <f t="array" ref="F67" xml:space="preserve">
IF(A67="","",
_xlfn._xlws.FILTER('BD PREÇO'!$F$10:$F$1609,'BD PREÇO'!$A$10:$A$1609=A67,""))</f>
        <v/>
      </c>
      <c r="G67" s="81" t="str" cm="1">
        <f t="array" ref="G67" xml:space="preserve">
IF(A67="","",
_xlfn._xlws.FILTER('BD PREÇO'!$G$10:$G$1609,'BD PREÇO'!$A$10:$A$1609=A67,""))</f>
        <v/>
      </c>
      <c r="H67" s="81" t="str" cm="1">
        <f t="array" ref="H67" xml:space="preserve">
IF(A67="","",
_xlfn._xlws.FILTER('BD ITEM'!$M$12:$M$331,'BD ITEM'!$B$12:$B$331=B67,""))</f>
        <v/>
      </c>
      <c r="I67" s="81" t="str" cm="1">
        <f t="array" ref="I67" xml:space="preserve">
IF(A67="","",
_xlfn._xlws.FILTER('BD ITEM'!$N$12:$N$331,'BD ITEM'!$B$12:$B$331=B67,""))</f>
        <v/>
      </c>
      <c r="J67" s="62" t="str" cm="1">
        <f t="array" ref="J67" xml:space="preserve">
IF(A67="","",
_xlfn._xlws.FILTER('BD PREÇO'!$P$10:$P$1609,'BD PREÇO'!$A$10:$A$1609=A67,""))</f>
        <v/>
      </c>
      <c r="K67" s="90" t="str" cm="1">
        <f t="array" ref="K67" xml:space="preserve">
IF(A67="","",
_xlfn._xlws.FILTER('BD PREÇO'!$Q$10:$Q$1609,'BD PREÇO'!$A$10:$A$1609=A67,""))</f>
        <v/>
      </c>
      <c r="L67" s="88" t="str" cm="1">
        <f t="array" ref="L67" xml:space="preserve">
IF(A67="","",
_xlfn._xlws.FILTER('BD PREÇO'!$R$10:$R$1609,'BD PREÇO'!$A$10:$A$1609=A67,""))</f>
        <v/>
      </c>
      <c r="M67" s="89" t="str" cm="1">
        <f t="array" ref="M67" xml:space="preserve">
IF(A67="","",
_xlfn._xlws.FILTER('BD PREÇO'!$S$10:$S$1609,'BD PREÇO'!$A$10:$A$1609=A67,""))</f>
        <v/>
      </c>
      <c r="N67" s="89" t="str" cm="1">
        <f t="array" ref="N67" xml:space="preserve">
IF(A67="","",
_xlfn._xlws.FILTER('BD ITEM'!$O$12:$O$331,'BD ITEM'!$B$12:$B$331=B67,""))</f>
        <v/>
      </c>
      <c r="O67" s="89" t="str" cm="1">
        <f t="array" ref="O67" xml:space="preserve">
IF(A67="","",
_xlfn._xlws.FILTER('BD ITEM'!$P$12:$P$331,'BD ITEM'!$B$12:$B$331=B67,""))</f>
        <v/>
      </c>
      <c r="P67" s="89" t="str" cm="1">
        <f t="array" ref="P67" xml:space="preserve">
IF(A67="","",
_xlfn._xlws.FILTER('BD ITEM'!$Q$12:$Q$331,'BD ITEM'!$B$12:$B$331=B67,""))</f>
        <v/>
      </c>
      <c r="Q67" s="87" t="str" cm="1">
        <f t="array" ref="Q67" xml:space="preserve">
IF(A67="","",
_xlfn._xlws.FILTER('BD PREÇO'!$T$10:$T$1609,'BD PREÇO'!$A$10:$A$1609=A67,""))</f>
        <v/>
      </c>
      <c r="R67" s="23"/>
    </row>
    <row r="68" spans="1:18">
      <c r="A68" s="41"/>
      <c r="B68" s="81" t="str" cm="1">
        <f t="array" ref="B68" xml:space="preserve">
IF(A68="","",
_xlfn._xlws.FILTER('BD PREÇO'!$B$10:$B$1609,'BD PREÇO'!$A$10:$A$1609=A68,""))</f>
        <v/>
      </c>
      <c r="C68" s="81" t="str" cm="1">
        <f t="array" ref="C68" xml:space="preserve">
IF(A68="","",
_xlfn._xlws.FILTER('BD PREÇO'!$C$10:$C$1609,'BD PREÇO'!$A$10:$A$1609=A68,""))</f>
        <v/>
      </c>
      <c r="D68" s="81" t="str" cm="1">
        <f t="array" ref="D68" xml:space="preserve">
IF(A68="","",
_xlfn._xlws.FILTER('BD ITEM'!$I$12:$I$331,'BD ITEM'!$B$12:$B$331=B68,""))</f>
        <v/>
      </c>
      <c r="E68" s="81" t="str" cm="1">
        <f t="array" ref="E68" xml:space="preserve">
IF(A68="","",
_xlfn._xlws.FILTER('BD PREÇO'!$E$10:$E$1609,'BD PREÇO'!$A$10:$A$1609=A68,""))</f>
        <v/>
      </c>
      <c r="F68" s="81" t="str" cm="1">
        <f t="array" ref="F68" xml:space="preserve">
IF(A68="","",
_xlfn._xlws.FILTER('BD PREÇO'!$F$10:$F$1609,'BD PREÇO'!$A$10:$A$1609=A68,""))</f>
        <v/>
      </c>
      <c r="G68" s="81" t="str" cm="1">
        <f t="array" ref="G68" xml:space="preserve">
IF(A68="","",
_xlfn._xlws.FILTER('BD PREÇO'!$G$10:$G$1609,'BD PREÇO'!$A$10:$A$1609=A68,""))</f>
        <v/>
      </c>
      <c r="H68" s="81" t="str" cm="1">
        <f t="array" ref="H68" xml:space="preserve">
IF(A68="","",
_xlfn._xlws.FILTER('BD ITEM'!$M$12:$M$331,'BD ITEM'!$B$12:$B$331=B68,""))</f>
        <v/>
      </c>
      <c r="I68" s="81" t="str" cm="1">
        <f t="array" ref="I68" xml:space="preserve">
IF(A68="","",
_xlfn._xlws.FILTER('BD ITEM'!$N$12:$N$331,'BD ITEM'!$B$12:$B$331=B68,""))</f>
        <v/>
      </c>
      <c r="J68" s="62" t="str" cm="1">
        <f t="array" ref="J68" xml:space="preserve">
IF(A68="","",
_xlfn._xlws.FILTER('BD PREÇO'!$P$10:$P$1609,'BD PREÇO'!$A$10:$A$1609=A68,""))</f>
        <v/>
      </c>
      <c r="K68" s="90" t="str" cm="1">
        <f t="array" ref="K68" xml:space="preserve">
IF(A68="","",
_xlfn._xlws.FILTER('BD PREÇO'!$Q$10:$Q$1609,'BD PREÇO'!$A$10:$A$1609=A68,""))</f>
        <v/>
      </c>
      <c r="L68" s="88" t="str" cm="1">
        <f t="array" ref="L68" xml:space="preserve">
IF(A68="","",
_xlfn._xlws.FILTER('BD PREÇO'!$R$10:$R$1609,'BD PREÇO'!$A$10:$A$1609=A68,""))</f>
        <v/>
      </c>
      <c r="M68" s="89" t="str" cm="1">
        <f t="array" ref="M68" xml:space="preserve">
IF(A68="","",
_xlfn._xlws.FILTER('BD PREÇO'!$S$10:$S$1609,'BD PREÇO'!$A$10:$A$1609=A68,""))</f>
        <v/>
      </c>
      <c r="N68" s="89" t="str" cm="1">
        <f t="array" ref="N68" xml:space="preserve">
IF(A68="","",
_xlfn._xlws.FILTER('BD ITEM'!$O$12:$O$331,'BD ITEM'!$B$12:$B$331=B68,""))</f>
        <v/>
      </c>
      <c r="O68" s="89" t="str" cm="1">
        <f t="array" ref="O68" xml:space="preserve">
IF(A68="","",
_xlfn._xlws.FILTER('BD ITEM'!$P$12:$P$331,'BD ITEM'!$B$12:$B$331=B68,""))</f>
        <v/>
      </c>
      <c r="P68" s="89" t="str" cm="1">
        <f t="array" ref="P68" xml:space="preserve">
IF(A68="","",
_xlfn._xlws.FILTER('BD ITEM'!$Q$12:$Q$331,'BD ITEM'!$B$12:$B$331=B68,""))</f>
        <v/>
      </c>
      <c r="Q68" s="87" t="str" cm="1">
        <f t="array" ref="Q68" xml:space="preserve">
IF(A68="","",
_xlfn._xlws.FILTER('BD PREÇO'!$T$10:$T$1609,'BD PREÇO'!$A$10:$A$1609=A68,""))</f>
        <v/>
      </c>
      <c r="R68" s="23"/>
    </row>
    <row r="69" spans="1:18">
      <c r="A69" s="41"/>
      <c r="B69" s="81" t="str" cm="1">
        <f t="array" ref="B69" xml:space="preserve">
IF(A69="","",
_xlfn._xlws.FILTER('BD PREÇO'!$B$10:$B$1609,'BD PREÇO'!$A$10:$A$1609=A69,""))</f>
        <v/>
      </c>
      <c r="C69" s="81" t="str" cm="1">
        <f t="array" ref="C69" xml:space="preserve">
IF(A69="","",
_xlfn._xlws.FILTER('BD PREÇO'!$C$10:$C$1609,'BD PREÇO'!$A$10:$A$1609=A69,""))</f>
        <v/>
      </c>
      <c r="D69" s="81" t="str" cm="1">
        <f t="array" ref="D69" xml:space="preserve">
IF(A69="","",
_xlfn._xlws.FILTER('BD ITEM'!$I$12:$I$331,'BD ITEM'!$B$12:$B$331=B69,""))</f>
        <v/>
      </c>
      <c r="E69" s="81" t="str" cm="1">
        <f t="array" ref="E69" xml:space="preserve">
IF(A69="","",
_xlfn._xlws.FILTER('BD PREÇO'!$E$10:$E$1609,'BD PREÇO'!$A$10:$A$1609=A69,""))</f>
        <v/>
      </c>
      <c r="F69" s="81" t="str" cm="1">
        <f t="array" ref="F69" xml:space="preserve">
IF(A69="","",
_xlfn._xlws.FILTER('BD PREÇO'!$F$10:$F$1609,'BD PREÇO'!$A$10:$A$1609=A69,""))</f>
        <v/>
      </c>
      <c r="G69" s="81" t="str" cm="1">
        <f t="array" ref="G69" xml:space="preserve">
IF(A69="","",
_xlfn._xlws.FILTER('BD PREÇO'!$G$10:$G$1609,'BD PREÇO'!$A$10:$A$1609=A69,""))</f>
        <v/>
      </c>
      <c r="H69" s="81" t="str" cm="1">
        <f t="array" ref="H69" xml:space="preserve">
IF(A69="","",
_xlfn._xlws.FILTER('BD ITEM'!$M$12:$M$331,'BD ITEM'!$B$12:$B$331=B69,""))</f>
        <v/>
      </c>
      <c r="I69" s="81" t="str" cm="1">
        <f t="array" ref="I69" xml:space="preserve">
IF(A69="","",
_xlfn._xlws.FILTER('BD ITEM'!$N$12:$N$331,'BD ITEM'!$B$12:$B$331=B69,""))</f>
        <v/>
      </c>
      <c r="J69" s="62" t="str" cm="1">
        <f t="array" ref="J69" xml:space="preserve">
IF(A69="","",
_xlfn._xlws.FILTER('BD PREÇO'!$P$10:$P$1609,'BD PREÇO'!$A$10:$A$1609=A69,""))</f>
        <v/>
      </c>
      <c r="K69" s="90" t="str" cm="1">
        <f t="array" ref="K69" xml:space="preserve">
IF(A69="","",
_xlfn._xlws.FILTER('BD PREÇO'!$Q$10:$Q$1609,'BD PREÇO'!$A$10:$A$1609=A69,""))</f>
        <v/>
      </c>
      <c r="L69" s="88" t="str" cm="1">
        <f t="array" ref="L69" xml:space="preserve">
IF(A69="","",
_xlfn._xlws.FILTER('BD PREÇO'!$R$10:$R$1609,'BD PREÇO'!$A$10:$A$1609=A69,""))</f>
        <v/>
      </c>
      <c r="M69" s="89" t="str" cm="1">
        <f t="array" ref="M69" xml:space="preserve">
IF(A69="","",
_xlfn._xlws.FILTER('BD PREÇO'!$S$10:$S$1609,'BD PREÇO'!$A$10:$A$1609=A69,""))</f>
        <v/>
      </c>
      <c r="N69" s="89" t="str" cm="1">
        <f t="array" ref="N69" xml:space="preserve">
IF(A69="","",
_xlfn._xlws.FILTER('BD ITEM'!$O$12:$O$331,'BD ITEM'!$B$12:$B$331=B69,""))</f>
        <v/>
      </c>
      <c r="O69" s="89" t="str" cm="1">
        <f t="array" ref="O69" xml:space="preserve">
IF(A69="","",
_xlfn._xlws.FILTER('BD ITEM'!$P$12:$P$331,'BD ITEM'!$B$12:$B$331=B69,""))</f>
        <v/>
      </c>
      <c r="P69" s="89" t="str" cm="1">
        <f t="array" ref="P69" xml:space="preserve">
IF(A69="","",
_xlfn._xlws.FILTER('BD ITEM'!$Q$12:$Q$331,'BD ITEM'!$B$12:$B$331=B69,""))</f>
        <v/>
      </c>
      <c r="Q69" s="87" t="str" cm="1">
        <f t="array" ref="Q69" xml:space="preserve">
IF(A69="","",
_xlfn._xlws.FILTER('BD PREÇO'!$T$10:$T$1609,'BD PREÇO'!$A$10:$A$1609=A69,""))</f>
        <v/>
      </c>
      <c r="R69" s="23"/>
    </row>
    <row r="70" spans="1:18">
      <c r="A70" s="41"/>
      <c r="B70" s="81" t="str" cm="1">
        <f t="array" ref="B70" xml:space="preserve">
IF(A70="","",
_xlfn._xlws.FILTER('BD PREÇO'!$B$10:$B$1609,'BD PREÇO'!$A$10:$A$1609=A70,""))</f>
        <v/>
      </c>
      <c r="C70" s="81" t="str" cm="1">
        <f t="array" ref="C70" xml:space="preserve">
IF(A70="","",
_xlfn._xlws.FILTER('BD PREÇO'!$C$10:$C$1609,'BD PREÇO'!$A$10:$A$1609=A70,""))</f>
        <v/>
      </c>
      <c r="D70" s="81" t="str" cm="1">
        <f t="array" ref="D70" xml:space="preserve">
IF(A70="","",
_xlfn._xlws.FILTER('BD ITEM'!$I$12:$I$331,'BD ITEM'!$B$12:$B$331=B70,""))</f>
        <v/>
      </c>
      <c r="E70" s="81" t="str" cm="1">
        <f t="array" ref="E70" xml:space="preserve">
IF(A70="","",
_xlfn._xlws.FILTER('BD PREÇO'!$E$10:$E$1609,'BD PREÇO'!$A$10:$A$1609=A70,""))</f>
        <v/>
      </c>
      <c r="F70" s="81" t="str" cm="1">
        <f t="array" ref="F70" xml:space="preserve">
IF(A70="","",
_xlfn._xlws.FILTER('BD PREÇO'!$F$10:$F$1609,'BD PREÇO'!$A$10:$A$1609=A70,""))</f>
        <v/>
      </c>
      <c r="G70" s="81" t="str" cm="1">
        <f t="array" ref="G70" xml:space="preserve">
IF(A70="","",
_xlfn._xlws.FILTER('BD PREÇO'!$G$10:$G$1609,'BD PREÇO'!$A$10:$A$1609=A70,""))</f>
        <v/>
      </c>
      <c r="H70" s="81" t="str" cm="1">
        <f t="array" ref="H70" xml:space="preserve">
IF(A70="","",
_xlfn._xlws.FILTER('BD ITEM'!$M$12:$M$331,'BD ITEM'!$B$12:$B$331=B70,""))</f>
        <v/>
      </c>
      <c r="I70" s="81" t="str" cm="1">
        <f t="array" ref="I70" xml:space="preserve">
IF(A70="","",
_xlfn._xlws.FILTER('BD ITEM'!$N$12:$N$331,'BD ITEM'!$B$12:$B$331=B70,""))</f>
        <v/>
      </c>
      <c r="J70" s="62" t="str" cm="1">
        <f t="array" ref="J70" xml:space="preserve">
IF(A70="","",
_xlfn._xlws.FILTER('BD PREÇO'!$P$10:$P$1609,'BD PREÇO'!$A$10:$A$1609=A70,""))</f>
        <v/>
      </c>
      <c r="K70" s="90" t="str" cm="1">
        <f t="array" ref="K70" xml:space="preserve">
IF(A70="","",
_xlfn._xlws.FILTER('BD PREÇO'!$Q$10:$Q$1609,'BD PREÇO'!$A$10:$A$1609=A70,""))</f>
        <v/>
      </c>
      <c r="L70" s="88" t="str" cm="1">
        <f t="array" ref="L70" xml:space="preserve">
IF(A70="","",
_xlfn._xlws.FILTER('BD PREÇO'!$R$10:$R$1609,'BD PREÇO'!$A$10:$A$1609=A70,""))</f>
        <v/>
      </c>
      <c r="M70" s="89" t="str" cm="1">
        <f t="array" ref="M70" xml:space="preserve">
IF(A70="","",
_xlfn._xlws.FILTER('BD PREÇO'!$S$10:$S$1609,'BD PREÇO'!$A$10:$A$1609=A70,""))</f>
        <v/>
      </c>
      <c r="N70" s="89" t="str" cm="1">
        <f t="array" ref="N70" xml:space="preserve">
IF(A70="","",
_xlfn._xlws.FILTER('BD ITEM'!$O$12:$O$331,'BD ITEM'!$B$12:$B$331=B70,""))</f>
        <v/>
      </c>
      <c r="O70" s="89" t="str" cm="1">
        <f t="array" ref="O70" xml:space="preserve">
IF(A70="","",
_xlfn._xlws.FILTER('BD ITEM'!$P$12:$P$331,'BD ITEM'!$B$12:$B$331=B70,""))</f>
        <v/>
      </c>
      <c r="P70" s="89" t="str" cm="1">
        <f t="array" ref="P70" xml:space="preserve">
IF(A70="","",
_xlfn._xlws.FILTER('BD ITEM'!$Q$12:$Q$331,'BD ITEM'!$B$12:$B$331=B70,""))</f>
        <v/>
      </c>
      <c r="Q70" s="87" t="str" cm="1">
        <f t="array" ref="Q70" xml:space="preserve">
IF(A70="","",
_xlfn._xlws.FILTER('BD PREÇO'!$T$10:$T$1609,'BD PREÇO'!$A$10:$A$1609=A70,""))</f>
        <v/>
      </c>
      <c r="R70" s="23"/>
    </row>
    <row r="71" spans="1:18">
      <c r="A71" s="41"/>
      <c r="B71" s="81" t="str" cm="1">
        <f t="array" ref="B71" xml:space="preserve">
IF(A71="","",
_xlfn._xlws.FILTER('BD PREÇO'!$B$10:$B$1609,'BD PREÇO'!$A$10:$A$1609=A71,""))</f>
        <v/>
      </c>
      <c r="C71" s="81" t="str" cm="1">
        <f t="array" ref="C71" xml:space="preserve">
IF(A71="","",
_xlfn._xlws.FILTER('BD PREÇO'!$C$10:$C$1609,'BD PREÇO'!$A$10:$A$1609=A71,""))</f>
        <v/>
      </c>
      <c r="D71" s="81" t="str" cm="1">
        <f t="array" ref="D71" xml:space="preserve">
IF(A71="","",
_xlfn._xlws.FILTER('BD ITEM'!$I$12:$I$331,'BD ITEM'!$B$12:$B$331=B71,""))</f>
        <v/>
      </c>
      <c r="E71" s="81" t="str" cm="1">
        <f t="array" ref="E71" xml:space="preserve">
IF(A71="","",
_xlfn._xlws.FILTER('BD PREÇO'!$E$10:$E$1609,'BD PREÇO'!$A$10:$A$1609=A71,""))</f>
        <v/>
      </c>
      <c r="F71" s="81" t="str" cm="1">
        <f t="array" ref="F71" xml:space="preserve">
IF(A71="","",
_xlfn._xlws.FILTER('BD PREÇO'!$F$10:$F$1609,'BD PREÇO'!$A$10:$A$1609=A71,""))</f>
        <v/>
      </c>
      <c r="G71" s="81" t="str" cm="1">
        <f t="array" ref="G71" xml:space="preserve">
IF(A71="","",
_xlfn._xlws.FILTER('BD PREÇO'!$G$10:$G$1609,'BD PREÇO'!$A$10:$A$1609=A71,""))</f>
        <v/>
      </c>
      <c r="H71" s="81" t="str" cm="1">
        <f t="array" ref="H71" xml:space="preserve">
IF(A71="","",
_xlfn._xlws.FILTER('BD ITEM'!$M$12:$M$331,'BD ITEM'!$B$12:$B$331=B71,""))</f>
        <v/>
      </c>
      <c r="I71" s="81" t="str" cm="1">
        <f t="array" ref="I71" xml:space="preserve">
IF(A71="","",
_xlfn._xlws.FILTER('BD ITEM'!$N$12:$N$331,'BD ITEM'!$B$12:$B$331=B71,""))</f>
        <v/>
      </c>
      <c r="J71" s="62" t="str" cm="1">
        <f t="array" ref="J71" xml:space="preserve">
IF(A71="","",
_xlfn._xlws.FILTER('BD PREÇO'!$P$10:$P$1609,'BD PREÇO'!$A$10:$A$1609=A71,""))</f>
        <v/>
      </c>
      <c r="K71" s="90" t="str" cm="1">
        <f t="array" ref="K71" xml:space="preserve">
IF(A71="","",
_xlfn._xlws.FILTER('BD PREÇO'!$Q$10:$Q$1609,'BD PREÇO'!$A$10:$A$1609=A71,""))</f>
        <v/>
      </c>
      <c r="L71" s="88" t="str" cm="1">
        <f t="array" ref="L71" xml:space="preserve">
IF(A71="","",
_xlfn._xlws.FILTER('BD PREÇO'!$R$10:$R$1609,'BD PREÇO'!$A$10:$A$1609=A71,""))</f>
        <v/>
      </c>
      <c r="M71" s="89" t="str" cm="1">
        <f t="array" ref="M71" xml:space="preserve">
IF(A71="","",
_xlfn._xlws.FILTER('BD PREÇO'!$S$10:$S$1609,'BD PREÇO'!$A$10:$A$1609=A71,""))</f>
        <v/>
      </c>
      <c r="N71" s="89" t="str" cm="1">
        <f t="array" ref="N71" xml:space="preserve">
IF(A71="","",
_xlfn._xlws.FILTER('BD ITEM'!$O$12:$O$331,'BD ITEM'!$B$12:$B$331=B71,""))</f>
        <v/>
      </c>
      <c r="O71" s="89" t="str" cm="1">
        <f t="array" ref="O71" xml:space="preserve">
IF(A71="","",
_xlfn._xlws.FILTER('BD ITEM'!$P$12:$P$331,'BD ITEM'!$B$12:$B$331=B71,""))</f>
        <v/>
      </c>
      <c r="P71" s="89" t="str" cm="1">
        <f t="array" ref="P71" xml:space="preserve">
IF(A71="","",
_xlfn._xlws.FILTER('BD ITEM'!$Q$12:$Q$331,'BD ITEM'!$B$12:$B$331=B71,""))</f>
        <v/>
      </c>
      <c r="Q71" s="87" t="str" cm="1">
        <f t="array" ref="Q71" xml:space="preserve">
IF(A71="","",
_xlfn._xlws.FILTER('BD PREÇO'!$T$10:$T$1609,'BD PREÇO'!$A$10:$A$1609=A71,""))</f>
        <v/>
      </c>
      <c r="R71" s="23"/>
    </row>
    <row r="72" spans="1:18">
      <c r="A72" s="41"/>
      <c r="B72" s="81" t="str" cm="1">
        <f t="array" ref="B72" xml:space="preserve">
IF(A72="","",
_xlfn._xlws.FILTER('BD PREÇO'!$B$10:$B$1609,'BD PREÇO'!$A$10:$A$1609=A72,""))</f>
        <v/>
      </c>
      <c r="C72" s="81" t="str" cm="1">
        <f t="array" ref="C72" xml:space="preserve">
IF(A72="","",
_xlfn._xlws.FILTER('BD PREÇO'!$C$10:$C$1609,'BD PREÇO'!$A$10:$A$1609=A72,""))</f>
        <v/>
      </c>
      <c r="D72" s="81" t="str" cm="1">
        <f t="array" ref="D72" xml:space="preserve">
IF(A72="","",
_xlfn._xlws.FILTER('BD ITEM'!$I$12:$I$331,'BD ITEM'!$B$12:$B$331=B72,""))</f>
        <v/>
      </c>
      <c r="E72" s="81" t="str" cm="1">
        <f t="array" ref="E72" xml:space="preserve">
IF(A72="","",
_xlfn._xlws.FILTER('BD PREÇO'!$E$10:$E$1609,'BD PREÇO'!$A$10:$A$1609=A72,""))</f>
        <v/>
      </c>
      <c r="F72" s="81" t="str" cm="1">
        <f t="array" ref="F72" xml:space="preserve">
IF(A72="","",
_xlfn._xlws.FILTER('BD PREÇO'!$F$10:$F$1609,'BD PREÇO'!$A$10:$A$1609=A72,""))</f>
        <v/>
      </c>
      <c r="G72" s="81" t="str" cm="1">
        <f t="array" ref="G72" xml:space="preserve">
IF(A72="","",
_xlfn._xlws.FILTER('BD PREÇO'!$G$10:$G$1609,'BD PREÇO'!$A$10:$A$1609=A72,""))</f>
        <v/>
      </c>
      <c r="H72" s="81" t="str" cm="1">
        <f t="array" ref="H72" xml:space="preserve">
IF(A72="","",
_xlfn._xlws.FILTER('BD ITEM'!$M$12:$M$331,'BD ITEM'!$B$12:$B$331=B72,""))</f>
        <v/>
      </c>
      <c r="I72" s="81" t="str" cm="1">
        <f t="array" ref="I72" xml:space="preserve">
IF(A72="","",
_xlfn._xlws.FILTER('BD ITEM'!$N$12:$N$331,'BD ITEM'!$B$12:$B$331=B72,""))</f>
        <v/>
      </c>
      <c r="J72" s="62" t="str" cm="1">
        <f t="array" ref="J72" xml:space="preserve">
IF(A72="","",
_xlfn._xlws.FILTER('BD PREÇO'!$P$10:$P$1609,'BD PREÇO'!$A$10:$A$1609=A72,""))</f>
        <v/>
      </c>
      <c r="K72" s="90" t="str" cm="1">
        <f t="array" ref="K72" xml:space="preserve">
IF(A72="","",
_xlfn._xlws.FILTER('BD PREÇO'!$Q$10:$Q$1609,'BD PREÇO'!$A$10:$A$1609=A72,""))</f>
        <v/>
      </c>
      <c r="L72" s="88" t="str" cm="1">
        <f t="array" ref="L72" xml:space="preserve">
IF(A72="","",
_xlfn._xlws.FILTER('BD PREÇO'!$R$10:$R$1609,'BD PREÇO'!$A$10:$A$1609=A72,""))</f>
        <v/>
      </c>
      <c r="M72" s="89" t="str" cm="1">
        <f t="array" ref="M72" xml:space="preserve">
IF(A72="","",
_xlfn._xlws.FILTER('BD PREÇO'!$S$10:$S$1609,'BD PREÇO'!$A$10:$A$1609=A72,""))</f>
        <v/>
      </c>
      <c r="N72" s="89" t="str" cm="1">
        <f t="array" ref="N72" xml:space="preserve">
IF(A72="","",
_xlfn._xlws.FILTER('BD ITEM'!$O$12:$O$331,'BD ITEM'!$B$12:$B$331=B72,""))</f>
        <v/>
      </c>
      <c r="O72" s="89" t="str" cm="1">
        <f t="array" ref="O72" xml:space="preserve">
IF(A72="","",
_xlfn._xlws.FILTER('BD ITEM'!$P$12:$P$331,'BD ITEM'!$B$12:$B$331=B72,""))</f>
        <v/>
      </c>
      <c r="P72" s="89" t="str" cm="1">
        <f t="array" ref="P72" xml:space="preserve">
IF(A72="","",
_xlfn._xlws.FILTER('BD ITEM'!$Q$12:$Q$331,'BD ITEM'!$B$12:$B$331=B72,""))</f>
        <v/>
      </c>
      <c r="Q72" s="87" t="str" cm="1">
        <f t="array" ref="Q72" xml:space="preserve">
IF(A72="","",
_xlfn._xlws.FILTER('BD PREÇO'!$T$10:$T$1609,'BD PREÇO'!$A$10:$A$1609=A72,""))</f>
        <v/>
      </c>
      <c r="R72" s="23"/>
    </row>
    <row r="73" spans="1:18">
      <c r="A73" s="41"/>
      <c r="B73" s="81" t="str" cm="1">
        <f t="array" ref="B73" xml:space="preserve">
IF(A73="","",
_xlfn._xlws.FILTER('BD PREÇO'!$B$10:$B$1609,'BD PREÇO'!$A$10:$A$1609=A73,""))</f>
        <v/>
      </c>
      <c r="C73" s="81" t="str" cm="1">
        <f t="array" ref="C73" xml:space="preserve">
IF(A73="","",
_xlfn._xlws.FILTER('BD PREÇO'!$C$10:$C$1609,'BD PREÇO'!$A$10:$A$1609=A73,""))</f>
        <v/>
      </c>
      <c r="D73" s="81" t="str" cm="1">
        <f t="array" ref="D73" xml:space="preserve">
IF(A73="","",
_xlfn._xlws.FILTER('BD ITEM'!$I$12:$I$331,'BD ITEM'!$B$12:$B$331=B73,""))</f>
        <v/>
      </c>
      <c r="E73" s="81" t="str" cm="1">
        <f t="array" ref="E73" xml:space="preserve">
IF(A73="","",
_xlfn._xlws.FILTER('BD PREÇO'!$E$10:$E$1609,'BD PREÇO'!$A$10:$A$1609=A73,""))</f>
        <v/>
      </c>
      <c r="F73" s="81" t="str" cm="1">
        <f t="array" ref="F73" xml:space="preserve">
IF(A73="","",
_xlfn._xlws.FILTER('BD PREÇO'!$F$10:$F$1609,'BD PREÇO'!$A$10:$A$1609=A73,""))</f>
        <v/>
      </c>
      <c r="G73" s="81" t="str" cm="1">
        <f t="array" ref="G73" xml:space="preserve">
IF(A73="","",
_xlfn._xlws.FILTER('BD PREÇO'!$G$10:$G$1609,'BD PREÇO'!$A$10:$A$1609=A73,""))</f>
        <v/>
      </c>
      <c r="H73" s="81" t="str" cm="1">
        <f t="array" ref="H73" xml:space="preserve">
IF(A73="","",
_xlfn._xlws.FILTER('BD ITEM'!$M$12:$M$331,'BD ITEM'!$B$12:$B$331=B73,""))</f>
        <v/>
      </c>
      <c r="I73" s="81" t="str" cm="1">
        <f t="array" ref="I73" xml:space="preserve">
IF(A73="","",
_xlfn._xlws.FILTER('BD ITEM'!$N$12:$N$331,'BD ITEM'!$B$12:$B$331=B73,""))</f>
        <v/>
      </c>
      <c r="J73" s="62" t="str" cm="1">
        <f t="array" ref="J73" xml:space="preserve">
IF(A73="","",
_xlfn._xlws.FILTER('BD PREÇO'!$P$10:$P$1609,'BD PREÇO'!$A$10:$A$1609=A73,""))</f>
        <v/>
      </c>
      <c r="K73" s="90" t="str" cm="1">
        <f t="array" ref="K73" xml:space="preserve">
IF(A73="","",
_xlfn._xlws.FILTER('BD PREÇO'!$Q$10:$Q$1609,'BD PREÇO'!$A$10:$A$1609=A73,""))</f>
        <v/>
      </c>
      <c r="L73" s="88" t="str" cm="1">
        <f t="array" ref="L73" xml:space="preserve">
IF(A73="","",
_xlfn._xlws.FILTER('BD PREÇO'!$R$10:$R$1609,'BD PREÇO'!$A$10:$A$1609=A73,""))</f>
        <v/>
      </c>
      <c r="M73" s="89" t="str" cm="1">
        <f t="array" ref="M73" xml:space="preserve">
IF(A73="","",
_xlfn._xlws.FILTER('BD PREÇO'!$S$10:$S$1609,'BD PREÇO'!$A$10:$A$1609=A73,""))</f>
        <v/>
      </c>
      <c r="N73" s="89" t="str" cm="1">
        <f t="array" ref="N73" xml:space="preserve">
IF(A73="","",
_xlfn._xlws.FILTER('BD ITEM'!$O$12:$O$331,'BD ITEM'!$B$12:$B$331=B73,""))</f>
        <v/>
      </c>
      <c r="O73" s="89" t="str" cm="1">
        <f t="array" ref="O73" xml:space="preserve">
IF(A73="","",
_xlfn._xlws.FILTER('BD ITEM'!$P$12:$P$331,'BD ITEM'!$B$12:$B$331=B73,""))</f>
        <v/>
      </c>
      <c r="P73" s="89" t="str" cm="1">
        <f t="array" ref="P73" xml:space="preserve">
IF(A73="","",
_xlfn._xlws.FILTER('BD ITEM'!$Q$12:$Q$331,'BD ITEM'!$B$12:$B$331=B73,""))</f>
        <v/>
      </c>
      <c r="Q73" s="87" t="str" cm="1">
        <f t="array" ref="Q73" xml:space="preserve">
IF(A73="","",
_xlfn._xlws.FILTER('BD PREÇO'!$T$10:$T$1609,'BD PREÇO'!$A$10:$A$1609=A73,""))</f>
        <v/>
      </c>
      <c r="R73" s="23"/>
    </row>
    <row r="74" spans="1:18">
      <c r="A74" s="41"/>
      <c r="B74" s="81" t="str" cm="1">
        <f t="array" ref="B74" xml:space="preserve">
IF(A74="","",
_xlfn._xlws.FILTER('BD PREÇO'!$B$10:$B$1609,'BD PREÇO'!$A$10:$A$1609=A74,""))</f>
        <v/>
      </c>
      <c r="C74" s="81" t="str" cm="1">
        <f t="array" ref="C74" xml:space="preserve">
IF(A74="","",
_xlfn._xlws.FILTER('BD PREÇO'!$C$10:$C$1609,'BD PREÇO'!$A$10:$A$1609=A74,""))</f>
        <v/>
      </c>
      <c r="D74" s="81" t="str" cm="1">
        <f t="array" ref="D74" xml:space="preserve">
IF(A74="","",
_xlfn._xlws.FILTER('BD ITEM'!$I$12:$I$331,'BD ITEM'!$B$12:$B$331=B74,""))</f>
        <v/>
      </c>
      <c r="E74" s="81" t="str" cm="1">
        <f t="array" ref="E74" xml:space="preserve">
IF(A74="","",
_xlfn._xlws.FILTER('BD PREÇO'!$E$10:$E$1609,'BD PREÇO'!$A$10:$A$1609=A74,""))</f>
        <v/>
      </c>
      <c r="F74" s="81" t="str" cm="1">
        <f t="array" ref="F74" xml:space="preserve">
IF(A74="","",
_xlfn._xlws.FILTER('BD PREÇO'!$F$10:$F$1609,'BD PREÇO'!$A$10:$A$1609=A74,""))</f>
        <v/>
      </c>
      <c r="G74" s="81" t="str" cm="1">
        <f t="array" ref="G74" xml:space="preserve">
IF(A74="","",
_xlfn._xlws.FILTER('BD PREÇO'!$G$10:$G$1609,'BD PREÇO'!$A$10:$A$1609=A74,""))</f>
        <v/>
      </c>
      <c r="H74" s="81" t="str" cm="1">
        <f t="array" ref="H74" xml:space="preserve">
IF(A74="","",
_xlfn._xlws.FILTER('BD ITEM'!$M$12:$M$331,'BD ITEM'!$B$12:$B$331=B74,""))</f>
        <v/>
      </c>
      <c r="I74" s="81" t="str" cm="1">
        <f t="array" ref="I74" xml:space="preserve">
IF(A74="","",
_xlfn._xlws.FILTER('BD ITEM'!$N$12:$N$331,'BD ITEM'!$B$12:$B$331=B74,""))</f>
        <v/>
      </c>
      <c r="J74" s="62" t="str" cm="1">
        <f t="array" ref="J74" xml:space="preserve">
IF(A74="","",
_xlfn._xlws.FILTER('BD PREÇO'!$P$10:$P$1609,'BD PREÇO'!$A$10:$A$1609=A74,""))</f>
        <v/>
      </c>
      <c r="K74" s="90" t="str" cm="1">
        <f t="array" ref="K74" xml:space="preserve">
IF(A74="","",
_xlfn._xlws.FILTER('BD PREÇO'!$Q$10:$Q$1609,'BD PREÇO'!$A$10:$A$1609=A74,""))</f>
        <v/>
      </c>
      <c r="L74" s="88" t="str" cm="1">
        <f t="array" ref="L74" xml:space="preserve">
IF(A74="","",
_xlfn._xlws.FILTER('BD PREÇO'!$R$10:$R$1609,'BD PREÇO'!$A$10:$A$1609=A74,""))</f>
        <v/>
      </c>
      <c r="M74" s="89" t="str" cm="1">
        <f t="array" ref="M74" xml:space="preserve">
IF(A74="","",
_xlfn._xlws.FILTER('BD PREÇO'!$S$10:$S$1609,'BD PREÇO'!$A$10:$A$1609=A74,""))</f>
        <v/>
      </c>
      <c r="N74" s="89" t="str" cm="1">
        <f t="array" ref="N74" xml:space="preserve">
IF(A74="","",
_xlfn._xlws.FILTER('BD ITEM'!$O$12:$O$331,'BD ITEM'!$B$12:$B$331=B74,""))</f>
        <v/>
      </c>
      <c r="O74" s="89" t="str" cm="1">
        <f t="array" ref="O74" xml:space="preserve">
IF(A74="","",
_xlfn._xlws.FILTER('BD ITEM'!$P$12:$P$331,'BD ITEM'!$B$12:$B$331=B74,""))</f>
        <v/>
      </c>
      <c r="P74" s="89" t="str" cm="1">
        <f t="array" ref="P74" xml:space="preserve">
IF(A74="","",
_xlfn._xlws.FILTER('BD ITEM'!$Q$12:$Q$331,'BD ITEM'!$B$12:$B$331=B74,""))</f>
        <v/>
      </c>
      <c r="Q74" s="87" t="str" cm="1">
        <f t="array" ref="Q74" xml:space="preserve">
IF(A74="","",
_xlfn._xlws.FILTER('BD PREÇO'!$T$10:$T$1609,'BD PREÇO'!$A$10:$A$1609=A74,""))</f>
        <v/>
      </c>
      <c r="R74" s="23"/>
    </row>
    <row r="75" spans="1:18">
      <c r="A75" s="41"/>
      <c r="B75" s="81" t="str" cm="1">
        <f t="array" ref="B75" xml:space="preserve">
IF(A75="","",
_xlfn._xlws.FILTER('BD PREÇO'!$B$10:$B$1609,'BD PREÇO'!$A$10:$A$1609=A75,""))</f>
        <v/>
      </c>
      <c r="C75" s="81" t="str" cm="1">
        <f t="array" ref="C75" xml:space="preserve">
IF(A75="","",
_xlfn._xlws.FILTER('BD PREÇO'!$C$10:$C$1609,'BD PREÇO'!$A$10:$A$1609=A75,""))</f>
        <v/>
      </c>
      <c r="D75" s="81" t="str" cm="1">
        <f t="array" ref="D75" xml:space="preserve">
IF(A75="","",
_xlfn._xlws.FILTER('BD ITEM'!$I$12:$I$331,'BD ITEM'!$B$12:$B$331=B75,""))</f>
        <v/>
      </c>
      <c r="E75" s="81" t="str" cm="1">
        <f t="array" ref="E75" xml:space="preserve">
IF(A75="","",
_xlfn._xlws.FILTER('BD PREÇO'!$E$10:$E$1609,'BD PREÇO'!$A$10:$A$1609=A75,""))</f>
        <v/>
      </c>
      <c r="F75" s="81" t="str" cm="1">
        <f t="array" ref="F75" xml:space="preserve">
IF(A75="","",
_xlfn._xlws.FILTER('BD PREÇO'!$F$10:$F$1609,'BD PREÇO'!$A$10:$A$1609=A75,""))</f>
        <v/>
      </c>
      <c r="G75" s="81" t="str" cm="1">
        <f t="array" ref="G75" xml:space="preserve">
IF(A75="","",
_xlfn._xlws.FILTER('BD PREÇO'!$G$10:$G$1609,'BD PREÇO'!$A$10:$A$1609=A75,""))</f>
        <v/>
      </c>
      <c r="H75" s="81" t="str" cm="1">
        <f t="array" ref="H75" xml:space="preserve">
IF(A75="","",
_xlfn._xlws.FILTER('BD ITEM'!$M$12:$M$331,'BD ITEM'!$B$12:$B$331=B75,""))</f>
        <v/>
      </c>
      <c r="I75" s="81" t="str" cm="1">
        <f t="array" ref="I75" xml:space="preserve">
IF(A75="","",
_xlfn._xlws.FILTER('BD ITEM'!$N$12:$N$331,'BD ITEM'!$B$12:$B$331=B75,""))</f>
        <v/>
      </c>
      <c r="J75" s="62" t="str" cm="1">
        <f t="array" ref="J75" xml:space="preserve">
IF(A75="","",
_xlfn._xlws.FILTER('BD PREÇO'!$P$10:$P$1609,'BD PREÇO'!$A$10:$A$1609=A75,""))</f>
        <v/>
      </c>
      <c r="K75" s="90" t="str" cm="1">
        <f t="array" ref="K75" xml:space="preserve">
IF(A75="","",
_xlfn._xlws.FILTER('BD PREÇO'!$Q$10:$Q$1609,'BD PREÇO'!$A$10:$A$1609=A75,""))</f>
        <v/>
      </c>
      <c r="L75" s="88" t="str" cm="1">
        <f t="array" ref="L75" xml:space="preserve">
IF(A75="","",
_xlfn._xlws.FILTER('BD PREÇO'!$R$10:$R$1609,'BD PREÇO'!$A$10:$A$1609=A75,""))</f>
        <v/>
      </c>
      <c r="M75" s="89" t="str" cm="1">
        <f t="array" ref="M75" xml:space="preserve">
IF(A75="","",
_xlfn._xlws.FILTER('BD PREÇO'!$S$10:$S$1609,'BD PREÇO'!$A$10:$A$1609=A75,""))</f>
        <v/>
      </c>
      <c r="N75" s="89" t="str" cm="1">
        <f t="array" ref="N75" xml:space="preserve">
IF(A75="","",
_xlfn._xlws.FILTER('BD ITEM'!$O$12:$O$331,'BD ITEM'!$B$12:$B$331=B75,""))</f>
        <v/>
      </c>
      <c r="O75" s="89" t="str" cm="1">
        <f t="array" ref="O75" xml:space="preserve">
IF(A75="","",
_xlfn._xlws.FILTER('BD ITEM'!$P$12:$P$331,'BD ITEM'!$B$12:$B$331=B75,""))</f>
        <v/>
      </c>
      <c r="P75" s="89" t="str" cm="1">
        <f t="array" ref="P75" xml:space="preserve">
IF(A75="","",
_xlfn._xlws.FILTER('BD ITEM'!$Q$12:$Q$331,'BD ITEM'!$B$12:$B$331=B75,""))</f>
        <v/>
      </c>
      <c r="Q75" s="87" t="str" cm="1">
        <f t="array" ref="Q75" xml:space="preserve">
IF(A75="","",
_xlfn._xlws.FILTER('BD PREÇO'!$T$10:$T$1609,'BD PREÇO'!$A$10:$A$1609=A75,""))</f>
        <v/>
      </c>
      <c r="R75" s="23"/>
    </row>
    <row r="76" spans="1:18">
      <c r="A76" s="41"/>
      <c r="B76" s="81" t="str" cm="1">
        <f t="array" ref="B76" xml:space="preserve">
IF(A76="","",
_xlfn._xlws.FILTER('BD PREÇO'!$B$10:$B$1609,'BD PREÇO'!$A$10:$A$1609=A76,""))</f>
        <v/>
      </c>
      <c r="C76" s="81" t="str" cm="1">
        <f t="array" ref="C76" xml:space="preserve">
IF(A76="","",
_xlfn._xlws.FILTER('BD PREÇO'!$C$10:$C$1609,'BD PREÇO'!$A$10:$A$1609=A76,""))</f>
        <v/>
      </c>
      <c r="D76" s="81" t="str" cm="1">
        <f t="array" ref="D76" xml:space="preserve">
IF(A76="","",
_xlfn._xlws.FILTER('BD ITEM'!$I$12:$I$331,'BD ITEM'!$B$12:$B$331=B76,""))</f>
        <v/>
      </c>
      <c r="E76" s="81" t="str" cm="1">
        <f t="array" ref="E76" xml:space="preserve">
IF(A76="","",
_xlfn._xlws.FILTER('BD PREÇO'!$E$10:$E$1609,'BD PREÇO'!$A$10:$A$1609=A76,""))</f>
        <v/>
      </c>
      <c r="F76" s="81" t="str" cm="1">
        <f t="array" ref="F76" xml:space="preserve">
IF(A76="","",
_xlfn._xlws.FILTER('BD PREÇO'!$F$10:$F$1609,'BD PREÇO'!$A$10:$A$1609=A76,""))</f>
        <v/>
      </c>
      <c r="G76" s="81" t="str" cm="1">
        <f t="array" ref="G76" xml:space="preserve">
IF(A76="","",
_xlfn._xlws.FILTER('BD PREÇO'!$G$10:$G$1609,'BD PREÇO'!$A$10:$A$1609=A76,""))</f>
        <v/>
      </c>
      <c r="H76" s="81" t="str" cm="1">
        <f t="array" ref="H76" xml:space="preserve">
IF(A76="","",
_xlfn._xlws.FILTER('BD ITEM'!$M$12:$M$331,'BD ITEM'!$B$12:$B$331=B76,""))</f>
        <v/>
      </c>
      <c r="I76" s="81" t="str" cm="1">
        <f t="array" ref="I76" xml:space="preserve">
IF(A76="","",
_xlfn._xlws.FILTER('BD ITEM'!$N$12:$N$331,'BD ITEM'!$B$12:$B$331=B76,""))</f>
        <v/>
      </c>
      <c r="J76" s="62" t="str" cm="1">
        <f t="array" ref="J76" xml:space="preserve">
IF(A76="","",
_xlfn._xlws.FILTER('BD PREÇO'!$P$10:$P$1609,'BD PREÇO'!$A$10:$A$1609=A76,""))</f>
        <v/>
      </c>
      <c r="K76" s="90" t="str" cm="1">
        <f t="array" ref="K76" xml:space="preserve">
IF(A76="","",
_xlfn._xlws.FILTER('BD PREÇO'!$Q$10:$Q$1609,'BD PREÇO'!$A$10:$A$1609=A76,""))</f>
        <v/>
      </c>
      <c r="L76" s="88" t="str" cm="1">
        <f t="array" ref="L76" xml:space="preserve">
IF(A76="","",
_xlfn._xlws.FILTER('BD PREÇO'!$R$10:$R$1609,'BD PREÇO'!$A$10:$A$1609=A76,""))</f>
        <v/>
      </c>
      <c r="M76" s="89" t="str" cm="1">
        <f t="array" ref="M76" xml:space="preserve">
IF(A76="","",
_xlfn._xlws.FILTER('BD PREÇO'!$S$10:$S$1609,'BD PREÇO'!$A$10:$A$1609=A76,""))</f>
        <v/>
      </c>
      <c r="N76" s="89" t="str" cm="1">
        <f t="array" ref="N76" xml:space="preserve">
IF(A76="","",
_xlfn._xlws.FILTER('BD ITEM'!$O$12:$O$331,'BD ITEM'!$B$12:$B$331=B76,""))</f>
        <v/>
      </c>
      <c r="O76" s="89" t="str" cm="1">
        <f t="array" ref="O76" xml:space="preserve">
IF(A76="","",
_xlfn._xlws.FILTER('BD ITEM'!$P$12:$P$331,'BD ITEM'!$B$12:$B$331=B76,""))</f>
        <v/>
      </c>
      <c r="P76" s="89" t="str" cm="1">
        <f t="array" ref="P76" xml:space="preserve">
IF(A76="","",
_xlfn._xlws.FILTER('BD ITEM'!$Q$12:$Q$331,'BD ITEM'!$B$12:$B$331=B76,""))</f>
        <v/>
      </c>
      <c r="Q76" s="87" t="str" cm="1">
        <f t="array" ref="Q76" xml:space="preserve">
IF(A76="","",
_xlfn._xlws.FILTER('BD PREÇO'!$T$10:$T$1609,'BD PREÇO'!$A$10:$A$1609=A76,""))</f>
        <v/>
      </c>
      <c r="R76" s="23"/>
    </row>
    <row r="77" spans="1:18">
      <c r="A77" s="41"/>
      <c r="B77" s="81" t="str" cm="1">
        <f t="array" ref="B77" xml:space="preserve">
IF(A77="","",
_xlfn._xlws.FILTER('BD PREÇO'!$B$10:$B$1609,'BD PREÇO'!$A$10:$A$1609=A77,""))</f>
        <v/>
      </c>
      <c r="C77" s="81" t="str" cm="1">
        <f t="array" ref="C77" xml:space="preserve">
IF(A77="","",
_xlfn._xlws.FILTER('BD PREÇO'!$C$10:$C$1609,'BD PREÇO'!$A$10:$A$1609=A77,""))</f>
        <v/>
      </c>
      <c r="D77" s="81" t="str" cm="1">
        <f t="array" ref="D77" xml:space="preserve">
IF(A77="","",
_xlfn._xlws.FILTER('BD ITEM'!$I$12:$I$331,'BD ITEM'!$B$12:$B$331=B77,""))</f>
        <v/>
      </c>
      <c r="E77" s="81" t="str" cm="1">
        <f t="array" ref="E77" xml:space="preserve">
IF(A77="","",
_xlfn._xlws.FILTER('BD PREÇO'!$E$10:$E$1609,'BD PREÇO'!$A$10:$A$1609=A77,""))</f>
        <v/>
      </c>
      <c r="F77" s="81" t="str" cm="1">
        <f t="array" ref="F77" xml:space="preserve">
IF(A77="","",
_xlfn._xlws.FILTER('BD PREÇO'!$F$10:$F$1609,'BD PREÇO'!$A$10:$A$1609=A77,""))</f>
        <v/>
      </c>
      <c r="G77" s="81" t="str" cm="1">
        <f t="array" ref="G77" xml:space="preserve">
IF(A77="","",
_xlfn._xlws.FILTER('BD PREÇO'!$G$10:$G$1609,'BD PREÇO'!$A$10:$A$1609=A77,""))</f>
        <v/>
      </c>
      <c r="H77" s="81" t="str" cm="1">
        <f t="array" ref="H77" xml:space="preserve">
IF(A77="","",
_xlfn._xlws.FILTER('BD ITEM'!$M$12:$M$331,'BD ITEM'!$B$12:$B$331=B77,""))</f>
        <v/>
      </c>
      <c r="I77" s="81" t="str" cm="1">
        <f t="array" ref="I77" xml:space="preserve">
IF(A77="","",
_xlfn._xlws.FILTER('BD ITEM'!$N$12:$N$331,'BD ITEM'!$B$12:$B$331=B77,""))</f>
        <v/>
      </c>
      <c r="J77" s="62" t="str" cm="1">
        <f t="array" ref="J77" xml:space="preserve">
IF(A77="","",
_xlfn._xlws.FILTER('BD PREÇO'!$P$10:$P$1609,'BD PREÇO'!$A$10:$A$1609=A77,""))</f>
        <v/>
      </c>
      <c r="K77" s="90" t="str" cm="1">
        <f t="array" ref="K77" xml:space="preserve">
IF(A77="","",
_xlfn._xlws.FILTER('BD PREÇO'!$Q$10:$Q$1609,'BD PREÇO'!$A$10:$A$1609=A77,""))</f>
        <v/>
      </c>
      <c r="L77" s="88" t="str" cm="1">
        <f t="array" ref="L77" xml:space="preserve">
IF(A77="","",
_xlfn._xlws.FILTER('BD PREÇO'!$R$10:$R$1609,'BD PREÇO'!$A$10:$A$1609=A77,""))</f>
        <v/>
      </c>
      <c r="M77" s="89" t="str" cm="1">
        <f t="array" ref="M77" xml:space="preserve">
IF(A77="","",
_xlfn._xlws.FILTER('BD PREÇO'!$S$10:$S$1609,'BD PREÇO'!$A$10:$A$1609=A77,""))</f>
        <v/>
      </c>
      <c r="N77" s="89" t="str" cm="1">
        <f t="array" ref="N77" xml:space="preserve">
IF(A77="","",
_xlfn._xlws.FILTER('BD ITEM'!$O$12:$O$331,'BD ITEM'!$B$12:$B$331=B77,""))</f>
        <v/>
      </c>
      <c r="O77" s="89" t="str" cm="1">
        <f t="array" ref="O77" xml:space="preserve">
IF(A77="","",
_xlfn._xlws.FILTER('BD ITEM'!$P$12:$P$331,'BD ITEM'!$B$12:$B$331=B77,""))</f>
        <v/>
      </c>
      <c r="P77" s="89" t="str" cm="1">
        <f t="array" ref="P77" xml:space="preserve">
IF(A77="","",
_xlfn._xlws.FILTER('BD ITEM'!$Q$12:$Q$331,'BD ITEM'!$B$12:$B$331=B77,""))</f>
        <v/>
      </c>
      <c r="Q77" s="87" t="str" cm="1">
        <f t="array" ref="Q77" xml:space="preserve">
IF(A77="","",
_xlfn._xlws.FILTER('BD PREÇO'!$T$10:$T$1609,'BD PREÇO'!$A$10:$A$1609=A77,""))</f>
        <v/>
      </c>
      <c r="R77" s="23"/>
    </row>
    <row r="78" spans="1:18">
      <c r="A78" s="41"/>
      <c r="B78" s="81" t="str" cm="1">
        <f t="array" ref="B78" xml:space="preserve">
IF(A78="","",
_xlfn._xlws.FILTER('BD PREÇO'!$B$10:$B$1609,'BD PREÇO'!$A$10:$A$1609=A78,""))</f>
        <v/>
      </c>
      <c r="C78" s="81" t="str" cm="1">
        <f t="array" ref="C78" xml:space="preserve">
IF(A78="","",
_xlfn._xlws.FILTER('BD PREÇO'!$C$10:$C$1609,'BD PREÇO'!$A$10:$A$1609=A78,""))</f>
        <v/>
      </c>
      <c r="D78" s="81" t="str" cm="1">
        <f t="array" ref="D78" xml:space="preserve">
IF(A78="","",
_xlfn._xlws.FILTER('BD ITEM'!$I$12:$I$331,'BD ITEM'!$B$12:$B$331=B78,""))</f>
        <v/>
      </c>
      <c r="E78" s="81" t="str" cm="1">
        <f t="array" ref="E78" xml:space="preserve">
IF(A78="","",
_xlfn._xlws.FILTER('BD PREÇO'!$E$10:$E$1609,'BD PREÇO'!$A$10:$A$1609=A78,""))</f>
        <v/>
      </c>
      <c r="F78" s="81" t="str" cm="1">
        <f t="array" ref="F78" xml:space="preserve">
IF(A78="","",
_xlfn._xlws.FILTER('BD PREÇO'!$F$10:$F$1609,'BD PREÇO'!$A$10:$A$1609=A78,""))</f>
        <v/>
      </c>
      <c r="G78" s="81" t="str" cm="1">
        <f t="array" ref="G78" xml:space="preserve">
IF(A78="","",
_xlfn._xlws.FILTER('BD PREÇO'!$G$10:$G$1609,'BD PREÇO'!$A$10:$A$1609=A78,""))</f>
        <v/>
      </c>
      <c r="H78" s="81" t="str" cm="1">
        <f t="array" ref="H78" xml:space="preserve">
IF(A78="","",
_xlfn._xlws.FILTER('BD ITEM'!$M$12:$M$331,'BD ITEM'!$B$12:$B$331=B78,""))</f>
        <v/>
      </c>
      <c r="I78" s="81" t="str" cm="1">
        <f t="array" ref="I78" xml:space="preserve">
IF(A78="","",
_xlfn._xlws.FILTER('BD ITEM'!$N$12:$N$331,'BD ITEM'!$B$12:$B$331=B78,""))</f>
        <v/>
      </c>
      <c r="J78" s="62" t="str" cm="1">
        <f t="array" ref="J78" xml:space="preserve">
IF(A78="","",
_xlfn._xlws.FILTER('BD PREÇO'!$P$10:$P$1609,'BD PREÇO'!$A$10:$A$1609=A78,""))</f>
        <v/>
      </c>
      <c r="K78" s="90" t="str" cm="1">
        <f t="array" ref="K78" xml:space="preserve">
IF(A78="","",
_xlfn._xlws.FILTER('BD PREÇO'!$Q$10:$Q$1609,'BD PREÇO'!$A$10:$A$1609=A78,""))</f>
        <v/>
      </c>
      <c r="L78" s="88" t="str" cm="1">
        <f t="array" ref="L78" xml:space="preserve">
IF(A78="","",
_xlfn._xlws.FILTER('BD PREÇO'!$R$10:$R$1609,'BD PREÇO'!$A$10:$A$1609=A78,""))</f>
        <v/>
      </c>
      <c r="M78" s="89" t="str" cm="1">
        <f t="array" ref="M78" xml:space="preserve">
IF(A78="","",
_xlfn._xlws.FILTER('BD PREÇO'!$S$10:$S$1609,'BD PREÇO'!$A$10:$A$1609=A78,""))</f>
        <v/>
      </c>
      <c r="N78" s="89" t="str" cm="1">
        <f t="array" ref="N78" xml:space="preserve">
IF(A78="","",
_xlfn._xlws.FILTER('BD ITEM'!$O$12:$O$331,'BD ITEM'!$B$12:$B$331=B78,""))</f>
        <v/>
      </c>
      <c r="O78" s="89" t="str" cm="1">
        <f t="array" ref="O78" xml:space="preserve">
IF(A78="","",
_xlfn._xlws.FILTER('BD ITEM'!$P$12:$P$331,'BD ITEM'!$B$12:$B$331=B78,""))</f>
        <v/>
      </c>
      <c r="P78" s="89" t="str" cm="1">
        <f t="array" ref="P78" xml:space="preserve">
IF(A78="","",
_xlfn._xlws.FILTER('BD ITEM'!$Q$12:$Q$331,'BD ITEM'!$B$12:$B$331=B78,""))</f>
        <v/>
      </c>
      <c r="Q78" s="87" t="str" cm="1">
        <f t="array" ref="Q78" xml:space="preserve">
IF(A78="","",
_xlfn._xlws.FILTER('BD PREÇO'!$T$10:$T$1609,'BD PREÇO'!$A$10:$A$1609=A78,""))</f>
        <v/>
      </c>
      <c r="R78" s="23"/>
    </row>
    <row r="79" spans="1:18">
      <c r="A79" s="41"/>
      <c r="B79" s="81" t="str" cm="1">
        <f t="array" ref="B79" xml:space="preserve">
IF(A79="","",
_xlfn._xlws.FILTER('BD PREÇO'!$B$10:$B$1609,'BD PREÇO'!$A$10:$A$1609=A79,""))</f>
        <v/>
      </c>
      <c r="C79" s="81" t="str" cm="1">
        <f t="array" ref="C79" xml:space="preserve">
IF(A79="","",
_xlfn._xlws.FILTER('BD PREÇO'!$C$10:$C$1609,'BD PREÇO'!$A$10:$A$1609=A79,""))</f>
        <v/>
      </c>
      <c r="D79" s="81" t="str" cm="1">
        <f t="array" ref="D79" xml:space="preserve">
IF(A79="","",
_xlfn._xlws.FILTER('BD ITEM'!$I$12:$I$331,'BD ITEM'!$B$12:$B$331=B79,""))</f>
        <v/>
      </c>
      <c r="E79" s="81" t="str" cm="1">
        <f t="array" ref="E79" xml:space="preserve">
IF(A79="","",
_xlfn._xlws.FILTER('BD PREÇO'!$E$10:$E$1609,'BD PREÇO'!$A$10:$A$1609=A79,""))</f>
        <v/>
      </c>
      <c r="F79" s="81" t="str" cm="1">
        <f t="array" ref="F79" xml:space="preserve">
IF(A79="","",
_xlfn._xlws.FILTER('BD PREÇO'!$F$10:$F$1609,'BD PREÇO'!$A$10:$A$1609=A79,""))</f>
        <v/>
      </c>
      <c r="G79" s="81" t="str" cm="1">
        <f t="array" ref="G79" xml:space="preserve">
IF(A79="","",
_xlfn._xlws.FILTER('BD PREÇO'!$G$10:$G$1609,'BD PREÇO'!$A$10:$A$1609=A79,""))</f>
        <v/>
      </c>
      <c r="H79" s="81" t="str" cm="1">
        <f t="array" ref="H79" xml:space="preserve">
IF(A79="","",
_xlfn._xlws.FILTER('BD ITEM'!$M$12:$M$331,'BD ITEM'!$B$12:$B$331=B79,""))</f>
        <v/>
      </c>
      <c r="I79" s="81" t="str" cm="1">
        <f t="array" ref="I79" xml:space="preserve">
IF(A79="","",
_xlfn._xlws.FILTER('BD ITEM'!$N$12:$N$331,'BD ITEM'!$B$12:$B$331=B79,""))</f>
        <v/>
      </c>
      <c r="J79" s="62" t="str" cm="1">
        <f t="array" ref="J79" xml:space="preserve">
IF(A79="","",
_xlfn._xlws.FILTER('BD PREÇO'!$P$10:$P$1609,'BD PREÇO'!$A$10:$A$1609=A79,""))</f>
        <v/>
      </c>
      <c r="K79" s="90" t="str" cm="1">
        <f t="array" ref="K79" xml:space="preserve">
IF(A79="","",
_xlfn._xlws.FILTER('BD PREÇO'!$Q$10:$Q$1609,'BD PREÇO'!$A$10:$A$1609=A79,""))</f>
        <v/>
      </c>
      <c r="L79" s="88" t="str" cm="1">
        <f t="array" ref="L79" xml:space="preserve">
IF(A79="","",
_xlfn._xlws.FILTER('BD PREÇO'!$R$10:$R$1609,'BD PREÇO'!$A$10:$A$1609=A79,""))</f>
        <v/>
      </c>
      <c r="M79" s="89" t="str" cm="1">
        <f t="array" ref="M79" xml:space="preserve">
IF(A79="","",
_xlfn._xlws.FILTER('BD PREÇO'!$S$10:$S$1609,'BD PREÇO'!$A$10:$A$1609=A79,""))</f>
        <v/>
      </c>
      <c r="N79" s="89" t="str" cm="1">
        <f t="array" ref="N79" xml:space="preserve">
IF(A79="","",
_xlfn._xlws.FILTER('BD ITEM'!$O$12:$O$331,'BD ITEM'!$B$12:$B$331=B79,""))</f>
        <v/>
      </c>
      <c r="O79" s="89" t="str" cm="1">
        <f t="array" ref="O79" xml:space="preserve">
IF(A79="","",
_xlfn._xlws.FILTER('BD ITEM'!$P$12:$P$331,'BD ITEM'!$B$12:$B$331=B79,""))</f>
        <v/>
      </c>
      <c r="P79" s="89" t="str" cm="1">
        <f t="array" ref="P79" xml:space="preserve">
IF(A79="","",
_xlfn._xlws.FILTER('BD ITEM'!$Q$12:$Q$331,'BD ITEM'!$B$12:$B$331=B79,""))</f>
        <v/>
      </c>
      <c r="Q79" s="87" t="str" cm="1">
        <f t="array" ref="Q79" xml:space="preserve">
IF(A79="","",
_xlfn._xlws.FILTER('BD PREÇO'!$T$10:$T$1609,'BD PREÇO'!$A$10:$A$1609=A79,""))</f>
        <v/>
      </c>
      <c r="R79" s="23"/>
    </row>
    <row r="80" spans="1:18">
      <c r="A80" s="41"/>
      <c r="B80" s="81" t="str" cm="1">
        <f t="array" ref="B80" xml:space="preserve">
IF(A80="","",
_xlfn._xlws.FILTER('BD PREÇO'!$B$10:$B$1609,'BD PREÇO'!$A$10:$A$1609=A80,""))</f>
        <v/>
      </c>
      <c r="C80" s="81" t="str" cm="1">
        <f t="array" ref="C80" xml:space="preserve">
IF(A80="","",
_xlfn._xlws.FILTER('BD PREÇO'!$C$10:$C$1609,'BD PREÇO'!$A$10:$A$1609=A80,""))</f>
        <v/>
      </c>
      <c r="D80" s="81" t="str" cm="1">
        <f t="array" ref="D80" xml:space="preserve">
IF(A80="","",
_xlfn._xlws.FILTER('BD ITEM'!$I$12:$I$331,'BD ITEM'!$B$12:$B$331=B80,""))</f>
        <v/>
      </c>
      <c r="E80" s="81" t="str" cm="1">
        <f t="array" ref="E80" xml:space="preserve">
IF(A80="","",
_xlfn._xlws.FILTER('BD PREÇO'!$E$10:$E$1609,'BD PREÇO'!$A$10:$A$1609=A80,""))</f>
        <v/>
      </c>
      <c r="F80" s="81" t="str" cm="1">
        <f t="array" ref="F80" xml:space="preserve">
IF(A80="","",
_xlfn._xlws.FILTER('BD PREÇO'!$F$10:$F$1609,'BD PREÇO'!$A$10:$A$1609=A80,""))</f>
        <v/>
      </c>
      <c r="G80" s="81" t="str" cm="1">
        <f t="array" ref="G80" xml:space="preserve">
IF(A80="","",
_xlfn._xlws.FILTER('BD PREÇO'!$G$10:$G$1609,'BD PREÇO'!$A$10:$A$1609=A80,""))</f>
        <v/>
      </c>
      <c r="H80" s="81" t="str" cm="1">
        <f t="array" ref="H80" xml:space="preserve">
IF(A80="","",
_xlfn._xlws.FILTER('BD ITEM'!$M$12:$M$331,'BD ITEM'!$B$12:$B$331=B80,""))</f>
        <v/>
      </c>
      <c r="I80" s="81" t="str" cm="1">
        <f t="array" ref="I80" xml:space="preserve">
IF(A80="","",
_xlfn._xlws.FILTER('BD ITEM'!$N$12:$N$331,'BD ITEM'!$B$12:$B$331=B80,""))</f>
        <v/>
      </c>
      <c r="J80" s="62" t="str" cm="1">
        <f t="array" ref="J80" xml:space="preserve">
IF(A80="","",
_xlfn._xlws.FILTER('BD PREÇO'!$P$10:$P$1609,'BD PREÇO'!$A$10:$A$1609=A80,""))</f>
        <v/>
      </c>
      <c r="K80" s="90" t="str" cm="1">
        <f t="array" ref="K80" xml:space="preserve">
IF(A80="","",
_xlfn._xlws.FILTER('BD PREÇO'!$Q$10:$Q$1609,'BD PREÇO'!$A$10:$A$1609=A80,""))</f>
        <v/>
      </c>
      <c r="L80" s="88" t="str" cm="1">
        <f t="array" ref="L80" xml:space="preserve">
IF(A80="","",
_xlfn._xlws.FILTER('BD PREÇO'!$R$10:$R$1609,'BD PREÇO'!$A$10:$A$1609=A80,""))</f>
        <v/>
      </c>
      <c r="M80" s="89" t="str" cm="1">
        <f t="array" ref="M80" xml:space="preserve">
IF(A80="","",
_xlfn._xlws.FILTER('BD PREÇO'!$S$10:$S$1609,'BD PREÇO'!$A$10:$A$1609=A80,""))</f>
        <v/>
      </c>
      <c r="N80" s="89" t="str" cm="1">
        <f t="array" ref="N80" xml:space="preserve">
IF(A80="","",
_xlfn._xlws.FILTER('BD ITEM'!$O$12:$O$331,'BD ITEM'!$B$12:$B$331=B80,""))</f>
        <v/>
      </c>
      <c r="O80" s="89" t="str" cm="1">
        <f t="array" ref="O80" xml:space="preserve">
IF(A80="","",
_xlfn._xlws.FILTER('BD ITEM'!$P$12:$P$331,'BD ITEM'!$B$12:$B$331=B80,""))</f>
        <v/>
      </c>
      <c r="P80" s="89" t="str" cm="1">
        <f t="array" ref="P80" xml:space="preserve">
IF(A80="","",
_xlfn._xlws.FILTER('BD ITEM'!$Q$12:$Q$331,'BD ITEM'!$B$12:$B$331=B80,""))</f>
        <v/>
      </c>
      <c r="Q80" s="87" t="str" cm="1">
        <f t="array" ref="Q80" xml:space="preserve">
IF(A80="","",
_xlfn._xlws.FILTER('BD PREÇO'!$T$10:$T$1609,'BD PREÇO'!$A$10:$A$1609=A80,""))</f>
        <v/>
      </c>
      <c r="R80" s="23"/>
    </row>
    <row r="81" spans="1:18">
      <c r="A81" s="41"/>
      <c r="B81" s="81" t="str" cm="1">
        <f t="array" ref="B81" xml:space="preserve">
IF(A81="","",
_xlfn._xlws.FILTER('BD PREÇO'!$B$10:$B$1609,'BD PREÇO'!$A$10:$A$1609=A81,""))</f>
        <v/>
      </c>
      <c r="C81" s="81" t="str" cm="1">
        <f t="array" ref="C81" xml:space="preserve">
IF(A81="","",
_xlfn._xlws.FILTER('BD PREÇO'!$C$10:$C$1609,'BD PREÇO'!$A$10:$A$1609=A81,""))</f>
        <v/>
      </c>
      <c r="D81" s="81" t="str" cm="1">
        <f t="array" ref="D81" xml:space="preserve">
IF(A81="","",
_xlfn._xlws.FILTER('BD ITEM'!$I$12:$I$331,'BD ITEM'!$B$12:$B$331=B81,""))</f>
        <v/>
      </c>
      <c r="E81" s="81" t="str" cm="1">
        <f t="array" ref="E81" xml:space="preserve">
IF(A81="","",
_xlfn._xlws.FILTER('BD PREÇO'!$E$10:$E$1609,'BD PREÇO'!$A$10:$A$1609=A81,""))</f>
        <v/>
      </c>
      <c r="F81" s="81" t="str" cm="1">
        <f t="array" ref="F81" xml:space="preserve">
IF(A81="","",
_xlfn._xlws.FILTER('BD PREÇO'!$F$10:$F$1609,'BD PREÇO'!$A$10:$A$1609=A81,""))</f>
        <v/>
      </c>
      <c r="G81" s="81" t="str" cm="1">
        <f t="array" ref="G81" xml:space="preserve">
IF(A81="","",
_xlfn._xlws.FILTER('BD PREÇO'!$G$10:$G$1609,'BD PREÇO'!$A$10:$A$1609=A81,""))</f>
        <v/>
      </c>
      <c r="H81" s="81" t="str" cm="1">
        <f t="array" ref="H81" xml:space="preserve">
IF(A81="","",
_xlfn._xlws.FILTER('BD ITEM'!$M$12:$M$331,'BD ITEM'!$B$12:$B$331=B81,""))</f>
        <v/>
      </c>
      <c r="I81" s="81" t="str" cm="1">
        <f t="array" ref="I81" xml:space="preserve">
IF(A81="","",
_xlfn._xlws.FILTER('BD ITEM'!$N$12:$N$331,'BD ITEM'!$B$12:$B$331=B81,""))</f>
        <v/>
      </c>
      <c r="J81" s="62" t="str" cm="1">
        <f t="array" ref="J81" xml:space="preserve">
IF(A81="","",
_xlfn._xlws.FILTER('BD PREÇO'!$P$10:$P$1609,'BD PREÇO'!$A$10:$A$1609=A81,""))</f>
        <v/>
      </c>
      <c r="K81" s="90" t="str" cm="1">
        <f t="array" ref="K81" xml:space="preserve">
IF(A81="","",
_xlfn._xlws.FILTER('BD PREÇO'!$Q$10:$Q$1609,'BD PREÇO'!$A$10:$A$1609=A81,""))</f>
        <v/>
      </c>
      <c r="L81" s="88" t="str" cm="1">
        <f t="array" ref="L81" xml:space="preserve">
IF(A81="","",
_xlfn._xlws.FILTER('BD PREÇO'!$R$10:$R$1609,'BD PREÇO'!$A$10:$A$1609=A81,""))</f>
        <v/>
      </c>
      <c r="M81" s="89" t="str" cm="1">
        <f t="array" ref="M81" xml:space="preserve">
IF(A81="","",
_xlfn._xlws.FILTER('BD PREÇO'!$S$10:$S$1609,'BD PREÇO'!$A$10:$A$1609=A81,""))</f>
        <v/>
      </c>
      <c r="N81" s="89" t="str" cm="1">
        <f t="array" ref="N81" xml:space="preserve">
IF(A81="","",
_xlfn._xlws.FILTER('BD ITEM'!$O$12:$O$331,'BD ITEM'!$B$12:$B$331=B81,""))</f>
        <v/>
      </c>
      <c r="O81" s="89" t="str" cm="1">
        <f t="array" ref="O81" xml:space="preserve">
IF(A81="","",
_xlfn._xlws.FILTER('BD ITEM'!$P$12:$P$331,'BD ITEM'!$B$12:$B$331=B81,""))</f>
        <v/>
      </c>
      <c r="P81" s="89" t="str" cm="1">
        <f t="array" ref="P81" xml:space="preserve">
IF(A81="","",
_xlfn._xlws.FILTER('BD ITEM'!$Q$12:$Q$331,'BD ITEM'!$B$12:$B$331=B81,""))</f>
        <v/>
      </c>
      <c r="Q81" s="87" t="str" cm="1">
        <f t="array" ref="Q81" xml:space="preserve">
IF(A81="","",
_xlfn._xlws.FILTER('BD PREÇO'!$T$10:$T$1609,'BD PREÇO'!$A$10:$A$1609=A81,""))</f>
        <v/>
      </c>
      <c r="R81" s="23"/>
    </row>
    <row r="82" spans="1:18">
      <c r="A82" s="41"/>
      <c r="B82" s="81" t="str" cm="1">
        <f t="array" ref="B82" xml:space="preserve">
IF(A82="","",
_xlfn._xlws.FILTER('BD PREÇO'!$B$10:$B$1609,'BD PREÇO'!$A$10:$A$1609=A82,""))</f>
        <v/>
      </c>
      <c r="C82" s="81" t="str" cm="1">
        <f t="array" ref="C82" xml:space="preserve">
IF(A82="","",
_xlfn._xlws.FILTER('BD PREÇO'!$C$10:$C$1609,'BD PREÇO'!$A$10:$A$1609=A82,""))</f>
        <v/>
      </c>
      <c r="D82" s="81" t="str" cm="1">
        <f t="array" ref="D82" xml:space="preserve">
IF(A82="","",
_xlfn._xlws.FILTER('BD ITEM'!$I$12:$I$331,'BD ITEM'!$B$12:$B$331=B82,""))</f>
        <v/>
      </c>
      <c r="E82" s="81" t="str" cm="1">
        <f t="array" ref="E82" xml:space="preserve">
IF(A82="","",
_xlfn._xlws.FILTER('BD PREÇO'!$E$10:$E$1609,'BD PREÇO'!$A$10:$A$1609=A82,""))</f>
        <v/>
      </c>
      <c r="F82" s="81" t="str" cm="1">
        <f t="array" ref="F82" xml:space="preserve">
IF(A82="","",
_xlfn._xlws.FILTER('BD PREÇO'!$F$10:$F$1609,'BD PREÇO'!$A$10:$A$1609=A82,""))</f>
        <v/>
      </c>
      <c r="G82" s="81" t="str" cm="1">
        <f t="array" ref="G82" xml:space="preserve">
IF(A82="","",
_xlfn._xlws.FILTER('BD PREÇO'!$G$10:$G$1609,'BD PREÇO'!$A$10:$A$1609=A82,""))</f>
        <v/>
      </c>
      <c r="H82" s="81" t="str" cm="1">
        <f t="array" ref="H82" xml:space="preserve">
IF(A82="","",
_xlfn._xlws.FILTER('BD ITEM'!$M$12:$M$331,'BD ITEM'!$B$12:$B$331=B82,""))</f>
        <v/>
      </c>
      <c r="I82" s="81" t="str" cm="1">
        <f t="array" ref="I82" xml:space="preserve">
IF(A82="","",
_xlfn._xlws.FILTER('BD ITEM'!$N$12:$N$331,'BD ITEM'!$B$12:$B$331=B82,""))</f>
        <v/>
      </c>
      <c r="J82" s="62" t="str" cm="1">
        <f t="array" ref="J82" xml:space="preserve">
IF(A82="","",
_xlfn._xlws.FILTER('BD PREÇO'!$P$10:$P$1609,'BD PREÇO'!$A$10:$A$1609=A82,""))</f>
        <v/>
      </c>
      <c r="K82" s="90" t="str" cm="1">
        <f t="array" ref="K82" xml:space="preserve">
IF(A82="","",
_xlfn._xlws.FILTER('BD PREÇO'!$Q$10:$Q$1609,'BD PREÇO'!$A$10:$A$1609=A82,""))</f>
        <v/>
      </c>
      <c r="L82" s="88" t="str" cm="1">
        <f t="array" ref="L82" xml:space="preserve">
IF(A82="","",
_xlfn._xlws.FILTER('BD PREÇO'!$R$10:$R$1609,'BD PREÇO'!$A$10:$A$1609=A82,""))</f>
        <v/>
      </c>
      <c r="M82" s="89" t="str" cm="1">
        <f t="array" ref="M82" xml:space="preserve">
IF(A82="","",
_xlfn._xlws.FILTER('BD PREÇO'!$S$10:$S$1609,'BD PREÇO'!$A$10:$A$1609=A82,""))</f>
        <v/>
      </c>
      <c r="N82" s="89" t="str" cm="1">
        <f t="array" ref="N82" xml:space="preserve">
IF(A82="","",
_xlfn._xlws.FILTER('BD ITEM'!$O$12:$O$331,'BD ITEM'!$B$12:$B$331=B82,""))</f>
        <v/>
      </c>
      <c r="O82" s="89" t="str" cm="1">
        <f t="array" ref="O82" xml:space="preserve">
IF(A82="","",
_xlfn._xlws.FILTER('BD ITEM'!$P$12:$P$331,'BD ITEM'!$B$12:$B$331=B82,""))</f>
        <v/>
      </c>
      <c r="P82" s="89" t="str" cm="1">
        <f t="array" ref="P82" xml:space="preserve">
IF(A82="","",
_xlfn._xlws.FILTER('BD ITEM'!$Q$12:$Q$331,'BD ITEM'!$B$12:$B$331=B82,""))</f>
        <v/>
      </c>
      <c r="Q82" s="87" t="str" cm="1">
        <f t="array" ref="Q82" xml:space="preserve">
IF(A82="","",
_xlfn._xlws.FILTER('BD PREÇO'!$T$10:$T$1609,'BD PREÇO'!$A$10:$A$1609=A82,""))</f>
        <v/>
      </c>
      <c r="R82" s="23"/>
    </row>
    <row r="83" spans="1:18">
      <c r="A83" s="41"/>
      <c r="B83" s="81" t="str" cm="1">
        <f t="array" ref="B83" xml:space="preserve">
IF(A83="","",
_xlfn._xlws.FILTER('BD PREÇO'!$B$10:$B$1609,'BD PREÇO'!$A$10:$A$1609=A83,""))</f>
        <v/>
      </c>
      <c r="C83" s="81" t="str" cm="1">
        <f t="array" ref="C83" xml:space="preserve">
IF(A83="","",
_xlfn._xlws.FILTER('BD PREÇO'!$C$10:$C$1609,'BD PREÇO'!$A$10:$A$1609=A83,""))</f>
        <v/>
      </c>
      <c r="D83" s="81" t="str" cm="1">
        <f t="array" ref="D83" xml:space="preserve">
IF(A83="","",
_xlfn._xlws.FILTER('BD ITEM'!$I$12:$I$331,'BD ITEM'!$B$12:$B$331=B83,""))</f>
        <v/>
      </c>
      <c r="E83" s="81" t="str" cm="1">
        <f t="array" ref="E83" xml:space="preserve">
IF(A83="","",
_xlfn._xlws.FILTER('BD PREÇO'!$E$10:$E$1609,'BD PREÇO'!$A$10:$A$1609=A83,""))</f>
        <v/>
      </c>
      <c r="F83" s="81" t="str" cm="1">
        <f t="array" ref="F83" xml:space="preserve">
IF(A83="","",
_xlfn._xlws.FILTER('BD PREÇO'!$F$10:$F$1609,'BD PREÇO'!$A$10:$A$1609=A83,""))</f>
        <v/>
      </c>
      <c r="G83" s="81" t="str" cm="1">
        <f t="array" ref="G83" xml:space="preserve">
IF(A83="","",
_xlfn._xlws.FILTER('BD PREÇO'!$G$10:$G$1609,'BD PREÇO'!$A$10:$A$1609=A83,""))</f>
        <v/>
      </c>
      <c r="H83" s="81" t="str" cm="1">
        <f t="array" ref="H83" xml:space="preserve">
IF(A83="","",
_xlfn._xlws.FILTER('BD ITEM'!$M$12:$M$331,'BD ITEM'!$B$12:$B$331=B83,""))</f>
        <v/>
      </c>
      <c r="I83" s="81" t="str" cm="1">
        <f t="array" ref="I83" xml:space="preserve">
IF(A83="","",
_xlfn._xlws.FILTER('BD ITEM'!$N$12:$N$331,'BD ITEM'!$B$12:$B$331=B83,""))</f>
        <v/>
      </c>
      <c r="J83" s="62" t="str" cm="1">
        <f t="array" ref="J83" xml:space="preserve">
IF(A83="","",
_xlfn._xlws.FILTER('BD PREÇO'!$P$10:$P$1609,'BD PREÇO'!$A$10:$A$1609=A83,""))</f>
        <v/>
      </c>
      <c r="K83" s="90" t="str" cm="1">
        <f t="array" ref="K83" xml:space="preserve">
IF(A83="","",
_xlfn._xlws.FILTER('BD PREÇO'!$Q$10:$Q$1609,'BD PREÇO'!$A$10:$A$1609=A83,""))</f>
        <v/>
      </c>
      <c r="L83" s="88" t="str" cm="1">
        <f t="array" ref="L83" xml:space="preserve">
IF(A83="","",
_xlfn._xlws.FILTER('BD PREÇO'!$R$10:$R$1609,'BD PREÇO'!$A$10:$A$1609=A83,""))</f>
        <v/>
      </c>
      <c r="M83" s="89" t="str" cm="1">
        <f t="array" ref="M83" xml:space="preserve">
IF(A83="","",
_xlfn._xlws.FILTER('BD PREÇO'!$S$10:$S$1609,'BD PREÇO'!$A$10:$A$1609=A83,""))</f>
        <v/>
      </c>
      <c r="N83" s="89" t="str" cm="1">
        <f t="array" ref="N83" xml:space="preserve">
IF(A83="","",
_xlfn._xlws.FILTER('BD ITEM'!$O$12:$O$331,'BD ITEM'!$B$12:$B$331=B83,""))</f>
        <v/>
      </c>
      <c r="O83" s="89" t="str" cm="1">
        <f t="array" ref="O83" xml:space="preserve">
IF(A83="","",
_xlfn._xlws.FILTER('BD ITEM'!$P$12:$P$331,'BD ITEM'!$B$12:$B$331=B83,""))</f>
        <v/>
      </c>
      <c r="P83" s="89" t="str" cm="1">
        <f t="array" ref="P83" xml:space="preserve">
IF(A83="","",
_xlfn._xlws.FILTER('BD ITEM'!$Q$12:$Q$331,'BD ITEM'!$B$12:$B$331=B83,""))</f>
        <v/>
      </c>
      <c r="Q83" s="87" t="str" cm="1">
        <f t="array" ref="Q83" xml:space="preserve">
IF(A83="","",
_xlfn._xlws.FILTER('BD PREÇO'!$T$10:$T$1609,'BD PREÇO'!$A$10:$A$1609=A83,""))</f>
        <v/>
      </c>
      <c r="R83" s="23"/>
    </row>
    <row r="84" spans="1:18">
      <c r="A84" s="41"/>
      <c r="B84" s="81" t="str" cm="1">
        <f t="array" ref="B84" xml:space="preserve">
IF(A84="","",
_xlfn._xlws.FILTER('BD PREÇO'!$B$10:$B$1609,'BD PREÇO'!$A$10:$A$1609=A84,""))</f>
        <v/>
      </c>
      <c r="C84" s="81" t="str" cm="1">
        <f t="array" ref="C84" xml:space="preserve">
IF(A84="","",
_xlfn._xlws.FILTER('BD PREÇO'!$C$10:$C$1609,'BD PREÇO'!$A$10:$A$1609=A84,""))</f>
        <v/>
      </c>
      <c r="D84" s="81" t="str" cm="1">
        <f t="array" ref="D84" xml:space="preserve">
IF(A84="","",
_xlfn._xlws.FILTER('BD ITEM'!$I$12:$I$331,'BD ITEM'!$B$12:$B$331=B84,""))</f>
        <v/>
      </c>
      <c r="E84" s="81" t="str" cm="1">
        <f t="array" ref="E84" xml:space="preserve">
IF(A84="","",
_xlfn._xlws.FILTER('BD PREÇO'!$E$10:$E$1609,'BD PREÇO'!$A$10:$A$1609=A84,""))</f>
        <v/>
      </c>
      <c r="F84" s="81" t="str" cm="1">
        <f t="array" ref="F84" xml:space="preserve">
IF(A84="","",
_xlfn._xlws.FILTER('BD PREÇO'!$F$10:$F$1609,'BD PREÇO'!$A$10:$A$1609=A84,""))</f>
        <v/>
      </c>
      <c r="G84" s="81" t="str" cm="1">
        <f t="array" ref="G84" xml:space="preserve">
IF(A84="","",
_xlfn._xlws.FILTER('BD PREÇO'!$G$10:$G$1609,'BD PREÇO'!$A$10:$A$1609=A84,""))</f>
        <v/>
      </c>
      <c r="H84" s="81" t="str" cm="1">
        <f t="array" ref="H84" xml:space="preserve">
IF(A84="","",
_xlfn._xlws.FILTER('BD ITEM'!$M$12:$M$331,'BD ITEM'!$B$12:$B$331=B84,""))</f>
        <v/>
      </c>
      <c r="I84" s="81" t="str" cm="1">
        <f t="array" ref="I84" xml:space="preserve">
IF(A84="","",
_xlfn._xlws.FILTER('BD ITEM'!$N$12:$N$331,'BD ITEM'!$B$12:$B$331=B84,""))</f>
        <v/>
      </c>
      <c r="J84" s="62" t="str" cm="1">
        <f t="array" ref="J84" xml:space="preserve">
IF(A84="","",
_xlfn._xlws.FILTER('BD PREÇO'!$P$10:$P$1609,'BD PREÇO'!$A$10:$A$1609=A84,""))</f>
        <v/>
      </c>
      <c r="K84" s="90" t="str" cm="1">
        <f t="array" ref="K84" xml:space="preserve">
IF(A84="","",
_xlfn._xlws.FILTER('BD PREÇO'!$Q$10:$Q$1609,'BD PREÇO'!$A$10:$A$1609=A84,""))</f>
        <v/>
      </c>
      <c r="L84" s="88" t="str" cm="1">
        <f t="array" ref="L84" xml:space="preserve">
IF(A84="","",
_xlfn._xlws.FILTER('BD PREÇO'!$R$10:$R$1609,'BD PREÇO'!$A$10:$A$1609=A84,""))</f>
        <v/>
      </c>
      <c r="M84" s="89" t="str" cm="1">
        <f t="array" ref="M84" xml:space="preserve">
IF(A84="","",
_xlfn._xlws.FILTER('BD PREÇO'!$S$10:$S$1609,'BD PREÇO'!$A$10:$A$1609=A84,""))</f>
        <v/>
      </c>
      <c r="N84" s="89" t="str" cm="1">
        <f t="array" ref="N84" xml:space="preserve">
IF(A84="","",
_xlfn._xlws.FILTER('BD ITEM'!$O$12:$O$331,'BD ITEM'!$B$12:$B$331=B84,""))</f>
        <v/>
      </c>
      <c r="O84" s="89" t="str" cm="1">
        <f t="array" ref="O84" xml:space="preserve">
IF(A84="","",
_xlfn._xlws.FILTER('BD ITEM'!$P$12:$P$331,'BD ITEM'!$B$12:$B$331=B84,""))</f>
        <v/>
      </c>
      <c r="P84" s="89" t="str" cm="1">
        <f t="array" ref="P84" xml:space="preserve">
IF(A84="","",
_xlfn._xlws.FILTER('BD ITEM'!$Q$12:$Q$331,'BD ITEM'!$B$12:$B$331=B84,""))</f>
        <v/>
      </c>
      <c r="Q84" s="87" t="str" cm="1">
        <f t="array" ref="Q84" xml:space="preserve">
IF(A84="","",
_xlfn._xlws.FILTER('BD PREÇO'!$T$10:$T$1609,'BD PREÇO'!$A$10:$A$1609=A84,""))</f>
        <v/>
      </c>
      <c r="R84" s="23"/>
    </row>
    <row r="85" spans="1:18">
      <c r="A85" s="41"/>
      <c r="B85" s="81" t="str" cm="1">
        <f t="array" ref="B85" xml:space="preserve">
IF(A85="","",
_xlfn._xlws.FILTER('BD PREÇO'!$B$10:$B$1609,'BD PREÇO'!$A$10:$A$1609=A85,""))</f>
        <v/>
      </c>
      <c r="C85" s="81" t="str" cm="1">
        <f t="array" ref="C85" xml:space="preserve">
IF(A85="","",
_xlfn._xlws.FILTER('BD PREÇO'!$C$10:$C$1609,'BD PREÇO'!$A$10:$A$1609=A85,""))</f>
        <v/>
      </c>
      <c r="D85" s="81" t="str" cm="1">
        <f t="array" ref="D85" xml:space="preserve">
IF(A85="","",
_xlfn._xlws.FILTER('BD ITEM'!$I$12:$I$331,'BD ITEM'!$B$12:$B$331=B85,""))</f>
        <v/>
      </c>
      <c r="E85" s="81" t="str" cm="1">
        <f t="array" ref="E85" xml:space="preserve">
IF(A85="","",
_xlfn._xlws.FILTER('BD PREÇO'!$E$10:$E$1609,'BD PREÇO'!$A$10:$A$1609=A85,""))</f>
        <v/>
      </c>
      <c r="F85" s="81" t="str" cm="1">
        <f t="array" ref="F85" xml:space="preserve">
IF(A85="","",
_xlfn._xlws.FILTER('BD PREÇO'!$F$10:$F$1609,'BD PREÇO'!$A$10:$A$1609=A85,""))</f>
        <v/>
      </c>
      <c r="G85" s="81" t="str" cm="1">
        <f t="array" ref="G85" xml:space="preserve">
IF(A85="","",
_xlfn._xlws.FILTER('BD PREÇO'!$G$10:$G$1609,'BD PREÇO'!$A$10:$A$1609=A85,""))</f>
        <v/>
      </c>
      <c r="H85" s="81" t="str" cm="1">
        <f t="array" ref="H85" xml:space="preserve">
IF(A85="","",
_xlfn._xlws.FILTER('BD ITEM'!$M$12:$M$331,'BD ITEM'!$B$12:$B$331=B85,""))</f>
        <v/>
      </c>
      <c r="I85" s="81" t="str" cm="1">
        <f t="array" ref="I85" xml:space="preserve">
IF(A85="","",
_xlfn._xlws.FILTER('BD ITEM'!$N$12:$N$331,'BD ITEM'!$B$12:$B$331=B85,""))</f>
        <v/>
      </c>
      <c r="J85" s="62" t="str" cm="1">
        <f t="array" ref="J85" xml:space="preserve">
IF(A85="","",
_xlfn._xlws.FILTER('BD PREÇO'!$P$10:$P$1609,'BD PREÇO'!$A$10:$A$1609=A85,""))</f>
        <v/>
      </c>
      <c r="K85" s="90" t="str" cm="1">
        <f t="array" ref="K85" xml:space="preserve">
IF(A85="","",
_xlfn._xlws.FILTER('BD PREÇO'!$Q$10:$Q$1609,'BD PREÇO'!$A$10:$A$1609=A85,""))</f>
        <v/>
      </c>
      <c r="L85" s="88" t="str" cm="1">
        <f t="array" ref="L85" xml:space="preserve">
IF(A85="","",
_xlfn._xlws.FILTER('BD PREÇO'!$R$10:$R$1609,'BD PREÇO'!$A$10:$A$1609=A85,""))</f>
        <v/>
      </c>
      <c r="M85" s="89" t="str" cm="1">
        <f t="array" ref="M85" xml:space="preserve">
IF(A85="","",
_xlfn._xlws.FILTER('BD PREÇO'!$S$10:$S$1609,'BD PREÇO'!$A$10:$A$1609=A85,""))</f>
        <v/>
      </c>
      <c r="N85" s="89" t="str" cm="1">
        <f t="array" ref="N85" xml:space="preserve">
IF(A85="","",
_xlfn._xlws.FILTER('BD ITEM'!$O$12:$O$331,'BD ITEM'!$B$12:$B$331=B85,""))</f>
        <v/>
      </c>
      <c r="O85" s="89" t="str" cm="1">
        <f t="array" ref="O85" xml:space="preserve">
IF(A85="","",
_xlfn._xlws.FILTER('BD ITEM'!$P$12:$P$331,'BD ITEM'!$B$12:$B$331=B85,""))</f>
        <v/>
      </c>
      <c r="P85" s="89" t="str" cm="1">
        <f t="array" ref="P85" xml:space="preserve">
IF(A85="","",
_xlfn._xlws.FILTER('BD ITEM'!$Q$12:$Q$331,'BD ITEM'!$B$12:$B$331=B85,""))</f>
        <v/>
      </c>
      <c r="Q85" s="87" t="str" cm="1">
        <f t="array" ref="Q85" xml:space="preserve">
IF(A85="","",
_xlfn._xlws.FILTER('BD PREÇO'!$T$10:$T$1609,'BD PREÇO'!$A$10:$A$1609=A85,""))</f>
        <v/>
      </c>
      <c r="R85" s="23"/>
    </row>
    <row r="86" spans="1:18">
      <c r="A86" s="41"/>
      <c r="B86" s="81" t="str" cm="1">
        <f t="array" ref="B86" xml:space="preserve">
IF(A86="","",
_xlfn._xlws.FILTER('BD PREÇO'!$B$10:$B$1609,'BD PREÇO'!$A$10:$A$1609=A86,""))</f>
        <v/>
      </c>
      <c r="C86" s="81" t="str" cm="1">
        <f t="array" ref="C86" xml:space="preserve">
IF(A86="","",
_xlfn._xlws.FILTER('BD PREÇO'!$C$10:$C$1609,'BD PREÇO'!$A$10:$A$1609=A86,""))</f>
        <v/>
      </c>
      <c r="D86" s="81" t="str" cm="1">
        <f t="array" ref="D86" xml:space="preserve">
IF(A86="","",
_xlfn._xlws.FILTER('BD ITEM'!$I$12:$I$331,'BD ITEM'!$B$12:$B$331=B86,""))</f>
        <v/>
      </c>
      <c r="E86" s="81" t="str" cm="1">
        <f t="array" ref="E86" xml:space="preserve">
IF(A86="","",
_xlfn._xlws.FILTER('BD PREÇO'!$E$10:$E$1609,'BD PREÇO'!$A$10:$A$1609=A86,""))</f>
        <v/>
      </c>
      <c r="F86" s="81" t="str" cm="1">
        <f t="array" ref="F86" xml:space="preserve">
IF(A86="","",
_xlfn._xlws.FILTER('BD PREÇO'!$F$10:$F$1609,'BD PREÇO'!$A$10:$A$1609=A86,""))</f>
        <v/>
      </c>
      <c r="G86" s="81" t="str" cm="1">
        <f t="array" ref="G86" xml:space="preserve">
IF(A86="","",
_xlfn._xlws.FILTER('BD PREÇO'!$G$10:$G$1609,'BD PREÇO'!$A$10:$A$1609=A86,""))</f>
        <v/>
      </c>
      <c r="H86" s="81" t="str" cm="1">
        <f t="array" ref="H86" xml:space="preserve">
IF(A86="","",
_xlfn._xlws.FILTER('BD ITEM'!$M$12:$M$331,'BD ITEM'!$B$12:$B$331=B86,""))</f>
        <v/>
      </c>
      <c r="I86" s="81" t="str" cm="1">
        <f t="array" ref="I86" xml:space="preserve">
IF(A86="","",
_xlfn._xlws.FILTER('BD ITEM'!$N$12:$N$331,'BD ITEM'!$B$12:$B$331=B86,""))</f>
        <v/>
      </c>
      <c r="J86" s="62" t="str" cm="1">
        <f t="array" ref="J86" xml:space="preserve">
IF(A86="","",
_xlfn._xlws.FILTER('BD PREÇO'!$P$10:$P$1609,'BD PREÇO'!$A$10:$A$1609=A86,""))</f>
        <v/>
      </c>
      <c r="K86" s="90" t="str" cm="1">
        <f t="array" ref="K86" xml:space="preserve">
IF(A86="","",
_xlfn._xlws.FILTER('BD PREÇO'!$Q$10:$Q$1609,'BD PREÇO'!$A$10:$A$1609=A86,""))</f>
        <v/>
      </c>
      <c r="L86" s="88" t="str" cm="1">
        <f t="array" ref="L86" xml:space="preserve">
IF(A86="","",
_xlfn._xlws.FILTER('BD PREÇO'!$R$10:$R$1609,'BD PREÇO'!$A$10:$A$1609=A86,""))</f>
        <v/>
      </c>
      <c r="M86" s="89" t="str" cm="1">
        <f t="array" ref="M86" xml:space="preserve">
IF(A86="","",
_xlfn._xlws.FILTER('BD PREÇO'!$S$10:$S$1609,'BD PREÇO'!$A$10:$A$1609=A86,""))</f>
        <v/>
      </c>
      <c r="N86" s="89" t="str" cm="1">
        <f t="array" ref="N86" xml:space="preserve">
IF(A86="","",
_xlfn._xlws.FILTER('BD ITEM'!$O$12:$O$331,'BD ITEM'!$B$12:$B$331=B86,""))</f>
        <v/>
      </c>
      <c r="O86" s="89" t="str" cm="1">
        <f t="array" ref="O86" xml:space="preserve">
IF(A86="","",
_xlfn._xlws.FILTER('BD ITEM'!$P$12:$P$331,'BD ITEM'!$B$12:$B$331=B86,""))</f>
        <v/>
      </c>
      <c r="P86" s="89" t="str" cm="1">
        <f t="array" ref="P86" xml:space="preserve">
IF(A86="","",
_xlfn._xlws.FILTER('BD ITEM'!$Q$12:$Q$331,'BD ITEM'!$B$12:$B$331=B86,""))</f>
        <v/>
      </c>
      <c r="Q86" s="87" t="str" cm="1">
        <f t="array" ref="Q86" xml:space="preserve">
IF(A86="","",
_xlfn._xlws.FILTER('BD PREÇO'!$T$10:$T$1609,'BD PREÇO'!$A$10:$A$1609=A86,""))</f>
        <v/>
      </c>
      <c r="R86" s="23"/>
    </row>
    <row r="87" spans="1:18">
      <c r="A87" s="41"/>
      <c r="B87" s="81" t="str" cm="1">
        <f t="array" ref="B87" xml:space="preserve">
IF(A87="","",
_xlfn._xlws.FILTER('BD PREÇO'!$B$10:$B$1609,'BD PREÇO'!$A$10:$A$1609=A87,""))</f>
        <v/>
      </c>
      <c r="C87" s="81" t="str" cm="1">
        <f t="array" ref="C87" xml:space="preserve">
IF(A87="","",
_xlfn._xlws.FILTER('BD PREÇO'!$C$10:$C$1609,'BD PREÇO'!$A$10:$A$1609=A87,""))</f>
        <v/>
      </c>
      <c r="D87" s="81" t="str" cm="1">
        <f t="array" ref="D87" xml:space="preserve">
IF(A87="","",
_xlfn._xlws.FILTER('BD ITEM'!$I$12:$I$331,'BD ITEM'!$B$12:$B$331=B87,""))</f>
        <v/>
      </c>
      <c r="E87" s="81" t="str" cm="1">
        <f t="array" ref="E87" xml:space="preserve">
IF(A87="","",
_xlfn._xlws.FILTER('BD PREÇO'!$E$10:$E$1609,'BD PREÇO'!$A$10:$A$1609=A87,""))</f>
        <v/>
      </c>
      <c r="F87" s="81" t="str" cm="1">
        <f t="array" ref="F87" xml:space="preserve">
IF(A87="","",
_xlfn._xlws.FILTER('BD PREÇO'!$F$10:$F$1609,'BD PREÇO'!$A$10:$A$1609=A87,""))</f>
        <v/>
      </c>
      <c r="G87" s="81" t="str" cm="1">
        <f t="array" ref="G87" xml:space="preserve">
IF(A87="","",
_xlfn._xlws.FILTER('BD PREÇO'!$G$10:$G$1609,'BD PREÇO'!$A$10:$A$1609=A87,""))</f>
        <v/>
      </c>
      <c r="H87" s="81" t="str" cm="1">
        <f t="array" ref="H87" xml:space="preserve">
IF(A87="","",
_xlfn._xlws.FILTER('BD ITEM'!$M$12:$M$331,'BD ITEM'!$B$12:$B$331=B87,""))</f>
        <v/>
      </c>
      <c r="I87" s="81" t="str" cm="1">
        <f t="array" ref="I87" xml:space="preserve">
IF(A87="","",
_xlfn._xlws.FILTER('BD ITEM'!$N$12:$N$331,'BD ITEM'!$B$12:$B$331=B87,""))</f>
        <v/>
      </c>
      <c r="J87" s="62" t="str" cm="1">
        <f t="array" ref="J87" xml:space="preserve">
IF(A87="","",
_xlfn._xlws.FILTER('BD PREÇO'!$P$10:$P$1609,'BD PREÇO'!$A$10:$A$1609=A87,""))</f>
        <v/>
      </c>
      <c r="K87" s="90" t="str" cm="1">
        <f t="array" ref="K87" xml:space="preserve">
IF(A87="","",
_xlfn._xlws.FILTER('BD PREÇO'!$Q$10:$Q$1609,'BD PREÇO'!$A$10:$A$1609=A87,""))</f>
        <v/>
      </c>
      <c r="L87" s="88" t="str" cm="1">
        <f t="array" ref="L87" xml:space="preserve">
IF(A87="","",
_xlfn._xlws.FILTER('BD PREÇO'!$R$10:$R$1609,'BD PREÇO'!$A$10:$A$1609=A87,""))</f>
        <v/>
      </c>
      <c r="M87" s="89" t="str" cm="1">
        <f t="array" ref="M87" xml:space="preserve">
IF(A87="","",
_xlfn._xlws.FILTER('BD PREÇO'!$S$10:$S$1609,'BD PREÇO'!$A$10:$A$1609=A87,""))</f>
        <v/>
      </c>
      <c r="N87" s="89" t="str" cm="1">
        <f t="array" ref="N87" xml:space="preserve">
IF(A87="","",
_xlfn._xlws.FILTER('BD ITEM'!$O$12:$O$331,'BD ITEM'!$B$12:$B$331=B87,""))</f>
        <v/>
      </c>
      <c r="O87" s="89" t="str" cm="1">
        <f t="array" ref="O87" xml:space="preserve">
IF(A87="","",
_xlfn._xlws.FILTER('BD ITEM'!$P$12:$P$331,'BD ITEM'!$B$12:$B$331=B87,""))</f>
        <v/>
      </c>
      <c r="P87" s="89" t="str" cm="1">
        <f t="array" ref="P87" xml:space="preserve">
IF(A87="","",
_xlfn._xlws.FILTER('BD ITEM'!$Q$12:$Q$331,'BD ITEM'!$B$12:$B$331=B87,""))</f>
        <v/>
      </c>
      <c r="Q87" s="87" t="str" cm="1">
        <f t="array" ref="Q87" xml:space="preserve">
IF(A87="","",
_xlfn._xlws.FILTER('BD PREÇO'!$T$10:$T$1609,'BD PREÇO'!$A$10:$A$1609=A87,""))</f>
        <v/>
      </c>
      <c r="R87" s="23"/>
    </row>
    <row r="88" spans="1:18">
      <c r="A88" s="41"/>
      <c r="B88" s="81" t="str" cm="1">
        <f t="array" ref="B88" xml:space="preserve">
IF(A88="","",
_xlfn._xlws.FILTER('BD PREÇO'!$B$10:$B$1609,'BD PREÇO'!$A$10:$A$1609=A88,""))</f>
        <v/>
      </c>
      <c r="C88" s="81" t="str" cm="1">
        <f t="array" ref="C88" xml:space="preserve">
IF(A88="","",
_xlfn._xlws.FILTER('BD PREÇO'!$C$10:$C$1609,'BD PREÇO'!$A$10:$A$1609=A88,""))</f>
        <v/>
      </c>
      <c r="D88" s="81" t="str" cm="1">
        <f t="array" ref="D88" xml:space="preserve">
IF(A88="","",
_xlfn._xlws.FILTER('BD ITEM'!$I$12:$I$331,'BD ITEM'!$B$12:$B$331=B88,""))</f>
        <v/>
      </c>
      <c r="E88" s="81" t="str" cm="1">
        <f t="array" ref="E88" xml:space="preserve">
IF(A88="","",
_xlfn._xlws.FILTER('BD PREÇO'!$E$10:$E$1609,'BD PREÇO'!$A$10:$A$1609=A88,""))</f>
        <v/>
      </c>
      <c r="F88" s="81" t="str" cm="1">
        <f t="array" ref="F88" xml:space="preserve">
IF(A88="","",
_xlfn._xlws.FILTER('BD PREÇO'!$F$10:$F$1609,'BD PREÇO'!$A$10:$A$1609=A88,""))</f>
        <v/>
      </c>
      <c r="G88" s="81" t="str" cm="1">
        <f t="array" ref="G88" xml:space="preserve">
IF(A88="","",
_xlfn._xlws.FILTER('BD PREÇO'!$G$10:$G$1609,'BD PREÇO'!$A$10:$A$1609=A88,""))</f>
        <v/>
      </c>
      <c r="H88" s="81" t="str" cm="1">
        <f t="array" ref="H88" xml:space="preserve">
IF(A88="","",
_xlfn._xlws.FILTER('BD ITEM'!$M$12:$M$331,'BD ITEM'!$B$12:$B$331=B88,""))</f>
        <v/>
      </c>
      <c r="I88" s="81" t="str" cm="1">
        <f t="array" ref="I88" xml:space="preserve">
IF(A88="","",
_xlfn._xlws.FILTER('BD ITEM'!$N$12:$N$331,'BD ITEM'!$B$12:$B$331=B88,""))</f>
        <v/>
      </c>
      <c r="J88" s="62" t="str" cm="1">
        <f t="array" ref="J88" xml:space="preserve">
IF(A88="","",
_xlfn._xlws.FILTER('BD PREÇO'!$P$10:$P$1609,'BD PREÇO'!$A$10:$A$1609=A88,""))</f>
        <v/>
      </c>
      <c r="K88" s="90" t="str" cm="1">
        <f t="array" ref="K88" xml:space="preserve">
IF(A88="","",
_xlfn._xlws.FILTER('BD PREÇO'!$Q$10:$Q$1609,'BD PREÇO'!$A$10:$A$1609=A88,""))</f>
        <v/>
      </c>
      <c r="L88" s="88" t="str" cm="1">
        <f t="array" ref="L88" xml:space="preserve">
IF(A88="","",
_xlfn._xlws.FILTER('BD PREÇO'!$R$10:$R$1609,'BD PREÇO'!$A$10:$A$1609=A88,""))</f>
        <v/>
      </c>
      <c r="M88" s="89" t="str" cm="1">
        <f t="array" ref="M88" xml:space="preserve">
IF(A88="","",
_xlfn._xlws.FILTER('BD PREÇO'!$S$10:$S$1609,'BD PREÇO'!$A$10:$A$1609=A88,""))</f>
        <v/>
      </c>
      <c r="N88" s="89" t="str" cm="1">
        <f t="array" ref="N88" xml:space="preserve">
IF(A88="","",
_xlfn._xlws.FILTER('BD ITEM'!$O$12:$O$331,'BD ITEM'!$B$12:$B$331=B88,""))</f>
        <v/>
      </c>
      <c r="O88" s="89" t="str" cm="1">
        <f t="array" ref="O88" xml:space="preserve">
IF(A88="","",
_xlfn._xlws.FILTER('BD ITEM'!$P$12:$P$331,'BD ITEM'!$B$12:$B$331=B88,""))</f>
        <v/>
      </c>
      <c r="P88" s="89" t="str" cm="1">
        <f t="array" ref="P88" xml:space="preserve">
IF(A88="","",
_xlfn._xlws.FILTER('BD ITEM'!$Q$12:$Q$331,'BD ITEM'!$B$12:$B$331=B88,""))</f>
        <v/>
      </c>
      <c r="Q88" s="87" t="str" cm="1">
        <f t="array" ref="Q88" xml:space="preserve">
IF(A88="","",
_xlfn._xlws.FILTER('BD PREÇO'!$T$10:$T$1609,'BD PREÇO'!$A$10:$A$1609=A88,""))</f>
        <v/>
      </c>
      <c r="R88" s="23"/>
    </row>
    <row r="89" spans="1:18">
      <c r="A89" s="41"/>
      <c r="B89" s="81" t="str" cm="1">
        <f t="array" ref="B89" xml:space="preserve">
IF(A89="","",
_xlfn._xlws.FILTER('BD PREÇO'!$B$10:$B$1609,'BD PREÇO'!$A$10:$A$1609=A89,""))</f>
        <v/>
      </c>
      <c r="C89" s="81" t="str" cm="1">
        <f t="array" ref="C89" xml:space="preserve">
IF(A89="","",
_xlfn._xlws.FILTER('BD PREÇO'!$C$10:$C$1609,'BD PREÇO'!$A$10:$A$1609=A89,""))</f>
        <v/>
      </c>
      <c r="D89" s="81" t="str" cm="1">
        <f t="array" ref="D89" xml:space="preserve">
IF(A89="","",
_xlfn._xlws.FILTER('BD ITEM'!$I$12:$I$331,'BD ITEM'!$B$12:$B$331=B89,""))</f>
        <v/>
      </c>
      <c r="E89" s="81" t="str" cm="1">
        <f t="array" ref="E89" xml:space="preserve">
IF(A89="","",
_xlfn._xlws.FILTER('BD PREÇO'!$E$10:$E$1609,'BD PREÇO'!$A$10:$A$1609=A89,""))</f>
        <v/>
      </c>
      <c r="F89" s="81" t="str" cm="1">
        <f t="array" ref="F89" xml:space="preserve">
IF(A89="","",
_xlfn._xlws.FILTER('BD PREÇO'!$F$10:$F$1609,'BD PREÇO'!$A$10:$A$1609=A89,""))</f>
        <v/>
      </c>
      <c r="G89" s="81" t="str" cm="1">
        <f t="array" ref="G89" xml:space="preserve">
IF(A89="","",
_xlfn._xlws.FILTER('BD PREÇO'!$G$10:$G$1609,'BD PREÇO'!$A$10:$A$1609=A89,""))</f>
        <v/>
      </c>
      <c r="H89" s="81" t="str" cm="1">
        <f t="array" ref="H89" xml:space="preserve">
IF(A89="","",
_xlfn._xlws.FILTER('BD ITEM'!$M$12:$M$331,'BD ITEM'!$B$12:$B$331=B89,""))</f>
        <v/>
      </c>
      <c r="I89" s="81" t="str" cm="1">
        <f t="array" ref="I89" xml:space="preserve">
IF(A89="","",
_xlfn._xlws.FILTER('BD ITEM'!$N$12:$N$331,'BD ITEM'!$B$12:$B$331=B89,""))</f>
        <v/>
      </c>
      <c r="J89" s="62" t="str" cm="1">
        <f t="array" ref="J89" xml:space="preserve">
IF(A89="","",
_xlfn._xlws.FILTER('BD PREÇO'!$P$10:$P$1609,'BD PREÇO'!$A$10:$A$1609=A89,""))</f>
        <v/>
      </c>
      <c r="K89" s="90" t="str" cm="1">
        <f t="array" ref="K89" xml:space="preserve">
IF(A89="","",
_xlfn._xlws.FILTER('BD PREÇO'!$Q$10:$Q$1609,'BD PREÇO'!$A$10:$A$1609=A89,""))</f>
        <v/>
      </c>
      <c r="L89" s="88" t="str" cm="1">
        <f t="array" ref="L89" xml:space="preserve">
IF(A89="","",
_xlfn._xlws.FILTER('BD PREÇO'!$R$10:$R$1609,'BD PREÇO'!$A$10:$A$1609=A89,""))</f>
        <v/>
      </c>
      <c r="M89" s="89" t="str" cm="1">
        <f t="array" ref="M89" xml:space="preserve">
IF(A89="","",
_xlfn._xlws.FILTER('BD PREÇO'!$S$10:$S$1609,'BD PREÇO'!$A$10:$A$1609=A89,""))</f>
        <v/>
      </c>
      <c r="N89" s="89" t="str" cm="1">
        <f t="array" ref="N89" xml:space="preserve">
IF(A89="","",
_xlfn._xlws.FILTER('BD ITEM'!$O$12:$O$331,'BD ITEM'!$B$12:$B$331=B89,""))</f>
        <v/>
      </c>
      <c r="O89" s="89" t="str" cm="1">
        <f t="array" ref="O89" xml:space="preserve">
IF(A89="","",
_xlfn._xlws.FILTER('BD ITEM'!$P$12:$P$331,'BD ITEM'!$B$12:$B$331=B89,""))</f>
        <v/>
      </c>
      <c r="P89" s="89" t="str" cm="1">
        <f t="array" ref="P89" xml:space="preserve">
IF(A89="","",
_xlfn._xlws.FILTER('BD ITEM'!$Q$12:$Q$331,'BD ITEM'!$B$12:$B$331=B89,""))</f>
        <v/>
      </c>
      <c r="Q89" s="87" t="str" cm="1">
        <f t="array" ref="Q89" xml:space="preserve">
IF(A89="","",
_xlfn._xlws.FILTER('BD PREÇO'!$T$10:$T$1609,'BD PREÇO'!$A$10:$A$1609=A89,""))</f>
        <v/>
      </c>
      <c r="R89" s="23"/>
    </row>
    <row r="90" spans="1:18">
      <c r="A90" s="41"/>
      <c r="B90" s="81" t="str" cm="1">
        <f t="array" ref="B90" xml:space="preserve">
IF(A90="","",
_xlfn._xlws.FILTER('BD PREÇO'!$B$10:$B$1609,'BD PREÇO'!$A$10:$A$1609=A90,""))</f>
        <v/>
      </c>
      <c r="C90" s="81" t="str" cm="1">
        <f t="array" ref="C90" xml:space="preserve">
IF(A90="","",
_xlfn._xlws.FILTER('BD PREÇO'!$C$10:$C$1609,'BD PREÇO'!$A$10:$A$1609=A90,""))</f>
        <v/>
      </c>
      <c r="D90" s="81" t="str" cm="1">
        <f t="array" ref="D90" xml:space="preserve">
IF(A90="","",
_xlfn._xlws.FILTER('BD ITEM'!$I$12:$I$331,'BD ITEM'!$B$12:$B$331=B90,""))</f>
        <v/>
      </c>
      <c r="E90" s="81" t="str" cm="1">
        <f t="array" ref="E90" xml:space="preserve">
IF(A90="","",
_xlfn._xlws.FILTER('BD PREÇO'!$E$10:$E$1609,'BD PREÇO'!$A$10:$A$1609=A90,""))</f>
        <v/>
      </c>
      <c r="F90" s="81" t="str" cm="1">
        <f t="array" ref="F90" xml:space="preserve">
IF(A90="","",
_xlfn._xlws.FILTER('BD PREÇO'!$F$10:$F$1609,'BD PREÇO'!$A$10:$A$1609=A90,""))</f>
        <v/>
      </c>
      <c r="G90" s="81" t="str" cm="1">
        <f t="array" ref="G90" xml:space="preserve">
IF(A90="","",
_xlfn._xlws.FILTER('BD PREÇO'!$G$10:$G$1609,'BD PREÇO'!$A$10:$A$1609=A90,""))</f>
        <v/>
      </c>
      <c r="H90" s="81" t="str" cm="1">
        <f t="array" ref="H90" xml:space="preserve">
IF(A90="","",
_xlfn._xlws.FILTER('BD ITEM'!$M$12:$M$331,'BD ITEM'!$B$12:$B$331=B90,""))</f>
        <v/>
      </c>
      <c r="I90" s="81" t="str" cm="1">
        <f t="array" ref="I90" xml:space="preserve">
IF(A90="","",
_xlfn._xlws.FILTER('BD ITEM'!$N$12:$N$331,'BD ITEM'!$B$12:$B$331=B90,""))</f>
        <v/>
      </c>
      <c r="J90" s="62" t="str" cm="1">
        <f t="array" ref="J90" xml:space="preserve">
IF(A90="","",
_xlfn._xlws.FILTER('BD PREÇO'!$P$10:$P$1609,'BD PREÇO'!$A$10:$A$1609=A90,""))</f>
        <v/>
      </c>
      <c r="K90" s="90" t="str" cm="1">
        <f t="array" ref="K90" xml:space="preserve">
IF(A90="","",
_xlfn._xlws.FILTER('BD PREÇO'!$Q$10:$Q$1609,'BD PREÇO'!$A$10:$A$1609=A90,""))</f>
        <v/>
      </c>
      <c r="L90" s="88" t="str" cm="1">
        <f t="array" ref="L90" xml:space="preserve">
IF(A90="","",
_xlfn._xlws.FILTER('BD PREÇO'!$R$10:$R$1609,'BD PREÇO'!$A$10:$A$1609=A90,""))</f>
        <v/>
      </c>
      <c r="M90" s="89" t="str" cm="1">
        <f t="array" ref="M90" xml:space="preserve">
IF(A90="","",
_xlfn._xlws.FILTER('BD PREÇO'!$S$10:$S$1609,'BD PREÇO'!$A$10:$A$1609=A90,""))</f>
        <v/>
      </c>
      <c r="N90" s="89" t="str" cm="1">
        <f t="array" ref="N90" xml:space="preserve">
IF(A90="","",
_xlfn._xlws.FILTER('BD ITEM'!$O$12:$O$331,'BD ITEM'!$B$12:$B$331=B90,""))</f>
        <v/>
      </c>
      <c r="O90" s="89" t="str" cm="1">
        <f t="array" ref="O90" xml:space="preserve">
IF(A90="","",
_xlfn._xlws.FILTER('BD ITEM'!$P$12:$P$331,'BD ITEM'!$B$12:$B$331=B90,""))</f>
        <v/>
      </c>
      <c r="P90" s="89" t="str" cm="1">
        <f t="array" ref="P90" xml:space="preserve">
IF(A90="","",
_xlfn._xlws.FILTER('BD ITEM'!$Q$12:$Q$331,'BD ITEM'!$B$12:$B$331=B90,""))</f>
        <v/>
      </c>
      <c r="Q90" s="87" t="str" cm="1">
        <f t="array" ref="Q90" xml:space="preserve">
IF(A90="","",
_xlfn._xlws.FILTER('BD PREÇO'!$T$10:$T$1609,'BD PREÇO'!$A$10:$A$1609=A90,""))</f>
        <v/>
      </c>
      <c r="R90" s="23"/>
    </row>
    <row r="91" spans="1:18">
      <c r="A91" s="41"/>
      <c r="B91" s="81" t="str" cm="1">
        <f t="array" ref="B91" xml:space="preserve">
IF(A91="","",
_xlfn._xlws.FILTER('BD PREÇO'!$B$10:$B$1609,'BD PREÇO'!$A$10:$A$1609=A91,""))</f>
        <v/>
      </c>
      <c r="C91" s="81" t="str" cm="1">
        <f t="array" ref="C91" xml:space="preserve">
IF(A91="","",
_xlfn._xlws.FILTER('BD PREÇO'!$C$10:$C$1609,'BD PREÇO'!$A$10:$A$1609=A91,""))</f>
        <v/>
      </c>
      <c r="D91" s="81" t="str" cm="1">
        <f t="array" ref="D91" xml:space="preserve">
IF(A91="","",
_xlfn._xlws.FILTER('BD ITEM'!$I$12:$I$331,'BD ITEM'!$B$12:$B$331=B91,""))</f>
        <v/>
      </c>
      <c r="E91" s="81" t="str" cm="1">
        <f t="array" ref="E91" xml:space="preserve">
IF(A91="","",
_xlfn._xlws.FILTER('BD PREÇO'!$E$10:$E$1609,'BD PREÇO'!$A$10:$A$1609=A91,""))</f>
        <v/>
      </c>
      <c r="F91" s="81" t="str" cm="1">
        <f t="array" ref="F91" xml:space="preserve">
IF(A91="","",
_xlfn._xlws.FILTER('BD PREÇO'!$F$10:$F$1609,'BD PREÇO'!$A$10:$A$1609=A91,""))</f>
        <v/>
      </c>
      <c r="G91" s="81" t="str" cm="1">
        <f t="array" ref="G91" xml:space="preserve">
IF(A91="","",
_xlfn._xlws.FILTER('BD PREÇO'!$G$10:$G$1609,'BD PREÇO'!$A$10:$A$1609=A91,""))</f>
        <v/>
      </c>
      <c r="H91" s="81" t="str" cm="1">
        <f t="array" ref="H91" xml:space="preserve">
IF(A91="","",
_xlfn._xlws.FILTER('BD ITEM'!$M$12:$M$331,'BD ITEM'!$B$12:$B$331=B91,""))</f>
        <v/>
      </c>
      <c r="I91" s="81" t="str" cm="1">
        <f t="array" ref="I91" xml:space="preserve">
IF(A91="","",
_xlfn._xlws.FILTER('BD ITEM'!$N$12:$N$331,'BD ITEM'!$B$12:$B$331=B91,""))</f>
        <v/>
      </c>
      <c r="J91" s="62" t="str" cm="1">
        <f t="array" ref="J91" xml:space="preserve">
IF(A91="","",
_xlfn._xlws.FILTER('BD PREÇO'!$P$10:$P$1609,'BD PREÇO'!$A$10:$A$1609=A91,""))</f>
        <v/>
      </c>
      <c r="K91" s="90" t="str" cm="1">
        <f t="array" ref="K91" xml:space="preserve">
IF(A91="","",
_xlfn._xlws.FILTER('BD PREÇO'!$Q$10:$Q$1609,'BD PREÇO'!$A$10:$A$1609=A91,""))</f>
        <v/>
      </c>
      <c r="L91" s="88" t="str" cm="1">
        <f t="array" ref="L91" xml:space="preserve">
IF(A91="","",
_xlfn._xlws.FILTER('BD PREÇO'!$R$10:$R$1609,'BD PREÇO'!$A$10:$A$1609=A91,""))</f>
        <v/>
      </c>
      <c r="M91" s="89" t="str" cm="1">
        <f t="array" ref="M91" xml:space="preserve">
IF(A91="","",
_xlfn._xlws.FILTER('BD PREÇO'!$S$10:$S$1609,'BD PREÇO'!$A$10:$A$1609=A91,""))</f>
        <v/>
      </c>
      <c r="N91" s="89" t="str" cm="1">
        <f t="array" ref="N91" xml:space="preserve">
IF(A91="","",
_xlfn._xlws.FILTER('BD ITEM'!$O$12:$O$331,'BD ITEM'!$B$12:$B$331=B91,""))</f>
        <v/>
      </c>
      <c r="O91" s="89" t="str" cm="1">
        <f t="array" ref="O91" xml:space="preserve">
IF(A91="","",
_xlfn._xlws.FILTER('BD ITEM'!$P$12:$P$331,'BD ITEM'!$B$12:$B$331=B91,""))</f>
        <v/>
      </c>
      <c r="P91" s="89" t="str" cm="1">
        <f t="array" ref="P91" xml:space="preserve">
IF(A91="","",
_xlfn._xlws.FILTER('BD ITEM'!$Q$12:$Q$331,'BD ITEM'!$B$12:$B$331=B91,""))</f>
        <v/>
      </c>
      <c r="Q91" s="87" t="str" cm="1">
        <f t="array" ref="Q91" xml:space="preserve">
IF(A91="","",
_xlfn._xlws.FILTER('BD PREÇO'!$T$10:$T$1609,'BD PREÇO'!$A$10:$A$1609=A91,""))</f>
        <v/>
      </c>
      <c r="R91" s="23"/>
    </row>
    <row r="92" spans="1:18">
      <c r="A92" s="41"/>
      <c r="B92" s="81" t="str" cm="1">
        <f t="array" ref="B92" xml:space="preserve">
IF(A92="","",
_xlfn._xlws.FILTER('BD PREÇO'!$B$10:$B$1609,'BD PREÇO'!$A$10:$A$1609=A92,""))</f>
        <v/>
      </c>
      <c r="C92" s="81" t="str" cm="1">
        <f t="array" ref="C92" xml:space="preserve">
IF(A92="","",
_xlfn._xlws.FILTER('BD PREÇO'!$C$10:$C$1609,'BD PREÇO'!$A$10:$A$1609=A92,""))</f>
        <v/>
      </c>
      <c r="D92" s="81" t="str" cm="1">
        <f t="array" ref="D92" xml:space="preserve">
IF(A92="","",
_xlfn._xlws.FILTER('BD ITEM'!$I$12:$I$331,'BD ITEM'!$B$12:$B$331=B92,""))</f>
        <v/>
      </c>
      <c r="E92" s="81" t="str" cm="1">
        <f t="array" ref="E92" xml:space="preserve">
IF(A92="","",
_xlfn._xlws.FILTER('BD PREÇO'!$E$10:$E$1609,'BD PREÇO'!$A$10:$A$1609=A92,""))</f>
        <v/>
      </c>
      <c r="F92" s="81" t="str" cm="1">
        <f t="array" ref="F92" xml:space="preserve">
IF(A92="","",
_xlfn._xlws.FILTER('BD PREÇO'!$F$10:$F$1609,'BD PREÇO'!$A$10:$A$1609=A92,""))</f>
        <v/>
      </c>
      <c r="G92" s="81" t="str" cm="1">
        <f t="array" ref="G92" xml:space="preserve">
IF(A92="","",
_xlfn._xlws.FILTER('BD PREÇO'!$G$10:$G$1609,'BD PREÇO'!$A$10:$A$1609=A92,""))</f>
        <v/>
      </c>
      <c r="H92" s="81" t="str" cm="1">
        <f t="array" ref="H92" xml:space="preserve">
IF(A92="","",
_xlfn._xlws.FILTER('BD ITEM'!$M$12:$M$331,'BD ITEM'!$B$12:$B$331=B92,""))</f>
        <v/>
      </c>
      <c r="I92" s="81" t="str" cm="1">
        <f t="array" ref="I92" xml:space="preserve">
IF(A92="","",
_xlfn._xlws.FILTER('BD ITEM'!$N$12:$N$331,'BD ITEM'!$B$12:$B$331=B92,""))</f>
        <v/>
      </c>
      <c r="J92" s="62" t="str" cm="1">
        <f t="array" ref="J92" xml:space="preserve">
IF(A92="","",
_xlfn._xlws.FILTER('BD PREÇO'!$P$10:$P$1609,'BD PREÇO'!$A$10:$A$1609=A92,""))</f>
        <v/>
      </c>
      <c r="K92" s="90" t="str" cm="1">
        <f t="array" ref="K92" xml:space="preserve">
IF(A92="","",
_xlfn._xlws.FILTER('BD PREÇO'!$Q$10:$Q$1609,'BD PREÇO'!$A$10:$A$1609=A92,""))</f>
        <v/>
      </c>
      <c r="L92" s="88" t="str" cm="1">
        <f t="array" ref="L92" xml:space="preserve">
IF(A92="","",
_xlfn._xlws.FILTER('BD PREÇO'!$R$10:$R$1609,'BD PREÇO'!$A$10:$A$1609=A92,""))</f>
        <v/>
      </c>
      <c r="M92" s="89" t="str" cm="1">
        <f t="array" ref="M92" xml:space="preserve">
IF(A92="","",
_xlfn._xlws.FILTER('BD PREÇO'!$S$10:$S$1609,'BD PREÇO'!$A$10:$A$1609=A92,""))</f>
        <v/>
      </c>
      <c r="N92" s="89" t="str" cm="1">
        <f t="array" ref="N92" xml:space="preserve">
IF(A92="","",
_xlfn._xlws.FILTER('BD ITEM'!$O$12:$O$331,'BD ITEM'!$B$12:$B$331=B92,""))</f>
        <v/>
      </c>
      <c r="O92" s="89" t="str" cm="1">
        <f t="array" ref="O92" xml:space="preserve">
IF(A92="","",
_xlfn._xlws.FILTER('BD ITEM'!$P$12:$P$331,'BD ITEM'!$B$12:$B$331=B92,""))</f>
        <v/>
      </c>
      <c r="P92" s="89" t="str" cm="1">
        <f t="array" ref="P92" xml:space="preserve">
IF(A92="","",
_xlfn._xlws.FILTER('BD ITEM'!$Q$12:$Q$331,'BD ITEM'!$B$12:$B$331=B92,""))</f>
        <v/>
      </c>
      <c r="Q92" s="87" t="str" cm="1">
        <f t="array" ref="Q92" xml:space="preserve">
IF(A92="","",
_xlfn._xlws.FILTER('BD PREÇO'!$T$10:$T$1609,'BD PREÇO'!$A$10:$A$1609=A92,""))</f>
        <v/>
      </c>
      <c r="R92" s="23"/>
    </row>
    <row r="93" spans="1:18">
      <c r="A93" s="41"/>
      <c r="B93" s="81" t="str" cm="1">
        <f t="array" ref="B93" xml:space="preserve">
IF(A93="","",
_xlfn._xlws.FILTER('BD PREÇO'!$B$10:$B$1609,'BD PREÇO'!$A$10:$A$1609=A93,""))</f>
        <v/>
      </c>
      <c r="C93" s="81" t="str" cm="1">
        <f t="array" ref="C93" xml:space="preserve">
IF(A93="","",
_xlfn._xlws.FILTER('BD PREÇO'!$C$10:$C$1609,'BD PREÇO'!$A$10:$A$1609=A93,""))</f>
        <v/>
      </c>
      <c r="D93" s="81" t="str" cm="1">
        <f t="array" ref="D93" xml:space="preserve">
IF(A93="","",
_xlfn._xlws.FILTER('BD ITEM'!$I$12:$I$331,'BD ITEM'!$B$12:$B$331=B93,""))</f>
        <v/>
      </c>
      <c r="E93" s="81" t="str" cm="1">
        <f t="array" ref="E93" xml:space="preserve">
IF(A93="","",
_xlfn._xlws.FILTER('BD PREÇO'!$E$10:$E$1609,'BD PREÇO'!$A$10:$A$1609=A93,""))</f>
        <v/>
      </c>
      <c r="F93" s="81" t="str" cm="1">
        <f t="array" ref="F93" xml:space="preserve">
IF(A93="","",
_xlfn._xlws.FILTER('BD PREÇO'!$F$10:$F$1609,'BD PREÇO'!$A$10:$A$1609=A93,""))</f>
        <v/>
      </c>
      <c r="G93" s="81" t="str" cm="1">
        <f t="array" ref="G93" xml:space="preserve">
IF(A93="","",
_xlfn._xlws.FILTER('BD PREÇO'!$G$10:$G$1609,'BD PREÇO'!$A$10:$A$1609=A93,""))</f>
        <v/>
      </c>
      <c r="H93" s="81" t="str" cm="1">
        <f t="array" ref="H93" xml:space="preserve">
IF(A93="","",
_xlfn._xlws.FILTER('BD ITEM'!$M$12:$M$331,'BD ITEM'!$B$12:$B$331=B93,""))</f>
        <v/>
      </c>
      <c r="I93" s="81" t="str" cm="1">
        <f t="array" ref="I93" xml:space="preserve">
IF(A93="","",
_xlfn._xlws.FILTER('BD ITEM'!$N$12:$N$331,'BD ITEM'!$B$12:$B$331=B93,""))</f>
        <v/>
      </c>
      <c r="J93" s="62" t="str" cm="1">
        <f t="array" ref="J93" xml:space="preserve">
IF(A93="","",
_xlfn._xlws.FILTER('BD PREÇO'!$P$10:$P$1609,'BD PREÇO'!$A$10:$A$1609=A93,""))</f>
        <v/>
      </c>
      <c r="K93" s="90" t="str" cm="1">
        <f t="array" ref="K93" xml:space="preserve">
IF(A93="","",
_xlfn._xlws.FILTER('BD PREÇO'!$Q$10:$Q$1609,'BD PREÇO'!$A$10:$A$1609=A93,""))</f>
        <v/>
      </c>
      <c r="L93" s="88" t="str" cm="1">
        <f t="array" ref="L93" xml:space="preserve">
IF(A93="","",
_xlfn._xlws.FILTER('BD PREÇO'!$R$10:$R$1609,'BD PREÇO'!$A$10:$A$1609=A93,""))</f>
        <v/>
      </c>
      <c r="M93" s="89" t="str" cm="1">
        <f t="array" ref="M93" xml:space="preserve">
IF(A93="","",
_xlfn._xlws.FILTER('BD PREÇO'!$S$10:$S$1609,'BD PREÇO'!$A$10:$A$1609=A93,""))</f>
        <v/>
      </c>
      <c r="N93" s="89" t="str" cm="1">
        <f t="array" ref="N93" xml:space="preserve">
IF(A93="","",
_xlfn._xlws.FILTER('BD ITEM'!$O$12:$O$331,'BD ITEM'!$B$12:$B$331=B93,""))</f>
        <v/>
      </c>
      <c r="O93" s="89" t="str" cm="1">
        <f t="array" ref="O93" xml:space="preserve">
IF(A93="","",
_xlfn._xlws.FILTER('BD ITEM'!$P$12:$P$331,'BD ITEM'!$B$12:$B$331=B93,""))</f>
        <v/>
      </c>
      <c r="P93" s="89" t="str" cm="1">
        <f t="array" ref="P93" xml:space="preserve">
IF(A93="","",
_xlfn._xlws.FILTER('BD ITEM'!$Q$12:$Q$331,'BD ITEM'!$B$12:$B$331=B93,""))</f>
        <v/>
      </c>
      <c r="Q93" s="87" t="str" cm="1">
        <f t="array" ref="Q93" xml:space="preserve">
IF(A93="","",
_xlfn._xlws.FILTER('BD PREÇO'!$T$10:$T$1609,'BD PREÇO'!$A$10:$A$1609=A93,""))</f>
        <v/>
      </c>
      <c r="R93" s="23"/>
    </row>
    <row r="94" spans="1:18">
      <c r="A94" s="41"/>
      <c r="B94" s="81" t="str" cm="1">
        <f t="array" ref="B94" xml:space="preserve">
IF(A94="","",
_xlfn._xlws.FILTER('BD PREÇO'!$B$10:$B$1609,'BD PREÇO'!$A$10:$A$1609=A94,""))</f>
        <v/>
      </c>
      <c r="C94" s="81" t="str" cm="1">
        <f t="array" ref="C94" xml:space="preserve">
IF(A94="","",
_xlfn._xlws.FILTER('BD PREÇO'!$C$10:$C$1609,'BD PREÇO'!$A$10:$A$1609=A94,""))</f>
        <v/>
      </c>
      <c r="D94" s="81" t="str" cm="1">
        <f t="array" ref="D94" xml:space="preserve">
IF(A94="","",
_xlfn._xlws.FILTER('BD ITEM'!$I$12:$I$331,'BD ITEM'!$B$12:$B$331=B94,""))</f>
        <v/>
      </c>
      <c r="E94" s="81" t="str" cm="1">
        <f t="array" ref="E94" xml:space="preserve">
IF(A94="","",
_xlfn._xlws.FILTER('BD PREÇO'!$E$10:$E$1609,'BD PREÇO'!$A$10:$A$1609=A94,""))</f>
        <v/>
      </c>
      <c r="F94" s="81" t="str" cm="1">
        <f t="array" ref="F94" xml:space="preserve">
IF(A94="","",
_xlfn._xlws.FILTER('BD PREÇO'!$F$10:$F$1609,'BD PREÇO'!$A$10:$A$1609=A94,""))</f>
        <v/>
      </c>
      <c r="G94" s="81" t="str" cm="1">
        <f t="array" ref="G94" xml:space="preserve">
IF(A94="","",
_xlfn._xlws.FILTER('BD PREÇO'!$G$10:$G$1609,'BD PREÇO'!$A$10:$A$1609=A94,""))</f>
        <v/>
      </c>
      <c r="H94" s="81" t="str" cm="1">
        <f t="array" ref="H94" xml:space="preserve">
IF(A94="","",
_xlfn._xlws.FILTER('BD ITEM'!$M$12:$M$331,'BD ITEM'!$B$12:$B$331=B94,""))</f>
        <v/>
      </c>
      <c r="I94" s="81" t="str" cm="1">
        <f t="array" ref="I94" xml:space="preserve">
IF(A94="","",
_xlfn._xlws.FILTER('BD ITEM'!$N$12:$N$331,'BD ITEM'!$B$12:$B$331=B94,""))</f>
        <v/>
      </c>
      <c r="J94" s="62" t="str" cm="1">
        <f t="array" ref="J94" xml:space="preserve">
IF(A94="","",
_xlfn._xlws.FILTER('BD PREÇO'!$P$10:$P$1609,'BD PREÇO'!$A$10:$A$1609=A94,""))</f>
        <v/>
      </c>
      <c r="K94" s="90" t="str" cm="1">
        <f t="array" ref="K94" xml:space="preserve">
IF(A94="","",
_xlfn._xlws.FILTER('BD PREÇO'!$Q$10:$Q$1609,'BD PREÇO'!$A$10:$A$1609=A94,""))</f>
        <v/>
      </c>
      <c r="L94" s="88" t="str" cm="1">
        <f t="array" ref="L94" xml:space="preserve">
IF(A94="","",
_xlfn._xlws.FILTER('BD PREÇO'!$R$10:$R$1609,'BD PREÇO'!$A$10:$A$1609=A94,""))</f>
        <v/>
      </c>
      <c r="M94" s="89" t="str" cm="1">
        <f t="array" ref="M94" xml:space="preserve">
IF(A94="","",
_xlfn._xlws.FILTER('BD PREÇO'!$S$10:$S$1609,'BD PREÇO'!$A$10:$A$1609=A94,""))</f>
        <v/>
      </c>
      <c r="N94" s="89" t="str" cm="1">
        <f t="array" ref="N94" xml:space="preserve">
IF(A94="","",
_xlfn._xlws.FILTER('BD ITEM'!$O$12:$O$331,'BD ITEM'!$B$12:$B$331=B94,""))</f>
        <v/>
      </c>
      <c r="O94" s="89" t="str" cm="1">
        <f t="array" ref="O94" xml:space="preserve">
IF(A94="","",
_xlfn._xlws.FILTER('BD ITEM'!$P$12:$P$331,'BD ITEM'!$B$12:$B$331=B94,""))</f>
        <v/>
      </c>
      <c r="P94" s="89" t="str" cm="1">
        <f t="array" ref="P94" xml:space="preserve">
IF(A94="","",
_xlfn._xlws.FILTER('BD ITEM'!$Q$12:$Q$331,'BD ITEM'!$B$12:$B$331=B94,""))</f>
        <v/>
      </c>
      <c r="Q94" s="87" t="str" cm="1">
        <f t="array" ref="Q94" xml:space="preserve">
IF(A94="","",
_xlfn._xlws.FILTER('BD PREÇO'!$T$10:$T$1609,'BD PREÇO'!$A$10:$A$1609=A94,""))</f>
        <v/>
      </c>
      <c r="R94" s="23"/>
    </row>
    <row r="95" spans="1:18">
      <c r="A95" s="41"/>
      <c r="B95" s="81" t="str" cm="1">
        <f t="array" ref="B95" xml:space="preserve">
IF(A95="","",
_xlfn._xlws.FILTER('BD PREÇO'!$B$10:$B$1609,'BD PREÇO'!$A$10:$A$1609=A95,""))</f>
        <v/>
      </c>
      <c r="C95" s="81" t="str" cm="1">
        <f t="array" ref="C95" xml:space="preserve">
IF(A95="","",
_xlfn._xlws.FILTER('BD PREÇO'!$C$10:$C$1609,'BD PREÇO'!$A$10:$A$1609=A95,""))</f>
        <v/>
      </c>
      <c r="D95" s="81" t="str" cm="1">
        <f t="array" ref="D95" xml:space="preserve">
IF(A95="","",
_xlfn._xlws.FILTER('BD ITEM'!$I$12:$I$331,'BD ITEM'!$B$12:$B$331=B95,""))</f>
        <v/>
      </c>
      <c r="E95" s="81" t="str" cm="1">
        <f t="array" ref="E95" xml:space="preserve">
IF(A95="","",
_xlfn._xlws.FILTER('BD PREÇO'!$E$10:$E$1609,'BD PREÇO'!$A$10:$A$1609=A95,""))</f>
        <v/>
      </c>
      <c r="F95" s="81" t="str" cm="1">
        <f t="array" ref="F95" xml:space="preserve">
IF(A95="","",
_xlfn._xlws.FILTER('BD PREÇO'!$F$10:$F$1609,'BD PREÇO'!$A$10:$A$1609=A95,""))</f>
        <v/>
      </c>
      <c r="G95" s="81" t="str" cm="1">
        <f t="array" ref="G95" xml:space="preserve">
IF(A95="","",
_xlfn._xlws.FILTER('BD PREÇO'!$G$10:$G$1609,'BD PREÇO'!$A$10:$A$1609=A95,""))</f>
        <v/>
      </c>
      <c r="H95" s="81" t="str" cm="1">
        <f t="array" ref="H95" xml:space="preserve">
IF(A95="","",
_xlfn._xlws.FILTER('BD ITEM'!$M$12:$M$331,'BD ITEM'!$B$12:$B$331=B95,""))</f>
        <v/>
      </c>
      <c r="I95" s="81" t="str" cm="1">
        <f t="array" ref="I95" xml:space="preserve">
IF(A95="","",
_xlfn._xlws.FILTER('BD ITEM'!$N$12:$N$331,'BD ITEM'!$B$12:$B$331=B95,""))</f>
        <v/>
      </c>
      <c r="J95" s="62" t="str" cm="1">
        <f t="array" ref="J95" xml:space="preserve">
IF(A95="","",
_xlfn._xlws.FILTER('BD PREÇO'!$P$10:$P$1609,'BD PREÇO'!$A$10:$A$1609=A95,""))</f>
        <v/>
      </c>
      <c r="K95" s="90" t="str" cm="1">
        <f t="array" ref="K95" xml:space="preserve">
IF(A95="","",
_xlfn._xlws.FILTER('BD PREÇO'!$Q$10:$Q$1609,'BD PREÇO'!$A$10:$A$1609=A95,""))</f>
        <v/>
      </c>
      <c r="L95" s="88" t="str" cm="1">
        <f t="array" ref="L95" xml:space="preserve">
IF(A95="","",
_xlfn._xlws.FILTER('BD PREÇO'!$R$10:$R$1609,'BD PREÇO'!$A$10:$A$1609=A95,""))</f>
        <v/>
      </c>
      <c r="M95" s="89" t="str" cm="1">
        <f t="array" ref="M95" xml:space="preserve">
IF(A95="","",
_xlfn._xlws.FILTER('BD PREÇO'!$S$10:$S$1609,'BD PREÇO'!$A$10:$A$1609=A95,""))</f>
        <v/>
      </c>
      <c r="N95" s="89" t="str" cm="1">
        <f t="array" ref="N95" xml:space="preserve">
IF(A95="","",
_xlfn._xlws.FILTER('BD ITEM'!$O$12:$O$331,'BD ITEM'!$B$12:$B$331=B95,""))</f>
        <v/>
      </c>
      <c r="O95" s="89" t="str" cm="1">
        <f t="array" ref="O95" xml:space="preserve">
IF(A95="","",
_xlfn._xlws.FILTER('BD ITEM'!$P$12:$P$331,'BD ITEM'!$B$12:$B$331=B95,""))</f>
        <v/>
      </c>
      <c r="P95" s="89" t="str" cm="1">
        <f t="array" ref="P95" xml:space="preserve">
IF(A95="","",
_xlfn._xlws.FILTER('BD ITEM'!$Q$12:$Q$331,'BD ITEM'!$B$12:$B$331=B95,""))</f>
        <v/>
      </c>
      <c r="Q95" s="87" t="str" cm="1">
        <f t="array" ref="Q95" xml:space="preserve">
IF(A95="","",
_xlfn._xlws.FILTER('BD PREÇO'!$T$10:$T$1609,'BD PREÇO'!$A$10:$A$1609=A95,""))</f>
        <v/>
      </c>
      <c r="R95" s="23"/>
    </row>
    <row r="96" spans="1:18">
      <c r="A96" s="41"/>
      <c r="B96" s="81" t="str" cm="1">
        <f t="array" ref="B96" xml:space="preserve">
IF(A96="","",
_xlfn._xlws.FILTER('BD PREÇO'!$B$10:$B$1609,'BD PREÇO'!$A$10:$A$1609=A96,""))</f>
        <v/>
      </c>
      <c r="C96" s="81" t="str" cm="1">
        <f t="array" ref="C96" xml:space="preserve">
IF(A96="","",
_xlfn._xlws.FILTER('BD PREÇO'!$C$10:$C$1609,'BD PREÇO'!$A$10:$A$1609=A96,""))</f>
        <v/>
      </c>
      <c r="D96" s="81" t="str" cm="1">
        <f t="array" ref="D96" xml:space="preserve">
IF(A96="","",
_xlfn._xlws.FILTER('BD ITEM'!$I$12:$I$331,'BD ITEM'!$B$12:$B$331=B96,""))</f>
        <v/>
      </c>
      <c r="E96" s="81" t="str" cm="1">
        <f t="array" ref="E96" xml:space="preserve">
IF(A96="","",
_xlfn._xlws.FILTER('BD PREÇO'!$E$10:$E$1609,'BD PREÇO'!$A$10:$A$1609=A96,""))</f>
        <v/>
      </c>
      <c r="F96" s="81" t="str" cm="1">
        <f t="array" ref="F96" xml:space="preserve">
IF(A96="","",
_xlfn._xlws.FILTER('BD PREÇO'!$F$10:$F$1609,'BD PREÇO'!$A$10:$A$1609=A96,""))</f>
        <v/>
      </c>
      <c r="G96" s="81" t="str" cm="1">
        <f t="array" ref="G96" xml:space="preserve">
IF(A96="","",
_xlfn._xlws.FILTER('BD PREÇO'!$G$10:$G$1609,'BD PREÇO'!$A$10:$A$1609=A96,""))</f>
        <v/>
      </c>
      <c r="H96" s="81" t="str" cm="1">
        <f t="array" ref="H96" xml:space="preserve">
IF(A96="","",
_xlfn._xlws.FILTER('BD ITEM'!$M$12:$M$331,'BD ITEM'!$B$12:$B$331=B96,""))</f>
        <v/>
      </c>
      <c r="I96" s="81" t="str" cm="1">
        <f t="array" ref="I96" xml:space="preserve">
IF(A96="","",
_xlfn._xlws.FILTER('BD ITEM'!$N$12:$N$331,'BD ITEM'!$B$12:$B$331=B96,""))</f>
        <v/>
      </c>
      <c r="J96" s="62" t="str" cm="1">
        <f t="array" ref="J96" xml:space="preserve">
IF(A96="","",
_xlfn._xlws.FILTER('BD PREÇO'!$P$10:$P$1609,'BD PREÇO'!$A$10:$A$1609=A96,""))</f>
        <v/>
      </c>
      <c r="K96" s="90" t="str" cm="1">
        <f t="array" ref="K96" xml:space="preserve">
IF(A96="","",
_xlfn._xlws.FILTER('BD PREÇO'!$Q$10:$Q$1609,'BD PREÇO'!$A$10:$A$1609=A96,""))</f>
        <v/>
      </c>
      <c r="L96" s="88" t="str" cm="1">
        <f t="array" ref="L96" xml:space="preserve">
IF(A96="","",
_xlfn._xlws.FILTER('BD PREÇO'!$R$10:$R$1609,'BD PREÇO'!$A$10:$A$1609=A96,""))</f>
        <v/>
      </c>
      <c r="M96" s="89" t="str" cm="1">
        <f t="array" ref="M96" xml:space="preserve">
IF(A96="","",
_xlfn._xlws.FILTER('BD PREÇO'!$S$10:$S$1609,'BD PREÇO'!$A$10:$A$1609=A96,""))</f>
        <v/>
      </c>
      <c r="N96" s="89" t="str" cm="1">
        <f t="array" ref="N96" xml:space="preserve">
IF(A96="","",
_xlfn._xlws.FILTER('BD ITEM'!$O$12:$O$331,'BD ITEM'!$B$12:$B$331=B96,""))</f>
        <v/>
      </c>
      <c r="O96" s="89" t="str" cm="1">
        <f t="array" ref="O96" xml:space="preserve">
IF(A96="","",
_xlfn._xlws.FILTER('BD ITEM'!$P$12:$P$331,'BD ITEM'!$B$12:$B$331=B96,""))</f>
        <v/>
      </c>
      <c r="P96" s="89" t="str" cm="1">
        <f t="array" ref="P96" xml:space="preserve">
IF(A96="","",
_xlfn._xlws.FILTER('BD ITEM'!$Q$12:$Q$331,'BD ITEM'!$B$12:$B$331=B96,""))</f>
        <v/>
      </c>
      <c r="Q96" s="87" t="str" cm="1">
        <f t="array" ref="Q96" xml:space="preserve">
IF(A96="","",
_xlfn._xlws.FILTER('BD PREÇO'!$T$10:$T$1609,'BD PREÇO'!$A$10:$A$1609=A96,""))</f>
        <v/>
      </c>
      <c r="R96" s="23"/>
    </row>
    <row r="97" spans="1:18">
      <c r="A97" s="41"/>
      <c r="B97" s="81" t="str" cm="1">
        <f t="array" ref="B97" xml:space="preserve">
IF(A97="","",
_xlfn._xlws.FILTER('BD PREÇO'!$B$10:$B$1609,'BD PREÇO'!$A$10:$A$1609=A97,""))</f>
        <v/>
      </c>
      <c r="C97" s="81" t="str" cm="1">
        <f t="array" ref="C97" xml:space="preserve">
IF(A97="","",
_xlfn._xlws.FILTER('BD PREÇO'!$C$10:$C$1609,'BD PREÇO'!$A$10:$A$1609=A97,""))</f>
        <v/>
      </c>
      <c r="D97" s="81" t="str" cm="1">
        <f t="array" ref="D97" xml:space="preserve">
IF(A97="","",
_xlfn._xlws.FILTER('BD ITEM'!$I$12:$I$331,'BD ITEM'!$B$12:$B$331=B97,""))</f>
        <v/>
      </c>
      <c r="E97" s="81" t="str" cm="1">
        <f t="array" ref="E97" xml:space="preserve">
IF(A97="","",
_xlfn._xlws.FILTER('BD PREÇO'!$E$10:$E$1609,'BD PREÇO'!$A$10:$A$1609=A97,""))</f>
        <v/>
      </c>
      <c r="F97" s="81" t="str" cm="1">
        <f t="array" ref="F97" xml:space="preserve">
IF(A97="","",
_xlfn._xlws.FILTER('BD PREÇO'!$F$10:$F$1609,'BD PREÇO'!$A$10:$A$1609=A97,""))</f>
        <v/>
      </c>
      <c r="G97" s="81" t="str" cm="1">
        <f t="array" ref="G97" xml:space="preserve">
IF(A97="","",
_xlfn._xlws.FILTER('BD PREÇO'!$G$10:$G$1609,'BD PREÇO'!$A$10:$A$1609=A97,""))</f>
        <v/>
      </c>
      <c r="H97" s="81" t="str" cm="1">
        <f t="array" ref="H97" xml:space="preserve">
IF(A97="","",
_xlfn._xlws.FILTER('BD ITEM'!$M$12:$M$331,'BD ITEM'!$B$12:$B$331=B97,""))</f>
        <v/>
      </c>
      <c r="I97" s="81" t="str" cm="1">
        <f t="array" ref="I97" xml:space="preserve">
IF(A97="","",
_xlfn._xlws.FILTER('BD ITEM'!$N$12:$N$331,'BD ITEM'!$B$12:$B$331=B97,""))</f>
        <v/>
      </c>
      <c r="J97" s="62" t="str" cm="1">
        <f t="array" ref="J97" xml:space="preserve">
IF(A97="","",
_xlfn._xlws.FILTER('BD PREÇO'!$P$10:$P$1609,'BD PREÇO'!$A$10:$A$1609=A97,""))</f>
        <v/>
      </c>
      <c r="K97" s="90" t="str" cm="1">
        <f t="array" ref="K97" xml:space="preserve">
IF(A97="","",
_xlfn._xlws.FILTER('BD PREÇO'!$Q$10:$Q$1609,'BD PREÇO'!$A$10:$A$1609=A97,""))</f>
        <v/>
      </c>
      <c r="L97" s="88" t="str" cm="1">
        <f t="array" ref="L97" xml:space="preserve">
IF(A97="","",
_xlfn._xlws.FILTER('BD PREÇO'!$R$10:$R$1609,'BD PREÇO'!$A$10:$A$1609=A97,""))</f>
        <v/>
      </c>
      <c r="M97" s="89" t="str" cm="1">
        <f t="array" ref="M97" xml:space="preserve">
IF(A97="","",
_xlfn._xlws.FILTER('BD PREÇO'!$S$10:$S$1609,'BD PREÇO'!$A$10:$A$1609=A97,""))</f>
        <v/>
      </c>
      <c r="N97" s="89" t="str" cm="1">
        <f t="array" ref="N97" xml:space="preserve">
IF(A97="","",
_xlfn._xlws.FILTER('BD ITEM'!$O$12:$O$331,'BD ITEM'!$B$12:$B$331=B97,""))</f>
        <v/>
      </c>
      <c r="O97" s="89" t="str" cm="1">
        <f t="array" ref="O97" xml:space="preserve">
IF(A97="","",
_xlfn._xlws.FILTER('BD ITEM'!$P$12:$P$331,'BD ITEM'!$B$12:$B$331=B97,""))</f>
        <v/>
      </c>
      <c r="P97" s="89" t="str" cm="1">
        <f t="array" ref="P97" xml:space="preserve">
IF(A97="","",
_xlfn._xlws.FILTER('BD ITEM'!$Q$12:$Q$331,'BD ITEM'!$B$12:$B$331=B97,""))</f>
        <v/>
      </c>
      <c r="Q97" s="87" t="str" cm="1">
        <f t="array" ref="Q97" xml:space="preserve">
IF(A97="","",
_xlfn._xlws.FILTER('BD PREÇO'!$T$10:$T$1609,'BD PREÇO'!$A$10:$A$1609=A97,""))</f>
        <v/>
      </c>
      <c r="R97" s="23"/>
    </row>
    <row r="98" spans="1:18">
      <c r="A98" s="41"/>
      <c r="B98" s="81" t="str" cm="1">
        <f t="array" ref="B98" xml:space="preserve">
IF(A98="","",
_xlfn._xlws.FILTER('BD PREÇO'!$B$10:$B$1609,'BD PREÇO'!$A$10:$A$1609=A98,""))</f>
        <v/>
      </c>
      <c r="C98" s="81" t="str" cm="1">
        <f t="array" ref="C98" xml:space="preserve">
IF(A98="","",
_xlfn._xlws.FILTER('BD PREÇO'!$C$10:$C$1609,'BD PREÇO'!$A$10:$A$1609=A98,""))</f>
        <v/>
      </c>
      <c r="D98" s="81" t="str" cm="1">
        <f t="array" ref="D98" xml:space="preserve">
IF(A98="","",
_xlfn._xlws.FILTER('BD ITEM'!$I$12:$I$331,'BD ITEM'!$B$12:$B$331=B98,""))</f>
        <v/>
      </c>
      <c r="E98" s="81" t="str" cm="1">
        <f t="array" ref="E98" xml:space="preserve">
IF(A98="","",
_xlfn._xlws.FILTER('BD PREÇO'!$E$10:$E$1609,'BD PREÇO'!$A$10:$A$1609=A98,""))</f>
        <v/>
      </c>
      <c r="F98" s="81" t="str" cm="1">
        <f t="array" ref="F98" xml:space="preserve">
IF(A98="","",
_xlfn._xlws.FILTER('BD PREÇO'!$F$10:$F$1609,'BD PREÇO'!$A$10:$A$1609=A98,""))</f>
        <v/>
      </c>
      <c r="G98" s="81" t="str" cm="1">
        <f t="array" ref="G98" xml:space="preserve">
IF(A98="","",
_xlfn._xlws.FILTER('BD PREÇO'!$G$10:$G$1609,'BD PREÇO'!$A$10:$A$1609=A98,""))</f>
        <v/>
      </c>
      <c r="H98" s="81" t="str" cm="1">
        <f t="array" ref="H98" xml:space="preserve">
IF(A98="","",
_xlfn._xlws.FILTER('BD ITEM'!$M$12:$M$331,'BD ITEM'!$B$12:$B$331=B98,""))</f>
        <v/>
      </c>
      <c r="I98" s="81" t="str" cm="1">
        <f t="array" ref="I98" xml:space="preserve">
IF(A98="","",
_xlfn._xlws.FILTER('BD ITEM'!$N$12:$N$331,'BD ITEM'!$B$12:$B$331=B98,""))</f>
        <v/>
      </c>
      <c r="J98" s="62" t="str" cm="1">
        <f t="array" ref="J98" xml:space="preserve">
IF(A98="","",
_xlfn._xlws.FILTER('BD PREÇO'!$P$10:$P$1609,'BD PREÇO'!$A$10:$A$1609=A98,""))</f>
        <v/>
      </c>
      <c r="K98" s="90" t="str" cm="1">
        <f t="array" ref="K98" xml:space="preserve">
IF(A98="","",
_xlfn._xlws.FILTER('BD PREÇO'!$Q$10:$Q$1609,'BD PREÇO'!$A$10:$A$1609=A98,""))</f>
        <v/>
      </c>
      <c r="L98" s="88" t="str" cm="1">
        <f t="array" ref="L98" xml:space="preserve">
IF(A98="","",
_xlfn._xlws.FILTER('BD PREÇO'!$R$10:$R$1609,'BD PREÇO'!$A$10:$A$1609=A98,""))</f>
        <v/>
      </c>
      <c r="M98" s="89" t="str" cm="1">
        <f t="array" ref="M98" xml:space="preserve">
IF(A98="","",
_xlfn._xlws.FILTER('BD PREÇO'!$S$10:$S$1609,'BD PREÇO'!$A$10:$A$1609=A98,""))</f>
        <v/>
      </c>
      <c r="N98" s="89" t="str" cm="1">
        <f t="array" ref="N98" xml:space="preserve">
IF(A98="","",
_xlfn._xlws.FILTER('BD ITEM'!$O$12:$O$331,'BD ITEM'!$B$12:$B$331=B98,""))</f>
        <v/>
      </c>
      <c r="O98" s="89" t="str" cm="1">
        <f t="array" ref="O98" xml:space="preserve">
IF(A98="","",
_xlfn._xlws.FILTER('BD ITEM'!$P$12:$P$331,'BD ITEM'!$B$12:$B$331=B98,""))</f>
        <v/>
      </c>
      <c r="P98" s="89" t="str" cm="1">
        <f t="array" ref="P98" xml:space="preserve">
IF(A98="","",
_xlfn._xlws.FILTER('BD ITEM'!$Q$12:$Q$331,'BD ITEM'!$B$12:$B$331=B98,""))</f>
        <v/>
      </c>
      <c r="Q98" s="87" t="str" cm="1">
        <f t="array" ref="Q98" xml:space="preserve">
IF(A98="","",
_xlfn._xlws.FILTER('BD PREÇO'!$T$10:$T$1609,'BD PREÇO'!$A$10:$A$1609=A98,""))</f>
        <v/>
      </c>
      <c r="R98" s="23"/>
    </row>
    <row r="99" spans="1:18">
      <c r="A99" s="41"/>
      <c r="B99" s="81" t="str" cm="1">
        <f t="array" ref="B99" xml:space="preserve">
IF(A99="","",
_xlfn._xlws.FILTER('BD PREÇO'!$B$10:$B$1609,'BD PREÇO'!$A$10:$A$1609=A99,""))</f>
        <v/>
      </c>
      <c r="C99" s="81" t="str" cm="1">
        <f t="array" ref="C99" xml:space="preserve">
IF(A99="","",
_xlfn._xlws.FILTER('BD PREÇO'!$C$10:$C$1609,'BD PREÇO'!$A$10:$A$1609=A99,""))</f>
        <v/>
      </c>
      <c r="D99" s="81" t="str" cm="1">
        <f t="array" ref="D99" xml:space="preserve">
IF(A99="","",
_xlfn._xlws.FILTER('BD ITEM'!$I$12:$I$331,'BD ITEM'!$B$12:$B$331=B99,""))</f>
        <v/>
      </c>
      <c r="E99" s="81" t="str" cm="1">
        <f t="array" ref="E99" xml:space="preserve">
IF(A99="","",
_xlfn._xlws.FILTER('BD PREÇO'!$E$10:$E$1609,'BD PREÇO'!$A$10:$A$1609=A99,""))</f>
        <v/>
      </c>
      <c r="F99" s="81" t="str" cm="1">
        <f t="array" ref="F99" xml:space="preserve">
IF(A99="","",
_xlfn._xlws.FILTER('BD PREÇO'!$F$10:$F$1609,'BD PREÇO'!$A$10:$A$1609=A99,""))</f>
        <v/>
      </c>
      <c r="G99" s="81" t="str" cm="1">
        <f t="array" ref="G99" xml:space="preserve">
IF(A99="","",
_xlfn._xlws.FILTER('BD PREÇO'!$G$10:$G$1609,'BD PREÇO'!$A$10:$A$1609=A99,""))</f>
        <v/>
      </c>
      <c r="H99" s="81" t="str" cm="1">
        <f t="array" ref="H99" xml:space="preserve">
IF(A99="","",
_xlfn._xlws.FILTER('BD ITEM'!$M$12:$M$331,'BD ITEM'!$B$12:$B$331=B99,""))</f>
        <v/>
      </c>
      <c r="I99" s="81" t="str" cm="1">
        <f t="array" ref="I99" xml:space="preserve">
IF(A99="","",
_xlfn._xlws.FILTER('BD ITEM'!$N$12:$N$331,'BD ITEM'!$B$12:$B$331=B99,""))</f>
        <v/>
      </c>
      <c r="J99" s="62" t="str" cm="1">
        <f t="array" ref="J99" xml:space="preserve">
IF(A99="","",
_xlfn._xlws.FILTER('BD PREÇO'!$P$10:$P$1609,'BD PREÇO'!$A$10:$A$1609=A99,""))</f>
        <v/>
      </c>
      <c r="K99" s="90" t="str" cm="1">
        <f t="array" ref="K99" xml:space="preserve">
IF(A99="","",
_xlfn._xlws.FILTER('BD PREÇO'!$Q$10:$Q$1609,'BD PREÇO'!$A$10:$A$1609=A99,""))</f>
        <v/>
      </c>
      <c r="L99" s="88" t="str" cm="1">
        <f t="array" ref="L99" xml:space="preserve">
IF(A99="","",
_xlfn._xlws.FILTER('BD PREÇO'!$R$10:$R$1609,'BD PREÇO'!$A$10:$A$1609=A99,""))</f>
        <v/>
      </c>
      <c r="M99" s="89" t="str" cm="1">
        <f t="array" ref="M99" xml:space="preserve">
IF(A99="","",
_xlfn._xlws.FILTER('BD PREÇO'!$S$10:$S$1609,'BD PREÇO'!$A$10:$A$1609=A99,""))</f>
        <v/>
      </c>
      <c r="N99" s="89" t="str" cm="1">
        <f t="array" ref="N99" xml:space="preserve">
IF(A99="","",
_xlfn._xlws.FILTER('BD ITEM'!$O$12:$O$331,'BD ITEM'!$B$12:$B$331=B99,""))</f>
        <v/>
      </c>
      <c r="O99" s="89" t="str" cm="1">
        <f t="array" ref="O99" xml:space="preserve">
IF(A99="","",
_xlfn._xlws.FILTER('BD ITEM'!$P$12:$P$331,'BD ITEM'!$B$12:$B$331=B99,""))</f>
        <v/>
      </c>
      <c r="P99" s="89" t="str" cm="1">
        <f t="array" ref="P99" xml:space="preserve">
IF(A99="","",
_xlfn._xlws.FILTER('BD ITEM'!$Q$12:$Q$331,'BD ITEM'!$B$12:$B$331=B99,""))</f>
        <v/>
      </c>
      <c r="Q99" s="87" t="str" cm="1">
        <f t="array" ref="Q99" xml:space="preserve">
IF(A99="","",
_xlfn._xlws.FILTER('BD PREÇO'!$T$10:$T$1609,'BD PREÇO'!$A$10:$A$1609=A99,""))</f>
        <v/>
      </c>
      <c r="R99" s="23"/>
    </row>
    <row r="100" spans="1:18">
      <c r="A100" s="41"/>
      <c r="B100" s="81" t="str" cm="1">
        <f t="array" ref="B100" xml:space="preserve">
IF(A100="","",
_xlfn._xlws.FILTER('BD PREÇO'!$B$10:$B$1609,'BD PREÇO'!$A$10:$A$1609=A100,""))</f>
        <v/>
      </c>
      <c r="C100" s="81" t="str" cm="1">
        <f t="array" ref="C100" xml:space="preserve">
IF(A100="","",
_xlfn._xlws.FILTER('BD PREÇO'!$C$10:$C$1609,'BD PREÇO'!$A$10:$A$1609=A100,""))</f>
        <v/>
      </c>
      <c r="D100" s="81" t="str" cm="1">
        <f t="array" ref="D100" xml:space="preserve">
IF(A100="","",
_xlfn._xlws.FILTER('BD ITEM'!$I$12:$I$331,'BD ITEM'!$B$12:$B$331=B100,""))</f>
        <v/>
      </c>
      <c r="E100" s="81" t="str" cm="1">
        <f t="array" ref="E100" xml:space="preserve">
IF(A100="","",
_xlfn._xlws.FILTER('BD PREÇO'!$E$10:$E$1609,'BD PREÇO'!$A$10:$A$1609=A100,""))</f>
        <v/>
      </c>
      <c r="F100" s="81" t="str" cm="1">
        <f t="array" ref="F100" xml:space="preserve">
IF(A100="","",
_xlfn._xlws.FILTER('BD PREÇO'!$F$10:$F$1609,'BD PREÇO'!$A$10:$A$1609=A100,""))</f>
        <v/>
      </c>
      <c r="G100" s="81" t="str" cm="1">
        <f t="array" ref="G100" xml:space="preserve">
IF(A100="","",
_xlfn._xlws.FILTER('BD PREÇO'!$G$10:$G$1609,'BD PREÇO'!$A$10:$A$1609=A100,""))</f>
        <v/>
      </c>
      <c r="H100" s="81" t="str" cm="1">
        <f t="array" ref="H100" xml:space="preserve">
IF(A100="","",
_xlfn._xlws.FILTER('BD ITEM'!$M$12:$M$331,'BD ITEM'!$B$12:$B$331=B100,""))</f>
        <v/>
      </c>
      <c r="I100" s="81" t="str" cm="1">
        <f t="array" ref="I100" xml:space="preserve">
IF(A100="","",
_xlfn._xlws.FILTER('BD ITEM'!$N$12:$N$331,'BD ITEM'!$B$12:$B$331=B100,""))</f>
        <v/>
      </c>
      <c r="J100" s="62" t="str" cm="1">
        <f t="array" ref="J100" xml:space="preserve">
IF(A100="","",
_xlfn._xlws.FILTER('BD PREÇO'!$P$10:$P$1609,'BD PREÇO'!$A$10:$A$1609=A100,""))</f>
        <v/>
      </c>
      <c r="K100" s="90" t="str" cm="1">
        <f t="array" ref="K100" xml:space="preserve">
IF(A100="","",
_xlfn._xlws.FILTER('BD PREÇO'!$Q$10:$Q$1609,'BD PREÇO'!$A$10:$A$1609=A100,""))</f>
        <v/>
      </c>
      <c r="L100" s="88" t="str" cm="1">
        <f t="array" ref="L100" xml:space="preserve">
IF(A100="","",
_xlfn._xlws.FILTER('BD PREÇO'!$R$10:$R$1609,'BD PREÇO'!$A$10:$A$1609=A100,""))</f>
        <v/>
      </c>
      <c r="M100" s="89" t="str" cm="1">
        <f t="array" ref="M100" xml:space="preserve">
IF(A100="","",
_xlfn._xlws.FILTER('BD PREÇO'!$S$10:$S$1609,'BD PREÇO'!$A$10:$A$1609=A100,""))</f>
        <v/>
      </c>
      <c r="N100" s="89" t="str" cm="1">
        <f t="array" ref="N100" xml:space="preserve">
IF(A100="","",
_xlfn._xlws.FILTER('BD ITEM'!$O$12:$O$331,'BD ITEM'!$B$12:$B$331=B100,""))</f>
        <v/>
      </c>
      <c r="O100" s="89" t="str" cm="1">
        <f t="array" ref="O100" xml:space="preserve">
IF(A100="","",
_xlfn._xlws.FILTER('BD ITEM'!$P$12:$P$331,'BD ITEM'!$B$12:$B$331=B100,""))</f>
        <v/>
      </c>
      <c r="P100" s="89" t="str" cm="1">
        <f t="array" ref="P100" xml:space="preserve">
IF(A100="","",
_xlfn._xlws.FILTER('BD ITEM'!$Q$12:$Q$331,'BD ITEM'!$B$12:$B$331=B100,""))</f>
        <v/>
      </c>
      <c r="Q100" s="87" t="str" cm="1">
        <f t="array" ref="Q100" xml:space="preserve">
IF(A100="","",
_xlfn._xlws.FILTER('BD PREÇO'!$T$10:$T$1609,'BD PREÇO'!$A$10:$A$1609=A100,""))</f>
        <v/>
      </c>
      <c r="R100" s="23"/>
    </row>
    <row r="101" spans="1:18">
      <c r="A101" s="41"/>
      <c r="B101" s="81" t="str" cm="1">
        <f t="array" ref="B101" xml:space="preserve">
IF(A101="","",
_xlfn._xlws.FILTER('BD PREÇO'!$B$10:$B$1609,'BD PREÇO'!$A$10:$A$1609=A101,""))</f>
        <v/>
      </c>
      <c r="C101" s="81" t="str" cm="1">
        <f t="array" ref="C101" xml:space="preserve">
IF(A101="","",
_xlfn._xlws.FILTER('BD PREÇO'!$C$10:$C$1609,'BD PREÇO'!$A$10:$A$1609=A101,""))</f>
        <v/>
      </c>
      <c r="D101" s="81" t="str" cm="1">
        <f t="array" ref="D101" xml:space="preserve">
IF(A101="","",
_xlfn._xlws.FILTER('BD ITEM'!$I$12:$I$331,'BD ITEM'!$B$12:$B$331=B101,""))</f>
        <v/>
      </c>
      <c r="E101" s="81" t="str" cm="1">
        <f t="array" ref="E101" xml:space="preserve">
IF(A101="","",
_xlfn._xlws.FILTER('BD PREÇO'!$E$10:$E$1609,'BD PREÇO'!$A$10:$A$1609=A101,""))</f>
        <v/>
      </c>
      <c r="F101" s="81" t="str" cm="1">
        <f t="array" ref="F101" xml:space="preserve">
IF(A101="","",
_xlfn._xlws.FILTER('BD PREÇO'!$F$10:$F$1609,'BD PREÇO'!$A$10:$A$1609=A101,""))</f>
        <v/>
      </c>
      <c r="G101" s="81" t="str" cm="1">
        <f t="array" ref="G101" xml:space="preserve">
IF(A101="","",
_xlfn._xlws.FILTER('BD PREÇO'!$G$10:$G$1609,'BD PREÇO'!$A$10:$A$1609=A101,""))</f>
        <v/>
      </c>
      <c r="H101" s="81" t="str" cm="1">
        <f t="array" ref="H101" xml:space="preserve">
IF(A101="","",
_xlfn._xlws.FILTER('BD ITEM'!$M$12:$M$331,'BD ITEM'!$B$12:$B$331=B101,""))</f>
        <v/>
      </c>
      <c r="I101" s="81" t="str" cm="1">
        <f t="array" ref="I101" xml:space="preserve">
IF(A101="","",
_xlfn._xlws.FILTER('BD ITEM'!$N$12:$N$331,'BD ITEM'!$B$12:$B$331=B101,""))</f>
        <v/>
      </c>
      <c r="J101" s="62" t="str" cm="1">
        <f t="array" ref="J101" xml:space="preserve">
IF(A101="","",
_xlfn._xlws.FILTER('BD PREÇO'!$P$10:$P$1609,'BD PREÇO'!$A$10:$A$1609=A101,""))</f>
        <v/>
      </c>
      <c r="K101" s="90" t="str" cm="1">
        <f t="array" ref="K101" xml:space="preserve">
IF(A101="","",
_xlfn._xlws.FILTER('BD PREÇO'!$Q$10:$Q$1609,'BD PREÇO'!$A$10:$A$1609=A101,""))</f>
        <v/>
      </c>
      <c r="L101" s="88" t="str" cm="1">
        <f t="array" ref="L101" xml:space="preserve">
IF(A101="","",
_xlfn._xlws.FILTER('BD PREÇO'!$R$10:$R$1609,'BD PREÇO'!$A$10:$A$1609=A101,""))</f>
        <v/>
      </c>
      <c r="M101" s="89" t="str" cm="1">
        <f t="array" ref="M101" xml:space="preserve">
IF(A101="","",
_xlfn._xlws.FILTER('BD PREÇO'!$S$10:$S$1609,'BD PREÇO'!$A$10:$A$1609=A101,""))</f>
        <v/>
      </c>
      <c r="N101" s="89" t="str" cm="1">
        <f t="array" ref="N101" xml:space="preserve">
IF(A101="","",
_xlfn._xlws.FILTER('BD ITEM'!$O$12:$O$331,'BD ITEM'!$B$12:$B$331=B101,""))</f>
        <v/>
      </c>
      <c r="O101" s="89" t="str" cm="1">
        <f t="array" ref="O101" xml:space="preserve">
IF(A101="","",
_xlfn._xlws.FILTER('BD ITEM'!$P$12:$P$331,'BD ITEM'!$B$12:$B$331=B101,""))</f>
        <v/>
      </c>
      <c r="P101" s="89" t="str" cm="1">
        <f t="array" ref="P101" xml:space="preserve">
IF(A101="","",
_xlfn._xlws.FILTER('BD ITEM'!$Q$12:$Q$331,'BD ITEM'!$B$12:$B$331=B101,""))</f>
        <v/>
      </c>
      <c r="Q101" s="87" t="str" cm="1">
        <f t="array" ref="Q101" xml:space="preserve">
IF(A101="","",
_xlfn._xlws.FILTER('BD PREÇO'!$T$10:$T$1609,'BD PREÇO'!$A$10:$A$1609=A101,""))</f>
        <v/>
      </c>
      <c r="R101" s="23"/>
    </row>
    <row r="102" spans="1:18">
      <c r="A102" s="41"/>
      <c r="B102" s="81" t="str" cm="1">
        <f t="array" ref="B102" xml:space="preserve">
IF(A102="","",
_xlfn._xlws.FILTER('BD PREÇO'!$B$10:$B$1609,'BD PREÇO'!$A$10:$A$1609=A102,""))</f>
        <v/>
      </c>
      <c r="C102" s="81" t="str" cm="1">
        <f t="array" ref="C102" xml:space="preserve">
IF(A102="","",
_xlfn._xlws.FILTER('BD PREÇO'!$C$10:$C$1609,'BD PREÇO'!$A$10:$A$1609=A102,""))</f>
        <v/>
      </c>
      <c r="D102" s="81" t="str" cm="1">
        <f t="array" ref="D102" xml:space="preserve">
IF(A102="","",
_xlfn._xlws.FILTER('BD ITEM'!$I$12:$I$331,'BD ITEM'!$B$12:$B$331=B102,""))</f>
        <v/>
      </c>
      <c r="E102" s="81" t="str" cm="1">
        <f t="array" ref="E102" xml:space="preserve">
IF(A102="","",
_xlfn._xlws.FILTER('BD PREÇO'!$E$10:$E$1609,'BD PREÇO'!$A$10:$A$1609=A102,""))</f>
        <v/>
      </c>
      <c r="F102" s="81" t="str" cm="1">
        <f t="array" ref="F102" xml:space="preserve">
IF(A102="","",
_xlfn._xlws.FILTER('BD PREÇO'!$F$10:$F$1609,'BD PREÇO'!$A$10:$A$1609=A102,""))</f>
        <v/>
      </c>
      <c r="G102" s="81" t="str" cm="1">
        <f t="array" ref="G102" xml:space="preserve">
IF(A102="","",
_xlfn._xlws.FILTER('BD PREÇO'!$G$10:$G$1609,'BD PREÇO'!$A$10:$A$1609=A102,""))</f>
        <v/>
      </c>
      <c r="H102" s="81" t="str" cm="1">
        <f t="array" ref="H102" xml:space="preserve">
IF(A102="","",
_xlfn._xlws.FILTER('BD ITEM'!$M$12:$M$331,'BD ITEM'!$B$12:$B$331=B102,""))</f>
        <v/>
      </c>
      <c r="I102" s="81" t="str" cm="1">
        <f t="array" ref="I102" xml:space="preserve">
IF(A102="","",
_xlfn._xlws.FILTER('BD ITEM'!$N$12:$N$331,'BD ITEM'!$B$12:$B$331=B102,""))</f>
        <v/>
      </c>
      <c r="J102" s="62" t="str" cm="1">
        <f t="array" ref="J102" xml:space="preserve">
IF(A102="","",
_xlfn._xlws.FILTER('BD PREÇO'!$P$10:$P$1609,'BD PREÇO'!$A$10:$A$1609=A102,""))</f>
        <v/>
      </c>
      <c r="K102" s="90" t="str" cm="1">
        <f t="array" ref="K102" xml:space="preserve">
IF(A102="","",
_xlfn._xlws.FILTER('BD PREÇO'!$Q$10:$Q$1609,'BD PREÇO'!$A$10:$A$1609=A102,""))</f>
        <v/>
      </c>
      <c r="L102" s="88" t="str" cm="1">
        <f t="array" ref="L102" xml:space="preserve">
IF(A102="","",
_xlfn._xlws.FILTER('BD PREÇO'!$R$10:$R$1609,'BD PREÇO'!$A$10:$A$1609=A102,""))</f>
        <v/>
      </c>
      <c r="M102" s="89" t="str" cm="1">
        <f t="array" ref="M102" xml:space="preserve">
IF(A102="","",
_xlfn._xlws.FILTER('BD PREÇO'!$S$10:$S$1609,'BD PREÇO'!$A$10:$A$1609=A102,""))</f>
        <v/>
      </c>
      <c r="N102" s="89" t="str" cm="1">
        <f t="array" ref="N102" xml:space="preserve">
IF(A102="","",
_xlfn._xlws.FILTER('BD ITEM'!$O$12:$O$331,'BD ITEM'!$B$12:$B$331=B102,""))</f>
        <v/>
      </c>
      <c r="O102" s="89" t="str" cm="1">
        <f t="array" ref="O102" xml:space="preserve">
IF(A102="","",
_xlfn._xlws.FILTER('BD ITEM'!$P$12:$P$331,'BD ITEM'!$B$12:$B$331=B102,""))</f>
        <v/>
      </c>
      <c r="P102" s="89" t="str" cm="1">
        <f t="array" ref="P102" xml:space="preserve">
IF(A102="","",
_xlfn._xlws.FILTER('BD ITEM'!$Q$12:$Q$331,'BD ITEM'!$B$12:$B$331=B102,""))</f>
        <v/>
      </c>
      <c r="Q102" s="87" t="str" cm="1">
        <f t="array" ref="Q102" xml:space="preserve">
IF(A102="","",
_xlfn._xlws.FILTER('BD PREÇO'!$T$10:$T$1609,'BD PREÇO'!$A$10:$A$1609=A102,""))</f>
        <v/>
      </c>
      <c r="R102" s="23"/>
    </row>
    <row r="103" spans="1:18">
      <c r="A103" s="41"/>
      <c r="B103" s="81" t="str" cm="1">
        <f t="array" ref="B103" xml:space="preserve">
IF(A103="","",
_xlfn._xlws.FILTER('BD PREÇO'!$B$10:$B$1609,'BD PREÇO'!$A$10:$A$1609=A103,""))</f>
        <v/>
      </c>
      <c r="C103" s="81" t="str" cm="1">
        <f t="array" ref="C103" xml:space="preserve">
IF(A103="","",
_xlfn._xlws.FILTER('BD PREÇO'!$C$10:$C$1609,'BD PREÇO'!$A$10:$A$1609=A103,""))</f>
        <v/>
      </c>
      <c r="D103" s="81" t="str" cm="1">
        <f t="array" ref="D103" xml:space="preserve">
IF(A103="","",
_xlfn._xlws.FILTER('BD ITEM'!$I$12:$I$331,'BD ITEM'!$B$12:$B$331=B103,""))</f>
        <v/>
      </c>
      <c r="E103" s="81" t="str" cm="1">
        <f t="array" ref="E103" xml:space="preserve">
IF(A103="","",
_xlfn._xlws.FILTER('BD PREÇO'!$E$10:$E$1609,'BD PREÇO'!$A$10:$A$1609=A103,""))</f>
        <v/>
      </c>
      <c r="F103" s="81" t="str" cm="1">
        <f t="array" ref="F103" xml:space="preserve">
IF(A103="","",
_xlfn._xlws.FILTER('BD PREÇO'!$F$10:$F$1609,'BD PREÇO'!$A$10:$A$1609=A103,""))</f>
        <v/>
      </c>
      <c r="G103" s="81" t="str" cm="1">
        <f t="array" ref="G103" xml:space="preserve">
IF(A103="","",
_xlfn._xlws.FILTER('BD PREÇO'!$G$10:$G$1609,'BD PREÇO'!$A$10:$A$1609=A103,""))</f>
        <v/>
      </c>
      <c r="H103" s="81" t="str" cm="1">
        <f t="array" ref="H103" xml:space="preserve">
IF(A103="","",
_xlfn._xlws.FILTER('BD ITEM'!$M$12:$M$331,'BD ITEM'!$B$12:$B$331=B103,""))</f>
        <v/>
      </c>
      <c r="I103" s="81" t="str" cm="1">
        <f t="array" ref="I103" xml:space="preserve">
IF(A103="","",
_xlfn._xlws.FILTER('BD ITEM'!$N$12:$N$331,'BD ITEM'!$B$12:$B$331=B103,""))</f>
        <v/>
      </c>
      <c r="J103" s="62" t="str" cm="1">
        <f t="array" ref="J103" xml:space="preserve">
IF(A103="","",
_xlfn._xlws.FILTER('BD PREÇO'!$P$10:$P$1609,'BD PREÇO'!$A$10:$A$1609=A103,""))</f>
        <v/>
      </c>
      <c r="K103" s="90" t="str" cm="1">
        <f t="array" ref="K103" xml:space="preserve">
IF(A103="","",
_xlfn._xlws.FILTER('BD PREÇO'!$Q$10:$Q$1609,'BD PREÇO'!$A$10:$A$1609=A103,""))</f>
        <v/>
      </c>
      <c r="L103" s="88" t="str" cm="1">
        <f t="array" ref="L103" xml:space="preserve">
IF(A103="","",
_xlfn._xlws.FILTER('BD PREÇO'!$R$10:$R$1609,'BD PREÇO'!$A$10:$A$1609=A103,""))</f>
        <v/>
      </c>
      <c r="M103" s="89" t="str" cm="1">
        <f t="array" ref="M103" xml:space="preserve">
IF(A103="","",
_xlfn._xlws.FILTER('BD PREÇO'!$S$10:$S$1609,'BD PREÇO'!$A$10:$A$1609=A103,""))</f>
        <v/>
      </c>
      <c r="N103" s="89" t="str" cm="1">
        <f t="array" ref="N103" xml:space="preserve">
IF(A103="","",
_xlfn._xlws.FILTER('BD ITEM'!$O$12:$O$331,'BD ITEM'!$B$12:$B$331=B103,""))</f>
        <v/>
      </c>
      <c r="O103" s="89" t="str" cm="1">
        <f t="array" ref="O103" xml:space="preserve">
IF(A103="","",
_xlfn._xlws.FILTER('BD ITEM'!$P$12:$P$331,'BD ITEM'!$B$12:$B$331=B103,""))</f>
        <v/>
      </c>
      <c r="P103" s="89" t="str" cm="1">
        <f t="array" ref="P103" xml:space="preserve">
IF(A103="","",
_xlfn._xlws.FILTER('BD ITEM'!$Q$12:$Q$331,'BD ITEM'!$B$12:$B$331=B103,""))</f>
        <v/>
      </c>
      <c r="Q103" s="87" t="str" cm="1">
        <f t="array" ref="Q103" xml:space="preserve">
IF(A103="","",
_xlfn._xlws.FILTER('BD PREÇO'!$T$10:$T$1609,'BD PREÇO'!$A$10:$A$1609=A103,""))</f>
        <v/>
      </c>
      <c r="R103" s="23"/>
    </row>
    <row r="104" spans="1:18">
      <c r="A104" s="41"/>
      <c r="B104" s="81" t="str" cm="1">
        <f t="array" ref="B104" xml:space="preserve">
IF(A104="","",
_xlfn._xlws.FILTER('BD PREÇO'!$B$10:$B$1609,'BD PREÇO'!$A$10:$A$1609=A104,""))</f>
        <v/>
      </c>
      <c r="C104" s="81" t="str" cm="1">
        <f t="array" ref="C104" xml:space="preserve">
IF(A104="","",
_xlfn._xlws.FILTER('BD PREÇO'!$C$10:$C$1609,'BD PREÇO'!$A$10:$A$1609=A104,""))</f>
        <v/>
      </c>
      <c r="D104" s="81" t="str" cm="1">
        <f t="array" ref="D104" xml:space="preserve">
IF(A104="","",
_xlfn._xlws.FILTER('BD ITEM'!$I$12:$I$331,'BD ITEM'!$B$12:$B$331=B104,""))</f>
        <v/>
      </c>
      <c r="E104" s="81" t="str" cm="1">
        <f t="array" ref="E104" xml:space="preserve">
IF(A104="","",
_xlfn._xlws.FILTER('BD PREÇO'!$E$10:$E$1609,'BD PREÇO'!$A$10:$A$1609=A104,""))</f>
        <v/>
      </c>
      <c r="F104" s="81" t="str" cm="1">
        <f t="array" ref="F104" xml:space="preserve">
IF(A104="","",
_xlfn._xlws.FILTER('BD PREÇO'!$F$10:$F$1609,'BD PREÇO'!$A$10:$A$1609=A104,""))</f>
        <v/>
      </c>
      <c r="G104" s="81" t="str" cm="1">
        <f t="array" ref="G104" xml:space="preserve">
IF(A104="","",
_xlfn._xlws.FILTER('BD PREÇO'!$G$10:$G$1609,'BD PREÇO'!$A$10:$A$1609=A104,""))</f>
        <v/>
      </c>
      <c r="H104" s="81" t="str" cm="1">
        <f t="array" ref="H104" xml:space="preserve">
IF(A104="","",
_xlfn._xlws.FILTER('BD ITEM'!$M$12:$M$331,'BD ITEM'!$B$12:$B$331=B104,""))</f>
        <v/>
      </c>
      <c r="I104" s="81" t="str" cm="1">
        <f t="array" ref="I104" xml:space="preserve">
IF(A104="","",
_xlfn._xlws.FILTER('BD ITEM'!$N$12:$N$331,'BD ITEM'!$B$12:$B$331=B104,""))</f>
        <v/>
      </c>
      <c r="J104" s="62" t="str" cm="1">
        <f t="array" ref="J104" xml:space="preserve">
IF(A104="","",
_xlfn._xlws.FILTER('BD PREÇO'!$P$10:$P$1609,'BD PREÇO'!$A$10:$A$1609=A104,""))</f>
        <v/>
      </c>
      <c r="K104" s="90" t="str" cm="1">
        <f t="array" ref="K104" xml:space="preserve">
IF(A104="","",
_xlfn._xlws.FILTER('BD PREÇO'!$Q$10:$Q$1609,'BD PREÇO'!$A$10:$A$1609=A104,""))</f>
        <v/>
      </c>
      <c r="L104" s="88" t="str" cm="1">
        <f t="array" ref="L104" xml:space="preserve">
IF(A104="","",
_xlfn._xlws.FILTER('BD PREÇO'!$R$10:$R$1609,'BD PREÇO'!$A$10:$A$1609=A104,""))</f>
        <v/>
      </c>
      <c r="M104" s="89" t="str" cm="1">
        <f t="array" ref="M104" xml:space="preserve">
IF(A104="","",
_xlfn._xlws.FILTER('BD PREÇO'!$S$10:$S$1609,'BD PREÇO'!$A$10:$A$1609=A104,""))</f>
        <v/>
      </c>
      <c r="N104" s="89" t="str" cm="1">
        <f t="array" ref="N104" xml:space="preserve">
IF(A104="","",
_xlfn._xlws.FILTER('BD ITEM'!$O$12:$O$331,'BD ITEM'!$B$12:$B$331=B104,""))</f>
        <v/>
      </c>
      <c r="O104" s="89" t="str" cm="1">
        <f t="array" ref="O104" xml:space="preserve">
IF(A104="","",
_xlfn._xlws.FILTER('BD ITEM'!$P$12:$P$331,'BD ITEM'!$B$12:$B$331=B104,""))</f>
        <v/>
      </c>
      <c r="P104" s="89" t="str" cm="1">
        <f t="array" ref="P104" xml:space="preserve">
IF(A104="","",
_xlfn._xlws.FILTER('BD ITEM'!$Q$12:$Q$331,'BD ITEM'!$B$12:$B$331=B104,""))</f>
        <v/>
      </c>
      <c r="Q104" s="87" t="str" cm="1">
        <f t="array" ref="Q104" xml:space="preserve">
IF(A104="","",
_xlfn._xlws.FILTER('BD PREÇO'!$T$10:$T$1609,'BD PREÇO'!$A$10:$A$1609=A104,""))</f>
        <v/>
      </c>
      <c r="R104" s="23"/>
    </row>
    <row r="105" spans="1:18">
      <c r="A105" s="41"/>
      <c r="B105" s="81" t="str" cm="1">
        <f t="array" ref="B105" xml:space="preserve">
IF(A105="","",
_xlfn._xlws.FILTER('BD PREÇO'!$B$10:$B$1609,'BD PREÇO'!$A$10:$A$1609=A105,""))</f>
        <v/>
      </c>
      <c r="C105" s="81" t="str" cm="1">
        <f t="array" ref="C105" xml:space="preserve">
IF(A105="","",
_xlfn._xlws.FILTER('BD PREÇO'!$C$10:$C$1609,'BD PREÇO'!$A$10:$A$1609=A105,""))</f>
        <v/>
      </c>
      <c r="D105" s="81" t="str" cm="1">
        <f t="array" ref="D105" xml:space="preserve">
IF(A105="","",
_xlfn._xlws.FILTER('BD ITEM'!$I$12:$I$331,'BD ITEM'!$B$12:$B$331=B105,""))</f>
        <v/>
      </c>
      <c r="E105" s="81" t="str" cm="1">
        <f t="array" ref="E105" xml:space="preserve">
IF(A105="","",
_xlfn._xlws.FILTER('BD PREÇO'!$E$10:$E$1609,'BD PREÇO'!$A$10:$A$1609=A105,""))</f>
        <v/>
      </c>
      <c r="F105" s="81" t="str" cm="1">
        <f t="array" ref="F105" xml:space="preserve">
IF(A105="","",
_xlfn._xlws.FILTER('BD PREÇO'!$F$10:$F$1609,'BD PREÇO'!$A$10:$A$1609=A105,""))</f>
        <v/>
      </c>
      <c r="G105" s="81" t="str" cm="1">
        <f t="array" ref="G105" xml:space="preserve">
IF(A105="","",
_xlfn._xlws.FILTER('BD PREÇO'!$G$10:$G$1609,'BD PREÇO'!$A$10:$A$1609=A105,""))</f>
        <v/>
      </c>
      <c r="H105" s="81" t="str" cm="1">
        <f t="array" ref="H105" xml:space="preserve">
IF(A105="","",
_xlfn._xlws.FILTER('BD ITEM'!$M$12:$M$331,'BD ITEM'!$B$12:$B$331=B105,""))</f>
        <v/>
      </c>
      <c r="I105" s="81" t="str" cm="1">
        <f t="array" ref="I105" xml:space="preserve">
IF(A105="","",
_xlfn._xlws.FILTER('BD ITEM'!$N$12:$N$331,'BD ITEM'!$B$12:$B$331=B105,""))</f>
        <v/>
      </c>
      <c r="J105" s="62" t="str" cm="1">
        <f t="array" ref="J105" xml:space="preserve">
IF(A105="","",
_xlfn._xlws.FILTER('BD PREÇO'!$P$10:$P$1609,'BD PREÇO'!$A$10:$A$1609=A105,""))</f>
        <v/>
      </c>
      <c r="K105" s="90" t="str" cm="1">
        <f t="array" ref="K105" xml:space="preserve">
IF(A105="","",
_xlfn._xlws.FILTER('BD PREÇO'!$Q$10:$Q$1609,'BD PREÇO'!$A$10:$A$1609=A105,""))</f>
        <v/>
      </c>
      <c r="L105" s="88" t="str" cm="1">
        <f t="array" ref="L105" xml:space="preserve">
IF(A105="","",
_xlfn._xlws.FILTER('BD PREÇO'!$R$10:$R$1609,'BD PREÇO'!$A$10:$A$1609=A105,""))</f>
        <v/>
      </c>
      <c r="M105" s="89" t="str" cm="1">
        <f t="array" ref="M105" xml:space="preserve">
IF(A105="","",
_xlfn._xlws.FILTER('BD PREÇO'!$S$10:$S$1609,'BD PREÇO'!$A$10:$A$1609=A105,""))</f>
        <v/>
      </c>
      <c r="N105" s="89" t="str" cm="1">
        <f t="array" ref="N105" xml:space="preserve">
IF(A105="","",
_xlfn._xlws.FILTER('BD ITEM'!$O$12:$O$331,'BD ITEM'!$B$12:$B$331=B105,""))</f>
        <v/>
      </c>
      <c r="O105" s="89" t="str" cm="1">
        <f t="array" ref="O105" xml:space="preserve">
IF(A105="","",
_xlfn._xlws.FILTER('BD ITEM'!$P$12:$P$331,'BD ITEM'!$B$12:$B$331=B105,""))</f>
        <v/>
      </c>
      <c r="P105" s="89" t="str" cm="1">
        <f t="array" ref="P105" xml:space="preserve">
IF(A105="","",
_xlfn._xlws.FILTER('BD ITEM'!$Q$12:$Q$331,'BD ITEM'!$B$12:$B$331=B105,""))</f>
        <v/>
      </c>
      <c r="Q105" s="87" t="str" cm="1">
        <f t="array" ref="Q105" xml:space="preserve">
IF(A105="","",
_xlfn._xlws.FILTER('BD PREÇO'!$T$10:$T$1609,'BD PREÇO'!$A$10:$A$1609=A105,""))</f>
        <v/>
      </c>
      <c r="R105" s="23"/>
    </row>
    <row r="106" spans="1:18">
      <c r="A106" s="41"/>
      <c r="B106" s="81" t="str" cm="1">
        <f t="array" ref="B106" xml:space="preserve">
IF(A106="","",
_xlfn._xlws.FILTER('BD PREÇO'!$B$10:$B$1609,'BD PREÇO'!$A$10:$A$1609=A106,""))</f>
        <v/>
      </c>
      <c r="C106" s="81" t="str" cm="1">
        <f t="array" ref="C106" xml:space="preserve">
IF(A106="","",
_xlfn._xlws.FILTER('BD PREÇO'!$C$10:$C$1609,'BD PREÇO'!$A$10:$A$1609=A106,""))</f>
        <v/>
      </c>
      <c r="D106" s="81" t="str" cm="1">
        <f t="array" ref="D106" xml:space="preserve">
IF(A106="","",
_xlfn._xlws.FILTER('BD ITEM'!$I$12:$I$331,'BD ITEM'!$B$12:$B$331=B106,""))</f>
        <v/>
      </c>
      <c r="E106" s="81" t="str" cm="1">
        <f t="array" ref="E106" xml:space="preserve">
IF(A106="","",
_xlfn._xlws.FILTER('BD PREÇO'!$E$10:$E$1609,'BD PREÇO'!$A$10:$A$1609=A106,""))</f>
        <v/>
      </c>
      <c r="F106" s="81" t="str" cm="1">
        <f t="array" ref="F106" xml:space="preserve">
IF(A106="","",
_xlfn._xlws.FILTER('BD PREÇO'!$F$10:$F$1609,'BD PREÇO'!$A$10:$A$1609=A106,""))</f>
        <v/>
      </c>
      <c r="G106" s="81" t="str" cm="1">
        <f t="array" ref="G106" xml:space="preserve">
IF(A106="","",
_xlfn._xlws.FILTER('BD PREÇO'!$G$10:$G$1609,'BD PREÇO'!$A$10:$A$1609=A106,""))</f>
        <v/>
      </c>
      <c r="H106" s="81" t="str" cm="1">
        <f t="array" ref="H106" xml:space="preserve">
IF(A106="","",
_xlfn._xlws.FILTER('BD ITEM'!$M$12:$M$331,'BD ITEM'!$B$12:$B$331=B106,""))</f>
        <v/>
      </c>
      <c r="I106" s="81" t="str" cm="1">
        <f t="array" ref="I106" xml:space="preserve">
IF(A106="","",
_xlfn._xlws.FILTER('BD ITEM'!$N$12:$N$331,'BD ITEM'!$B$12:$B$331=B106,""))</f>
        <v/>
      </c>
      <c r="J106" s="62" t="str" cm="1">
        <f t="array" ref="J106" xml:space="preserve">
IF(A106="","",
_xlfn._xlws.FILTER('BD PREÇO'!$P$10:$P$1609,'BD PREÇO'!$A$10:$A$1609=A106,""))</f>
        <v/>
      </c>
      <c r="K106" s="90" t="str" cm="1">
        <f t="array" ref="K106" xml:space="preserve">
IF(A106="","",
_xlfn._xlws.FILTER('BD PREÇO'!$Q$10:$Q$1609,'BD PREÇO'!$A$10:$A$1609=A106,""))</f>
        <v/>
      </c>
      <c r="L106" s="88" t="str" cm="1">
        <f t="array" ref="L106" xml:space="preserve">
IF(A106="","",
_xlfn._xlws.FILTER('BD PREÇO'!$R$10:$R$1609,'BD PREÇO'!$A$10:$A$1609=A106,""))</f>
        <v/>
      </c>
      <c r="M106" s="89" t="str" cm="1">
        <f t="array" ref="M106" xml:space="preserve">
IF(A106="","",
_xlfn._xlws.FILTER('BD PREÇO'!$S$10:$S$1609,'BD PREÇO'!$A$10:$A$1609=A106,""))</f>
        <v/>
      </c>
      <c r="N106" s="89" t="str" cm="1">
        <f t="array" ref="N106" xml:space="preserve">
IF(A106="","",
_xlfn._xlws.FILTER('BD ITEM'!$O$12:$O$331,'BD ITEM'!$B$12:$B$331=B106,""))</f>
        <v/>
      </c>
      <c r="O106" s="89" t="str" cm="1">
        <f t="array" ref="O106" xml:space="preserve">
IF(A106="","",
_xlfn._xlws.FILTER('BD ITEM'!$P$12:$P$331,'BD ITEM'!$B$12:$B$331=B106,""))</f>
        <v/>
      </c>
      <c r="P106" s="89" t="str" cm="1">
        <f t="array" ref="P106" xml:space="preserve">
IF(A106="","",
_xlfn._xlws.FILTER('BD ITEM'!$Q$12:$Q$331,'BD ITEM'!$B$12:$B$331=B106,""))</f>
        <v/>
      </c>
      <c r="Q106" s="87" t="str" cm="1">
        <f t="array" ref="Q106" xml:space="preserve">
IF(A106="","",
_xlfn._xlws.FILTER('BD PREÇO'!$T$10:$T$1609,'BD PREÇO'!$A$10:$A$1609=A106,""))</f>
        <v/>
      </c>
      <c r="R106" s="23"/>
    </row>
    <row r="107" spans="1:18">
      <c r="A107" s="41"/>
      <c r="B107" s="81" t="str" cm="1">
        <f t="array" ref="B107" xml:space="preserve">
IF(A107="","",
_xlfn._xlws.FILTER('BD PREÇO'!$B$10:$B$1609,'BD PREÇO'!$A$10:$A$1609=A107,""))</f>
        <v/>
      </c>
      <c r="C107" s="81" t="str" cm="1">
        <f t="array" ref="C107" xml:space="preserve">
IF(A107="","",
_xlfn._xlws.FILTER('BD PREÇO'!$C$10:$C$1609,'BD PREÇO'!$A$10:$A$1609=A107,""))</f>
        <v/>
      </c>
      <c r="D107" s="81" t="str" cm="1">
        <f t="array" ref="D107" xml:space="preserve">
IF(A107="","",
_xlfn._xlws.FILTER('BD ITEM'!$I$12:$I$331,'BD ITEM'!$B$12:$B$331=B107,""))</f>
        <v/>
      </c>
      <c r="E107" s="81" t="str" cm="1">
        <f t="array" ref="E107" xml:space="preserve">
IF(A107="","",
_xlfn._xlws.FILTER('BD PREÇO'!$E$10:$E$1609,'BD PREÇO'!$A$10:$A$1609=A107,""))</f>
        <v/>
      </c>
      <c r="F107" s="81" t="str" cm="1">
        <f t="array" ref="F107" xml:space="preserve">
IF(A107="","",
_xlfn._xlws.FILTER('BD PREÇO'!$F$10:$F$1609,'BD PREÇO'!$A$10:$A$1609=A107,""))</f>
        <v/>
      </c>
      <c r="G107" s="81" t="str" cm="1">
        <f t="array" ref="G107" xml:space="preserve">
IF(A107="","",
_xlfn._xlws.FILTER('BD PREÇO'!$G$10:$G$1609,'BD PREÇO'!$A$10:$A$1609=A107,""))</f>
        <v/>
      </c>
      <c r="H107" s="81" t="str" cm="1">
        <f t="array" ref="H107" xml:space="preserve">
IF(A107="","",
_xlfn._xlws.FILTER('BD ITEM'!$M$12:$M$331,'BD ITEM'!$B$12:$B$331=B107,""))</f>
        <v/>
      </c>
      <c r="I107" s="81" t="str" cm="1">
        <f t="array" ref="I107" xml:space="preserve">
IF(A107="","",
_xlfn._xlws.FILTER('BD ITEM'!$N$12:$N$331,'BD ITEM'!$B$12:$B$331=B107,""))</f>
        <v/>
      </c>
      <c r="J107" s="62" t="str" cm="1">
        <f t="array" ref="J107" xml:space="preserve">
IF(A107="","",
_xlfn._xlws.FILTER('BD PREÇO'!$P$10:$P$1609,'BD PREÇO'!$A$10:$A$1609=A107,""))</f>
        <v/>
      </c>
      <c r="K107" s="90" t="str" cm="1">
        <f t="array" ref="K107" xml:space="preserve">
IF(A107="","",
_xlfn._xlws.FILTER('BD PREÇO'!$Q$10:$Q$1609,'BD PREÇO'!$A$10:$A$1609=A107,""))</f>
        <v/>
      </c>
      <c r="L107" s="88" t="str" cm="1">
        <f t="array" ref="L107" xml:space="preserve">
IF(A107="","",
_xlfn._xlws.FILTER('BD PREÇO'!$R$10:$R$1609,'BD PREÇO'!$A$10:$A$1609=A107,""))</f>
        <v/>
      </c>
      <c r="M107" s="89" t="str" cm="1">
        <f t="array" ref="M107" xml:space="preserve">
IF(A107="","",
_xlfn._xlws.FILTER('BD PREÇO'!$S$10:$S$1609,'BD PREÇO'!$A$10:$A$1609=A107,""))</f>
        <v/>
      </c>
      <c r="N107" s="89" t="str" cm="1">
        <f t="array" ref="N107" xml:space="preserve">
IF(A107="","",
_xlfn._xlws.FILTER('BD ITEM'!$O$12:$O$331,'BD ITEM'!$B$12:$B$331=B107,""))</f>
        <v/>
      </c>
      <c r="O107" s="89" t="str" cm="1">
        <f t="array" ref="O107" xml:space="preserve">
IF(A107="","",
_xlfn._xlws.FILTER('BD ITEM'!$P$12:$P$331,'BD ITEM'!$B$12:$B$331=B107,""))</f>
        <v/>
      </c>
      <c r="P107" s="89" t="str" cm="1">
        <f t="array" ref="P107" xml:space="preserve">
IF(A107="","",
_xlfn._xlws.FILTER('BD ITEM'!$Q$12:$Q$331,'BD ITEM'!$B$12:$B$331=B107,""))</f>
        <v/>
      </c>
      <c r="Q107" s="87" t="str" cm="1">
        <f t="array" ref="Q107" xml:space="preserve">
IF(A107="","",
_xlfn._xlws.FILTER('BD PREÇO'!$T$10:$T$1609,'BD PREÇO'!$A$10:$A$1609=A107,""))</f>
        <v/>
      </c>
      <c r="R107" s="23"/>
    </row>
    <row r="108" spans="1:18">
      <c r="A108" s="41"/>
      <c r="B108" s="81" t="str" cm="1">
        <f t="array" ref="B108" xml:space="preserve">
IF(A108="","",
_xlfn._xlws.FILTER('BD PREÇO'!$B$10:$B$1609,'BD PREÇO'!$A$10:$A$1609=A108,""))</f>
        <v/>
      </c>
      <c r="C108" s="81" t="str" cm="1">
        <f t="array" ref="C108" xml:space="preserve">
IF(A108="","",
_xlfn._xlws.FILTER('BD PREÇO'!$C$10:$C$1609,'BD PREÇO'!$A$10:$A$1609=A108,""))</f>
        <v/>
      </c>
      <c r="D108" s="81" t="str" cm="1">
        <f t="array" ref="D108" xml:space="preserve">
IF(A108="","",
_xlfn._xlws.FILTER('BD ITEM'!$I$12:$I$331,'BD ITEM'!$B$12:$B$331=B108,""))</f>
        <v/>
      </c>
      <c r="E108" s="81" t="str" cm="1">
        <f t="array" ref="E108" xml:space="preserve">
IF(A108="","",
_xlfn._xlws.FILTER('BD PREÇO'!$E$10:$E$1609,'BD PREÇO'!$A$10:$A$1609=A108,""))</f>
        <v/>
      </c>
      <c r="F108" s="81" t="str" cm="1">
        <f t="array" ref="F108" xml:space="preserve">
IF(A108="","",
_xlfn._xlws.FILTER('BD PREÇO'!$F$10:$F$1609,'BD PREÇO'!$A$10:$A$1609=A108,""))</f>
        <v/>
      </c>
      <c r="G108" s="81" t="str" cm="1">
        <f t="array" ref="G108" xml:space="preserve">
IF(A108="","",
_xlfn._xlws.FILTER('BD PREÇO'!$G$10:$G$1609,'BD PREÇO'!$A$10:$A$1609=A108,""))</f>
        <v/>
      </c>
      <c r="H108" s="81" t="str" cm="1">
        <f t="array" ref="H108" xml:space="preserve">
IF(A108="","",
_xlfn._xlws.FILTER('BD ITEM'!$M$12:$M$331,'BD ITEM'!$B$12:$B$331=B108,""))</f>
        <v/>
      </c>
      <c r="I108" s="81" t="str" cm="1">
        <f t="array" ref="I108" xml:space="preserve">
IF(A108="","",
_xlfn._xlws.FILTER('BD ITEM'!$N$12:$N$331,'BD ITEM'!$B$12:$B$331=B108,""))</f>
        <v/>
      </c>
      <c r="J108" s="62" t="str" cm="1">
        <f t="array" ref="J108" xml:space="preserve">
IF(A108="","",
_xlfn._xlws.FILTER('BD PREÇO'!$P$10:$P$1609,'BD PREÇO'!$A$10:$A$1609=A108,""))</f>
        <v/>
      </c>
      <c r="K108" s="90" t="str" cm="1">
        <f t="array" ref="K108" xml:space="preserve">
IF(A108="","",
_xlfn._xlws.FILTER('BD PREÇO'!$Q$10:$Q$1609,'BD PREÇO'!$A$10:$A$1609=A108,""))</f>
        <v/>
      </c>
      <c r="L108" s="88" t="str" cm="1">
        <f t="array" ref="L108" xml:space="preserve">
IF(A108="","",
_xlfn._xlws.FILTER('BD PREÇO'!$R$10:$R$1609,'BD PREÇO'!$A$10:$A$1609=A108,""))</f>
        <v/>
      </c>
      <c r="M108" s="89" t="str" cm="1">
        <f t="array" ref="M108" xml:space="preserve">
IF(A108="","",
_xlfn._xlws.FILTER('BD PREÇO'!$S$10:$S$1609,'BD PREÇO'!$A$10:$A$1609=A108,""))</f>
        <v/>
      </c>
      <c r="N108" s="89" t="str" cm="1">
        <f t="array" ref="N108" xml:space="preserve">
IF(A108="","",
_xlfn._xlws.FILTER('BD ITEM'!$O$12:$O$331,'BD ITEM'!$B$12:$B$331=B108,""))</f>
        <v/>
      </c>
      <c r="O108" s="89" t="str" cm="1">
        <f t="array" ref="O108" xml:space="preserve">
IF(A108="","",
_xlfn._xlws.FILTER('BD ITEM'!$P$12:$P$331,'BD ITEM'!$B$12:$B$331=B108,""))</f>
        <v/>
      </c>
      <c r="P108" s="89" t="str" cm="1">
        <f t="array" ref="P108" xml:space="preserve">
IF(A108="","",
_xlfn._xlws.FILTER('BD ITEM'!$Q$12:$Q$331,'BD ITEM'!$B$12:$B$331=B108,""))</f>
        <v/>
      </c>
      <c r="Q108" s="87" t="str" cm="1">
        <f t="array" ref="Q108" xml:space="preserve">
IF(A108="","",
_xlfn._xlws.FILTER('BD PREÇO'!$T$10:$T$1609,'BD PREÇO'!$A$10:$A$1609=A108,""))</f>
        <v/>
      </c>
      <c r="R108" s="23"/>
    </row>
    <row r="109" spans="1:18">
      <c r="A109" s="41"/>
      <c r="B109" s="81" t="str" cm="1">
        <f t="array" ref="B109" xml:space="preserve">
IF(A109="","",
_xlfn._xlws.FILTER('BD PREÇO'!$B$10:$B$1609,'BD PREÇO'!$A$10:$A$1609=A109,""))</f>
        <v/>
      </c>
      <c r="C109" s="81" t="str" cm="1">
        <f t="array" ref="C109" xml:space="preserve">
IF(A109="","",
_xlfn._xlws.FILTER('BD PREÇO'!$C$10:$C$1609,'BD PREÇO'!$A$10:$A$1609=A109,""))</f>
        <v/>
      </c>
      <c r="D109" s="81" t="str" cm="1">
        <f t="array" ref="D109" xml:space="preserve">
IF(A109="","",
_xlfn._xlws.FILTER('BD ITEM'!$I$12:$I$331,'BD ITEM'!$B$12:$B$331=B109,""))</f>
        <v/>
      </c>
      <c r="E109" s="81" t="str" cm="1">
        <f t="array" ref="E109" xml:space="preserve">
IF(A109="","",
_xlfn._xlws.FILTER('BD PREÇO'!$E$10:$E$1609,'BD PREÇO'!$A$10:$A$1609=A109,""))</f>
        <v/>
      </c>
      <c r="F109" s="81" t="str" cm="1">
        <f t="array" ref="F109" xml:space="preserve">
IF(A109="","",
_xlfn._xlws.FILTER('BD PREÇO'!$F$10:$F$1609,'BD PREÇO'!$A$10:$A$1609=A109,""))</f>
        <v/>
      </c>
      <c r="G109" s="81" t="str" cm="1">
        <f t="array" ref="G109" xml:space="preserve">
IF(A109="","",
_xlfn._xlws.FILTER('BD PREÇO'!$G$10:$G$1609,'BD PREÇO'!$A$10:$A$1609=A109,""))</f>
        <v/>
      </c>
      <c r="H109" s="81" t="str" cm="1">
        <f t="array" ref="H109" xml:space="preserve">
IF(A109="","",
_xlfn._xlws.FILTER('BD ITEM'!$M$12:$M$331,'BD ITEM'!$B$12:$B$331=B109,""))</f>
        <v/>
      </c>
      <c r="I109" s="81" t="str" cm="1">
        <f t="array" ref="I109" xml:space="preserve">
IF(A109="","",
_xlfn._xlws.FILTER('BD ITEM'!$N$12:$N$331,'BD ITEM'!$B$12:$B$331=B109,""))</f>
        <v/>
      </c>
      <c r="J109" s="62" t="str" cm="1">
        <f t="array" ref="J109" xml:space="preserve">
IF(A109="","",
_xlfn._xlws.FILTER('BD PREÇO'!$P$10:$P$1609,'BD PREÇO'!$A$10:$A$1609=A109,""))</f>
        <v/>
      </c>
      <c r="K109" s="90" t="str" cm="1">
        <f t="array" ref="K109" xml:space="preserve">
IF(A109="","",
_xlfn._xlws.FILTER('BD PREÇO'!$Q$10:$Q$1609,'BD PREÇO'!$A$10:$A$1609=A109,""))</f>
        <v/>
      </c>
      <c r="L109" s="88" t="str" cm="1">
        <f t="array" ref="L109" xml:space="preserve">
IF(A109="","",
_xlfn._xlws.FILTER('BD PREÇO'!$R$10:$R$1609,'BD PREÇO'!$A$10:$A$1609=A109,""))</f>
        <v/>
      </c>
      <c r="M109" s="89" t="str" cm="1">
        <f t="array" ref="M109" xml:space="preserve">
IF(A109="","",
_xlfn._xlws.FILTER('BD PREÇO'!$S$10:$S$1609,'BD PREÇO'!$A$10:$A$1609=A109,""))</f>
        <v/>
      </c>
      <c r="N109" s="89" t="str" cm="1">
        <f t="array" ref="N109" xml:space="preserve">
IF(A109="","",
_xlfn._xlws.FILTER('BD ITEM'!$O$12:$O$331,'BD ITEM'!$B$12:$B$331=B109,""))</f>
        <v/>
      </c>
      <c r="O109" s="89" t="str" cm="1">
        <f t="array" ref="O109" xml:space="preserve">
IF(A109="","",
_xlfn._xlws.FILTER('BD ITEM'!$P$12:$P$331,'BD ITEM'!$B$12:$B$331=B109,""))</f>
        <v/>
      </c>
      <c r="P109" s="89" t="str" cm="1">
        <f t="array" ref="P109" xml:space="preserve">
IF(A109="","",
_xlfn._xlws.FILTER('BD ITEM'!$Q$12:$Q$331,'BD ITEM'!$B$12:$B$331=B109,""))</f>
        <v/>
      </c>
      <c r="Q109" s="87" t="str" cm="1">
        <f t="array" ref="Q109" xml:space="preserve">
IF(A109="","",
_xlfn._xlws.FILTER('BD PREÇO'!$T$10:$T$1609,'BD PREÇO'!$A$10:$A$1609=A109,""))</f>
        <v/>
      </c>
      <c r="R109" s="23"/>
    </row>
    <row r="110" spans="1:18">
      <c r="A110" s="41"/>
      <c r="B110" s="81" t="str" cm="1">
        <f t="array" ref="B110" xml:space="preserve">
IF(A110="","",
_xlfn._xlws.FILTER('BD PREÇO'!$B$10:$B$1609,'BD PREÇO'!$A$10:$A$1609=A110,""))</f>
        <v/>
      </c>
      <c r="C110" s="81" t="str" cm="1">
        <f t="array" ref="C110" xml:space="preserve">
IF(A110="","",
_xlfn._xlws.FILTER('BD PREÇO'!$C$10:$C$1609,'BD PREÇO'!$A$10:$A$1609=A110,""))</f>
        <v/>
      </c>
      <c r="D110" s="81" t="str" cm="1">
        <f t="array" ref="D110" xml:space="preserve">
IF(A110="","",
_xlfn._xlws.FILTER('BD ITEM'!$I$12:$I$331,'BD ITEM'!$B$12:$B$331=B110,""))</f>
        <v/>
      </c>
      <c r="E110" s="81" t="str" cm="1">
        <f t="array" ref="E110" xml:space="preserve">
IF(A110="","",
_xlfn._xlws.FILTER('BD PREÇO'!$E$10:$E$1609,'BD PREÇO'!$A$10:$A$1609=A110,""))</f>
        <v/>
      </c>
      <c r="F110" s="81" t="str" cm="1">
        <f t="array" ref="F110" xml:space="preserve">
IF(A110="","",
_xlfn._xlws.FILTER('BD PREÇO'!$F$10:$F$1609,'BD PREÇO'!$A$10:$A$1609=A110,""))</f>
        <v/>
      </c>
      <c r="G110" s="81" t="str" cm="1">
        <f t="array" ref="G110" xml:space="preserve">
IF(A110="","",
_xlfn._xlws.FILTER('BD PREÇO'!$G$10:$G$1609,'BD PREÇO'!$A$10:$A$1609=A110,""))</f>
        <v/>
      </c>
      <c r="H110" s="81" t="str" cm="1">
        <f t="array" ref="H110" xml:space="preserve">
IF(A110="","",
_xlfn._xlws.FILTER('BD ITEM'!$M$12:$M$331,'BD ITEM'!$B$12:$B$331=B110,""))</f>
        <v/>
      </c>
      <c r="I110" s="81" t="str" cm="1">
        <f t="array" ref="I110" xml:space="preserve">
IF(A110="","",
_xlfn._xlws.FILTER('BD ITEM'!$N$12:$N$331,'BD ITEM'!$B$12:$B$331=B110,""))</f>
        <v/>
      </c>
      <c r="J110" s="62" t="str" cm="1">
        <f t="array" ref="J110" xml:space="preserve">
IF(A110="","",
_xlfn._xlws.FILTER('BD PREÇO'!$P$10:$P$1609,'BD PREÇO'!$A$10:$A$1609=A110,""))</f>
        <v/>
      </c>
      <c r="K110" s="90" t="str" cm="1">
        <f t="array" ref="K110" xml:space="preserve">
IF(A110="","",
_xlfn._xlws.FILTER('BD PREÇO'!$Q$10:$Q$1609,'BD PREÇO'!$A$10:$A$1609=A110,""))</f>
        <v/>
      </c>
      <c r="L110" s="88" t="str" cm="1">
        <f t="array" ref="L110" xml:space="preserve">
IF(A110="","",
_xlfn._xlws.FILTER('BD PREÇO'!$R$10:$R$1609,'BD PREÇO'!$A$10:$A$1609=A110,""))</f>
        <v/>
      </c>
      <c r="M110" s="89" t="str" cm="1">
        <f t="array" ref="M110" xml:space="preserve">
IF(A110="","",
_xlfn._xlws.FILTER('BD PREÇO'!$S$10:$S$1609,'BD PREÇO'!$A$10:$A$1609=A110,""))</f>
        <v/>
      </c>
      <c r="N110" s="89" t="str" cm="1">
        <f t="array" ref="N110" xml:space="preserve">
IF(A110="","",
_xlfn._xlws.FILTER('BD ITEM'!$O$12:$O$331,'BD ITEM'!$B$12:$B$331=B110,""))</f>
        <v/>
      </c>
      <c r="O110" s="89" t="str" cm="1">
        <f t="array" ref="O110" xml:space="preserve">
IF(A110="","",
_xlfn._xlws.FILTER('BD ITEM'!$P$12:$P$331,'BD ITEM'!$B$12:$B$331=B110,""))</f>
        <v/>
      </c>
      <c r="P110" s="89" t="str" cm="1">
        <f t="array" ref="P110" xml:space="preserve">
IF(A110="","",
_xlfn._xlws.FILTER('BD ITEM'!$Q$12:$Q$331,'BD ITEM'!$B$12:$B$331=B110,""))</f>
        <v/>
      </c>
      <c r="Q110" s="87" t="str" cm="1">
        <f t="array" ref="Q110" xml:space="preserve">
IF(A110="","",
_xlfn._xlws.FILTER('BD PREÇO'!$T$10:$T$1609,'BD PREÇO'!$A$10:$A$1609=A110,""))</f>
        <v/>
      </c>
      <c r="R110" s="23"/>
    </row>
    <row r="111" spans="1:18">
      <c r="A111" s="41"/>
      <c r="B111" s="81" t="str" cm="1">
        <f t="array" ref="B111" xml:space="preserve">
IF(A111="","",
_xlfn._xlws.FILTER('BD PREÇO'!$B$10:$B$1609,'BD PREÇO'!$A$10:$A$1609=A111,""))</f>
        <v/>
      </c>
      <c r="C111" s="81" t="str" cm="1">
        <f t="array" ref="C111" xml:space="preserve">
IF(A111="","",
_xlfn._xlws.FILTER('BD PREÇO'!$C$10:$C$1609,'BD PREÇO'!$A$10:$A$1609=A111,""))</f>
        <v/>
      </c>
      <c r="D111" s="81" t="str" cm="1">
        <f t="array" ref="D111" xml:space="preserve">
IF(A111="","",
_xlfn._xlws.FILTER('BD ITEM'!$I$12:$I$331,'BD ITEM'!$B$12:$B$331=B111,""))</f>
        <v/>
      </c>
      <c r="E111" s="81" t="str" cm="1">
        <f t="array" ref="E111" xml:space="preserve">
IF(A111="","",
_xlfn._xlws.FILTER('BD PREÇO'!$E$10:$E$1609,'BD PREÇO'!$A$10:$A$1609=A111,""))</f>
        <v/>
      </c>
      <c r="F111" s="81" t="str" cm="1">
        <f t="array" ref="F111" xml:space="preserve">
IF(A111="","",
_xlfn._xlws.FILTER('BD PREÇO'!$F$10:$F$1609,'BD PREÇO'!$A$10:$A$1609=A111,""))</f>
        <v/>
      </c>
      <c r="G111" s="81" t="str" cm="1">
        <f t="array" ref="G111" xml:space="preserve">
IF(A111="","",
_xlfn._xlws.FILTER('BD PREÇO'!$G$10:$G$1609,'BD PREÇO'!$A$10:$A$1609=A111,""))</f>
        <v/>
      </c>
      <c r="H111" s="81" t="str" cm="1">
        <f t="array" ref="H111" xml:space="preserve">
IF(A111="","",
_xlfn._xlws.FILTER('BD ITEM'!$M$12:$M$331,'BD ITEM'!$B$12:$B$331=B111,""))</f>
        <v/>
      </c>
      <c r="I111" s="81" t="str" cm="1">
        <f t="array" ref="I111" xml:space="preserve">
IF(A111="","",
_xlfn._xlws.FILTER('BD ITEM'!$N$12:$N$331,'BD ITEM'!$B$12:$B$331=B111,""))</f>
        <v/>
      </c>
      <c r="J111" s="62" t="str" cm="1">
        <f t="array" ref="J111" xml:space="preserve">
IF(A111="","",
_xlfn._xlws.FILTER('BD PREÇO'!$P$10:$P$1609,'BD PREÇO'!$A$10:$A$1609=A111,""))</f>
        <v/>
      </c>
      <c r="K111" s="90" t="str" cm="1">
        <f t="array" ref="K111" xml:space="preserve">
IF(A111="","",
_xlfn._xlws.FILTER('BD PREÇO'!$Q$10:$Q$1609,'BD PREÇO'!$A$10:$A$1609=A111,""))</f>
        <v/>
      </c>
      <c r="L111" s="88" t="str" cm="1">
        <f t="array" ref="L111" xml:space="preserve">
IF(A111="","",
_xlfn._xlws.FILTER('BD PREÇO'!$R$10:$R$1609,'BD PREÇO'!$A$10:$A$1609=A111,""))</f>
        <v/>
      </c>
      <c r="M111" s="89" t="str" cm="1">
        <f t="array" ref="M111" xml:space="preserve">
IF(A111="","",
_xlfn._xlws.FILTER('BD PREÇO'!$S$10:$S$1609,'BD PREÇO'!$A$10:$A$1609=A111,""))</f>
        <v/>
      </c>
      <c r="N111" s="89" t="str" cm="1">
        <f t="array" ref="N111" xml:space="preserve">
IF(A111="","",
_xlfn._xlws.FILTER('BD ITEM'!$O$12:$O$331,'BD ITEM'!$B$12:$B$331=B111,""))</f>
        <v/>
      </c>
      <c r="O111" s="89" t="str" cm="1">
        <f t="array" ref="O111" xml:space="preserve">
IF(A111="","",
_xlfn._xlws.FILTER('BD ITEM'!$P$12:$P$331,'BD ITEM'!$B$12:$B$331=B111,""))</f>
        <v/>
      </c>
      <c r="P111" s="89" t="str" cm="1">
        <f t="array" ref="P111" xml:space="preserve">
IF(A111="","",
_xlfn._xlws.FILTER('BD ITEM'!$Q$12:$Q$331,'BD ITEM'!$B$12:$B$331=B111,""))</f>
        <v/>
      </c>
      <c r="Q111" s="87" t="str" cm="1">
        <f t="array" ref="Q111" xml:space="preserve">
IF(A111="","",
_xlfn._xlws.FILTER('BD PREÇO'!$T$10:$T$1609,'BD PREÇO'!$A$10:$A$1609=A111,""))</f>
        <v/>
      </c>
      <c r="R111" s="23"/>
    </row>
    <row r="112" spans="1:18">
      <c r="A112" s="41"/>
      <c r="B112" s="81" t="str" cm="1">
        <f t="array" ref="B112" xml:space="preserve">
IF(A112="","",
_xlfn._xlws.FILTER('BD PREÇO'!$B$10:$B$1609,'BD PREÇO'!$A$10:$A$1609=A112,""))</f>
        <v/>
      </c>
      <c r="C112" s="81" t="str" cm="1">
        <f t="array" ref="C112" xml:space="preserve">
IF(A112="","",
_xlfn._xlws.FILTER('BD PREÇO'!$C$10:$C$1609,'BD PREÇO'!$A$10:$A$1609=A112,""))</f>
        <v/>
      </c>
      <c r="D112" s="81" t="str" cm="1">
        <f t="array" ref="D112" xml:space="preserve">
IF(A112="","",
_xlfn._xlws.FILTER('BD ITEM'!$I$12:$I$331,'BD ITEM'!$B$12:$B$331=B112,""))</f>
        <v/>
      </c>
      <c r="E112" s="81" t="str" cm="1">
        <f t="array" ref="E112" xml:space="preserve">
IF(A112="","",
_xlfn._xlws.FILTER('BD PREÇO'!$E$10:$E$1609,'BD PREÇO'!$A$10:$A$1609=A112,""))</f>
        <v/>
      </c>
      <c r="F112" s="81" t="str" cm="1">
        <f t="array" ref="F112" xml:space="preserve">
IF(A112="","",
_xlfn._xlws.FILTER('BD PREÇO'!$F$10:$F$1609,'BD PREÇO'!$A$10:$A$1609=A112,""))</f>
        <v/>
      </c>
      <c r="G112" s="81" t="str" cm="1">
        <f t="array" ref="G112" xml:space="preserve">
IF(A112="","",
_xlfn._xlws.FILTER('BD PREÇO'!$G$10:$G$1609,'BD PREÇO'!$A$10:$A$1609=A112,""))</f>
        <v/>
      </c>
      <c r="H112" s="81" t="str" cm="1">
        <f t="array" ref="H112" xml:space="preserve">
IF(A112="","",
_xlfn._xlws.FILTER('BD ITEM'!$M$12:$M$331,'BD ITEM'!$B$12:$B$331=B112,""))</f>
        <v/>
      </c>
      <c r="I112" s="81" t="str" cm="1">
        <f t="array" ref="I112" xml:space="preserve">
IF(A112="","",
_xlfn._xlws.FILTER('BD ITEM'!$N$12:$N$331,'BD ITEM'!$B$12:$B$331=B112,""))</f>
        <v/>
      </c>
      <c r="J112" s="62" t="str" cm="1">
        <f t="array" ref="J112" xml:space="preserve">
IF(A112="","",
_xlfn._xlws.FILTER('BD PREÇO'!$P$10:$P$1609,'BD PREÇO'!$A$10:$A$1609=A112,""))</f>
        <v/>
      </c>
      <c r="K112" s="90" t="str" cm="1">
        <f t="array" ref="K112" xml:space="preserve">
IF(A112="","",
_xlfn._xlws.FILTER('BD PREÇO'!$Q$10:$Q$1609,'BD PREÇO'!$A$10:$A$1609=A112,""))</f>
        <v/>
      </c>
      <c r="L112" s="88" t="str" cm="1">
        <f t="array" ref="L112" xml:space="preserve">
IF(A112="","",
_xlfn._xlws.FILTER('BD PREÇO'!$R$10:$R$1609,'BD PREÇO'!$A$10:$A$1609=A112,""))</f>
        <v/>
      </c>
      <c r="M112" s="89" t="str" cm="1">
        <f t="array" ref="M112" xml:space="preserve">
IF(A112="","",
_xlfn._xlws.FILTER('BD PREÇO'!$S$10:$S$1609,'BD PREÇO'!$A$10:$A$1609=A112,""))</f>
        <v/>
      </c>
      <c r="N112" s="89" t="str" cm="1">
        <f t="array" ref="N112" xml:space="preserve">
IF(A112="","",
_xlfn._xlws.FILTER('BD ITEM'!$O$12:$O$331,'BD ITEM'!$B$12:$B$331=B112,""))</f>
        <v/>
      </c>
      <c r="O112" s="89" t="str" cm="1">
        <f t="array" ref="O112" xml:space="preserve">
IF(A112="","",
_xlfn._xlws.FILTER('BD ITEM'!$P$12:$P$331,'BD ITEM'!$B$12:$B$331=B112,""))</f>
        <v/>
      </c>
      <c r="P112" s="89" t="str" cm="1">
        <f t="array" ref="P112" xml:space="preserve">
IF(A112="","",
_xlfn._xlws.FILTER('BD ITEM'!$Q$12:$Q$331,'BD ITEM'!$B$12:$B$331=B112,""))</f>
        <v/>
      </c>
      <c r="Q112" s="87" t="str" cm="1">
        <f t="array" ref="Q112" xml:space="preserve">
IF(A112="","",
_xlfn._xlws.FILTER('BD PREÇO'!$T$10:$T$1609,'BD PREÇO'!$A$10:$A$1609=A112,""))</f>
        <v/>
      </c>
      <c r="R112" s="23"/>
    </row>
    <row r="113" spans="1:18">
      <c r="A113" s="41"/>
      <c r="B113" s="81" t="str" cm="1">
        <f t="array" ref="B113" xml:space="preserve">
IF(A113="","",
_xlfn._xlws.FILTER('BD PREÇO'!$B$10:$B$1609,'BD PREÇO'!$A$10:$A$1609=A113,""))</f>
        <v/>
      </c>
      <c r="C113" s="81" t="str" cm="1">
        <f t="array" ref="C113" xml:space="preserve">
IF(A113="","",
_xlfn._xlws.FILTER('BD PREÇO'!$C$10:$C$1609,'BD PREÇO'!$A$10:$A$1609=A113,""))</f>
        <v/>
      </c>
      <c r="D113" s="81" t="str" cm="1">
        <f t="array" ref="D113" xml:space="preserve">
IF(A113="","",
_xlfn._xlws.FILTER('BD ITEM'!$I$12:$I$331,'BD ITEM'!$B$12:$B$331=B113,""))</f>
        <v/>
      </c>
      <c r="E113" s="81" t="str" cm="1">
        <f t="array" ref="E113" xml:space="preserve">
IF(A113="","",
_xlfn._xlws.FILTER('BD PREÇO'!$E$10:$E$1609,'BD PREÇO'!$A$10:$A$1609=A113,""))</f>
        <v/>
      </c>
      <c r="F113" s="81" t="str" cm="1">
        <f t="array" ref="F113" xml:space="preserve">
IF(A113="","",
_xlfn._xlws.FILTER('BD PREÇO'!$F$10:$F$1609,'BD PREÇO'!$A$10:$A$1609=A113,""))</f>
        <v/>
      </c>
      <c r="G113" s="81" t="str" cm="1">
        <f t="array" ref="G113" xml:space="preserve">
IF(A113="","",
_xlfn._xlws.FILTER('BD PREÇO'!$G$10:$G$1609,'BD PREÇO'!$A$10:$A$1609=A113,""))</f>
        <v/>
      </c>
      <c r="H113" s="81" t="str" cm="1">
        <f t="array" ref="H113" xml:space="preserve">
IF(A113="","",
_xlfn._xlws.FILTER('BD ITEM'!$M$12:$M$331,'BD ITEM'!$B$12:$B$331=B113,""))</f>
        <v/>
      </c>
      <c r="I113" s="81" t="str" cm="1">
        <f t="array" ref="I113" xml:space="preserve">
IF(A113="","",
_xlfn._xlws.FILTER('BD ITEM'!$N$12:$N$331,'BD ITEM'!$B$12:$B$331=B113,""))</f>
        <v/>
      </c>
      <c r="J113" s="62" t="str" cm="1">
        <f t="array" ref="J113" xml:space="preserve">
IF(A113="","",
_xlfn._xlws.FILTER('BD PREÇO'!$P$10:$P$1609,'BD PREÇO'!$A$10:$A$1609=A113,""))</f>
        <v/>
      </c>
      <c r="K113" s="90" t="str" cm="1">
        <f t="array" ref="K113" xml:space="preserve">
IF(A113="","",
_xlfn._xlws.FILTER('BD PREÇO'!$Q$10:$Q$1609,'BD PREÇO'!$A$10:$A$1609=A113,""))</f>
        <v/>
      </c>
      <c r="L113" s="88" t="str" cm="1">
        <f t="array" ref="L113" xml:space="preserve">
IF(A113="","",
_xlfn._xlws.FILTER('BD PREÇO'!$R$10:$R$1609,'BD PREÇO'!$A$10:$A$1609=A113,""))</f>
        <v/>
      </c>
      <c r="M113" s="89" t="str" cm="1">
        <f t="array" ref="M113" xml:space="preserve">
IF(A113="","",
_xlfn._xlws.FILTER('BD PREÇO'!$S$10:$S$1609,'BD PREÇO'!$A$10:$A$1609=A113,""))</f>
        <v/>
      </c>
      <c r="N113" s="89" t="str" cm="1">
        <f t="array" ref="N113" xml:space="preserve">
IF(A113="","",
_xlfn._xlws.FILTER('BD ITEM'!$O$12:$O$331,'BD ITEM'!$B$12:$B$331=B113,""))</f>
        <v/>
      </c>
      <c r="O113" s="89" t="str" cm="1">
        <f t="array" ref="O113" xml:space="preserve">
IF(A113="","",
_xlfn._xlws.FILTER('BD ITEM'!$P$12:$P$331,'BD ITEM'!$B$12:$B$331=B113,""))</f>
        <v/>
      </c>
      <c r="P113" s="89" t="str" cm="1">
        <f t="array" ref="P113" xml:space="preserve">
IF(A113="","",
_xlfn._xlws.FILTER('BD ITEM'!$Q$12:$Q$331,'BD ITEM'!$B$12:$B$331=B113,""))</f>
        <v/>
      </c>
      <c r="Q113" s="87" t="str" cm="1">
        <f t="array" ref="Q113" xml:space="preserve">
IF(A113="","",
_xlfn._xlws.FILTER('BD PREÇO'!$T$10:$T$1609,'BD PREÇO'!$A$10:$A$1609=A113,""))</f>
        <v/>
      </c>
      <c r="R113" s="23"/>
    </row>
    <row r="114" spans="1:18">
      <c r="A114" s="41"/>
      <c r="B114" s="81" t="str" cm="1">
        <f t="array" ref="B114" xml:space="preserve">
IF(A114="","",
_xlfn._xlws.FILTER('BD PREÇO'!$B$10:$B$1609,'BD PREÇO'!$A$10:$A$1609=A114,""))</f>
        <v/>
      </c>
      <c r="C114" s="81" t="str" cm="1">
        <f t="array" ref="C114" xml:space="preserve">
IF(A114="","",
_xlfn._xlws.FILTER('BD PREÇO'!$C$10:$C$1609,'BD PREÇO'!$A$10:$A$1609=A114,""))</f>
        <v/>
      </c>
      <c r="D114" s="81" t="str" cm="1">
        <f t="array" ref="D114" xml:space="preserve">
IF(A114="","",
_xlfn._xlws.FILTER('BD ITEM'!$I$12:$I$331,'BD ITEM'!$B$12:$B$331=B114,""))</f>
        <v/>
      </c>
      <c r="E114" s="81" t="str" cm="1">
        <f t="array" ref="E114" xml:space="preserve">
IF(A114="","",
_xlfn._xlws.FILTER('BD PREÇO'!$E$10:$E$1609,'BD PREÇO'!$A$10:$A$1609=A114,""))</f>
        <v/>
      </c>
      <c r="F114" s="81" t="str" cm="1">
        <f t="array" ref="F114" xml:space="preserve">
IF(A114="","",
_xlfn._xlws.FILTER('BD PREÇO'!$F$10:$F$1609,'BD PREÇO'!$A$10:$A$1609=A114,""))</f>
        <v/>
      </c>
      <c r="G114" s="81" t="str" cm="1">
        <f t="array" ref="G114" xml:space="preserve">
IF(A114="","",
_xlfn._xlws.FILTER('BD PREÇO'!$G$10:$G$1609,'BD PREÇO'!$A$10:$A$1609=A114,""))</f>
        <v/>
      </c>
      <c r="H114" s="81" t="str" cm="1">
        <f t="array" ref="H114" xml:space="preserve">
IF(A114="","",
_xlfn._xlws.FILTER('BD ITEM'!$M$12:$M$331,'BD ITEM'!$B$12:$B$331=B114,""))</f>
        <v/>
      </c>
      <c r="I114" s="81" t="str" cm="1">
        <f t="array" ref="I114" xml:space="preserve">
IF(A114="","",
_xlfn._xlws.FILTER('BD ITEM'!$N$12:$N$331,'BD ITEM'!$B$12:$B$331=B114,""))</f>
        <v/>
      </c>
      <c r="J114" s="62" t="str" cm="1">
        <f t="array" ref="J114" xml:space="preserve">
IF(A114="","",
_xlfn._xlws.FILTER('BD PREÇO'!$P$10:$P$1609,'BD PREÇO'!$A$10:$A$1609=A114,""))</f>
        <v/>
      </c>
      <c r="K114" s="90" t="str" cm="1">
        <f t="array" ref="K114" xml:space="preserve">
IF(A114="","",
_xlfn._xlws.FILTER('BD PREÇO'!$Q$10:$Q$1609,'BD PREÇO'!$A$10:$A$1609=A114,""))</f>
        <v/>
      </c>
      <c r="L114" s="88" t="str" cm="1">
        <f t="array" ref="L114" xml:space="preserve">
IF(A114="","",
_xlfn._xlws.FILTER('BD PREÇO'!$R$10:$R$1609,'BD PREÇO'!$A$10:$A$1609=A114,""))</f>
        <v/>
      </c>
      <c r="M114" s="89" t="str" cm="1">
        <f t="array" ref="M114" xml:space="preserve">
IF(A114="","",
_xlfn._xlws.FILTER('BD PREÇO'!$S$10:$S$1609,'BD PREÇO'!$A$10:$A$1609=A114,""))</f>
        <v/>
      </c>
      <c r="N114" s="89" t="str" cm="1">
        <f t="array" ref="N114" xml:space="preserve">
IF(A114="","",
_xlfn._xlws.FILTER('BD ITEM'!$O$12:$O$331,'BD ITEM'!$B$12:$B$331=B114,""))</f>
        <v/>
      </c>
      <c r="O114" s="89" t="str" cm="1">
        <f t="array" ref="O114" xml:space="preserve">
IF(A114="","",
_xlfn._xlws.FILTER('BD ITEM'!$P$12:$P$331,'BD ITEM'!$B$12:$B$331=B114,""))</f>
        <v/>
      </c>
      <c r="P114" s="89" t="str" cm="1">
        <f t="array" ref="P114" xml:space="preserve">
IF(A114="","",
_xlfn._xlws.FILTER('BD ITEM'!$Q$12:$Q$331,'BD ITEM'!$B$12:$B$331=B114,""))</f>
        <v/>
      </c>
      <c r="Q114" s="87" t="str" cm="1">
        <f t="array" ref="Q114" xml:space="preserve">
IF(A114="","",
_xlfn._xlws.FILTER('BD PREÇO'!$T$10:$T$1609,'BD PREÇO'!$A$10:$A$1609=A114,""))</f>
        <v/>
      </c>
      <c r="R114" s="23"/>
    </row>
    <row r="115" spans="1:18">
      <c r="A115" s="41"/>
      <c r="B115" s="81" t="str" cm="1">
        <f t="array" ref="B115" xml:space="preserve">
IF(A115="","",
_xlfn._xlws.FILTER('BD PREÇO'!$B$10:$B$1609,'BD PREÇO'!$A$10:$A$1609=A115,""))</f>
        <v/>
      </c>
      <c r="C115" s="81" t="str" cm="1">
        <f t="array" ref="C115" xml:space="preserve">
IF(A115="","",
_xlfn._xlws.FILTER('BD PREÇO'!$C$10:$C$1609,'BD PREÇO'!$A$10:$A$1609=A115,""))</f>
        <v/>
      </c>
      <c r="D115" s="81" t="str" cm="1">
        <f t="array" ref="D115" xml:space="preserve">
IF(A115="","",
_xlfn._xlws.FILTER('BD ITEM'!$I$12:$I$331,'BD ITEM'!$B$12:$B$331=B115,""))</f>
        <v/>
      </c>
      <c r="E115" s="81" t="str" cm="1">
        <f t="array" ref="E115" xml:space="preserve">
IF(A115="","",
_xlfn._xlws.FILTER('BD PREÇO'!$E$10:$E$1609,'BD PREÇO'!$A$10:$A$1609=A115,""))</f>
        <v/>
      </c>
      <c r="F115" s="81" t="str" cm="1">
        <f t="array" ref="F115" xml:space="preserve">
IF(A115="","",
_xlfn._xlws.FILTER('BD PREÇO'!$F$10:$F$1609,'BD PREÇO'!$A$10:$A$1609=A115,""))</f>
        <v/>
      </c>
      <c r="G115" s="81" t="str" cm="1">
        <f t="array" ref="G115" xml:space="preserve">
IF(A115="","",
_xlfn._xlws.FILTER('BD PREÇO'!$G$10:$G$1609,'BD PREÇO'!$A$10:$A$1609=A115,""))</f>
        <v/>
      </c>
      <c r="H115" s="81" t="str" cm="1">
        <f t="array" ref="H115" xml:space="preserve">
IF(A115="","",
_xlfn._xlws.FILTER('BD ITEM'!$M$12:$M$331,'BD ITEM'!$B$12:$B$331=B115,""))</f>
        <v/>
      </c>
      <c r="I115" s="81" t="str" cm="1">
        <f t="array" ref="I115" xml:space="preserve">
IF(A115="","",
_xlfn._xlws.FILTER('BD ITEM'!$N$12:$N$331,'BD ITEM'!$B$12:$B$331=B115,""))</f>
        <v/>
      </c>
      <c r="J115" s="62" t="str" cm="1">
        <f t="array" ref="J115" xml:space="preserve">
IF(A115="","",
_xlfn._xlws.FILTER('BD PREÇO'!$P$10:$P$1609,'BD PREÇO'!$A$10:$A$1609=A115,""))</f>
        <v/>
      </c>
      <c r="K115" s="90" t="str" cm="1">
        <f t="array" ref="K115" xml:space="preserve">
IF(A115="","",
_xlfn._xlws.FILTER('BD PREÇO'!$Q$10:$Q$1609,'BD PREÇO'!$A$10:$A$1609=A115,""))</f>
        <v/>
      </c>
      <c r="L115" s="88" t="str" cm="1">
        <f t="array" ref="L115" xml:space="preserve">
IF(A115="","",
_xlfn._xlws.FILTER('BD PREÇO'!$R$10:$R$1609,'BD PREÇO'!$A$10:$A$1609=A115,""))</f>
        <v/>
      </c>
      <c r="M115" s="89" t="str" cm="1">
        <f t="array" ref="M115" xml:space="preserve">
IF(A115="","",
_xlfn._xlws.FILTER('BD PREÇO'!$S$10:$S$1609,'BD PREÇO'!$A$10:$A$1609=A115,""))</f>
        <v/>
      </c>
      <c r="N115" s="89" t="str" cm="1">
        <f t="array" ref="N115" xml:space="preserve">
IF(A115="","",
_xlfn._xlws.FILTER('BD ITEM'!$O$12:$O$331,'BD ITEM'!$B$12:$B$331=B115,""))</f>
        <v/>
      </c>
      <c r="O115" s="89" t="str" cm="1">
        <f t="array" ref="O115" xml:space="preserve">
IF(A115="","",
_xlfn._xlws.FILTER('BD ITEM'!$P$12:$P$331,'BD ITEM'!$B$12:$B$331=B115,""))</f>
        <v/>
      </c>
      <c r="P115" s="89" t="str" cm="1">
        <f t="array" ref="P115" xml:space="preserve">
IF(A115="","",
_xlfn._xlws.FILTER('BD ITEM'!$Q$12:$Q$331,'BD ITEM'!$B$12:$B$331=B115,""))</f>
        <v/>
      </c>
      <c r="Q115" s="87" t="str" cm="1">
        <f t="array" ref="Q115" xml:space="preserve">
IF(A115="","",
_xlfn._xlws.FILTER('BD PREÇO'!$T$10:$T$1609,'BD PREÇO'!$A$10:$A$1609=A115,""))</f>
        <v/>
      </c>
      <c r="R115" s="23"/>
    </row>
    <row r="116" spans="1:18">
      <c r="A116" s="41"/>
      <c r="B116" s="81" t="str" cm="1">
        <f t="array" ref="B116" xml:space="preserve">
IF(A116="","",
_xlfn._xlws.FILTER('BD PREÇO'!$B$10:$B$1609,'BD PREÇO'!$A$10:$A$1609=A116,""))</f>
        <v/>
      </c>
      <c r="C116" s="81" t="str" cm="1">
        <f t="array" ref="C116" xml:space="preserve">
IF(A116="","",
_xlfn._xlws.FILTER('BD PREÇO'!$C$10:$C$1609,'BD PREÇO'!$A$10:$A$1609=A116,""))</f>
        <v/>
      </c>
      <c r="D116" s="81" t="str" cm="1">
        <f t="array" ref="D116" xml:space="preserve">
IF(A116="","",
_xlfn._xlws.FILTER('BD ITEM'!$I$12:$I$331,'BD ITEM'!$B$12:$B$331=B116,""))</f>
        <v/>
      </c>
      <c r="E116" s="81" t="str" cm="1">
        <f t="array" ref="E116" xml:space="preserve">
IF(A116="","",
_xlfn._xlws.FILTER('BD PREÇO'!$E$10:$E$1609,'BD PREÇO'!$A$10:$A$1609=A116,""))</f>
        <v/>
      </c>
      <c r="F116" s="81" t="str" cm="1">
        <f t="array" ref="F116" xml:space="preserve">
IF(A116="","",
_xlfn._xlws.FILTER('BD PREÇO'!$F$10:$F$1609,'BD PREÇO'!$A$10:$A$1609=A116,""))</f>
        <v/>
      </c>
      <c r="G116" s="81" t="str" cm="1">
        <f t="array" ref="G116" xml:space="preserve">
IF(A116="","",
_xlfn._xlws.FILTER('BD PREÇO'!$G$10:$G$1609,'BD PREÇO'!$A$10:$A$1609=A116,""))</f>
        <v/>
      </c>
      <c r="H116" s="81" t="str" cm="1">
        <f t="array" ref="H116" xml:space="preserve">
IF(A116="","",
_xlfn._xlws.FILTER('BD ITEM'!$M$12:$M$331,'BD ITEM'!$B$12:$B$331=B116,""))</f>
        <v/>
      </c>
      <c r="I116" s="81" t="str" cm="1">
        <f t="array" ref="I116" xml:space="preserve">
IF(A116="","",
_xlfn._xlws.FILTER('BD ITEM'!$N$12:$N$331,'BD ITEM'!$B$12:$B$331=B116,""))</f>
        <v/>
      </c>
      <c r="J116" s="62" t="str" cm="1">
        <f t="array" ref="J116" xml:space="preserve">
IF(A116="","",
_xlfn._xlws.FILTER('BD PREÇO'!$P$10:$P$1609,'BD PREÇO'!$A$10:$A$1609=A116,""))</f>
        <v/>
      </c>
      <c r="K116" s="90" t="str" cm="1">
        <f t="array" ref="K116" xml:space="preserve">
IF(A116="","",
_xlfn._xlws.FILTER('BD PREÇO'!$Q$10:$Q$1609,'BD PREÇO'!$A$10:$A$1609=A116,""))</f>
        <v/>
      </c>
      <c r="L116" s="88" t="str" cm="1">
        <f t="array" ref="L116" xml:space="preserve">
IF(A116="","",
_xlfn._xlws.FILTER('BD PREÇO'!$R$10:$R$1609,'BD PREÇO'!$A$10:$A$1609=A116,""))</f>
        <v/>
      </c>
      <c r="M116" s="89" t="str" cm="1">
        <f t="array" ref="M116" xml:space="preserve">
IF(A116="","",
_xlfn._xlws.FILTER('BD PREÇO'!$S$10:$S$1609,'BD PREÇO'!$A$10:$A$1609=A116,""))</f>
        <v/>
      </c>
      <c r="N116" s="89" t="str" cm="1">
        <f t="array" ref="N116" xml:space="preserve">
IF(A116="","",
_xlfn._xlws.FILTER('BD ITEM'!$O$12:$O$331,'BD ITEM'!$B$12:$B$331=B116,""))</f>
        <v/>
      </c>
      <c r="O116" s="89" t="str" cm="1">
        <f t="array" ref="O116" xml:space="preserve">
IF(A116="","",
_xlfn._xlws.FILTER('BD ITEM'!$P$12:$P$331,'BD ITEM'!$B$12:$B$331=B116,""))</f>
        <v/>
      </c>
      <c r="P116" s="89" t="str" cm="1">
        <f t="array" ref="P116" xml:space="preserve">
IF(A116="","",
_xlfn._xlws.FILTER('BD ITEM'!$Q$12:$Q$331,'BD ITEM'!$B$12:$B$331=B116,""))</f>
        <v/>
      </c>
      <c r="Q116" s="87" t="str" cm="1">
        <f t="array" ref="Q116" xml:space="preserve">
IF(A116="","",
_xlfn._xlws.FILTER('BD PREÇO'!$T$10:$T$1609,'BD PREÇO'!$A$10:$A$1609=A116,""))</f>
        <v/>
      </c>
      <c r="R116" s="23"/>
    </row>
    <row r="117" spans="1:18">
      <c r="A117" s="41"/>
      <c r="B117" s="81" t="str" cm="1">
        <f t="array" ref="B117" xml:space="preserve">
IF(A117="","",
_xlfn._xlws.FILTER('BD PREÇO'!$B$10:$B$1609,'BD PREÇO'!$A$10:$A$1609=A117,""))</f>
        <v/>
      </c>
      <c r="C117" s="81" t="str" cm="1">
        <f t="array" ref="C117" xml:space="preserve">
IF(A117="","",
_xlfn._xlws.FILTER('BD PREÇO'!$C$10:$C$1609,'BD PREÇO'!$A$10:$A$1609=A117,""))</f>
        <v/>
      </c>
      <c r="D117" s="81" t="str" cm="1">
        <f t="array" ref="D117" xml:space="preserve">
IF(A117="","",
_xlfn._xlws.FILTER('BD ITEM'!$I$12:$I$331,'BD ITEM'!$B$12:$B$331=B117,""))</f>
        <v/>
      </c>
      <c r="E117" s="81" t="str" cm="1">
        <f t="array" ref="E117" xml:space="preserve">
IF(A117="","",
_xlfn._xlws.FILTER('BD PREÇO'!$E$10:$E$1609,'BD PREÇO'!$A$10:$A$1609=A117,""))</f>
        <v/>
      </c>
      <c r="F117" s="81" t="str" cm="1">
        <f t="array" ref="F117" xml:space="preserve">
IF(A117="","",
_xlfn._xlws.FILTER('BD PREÇO'!$F$10:$F$1609,'BD PREÇO'!$A$10:$A$1609=A117,""))</f>
        <v/>
      </c>
      <c r="G117" s="81" t="str" cm="1">
        <f t="array" ref="G117" xml:space="preserve">
IF(A117="","",
_xlfn._xlws.FILTER('BD PREÇO'!$G$10:$G$1609,'BD PREÇO'!$A$10:$A$1609=A117,""))</f>
        <v/>
      </c>
      <c r="H117" s="81" t="str" cm="1">
        <f t="array" ref="H117" xml:space="preserve">
IF(A117="","",
_xlfn._xlws.FILTER('BD ITEM'!$M$12:$M$331,'BD ITEM'!$B$12:$B$331=B117,""))</f>
        <v/>
      </c>
      <c r="I117" s="81" t="str" cm="1">
        <f t="array" ref="I117" xml:space="preserve">
IF(A117="","",
_xlfn._xlws.FILTER('BD ITEM'!$N$12:$N$331,'BD ITEM'!$B$12:$B$331=B117,""))</f>
        <v/>
      </c>
      <c r="J117" s="62" t="str" cm="1">
        <f t="array" ref="J117" xml:space="preserve">
IF(A117="","",
_xlfn._xlws.FILTER('BD PREÇO'!$P$10:$P$1609,'BD PREÇO'!$A$10:$A$1609=A117,""))</f>
        <v/>
      </c>
      <c r="K117" s="90" t="str" cm="1">
        <f t="array" ref="K117" xml:space="preserve">
IF(A117="","",
_xlfn._xlws.FILTER('BD PREÇO'!$Q$10:$Q$1609,'BD PREÇO'!$A$10:$A$1609=A117,""))</f>
        <v/>
      </c>
      <c r="L117" s="88" t="str" cm="1">
        <f t="array" ref="L117" xml:space="preserve">
IF(A117="","",
_xlfn._xlws.FILTER('BD PREÇO'!$R$10:$R$1609,'BD PREÇO'!$A$10:$A$1609=A117,""))</f>
        <v/>
      </c>
      <c r="M117" s="89" t="str" cm="1">
        <f t="array" ref="M117" xml:space="preserve">
IF(A117="","",
_xlfn._xlws.FILTER('BD PREÇO'!$S$10:$S$1609,'BD PREÇO'!$A$10:$A$1609=A117,""))</f>
        <v/>
      </c>
      <c r="N117" s="89" t="str" cm="1">
        <f t="array" ref="N117" xml:space="preserve">
IF(A117="","",
_xlfn._xlws.FILTER('BD ITEM'!$O$12:$O$331,'BD ITEM'!$B$12:$B$331=B117,""))</f>
        <v/>
      </c>
      <c r="O117" s="89" t="str" cm="1">
        <f t="array" ref="O117" xml:space="preserve">
IF(A117="","",
_xlfn._xlws.FILTER('BD ITEM'!$P$12:$P$331,'BD ITEM'!$B$12:$B$331=B117,""))</f>
        <v/>
      </c>
      <c r="P117" s="89" t="str" cm="1">
        <f t="array" ref="P117" xml:space="preserve">
IF(A117="","",
_xlfn._xlws.FILTER('BD ITEM'!$Q$12:$Q$331,'BD ITEM'!$B$12:$B$331=B117,""))</f>
        <v/>
      </c>
      <c r="Q117" s="87" t="str" cm="1">
        <f t="array" ref="Q117" xml:space="preserve">
IF(A117="","",
_xlfn._xlws.FILTER('BD PREÇO'!$T$10:$T$1609,'BD PREÇO'!$A$10:$A$1609=A117,""))</f>
        <v/>
      </c>
      <c r="R117" s="23"/>
    </row>
    <row r="118" spans="1:18">
      <c r="A118" s="41"/>
      <c r="B118" s="81" t="str" cm="1">
        <f t="array" ref="B118" xml:space="preserve">
IF(A118="","",
_xlfn._xlws.FILTER('BD PREÇO'!$B$10:$B$1609,'BD PREÇO'!$A$10:$A$1609=A118,""))</f>
        <v/>
      </c>
      <c r="C118" s="81" t="str" cm="1">
        <f t="array" ref="C118" xml:space="preserve">
IF(A118="","",
_xlfn._xlws.FILTER('BD PREÇO'!$C$10:$C$1609,'BD PREÇO'!$A$10:$A$1609=A118,""))</f>
        <v/>
      </c>
      <c r="D118" s="81" t="str" cm="1">
        <f t="array" ref="D118" xml:space="preserve">
IF(A118="","",
_xlfn._xlws.FILTER('BD ITEM'!$I$12:$I$331,'BD ITEM'!$B$12:$B$331=B118,""))</f>
        <v/>
      </c>
      <c r="E118" s="81" t="str" cm="1">
        <f t="array" ref="E118" xml:space="preserve">
IF(A118="","",
_xlfn._xlws.FILTER('BD PREÇO'!$E$10:$E$1609,'BD PREÇO'!$A$10:$A$1609=A118,""))</f>
        <v/>
      </c>
      <c r="F118" s="81" t="str" cm="1">
        <f t="array" ref="F118" xml:space="preserve">
IF(A118="","",
_xlfn._xlws.FILTER('BD PREÇO'!$F$10:$F$1609,'BD PREÇO'!$A$10:$A$1609=A118,""))</f>
        <v/>
      </c>
      <c r="G118" s="81" t="str" cm="1">
        <f t="array" ref="G118" xml:space="preserve">
IF(A118="","",
_xlfn._xlws.FILTER('BD PREÇO'!$G$10:$G$1609,'BD PREÇO'!$A$10:$A$1609=A118,""))</f>
        <v/>
      </c>
      <c r="H118" s="81" t="str" cm="1">
        <f t="array" ref="H118" xml:space="preserve">
IF(A118="","",
_xlfn._xlws.FILTER('BD ITEM'!$M$12:$M$331,'BD ITEM'!$B$12:$B$331=B118,""))</f>
        <v/>
      </c>
      <c r="I118" s="81" t="str" cm="1">
        <f t="array" ref="I118" xml:space="preserve">
IF(A118="","",
_xlfn._xlws.FILTER('BD ITEM'!$N$12:$N$331,'BD ITEM'!$B$12:$B$331=B118,""))</f>
        <v/>
      </c>
      <c r="J118" s="62" t="str" cm="1">
        <f t="array" ref="J118" xml:space="preserve">
IF(A118="","",
_xlfn._xlws.FILTER('BD PREÇO'!$P$10:$P$1609,'BD PREÇO'!$A$10:$A$1609=A118,""))</f>
        <v/>
      </c>
      <c r="K118" s="90" t="str" cm="1">
        <f t="array" ref="K118" xml:space="preserve">
IF(A118="","",
_xlfn._xlws.FILTER('BD PREÇO'!$Q$10:$Q$1609,'BD PREÇO'!$A$10:$A$1609=A118,""))</f>
        <v/>
      </c>
      <c r="L118" s="88" t="str" cm="1">
        <f t="array" ref="L118" xml:space="preserve">
IF(A118="","",
_xlfn._xlws.FILTER('BD PREÇO'!$R$10:$R$1609,'BD PREÇO'!$A$10:$A$1609=A118,""))</f>
        <v/>
      </c>
      <c r="M118" s="89" t="str" cm="1">
        <f t="array" ref="M118" xml:space="preserve">
IF(A118="","",
_xlfn._xlws.FILTER('BD PREÇO'!$S$10:$S$1609,'BD PREÇO'!$A$10:$A$1609=A118,""))</f>
        <v/>
      </c>
      <c r="N118" s="89" t="str" cm="1">
        <f t="array" ref="N118" xml:space="preserve">
IF(A118="","",
_xlfn._xlws.FILTER('BD ITEM'!$O$12:$O$331,'BD ITEM'!$B$12:$B$331=B118,""))</f>
        <v/>
      </c>
      <c r="O118" s="89" t="str" cm="1">
        <f t="array" ref="O118" xml:space="preserve">
IF(A118="","",
_xlfn._xlws.FILTER('BD ITEM'!$P$12:$P$331,'BD ITEM'!$B$12:$B$331=B118,""))</f>
        <v/>
      </c>
      <c r="P118" s="89" t="str" cm="1">
        <f t="array" ref="P118" xml:space="preserve">
IF(A118="","",
_xlfn._xlws.FILTER('BD ITEM'!$Q$12:$Q$331,'BD ITEM'!$B$12:$B$331=B118,""))</f>
        <v/>
      </c>
      <c r="Q118" s="87" t="str" cm="1">
        <f t="array" ref="Q118" xml:space="preserve">
IF(A118="","",
_xlfn._xlws.FILTER('BD PREÇO'!$T$10:$T$1609,'BD PREÇO'!$A$10:$A$1609=A118,""))</f>
        <v/>
      </c>
      <c r="R118" s="23"/>
    </row>
    <row r="119" spans="1:18">
      <c r="A119" s="41"/>
      <c r="B119" s="81" t="str" cm="1">
        <f t="array" ref="B119" xml:space="preserve">
IF(A119="","",
_xlfn._xlws.FILTER('BD PREÇO'!$B$10:$B$1609,'BD PREÇO'!$A$10:$A$1609=A119,""))</f>
        <v/>
      </c>
      <c r="C119" s="81" t="str" cm="1">
        <f t="array" ref="C119" xml:space="preserve">
IF(A119="","",
_xlfn._xlws.FILTER('BD PREÇO'!$C$10:$C$1609,'BD PREÇO'!$A$10:$A$1609=A119,""))</f>
        <v/>
      </c>
      <c r="D119" s="81" t="str" cm="1">
        <f t="array" ref="D119" xml:space="preserve">
IF(A119="","",
_xlfn._xlws.FILTER('BD ITEM'!$I$12:$I$331,'BD ITEM'!$B$12:$B$331=B119,""))</f>
        <v/>
      </c>
      <c r="E119" s="81" t="str" cm="1">
        <f t="array" ref="E119" xml:space="preserve">
IF(A119="","",
_xlfn._xlws.FILTER('BD PREÇO'!$E$10:$E$1609,'BD PREÇO'!$A$10:$A$1609=A119,""))</f>
        <v/>
      </c>
      <c r="F119" s="81" t="str" cm="1">
        <f t="array" ref="F119" xml:space="preserve">
IF(A119="","",
_xlfn._xlws.FILTER('BD PREÇO'!$F$10:$F$1609,'BD PREÇO'!$A$10:$A$1609=A119,""))</f>
        <v/>
      </c>
      <c r="G119" s="81" t="str" cm="1">
        <f t="array" ref="G119" xml:space="preserve">
IF(A119="","",
_xlfn._xlws.FILTER('BD PREÇO'!$G$10:$G$1609,'BD PREÇO'!$A$10:$A$1609=A119,""))</f>
        <v/>
      </c>
      <c r="H119" s="81" t="str" cm="1">
        <f t="array" ref="H119" xml:space="preserve">
IF(A119="","",
_xlfn._xlws.FILTER('BD ITEM'!$M$12:$M$331,'BD ITEM'!$B$12:$B$331=B119,""))</f>
        <v/>
      </c>
      <c r="I119" s="81" t="str" cm="1">
        <f t="array" ref="I119" xml:space="preserve">
IF(A119="","",
_xlfn._xlws.FILTER('BD ITEM'!$N$12:$N$331,'BD ITEM'!$B$12:$B$331=B119,""))</f>
        <v/>
      </c>
      <c r="J119" s="62" t="str" cm="1">
        <f t="array" ref="J119" xml:space="preserve">
IF(A119="","",
_xlfn._xlws.FILTER('BD PREÇO'!$P$10:$P$1609,'BD PREÇO'!$A$10:$A$1609=A119,""))</f>
        <v/>
      </c>
      <c r="K119" s="90" t="str" cm="1">
        <f t="array" ref="K119" xml:space="preserve">
IF(A119="","",
_xlfn._xlws.FILTER('BD PREÇO'!$Q$10:$Q$1609,'BD PREÇO'!$A$10:$A$1609=A119,""))</f>
        <v/>
      </c>
      <c r="L119" s="88" t="str" cm="1">
        <f t="array" ref="L119" xml:space="preserve">
IF(A119="","",
_xlfn._xlws.FILTER('BD PREÇO'!$R$10:$R$1609,'BD PREÇO'!$A$10:$A$1609=A119,""))</f>
        <v/>
      </c>
      <c r="M119" s="89" t="str" cm="1">
        <f t="array" ref="M119" xml:space="preserve">
IF(A119="","",
_xlfn._xlws.FILTER('BD PREÇO'!$S$10:$S$1609,'BD PREÇO'!$A$10:$A$1609=A119,""))</f>
        <v/>
      </c>
      <c r="N119" s="89" t="str" cm="1">
        <f t="array" ref="N119" xml:space="preserve">
IF(A119="","",
_xlfn._xlws.FILTER('BD ITEM'!$O$12:$O$331,'BD ITEM'!$B$12:$B$331=B119,""))</f>
        <v/>
      </c>
      <c r="O119" s="89" t="str" cm="1">
        <f t="array" ref="O119" xml:space="preserve">
IF(A119="","",
_xlfn._xlws.FILTER('BD ITEM'!$P$12:$P$331,'BD ITEM'!$B$12:$B$331=B119,""))</f>
        <v/>
      </c>
      <c r="P119" s="89" t="str" cm="1">
        <f t="array" ref="P119" xml:space="preserve">
IF(A119="","",
_xlfn._xlws.FILTER('BD ITEM'!$Q$12:$Q$331,'BD ITEM'!$B$12:$B$331=B119,""))</f>
        <v/>
      </c>
      <c r="Q119" s="87" t="str" cm="1">
        <f t="array" ref="Q119" xml:space="preserve">
IF(A119="","",
_xlfn._xlws.FILTER('BD PREÇO'!$T$10:$T$1609,'BD PREÇO'!$A$10:$A$1609=A119,""))</f>
        <v/>
      </c>
      <c r="R119" s="23"/>
    </row>
    <row r="120" spans="1:18">
      <c r="A120" s="41"/>
      <c r="B120" s="81" t="str" cm="1">
        <f t="array" ref="B120" xml:space="preserve">
IF(A120="","",
_xlfn._xlws.FILTER('BD PREÇO'!$B$10:$B$1609,'BD PREÇO'!$A$10:$A$1609=A120,""))</f>
        <v/>
      </c>
      <c r="C120" s="81" t="str" cm="1">
        <f t="array" ref="C120" xml:space="preserve">
IF(A120="","",
_xlfn._xlws.FILTER('BD PREÇO'!$C$10:$C$1609,'BD PREÇO'!$A$10:$A$1609=A120,""))</f>
        <v/>
      </c>
      <c r="D120" s="81" t="str" cm="1">
        <f t="array" ref="D120" xml:space="preserve">
IF(A120="","",
_xlfn._xlws.FILTER('BD ITEM'!$I$12:$I$331,'BD ITEM'!$B$12:$B$331=B120,""))</f>
        <v/>
      </c>
      <c r="E120" s="81" t="str" cm="1">
        <f t="array" ref="E120" xml:space="preserve">
IF(A120="","",
_xlfn._xlws.FILTER('BD PREÇO'!$E$10:$E$1609,'BD PREÇO'!$A$10:$A$1609=A120,""))</f>
        <v/>
      </c>
      <c r="F120" s="81" t="str" cm="1">
        <f t="array" ref="F120" xml:space="preserve">
IF(A120="","",
_xlfn._xlws.FILTER('BD PREÇO'!$F$10:$F$1609,'BD PREÇO'!$A$10:$A$1609=A120,""))</f>
        <v/>
      </c>
      <c r="G120" s="81" t="str" cm="1">
        <f t="array" ref="G120" xml:space="preserve">
IF(A120="","",
_xlfn._xlws.FILTER('BD PREÇO'!$G$10:$G$1609,'BD PREÇO'!$A$10:$A$1609=A120,""))</f>
        <v/>
      </c>
      <c r="H120" s="81" t="str" cm="1">
        <f t="array" ref="H120" xml:space="preserve">
IF(A120="","",
_xlfn._xlws.FILTER('BD ITEM'!$M$12:$M$331,'BD ITEM'!$B$12:$B$331=B120,""))</f>
        <v/>
      </c>
      <c r="I120" s="81" t="str" cm="1">
        <f t="array" ref="I120" xml:space="preserve">
IF(A120="","",
_xlfn._xlws.FILTER('BD ITEM'!$N$12:$N$331,'BD ITEM'!$B$12:$B$331=B120,""))</f>
        <v/>
      </c>
      <c r="J120" s="62" t="str" cm="1">
        <f t="array" ref="J120" xml:space="preserve">
IF(A120="","",
_xlfn._xlws.FILTER('BD PREÇO'!$P$10:$P$1609,'BD PREÇO'!$A$10:$A$1609=A120,""))</f>
        <v/>
      </c>
      <c r="K120" s="90" t="str" cm="1">
        <f t="array" ref="K120" xml:space="preserve">
IF(A120="","",
_xlfn._xlws.FILTER('BD PREÇO'!$Q$10:$Q$1609,'BD PREÇO'!$A$10:$A$1609=A120,""))</f>
        <v/>
      </c>
      <c r="L120" s="88" t="str" cm="1">
        <f t="array" ref="L120" xml:space="preserve">
IF(A120="","",
_xlfn._xlws.FILTER('BD PREÇO'!$R$10:$R$1609,'BD PREÇO'!$A$10:$A$1609=A120,""))</f>
        <v/>
      </c>
      <c r="M120" s="89" t="str" cm="1">
        <f t="array" ref="M120" xml:space="preserve">
IF(A120="","",
_xlfn._xlws.FILTER('BD PREÇO'!$S$10:$S$1609,'BD PREÇO'!$A$10:$A$1609=A120,""))</f>
        <v/>
      </c>
      <c r="N120" s="89" t="str" cm="1">
        <f t="array" ref="N120" xml:space="preserve">
IF(A120="","",
_xlfn._xlws.FILTER('BD ITEM'!$O$12:$O$331,'BD ITEM'!$B$12:$B$331=B120,""))</f>
        <v/>
      </c>
      <c r="O120" s="89" t="str" cm="1">
        <f t="array" ref="O120" xml:space="preserve">
IF(A120="","",
_xlfn._xlws.FILTER('BD ITEM'!$P$12:$P$331,'BD ITEM'!$B$12:$B$331=B120,""))</f>
        <v/>
      </c>
      <c r="P120" s="89" t="str" cm="1">
        <f t="array" ref="P120" xml:space="preserve">
IF(A120="","",
_xlfn._xlws.FILTER('BD ITEM'!$Q$12:$Q$331,'BD ITEM'!$B$12:$B$331=B120,""))</f>
        <v/>
      </c>
      <c r="Q120" s="87" t="str" cm="1">
        <f t="array" ref="Q120" xml:space="preserve">
IF(A120="","",
_xlfn._xlws.FILTER('BD PREÇO'!$T$10:$T$1609,'BD PREÇO'!$A$10:$A$1609=A120,""))</f>
        <v/>
      </c>
      <c r="R120" s="23"/>
    </row>
    <row r="121" spans="1:18">
      <c r="A121" s="41"/>
      <c r="B121" s="81" t="str" cm="1">
        <f t="array" ref="B121" xml:space="preserve">
IF(A121="","",
_xlfn._xlws.FILTER('BD PREÇO'!$B$10:$B$1609,'BD PREÇO'!$A$10:$A$1609=A121,""))</f>
        <v/>
      </c>
      <c r="C121" s="81" t="str" cm="1">
        <f t="array" ref="C121" xml:space="preserve">
IF(A121="","",
_xlfn._xlws.FILTER('BD PREÇO'!$C$10:$C$1609,'BD PREÇO'!$A$10:$A$1609=A121,""))</f>
        <v/>
      </c>
      <c r="D121" s="81" t="str" cm="1">
        <f t="array" ref="D121" xml:space="preserve">
IF(A121="","",
_xlfn._xlws.FILTER('BD ITEM'!$I$12:$I$331,'BD ITEM'!$B$12:$B$331=B121,""))</f>
        <v/>
      </c>
      <c r="E121" s="81" t="str" cm="1">
        <f t="array" ref="E121" xml:space="preserve">
IF(A121="","",
_xlfn._xlws.FILTER('BD PREÇO'!$E$10:$E$1609,'BD PREÇO'!$A$10:$A$1609=A121,""))</f>
        <v/>
      </c>
      <c r="F121" s="81" t="str" cm="1">
        <f t="array" ref="F121" xml:space="preserve">
IF(A121="","",
_xlfn._xlws.FILTER('BD PREÇO'!$F$10:$F$1609,'BD PREÇO'!$A$10:$A$1609=A121,""))</f>
        <v/>
      </c>
      <c r="G121" s="81" t="str" cm="1">
        <f t="array" ref="G121" xml:space="preserve">
IF(A121="","",
_xlfn._xlws.FILTER('BD PREÇO'!$G$10:$G$1609,'BD PREÇO'!$A$10:$A$1609=A121,""))</f>
        <v/>
      </c>
      <c r="H121" s="81" t="str" cm="1">
        <f t="array" ref="H121" xml:space="preserve">
IF(A121="","",
_xlfn._xlws.FILTER('BD ITEM'!$M$12:$M$331,'BD ITEM'!$B$12:$B$331=B121,""))</f>
        <v/>
      </c>
      <c r="I121" s="81" t="str" cm="1">
        <f t="array" ref="I121" xml:space="preserve">
IF(A121="","",
_xlfn._xlws.FILTER('BD ITEM'!$N$12:$N$331,'BD ITEM'!$B$12:$B$331=B121,""))</f>
        <v/>
      </c>
      <c r="J121" s="62" t="str" cm="1">
        <f t="array" ref="J121" xml:space="preserve">
IF(A121="","",
_xlfn._xlws.FILTER('BD PREÇO'!$P$10:$P$1609,'BD PREÇO'!$A$10:$A$1609=A121,""))</f>
        <v/>
      </c>
      <c r="K121" s="90" t="str" cm="1">
        <f t="array" ref="K121" xml:space="preserve">
IF(A121="","",
_xlfn._xlws.FILTER('BD PREÇO'!$Q$10:$Q$1609,'BD PREÇO'!$A$10:$A$1609=A121,""))</f>
        <v/>
      </c>
      <c r="L121" s="88" t="str" cm="1">
        <f t="array" ref="L121" xml:space="preserve">
IF(A121="","",
_xlfn._xlws.FILTER('BD PREÇO'!$R$10:$R$1609,'BD PREÇO'!$A$10:$A$1609=A121,""))</f>
        <v/>
      </c>
      <c r="M121" s="89" t="str" cm="1">
        <f t="array" ref="M121" xml:space="preserve">
IF(A121="","",
_xlfn._xlws.FILTER('BD PREÇO'!$S$10:$S$1609,'BD PREÇO'!$A$10:$A$1609=A121,""))</f>
        <v/>
      </c>
      <c r="N121" s="89" t="str" cm="1">
        <f t="array" ref="N121" xml:space="preserve">
IF(A121="","",
_xlfn._xlws.FILTER('BD ITEM'!$O$12:$O$331,'BD ITEM'!$B$12:$B$331=B121,""))</f>
        <v/>
      </c>
      <c r="O121" s="89" t="str" cm="1">
        <f t="array" ref="O121" xml:space="preserve">
IF(A121="","",
_xlfn._xlws.FILTER('BD ITEM'!$P$12:$P$331,'BD ITEM'!$B$12:$B$331=B121,""))</f>
        <v/>
      </c>
      <c r="P121" s="89" t="str" cm="1">
        <f t="array" ref="P121" xml:space="preserve">
IF(A121="","",
_xlfn._xlws.FILTER('BD ITEM'!$Q$12:$Q$331,'BD ITEM'!$B$12:$B$331=B121,""))</f>
        <v/>
      </c>
      <c r="Q121" s="87" t="str" cm="1">
        <f t="array" ref="Q121" xml:space="preserve">
IF(A121="","",
_xlfn._xlws.FILTER('BD PREÇO'!$T$10:$T$1609,'BD PREÇO'!$A$10:$A$1609=A121,""))</f>
        <v/>
      </c>
      <c r="R121" s="23"/>
    </row>
    <row r="122" spans="1:18">
      <c r="A122" s="41"/>
      <c r="B122" s="81" t="str" cm="1">
        <f t="array" ref="B122" xml:space="preserve">
IF(A122="","",
_xlfn._xlws.FILTER('BD PREÇO'!$B$10:$B$1609,'BD PREÇO'!$A$10:$A$1609=A122,""))</f>
        <v/>
      </c>
      <c r="C122" s="81" t="str" cm="1">
        <f t="array" ref="C122" xml:space="preserve">
IF(A122="","",
_xlfn._xlws.FILTER('BD PREÇO'!$C$10:$C$1609,'BD PREÇO'!$A$10:$A$1609=A122,""))</f>
        <v/>
      </c>
      <c r="D122" s="81" t="str" cm="1">
        <f t="array" ref="D122" xml:space="preserve">
IF(A122="","",
_xlfn._xlws.FILTER('BD ITEM'!$I$12:$I$331,'BD ITEM'!$B$12:$B$331=B122,""))</f>
        <v/>
      </c>
      <c r="E122" s="81" t="str" cm="1">
        <f t="array" ref="E122" xml:space="preserve">
IF(A122="","",
_xlfn._xlws.FILTER('BD PREÇO'!$E$10:$E$1609,'BD PREÇO'!$A$10:$A$1609=A122,""))</f>
        <v/>
      </c>
      <c r="F122" s="81" t="str" cm="1">
        <f t="array" ref="F122" xml:space="preserve">
IF(A122="","",
_xlfn._xlws.FILTER('BD PREÇO'!$F$10:$F$1609,'BD PREÇO'!$A$10:$A$1609=A122,""))</f>
        <v/>
      </c>
      <c r="G122" s="81" t="str" cm="1">
        <f t="array" ref="G122" xml:space="preserve">
IF(A122="","",
_xlfn._xlws.FILTER('BD PREÇO'!$G$10:$G$1609,'BD PREÇO'!$A$10:$A$1609=A122,""))</f>
        <v/>
      </c>
      <c r="H122" s="81" t="str" cm="1">
        <f t="array" ref="H122" xml:space="preserve">
IF(A122="","",
_xlfn._xlws.FILTER('BD ITEM'!$M$12:$M$331,'BD ITEM'!$B$12:$B$331=B122,""))</f>
        <v/>
      </c>
      <c r="I122" s="81" t="str" cm="1">
        <f t="array" ref="I122" xml:space="preserve">
IF(A122="","",
_xlfn._xlws.FILTER('BD ITEM'!$N$12:$N$331,'BD ITEM'!$B$12:$B$331=B122,""))</f>
        <v/>
      </c>
      <c r="J122" s="62" t="str" cm="1">
        <f t="array" ref="J122" xml:space="preserve">
IF(A122="","",
_xlfn._xlws.FILTER('BD PREÇO'!$P$10:$P$1609,'BD PREÇO'!$A$10:$A$1609=A122,""))</f>
        <v/>
      </c>
      <c r="K122" s="90" t="str" cm="1">
        <f t="array" ref="K122" xml:space="preserve">
IF(A122="","",
_xlfn._xlws.FILTER('BD PREÇO'!$Q$10:$Q$1609,'BD PREÇO'!$A$10:$A$1609=A122,""))</f>
        <v/>
      </c>
      <c r="L122" s="88" t="str" cm="1">
        <f t="array" ref="L122" xml:space="preserve">
IF(A122="","",
_xlfn._xlws.FILTER('BD PREÇO'!$R$10:$R$1609,'BD PREÇO'!$A$10:$A$1609=A122,""))</f>
        <v/>
      </c>
      <c r="M122" s="89" t="str" cm="1">
        <f t="array" ref="M122" xml:space="preserve">
IF(A122="","",
_xlfn._xlws.FILTER('BD PREÇO'!$S$10:$S$1609,'BD PREÇO'!$A$10:$A$1609=A122,""))</f>
        <v/>
      </c>
      <c r="N122" s="89" t="str" cm="1">
        <f t="array" ref="N122" xml:space="preserve">
IF(A122="","",
_xlfn._xlws.FILTER('BD ITEM'!$O$12:$O$331,'BD ITEM'!$B$12:$B$331=B122,""))</f>
        <v/>
      </c>
      <c r="O122" s="89" t="str" cm="1">
        <f t="array" ref="O122" xml:space="preserve">
IF(A122="","",
_xlfn._xlws.FILTER('BD ITEM'!$P$12:$P$331,'BD ITEM'!$B$12:$B$331=B122,""))</f>
        <v/>
      </c>
      <c r="P122" s="89" t="str" cm="1">
        <f t="array" ref="P122" xml:space="preserve">
IF(A122="","",
_xlfn._xlws.FILTER('BD ITEM'!$Q$12:$Q$331,'BD ITEM'!$B$12:$B$331=B122,""))</f>
        <v/>
      </c>
      <c r="Q122" s="87" t="str" cm="1">
        <f t="array" ref="Q122" xml:space="preserve">
IF(A122="","",
_xlfn._xlws.FILTER('BD PREÇO'!$T$10:$T$1609,'BD PREÇO'!$A$10:$A$1609=A122,""))</f>
        <v/>
      </c>
      <c r="R122" s="23"/>
    </row>
    <row r="123" spans="1:18">
      <c r="A123" s="41"/>
      <c r="B123" s="81" t="str" cm="1">
        <f t="array" ref="B123" xml:space="preserve">
IF(A123="","",
_xlfn._xlws.FILTER('BD PREÇO'!$B$10:$B$1609,'BD PREÇO'!$A$10:$A$1609=A123,""))</f>
        <v/>
      </c>
      <c r="C123" s="81" t="str" cm="1">
        <f t="array" ref="C123" xml:space="preserve">
IF(A123="","",
_xlfn._xlws.FILTER('BD PREÇO'!$C$10:$C$1609,'BD PREÇO'!$A$10:$A$1609=A123,""))</f>
        <v/>
      </c>
      <c r="D123" s="81" t="str" cm="1">
        <f t="array" ref="D123" xml:space="preserve">
IF(A123="","",
_xlfn._xlws.FILTER('BD ITEM'!$I$12:$I$331,'BD ITEM'!$B$12:$B$331=B123,""))</f>
        <v/>
      </c>
      <c r="E123" s="81" t="str" cm="1">
        <f t="array" ref="E123" xml:space="preserve">
IF(A123="","",
_xlfn._xlws.FILTER('BD PREÇO'!$E$10:$E$1609,'BD PREÇO'!$A$10:$A$1609=A123,""))</f>
        <v/>
      </c>
      <c r="F123" s="81" t="str" cm="1">
        <f t="array" ref="F123" xml:space="preserve">
IF(A123="","",
_xlfn._xlws.FILTER('BD PREÇO'!$F$10:$F$1609,'BD PREÇO'!$A$10:$A$1609=A123,""))</f>
        <v/>
      </c>
      <c r="G123" s="81" t="str" cm="1">
        <f t="array" ref="G123" xml:space="preserve">
IF(A123="","",
_xlfn._xlws.FILTER('BD PREÇO'!$G$10:$G$1609,'BD PREÇO'!$A$10:$A$1609=A123,""))</f>
        <v/>
      </c>
      <c r="H123" s="81" t="str" cm="1">
        <f t="array" ref="H123" xml:space="preserve">
IF(A123="","",
_xlfn._xlws.FILTER('BD ITEM'!$M$12:$M$331,'BD ITEM'!$B$12:$B$331=B123,""))</f>
        <v/>
      </c>
      <c r="I123" s="81" t="str" cm="1">
        <f t="array" ref="I123" xml:space="preserve">
IF(A123="","",
_xlfn._xlws.FILTER('BD ITEM'!$N$12:$N$331,'BD ITEM'!$B$12:$B$331=B123,""))</f>
        <v/>
      </c>
      <c r="J123" s="62" t="str" cm="1">
        <f t="array" ref="J123" xml:space="preserve">
IF(A123="","",
_xlfn._xlws.FILTER('BD PREÇO'!$P$10:$P$1609,'BD PREÇO'!$A$10:$A$1609=A123,""))</f>
        <v/>
      </c>
      <c r="K123" s="90" t="str" cm="1">
        <f t="array" ref="K123" xml:space="preserve">
IF(A123="","",
_xlfn._xlws.FILTER('BD PREÇO'!$Q$10:$Q$1609,'BD PREÇO'!$A$10:$A$1609=A123,""))</f>
        <v/>
      </c>
      <c r="L123" s="88" t="str" cm="1">
        <f t="array" ref="L123" xml:space="preserve">
IF(A123="","",
_xlfn._xlws.FILTER('BD PREÇO'!$R$10:$R$1609,'BD PREÇO'!$A$10:$A$1609=A123,""))</f>
        <v/>
      </c>
      <c r="M123" s="89" t="str" cm="1">
        <f t="array" ref="M123" xml:space="preserve">
IF(A123="","",
_xlfn._xlws.FILTER('BD PREÇO'!$S$10:$S$1609,'BD PREÇO'!$A$10:$A$1609=A123,""))</f>
        <v/>
      </c>
      <c r="N123" s="89" t="str" cm="1">
        <f t="array" ref="N123" xml:space="preserve">
IF(A123="","",
_xlfn._xlws.FILTER('BD ITEM'!$O$12:$O$331,'BD ITEM'!$B$12:$B$331=B123,""))</f>
        <v/>
      </c>
      <c r="O123" s="89" t="str" cm="1">
        <f t="array" ref="O123" xml:space="preserve">
IF(A123="","",
_xlfn._xlws.FILTER('BD ITEM'!$P$12:$P$331,'BD ITEM'!$B$12:$B$331=B123,""))</f>
        <v/>
      </c>
      <c r="P123" s="89" t="str" cm="1">
        <f t="array" ref="P123" xml:space="preserve">
IF(A123="","",
_xlfn._xlws.FILTER('BD ITEM'!$Q$12:$Q$331,'BD ITEM'!$B$12:$B$331=B123,""))</f>
        <v/>
      </c>
      <c r="Q123" s="87" t="str" cm="1">
        <f t="array" ref="Q123" xml:space="preserve">
IF(A123="","",
_xlfn._xlws.FILTER('BD PREÇO'!$T$10:$T$1609,'BD PREÇO'!$A$10:$A$1609=A123,""))</f>
        <v/>
      </c>
      <c r="R123" s="23"/>
    </row>
    <row r="124" spans="1:18">
      <c r="A124" s="41"/>
      <c r="B124" s="81" t="str" cm="1">
        <f t="array" ref="B124" xml:space="preserve">
IF(A124="","",
_xlfn._xlws.FILTER('BD PREÇO'!$B$10:$B$1609,'BD PREÇO'!$A$10:$A$1609=A124,""))</f>
        <v/>
      </c>
      <c r="C124" s="81" t="str" cm="1">
        <f t="array" ref="C124" xml:space="preserve">
IF(A124="","",
_xlfn._xlws.FILTER('BD PREÇO'!$C$10:$C$1609,'BD PREÇO'!$A$10:$A$1609=A124,""))</f>
        <v/>
      </c>
      <c r="D124" s="81" t="str" cm="1">
        <f t="array" ref="D124" xml:space="preserve">
IF(A124="","",
_xlfn._xlws.FILTER('BD ITEM'!$I$12:$I$331,'BD ITEM'!$B$12:$B$331=B124,""))</f>
        <v/>
      </c>
      <c r="E124" s="81" t="str" cm="1">
        <f t="array" ref="E124" xml:space="preserve">
IF(A124="","",
_xlfn._xlws.FILTER('BD PREÇO'!$E$10:$E$1609,'BD PREÇO'!$A$10:$A$1609=A124,""))</f>
        <v/>
      </c>
      <c r="F124" s="81" t="str" cm="1">
        <f t="array" ref="F124" xml:space="preserve">
IF(A124="","",
_xlfn._xlws.FILTER('BD PREÇO'!$F$10:$F$1609,'BD PREÇO'!$A$10:$A$1609=A124,""))</f>
        <v/>
      </c>
      <c r="G124" s="81" t="str" cm="1">
        <f t="array" ref="G124" xml:space="preserve">
IF(A124="","",
_xlfn._xlws.FILTER('BD PREÇO'!$G$10:$G$1609,'BD PREÇO'!$A$10:$A$1609=A124,""))</f>
        <v/>
      </c>
      <c r="H124" s="81" t="str" cm="1">
        <f t="array" ref="H124" xml:space="preserve">
IF(A124="","",
_xlfn._xlws.FILTER('BD ITEM'!$M$12:$M$331,'BD ITEM'!$B$12:$B$331=B124,""))</f>
        <v/>
      </c>
      <c r="I124" s="81" t="str" cm="1">
        <f t="array" ref="I124" xml:space="preserve">
IF(A124="","",
_xlfn._xlws.FILTER('BD ITEM'!$N$12:$N$331,'BD ITEM'!$B$12:$B$331=B124,""))</f>
        <v/>
      </c>
      <c r="J124" s="62" t="str" cm="1">
        <f t="array" ref="J124" xml:space="preserve">
IF(A124="","",
_xlfn._xlws.FILTER('BD PREÇO'!$P$10:$P$1609,'BD PREÇO'!$A$10:$A$1609=A124,""))</f>
        <v/>
      </c>
      <c r="K124" s="90" t="str" cm="1">
        <f t="array" ref="K124" xml:space="preserve">
IF(A124="","",
_xlfn._xlws.FILTER('BD PREÇO'!$Q$10:$Q$1609,'BD PREÇO'!$A$10:$A$1609=A124,""))</f>
        <v/>
      </c>
      <c r="L124" s="88" t="str" cm="1">
        <f t="array" ref="L124" xml:space="preserve">
IF(A124="","",
_xlfn._xlws.FILTER('BD PREÇO'!$R$10:$R$1609,'BD PREÇO'!$A$10:$A$1609=A124,""))</f>
        <v/>
      </c>
      <c r="M124" s="89" t="str" cm="1">
        <f t="array" ref="M124" xml:space="preserve">
IF(A124="","",
_xlfn._xlws.FILTER('BD PREÇO'!$S$10:$S$1609,'BD PREÇO'!$A$10:$A$1609=A124,""))</f>
        <v/>
      </c>
      <c r="N124" s="89" t="str" cm="1">
        <f t="array" ref="N124" xml:space="preserve">
IF(A124="","",
_xlfn._xlws.FILTER('BD ITEM'!$O$12:$O$331,'BD ITEM'!$B$12:$B$331=B124,""))</f>
        <v/>
      </c>
      <c r="O124" s="89" t="str" cm="1">
        <f t="array" ref="O124" xml:space="preserve">
IF(A124="","",
_xlfn._xlws.FILTER('BD ITEM'!$P$12:$P$331,'BD ITEM'!$B$12:$B$331=B124,""))</f>
        <v/>
      </c>
      <c r="P124" s="89" t="str" cm="1">
        <f t="array" ref="P124" xml:space="preserve">
IF(A124="","",
_xlfn._xlws.FILTER('BD ITEM'!$Q$12:$Q$331,'BD ITEM'!$B$12:$B$331=B124,""))</f>
        <v/>
      </c>
      <c r="Q124" s="87" t="str" cm="1">
        <f t="array" ref="Q124" xml:space="preserve">
IF(A124="","",
_xlfn._xlws.FILTER('BD PREÇO'!$T$10:$T$1609,'BD PREÇO'!$A$10:$A$1609=A124,""))</f>
        <v/>
      </c>
      <c r="R124" s="23"/>
    </row>
    <row r="125" spans="1:18">
      <c r="A125" s="41"/>
      <c r="B125" s="81" t="str" cm="1">
        <f t="array" ref="B125" xml:space="preserve">
IF(A125="","",
_xlfn._xlws.FILTER('BD PREÇO'!$B$10:$B$1609,'BD PREÇO'!$A$10:$A$1609=A125,""))</f>
        <v/>
      </c>
      <c r="C125" s="81" t="str" cm="1">
        <f t="array" ref="C125" xml:space="preserve">
IF(A125="","",
_xlfn._xlws.FILTER('BD PREÇO'!$C$10:$C$1609,'BD PREÇO'!$A$10:$A$1609=A125,""))</f>
        <v/>
      </c>
      <c r="D125" s="81" t="str" cm="1">
        <f t="array" ref="D125" xml:space="preserve">
IF(A125="","",
_xlfn._xlws.FILTER('BD ITEM'!$I$12:$I$331,'BD ITEM'!$B$12:$B$331=B125,""))</f>
        <v/>
      </c>
      <c r="E125" s="81" t="str" cm="1">
        <f t="array" ref="E125" xml:space="preserve">
IF(A125="","",
_xlfn._xlws.FILTER('BD PREÇO'!$E$10:$E$1609,'BD PREÇO'!$A$10:$A$1609=A125,""))</f>
        <v/>
      </c>
      <c r="F125" s="81" t="str" cm="1">
        <f t="array" ref="F125" xml:space="preserve">
IF(A125="","",
_xlfn._xlws.FILTER('BD PREÇO'!$F$10:$F$1609,'BD PREÇO'!$A$10:$A$1609=A125,""))</f>
        <v/>
      </c>
      <c r="G125" s="81" t="str" cm="1">
        <f t="array" ref="G125" xml:space="preserve">
IF(A125="","",
_xlfn._xlws.FILTER('BD PREÇO'!$G$10:$G$1609,'BD PREÇO'!$A$10:$A$1609=A125,""))</f>
        <v/>
      </c>
      <c r="H125" s="81" t="str" cm="1">
        <f t="array" ref="H125" xml:space="preserve">
IF(A125="","",
_xlfn._xlws.FILTER('BD ITEM'!$M$12:$M$331,'BD ITEM'!$B$12:$B$331=B125,""))</f>
        <v/>
      </c>
      <c r="I125" s="81" t="str" cm="1">
        <f t="array" ref="I125" xml:space="preserve">
IF(A125="","",
_xlfn._xlws.FILTER('BD ITEM'!$N$12:$N$331,'BD ITEM'!$B$12:$B$331=B125,""))</f>
        <v/>
      </c>
      <c r="J125" s="62" t="str" cm="1">
        <f t="array" ref="J125" xml:space="preserve">
IF(A125="","",
_xlfn._xlws.FILTER('BD PREÇO'!$P$10:$P$1609,'BD PREÇO'!$A$10:$A$1609=A125,""))</f>
        <v/>
      </c>
      <c r="K125" s="90" t="str" cm="1">
        <f t="array" ref="K125" xml:space="preserve">
IF(A125="","",
_xlfn._xlws.FILTER('BD PREÇO'!$Q$10:$Q$1609,'BD PREÇO'!$A$10:$A$1609=A125,""))</f>
        <v/>
      </c>
      <c r="L125" s="88" t="str" cm="1">
        <f t="array" ref="L125" xml:space="preserve">
IF(A125="","",
_xlfn._xlws.FILTER('BD PREÇO'!$R$10:$R$1609,'BD PREÇO'!$A$10:$A$1609=A125,""))</f>
        <v/>
      </c>
      <c r="M125" s="89" t="str" cm="1">
        <f t="array" ref="M125" xml:space="preserve">
IF(A125="","",
_xlfn._xlws.FILTER('BD PREÇO'!$S$10:$S$1609,'BD PREÇO'!$A$10:$A$1609=A125,""))</f>
        <v/>
      </c>
      <c r="N125" s="89" t="str" cm="1">
        <f t="array" ref="N125" xml:space="preserve">
IF(A125="","",
_xlfn._xlws.FILTER('BD ITEM'!$O$12:$O$331,'BD ITEM'!$B$12:$B$331=B125,""))</f>
        <v/>
      </c>
      <c r="O125" s="89" t="str" cm="1">
        <f t="array" ref="O125" xml:space="preserve">
IF(A125="","",
_xlfn._xlws.FILTER('BD ITEM'!$P$12:$P$331,'BD ITEM'!$B$12:$B$331=B125,""))</f>
        <v/>
      </c>
      <c r="P125" s="89" t="str" cm="1">
        <f t="array" ref="P125" xml:space="preserve">
IF(A125="","",
_xlfn._xlws.FILTER('BD ITEM'!$Q$12:$Q$331,'BD ITEM'!$B$12:$B$331=B125,""))</f>
        <v/>
      </c>
      <c r="Q125" s="87" t="str" cm="1">
        <f t="array" ref="Q125" xml:space="preserve">
IF(A125="","",
_xlfn._xlws.FILTER('BD PREÇO'!$T$10:$T$1609,'BD PREÇO'!$A$10:$A$1609=A125,""))</f>
        <v/>
      </c>
      <c r="R125" s="23"/>
    </row>
    <row r="126" spans="1:18">
      <c r="A126" s="41"/>
      <c r="B126" s="81" t="str" cm="1">
        <f t="array" ref="B126" xml:space="preserve">
IF(A126="","",
_xlfn._xlws.FILTER('BD PREÇO'!$B$10:$B$1609,'BD PREÇO'!$A$10:$A$1609=A126,""))</f>
        <v/>
      </c>
      <c r="C126" s="81" t="str" cm="1">
        <f t="array" ref="C126" xml:space="preserve">
IF(A126="","",
_xlfn._xlws.FILTER('BD PREÇO'!$C$10:$C$1609,'BD PREÇO'!$A$10:$A$1609=A126,""))</f>
        <v/>
      </c>
      <c r="D126" s="81" t="str" cm="1">
        <f t="array" ref="D126" xml:space="preserve">
IF(A126="","",
_xlfn._xlws.FILTER('BD ITEM'!$I$12:$I$331,'BD ITEM'!$B$12:$B$331=B126,""))</f>
        <v/>
      </c>
      <c r="E126" s="81" t="str" cm="1">
        <f t="array" ref="E126" xml:space="preserve">
IF(A126="","",
_xlfn._xlws.FILTER('BD PREÇO'!$E$10:$E$1609,'BD PREÇO'!$A$10:$A$1609=A126,""))</f>
        <v/>
      </c>
      <c r="F126" s="81" t="str" cm="1">
        <f t="array" ref="F126" xml:space="preserve">
IF(A126="","",
_xlfn._xlws.FILTER('BD PREÇO'!$F$10:$F$1609,'BD PREÇO'!$A$10:$A$1609=A126,""))</f>
        <v/>
      </c>
      <c r="G126" s="81" t="str" cm="1">
        <f t="array" ref="G126" xml:space="preserve">
IF(A126="","",
_xlfn._xlws.FILTER('BD PREÇO'!$G$10:$G$1609,'BD PREÇO'!$A$10:$A$1609=A126,""))</f>
        <v/>
      </c>
      <c r="H126" s="81" t="str" cm="1">
        <f t="array" ref="H126" xml:space="preserve">
IF(A126="","",
_xlfn._xlws.FILTER('BD ITEM'!$M$12:$M$331,'BD ITEM'!$B$12:$B$331=B126,""))</f>
        <v/>
      </c>
      <c r="I126" s="81" t="str" cm="1">
        <f t="array" ref="I126" xml:space="preserve">
IF(A126="","",
_xlfn._xlws.FILTER('BD ITEM'!$N$12:$N$331,'BD ITEM'!$B$12:$B$331=B126,""))</f>
        <v/>
      </c>
      <c r="J126" s="62" t="str" cm="1">
        <f t="array" ref="J126" xml:space="preserve">
IF(A126="","",
_xlfn._xlws.FILTER('BD PREÇO'!$P$10:$P$1609,'BD PREÇO'!$A$10:$A$1609=A126,""))</f>
        <v/>
      </c>
      <c r="K126" s="90" t="str" cm="1">
        <f t="array" ref="K126" xml:space="preserve">
IF(A126="","",
_xlfn._xlws.FILTER('BD PREÇO'!$Q$10:$Q$1609,'BD PREÇO'!$A$10:$A$1609=A126,""))</f>
        <v/>
      </c>
      <c r="L126" s="88" t="str" cm="1">
        <f t="array" ref="L126" xml:space="preserve">
IF(A126="","",
_xlfn._xlws.FILTER('BD PREÇO'!$R$10:$R$1609,'BD PREÇO'!$A$10:$A$1609=A126,""))</f>
        <v/>
      </c>
      <c r="M126" s="89" t="str" cm="1">
        <f t="array" ref="M126" xml:space="preserve">
IF(A126="","",
_xlfn._xlws.FILTER('BD PREÇO'!$S$10:$S$1609,'BD PREÇO'!$A$10:$A$1609=A126,""))</f>
        <v/>
      </c>
      <c r="N126" s="89" t="str" cm="1">
        <f t="array" ref="N126" xml:space="preserve">
IF(A126="","",
_xlfn._xlws.FILTER('BD ITEM'!$O$12:$O$331,'BD ITEM'!$B$12:$B$331=B126,""))</f>
        <v/>
      </c>
      <c r="O126" s="89" t="str" cm="1">
        <f t="array" ref="O126" xml:space="preserve">
IF(A126="","",
_xlfn._xlws.FILTER('BD ITEM'!$P$12:$P$331,'BD ITEM'!$B$12:$B$331=B126,""))</f>
        <v/>
      </c>
      <c r="P126" s="89" t="str" cm="1">
        <f t="array" ref="P126" xml:space="preserve">
IF(A126="","",
_xlfn._xlws.FILTER('BD ITEM'!$Q$12:$Q$331,'BD ITEM'!$B$12:$B$331=B126,""))</f>
        <v/>
      </c>
      <c r="Q126" s="87" t="str" cm="1">
        <f t="array" ref="Q126" xml:space="preserve">
IF(A126="","",
_xlfn._xlws.FILTER('BD PREÇO'!$T$10:$T$1609,'BD PREÇO'!$A$10:$A$1609=A126,""))</f>
        <v/>
      </c>
      <c r="R126" s="23"/>
    </row>
    <row r="127" spans="1:18">
      <c r="A127" s="41"/>
      <c r="B127" s="81" t="str" cm="1">
        <f t="array" ref="B127" xml:space="preserve">
IF(A127="","",
_xlfn._xlws.FILTER('BD PREÇO'!$B$10:$B$1609,'BD PREÇO'!$A$10:$A$1609=A127,""))</f>
        <v/>
      </c>
      <c r="C127" s="81" t="str" cm="1">
        <f t="array" ref="C127" xml:space="preserve">
IF(A127="","",
_xlfn._xlws.FILTER('BD PREÇO'!$C$10:$C$1609,'BD PREÇO'!$A$10:$A$1609=A127,""))</f>
        <v/>
      </c>
      <c r="D127" s="81" t="str" cm="1">
        <f t="array" ref="D127" xml:space="preserve">
IF(A127="","",
_xlfn._xlws.FILTER('BD ITEM'!$I$12:$I$331,'BD ITEM'!$B$12:$B$331=B127,""))</f>
        <v/>
      </c>
      <c r="E127" s="81" t="str" cm="1">
        <f t="array" ref="E127" xml:space="preserve">
IF(A127="","",
_xlfn._xlws.FILTER('BD PREÇO'!$E$10:$E$1609,'BD PREÇO'!$A$10:$A$1609=A127,""))</f>
        <v/>
      </c>
      <c r="F127" s="81" t="str" cm="1">
        <f t="array" ref="F127" xml:space="preserve">
IF(A127="","",
_xlfn._xlws.FILTER('BD PREÇO'!$F$10:$F$1609,'BD PREÇO'!$A$10:$A$1609=A127,""))</f>
        <v/>
      </c>
      <c r="G127" s="81" t="str" cm="1">
        <f t="array" ref="G127" xml:space="preserve">
IF(A127="","",
_xlfn._xlws.FILTER('BD PREÇO'!$G$10:$G$1609,'BD PREÇO'!$A$10:$A$1609=A127,""))</f>
        <v/>
      </c>
      <c r="H127" s="81" t="str" cm="1">
        <f t="array" ref="H127" xml:space="preserve">
IF(A127="","",
_xlfn._xlws.FILTER('BD ITEM'!$M$12:$M$331,'BD ITEM'!$B$12:$B$331=B127,""))</f>
        <v/>
      </c>
      <c r="I127" s="81" t="str" cm="1">
        <f t="array" ref="I127" xml:space="preserve">
IF(A127="","",
_xlfn._xlws.FILTER('BD ITEM'!$N$12:$N$331,'BD ITEM'!$B$12:$B$331=B127,""))</f>
        <v/>
      </c>
      <c r="J127" s="62" t="str" cm="1">
        <f t="array" ref="J127" xml:space="preserve">
IF(A127="","",
_xlfn._xlws.FILTER('BD PREÇO'!$P$10:$P$1609,'BD PREÇO'!$A$10:$A$1609=A127,""))</f>
        <v/>
      </c>
      <c r="K127" s="90" t="str" cm="1">
        <f t="array" ref="K127" xml:space="preserve">
IF(A127="","",
_xlfn._xlws.FILTER('BD PREÇO'!$Q$10:$Q$1609,'BD PREÇO'!$A$10:$A$1609=A127,""))</f>
        <v/>
      </c>
      <c r="L127" s="88" t="str" cm="1">
        <f t="array" ref="L127" xml:space="preserve">
IF(A127="","",
_xlfn._xlws.FILTER('BD PREÇO'!$R$10:$R$1609,'BD PREÇO'!$A$10:$A$1609=A127,""))</f>
        <v/>
      </c>
      <c r="M127" s="89" t="str" cm="1">
        <f t="array" ref="M127" xml:space="preserve">
IF(A127="","",
_xlfn._xlws.FILTER('BD PREÇO'!$S$10:$S$1609,'BD PREÇO'!$A$10:$A$1609=A127,""))</f>
        <v/>
      </c>
      <c r="N127" s="89" t="str" cm="1">
        <f t="array" ref="N127" xml:space="preserve">
IF(A127="","",
_xlfn._xlws.FILTER('BD ITEM'!$O$12:$O$331,'BD ITEM'!$B$12:$B$331=B127,""))</f>
        <v/>
      </c>
      <c r="O127" s="89" t="str" cm="1">
        <f t="array" ref="O127" xml:space="preserve">
IF(A127="","",
_xlfn._xlws.FILTER('BD ITEM'!$P$12:$P$331,'BD ITEM'!$B$12:$B$331=B127,""))</f>
        <v/>
      </c>
      <c r="P127" s="89" t="str" cm="1">
        <f t="array" ref="P127" xml:space="preserve">
IF(A127="","",
_xlfn._xlws.FILTER('BD ITEM'!$Q$12:$Q$331,'BD ITEM'!$B$12:$B$331=B127,""))</f>
        <v/>
      </c>
      <c r="Q127" s="87" t="str" cm="1">
        <f t="array" ref="Q127" xml:space="preserve">
IF(A127="","",
_xlfn._xlws.FILTER('BD PREÇO'!$T$10:$T$1609,'BD PREÇO'!$A$10:$A$1609=A127,""))</f>
        <v/>
      </c>
      <c r="R127" s="23"/>
    </row>
    <row r="128" spans="1:18">
      <c r="A128" s="41"/>
      <c r="B128" s="81" t="str" cm="1">
        <f t="array" ref="B128" xml:space="preserve">
IF(A128="","",
_xlfn._xlws.FILTER('BD PREÇO'!$B$10:$B$1609,'BD PREÇO'!$A$10:$A$1609=A128,""))</f>
        <v/>
      </c>
      <c r="C128" s="81" t="str" cm="1">
        <f t="array" ref="C128" xml:space="preserve">
IF(A128="","",
_xlfn._xlws.FILTER('BD PREÇO'!$C$10:$C$1609,'BD PREÇO'!$A$10:$A$1609=A128,""))</f>
        <v/>
      </c>
      <c r="D128" s="81" t="str" cm="1">
        <f t="array" ref="D128" xml:space="preserve">
IF(A128="","",
_xlfn._xlws.FILTER('BD ITEM'!$I$12:$I$331,'BD ITEM'!$B$12:$B$331=B128,""))</f>
        <v/>
      </c>
      <c r="E128" s="81" t="str" cm="1">
        <f t="array" ref="E128" xml:space="preserve">
IF(A128="","",
_xlfn._xlws.FILTER('BD PREÇO'!$E$10:$E$1609,'BD PREÇO'!$A$10:$A$1609=A128,""))</f>
        <v/>
      </c>
      <c r="F128" s="81" t="str" cm="1">
        <f t="array" ref="F128" xml:space="preserve">
IF(A128="","",
_xlfn._xlws.FILTER('BD PREÇO'!$F$10:$F$1609,'BD PREÇO'!$A$10:$A$1609=A128,""))</f>
        <v/>
      </c>
      <c r="G128" s="81" t="str" cm="1">
        <f t="array" ref="G128" xml:space="preserve">
IF(A128="","",
_xlfn._xlws.FILTER('BD PREÇO'!$G$10:$G$1609,'BD PREÇO'!$A$10:$A$1609=A128,""))</f>
        <v/>
      </c>
      <c r="H128" s="81" t="str" cm="1">
        <f t="array" ref="H128" xml:space="preserve">
IF(A128="","",
_xlfn._xlws.FILTER('BD ITEM'!$M$12:$M$331,'BD ITEM'!$B$12:$B$331=B128,""))</f>
        <v/>
      </c>
      <c r="I128" s="81" t="str" cm="1">
        <f t="array" ref="I128" xml:space="preserve">
IF(A128="","",
_xlfn._xlws.FILTER('BD ITEM'!$N$12:$N$331,'BD ITEM'!$B$12:$B$331=B128,""))</f>
        <v/>
      </c>
      <c r="J128" s="62" t="str" cm="1">
        <f t="array" ref="J128" xml:space="preserve">
IF(A128="","",
_xlfn._xlws.FILTER('BD PREÇO'!$P$10:$P$1609,'BD PREÇO'!$A$10:$A$1609=A128,""))</f>
        <v/>
      </c>
      <c r="K128" s="90" t="str" cm="1">
        <f t="array" ref="K128" xml:space="preserve">
IF(A128="","",
_xlfn._xlws.FILTER('BD PREÇO'!$Q$10:$Q$1609,'BD PREÇO'!$A$10:$A$1609=A128,""))</f>
        <v/>
      </c>
      <c r="L128" s="88" t="str" cm="1">
        <f t="array" ref="L128" xml:space="preserve">
IF(A128="","",
_xlfn._xlws.FILTER('BD PREÇO'!$R$10:$R$1609,'BD PREÇO'!$A$10:$A$1609=A128,""))</f>
        <v/>
      </c>
      <c r="M128" s="89" t="str" cm="1">
        <f t="array" ref="M128" xml:space="preserve">
IF(A128="","",
_xlfn._xlws.FILTER('BD PREÇO'!$S$10:$S$1609,'BD PREÇO'!$A$10:$A$1609=A128,""))</f>
        <v/>
      </c>
      <c r="N128" s="89" t="str" cm="1">
        <f t="array" ref="N128" xml:space="preserve">
IF(A128="","",
_xlfn._xlws.FILTER('BD ITEM'!$O$12:$O$331,'BD ITEM'!$B$12:$B$331=B128,""))</f>
        <v/>
      </c>
      <c r="O128" s="89" t="str" cm="1">
        <f t="array" ref="O128" xml:space="preserve">
IF(A128="","",
_xlfn._xlws.FILTER('BD ITEM'!$P$12:$P$331,'BD ITEM'!$B$12:$B$331=B128,""))</f>
        <v/>
      </c>
      <c r="P128" s="89" t="str" cm="1">
        <f t="array" ref="P128" xml:space="preserve">
IF(A128="","",
_xlfn._xlws.FILTER('BD ITEM'!$Q$12:$Q$331,'BD ITEM'!$B$12:$B$331=B128,""))</f>
        <v/>
      </c>
      <c r="Q128" s="87" t="str" cm="1">
        <f t="array" ref="Q128" xml:space="preserve">
IF(A128="","",
_xlfn._xlws.FILTER('BD PREÇO'!$T$10:$T$1609,'BD PREÇO'!$A$10:$A$1609=A128,""))</f>
        <v/>
      </c>
      <c r="R128" s="23"/>
    </row>
    <row r="129" spans="1:18">
      <c r="A129" s="41"/>
      <c r="B129" s="81" t="str" cm="1">
        <f t="array" ref="B129" xml:space="preserve">
IF(A129="","",
_xlfn._xlws.FILTER('BD PREÇO'!$B$10:$B$1609,'BD PREÇO'!$A$10:$A$1609=A129,""))</f>
        <v/>
      </c>
      <c r="C129" s="81" t="str" cm="1">
        <f t="array" ref="C129" xml:space="preserve">
IF(A129="","",
_xlfn._xlws.FILTER('BD PREÇO'!$C$10:$C$1609,'BD PREÇO'!$A$10:$A$1609=A129,""))</f>
        <v/>
      </c>
      <c r="D129" s="81" t="str" cm="1">
        <f t="array" ref="D129" xml:space="preserve">
IF(A129="","",
_xlfn._xlws.FILTER('BD ITEM'!$I$12:$I$331,'BD ITEM'!$B$12:$B$331=B129,""))</f>
        <v/>
      </c>
      <c r="E129" s="81" t="str" cm="1">
        <f t="array" ref="E129" xml:space="preserve">
IF(A129="","",
_xlfn._xlws.FILTER('BD PREÇO'!$E$10:$E$1609,'BD PREÇO'!$A$10:$A$1609=A129,""))</f>
        <v/>
      </c>
      <c r="F129" s="81" t="str" cm="1">
        <f t="array" ref="F129" xml:space="preserve">
IF(A129="","",
_xlfn._xlws.FILTER('BD PREÇO'!$F$10:$F$1609,'BD PREÇO'!$A$10:$A$1609=A129,""))</f>
        <v/>
      </c>
      <c r="G129" s="81" t="str" cm="1">
        <f t="array" ref="G129" xml:space="preserve">
IF(A129="","",
_xlfn._xlws.FILTER('BD PREÇO'!$G$10:$G$1609,'BD PREÇO'!$A$10:$A$1609=A129,""))</f>
        <v/>
      </c>
      <c r="H129" s="81" t="str" cm="1">
        <f t="array" ref="H129" xml:space="preserve">
IF(A129="","",
_xlfn._xlws.FILTER('BD ITEM'!$M$12:$M$331,'BD ITEM'!$B$12:$B$331=B129,""))</f>
        <v/>
      </c>
      <c r="I129" s="81" t="str" cm="1">
        <f t="array" ref="I129" xml:space="preserve">
IF(A129="","",
_xlfn._xlws.FILTER('BD ITEM'!$N$12:$N$331,'BD ITEM'!$B$12:$B$331=B129,""))</f>
        <v/>
      </c>
      <c r="J129" s="62" t="str" cm="1">
        <f t="array" ref="J129" xml:space="preserve">
IF(A129="","",
_xlfn._xlws.FILTER('BD PREÇO'!$P$10:$P$1609,'BD PREÇO'!$A$10:$A$1609=A129,""))</f>
        <v/>
      </c>
      <c r="K129" s="90" t="str" cm="1">
        <f t="array" ref="K129" xml:space="preserve">
IF(A129="","",
_xlfn._xlws.FILTER('BD PREÇO'!$Q$10:$Q$1609,'BD PREÇO'!$A$10:$A$1609=A129,""))</f>
        <v/>
      </c>
      <c r="L129" s="88" t="str" cm="1">
        <f t="array" ref="L129" xml:space="preserve">
IF(A129="","",
_xlfn._xlws.FILTER('BD PREÇO'!$R$10:$R$1609,'BD PREÇO'!$A$10:$A$1609=A129,""))</f>
        <v/>
      </c>
      <c r="M129" s="89" t="str" cm="1">
        <f t="array" ref="M129" xml:space="preserve">
IF(A129="","",
_xlfn._xlws.FILTER('BD PREÇO'!$S$10:$S$1609,'BD PREÇO'!$A$10:$A$1609=A129,""))</f>
        <v/>
      </c>
      <c r="N129" s="89" t="str" cm="1">
        <f t="array" ref="N129" xml:space="preserve">
IF(A129="","",
_xlfn._xlws.FILTER('BD ITEM'!$O$12:$O$331,'BD ITEM'!$B$12:$B$331=B129,""))</f>
        <v/>
      </c>
      <c r="O129" s="89" t="str" cm="1">
        <f t="array" ref="O129" xml:space="preserve">
IF(A129="","",
_xlfn._xlws.FILTER('BD ITEM'!$P$12:$P$331,'BD ITEM'!$B$12:$B$331=B129,""))</f>
        <v/>
      </c>
      <c r="P129" s="89" t="str" cm="1">
        <f t="array" ref="P129" xml:space="preserve">
IF(A129="","",
_xlfn._xlws.FILTER('BD ITEM'!$Q$12:$Q$331,'BD ITEM'!$B$12:$B$331=B129,""))</f>
        <v/>
      </c>
      <c r="Q129" s="87" t="str" cm="1">
        <f t="array" ref="Q129" xml:space="preserve">
IF(A129="","",
_xlfn._xlws.FILTER('BD PREÇO'!$T$10:$T$1609,'BD PREÇO'!$A$10:$A$1609=A129,""))</f>
        <v/>
      </c>
      <c r="R129" s="23"/>
    </row>
    <row r="130" spans="1:18">
      <c r="A130" s="41"/>
      <c r="B130" s="81" t="str" cm="1">
        <f t="array" ref="B130" xml:space="preserve">
IF(A130="","",
_xlfn._xlws.FILTER('BD PREÇO'!$B$10:$B$1609,'BD PREÇO'!$A$10:$A$1609=A130,""))</f>
        <v/>
      </c>
      <c r="C130" s="81" t="str" cm="1">
        <f t="array" ref="C130" xml:space="preserve">
IF(A130="","",
_xlfn._xlws.FILTER('BD PREÇO'!$C$10:$C$1609,'BD PREÇO'!$A$10:$A$1609=A130,""))</f>
        <v/>
      </c>
      <c r="D130" s="81" t="str" cm="1">
        <f t="array" ref="D130" xml:space="preserve">
IF(A130="","",
_xlfn._xlws.FILTER('BD ITEM'!$I$12:$I$331,'BD ITEM'!$B$12:$B$331=B130,""))</f>
        <v/>
      </c>
      <c r="E130" s="81" t="str" cm="1">
        <f t="array" ref="E130" xml:space="preserve">
IF(A130="","",
_xlfn._xlws.FILTER('BD PREÇO'!$E$10:$E$1609,'BD PREÇO'!$A$10:$A$1609=A130,""))</f>
        <v/>
      </c>
      <c r="F130" s="81" t="str" cm="1">
        <f t="array" ref="F130" xml:space="preserve">
IF(A130="","",
_xlfn._xlws.FILTER('BD PREÇO'!$F$10:$F$1609,'BD PREÇO'!$A$10:$A$1609=A130,""))</f>
        <v/>
      </c>
      <c r="G130" s="81" t="str" cm="1">
        <f t="array" ref="G130" xml:space="preserve">
IF(A130="","",
_xlfn._xlws.FILTER('BD PREÇO'!$G$10:$G$1609,'BD PREÇO'!$A$10:$A$1609=A130,""))</f>
        <v/>
      </c>
      <c r="H130" s="81" t="str" cm="1">
        <f t="array" ref="H130" xml:space="preserve">
IF(A130="","",
_xlfn._xlws.FILTER('BD ITEM'!$M$12:$M$331,'BD ITEM'!$B$12:$B$331=B130,""))</f>
        <v/>
      </c>
      <c r="I130" s="81" t="str" cm="1">
        <f t="array" ref="I130" xml:space="preserve">
IF(A130="","",
_xlfn._xlws.FILTER('BD ITEM'!$N$12:$N$331,'BD ITEM'!$B$12:$B$331=B130,""))</f>
        <v/>
      </c>
      <c r="J130" s="62" t="str" cm="1">
        <f t="array" ref="J130" xml:space="preserve">
IF(A130="","",
_xlfn._xlws.FILTER('BD PREÇO'!$P$10:$P$1609,'BD PREÇO'!$A$10:$A$1609=A130,""))</f>
        <v/>
      </c>
      <c r="K130" s="90" t="str" cm="1">
        <f t="array" ref="K130" xml:space="preserve">
IF(A130="","",
_xlfn._xlws.FILTER('BD PREÇO'!$Q$10:$Q$1609,'BD PREÇO'!$A$10:$A$1609=A130,""))</f>
        <v/>
      </c>
      <c r="L130" s="88" t="str" cm="1">
        <f t="array" ref="L130" xml:space="preserve">
IF(A130="","",
_xlfn._xlws.FILTER('BD PREÇO'!$R$10:$R$1609,'BD PREÇO'!$A$10:$A$1609=A130,""))</f>
        <v/>
      </c>
      <c r="M130" s="89" t="str" cm="1">
        <f t="array" ref="M130" xml:space="preserve">
IF(A130="","",
_xlfn._xlws.FILTER('BD PREÇO'!$S$10:$S$1609,'BD PREÇO'!$A$10:$A$1609=A130,""))</f>
        <v/>
      </c>
      <c r="N130" s="89" t="str" cm="1">
        <f t="array" ref="N130" xml:space="preserve">
IF(A130="","",
_xlfn._xlws.FILTER('BD ITEM'!$O$12:$O$331,'BD ITEM'!$B$12:$B$331=B130,""))</f>
        <v/>
      </c>
      <c r="O130" s="89" t="str" cm="1">
        <f t="array" ref="O130" xml:space="preserve">
IF(A130="","",
_xlfn._xlws.FILTER('BD ITEM'!$P$12:$P$331,'BD ITEM'!$B$12:$B$331=B130,""))</f>
        <v/>
      </c>
      <c r="P130" s="89" t="str" cm="1">
        <f t="array" ref="P130" xml:space="preserve">
IF(A130="","",
_xlfn._xlws.FILTER('BD ITEM'!$Q$12:$Q$331,'BD ITEM'!$B$12:$B$331=B130,""))</f>
        <v/>
      </c>
      <c r="Q130" s="87" t="str" cm="1">
        <f t="array" ref="Q130" xml:space="preserve">
IF(A130="","",
_xlfn._xlws.FILTER('BD PREÇO'!$T$10:$T$1609,'BD PREÇO'!$A$10:$A$1609=A130,""))</f>
        <v/>
      </c>
      <c r="R130" s="23"/>
    </row>
    <row r="131" spans="1:18">
      <c r="A131" s="41"/>
      <c r="B131" s="81" t="str" cm="1">
        <f t="array" ref="B131" xml:space="preserve">
IF(A131="","",
_xlfn._xlws.FILTER('BD PREÇO'!$B$10:$B$1609,'BD PREÇO'!$A$10:$A$1609=A131,""))</f>
        <v/>
      </c>
      <c r="C131" s="81" t="str" cm="1">
        <f t="array" ref="C131" xml:space="preserve">
IF(A131="","",
_xlfn._xlws.FILTER('BD PREÇO'!$C$10:$C$1609,'BD PREÇO'!$A$10:$A$1609=A131,""))</f>
        <v/>
      </c>
      <c r="D131" s="81" t="str" cm="1">
        <f t="array" ref="D131" xml:space="preserve">
IF(A131="","",
_xlfn._xlws.FILTER('BD ITEM'!$I$12:$I$331,'BD ITEM'!$B$12:$B$331=B131,""))</f>
        <v/>
      </c>
      <c r="E131" s="81" t="str" cm="1">
        <f t="array" ref="E131" xml:space="preserve">
IF(A131="","",
_xlfn._xlws.FILTER('BD PREÇO'!$E$10:$E$1609,'BD PREÇO'!$A$10:$A$1609=A131,""))</f>
        <v/>
      </c>
      <c r="F131" s="81" t="str" cm="1">
        <f t="array" ref="F131" xml:space="preserve">
IF(A131="","",
_xlfn._xlws.FILTER('BD PREÇO'!$F$10:$F$1609,'BD PREÇO'!$A$10:$A$1609=A131,""))</f>
        <v/>
      </c>
      <c r="G131" s="81" t="str" cm="1">
        <f t="array" ref="G131" xml:space="preserve">
IF(A131="","",
_xlfn._xlws.FILTER('BD PREÇO'!$G$10:$G$1609,'BD PREÇO'!$A$10:$A$1609=A131,""))</f>
        <v/>
      </c>
      <c r="H131" s="81" t="str" cm="1">
        <f t="array" ref="H131" xml:space="preserve">
IF(A131="","",
_xlfn._xlws.FILTER('BD ITEM'!$M$12:$M$331,'BD ITEM'!$B$12:$B$331=B131,""))</f>
        <v/>
      </c>
      <c r="I131" s="81" t="str" cm="1">
        <f t="array" ref="I131" xml:space="preserve">
IF(A131="","",
_xlfn._xlws.FILTER('BD ITEM'!$N$12:$N$331,'BD ITEM'!$B$12:$B$331=B131,""))</f>
        <v/>
      </c>
      <c r="J131" s="62" t="str" cm="1">
        <f t="array" ref="J131" xml:space="preserve">
IF(A131="","",
_xlfn._xlws.FILTER('BD PREÇO'!$P$10:$P$1609,'BD PREÇO'!$A$10:$A$1609=A131,""))</f>
        <v/>
      </c>
      <c r="K131" s="90" t="str" cm="1">
        <f t="array" ref="K131" xml:space="preserve">
IF(A131="","",
_xlfn._xlws.FILTER('BD PREÇO'!$Q$10:$Q$1609,'BD PREÇO'!$A$10:$A$1609=A131,""))</f>
        <v/>
      </c>
      <c r="L131" s="88" t="str" cm="1">
        <f t="array" ref="L131" xml:space="preserve">
IF(A131="","",
_xlfn._xlws.FILTER('BD PREÇO'!$R$10:$R$1609,'BD PREÇO'!$A$10:$A$1609=A131,""))</f>
        <v/>
      </c>
      <c r="M131" s="89" t="str" cm="1">
        <f t="array" ref="M131" xml:space="preserve">
IF(A131="","",
_xlfn._xlws.FILTER('BD PREÇO'!$S$10:$S$1609,'BD PREÇO'!$A$10:$A$1609=A131,""))</f>
        <v/>
      </c>
      <c r="N131" s="89" t="str" cm="1">
        <f t="array" ref="N131" xml:space="preserve">
IF(A131="","",
_xlfn._xlws.FILTER('BD ITEM'!$O$12:$O$331,'BD ITEM'!$B$12:$B$331=B131,""))</f>
        <v/>
      </c>
      <c r="O131" s="89" t="str" cm="1">
        <f t="array" ref="O131" xml:space="preserve">
IF(A131="","",
_xlfn._xlws.FILTER('BD ITEM'!$P$12:$P$331,'BD ITEM'!$B$12:$B$331=B131,""))</f>
        <v/>
      </c>
      <c r="P131" s="89" t="str" cm="1">
        <f t="array" ref="P131" xml:space="preserve">
IF(A131="","",
_xlfn._xlws.FILTER('BD ITEM'!$Q$12:$Q$331,'BD ITEM'!$B$12:$B$331=B131,""))</f>
        <v/>
      </c>
      <c r="Q131" s="87" t="str" cm="1">
        <f t="array" ref="Q131" xml:space="preserve">
IF(A131="","",
_xlfn._xlws.FILTER('BD PREÇO'!$T$10:$T$1609,'BD PREÇO'!$A$10:$A$1609=A131,""))</f>
        <v/>
      </c>
      <c r="R131" s="23"/>
    </row>
    <row r="132" spans="1:18">
      <c r="A132" s="41"/>
      <c r="B132" s="81" t="str" cm="1">
        <f t="array" ref="B132" xml:space="preserve">
IF(A132="","",
_xlfn._xlws.FILTER('BD PREÇO'!$B$10:$B$1609,'BD PREÇO'!$A$10:$A$1609=A132,""))</f>
        <v/>
      </c>
      <c r="C132" s="81" t="str" cm="1">
        <f t="array" ref="C132" xml:space="preserve">
IF(A132="","",
_xlfn._xlws.FILTER('BD PREÇO'!$C$10:$C$1609,'BD PREÇO'!$A$10:$A$1609=A132,""))</f>
        <v/>
      </c>
      <c r="D132" s="81" t="str" cm="1">
        <f t="array" ref="D132" xml:space="preserve">
IF(A132="","",
_xlfn._xlws.FILTER('BD ITEM'!$I$12:$I$331,'BD ITEM'!$B$12:$B$331=B132,""))</f>
        <v/>
      </c>
      <c r="E132" s="81" t="str" cm="1">
        <f t="array" ref="E132" xml:space="preserve">
IF(A132="","",
_xlfn._xlws.FILTER('BD PREÇO'!$E$10:$E$1609,'BD PREÇO'!$A$10:$A$1609=A132,""))</f>
        <v/>
      </c>
      <c r="F132" s="81" t="str" cm="1">
        <f t="array" ref="F132" xml:space="preserve">
IF(A132="","",
_xlfn._xlws.FILTER('BD PREÇO'!$F$10:$F$1609,'BD PREÇO'!$A$10:$A$1609=A132,""))</f>
        <v/>
      </c>
      <c r="G132" s="81" t="str" cm="1">
        <f t="array" ref="G132" xml:space="preserve">
IF(A132="","",
_xlfn._xlws.FILTER('BD PREÇO'!$G$10:$G$1609,'BD PREÇO'!$A$10:$A$1609=A132,""))</f>
        <v/>
      </c>
      <c r="H132" s="81" t="str" cm="1">
        <f t="array" ref="H132" xml:space="preserve">
IF(A132="","",
_xlfn._xlws.FILTER('BD ITEM'!$M$12:$M$331,'BD ITEM'!$B$12:$B$331=B132,""))</f>
        <v/>
      </c>
      <c r="I132" s="81" t="str" cm="1">
        <f t="array" ref="I132" xml:space="preserve">
IF(A132="","",
_xlfn._xlws.FILTER('BD ITEM'!$N$12:$N$331,'BD ITEM'!$B$12:$B$331=B132,""))</f>
        <v/>
      </c>
      <c r="J132" s="62" t="str" cm="1">
        <f t="array" ref="J132" xml:space="preserve">
IF(A132="","",
_xlfn._xlws.FILTER('BD PREÇO'!$P$10:$P$1609,'BD PREÇO'!$A$10:$A$1609=A132,""))</f>
        <v/>
      </c>
      <c r="K132" s="90" t="str" cm="1">
        <f t="array" ref="K132" xml:space="preserve">
IF(A132="","",
_xlfn._xlws.FILTER('BD PREÇO'!$Q$10:$Q$1609,'BD PREÇO'!$A$10:$A$1609=A132,""))</f>
        <v/>
      </c>
      <c r="L132" s="88" t="str" cm="1">
        <f t="array" ref="L132" xml:space="preserve">
IF(A132="","",
_xlfn._xlws.FILTER('BD PREÇO'!$R$10:$R$1609,'BD PREÇO'!$A$10:$A$1609=A132,""))</f>
        <v/>
      </c>
      <c r="M132" s="89" t="str" cm="1">
        <f t="array" ref="M132" xml:space="preserve">
IF(A132="","",
_xlfn._xlws.FILTER('BD PREÇO'!$S$10:$S$1609,'BD PREÇO'!$A$10:$A$1609=A132,""))</f>
        <v/>
      </c>
      <c r="N132" s="89" t="str" cm="1">
        <f t="array" ref="N132" xml:space="preserve">
IF(A132="","",
_xlfn._xlws.FILTER('BD ITEM'!$O$12:$O$331,'BD ITEM'!$B$12:$B$331=B132,""))</f>
        <v/>
      </c>
      <c r="O132" s="89" t="str" cm="1">
        <f t="array" ref="O132" xml:space="preserve">
IF(A132="","",
_xlfn._xlws.FILTER('BD ITEM'!$P$12:$P$331,'BD ITEM'!$B$12:$B$331=B132,""))</f>
        <v/>
      </c>
      <c r="P132" s="89" t="str" cm="1">
        <f t="array" ref="P132" xml:space="preserve">
IF(A132="","",
_xlfn._xlws.FILTER('BD ITEM'!$Q$12:$Q$331,'BD ITEM'!$B$12:$B$331=B132,""))</f>
        <v/>
      </c>
      <c r="Q132" s="87" t="str" cm="1">
        <f t="array" ref="Q132" xml:space="preserve">
IF(A132="","",
_xlfn._xlws.FILTER('BD PREÇO'!$T$10:$T$1609,'BD PREÇO'!$A$10:$A$1609=A132,""))</f>
        <v/>
      </c>
      <c r="R132" s="23"/>
    </row>
    <row r="133" spans="1:18">
      <c r="A133" s="41"/>
      <c r="B133" s="81" t="str" cm="1">
        <f t="array" ref="B133" xml:space="preserve">
IF(A133="","",
_xlfn._xlws.FILTER('BD PREÇO'!$B$10:$B$1609,'BD PREÇO'!$A$10:$A$1609=A133,""))</f>
        <v/>
      </c>
      <c r="C133" s="81" t="str" cm="1">
        <f t="array" ref="C133" xml:space="preserve">
IF(A133="","",
_xlfn._xlws.FILTER('BD PREÇO'!$C$10:$C$1609,'BD PREÇO'!$A$10:$A$1609=A133,""))</f>
        <v/>
      </c>
      <c r="D133" s="81" t="str" cm="1">
        <f t="array" ref="D133" xml:space="preserve">
IF(A133="","",
_xlfn._xlws.FILTER('BD ITEM'!$I$12:$I$331,'BD ITEM'!$B$12:$B$331=B133,""))</f>
        <v/>
      </c>
      <c r="E133" s="81" t="str" cm="1">
        <f t="array" ref="E133" xml:space="preserve">
IF(A133="","",
_xlfn._xlws.FILTER('BD PREÇO'!$E$10:$E$1609,'BD PREÇO'!$A$10:$A$1609=A133,""))</f>
        <v/>
      </c>
      <c r="F133" s="81" t="str" cm="1">
        <f t="array" ref="F133" xml:space="preserve">
IF(A133="","",
_xlfn._xlws.FILTER('BD PREÇO'!$F$10:$F$1609,'BD PREÇO'!$A$10:$A$1609=A133,""))</f>
        <v/>
      </c>
      <c r="G133" s="81" t="str" cm="1">
        <f t="array" ref="G133" xml:space="preserve">
IF(A133="","",
_xlfn._xlws.FILTER('BD PREÇO'!$G$10:$G$1609,'BD PREÇO'!$A$10:$A$1609=A133,""))</f>
        <v/>
      </c>
      <c r="H133" s="81" t="str" cm="1">
        <f t="array" ref="H133" xml:space="preserve">
IF(A133="","",
_xlfn._xlws.FILTER('BD ITEM'!$M$12:$M$331,'BD ITEM'!$B$12:$B$331=B133,""))</f>
        <v/>
      </c>
      <c r="I133" s="81" t="str" cm="1">
        <f t="array" ref="I133" xml:space="preserve">
IF(A133="","",
_xlfn._xlws.FILTER('BD ITEM'!$N$12:$N$331,'BD ITEM'!$B$12:$B$331=B133,""))</f>
        <v/>
      </c>
      <c r="J133" s="62" t="str" cm="1">
        <f t="array" ref="J133" xml:space="preserve">
IF(A133="","",
_xlfn._xlws.FILTER('BD PREÇO'!$P$10:$P$1609,'BD PREÇO'!$A$10:$A$1609=A133,""))</f>
        <v/>
      </c>
      <c r="K133" s="90" t="str" cm="1">
        <f t="array" ref="K133" xml:space="preserve">
IF(A133="","",
_xlfn._xlws.FILTER('BD PREÇO'!$Q$10:$Q$1609,'BD PREÇO'!$A$10:$A$1609=A133,""))</f>
        <v/>
      </c>
      <c r="L133" s="88" t="str" cm="1">
        <f t="array" ref="L133" xml:space="preserve">
IF(A133="","",
_xlfn._xlws.FILTER('BD PREÇO'!$R$10:$R$1609,'BD PREÇO'!$A$10:$A$1609=A133,""))</f>
        <v/>
      </c>
      <c r="M133" s="89" t="str" cm="1">
        <f t="array" ref="M133" xml:space="preserve">
IF(A133="","",
_xlfn._xlws.FILTER('BD PREÇO'!$S$10:$S$1609,'BD PREÇO'!$A$10:$A$1609=A133,""))</f>
        <v/>
      </c>
      <c r="N133" s="89" t="str" cm="1">
        <f t="array" ref="N133" xml:space="preserve">
IF(A133="","",
_xlfn._xlws.FILTER('BD ITEM'!$O$12:$O$331,'BD ITEM'!$B$12:$B$331=B133,""))</f>
        <v/>
      </c>
      <c r="O133" s="89" t="str" cm="1">
        <f t="array" ref="O133" xml:space="preserve">
IF(A133="","",
_xlfn._xlws.FILTER('BD ITEM'!$P$12:$P$331,'BD ITEM'!$B$12:$B$331=B133,""))</f>
        <v/>
      </c>
      <c r="P133" s="89" t="str" cm="1">
        <f t="array" ref="P133" xml:space="preserve">
IF(A133="","",
_xlfn._xlws.FILTER('BD ITEM'!$Q$12:$Q$331,'BD ITEM'!$B$12:$B$331=B133,""))</f>
        <v/>
      </c>
      <c r="Q133" s="87" t="str" cm="1">
        <f t="array" ref="Q133" xml:space="preserve">
IF(A133="","",
_xlfn._xlws.FILTER('BD PREÇO'!$T$10:$T$1609,'BD PREÇO'!$A$10:$A$1609=A133,""))</f>
        <v/>
      </c>
      <c r="R133" s="23"/>
    </row>
    <row r="134" spans="1:18">
      <c r="A134" s="41"/>
      <c r="B134" s="81" t="str" cm="1">
        <f t="array" ref="B134" xml:space="preserve">
IF(A134="","",
_xlfn._xlws.FILTER('BD PREÇO'!$B$10:$B$1609,'BD PREÇO'!$A$10:$A$1609=A134,""))</f>
        <v/>
      </c>
      <c r="C134" s="81" t="str" cm="1">
        <f t="array" ref="C134" xml:space="preserve">
IF(A134="","",
_xlfn._xlws.FILTER('BD PREÇO'!$C$10:$C$1609,'BD PREÇO'!$A$10:$A$1609=A134,""))</f>
        <v/>
      </c>
      <c r="D134" s="81" t="str" cm="1">
        <f t="array" ref="D134" xml:space="preserve">
IF(A134="","",
_xlfn._xlws.FILTER('BD ITEM'!$I$12:$I$331,'BD ITEM'!$B$12:$B$331=B134,""))</f>
        <v/>
      </c>
      <c r="E134" s="81" t="str" cm="1">
        <f t="array" ref="E134" xml:space="preserve">
IF(A134="","",
_xlfn._xlws.FILTER('BD PREÇO'!$E$10:$E$1609,'BD PREÇO'!$A$10:$A$1609=A134,""))</f>
        <v/>
      </c>
      <c r="F134" s="81" t="str" cm="1">
        <f t="array" ref="F134" xml:space="preserve">
IF(A134="","",
_xlfn._xlws.FILTER('BD PREÇO'!$F$10:$F$1609,'BD PREÇO'!$A$10:$A$1609=A134,""))</f>
        <v/>
      </c>
      <c r="G134" s="81" t="str" cm="1">
        <f t="array" ref="G134" xml:space="preserve">
IF(A134="","",
_xlfn._xlws.FILTER('BD PREÇO'!$G$10:$G$1609,'BD PREÇO'!$A$10:$A$1609=A134,""))</f>
        <v/>
      </c>
      <c r="H134" s="81" t="str" cm="1">
        <f t="array" ref="H134" xml:space="preserve">
IF(A134="","",
_xlfn._xlws.FILTER('BD ITEM'!$M$12:$M$331,'BD ITEM'!$B$12:$B$331=B134,""))</f>
        <v/>
      </c>
      <c r="I134" s="81" t="str" cm="1">
        <f t="array" ref="I134" xml:space="preserve">
IF(A134="","",
_xlfn._xlws.FILTER('BD ITEM'!$N$12:$N$331,'BD ITEM'!$B$12:$B$331=B134,""))</f>
        <v/>
      </c>
      <c r="J134" s="62" t="str" cm="1">
        <f t="array" ref="J134" xml:space="preserve">
IF(A134="","",
_xlfn._xlws.FILTER('BD PREÇO'!$P$10:$P$1609,'BD PREÇO'!$A$10:$A$1609=A134,""))</f>
        <v/>
      </c>
      <c r="K134" s="90" t="str" cm="1">
        <f t="array" ref="K134" xml:space="preserve">
IF(A134="","",
_xlfn._xlws.FILTER('BD PREÇO'!$Q$10:$Q$1609,'BD PREÇO'!$A$10:$A$1609=A134,""))</f>
        <v/>
      </c>
      <c r="L134" s="88" t="str" cm="1">
        <f t="array" ref="L134" xml:space="preserve">
IF(A134="","",
_xlfn._xlws.FILTER('BD PREÇO'!$R$10:$R$1609,'BD PREÇO'!$A$10:$A$1609=A134,""))</f>
        <v/>
      </c>
      <c r="M134" s="89" t="str" cm="1">
        <f t="array" ref="M134" xml:space="preserve">
IF(A134="","",
_xlfn._xlws.FILTER('BD PREÇO'!$S$10:$S$1609,'BD PREÇO'!$A$10:$A$1609=A134,""))</f>
        <v/>
      </c>
      <c r="N134" s="89" t="str" cm="1">
        <f t="array" ref="N134" xml:space="preserve">
IF(A134="","",
_xlfn._xlws.FILTER('BD ITEM'!$O$12:$O$331,'BD ITEM'!$B$12:$B$331=B134,""))</f>
        <v/>
      </c>
      <c r="O134" s="89" t="str" cm="1">
        <f t="array" ref="O134" xml:space="preserve">
IF(A134="","",
_xlfn._xlws.FILTER('BD ITEM'!$P$12:$P$331,'BD ITEM'!$B$12:$B$331=B134,""))</f>
        <v/>
      </c>
      <c r="P134" s="89" t="str" cm="1">
        <f t="array" ref="P134" xml:space="preserve">
IF(A134="","",
_xlfn._xlws.FILTER('BD ITEM'!$Q$12:$Q$331,'BD ITEM'!$B$12:$B$331=B134,""))</f>
        <v/>
      </c>
      <c r="Q134" s="87" t="str" cm="1">
        <f t="array" ref="Q134" xml:space="preserve">
IF(A134="","",
_xlfn._xlws.FILTER('BD PREÇO'!$T$10:$T$1609,'BD PREÇO'!$A$10:$A$1609=A134,""))</f>
        <v/>
      </c>
      <c r="R134" s="23"/>
    </row>
    <row r="135" spans="1:18">
      <c r="A135" s="41"/>
      <c r="B135" s="81" t="str" cm="1">
        <f t="array" ref="B135" xml:space="preserve">
IF(A135="","",
_xlfn._xlws.FILTER('BD PREÇO'!$B$10:$B$1609,'BD PREÇO'!$A$10:$A$1609=A135,""))</f>
        <v/>
      </c>
      <c r="C135" s="81" t="str" cm="1">
        <f t="array" ref="C135" xml:space="preserve">
IF(A135="","",
_xlfn._xlws.FILTER('BD PREÇO'!$C$10:$C$1609,'BD PREÇO'!$A$10:$A$1609=A135,""))</f>
        <v/>
      </c>
      <c r="D135" s="81" t="str" cm="1">
        <f t="array" ref="D135" xml:space="preserve">
IF(A135="","",
_xlfn._xlws.FILTER('BD ITEM'!$I$12:$I$331,'BD ITEM'!$B$12:$B$331=B135,""))</f>
        <v/>
      </c>
      <c r="E135" s="81" t="str" cm="1">
        <f t="array" ref="E135" xml:space="preserve">
IF(A135="","",
_xlfn._xlws.FILTER('BD PREÇO'!$E$10:$E$1609,'BD PREÇO'!$A$10:$A$1609=A135,""))</f>
        <v/>
      </c>
      <c r="F135" s="81" t="str" cm="1">
        <f t="array" ref="F135" xml:space="preserve">
IF(A135="","",
_xlfn._xlws.FILTER('BD PREÇO'!$F$10:$F$1609,'BD PREÇO'!$A$10:$A$1609=A135,""))</f>
        <v/>
      </c>
      <c r="G135" s="81" t="str" cm="1">
        <f t="array" ref="G135" xml:space="preserve">
IF(A135="","",
_xlfn._xlws.FILTER('BD PREÇO'!$G$10:$G$1609,'BD PREÇO'!$A$10:$A$1609=A135,""))</f>
        <v/>
      </c>
      <c r="H135" s="81" t="str" cm="1">
        <f t="array" ref="H135" xml:space="preserve">
IF(A135="","",
_xlfn._xlws.FILTER('BD ITEM'!$M$12:$M$331,'BD ITEM'!$B$12:$B$331=B135,""))</f>
        <v/>
      </c>
      <c r="I135" s="81" t="str" cm="1">
        <f t="array" ref="I135" xml:space="preserve">
IF(A135="","",
_xlfn._xlws.FILTER('BD ITEM'!$N$12:$N$331,'BD ITEM'!$B$12:$B$331=B135,""))</f>
        <v/>
      </c>
      <c r="J135" s="62" t="str" cm="1">
        <f t="array" ref="J135" xml:space="preserve">
IF(A135="","",
_xlfn._xlws.FILTER('BD PREÇO'!$P$10:$P$1609,'BD PREÇO'!$A$10:$A$1609=A135,""))</f>
        <v/>
      </c>
      <c r="K135" s="90" t="str" cm="1">
        <f t="array" ref="K135" xml:space="preserve">
IF(A135="","",
_xlfn._xlws.FILTER('BD PREÇO'!$Q$10:$Q$1609,'BD PREÇO'!$A$10:$A$1609=A135,""))</f>
        <v/>
      </c>
      <c r="L135" s="88" t="str" cm="1">
        <f t="array" ref="L135" xml:space="preserve">
IF(A135="","",
_xlfn._xlws.FILTER('BD PREÇO'!$R$10:$R$1609,'BD PREÇO'!$A$10:$A$1609=A135,""))</f>
        <v/>
      </c>
      <c r="M135" s="89" t="str" cm="1">
        <f t="array" ref="M135" xml:space="preserve">
IF(A135="","",
_xlfn._xlws.FILTER('BD PREÇO'!$S$10:$S$1609,'BD PREÇO'!$A$10:$A$1609=A135,""))</f>
        <v/>
      </c>
      <c r="N135" s="89" t="str" cm="1">
        <f t="array" ref="N135" xml:space="preserve">
IF(A135="","",
_xlfn._xlws.FILTER('BD ITEM'!$O$12:$O$331,'BD ITEM'!$B$12:$B$331=B135,""))</f>
        <v/>
      </c>
      <c r="O135" s="89" t="str" cm="1">
        <f t="array" ref="O135" xml:space="preserve">
IF(A135="","",
_xlfn._xlws.FILTER('BD ITEM'!$P$12:$P$331,'BD ITEM'!$B$12:$B$331=B135,""))</f>
        <v/>
      </c>
      <c r="P135" s="89" t="str" cm="1">
        <f t="array" ref="P135" xml:space="preserve">
IF(A135="","",
_xlfn._xlws.FILTER('BD ITEM'!$Q$12:$Q$331,'BD ITEM'!$B$12:$B$331=B135,""))</f>
        <v/>
      </c>
      <c r="Q135" s="87" t="str" cm="1">
        <f t="array" ref="Q135" xml:space="preserve">
IF(A135="","",
_xlfn._xlws.FILTER('BD PREÇO'!$T$10:$T$1609,'BD PREÇO'!$A$10:$A$1609=A135,""))</f>
        <v/>
      </c>
      <c r="R135" s="23"/>
    </row>
    <row r="136" spans="1:18">
      <c r="A136" s="41"/>
      <c r="B136" s="81" t="str" cm="1">
        <f t="array" ref="B136" xml:space="preserve">
IF(A136="","",
_xlfn._xlws.FILTER('BD PREÇO'!$B$10:$B$1609,'BD PREÇO'!$A$10:$A$1609=A136,""))</f>
        <v/>
      </c>
      <c r="C136" s="81" t="str" cm="1">
        <f t="array" ref="C136" xml:space="preserve">
IF(A136="","",
_xlfn._xlws.FILTER('BD PREÇO'!$C$10:$C$1609,'BD PREÇO'!$A$10:$A$1609=A136,""))</f>
        <v/>
      </c>
      <c r="D136" s="81" t="str" cm="1">
        <f t="array" ref="D136" xml:space="preserve">
IF(A136="","",
_xlfn._xlws.FILTER('BD ITEM'!$I$12:$I$331,'BD ITEM'!$B$12:$B$331=B136,""))</f>
        <v/>
      </c>
      <c r="E136" s="81" t="str" cm="1">
        <f t="array" ref="E136" xml:space="preserve">
IF(A136="","",
_xlfn._xlws.FILTER('BD PREÇO'!$E$10:$E$1609,'BD PREÇO'!$A$10:$A$1609=A136,""))</f>
        <v/>
      </c>
      <c r="F136" s="81" t="str" cm="1">
        <f t="array" ref="F136" xml:space="preserve">
IF(A136="","",
_xlfn._xlws.FILTER('BD PREÇO'!$F$10:$F$1609,'BD PREÇO'!$A$10:$A$1609=A136,""))</f>
        <v/>
      </c>
      <c r="G136" s="81" t="str" cm="1">
        <f t="array" ref="G136" xml:space="preserve">
IF(A136="","",
_xlfn._xlws.FILTER('BD PREÇO'!$G$10:$G$1609,'BD PREÇO'!$A$10:$A$1609=A136,""))</f>
        <v/>
      </c>
      <c r="H136" s="81" t="str" cm="1">
        <f t="array" ref="H136" xml:space="preserve">
IF(A136="","",
_xlfn._xlws.FILTER('BD ITEM'!$M$12:$M$331,'BD ITEM'!$B$12:$B$331=B136,""))</f>
        <v/>
      </c>
      <c r="I136" s="81" t="str" cm="1">
        <f t="array" ref="I136" xml:space="preserve">
IF(A136="","",
_xlfn._xlws.FILTER('BD ITEM'!$N$12:$N$331,'BD ITEM'!$B$12:$B$331=B136,""))</f>
        <v/>
      </c>
      <c r="J136" s="62" t="str" cm="1">
        <f t="array" ref="J136" xml:space="preserve">
IF(A136="","",
_xlfn._xlws.FILTER('BD PREÇO'!$P$10:$P$1609,'BD PREÇO'!$A$10:$A$1609=A136,""))</f>
        <v/>
      </c>
      <c r="K136" s="90" t="str" cm="1">
        <f t="array" ref="K136" xml:space="preserve">
IF(A136="","",
_xlfn._xlws.FILTER('BD PREÇO'!$Q$10:$Q$1609,'BD PREÇO'!$A$10:$A$1609=A136,""))</f>
        <v/>
      </c>
      <c r="L136" s="88" t="str" cm="1">
        <f t="array" ref="L136" xml:space="preserve">
IF(A136="","",
_xlfn._xlws.FILTER('BD PREÇO'!$R$10:$R$1609,'BD PREÇO'!$A$10:$A$1609=A136,""))</f>
        <v/>
      </c>
      <c r="M136" s="89" t="str" cm="1">
        <f t="array" ref="M136" xml:space="preserve">
IF(A136="","",
_xlfn._xlws.FILTER('BD PREÇO'!$S$10:$S$1609,'BD PREÇO'!$A$10:$A$1609=A136,""))</f>
        <v/>
      </c>
      <c r="N136" s="89" t="str" cm="1">
        <f t="array" ref="N136" xml:space="preserve">
IF(A136="","",
_xlfn._xlws.FILTER('BD ITEM'!$O$12:$O$331,'BD ITEM'!$B$12:$B$331=B136,""))</f>
        <v/>
      </c>
      <c r="O136" s="89" t="str" cm="1">
        <f t="array" ref="O136" xml:space="preserve">
IF(A136="","",
_xlfn._xlws.FILTER('BD ITEM'!$P$12:$P$331,'BD ITEM'!$B$12:$B$331=B136,""))</f>
        <v/>
      </c>
      <c r="P136" s="89" t="str" cm="1">
        <f t="array" ref="P136" xml:space="preserve">
IF(A136="","",
_xlfn._xlws.FILTER('BD ITEM'!$Q$12:$Q$331,'BD ITEM'!$B$12:$B$331=B136,""))</f>
        <v/>
      </c>
      <c r="Q136" s="87" t="str" cm="1">
        <f t="array" ref="Q136" xml:space="preserve">
IF(A136="","",
_xlfn._xlws.FILTER('BD PREÇO'!$T$10:$T$1609,'BD PREÇO'!$A$10:$A$1609=A136,""))</f>
        <v/>
      </c>
      <c r="R136" s="23"/>
    </row>
    <row r="137" spans="1:18">
      <c r="A137" s="41"/>
      <c r="B137" s="81" t="str" cm="1">
        <f t="array" ref="B137" xml:space="preserve">
IF(A137="","",
_xlfn._xlws.FILTER('BD PREÇO'!$B$10:$B$1609,'BD PREÇO'!$A$10:$A$1609=A137,""))</f>
        <v/>
      </c>
      <c r="C137" s="81" t="str" cm="1">
        <f t="array" ref="C137" xml:space="preserve">
IF(A137="","",
_xlfn._xlws.FILTER('BD PREÇO'!$C$10:$C$1609,'BD PREÇO'!$A$10:$A$1609=A137,""))</f>
        <v/>
      </c>
      <c r="D137" s="81" t="str" cm="1">
        <f t="array" ref="D137" xml:space="preserve">
IF(A137="","",
_xlfn._xlws.FILTER('BD ITEM'!$I$12:$I$331,'BD ITEM'!$B$12:$B$331=B137,""))</f>
        <v/>
      </c>
      <c r="E137" s="81" t="str" cm="1">
        <f t="array" ref="E137" xml:space="preserve">
IF(A137="","",
_xlfn._xlws.FILTER('BD PREÇO'!$E$10:$E$1609,'BD PREÇO'!$A$10:$A$1609=A137,""))</f>
        <v/>
      </c>
      <c r="F137" s="81" t="str" cm="1">
        <f t="array" ref="F137" xml:space="preserve">
IF(A137="","",
_xlfn._xlws.FILTER('BD PREÇO'!$F$10:$F$1609,'BD PREÇO'!$A$10:$A$1609=A137,""))</f>
        <v/>
      </c>
      <c r="G137" s="81" t="str" cm="1">
        <f t="array" ref="G137" xml:space="preserve">
IF(A137="","",
_xlfn._xlws.FILTER('BD PREÇO'!$G$10:$G$1609,'BD PREÇO'!$A$10:$A$1609=A137,""))</f>
        <v/>
      </c>
      <c r="H137" s="81" t="str" cm="1">
        <f t="array" ref="H137" xml:space="preserve">
IF(A137="","",
_xlfn._xlws.FILTER('BD ITEM'!$M$12:$M$331,'BD ITEM'!$B$12:$B$331=B137,""))</f>
        <v/>
      </c>
      <c r="I137" s="81" t="str" cm="1">
        <f t="array" ref="I137" xml:space="preserve">
IF(A137="","",
_xlfn._xlws.FILTER('BD ITEM'!$N$12:$N$331,'BD ITEM'!$B$12:$B$331=B137,""))</f>
        <v/>
      </c>
      <c r="J137" s="62" t="str" cm="1">
        <f t="array" ref="J137" xml:space="preserve">
IF(A137="","",
_xlfn._xlws.FILTER('BD PREÇO'!$P$10:$P$1609,'BD PREÇO'!$A$10:$A$1609=A137,""))</f>
        <v/>
      </c>
      <c r="K137" s="90" t="str" cm="1">
        <f t="array" ref="K137" xml:space="preserve">
IF(A137="","",
_xlfn._xlws.FILTER('BD PREÇO'!$Q$10:$Q$1609,'BD PREÇO'!$A$10:$A$1609=A137,""))</f>
        <v/>
      </c>
      <c r="L137" s="88" t="str" cm="1">
        <f t="array" ref="L137" xml:space="preserve">
IF(A137="","",
_xlfn._xlws.FILTER('BD PREÇO'!$R$10:$R$1609,'BD PREÇO'!$A$10:$A$1609=A137,""))</f>
        <v/>
      </c>
      <c r="M137" s="89" t="str" cm="1">
        <f t="array" ref="M137" xml:space="preserve">
IF(A137="","",
_xlfn._xlws.FILTER('BD PREÇO'!$S$10:$S$1609,'BD PREÇO'!$A$10:$A$1609=A137,""))</f>
        <v/>
      </c>
      <c r="N137" s="89" t="str" cm="1">
        <f t="array" ref="N137" xml:space="preserve">
IF(A137="","",
_xlfn._xlws.FILTER('BD ITEM'!$O$12:$O$331,'BD ITEM'!$B$12:$B$331=B137,""))</f>
        <v/>
      </c>
      <c r="O137" s="89" t="str" cm="1">
        <f t="array" ref="O137" xml:space="preserve">
IF(A137="","",
_xlfn._xlws.FILTER('BD ITEM'!$P$12:$P$331,'BD ITEM'!$B$12:$B$331=B137,""))</f>
        <v/>
      </c>
      <c r="P137" s="89" t="str" cm="1">
        <f t="array" ref="P137" xml:space="preserve">
IF(A137="","",
_xlfn._xlws.FILTER('BD ITEM'!$Q$12:$Q$331,'BD ITEM'!$B$12:$B$331=B137,""))</f>
        <v/>
      </c>
      <c r="Q137" s="87" t="str" cm="1">
        <f t="array" ref="Q137" xml:space="preserve">
IF(A137="","",
_xlfn._xlws.FILTER('BD PREÇO'!$T$10:$T$1609,'BD PREÇO'!$A$10:$A$1609=A137,""))</f>
        <v/>
      </c>
      <c r="R137" s="23"/>
    </row>
    <row r="138" spans="1:18">
      <c r="A138" s="41"/>
      <c r="B138" s="81" t="str" cm="1">
        <f t="array" ref="B138" xml:space="preserve">
IF(A138="","",
_xlfn._xlws.FILTER('BD PREÇO'!$B$10:$B$1609,'BD PREÇO'!$A$10:$A$1609=A138,""))</f>
        <v/>
      </c>
      <c r="C138" s="81" t="str" cm="1">
        <f t="array" ref="C138" xml:space="preserve">
IF(A138="","",
_xlfn._xlws.FILTER('BD PREÇO'!$C$10:$C$1609,'BD PREÇO'!$A$10:$A$1609=A138,""))</f>
        <v/>
      </c>
      <c r="D138" s="81" t="str" cm="1">
        <f t="array" ref="D138" xml:space="preserve">
IF(A138="","",
_xlfn._xlws.FILTER('BD ITEM'!$I$12:$I$331,'BD ITEM'!$B$12:$B$331=B138,""))</f>
        <v/>
      </c>
      <c r="E138" s="81" t="str" cm="1">
        <f t="array" ref="E138" xml:space="preserve">
IF(A138="","",
_xlfn._xlws.FILTER('BD PREÇO'!$E$10:$E$1609,'BD PREÇO'!$A$10:$A$1609=A138,""))</f>
        <v/>
      </c>
      <c r="F138" s="81" t="str" cm="1">
        <f t="array" ref="F138" xml:space="preserve">
IF(A138="","",
_xlfn._xlws.FILTER('BD PREÇO'!$F$10:$F$1609,'BD PREÇO'!$A$10:$A$1609=A138,""))</f>
        <v/>
      </c>
      <c r="G138" s="81" t="str" cm="1">
        <f t="array" ref="G138" xml:space="preserve">
IF(A138="","",
_xlfn._xlws.FILTER('BD PREÇO'!$G$10:$G$1609,'BD PREÇO'!$A$10:$A$1609=A138,""))</f>
        <v/>
      </c>
      <c r="H138" s="81" t="str" cm="1">
        <f t="array" ref="H138" xml:space="preserve">
IF(A138="","",
_xlfn._xlws.FILTER('BD ITEM'!$M$12:$M$331,'BD ITEM'!$B$12:$B$331=B138,""))</f>
        <v/>
      </c>
      <c r="I138" s="81" t="str" cm="1">
        <f t="array" ref="I138" xml:space="preserve">
IF(A138="","",
_xlfn._xlws.FILTER('BD ITEM'!$N$12:$N$331,'BD ITEM'!$B$12:$B$331=B138,""))</f>
        <v/>
      </c>
      <c r="J138" s="62" t="str" cm="1">
        <f t="array" ref="J138" xml:space="preserve">
IF(A138="","",
_xlfn._xlws.FILTER('BD PREÇO'!$P$10:$P$1609,'BD PREÇO'!$A$10:$A$1609=A138,""))</f>
        <v/>
      </c>
      <c r="K138" s="90" t="str" cm="1">
        <f t="array" ref="K138" xml:space="preserve">
IF(A138="","",
_xlfn._xlws.FILTER('BD PREÇO'!$Q$10:$Q$1609,'BD PREÇO'!$A$10:$A$1609=A138,""))</f>
        <v/>
      </c>
      <c r="L138" s="88" t="str" cm="1">
        <f t="array" ref="L138" xml:space="preserve">
IF(A138="","",
_xlfn._xlws.FILTER('BD PREÇO'!$R$10:$R$1609,'BD PREÇO'!$A$10:$A$1609=A138,""))</f>
        <v/>
      </c>
      <c r="M138" s="89" t="str" cm="1">
        <f t="array" ref="M138" xml:space="preserve">
IF(A138="","",
_xlfn._xlws.FILTER('BD PREÇO'!$S$10:$S$1609,'BD PREÇO'!$A$10:$A$1609=A138,""))</f>
        <v/>
      </c>
      <c r="N138" s="89" t="str" cm="1">
        <f t="array" ref="N138" xml:space="preserve">
IF(A138="","",
_xlfn._xlws.FILTER('BD ITEM'!$O$12:$O$331,'BD ITEM'!$B$12:$B$331=B138,""))</f>
        <v/>
      </c>
      <c r="O138" s="89" t="str" cm="1">
        <f t="array" ref="O138" xml:space="preserve">
IF(A138="","",
_xlfn._xlws.FILTER('BD ITEM'!$P$12:$P$331,'BD ITEM'!$B$12:$B$331=B138,""))</f>
        <v/>
      </c>
      <c r="P138" s="89" t="str" cm="1">
        <f t="array" ref="P138" xml:space="preserve">
IF(A138="","",
_xlfn._xlws.FILTER('BD ITEM'!$Q$12:$Q$331,'BD ITEM'!$B$12:$B$331=B138,""))</f>
        <v/>
      </c>
      <c r="Q138" s="87" t="str" cm="1">
        <f t="array" ref="Q138" xml:space="preserve">
IF(A138="","",
_xlfn._xlws.FILTER('BD PREÇO'!$T$10:$T$1609,'BD PREÇO'!$A$10:$A$1609=A138,""))</f>
        <v/>
      </c>
      <c r="R138" s="23"/>
    </row>
    <row r="139" spans="1:18">
      <c r="A139" s="41"/>
      <c r="B139" s="81" t="str" cm="1">
        <f t="array" ref="B139" xml:space="preserve">
IF(A139="","",
_xlfn._xlws.FILTER('BD PREÇO'!$B$10:$B$1609,'BD PREÇO'!$A$10:$A$1609=A139,""))</f>
        <v/>
      </c>
      <c r="C139" s="81" t="str" cm="1">
        <f t="array" ref="C139" xml:space="preserve">
IF(A139="","",
_xlfn._xlws.FILTER('BD PREÇO'!$C$10:$C$1609,'BD PREÇO'!$A$10:$A$1609=A139,""))</f>
        <v/>
      </c>
      <c r="D139" s="81" t="str" cm="1">
        <f t="array" ref="D139" xml:space="preserve">
IF(A139="","",
_xlfn._xlws.FILTER('BD ITEM'!$I$12:$I$331,'BD ITEM'!$B$12:$B$331=B139,""))</f>
        <v/>
      </c>
      <c r="E139" s="81" t="str" cm="1">
        <f t="array" ref="E139" xml:space="preserve">
IF(A139="","",
_xlfn._xlws.FILTER('BD PREÇO'!$E$10:$E$1609,'BD PREÇO'!$A$10:$A$1609=A139,""))</f>
        <v/>
      </c>
      <c r="F139" s="81" t="str" cm="1">
        <f t="array" ref="F139" xml:space="preserve">
IF(A139="","",
_xlfn._xlws.FILTER('BD PREÇO'!$F$10:$F$1609,'BD PREÇO'!$A$10:$A$1609=A139,""))</f>
        <v/>
      </c>
      <c r="G139" s="81" t="str" cm="1">
        <f t="array" ref="G139" xml:space="preserve">
IF(A139="","",
_xlfn._xlws.FILTER('BD PREÇO'!$G$10:$G$1609,'BD PREÇO'!$A$10:$A$1609=A139,""))</f>
        <v/>
      </c>
      <c r="H139" s="81" t="str" cm="1">
        <f t="array" ref="H139" xml:space="preserve">
IF(A139="","",
_xlfn._xlws.FILTER('BD ITEM'!$M$12:$M$331,'BD ITEM'!$B$12:$B$331=B139,""))</f>
        <v/>
      </c>
      <c r="I139" s="81" t="str" cm="1">
        <f t="array" ref="I139" xml:space="preserve">
IF(A139="","",
_xlfn._xlws.FILTER('BD ITEM'!$N$12:$N$331,'BD ITEM'!$B$12:$B$331=B139,""))</f>
        <v/>
      </c>
      <c r="J139" s="62" t="str" cm="1">
        <f t="array" ref="J139" xml:space="preserve">
IF(A139="","",
_xlfn._xlws.FILTER('BD PREÇO'!$P$10:$P$1609,'BD PREÇO'!$A$10:$A$1609=A139,""))</f>
        <v/>
      </c>
      <c r="K139" s="90" t="str" cm="1">
        <f t="array" ref="K139" xml:space="preserve">
IF(A139="","",
_xlfn._xlws.FILTER('BD PREÇO'!$Q$10:$Q$1609,'BD PREÇO'!$A$10:$A$1609=A139,""))</f>
        <v/>
      </c>
      <c r="L139" s="88" t="str" cm="1">
        <f t="array" ref="L139" xml:space="preserve">
IF(A139="","",
_xlfn._xlws.FILTER('BD PREÇO'!$R$10:$R$1609,'BD PREÇO'!$A$10:$A$1609=A139,""))</f>
        <v/>
      </c>
      <c r="M139" s="89" t="str" cm="1">
        <f t="array" ref="M139" xml:space="preserve">
IF(A139="","",
_xlfn._xlws.FILTER('BD PREÇO'!$S$10:$S$1609,'BD PREÇO'!$A$10:$A$1609=A139,""))</f>
        <v/>
      </c>
      <c r="N139" s="89" t="str" cm="1">
        <f t="array" ref="N139" xml:space="preserve">
IF(A139="","",
_xlfn._xlws.FILTER('BD ITEM'!$O$12:$O$331,'BD ITEM'!$B$12:$B$331=B139,""))</f>
        <v/>
      </c>
      <c r="O139" s="89" t="str" cm="1">
        <f t="array" ref="O139" xml:space="preserve">
IF(A139="","",
_xlfn._xlws.FILTER('BD ITEM'!$P$12:$P$331,'BD ITEM'!$B$12:$B$331=B139,""))</f>
        <v/>
      </c>
      <c r="P139" s="89" t="str" cm="1">
        <f t="array" ref="P139" xml:space="preserve">
IF(A139="","",
_xlfn._xlws.FILTER('BD ITEM'!$Q$12:$Q$331,'BD ITEM'!$B$12:$B$331=B139,""))</f>
        <v/>
      </c>
      <c r="Q139" s="87" t="str" cm="1">
        <f t="array" ref="Q139" xml:space="preserve">
IF(A139="","",
_xlfn._xlws.FILTER('BD PREÇO'!$T$10:$T$1609,'BD PREÇO'!$A$10:$A$1609=A139,""))</f>
        <v/>
      </c>
      <c r="R139" s="23"/>
    </row>
    <row r="140" spans="1:18">
      <c r="A140" s="41"/>
      <c r="B140" s="81" t="str" cm="1">
        <f t="array" ref="B140" xml:space="preserve">
IF(A140="","",
_xlfn._xlws.FILTER('BD PREÇO'!$B$10:$B$1609,'BD PREÇO'!$A$10:$A$1609=A140,""))</f>
        <v/>
      </c>
      <c r="C140" s="81" t="str" cm="1">
        <f t="array" ref="C140" xml:space="preserve">
IF(A140="","",
_xlfn._xlws.FILTER('BD PREÇO'!$C$10:$C$1609,'BD PREÇO'!$A$10:$A$1609=A140,""))</f>
        <v/>
      </c>
      <c r="D140" s="81" t="str" cm="1">
        <f t="array" ref="D140" xml:space="preserve">
IF(A140="","",
_xlfn._xlws.FILTER('BD ITEM'!$I$12:$I$331,'BD ITEM'!$B$12:$B$331=B140,""))</f>
        <v/>
      </c>
      <c r="E140" s="81" t="str" cm="1">
        <f t="array" ref="E140" xml:space="preserve">
IF(A140="","",
_xlfn._xlws.FILTER('BD PREÇO'!$E$10:$E$1609,'BD PREÇO'!$A$10:$A$1609=A140,""))</f>
        <v/>
      </c>
      <c r="F140" s="81" t="str" cm="1">
        <f t="array" ref="F140" xml:space="preserve">
IF(A140="","",
_xlfn._xlws.FILTER('BD PREÇO'!$F$10:$F$1609,'BD PREÇO'!$A$10:$A$1609=A140,""))</f>
        <v/>
      </c>
      <c r="G140" s="81" t="str" cm="1">
        <f t="array" ref="G140" xml:space="preserve">
IF(A140="","",
_xlfn._xlws.FILTER('BD PREÇO'!$G$10:$G$1609,'BD PREÇO'!$A$10:$A$1609=A140,""))</f>
        <v/>
      </c>
      <c r="H140" s="81" t="str" cm="1">
        <f t="array" ref="H140" xml:space="preserve">
IF(A140="","",
_xlfn._xlws.FILTER('BD ITEM'!$M$12:$M$331,'BD ITEM'!$B$12:$B$331=B140,""))</f>
        <v/>
      </c>
      <c r="I140" s="81" t="str" cm="1">
        <f t="array" ref="I140" xml:space="preserve">
IF(A140="","",
_xlfn._xlws.FILTER('BD ITEM'!$N$12:$N$331,'BD ITEM'!$B$12:$B$331=B140,""))</f>
        <v/>
      </c>
      <c r="J140" s="62" t="str" cm="1">
        <f t="array" ref="J140" xml:space="preserve">
IF(A140="","",
_xlfn._xlws.FILTER('BD PREÇO'!$P$10:$P$1609,'BD PREÇO'!$A$10:$A$1609=A140,""))</f>
        <v/>
      </c>
      <c r="K140" s="90" t="str" cm="1">
        <f t="array" ref="K140" xml:space="preserve">
IF(A140="","",
_xlfn._xlws.FILTER('BD PREÇO'!$Q$10:$Q$1609,'BD PREÇO'!$A$10:$A$1609=A140,""))</f>
        <v/>
      </c>
      <c r="L140" s="88" t="str" cm="1">
        <f t="array" ref="L140" xml:space="preserve">
IF(A140="","",
_xlfn._xlws.FILTER('BD PREÇO'!$R$10:$R$1609,'BD PREÇO'!$A$10:$A$1609=A140,""))</f>
        <v/>
      </c>
      <c r="M140" s="89" t="str" cm="1">
        <f t="array" ref="M140" xml:space="preserve">
IF(A140="","",
_xlfn._xlws.FILTER('BD PREÇO'!$S$10:$S$1609,'BD PREÇO'!$A$10:$A$1609=A140,""))</f>
        <v/>
      </c>
      <c r="N140" s="89" t="str" cm="1">
        <f t="array" ref="N140" xml:space="preserve">
IF(A140="","",
_xlfn._xlws.FILTER('BD ITEM'!$O$12:$O$331,'BD ITEM'!$B$12:$B$331=B140,""))</f>
        <v/>
      </c>
      <c r="O140" s="89" t="str" cm="1">
        <f t="array" ref="O140" xml:space="preserve">
IF(A140="","",
_xlfn._xlws.FILTER('BD ITEM'!$P$12:$P$331,'BD ITEM'!$B$12:$B$331=B140,""))</f>
        <v/>
      </c>
      <c r="P140" s="89" t="str" cm="1">
        <f t="array" ref="P140" xml:space="preserve">
IF(A140="","",
_xlfn._xlws.FILTER('BD ITEM'!$Q$12:$Q$331,'BD ITEM'!$B$12:$B$331=B140,""))</f>
        <v/>
      </c>
      <c r="Q140" s="87" t="str" cm="1">
        <f t="array" ref="Q140" xml:space="preserve">
IF(A140="","",
_xlfn._xlws.FILTER('BD PREÇO'!$T$10:$T$1609,'BD PREÇO'!$A$10:$A$1609=A140,""))</f>
        <v/>
      </c>
      <c r="R140" s="23"/>
    </row>
    <row r="141" spans="1:18">
      <c r="A141" s="41"/>
      <c r="B141" s="81" t="str" cm="1">
        <f t="array" ref="B141" xml:space="preserve">
IF(A141="","",
_xlfn._xlws.FILTER('BD PREÇO'!$B$10:$B$1609,'BD PREÇO'!$A$10:$A$1609=A141,""))</f>
        <v/>
      </c>
      <c r="C141" s="81" t="str" cm="1">
        <f t="array" ref="C141" xml:space="preserve">
IF(A141="","",
_xlfn._xlws.FILTER('BD PREÇO'!$C$10:$C$1609,'BD PREÇO'!$A$10:$A$1609=A141,""))</f>
        <v/>
      </c>
      <c r="D141" s="81" t="str" cm="1">
        <f t="array" ref="D141" xml:space="preserve">
IF(A141="","",
_xlfn._xlws.FILTER('BD ITEM'!$I$12:$I$331,'BD ITEM'!$B$12:$B$331=B141,""))</f>
        <v/>
      </c>
      <c r="E141" s="81" t="str" cm="1">
        <f t="array" ref="E141" xml:space="preserve">
IF(A141="","",
_xlfn._xlws.FILTER('BD PREÇO'!$E$10:$E$1609,'BD PREÇO'!$A$10:$A$1609=A141,""))</f>
        <v/>
      </c>
      <c r="F141" s="81" t="str" cm="1">
        <f t="array" ref="F141" xml:space="preserve">
IF(A141="","",
_xlfn._xlws.FILTER('BD PREÇO'!$F$10:$F$1609,'BD PREÇO'!$A$10:$A$1609=A141,""))</f>
        <v/>
      </c>
      <c r="G141" s="81" t="str" cm="1">
        <f t="array" ref="G141" xml:space="preserve">
IF(A141="","",
_xlfn._xlws.FILTER('BD PREÇO'!$G$10:$G$1609,'BD PREÇO'!$A$10:$A$1609=A141,""))</f>
        <v/>
      </c>
      <c r="H141" s="81" t="str" cm="1">
        <f t="array" ref="H141" xml:space="preserve">
IF(A141="","",
_xlfn._xlws.FILTER('BD ITEM'!$M$12:$M$331,'BD ITEM'!$B$12:$B$331=B141,""))</f>
        <v/>
      </c>
      <c r="I141" s="81" t="str" cm="1">
        <f t="array" ref="I141" xml:space="preserve">
IF(A141="","",
_xlfn._xlws.FILTER('BD ITEM'!$N$12:$N$331,'BD ITEM'!$B$12:$B$331=B141,""))</f>
        <v/>
      </c>
      <c r="J141" s="62" t="str" cm="1">
        <f t="array" ref="J141" xml:space="preserve">
IF(A141="","",
_xlfn._xlws.FILTER('BD PREÇO'!$P$10:$P$1609,'BD PREÇO'!$A$10:$A$1609=A141,""))</f>
        <v/>
      </c>
      <c r="K141" s="90" t="str" cm="1">
        <f t="array" ref="K141" xml:space="preserve">
IF(A141="","",
_xlfn._xlws.FILTER('BD PREÇO'!$Q$10:$Q$1609,'BD PREÇO'!$A$10:$A$1609=A141,""))</f>
        <v/>
      </c>
      <c r="L141" s="88" t="str" cm="1">
        <f t="array" ref="L141" xml:space="preserve">
IF(A141="","",
_xlfn._xlws.FILTER('BD PREÇO'!$R$10:$R$1609,'BD PREÇO'!$A$10:$A$1609=A141,""))</f>
        <v/>
      </c>
      <c r="M141" s="89" t="str" cm="1">
        <f t="array" ref="M141" xml:space="preserve">
IF(A141="","",
_xlfn._xlws.FILTER('BD PREÇO'!$S$10:$S$1609,'BD PREÇO'!$A$10:$A$1609=A141,""))</f>
        <v/>
      </c>
      <c r="N141" s="89" t="str" cm="1">
        <f t="array" ref="N141" xml:space="preserve">
IF(A141="","",
_xlfn._xlws.FILTER('BD ITEM'!$O$12:$O$331,'BD ITEM'!$B$12:$B$331=B141,""))</f>
        <v/>
      </c>
      <c r="O141" s="89" t="str" cm="1">
        <f t="array" ref="O141" xml:space="preserve">
IF(A141="","",
_xlfn._xlws.FILTER('BD ITEM'!$P$12:$P$331,'BD ITEM'!$B$12:$B$331=B141,""))</f>
        <v/>
      </c>
      <c r="P141" s="89" t="str" cm="1">
        <f t="array" ref="P141" xml:space="preserve">
IF(A141="","",
_xlfn._xlws.FILTER('BD ITEM'!$Q$12:$Q$331,'BD ITEM'!$B$12:$B$331=B141,""))</f>
        <v/>
      </c>
      <c r="Q141" s="87" t="str" cm="1">
        <f t="array" ref="Q141" xml:space="preserve">
IF(A141="","",
_xlfn._xlws.FILTER('BD PREÇO'!$T$10:$T$1609,'BD PREÇO'!$A$10:$A$1609=A141,""))</f>
        <v/>
      </c>
      <c r="R141" s="23"/>
    </row>
    <row r="142" spans="1:18">
      <c r="A142" s="41"/>
      <c r="B142" s="81" t="str" cm="1">
        <f t="array" ref="B142" xml:space="preserve">
IF(A142="","",
_xlfn._xlws.FILTER('BD PREÇO'!$B$10:$B$1609,'BD PREÇO'!$A$10:$A$1609=A142,""))</f>
        <v/>
      </c>
      <c r="C142" s="81" t="str" cm="1">
        <f t="array" ref="C142" xml:space="preserve">
IF(A142="","",
_xlfn._xlws.FILTER('BD PREÇO'!$C$10:$C$1609,'BD PREÇO'!$A$10:$A$1609=A142,""))</f>
        <v/>
      </c>
      <c r="D142" s="81" t="str" cm="1">
        <f t="array" ref="D142" xml:space="preserve">
IF(A142="","",
_xlfn._xlws.FILTER('BD ITEM'!$I$12:$I$331,'BD ITEM'!$B$12:$B$331=B142,""))</f>
        <v/>
      </c>
      <c r="E142" s="81" t="str" cm="1">
        <f t="array" ref="E142" xml:space="preserve">
IF(A142="","",
_xlfn._xlws.FILTER('BD PREÇO'!$E$10:$E$1609,'BD PREÇO'!$A$10:$A$1609=A142,""))</f>
        <v/>
      </c>
      <c r="F142" s="81" t="str" cm="1">
        <f t="array" ref="F142" xml:space="preserve">
IF(A142="","",
_xlfn._xlws.FILTER('BD PREÇO'!$F$10:$F$1609,'BD PREÇO'!$A$10:$A$1609=A142,""))</f>
        <v/>
      </c>
      <c r="G142" s="81" t="str" cm="1">
        <f t="array" ref="G142" xml:space="preserve">
IF(A142="","",
_xlfn._xlws.FILTER('BD PREÇO'!$G$10:$G$1609,'BD PREÇO'!$A$10:$A$1609=A142,""))</f>
        <v/>
      </c>
      <c r="H142" s="81" t="str" cm="1">
        <f t="array" ref="H142" xml:space="preserve">
IF(A142="","",
_xlfn._xlws.FILTER('BD ITEM'!$M$12:$M$331,'BD ITEM'!$B$12:$B$331=B142,""))</f>
        <v/>
      </c>
      <c r="I142" s="81" t="str" cm="1">
        <f t="array" ref="I142" xml:space="preserve">
IF(A142="","",
_xlfn._xlws.FILTER('BD ITEM'!$N$12:$N$331,'BD ITEM'!$B$12:$B$331=B142,""))</f>
        <v/>
      </c>
      <c r="J142" s="62" t="str" cm="1">
        <f t="array" ref="J142" xml:space="preserve">
IF(A142="","",
_xlfn._xlws.FILTER('BD PREÇO'!$P$10:$P$1609,'BD PREÇO'!$A$10:$A$1609=A142,""))</f>
        <v/>
      </c>
      <c r="K142" s="90" t="str" cm="1">
        <f t="array" ref="K142" xml:space="preserve">
IF(A142="","",
_xlfn._xlws.FILTER('BD PREÇO'!$Q$10:$Q$1609,'BD PREÇO'!$A$10:$A$1609=A142,""))</f>
        <v/>
      </c>
      <c r="L142" s="88" t="str" cm="1">
        <f t="array" ref="L142" xml:space="preserve">
IF(A142="","",
_xlfn._xlws.FILTER('BD PREÇO'!$R$10:$R$1609,'BD PREÇO'!$A$10:$A$1609=A142,""))</f>
        <v/>
      </c>
      <c r="M142" s="89" t="str" cm="1">
        <f t="array" ref="M142" xml:space="preserve">
IF(A142="","",
_xlfn._xlws.FILTER('BD PREÇO'!$S$10:$S$1609,'BD PREÇO'!$A$10:$A$1609=A142,""))</f>
        <v/>
      </c>
      <c r="N142" s="89" t="str" cm="1">
        <f t="array" ref="N142" xml:space="preserve">
IF(A142="","",
_xlfn._xlws.FILTER('BD ITEM'!$O$12:$O$331,'BD ITEM'!$B$12:$B$331=B142,""))</f>
        <v/>
      </c>
      <c r="O142" s="89" t="str" cm="1">
        <f t="array" ref="O142" xml:space="preserve">
IF(A142="","",
_xlfn._xlws.FILTER('BD ITEM'!$P$12:$P$331,'BD ITEM'!$B$12:$B$331=B142,""))</f>
        <v/>
      </c>
      <c r="P142" s="89" t="str" cm="1">
        <f t="array" ref="P142" xml:space="preserve">
IF(A142="","",
_xlfn._xlws.FILTER('BD ITEM'!$Q$12:$Q$331,'BD ITEM'!$B$12:$B$331=B142,""))</f>
        <v/>
      </c>
      <c r="Q142" s="87" t="str" cm="1">
        <f t="array" ref="Q142" xml:space="preserve">
IF(A142="","",
_xlfn._xlws.FILTER('BD PREÇO'!$T$10:$T$1609,'BD PREÇO'!$A$10:$A$1609=A142,""))</f>
        <v/>
      </c>
      <c r="R142" s="23"/>
    </row>
    <row r="143" spans="1:18">
      <c r="A143" s="41"/>
      <c r="B143" s="81" t="str" cm="1">
        <f t="array" ref="B143" xml:space="preserve">
IF(A143="","",
_xlfn._xlws.FILTER('BD PREÇO'!$B$10:$B$1609,'BD PREÇO'!$A$10:$A$1609=A143,""))</f>
        <v/>
      </c>
      <c r="C143" s="81" t="str" cm="1">
        <f t="array" ref="C143" xml:space="preserve">
IF(A143="","",
_xlfn._xlws.FILTER('BD PREÇO'!$C$10:$C$1609,'BD PREÇO'!$A$10:$A$1609=A143,""))</f>
        <v/>
      </c>
      <c r="D143" s="81" t="str" cm="1">
        <f t="array" ref="D143" xml:space="preserve">
IF(A143="","",
_xlfn._xlws.FILTER('BD ITEM'!$I$12:$I$331,'BD ITEM'!$B$12:$B$331=B143,""))</f>
        <v/>
      </c>
      <c r="E143" s="81" t="str" cm="1">
        <f t="array" ref="E143" xml:space="preserve">
IF(A143="","",
_xlfn._xlws.FILTER('BD PREÇO'!$E$10:$E$1609,'BD PREÇO'!$A$10:$A$1609=A143,""))</f>
        <v/>
      </c>
      <c r="F143" s="81" t="str" cm="1">
        <f t="array" ref="F143" xml:space="preserve">
IF(A143="","",
_xlfn._xlws.FILTER('BD PREÇO'!$F$10:$F$1609,'BD PREÇO'!$A$10:$A$1609=A143,""))</f>
        <v/>
      </c>
      <c r="G143" s="81" t="str" cm="1">
        <f t="array" ref="G143" xml:space="preserve">
IF(A143="","",
_xlfn._xlws.FILTER('BD PREÇO'!$G$10:$G$1609,'BD PREÇO'!$A$10:$A$1609=A143,""))</f>
        <v/>
      </c>
      <c r="H143" s="81" t="str" cm="1">
        <f t="array" ref="H143" xml:space="preserve">
IF(A143="","",
_xlfn._xlws.FILTER('BD ITEM'!$M$12:$M$331,'BD ITEM'!$B$12:$B$331=B143,""))</f>
        <v/>
      </c>
      <c r="I143" s="81" t="str" cm="1">
        <f t="array" ref="I143" xml:space="preserve">
IF(A143="","",
_xlfn._xlws.FILTER('BD ITEM'!$N$12:$N$331,'BD ITEM'!$B$12:$B$331=B143,""))</f>
        <v/>
      </c>
      <c r="J143" s="62" t="str" cm="1">
        <f t="array" ref="J143" xml:space="preserve">
IF(A143="","",
_xlfn._xlws.FILTER('BD PREÇO'!$P$10:$P$1609,'BD PREÇO'!$A$10:$A$1609=A143,""))</f>
        <v/>
      </c>
      <c r="K143" s="90" t="str" cm="1">
        <f t="array" ref="K143" xml:space="preserve">
IF(A143="","",
_xlfn._xlws.FILTER('BD PREÇO'!$Q$10:$Q$1609,'BD PREÇO'!$A$10:$A$1609=A143,""))</f>
        <v/>
      </c>
      <c r="L143" s="88" t="str" cm="1">
        <f t="array" ref="L143" xml:space="preserve">
IF(A143="","",
_xlfn._xlws.FILTER('BD PREÇO'!$R$10:$R$1609,'BD PREÇO'!$A$10:$A$1609=A143,""))</f>
        <v/>
      </c>
      <c r="M143" s="89" t="str" cm="1">
        <f t="array" ref="M143" xml:space="preserve">
IF(A143="","",
_xlfn._xlws.FILTER('BD PREÇO'!$S$10:$S$1609,'BD PREÇO'!$A$10:$A$1609=A143,""))</f>
        <v/>
      </c>
      <c r="N143" s="89" t="str" cm="1">
        <f t="array" ref="N143" xml:space="preserve">
IF(A143="","",
_xlfn._xlws.FILTER('BD ITEM'!$O$12:$O$331,'BD ITEM'!$B$12:$B$331=B143,""))</f>
        <v/>
      </c>
      <c r="O143" s="89" t="str" cm="1">
        <f t="array" ref="O143" xml:space="preserve">
IF(A143="","",
_xlfn._xlws.FILTER('BD ITEM'!$P$12:$P$331,'BD ITEM'!$B$12:$B$331=B143,""))</f>
        <v/>
      </c>
      <c r="P143" s="89" t="str" cm="1">
        <f t="array" ref="P143" xml:space="preserve">
IF(A143="","",
_xlfn._xlws.FILTER('BD ITEM'!$Q$12:$Q$331,'BD ITEM'!$B$12:$B$331=B143,""))</f>
        <v/>
      </c>
      <c r="Q143" s="87" t="str" cm="1">
        <f t="array" ref="Q143" xml:space="preserve">
IF(A143="","",
_xlfn._xlws.FILTER('BD PREÇO'!$T$10:$T$1609,'BD PREÇO'!$A$10:$A$1609=A143,""))</f>
        <v/>
      </c>
      <c r="R143" s="23"/>
    </row>
    <row r="144" spans="1:18">
      <c r="A144" s="41"/>
      <c r="B144" s="81" t="str" cm="1">
        <f t="array" ref="B144" xml:space="preserve">
IF(A144="","",
_xlfn._xlws.FILTER('BD PREÇO'!$B$10:$B$1609,'BD PREÇO'!$A$10:$A$1609=A144,""))</f>
        <v/>
      </c>
      <c r="C144" s="81" t="str" cm="1">
        <f t="array" ref="C144" xml:space="preserve">
IF(A144="","",
_xlfn._xlws.FILTER('BD PREÇO'!$C$10:$C$1609,'BD PREÇO'!$A$10:$A$1609=A144,""))</f>
        <v/>
      </c>
      <c r="D144" s="81" t="str" cm="1">
        <f t="array" ref="D144" xml:space="preserve">
IF(A144="","",
_xlfn._xlws.FILTER('BD ITEM'!$I$12:$I$331,'BD ITEM'!$B$12:$B$331=B144,""))</f>
        <v/>
      </c>
      <c r="E144" s="81" t="str" cm="1">
        <f t="array" ref="E144" xml:space="preserve">
IF(A144="","",
_xlfn._xlws.FILTER('BD PREÇO'!$E$10:$E$1609,'BD PREÇO'!$A$10:$A$1609=A144,""))</f>
        <v/>
      </c>
      <c r="F144" s="81" t="str" cm="1">
        <f t="array" ref="F144" xml:space="preserve">
IF(A144="","",
_xlfn._xlws.FILTER('BD PREÇO'!$F$10:$F$1609,'BD PREÇO'!$A$10:$A$1609=A144,""))</f>
        <v/>
      </c>
      <c r="G144" s="81" t="str" cm="1">
        <f t="array" ref="G144" xml:space="preserve">
IF(A144="","",
_xlfn._xlws.FILTER('BD PREÇO'!$G$10:$G$1609,'BD PREÇO'!$A$10:$A$1609=A144,""))</f>
        <v/>
      </c>
      <c r="H144" s="81" t="str" cm="1">
        <f t="array" ref="H144" xml:space="preserve">
IF(A144="","",
_xlfn._xlws.FILTER('BD ITEM'!$M$12:$M$331,'BD ITEM'!$B$12:$B$331=B144,""))</f>
        <v/>
      </c>
      <c r="I144" s="81" t="str" cm="1">
        <f t="array" ref="I144" xml:space="preserve">
IF(A144="","",
_xlfn._xlws.FILTER('BD ITEM'!$N$12:$N$331,'BD ITEM'!$B$12:$B$331=B144,""))</f>
        <v/>
      </c>
      <c r="J144" s="62" t="str" cm="1">
        <f t="array" ref="J144" xml:space="preserve">
IF(A144="","",
_xlfn._xlws.FILTER('BD PREÇO'!$P$10:$P$1609,'BD PREÇO'!$A$10:$A$1609=A144,""))</f>
        <v/>
      </c>
      <c r="K144" s="90" t="str" cm="1">
        <f t="array" ref="K144" xml:space="preserve">
IF(A144="","",
_xlfn._xlws.FILTER('BD PREÇO'!$Q$10:$Q$1609,'BD PREÇO'!$A$10:$A$1609=A144,""))</f>
        <v/>
      </c>
      <c r="L144" s="88" t="str" cm="1">
        <f t="array" ref="L144" xml:space="preserve">
IF(A144="","",
_xlfn._xlws.FILTER('BD PREÇO'!$R$10:$R$1609,'BD PREÇO'!$A$10:$A$1609=A144,""))</f>
        <v/>
      </c>
      <c r="M144" s="89" t="str" cm="1">
        <f t="array" ref="M144" xml:space="preserve">
IF(A144="","",
_xlfn._xlws.FILTER('BD PREÇO'!$S$10:$S$1609,'BD PREÇO'!$A$10:$A$1609=A144,""))</f>
        <v/>
      </c>
      <c r="N144" s="89" t="str" cm="1">
        <f t="array" ref="N144" xml:space="preserve">
IF(A144="","",
_xlfn._xlws.FILTER('BD ITEM'!$O$12:$O$331,'BD ITEM'!$B$12:$B$331=B144,""))</f>
        <v/>
      </c>
      <c r="O144" s="89" t="str" cm="1">
        <f t="array" ref="O144" xml:space="preserve">
IF(A144="","",
_xlfn._xlws.FILTER('BD ITEM'!$P$12:$P$331,'BD ITEM'!$B$12:$B$331=B144,""))</f>
        <v/>
      </c>
      <c r="P144" s="89" t="str" cm="1">
        <f t="array" ref="P144" xml:space="preserve">
IF(A144="","",
_xlfn._xlws.FILTER('BD ITEM'!$Q$12:$Q$331,'BD ITEM'!$B$12:$B$331=B144,""))</f>
        <v/>
      </c>
      <c r="Q144" s="87" t="str" cm="1">
        <f t="array" ref="Q144" xml:space="preserve">
IF(A144="","",
_xlfn._xlws.FILTER('BD PREÇO'!$T$10:$T$1609,'BD PREÇO'!$A$10:$A$1609=A144,""))</f>
        <v/>
      </c>
      <c r="R144" s="23"/>
    </row>
    <row r="145" spans="1:18">
      <c r="A145" s="41"/>
      <c r="B145" s="81" t="str" cm="1">
        <f t="array" ref="B145" xml:space="preserve">
IF(A145="","",
_xlfn._xlws.FILTER('BD PREÇO'!$B$10:$B$1609,'BD PREÇO'!$A$10:$A$1609=A145,""))</f>
        <v/>
      </c>
      <c r="C145" s="81" t="str" cm="1">
        <f t="array" ref="C145" xml:space="preserve">
IF(A145="","",
_xlfn._xlws.FILTER('BD PREÇO'!$C$10:$C$1609,'BD PREÇO'!$A$10:$A$1609=A145,""))</f>
        <v/>
      </c>
      <c r="D145" s="81" t="str" cm="1">
        <f t="array" ref="D145" xml:space="preserve">
IF(A145="","",
_xlfn._xlws.FILTER('BD ITEM'!$I$12:$I$331,'BD ITEM'!$B$12:$B$331=B145,""))</f>
        <v/>
      </c>
      <c r="E145" s="81" t="str" cm="1">
        <f t="array" ref="E145" xml:space="preserve">
IF(A145="","",
_xlfn._xlws.FILTER('BD PREÇO'!$E$10:$E$1609,'BD PREÇO'!$A$10:$A$1609=A145,""))</f>
        <v/>
      </c>
      <c r="F145" s="81" t="str" cm="1">
        <f t="array" ref="F145" xml:space="preserve">
IF(A145="","",
_xlfn._xlws.FILTER('BD PREÇO'!$F$10:$F$1609,'BD PREÇO'!$A$10:$A$1609=A145,""))</f>
        <v/>
      </c>
      <c r="G145" s="81" t="str" cm="1">
        <f t="array" ref="G145" xml:space="preserve">
IF(A145="","",
_xlfn._xlws.FILTER('BD PREÇO'!$G$10:$G$1609,'BD PREÇO'!$A$10:$A$1609=A145,""))</f>
        <v/>
      </c>
      <c r="H145" s="81" t="str" cm="1">
        <f t="array" ref="H145" xml:space="preserve">
IF(A145="","",
_xlfn._xlws.FILTER('BD ITEM'!$M$12:$M$331,'BD ITEM'!$B$12:$B$331=B145,""))</f>
        <v/>
      </c>
      <c r="I145" s="81" t="str" cm="1">
        <f t="array" ref="I145" xml:space="preserve">
IF(A145="","",
_xlfn._xlws.FILTER('BD ITEM'!$N$12:$N$331,'BD ITEM'!$B$12:$B$331=B145,""))</f>
        <v/>
      </c>
      <c r="J145" s="62" t="str" cm="1">
        <f t="array" ref="J145" xml:space="preserve">
IF(A145="","",
_xlfn._xlws.FILTER('BD PREÇO'!$P$10:$P$1609,'BD PREÇO'!$A$10:$A$1609=A145,""))</f>
        <v/>
      </c>
      <c r="K145" s="90" t="str" cm="1">
        <f t="array" ref="K145" xml:space="preserve">
IF(A145="","",
_xlfn._xlws.FILTER('BD PREÇO'!$Q$10:$Q$1609,'BD PREÇO'!$A$10:$A$1609=A145,""))</f>
        <v/>
      </c>
      <c r="L145" s="88" t="str" cm="1">
        <f t="array" ref="L145" xml:space="preserve">
IF(A145="","",
_xlfn._xlws.FILTER('BD PREÇO'!$R$10:$R$1609,'BD PREÇO'!$A$10:$A$1609=A145,""))</f>
        <v/>
      </c>
      <c r="M145" s="89" t="str" cm="1">
        <f t="array" ref="M145" xml:space="preserve">
IF(A145="","",
_xlfn._xlws.FILTER('BD PREÇO'!$S$10:$S$1609,'BD PREÇO'!$A$10:$A$1609=A145,""))</f>
        <v/>
      </c>
      <c r="N145" s="89" t="str" cm="1">
        <f t="array" ref="N145" xml:space="preserve">
IF(A145="","",
_xlfn._xlws.FILTER('BD ITEM'!$O$12:$O$331,'BD ITEM'!$B$12:$B$331=B145,""))</f>
        <v/>
      </c>
      <c r="O145" s="89" t="str" cm="1">
        <f t="array" ref="O145" xml:space="preserve">
IF(A145="","",
_xlfn._xlws.FILTER('BD ITEM'!$P$12:$P$331,'BD ITEM'!$B$12:$B$331=B145,""))</f>
        <v/>
      </c>
      <c r="P145" s="89" t="str" cm="1">
        <f t="array" ref="P145" xml:space="preserve">
IF(A145="","",
_xlfn._xlws.FILTER('BD ITEM'!$Q$12:$Q$331,'BD ITEM'!$B$12:$B$331=B145,""))</f>
        <v/>
      </c>
      <c r="Q145" s="87" t="str" cm="1">
        <f t="array" ref="Q145" xml:space="preserve">
IF(A145="","",
_xlfn._xlws.FILTER('BD PREÇO'!$T$10:$T$1609,'BD PREÇO'!$A$10:$A$1609=A145,""))</f>
        <v/>
      </c>
      <c r="R145" s="23"/>
    </row>
    <row r="146" spans="1:18">
      <c r="A146" s="41"/>
      <c r="B146" s="81" t="str" cm="1">
        <f t="array" ref="B146" xml:space="preserve">
IF(A146="","",
_xlfn._xlws.FILTER('BD PREÇO'!$B$10:$B$1609,'BD PREÇO'!$A$10:$A$1609=A146,""))</f>
        <v/>
      </c>
      <c r="C146" s="81" t="str" cm="1">
        <f t="array" ref="C146" xml:space="preserve">
IF(A146="","",
_xlfn._xlws.FILTER('BD PREÇO'!$C$10:$C$1609,'BD PREÇO'!$A$10:$A$1609=A146,""))</f>
        <v/>
      </c>
      <c r="D146" s="81" t="str" cm="1">
        <f t="array" ref="D146" xml:space="preserve">
IF(A146="","",
_xlfn._xlws.FILTER('BD ITEM'!$I$12:$I$331,'BD ITEM'!$B$12:$B$331=B146,""))</f>
        <v/>
      </c>
      <c r="E146" s="81" t="str" cm="1">
        <f t="array" ref="E146" xml:space="preserve">
IF(A146="","",
_xlfn._xlws.FILTER('BD PREÇO'!$E$10:$E$1609,'BD PREÇO'!$A$10:$A$1609=A146,""))</f>
        <v/>
      </c>
      <c r="F146" s="81" t="str" cm="1">
        <f t="array" ref="F146" xml:space="preserve">
IF(A146="","",
_xlfn._xlws.FILTER('BD PREÇO'!$F$10:$F$1609,'BD PREÇO'!$A$10:$A$1609=A146,""))</f>
        <v/>
      </c>
      <c r="G146" s="81" t="str" cm="1">
        <f t="array" ref="G146" xml:space="preserve">
IF(A146="","",
_xlfn._xlws.FILTER('BD PREÇO'!$G$10:$G$1609,'BD PREÇO'!$A$10:$A$1609=A146,""))</f>
        <v/>
      </c>
      <c r="H146" s="81" t="str" cm="1">
        <f t="array" ref="H146" xml:space="preserve">
IF(A146="","",
_xlfn._xlws.FILTER('BD ITEM'!$M$12:$M$331,'BD ITEM'!$B$12:$B$331=B146,""))</f>
        <v/>
      </c>
      <c r="I146" s="81" t="str" cm="1">
        <f t="array" ref="I146" xml:space="preserve">
IF(A146="","",
_xlfn._xlws.FILTER('BD ITEM'!$N$12:$N$331,'BD ITEM'!$B$12:$B$331=B146,""))</f>
        <v/>
      </c>
      <c r="J146" s="62" t="str" cm="1">
        <f t="array" ref="J146" xml:space="preserve">
IF(A146="","",
_xlfn._xlws.FILTER('BD PREÇO'!$P$10:$P$1609,'BD PREÇO'!$A$10:$A$1609=A146,""))</f>
        <v/>
      </c>
      <c r="K146" s="90" t="str" cm="1">
        <f t="array" ref="K146" xml:space="preserve">
IF(A146="","",
_xlfn._xlws.FILTER('BD PREÇO'!$Q$10:$Q$1609,'BD PREÇO'!$A$10:$A$1609=A146,""))</f>
        <v/>
      </c>
      <c r="L146" s="88" t="str" cm="1">
        <f t="array" ref="L146" xml:space="preserve">
IF(A146="","",
_xlfn._xlws.FILTER('BD PREÇO'!$R$10:$R$1609,'BD PREÇO'!$A$10:$A$1609=A146,""))</f>
        <v/>
      </c>
      <c r="M146" s="89" t="str" cm="1">
        <f t="array" ref="M146" xml:space="preserve">
IF(A146="","",
_xlfn._xlws.FILTER('BD PREÇO'!$S$10:$S$1609,'BD PREÇO'!$A$10:$A$1609=A146,""))</f>
        <v/>
      </c>
      <c r="N146" s="89" t="str" cm="1">
        <f t="array" ref="N146" xml:space="preserve">
IF(A146="","",
_xlfn._xlws.FILTER('BD ITEM'!$O$12:$O$331,'BD ITEM'!$B$12:$B$331=B146,""))</f>
        <v/>
      </c>
      <c r="O146" s="89" t="str" cm="1">
        <f t="array" ref="O146" xml:space="preserve">
IF(A146="","",
_xlfn._xlws.FILTER('BD ITEM'!$P$12:$P$331,'BD ITEM'!$B$12:$B$331=B146,""))</f>
        <v/>
      </c>
      <c r="P146" s="89" t="str" cm="1">
        <f t="array" ref="P146" xml:space="preserve">
IF(A146="","",
_xlfn._xlws.FILTER('BD ITEM'!$Q$12:$Q$331,'BD ITEM'!$B$12:$B$331=B146,""))</f>
        <v/>
      </c>
      <c r="Q146" s="87" t="str" cm="1">
        <f t="array" ref="Q146" xml:space="preserve">
IF(A146="","",
_xlfn._xlws.FILTER('BD PREÇO'!$T$10:$T$1609,'BD PREÇO'!$A$10:$A$1609=A146,""))</f>
        <v/>
      </c>
      <c r="R146" s="23"/>
    </row>
    <row r="147" spans="1:18">
      <c r="A147" s="41"/>
      <c r="B147" s="81" t="str" cm="1">
        <f t="array" ref="B147" xml:space="preserve">
IF(A147="","",
_xlfn._xlws.FILTER('BD PREÇO'!$B$10:$B$1609,'BD PREÇO'!$A$10:$A$1609=A147,""))</f>
        <v/>
      </c>
      <c r="C147" s="81" t="str" cm="1">
        <f t="array" ref="C147" xml:space="preserve">
IF(A147="","",
_xlfn._xlws.FILTER('BD PREÇO'!$C$10:$C$1609,'BD PREÇO'!$A$10:$A$1609=A147,""))</f>
        <v/>
      </c>
      <c r="D147" s="81" t="str" cm="1">
        <f t="array" ref="D147" xml:space="preserve">
IF(A147="","",
_xlfn._xlws.FILTER('BD ITEM'!$I$12:$I$331,'BD ITEM'!$B$12:$B$331=B147,""))</f>
        <v/>
      </c>
      <c r="E147" s="81" t="str" cm="1">
        <f t="array" ref="E147" xml:space="preserve">
IF(A147="","",
_xlfn._xlws.FILTER('BD PREÇO'!$E$10:$E$1609,'BD PREÇO'!$A$10:$A$1609=A147,""))</f>
        <v/>
      </c>
      <c r="F147" s="81" t="str" cm="1">
        <f t="array" ref="F147" xml:space="preserve">
IF(A147="","",
_xlfn._xlws.FILTER('BD PREÇO'!$F$10:$F$1609,'BD PREÇO'!$A$10:$A$1609=A147,""))</f>
        <v/>
      </c>
      <c r="G147" s="81" t="str" cm="1">
        <f t="array" ref="G147" xml:space="preserve">
IF(A147="","",
_xlfn._xlws.FILTER('BD PREÇO'!$G$10:$G$1609,'BD PREÇO'!$A$10:$A$1609=A147,""))</f>
        <v/>
      </c>
      <c r="H147" s="81" t="str" cm="1">
        <f t="array" ref="H147" xml:space="preserve">
IF(A147="","",
_xlfn._xlws.FILTER('BD ITEM'!$M$12:$M$331,'BD ITEM'!$B$12:$B$331=B147,""))</f>
        <v/>
      </c>
      <c r="I147" s="81" t="str" cm="1">
        <f t="array" ref="I147" xml:space="preserve">
IF(A147="","",
_xlfn._xlws.FILTER('BD ITEM'!$N$12:$N$331,'BD ITEM'!$B$12:$B$331=B147,""))</f>
        <v/>
      </c>
      <c r="J147" s="62" t="str" cm="1">
        <f t="array" ref="J147" xml:space="preserve">
IF(A147="","",
_xlfn._xlws.FILTER('BD PREÇO'!$P$10:$P$1609,'BD PREÇO'!$A$10:$A$1609=A147,""))</f>
        <v/>
      </c>
      <c r="K147" s="90" t="str" cm="1">
        <f t="array" ref="K147" xml:space="preserve">
IF(A147="","",
_xlfn._xlws.FILTER('BD PREÇO'!$Q$10:$Q$1609,'BD PREÇO'!$A$10:$A$1609=A147,""))</f>
        <v/>
      </c>
      <c r="L147" s="88" t="str" cm="1">
        <f t="array" ref="L147" xml:space="preserve">
IF(A147="","",
_xlfn._xlws.FILTER('BD PREÇO'!$R$10:$R$1609,'BD PREÇO'!$A$10:$A$1609=A147,""))</f>
        <v/>
      </c>
      <c r="M147" s="89" t="str" cm="1">
        <f t="array" ref="M147" xml:space="preserve">
IF(A147="","",
_xlfn._xlws.FILTER('BD PREÇO'!$S$10:$S$1609,'BD PREÇO'!$A$10:$A$1609=A147,""))</f>
        <v/>
      </c>
      <c r="N147" s="89" t="str" cm="1">
        <f t="array" ref="N147" xml:space="preserve">
IF(A147="","",
_xlfn._xlws.FILTER('BD ITEM'!$O$12:$O$331,'BD ITEM'!$B$12:$B$331=B147,""))</f>
        <v/>
      </c>
      <c r="O147" s="89" t="str" cm="1">
        <f t="array" ref="O147" xml:space="preserve">
IF(A147="","",
_xlfn._xlws.FILTER('BD ITEM'!$P$12:$P$331,'BD ITEM'!$B$12:$B$331=B147,""))</f>
        <v/>
      </c>
      <c r="P147" s="89" t="str" cm="1">
        <f t="array" ref="P147" xml:space="preserve">
IF(A147="","",
_xlfn._xlws.FILTER('BD ITEM'!$Q$12:$Q$331,'BD ITEM'!$B$12:$B$331=B147,""))</f>
        <v/>
      </c>
      <c r="Q147" s="87" t="str" cm="1">
        <f t="array" ref="Q147" xml:space="preserve">
IF(A147="","",
_xlfn._xlws.FILTER('BD PREÇO'!$T$10:$T$1609,'BD PREÇO'!$A$10:$A$1609=A147,""))</f>
        <v/>
      </c>
      <c r="R147" s="23"/>
    </row>
    <row r="148" spans="1:18">
      <c r="A148" s="41"/>
      <c r="B148" s="81" t="str" cm="1">
        <f t="array" ref="B148" xml:space="preserve">
IF(A148="","",
_xlfn._xlws.FILTER('BD PREÇO'!$B$10:$B$1609,'BD PREÇO'!$A$10:$A$1609=A148,""))</f>
        <v/>
      </c>
      <c r="C148" s="81" t="str" cm="1">
        <f t="array" ref="C148" xml:space="preserve">
IF(A148="","",
_xlfn._xlws.FILTER('BD PREÇO'!$C$10:$C$1609,'BD PREÇO'!$A$10:$A$1609=A148,""))</f>
        <v/>
      </c>
      <c r="D148" s="81" t="str" cm="1">
        <f t="array" ref="D148" xml:space="preserve">
IF(A148="","",
_xlfn._xlws.FILTER('BD ITEM'!$I$12:$I$331,'BD ITEM'!$B$12:$B$331=B148,""))</f>
        <v/>
      </c>
      <c r="E148" s="81" t="str" cm="1">
        <f t="array" ref="E148" xml:space="preserve">
IF(A148="","",
_xlfn._xlws.FILTER('BD PREÇO'!$E$10:$E$1609,'BD PREÇO'!$A$10:$A$1609=A148,""))</f>
        <v/>
      </c>
      <c r="F148" s="81" t="str" cm="1">
        <f t="array" ref="F148" xml:space="preserve">
IF(A148="","",
_xlfn._xlws.FILTER('BD PREÇO'!$F$10:$F$1609,'BD PREÇO'!$A$10:$A$1609=A148,""))</f>
        <v/>
      </c>
      <c r="G148" s="81" t="str" cm="1">
        <f t="array" ref="G148" xml:space="preserve">
IF(A148="","",
_xlfn._xlws.FILTER('BD PREÇO'!$G$10:$G$1609,'BD PREÇO'!$A$10:$A$1609=A148,""))</f>
        <v/>
      </c>
      <c r="H148" s="81" t="str" cm="1">
        <f t="array" ref="H148" xml:space="preserve">
IF(A148="","",
_xlfn._xlws.FILTER('BD ITEM'!$M$12:$M$331,'BD ITEM'!$B$12:$B$331=B148,""))</f>
        <v/>
      </c>
      <c r="I148" s="81" t="str" cm="1">
        <f t="array" ref="I148" xml:space="preserve">
IF(A148="","",
_xlfn._xlws.FILTER('BD ITEM'!$N$12:$N$331,'BD ITEM'!$B$12:$B$331=B148,""))</f>
        <v/>
      </c>
      <c r="J148" s="62" t="str" cm="1">
        <f t="array" ref="J148" xml:space="preserve">
IF(A148="","",
_xlfn._xlws.FILTER('BD PREÇO'!$P$10:$P$1609,'BD PREÇO'!$A$10:$A$1609=A148,""))</f>
        <v/>
      </c>
      <c r="K148" s="90" t="str" cm="1">
        <f t="array" ref="K148" xml:space="preserve">
IF(A148="","",
_xlfn._xlws.FILTER('BD PREÇO'!$Q$10:$Q$1609,'BD PREÇO'!$A$10:$A$1609=A148,""))</f>
        <v/>
      </c>
      <c r="L148" s="88" t="str" cm="1">
        <f t="array" ref="L148" xml:space="preserve">
IF(A148="","",
_xlfn._xlws.FILTER('BD PREÇO'!$R$10:$R$1609,'BD PREÇO'!$A$10:$A$1609=A148,""))</f>
        <v/>
      </c>
      <c r="M148" s="89" t="str" cm="1">
        <f t="array" ref="M148" xml:space="preserve">
IF(A148="","",
_xlfn._xlws.FILTER('BD PREÇO'!$S$10:$S$1609,'BD PREÇO'!$A$10:$A$1609=A148,""))</f>
        <v/>
      </c>
      <c r="N148" s="89" t="str" cm="1">
        <f t="array" ref="N148" xml:space="preserve">
IF(A148="","",
_xlfn._xlws.FILTER('BD ITEM'!$O$12:$O$331,'BD ITEM'!$B$12:$B$331=B148,""))</f>
        <v/>
      </c>
      <c r="O148" s="89" t="str" cm="1">
        <f t="array" ref="O148" xml:space="preserve">
IF(A148="","",
_xlfn._xlws.FILTER('BD ITEM'!$P$12:$P$331,'BD ITEM'!$B$12:$B$331=B148,""))</f>
        <v/>
      </c>
      <c r="P148" s="89" t="str" cm="1">
        <f t="array" ref="P148" xml:space="preserve">
IF(A148="","",
_xlfn._xlws.FILTER('BD ITEM'!$Q$12:$Q$331,'BD ITEM'!$B$12:$B$331=B148,""))</f>
        <v/>
      </c>
      <c r="Q148" s="87" t="str" cm="1">
        <f t="array" ref="Q148" xml:space="preserve">
IF(A148="","",
_xlfn._xlws.FILTER('BD PREÇO'!$T$10:$T$1609,'BD PREÇO'!$A$10:$A$1609=A148,""))</f>
        <v/>
      </c>
      <c r="R148" s="23"/>
    </row>
    <row r="149" spans="1:18">
      <c r="A149" s="41"/>
      <c r="B149" s="81" t="str" cm="1">
        <f t="array" ref="B149" xml:space="preserve">
IF(A149="","",
_xlfn._xlws.FILTER('BD PREÇO'!$B$10:$B$1609,'BD PREÇO'!$A$10:$A$1609=A149,""))</f>
        <v/>
      </c>
      <c r="C149" s="81" t="str" cm="1">
        <f t="array" ref="C149" xml:space="preserve">
IF(A149="","",
_xlfn._xlws.FILTER('BD PREÇO'!$C$10:$C$1609,'BD PREÇO'!$A$10:$A$1609=A149,""))</f>
        <v/>
      </c>
      <c r="D149" s="81" t="str" cm="1">
        <f t="array" ref="D149" xml:space="preserve">
IF(A149="","",
_xlfn._xlws.FILTER('BD ITEM'!$I$12:$I$331,'BD ITEM'!$B$12:$B$331=B149,""))</f>
        <v/>
      </c>
      <c r="E149" s="81" t="str" cm="1">
        <f t="array" ref="E149" xml:space="preserve">
IF(A149="","",
_xlfn._xlws.FILTER('BD PREÇO'!$E$10:$E$1609,'BD PREÇO'!$A$10:$A$1609=A149,""))</f>
        <v/>
      </c>
      <c r="F149" s="81" t="str" cm="1">
        <f t="array" ref="F149" xml:space="preserve">
IF(A149="","",
_xlfn._xlws.FILTER('BD PREÇO'!$F$10:$F$1609,'BD PREÇO'!$A$10:$A$1609=A149,""))</f>
        <v/>
      </c>
      <c r="G149" s="81" t="str" cm="1">
        <f t="array" ref="G149" xml:space="preserve">
IF(A149="","",
_xlfn._xlws.FILTER('BD PREÇO'!$G$10:$G$1609,'BD PREÇO'!$A$10:$A$1609=A149,""))</f>
        <v/>
      </c>
      <c r="H149" s="81" t="str" cm="1">
        <f t="array" ref="H149" xml:space="preserve">
IF(A149="","",
_xlfn._xlws.FILTER('BD ITEM'!$M$12:$M$331,'BD ITEM'!$B$12:$B$331=B149,""))</f>
        <v/>
      </c>
      <c r="I149" s="81" t="str" cm="1">
        <f t="array" ref="I149" xml:space="preserve">
IF(A149="","",
_xlfn._xlws.FILTER('BD ITEM'!$N$12:$N$331,'BD ITEM'!$B$12:$B$331=B149,""))</f>
        <v/>
      </c>
      <c r="J149" s="62" t="str" cm="1">
        <f t="array" ref="J149" xml:space="preserve">
IF(A149="","",
_xlfn._xlws.FILTER('BD PREÇO'!$P$10:$P$1609,'BD PREÇO'!$A$10:$A$1609=A149,""))</f>
        <v/>
      </c>
      <c r="K149" s="90" t="str" cm="1">
        <f t="array" ref="K149" xml:space="preserve">
IF(A149="","",
_xlfn._xlws.FILTER('BD PREÇO'!$Q$10:$Q$1609,'BD PREÇO'!$A$10:$A$1609=A149,""))</f>
        <v/>
      </c>
      <c r="L149" s="88" t="str" cm="1">
        <f t="array" ref="L149" xml:space="preserve">
IF(A149="","",
_xlfn._xlws.FILTER('BD PREÇO'!$R$10:$R$1609,'BD PREÇO'!$A$10:$A$1609=A149,""))</f>
        <v/>
      </c>
      <c r="M149" s="89" t="str" cm="1">
        <f t="array" ref="M149" xml:space="preserve">
IF(A149="","",
_xlfn._xlws.FILTER('BD PREÇO'!$S$10:$S$1609,'BD PREÇO'!$A$10:$A$1609=A149,""))</f>
        <v/>
      </c>
      <c r="N149" s="89" t="str" cm="1">
        <f t="array" ref="N149" xml:space="preserve">
IF(A149="","",
_xlfn._xlws.FILTER('BD ITEM'!$O$12:$O$331,'BD ITEM'!$B$12:$B$331=B149,""))</f>
        <v/>
      </c>
      <c r="O149" s="89" t="str" cm="1">
        <f t="array" ref="O149" xml:space="preserve">
IF(A149="","",
_xlfn._xlws.FILTER('BD ITEM'!$P$12:$P$331,'BD ITEM'!$B$12:$B$331=B149,""))</f>
        <v/>
      </c>
      <c r="P149" s="89" t="str" cm="1">
        <f t="array" ref="P149" xml:space="preserve">
IF(A149="","",
_xlfn._xlws.FILTER('BD ITEM'!$Q$12:$Q$331,'BD ITEM'!$B$12:$B$331=B149,""))</f>
        <v/>
      </c>
      <c r="Q149" s="87" t="str" cm="1">
        <f t="array" ref="Q149" xml:space="preserve">
IF(A149="","",
_xlfn._xlws.FILTER('BD PREÇO'!$T$10:$T$1609,'BD PREÇO'!$A$10:$A$1609=A149,""))</f>
        <v/>
      </c>
      <c r="R149" s="23"/>
    </row>
    <row r="150" spans="1:18">
      <c r="A150" s="41"/>
      <c r="B150" s="81" t="str" cm="1">
        <f t="array" ref="B150" xml:space="preserve">
IF(A150="","",
_xlfn._xlws.FILTER('BD PREÇO'!$B$10:$B$1609,'BD PREÇO'!$A$10:$A$1609=A150,""))</f>
        <v/>
      </c>
      <c r="C150" s="81" t="str" cm="1">
        <f t="array" ref="C150" xml:space="preserve">
IF(A150="","",
_xlfn._xlws.FILTER('BD PREÇO'!$C$10:$C$1609,'BD PREÇO'!$A$10:$A$1609=A150,""))</f>
        <v/>
      </c>
      <c r="D150" s="81" t="str" cm="1">
        <f t="array" ref="D150" xml:space="preserve">
IF(A150="","",
_xlfn._xlws.FILTER('BD ITEM'!$I$12:$I$331,'BD ITEM'!$B$12:$B$331=B150,""))</f>
        <v/>
      </c>
      <c r="E150" s="81" t="str" cm="1">
        <f t="array" ref="E150" xml:space="preserve">
IF(A150="","",
_xlfn._xlws.FILTER('BD PREÇO'!$E$10:$E$1609,'BD PREÇO'!$A$10:$A$1609=A150,""))</f>
        <v/>
      </c>
      <c r="F150" s="81" t="str" cm="1">
        <f t="array" ref="F150" xml:space="preserve">
IF(A150="","",
_xlfn._xlws.FILTER('BD PREÇO'!$F$10:$F$1609,'BD PREÇO'!$A$10:$A$1609=A150,""))</f>
        <v/>
      </c>
      <c r="G150" s="81" t="str" cm="1">
        <f t="array" ref="G150" xml:space="preserve">
IF(A150="","",
_xlfn._xlws.FILTER('BD PREÇO'!$G$10:$G$1609,'BD PREÇO'!$A$10:$A$1609=A150,""))</f>
        <v/>
      </c>
      <c r="H150" s="81" t="str" cm="1">
        <f t="array" ref="H150" xml:space="preserve">
IF(A150="","",
_xlfn._xlws.FILTER('BD ITEM'!$M$12:$M$331,'BD ITEM'!$B$12:$B$331=B150,""))</f>
        <v/>
      </c>
      <c r="I150" s="81" t="str" cm="1">
        <f t="array" ref="I150" xml:space="preserve">
IF(A150="","",
_xlfn._xlws.FILTER('BD ITEM'!$N$12:$N$331,'BD ITEM'!$B$12:$B$331=B150,""))</f>
        <v/>
      </c>
      <c r="J150" s="62" t="str" cm="1">
        <f t="array" ref="J150" xml:space="preserve">
IF(A150="","",
_xlfn._xlws.FILTER('BD PREÇO'!$P$10:$P$1609,'BD PREÇO'!$A$10:$A$1609=A150,""))</f>
        <v/>
      </c>
      <c r="K150" s="90" t="str" cm="1">
        <f t="array" ref="K150" xml:space="preserve">
IF(A150="","",
_xlfn._xlws.FILTER('BD PREÇO'!$Q$10:$Q$1609,'BD PREÇO'!$A$10:$A$1609=A150,""))</f>
        <v/>
      </c>
      <c r="L150" s="88" t="str" cm="1">
        <f t="array" ref="L150" xml:space="preserve">
IF(A150="","",
_xlfn._xlws.FILTER('BD PREÇO'!$R$10:$R$1609,'BD PREÇO'!$A$10:$A$1609=A150,""))</f>
        <v/>
      </c>
      <c r="M150" s="89" t="str" cm="1">
        <f t="array" ref="M150" xml:space="preserve">
IF(A150="","",
_xlfn._xlws.FILTER('BD PREÇO'!$S$10:$S$1609,'BD PREÇO'!$A$10:$A$1609=A150,""))</f>
        <v/>
      </c>
      <c r="N150" s="89" t="str" cm="1">
        <f t="array" ref="N150" xml:space="preserve">
IF(A150="","",
_xlfn._xlws.FILTER('BD ITEM'!$O$12:$O$331,'BD ITEM'!$B$12:$B$331=B150,""))</f>
        <v/>
      </c>
      <c r="O150" s="89" t="str" cm="1">
        <f t="array" ref="O150" xml:space="preserve">
IF(A150="","",
_xlfn._xlws.FILTER('BD ITEM'!$P$12:$P$331,'BD ITEM'!$B$12:$B$331=B150,""))</f>
        <v/>
      </c>
      <c r="P150" s="89" t="str" cm="1">
        <f t="array" ref="P150" xml:space="preserve">
IF(A150="","",
_xlfn._xlws.FILTER('BD ITEM'!$Q$12:$Q$331,'BD ITEM'!$B$12:$B$331=B150,""))</f>
        <v/>
      </c>
      <c r="Q150" s="87" t="str" cm="1">
        <f t="array" ref="Q150" xml:space="preserve">
IF(A150="","",
_xlfn._xlws.FILTER('BD PREÇO'!$T$10:$T$1609,'BD PREÇO'!$A$10:$A$1609=A150,""))</f>
        <v/>
      </c>
      <c r="R150" s="23"/>
    </row>
    <row r="151" spans="1:18">
      <c r="A151" s="41"/>
      <c r="B151" s="81" t="str" cm="1">
        <f t="array" ref="B151" xml:space="preserve">
IF(A151="","",
_xlfn._xlws.FILTER('BD PREÇO'!$B$10:$B$1609,'BD PREÇO'!$A$10:$A$1609=A151,""))</f>
        <v/>
      </c>
      <c r="C151" s="81" t="str" cm="1">
        <f t="array" ref="C151" xml:space="preserve">
IF(A151="","",
_xlfn._xlws.FILTER('BD PREÇO'!$C$10:$C$1609,'BD PREÇO'!$A$10:$A$1609=A151,""))</f>
        <v/>
      </c>
      <c r="D151" s="81" t="str" cm="1">
        <f t="array" ref="D151" xml:space="preserve">
IF(A151="","",
_xlfn._xlws.FILTER('BD ITEM'!$I$12:$I$331,'BD ITEM'!$B$12:$B$331=B151,""))</f>
        <v/>
      </c>
      <c r="E151" s="81" t="str" cm="1">
        <f t="array" ref="E151" xml:space="preserve">
IF(A151="","",
_xlfn._xlws.FILTER('BD PREÇO'!$E$10:$E$1609,'BD PREÇO'!$A$10:$A$1609=A151,""))</f>
        <v/>
      </c>
      <c r="F151" s="81" t="str" cm="1">
        <f t="array" ref="F151" xml:space="preserve">
IF(A151="","",
_xlfn._xlws.FILTER('BD PREÇO'!$F$10:$F$1609,'BD PREÇO'!$A$10:$A$1609=A151,""))</f>
        <v/>
      </c>
      <c r="G151" s="81" t="str" cm="1">
        <f t="array" ref="G151" xml:space="preserve">
IF(A151="","",
_xlfn._xlws.FILTER('BD PREÇO'!$G$10:$G$1609,'BD PREÇO'!$A$10:$A$1609=A151,""))</f>
        <v/>
      </c>
      <c r="H151" s="81" t="str" cm="1">
        <f t="array" ref="H151" xml:space="preserve">
IF(A151="","",
_xlfn._xlws.FILTER('BD ITEM'!$M$12:$M$331,'BD ITEM'!$B$12:$B$331=B151,""))</f>
        <v/>
      </c>
      <c r="I151" s="81" t="str" cm="1">
        <f t="array" ref="I151" xml:space="preserve">
IF(A151="","",
_xlfn._xlws.FILTER('BD ITEM'!$N$12:$N$331,'BD ITEM'!$B$12:$B$331=B151,""))</f>
        <v/>
      </c>
      <c r="J151" s="62" t="str" cm="1">
        <f t="array" ref="J151" xml:space="preserve">
IF(A151="","",
_xlfn._xlws.FILTER('BD PREÇO'!$P$10:$P$1609,'BD PREÇO'!$A$10:$A$1609=A151,""))</f>
        <v/>
      </c>
      <c r="K151" s="90" t="str" cm="1">
        <f t="array" ref="K151" xml:space="preserve">
IF(A151="","",
_xlfn._xlws.FILTER('BD PREÇO'!$Q$10:$Q$1609,'BD PREÇO'!$A$10:$A$1609=A151,""))</f>
        <v/>
      </c>
      <c r="L151" s="88" t="str" cm="1">
        <f t="array" ref="L151" xml:space="preserve">
IF(A151="","",
_xlfn._xlws.FILTER('BD PREÇO'!$R$10:$R$1609,'BD PREÇO'!$A$10:$A$1609=A151,""))</f>
        <v/>
      </c>
      <c r="M151" s="89" t="str" cm="1">
        <f t="array" ref="M151" xml:space="preserve">
IF(A151="","",
_xlfn._xlws.FILTER('BD PREÇO'!$S$10:$S$1609,'BD PREÇO'!$A$10:$A$1609=A151,""))</f>
        <v/>
      </c>
      <c r="N151" s="89" t="str" cm="1">
        <f t="array" ref="N151" xml:space="preserve">
IF(A151="","",
_xlfn._xlws.FILTER('BD ITEM'!$O$12:$O$331,'BD ITEM'!$B$12:$B$331=B151,""))</f>
        <v/>
      </c>
      <c r="O151" s="89" t="str" cm="1">
        <f t="array" ref="O151" xml:space="preserve">
IF(A151="","",
_xlfn._xlws.FILTER('BD ITEM'!$P$12:$P$331,'BD ITEM'!$B$12:$B$331=B151,""))</f>
        <v/>
      </c>
      <c r="P151" s="89" t="str" cm="1">
        <f t="array" ref="P151" xml:space="preserve">
IF(A151="","",
_xlfn._xlws.FILTER('BD ITEM'!$Q$12:$Q$331,'BD ITEM'!$B$12:$B$331=B151,""))</f>
        <v/>
      </c>
      <c r="Q151" s="87" t="str" cm="1">
        <f t="array" ref="Q151" xml:space="preserve">
IF(A151="","",
_xlfn._xlws.FILTER('BD PREÇO'!$T$10:$T$1609,'BD PREÇO'!$A$10:$A$1609=A151,""))</f>
        <v/>
      </c>
      <c r="R151" s="23"/>
    </row>
    <row r="152" spans="1:18">
      <c r="A152" s="41"/>
      <c r="B152" s="81" t="str" cm="1">
        <f t="array" ref="B152" xml:space="preserve">
IF(A152="","",
_xlfn._xlws.FILTER('BD PREÇO'!$B$10:$B$1609,'BD PREÇO'!$A$10:$A$1609=A152,""))</f>
        <v/>
      </c>
      <c r="C152" s="81" t="str" cm="1">
        <f t="array" ref="C152" xml:space="preserve">
IF(A152="","",
_xlfn._xlws.FILTER('BD PREÇO'!$C$10:$C$1609,'BD PREÇO'!$A$10:$A$1609=A152,""))</f>
        <v/>
      </c>
      <c r="D152" s="81" t="str" cm="1">
        <f t="array" ref="D152" xml:space="preserve">
IF(A152="","",
_xlfn._xlws.FILTER('BD ITEM'!$I$12:$I$331,'BD ITEM'!$B$12:$B$331=B152,""))</f>
        <v/>
      </c>
      <c r="E152" s="81" t="str" cm="1">
        <f t="array" ref="E152" xml:space="preserve">
IF(A152="","",
_xlfn._xlws.FILTER('BD PREÇO'!$E$10:$E$1609,'BD PREÇO'!$A$10:$A$1609=A152,""))</f>
        <v/>
      </c>
      <c r="F152" s="81" t="str" cm="1">
        <f t="array" ref="F152" xml:space="preserve">
IF(A152="","",
_xlfn._xlws.FILTER('BD PREÇO'!$F$10:$F$1609,'BD PREÇO'!$A$10:$A$1609=A152,""))</f>
        <v/>
      </c>
      <c r="G152" s="81" t="str" cm="1">
        <f t="array" ref="G152" xml:space="preserve">
IF(A152="","",
_xlfn._xlws.FILTER('BD PREÇO'!$G$10:$G$1609,'BD PREÇO'!$A$10:$A$1609=A152,""))</f>
        <v/>
      </c>
      <c r="H152" s="81" t="str" cm="1">
        <f t="array" ref="H152" xml:space="preserve">
IF(A152="","",
_xlfn._xlws.FILTER('BD ITEM'!$M$12:$M$331,'BD ITEM'!$B$12:$B$331=B152,""))</f>
        <v/>
      </c>
      <c r="I152" s="81" t="str" cm="1">
        <f t="array" ref="I152" xml:space="preserve">
IF(A152="","",
_xlfn._xlws.FILTER('BD ITEM'!$N$12:$N$331,'BD ITEM'!$B$12:$B$331=B152,""))</f>
        <v/>
      </c>
      <c r="J152" s="62" t="str" cm="1">
        <f t="array" ref="J152" xml:space="preserve">
IF(A152="","",
_xlfn._xlws.FILTER('BD PREÇO'!$P$10:$P$1609,'BD PREÇO'!$A$10:$A$1609=A152,""))</f>
        <v/>
      </c>
      <c r="K152" s="90" t="str" cm="1">
        <f t="array" ref="K152" xml:space="preserve">
IF(A152="","",
_xlfn._xlws.FILTER('BD PREÇO'!$Q$10:$Q$1609,'BD PREÇO'!$A$10:$A$1609=A152,""))</f>
        <v/>
      </c>
      <c r="L152" s="88" t="str" cm="1">
        <f t="array" ref="L152" xml:space="preserve">
IF(A152="","",
_xlfn._xlws.FILTER('BD PREÇO'!$R$10:$R$1609,'BD PREÇO'!$A$10:$A$1609=A152,""))</f>
        <v/>
      </c>
      <c r="M152" s="89" t="str" cm="1">
        <f t="array" ref="M152" xml:space="preserve">
IF(A152="","",
_xlfn._xlws.FILTER('BD PREÇO'!$S$10:$S$1609,'BD PREÇO'!$A$10:$A$1609=A152,""))</f>
        <v/>
      </c>
      <c r="N152" s="89" t="str" cm="1">
        <f t="array" ref="N152" xml:space="preserve">
IF(A152="","",
_xlfn._xlws.FILTER('BD ITEM'!$O$12:$O$331,'BD ITEM'!$B$12:$B$331=B152,""))</f>
        <v/>
      </c>
      <c r="O152" s="89" t="str" cm="1">
        <f t="array" ref="O152" xml:space="preserve">
IF(A152="","",
_xlfn._xlws.FILTER('BD ITEM'!$P$12:$P$331,'BD ITEM'!$B$12:$B$331=B152,""))</f>
        <v/>
      </c>
      <c r="P152" s="89" t="str" cm="1">
        <f t="array" ref="P152" xml:space="preserve">
IF(A152="","",
_xlfn._xlws.FILTER('BD ITEM'!$Q$12:$Q$331,'BD ITEM'!$B$12:$B$331=B152,""))</f>
        <v/>
      </c>
      <c r="Q152" s="87" t="str" cm="1">
        <f t="array" ref="Q152" xml:space="preserve">
IF(A152="","",
_xlfn._xlws.FILTER('BD PREÇO'!$T$10:$T$1609,'BD PREÇO'!$A$10:$A$1609=A152,""))</f>
        <v/>
      </c>
      <c r="R152" s="23"/>
    </row>
    <row r="153" spans="1:18">
      <c r="A153" s="41"/>
      <c r="B153" s="81" t="str" cm="1">
        <f t="array" ref="B153" xml:space="preserve">
IF(A153="","",
_xlfn._xlws.FILTER('BD PREÇO'!$B$10:$B$1609,'BD PREÇO'!$A$10:$A$1609=A153,""))</f>
        <v/>
      </c>
      <c r="C153" s="81" t="str" cm="1">
        <f t="array" ref="C153" xml:space="preserve">
IF(A153="","",
_xlfn._xlws.FILTER('BD PREÇO'!$C$10:$C$1609,'BD PREÇO'!$A$10:$A$1609=A153,""))</f>
        <v/>
      </c>
      <c r="D153" s="81" t="str" cm="1">
        <f t="array" ref="D153" xml:space="preserve">
IF(A153="","",
_xlfn._xlws.FILTER('BD ITEM'!$I$12:$I$331,'BD ITEM'!$B$12:$B$331=B153,""))</f>
        <v/>
      </c>
      <c r="E153" s="81" t="str" cm="1">
        <f t="array" ref="E153" xml:space="preserve">
IF(A153="","",
_xlfn._xlws.FILTER('BD PREÇO'!$E$10:$E$1609,'BD PREÇO'!$A$10:$A$1609=A153,""))</f>
        <v/>
      </c>
      <c r="F153" s="81" t="str" cm="1">
        <f t="array" ref="F153" xml:space="preserve">
IF(A153="","",
_xlfn._xlws.FILTER('BD PREÇO'!$F$10:$F$1609,'BD PREÇO'!$A$10:$A$1609=A153,""))</f>
        <v/>
      </c>
      <c r="G153" s="81" t="str" cm="1">
        <f t="array" ref="G153" xml:space="preserve">
IF(A153="","",
_xlfn._xlws.FILTER('BD PREÇO'!$G$10:$G$1609,'BD PREÇO'!$A$10:$A$1609=A153,""))</f>
        <v/>
      </c>
      <c r="H153" s="81" t="str" cm="1">
        <f t="array" ref="H153" xml:space="preserve">
IF(A153="","",
_xlfn._xlws.FILTER('BD ITEM'!$M$12:$M$331,'BD ITEM'!$B$12:$B$331=B153,""))</f>
        <v/>
      </c>
      <c r="I153" s="81" t="str" cm="1">
        <f t="array" ref="I153" xml:space="preserve">
IF(A153="","",
_xlfn._xlws.FILTER('BD ITEM'!$N$12:$N$331,'BD ITEM'!$B$12:$B$331=B153,""))</f>
        <v/>
      </c>
      <c r="J153" s="62" t="str" cm="1">
        <f t="array" ref="J153" xml:space="preserve">
IF(A153="","",
_xlfn._xlws.FILTER('BD PREÇO'!$P$10:$P$1609,'BD PREÇO'!$A$10:$A$1609=A153,""))</f>
        <v/>
      </c>
      <c r="K153" s="90" t="str" cm="1">
        <f t="array" ref="K153" xml:space="preserve">
IF(A153="","",
_xlfn._xlws.FILTER('BD PREÇO'!$Q$10:$Q$1609,'BD PREÇO'!$A$10:$A$1609=A153,""))</f>
        <v/>
      </c>
      <c r="L153" s="88" t="str" cm="1">
        <f t="array" ref="L153" xml:space="preserve">
IF(A153="","",
_xlfn._xlws.FILTER('BD PREÇO'!$R$10:$R$1609,'BD PREÇO'!$A$10:$A$1609=A153,""))</f>
        <v/>
      </c>
      <c r="M153" s="89" t="str" cm="1">
        <f t="array" ref="M153" xml:space="preserve">
IF(A153="","",
_xlfn._xlws.FILTER('BD PREÇO'!$S$10:$S$1609,'BD PREÇO'!$A$10:$A$1609=A153,""))</f>
        <v/>
      </c>
      <c r="N153" s="89" t="str" cm="1">
        <f t="array" ref="N153" xml:space="preserve">
IF(A153="","",
_xlfn._xlws.FILTER('BD ITEM'!$O$12:$O$331,'BD ITEM'!$B$12:$B$331=B153,""))</f>
        <v/>
      </c>
      <c r="O153" s="89" t="str" cm="1">
        <f t="array" ref="O153" xml:space="preserve">
IF(A153="","",
_xlfn._xlws.FILTER('BD ITEM'!$P$12:$P$331,'BD ITEM'!$B$12:$B$331=B153,""))</f>
        <v/>
      </c>
      <c r="P153" s="89" t="str" cm="1">
        <f t="array" ref="P153" xml:space="preserve">
IF(A153="","",
_xlfn._xlws.FILTER('BD ITEM'!$Q$12:$Q$331,'BD ITEM'!$B$12:$B$331=B153,""))</f>
        <v/>
      </c>
      <c r="Q153" s="87" t="str" cm="1">
        <f t="array" ref="Q153" xml:space="preserve">
IF(A153="","",
_xlfn._xlws.FILTER('BD PREÇO'!$T$10:$T$1609,'BD PREÇO'!$A$10:$A$1609=A153,""))</f>
        <v/>
      </c>
      <c r="R153" s="23"/>
    </row>
    <row r="154" spans="1:18">
      <c r="A154" s="41"/>
      <c r="B154" s="81" t="str" cm="1">
        <f t="array" ref="B154" xml:space="preserve">
IF(A154="","",
_xlfn._xlws.FILTER('BD PREÇO'!$B$10:$B$1609,'BD PREÇO'!$A$10:$A$1609=A154,""))</f>
        <v/>
      </c>
      <c r="C154" s="81" t="str" cm="1">
        <f t="array" ref="C154" xml:space="preserve">
IF(A154="","",
_xlfn._xlws.FILTER('BD PREÇO'!$C$10:$C$1609,'BD PREÇO'!$A$10:$A$1609=A154,""))</f>
        <v/>
      </c>
      <c r="D154" s="81" t="str" cm="1">
        <f t="array" ref="D154" xml:space="preserve">
IF(A154="","",
_xlfn._xlws.FILTER('BD ITEM'!$I$12:$I$331,'BD ITEM'!$B$12:$B$331=B154,""))</f>
        <v/>
      </c>
      <c r="E154" s="81" t="str" cm="1">
        <f t="array" ref="E154" xml:space="preserve">
IF(A154="","",
_xlfn._xlws.FILTER('BD PREÇO'!$E$10:$E$1609,'BD PREÇO'!$A$10:$A$1609=A154,""))</f>
        <v/>
      </c>
      <c r="F154" s="81" t="str" cm="1">
        <f t="array" ref="F154" xml:space="preserve">
IF(A154="","",
_xlfn._xlws.FILTER('BD PREÇO'!$F$10:$F$1609,'BD PREÇO'!$A$10:$A$1609=A154,""))</f>
        <v/>
      </c>
      <c r="G154" s="81" t="str" cm="1">
        <f t="array" ref="G154" xml:space="preserve">
IF(A154="","",
_xlfn._xlws.FILTER('BD PREÇO'!$G$10:$G$1609,'BD PREÇO'!$A$10:$A$1609=A154,""))</f>
        <v/>
      </c>
      <c r="H154" s="81" t="str" cm="1">
        <f t="array" ref="H154" xml:space="preserve">
IF(A154="","",
_xlfn._xlws.FILTER('BD ITEM'!$M$12:$M$331,'BD ITEM'!$B$12:$B$331=B154,""))</f>
        <v/>
      </c>
      <c r="I154" s="81" t="str" cm="1">
        <f t="array" ref="I154" xml:space="preserve">
IF(A154="","",
_xlfn._xlws.FILTER('BD ITEM'!$N$12:$N$331,'BD ITEM'!$B$12:$B$331=B154,""))</f>
        <v/>
      </c>
      <c r="J154" s="62" t="str" cm="1">
        <f t="array" ref="J154" xml:space="preserve">
IF(A154="","",
_xlfn._xlws.FILTER('BD PREÇO'!$P$10:$P$1609,'BD PREÇO'!$A$10:$A$1609=A154,""))</f>
        <v/>
      </c>
      <c r="K154" s="90" t="str" cm="1">
        <f t="array" ref="K154" xml:space="preserve">
IF(A154="","",
_xlfn._xlws.FILTER('BD PREÇO'!$Q$10:$Q$1609,'BD PREÇO'!$A$10:$A$1609=A154,""))</f>
        <v/>
      </c>
      <c r="L154" s="88" t="str" cm="1">
        <f t="array" ref="L154" xml:space="preserve">
IF(A154="","",
_xlfn._xlws.FILTER('BD PREÇO'!$R$10:$R$1609,'BD PREÇO'!$A$10:$A$1609=A154,""))</f>
        <v/>
      </c>
      <c r="M154" s="89" t="str" cm="1">
        <f t="array" ref="M154" xml:space="preserve">
IF(A154="","",
_xlfn._xlws.FILTER('BD PREÇO'!$S$10:$S$1609,'BD PREÇO'!$A$10:$A$1609=A154,""))</f>
        <v/>
      </c>
      <c r="N154" s="89" t="str" cm="1">
        <f t="array" ref="N154" xml:space="preserve">
IF(A154="","",
_xlfn._xlws.FILTER('BD ITEM'!$O$12:$O$331,'BD ITEM'!$B$12:$B$331=B154,""))</f>
        <v/>
      </c>
      <c r="O154" s="89" t="str" cm="1">
        <f t="array" ref="O154" xml:space="preserve">
IF(A154="","",
_xlfn._xlws.FILTER('BD ITEM'!$P$12:$P$331,'BD ITEM'!$B$12:$B$331=B154,""))</f>
        <v/>
      </c>
      <c r="P154" s="89" t="str" cm="1">
        <f t="array" ref="P154" xml:space="preserve">
IF(A154="","",
_xlfn._xlws.FILTER('BD ITEM'!$Q$12:$Q$331,'BD ITEM'!$B$12:$B$331=B154,""))</f>
        <v/>
      </c>
      <c r="Q154" s="87" t="str" cm="1">
        <f t="array" ref="Q154" xml:space="preserve">
IF(A154="","",
_xlfn._xlws.FILTER('BD PREÇO'!$T$10:$T$1609,'BD PREÇO'!$A$10:$A$1609=A154,""))</f>
        <v/>
      </c>
      <c r="R154" s="23"/>
    </row>
    <row r="155" spans="1:18">
      <c r="A155" s="41"/>
      <c r="B155" s="81" t="str" cm="1">
        <f t="array" ref="B155" xml:space="preserve">
IF(A155="","",
_xlfn._xlws.FILTER('BD PREÇO'!$B$10:$B$1609,'BD PREÇO'!$A$10:$A$1609=A155,""))</f>
        <v/>
      </c>
      <c r="C155" s="81" t="str" cm="1">
        <f t="array" ref="C155" xml:space="preserve">
IF(A155="","",
_xlfn._xlws.FILTER('BD PREÇO'!$C$10:$C$1609,'BD PREÇO'!$A$10:$A$1609=A155,""))</f>
        <v/>
      </c>
      <c r="D155" s="81" t="str" cm="1">
        <f t="array" ref="D155" xml:space="preserve">
IF(A155="","",
_xlfn._xlws.FILTER('BD ITEM'!$I$12:$I$331,'BD ITEM'!$B$12:$B$331=B155,""))</f>
        <v/>
      </c>
      <c r="E155" s="81" t="str" cm="1">
        <f t="array" ref="E155" xml:space="preserve">
IF(A155="","",
_xlfn._xlws.FILTER('BD PREÇO'!$E$10:$E$1609,'BD PREÇO'!$A$10:$A$1609=A155,""))</f>
        <v/>
      </c>
      <c r="F155" s="81" t="str" cm="1">
        <f t="array" ref="F155" xml:space="preserve">
IF(A155="","",
_xlfn._xlws.FILTER('BD PREÇO'!$F$10:$F$1609,'BD PREÇO'!$A$10:$A$1609=A155,""))</f>
        <v/>
      </c>
      <c r="G155" s="81" t="str" cm="1">
        <f t="array" ref="G155" xml:space="preserve">
IF(A155="","",
_xlfn._xlws.FILTER('BD PREÇO'!$G$10:$G$1609,'BD PREÇO'!$A$10:$A$1609=A155,""))</f>
        <v/>
      </c>
      <c r="H155" s="81" t="str" cm="1">
        <f t="array" ref="H155" xml:space="preserve">
IF(A155="","",
_xlfn._xlws.FILTER('BD ITEM'!$M$12:$M$331,'BD ITEM'!$B$12:$B$331=B155,""))</f>
        <v/>
      </c>
      <c r="I155" s="81" t="str" cm="1">
        <f t="array" ref="I155" xml:space="preserve">
IF(A155="","",
_xlfn._xlws.FILTER('BD ITEM'!$N$12:$N$331,'BD ITEM'!$B$12:$B$331=B155,""))</f>
        <v/>
      </c>
      <c r="J155" s="62" t="str" cm="1">
        <f t="array" ref="J155" xml:space="preserve">
IF(A155="","",
_xlfn._xlws.FILTER('BD PREÇO'!$P$10:$P$1609,'BD PREÇO'!$A$10:$A$1609=A155,""))</f>
        <v/>
      </c>
      <c r="K155" s="90" t="str" cm="1">
        <f t="array" ref="K155" xml:space="preserve">
IF(A155="","",
_xlfn._xlws.FILTER('BD PREÇO'!$Q$10:$Q$1609,'BD PREÇO'!$A$10:$A$1609=A155,""))</f>
        <v/>
      </c>
      <c r="L155" s="88" t="str" cm="1">
        <f t="array" ref="L155" xml:space="preserve">
IF(A155="","",
_xlfn._xlws.FILTER('BD PREÇO'!$R$10:$R$1609,'BD PREÇO'!$A$10:$A$1609=A155,""))</f>
        <v/>
      </c>
      <c r="M155" s="89" t="str" cm="1">
        <f t="array" ref="M155" xml:space="preserve">
IF(A155="","",
_xlfn._xlws.FILTER('BD PREÇO'!$S$10:$S$1609,'BD PREÇO'!$A$10:$A$1609=A155,""))</f>
        <v/>
      </c>
      <c r="N155" s="89" t="str" cm="1">
        <f t="array" ref="N155" xml:space="preserve">
IF(A155="","",
_xlfn._xlws.FILTER('BD ITEM'!$O$12:$O$331,'BD ITEM'!$B$12:$B$331=B155,""))</f>
        <v/>
      </c>
      <c r="O155" s="89" t="str" cm="1">
        <f t="array" ref="O155" xml:space="preserve">
IF(A155="","",
_xlfn._xlws.FILTER('BD ITEM'!$P$12:$P$331,'BD ITEM'!$B$12:$B$331=B155,""))</f>
        <v/>
      </c>
      <c r="P155" s="89" t="str" cm="1">
        <f t="array" ref="P155" xml:space="preserve">
IF(A155="","",
_xlfn._xlws.FILTER('BD ITEM'!$Q$12:$Q$331,'BD ITEM'!$B$12:$B$331=B155,""))</f>
        <v/>
      </c>
      <c r="Q155" s="87" t="str" cm="1">
        <f t="array" ref="Q155" xml:space="preserve">
IF(A155="","",
_xlfn._xlws.FILTER('BD PREÇO'!$T$10:$T$1609,'BD PREÇO'!$A$10:$A$1609=A155,""))</f>
        <v/>
      </c>
      <c r="R155" s="23"/>
    </row>
    <row r="156" spans="1:18">
      <c r="A156" s="41"/>
      <c r="B156" s="81" t="str" cm="1">
        <f t="array" ref="B156" xml:space="preserve">
IF(A156="","",
_xlfn._xlws.FILTER('BD PREÇO'!$B$10:$B$1609,'BD PREÇO'!$A$10:$A$1609=A156,""))</f>
        <v/>
      </c>
      <c r="C156" s="81" t="str" cm="1">
        <f t="array" ref="C156" xml:space="preserve">
IF(A156="","",
_xlfn._xlws.FILTER('BD PREÇO'!$C$10:$C$1609,'BD PREÇO'!$A$10:$A$1609=A156,""))</f>
        <v/>
      </c>
      <c r="D156" s="81" t="str" cm="1">
        <f t="array" ref="D156" xml:space="preserve">
IF(A156="","",
_xlfn._xlws.FILTER('BD ITEM'!$I$12:$I$331,'BD ITEM'!$B$12:$B$331=B156,""))</f>
        <v/>
      </c>
      <c r="E156" s="81" t="str" cm="1">
        <f t="array" ref="E156" xml:space="preserve">
IF(A156="","",
_xlfn._xlws.FILTER('BD PREÇO'!$E$10:$E$1609,'BD PREÇO'!$A$10:$A$1609=A156,""))</f>
        <v/>
      </c>
      <c r="F156" s="81" t="str" cm="1">
        <f t="array" ref="F156" xml:space="preserve">
IF(A156="","",
_xlfn._xlws.FILTER('BD PREÇO'!$F$10:$F$1609,'BD PREÇO'!$A$10:$A$1609=A156,""))</f>
        <v/>
      </c>
      <c r="G156" s="81" t="str" cm="1">
        <f t="array" ref="G156" xml:space="preserve">
IF(A156="","",
_xlfn._xlws.FILTER('BD PREÇO'!$G$10:$G$1609,'BD PREÇO'!$A$10:$A$1609=A156,""))</f>
        <v/>
      </c>
      <c r="H156" s="81" t="str" cm="1">
        <f t="array" ref="H156" xml:space="preserve">
IF(A156="","",
_xlfn._xlws.FILTER('BD ITEM'!$M$12:$M$331,'BD ITEM'!$B$12:$B$331=B156,""))</f>
        <v/>
      </c>
      <c r="I156" s="81" t="str" cm="1">
        <f t="array" ref="I156" xml:space="preserve">
IF(A156="","",
_xlfn._xlws.FILTER('BD ITEM'!$N$12:$N$331,'BD ITEM'!$B$12:$B$331=B156,""))</f>
        <v/>
      </c>
      <c r="J156" s="62" t="str" cm="1">
        <f t="array" ref="J156" xml:space="preserve">
IF(A156="","",
_xlfn._xlws.FILTER('BD PREÇO'!$P$10:$P$1609,'BD PREÇO'!$A$10:$A$1609=A156,""))</f>
        <v/>
      </c>
      <c r="K156" s="90" t="str" cm="1">
        <f t="array" ref="K156" xml:space="preserve">
IF(A156="","",
_xlfn._xlws.FILTER('BD PREÇO'!$Q$10:$Q$1609,'BD PREÇO'!$A$10:$A$1609=A156,""))</f>
        <v/>
      </c>
      <c r="L156" s="88" t="str" cm="1">
        <f t="array" ref="L156" xml:space="preserve">
IF(A156="","",
_xlfn._xlws.FILTER('BD PREÇO'!$R$10:$R$1609,'BD PREÇO'!$A$10:$A$1609=A156,""))</f>
        <v/>
      </c>
      <c r="M156" s="89" t="str" cm="1">
        <f t="array" ref="M156" xml:space="preserve">
IF(A156="","",
_xlfn._xlws.FILTER('BD PREÇO'!$S$10:$S$1609,'BD PREÇO'!$A$10:$A$1609=A156,""))</f>
        <v/>
      </c>
      <c r="N156" s="89" t="str" cm="1">
        <f t="array" ref="N156" xml:space="preserve">
IF(A156="","",
_xlfn._xlws.FILTER('BD ITEM'!$O$12:$O$331,'BD ITEM'!$B$12:$B$331=B156,""))</f>
        <v/>
      </c>
      <c r="O156" s="89" t="str" cm="1">
        <f t="array" ref="O156" xml:space="preserve">
IF(A156="","",
_xlfn._xlws.FILTER('BD ITEM'!$P$12:$P$331,'BD ITEM'!$B$12:$B$331=B156,""))</f>
        <v/>
      </c>
      <c r="P156" s="89" t="str" cm="1">
        <f t="array" ref="P156" xml:space="preserve">
IF(A156="","",
_xlfn._xlws.FILTER('BD ITEM'!$Q$12:$Q$331,'BD ITEM'!$B$12:$B$331=B156,""))</f>
        <v/>
      </c>
      <c r="Q156" s="87" t="str" cm="1">
        <f t="array" ref="Q156" xml:space="preserve">
IF(A156="","",
_xlfn._xlws.FILTER('BD PREÇO'!$T$10:$T$1609,'BD PREÇO'!$A$10:$A$1609=A156,""))</f>
        <v/>
      </c>
      <c r="R156" s="23"/>
    </row>
    <row r="157" spans="1:18">
      <c r="A157" s="41"/>
      <c r="B157" s="81" t="str" cm="1">
        <f t="array" ref="B157" xml:space="preserve">
IF(A157="","",
_xlfn._xlws.FILTER('BD PREÇO'!$B$10:$B$1609,'BD PREÇO'!$A$10:$A$1609=A157,""))</f>
        <v/>
      </c>
      <c r="C157" s="81" t="str" cm="1">
        <f t="array" ref="C157" xml:space="preserve">
IF(A157="","",
_xlfn._xlws.FILTER('BD PREÇO'!$C$10:$C$1609,'BD PREÇO'!$A$10:$A$1609=A157,""))</f>
        <v/>
      </c>
      <c r="D157" s="81" t="str" cm="1">
        <f t="array" ref="D157" xml:space="preserve">
IF(A157="","",
_xlfn._xlws.FILTER('BD ITEM'!$I$12:$I$331,'BD ITEM'!$B$12:$B$331=B157,""))</f>
        <v/>
      </c>
      <c r="E157" s="81" t="str" cm="1">
        <f t="array" ref="E157" xml:space="preserve">
IF(A157="","",
_xlfn._xlws.FILTER('BD PREÇO'!$E$10:$E$1609,'BD PREÇO'!$A$10:$A$1609=A157,""))</f>
        <v/>
      </c>
      <c r="F157" s="81" t="str" cm="1">
        <f t="array" ref="F157" xml:space="preserve">
IF(A157="","",
_xlfn._xlws.FILTER('BD PREÇO'!$F$10:$F$1609,'BD PREÇO'!$A$10:$A$1609=A157,""))</f>
        <v/>
      </c>
      <c r="G157" s="81" t="str" cm="1">
        <f t="array" ref="G157" xml:space="preserve">
IF(A157="","",
_xlfn._xlws.FILTER('BD PREÇO'!$G$10:$G$1609,'BD PREÇO'!$A$10:$A$1609=A157,""))</f>
        <v/>
      </c>
      <c r="H157" s="81" t="str" cm="1">
        <f t="array" ref="H157" xml:space="preserve">
IF(A157="","",
_xlfn._xlws.FILTER('BD ITEM'!$M$12:$M$331,'BD ITEM'!$B$12:$B$331=B157,""))</f>
        <v/>
      </c>
      <c r="I157" s="81" t="str" cm="1">
        <f t="array" ref="I157" xml:space="preserve">
IF(A157="","",
_xlfn._xlws.FILTER('BD ITEM'!$N$12:$N$331,'BD ITEM'!$B$12:$B$331=B157,""))</f>
        <v/>
      </c>
      <c r="J157" s="62" t="str" cm="1">
        <f t="array" ref="J157" xml:space="preserve">
IF(A157="","",
_xlfn._xlws.FILTER('BD PREÇO'!$P$10:$P$1609,'BD PREÇO'!$A$10:$A$1609=A157,""))</f>
        <v/>
      </c>
      <c r="K157" s="90" t="str" cm="1">
        <f t="array" ref="K157" xml:space="preserve">
IF(A157="","",
_xlfn._xlws.FILTER('BD PREÇO'!$Q$10:$Q$1609,'BD PREÇO'!$A$10:$A$1609=A157,""))</f>
        <v/>
      </c>
      <c r="L157" s="88" t="str" cm="1">
        <f t="array" ref="L157" xml:space="preserve">
IF(A157="","",
_xlfn._xlws.FILTER('BD PREÇO'!$R$10:$R$1609,'BD PREÇO'!$A$10:$A$1609=A157,""))</f>
        <v/>
      </c>
      <c r="M157" s="89" t="str" cm="1">
        <f t="array" ref="M157" xml:space="preserve">
IF(A157="","",
_xlfn._xlws.FILTER('BD PREÇO'!$S$10:$S$1609,'BD PREÇO'!$A$10:$A$1609=A157,""))</f>
        <v/>
      </c>
      <c r="N157" s="89" t="str" cm="1">
        <f t="array" ref="N157" xml:space="preserve">
IF(A157="","",
_xlfn._xlws.FILTER('BD ITEM'!$O$12:$O$331,'BD ITEM'!$B$12:$B$331=B157,""))</f>
        <v/>
      </c>
      <c r="O157" s="89" t="str" cm="1">
        <f t="array" ref="O157" xml:space="preserve">
IF(A157="","",
_xlfn._xlws.FILTER('BD ITEM'!$P$12:$P$331,'BD ITEM'!$B$12:$B$331=B157,""))</f>
        <v/>
      </c>
      <c r="P157" s="89" t="str" cm="1">
        <f t="array" ref="P157" xml:space="preserve">
IF(A157="","",
_xlfn._xlws.FILTER('BD ITEM'!$Q$12:$Q$331,'BD ITEM'!$B$12:$B$331=B157,""))</f>
        <v/>
      </c>
      <c r="Q157" s="87" t="str" cm="1">
        <f t="array" ref="Q157" xml:space="preserve">
IF(A157="","",
_xlfn._xlws.FILTER('BD PREÇO'!$T$10:$T$1609,'BD PREÇO'!$A$10:$A$1609=A157,""))</f>
        <v/>
      </c>
      <c r="R157" s="23"/>
    </row>
    <row r="158" spans="1:18">
      <c r="A158" s="41"/>
      <c r="B158" s="81" t="str" cm="1">
        <f t="array" ref="B158" xml:space="preserve">
IF(A158="","",
_xlfn._xlws.FILTER('BD PREÇO'!$B$10:$B$1609,'BD PREÇO'!$A$10:$A$1609=A158,""))</f>
        <v/>
      </c>
      <c r="C158" s="81" t="str" cm="1">
        <f t="array" ref="C158" xml:space="preserve">
IF(A158="","",
_xlfn._xlws.FILTER('BD PREÇO'!$C$10:$C$1609,'BD PREÇO'!$A$10:$A$1609=A158,""))</f>
        <v/>
      </c>
      <c r="D158" s="81" t="str" cm="1">
        <f t="array" ref="D158" xml:space="preserve">
IF(A158="","",
_xlfn._xlws.FILTER('BD ITEM'!$I$12:$I$331,'BD ITEM'!$B$12:$B$331=B158,""))</f>
        <v/>
      </c>
      <c r="E158" s="81" t="str" cm="1">
        <f t="array" ref="E158" xml:space="preserve">
IF(A158="","",
_xlfn._xlws.FILTER('BD PREÇO'!$E$10:$E$1609,'BD PREÇO'!$A$10:$A$1609=A158,""))</f>
        <v/>
      </c>
      <c r="F158" s="81" t="str" cm="1">
        <f t="array" ref="F158" xml:space="preserve">
IF(A158="","",
_xlfn._xlws.FILTER('BD PREÇO'!$F$10:$F$1609,'BD PREÇO'!$A$10:$A$1609=A158,""))</f>
        <v/>
      </c>
      <c r="G158" s="81" t="str" cm="1">
        <f t="array" ref="G158" xml:space="preserve">
IF(A158="","",
_xlfn._xlws.FILTER('BD PREÇO'!$G$10:$G$1609,'BD PREÇO'!$A$10:$A$1609=A158,""))</f>
        <v/>
      </c>
      <c r="H158" s="81" t="str" cm="1">
        <f t="array" ref="H158" xml:space="preserve">
IF(A158="","",
_xlfn._xlws.FILTER('BD ITEM'!$M$12:$M$331,'BD ITEM'!$B$12:$B$331=B158,""))</f>
        <v/>
      </c>
      <c r="I158" s="81" t="str" cm="1">
        <f t="array" ref="I158" xml:space="preserve">
IF(A158="","",
_xlfn._xlws.FILTER('BD ITEM'!$N$12:$N$331,'BD ITEM'!$B$12:$B$331=B158,""))</f>
        <v/>
      </c>
      <c r="J158" s="62" t="str" cm="1">
        <f t="array" ref="J158" xml:space="preserve">
IF(A158="","",
_xlfn._xlws.FILTER('BD PREÇO'!$P$10:$P$1609,'BD PREÇO'!$A$10:$A$1609=A158,""))</f>
        <v/>
      </c>
      <c r="K158" s="90" t="str" cm="1">
        <f t="array" ref="K158" xml:space="preserve">
IF(A158="","",
_xlfn._xlws.FILTER('BD PREÇO'!$Q$10:$Q$1609,'BD PREÇO'!$A$10:$A$1609=A158,""))</f>
        <v/>
      </c>
      <c r="L158" s="88" t="str" cm="1">
        <f t="array" ref="L158" xml:space="preserve">
IF(A158="","",
_xlfn._xlws.FILTER('BD PREÇO'!$R$10:$R$1609,'BD PREÇO'!$A$10:$A$1609=A158,""))</f>
        <v/>
      </c>
      <c r="M158" s="89" t="str" cm="1">
        <f t="array" ref="M158" xml:space="preserve">
IF(A158="","",
_xlfn._xlws.FILTER('BD PREÇO'!$S$10:$S$1609,'BD PREÇO'!$A$10:$A$1609=A158,""))</f>
        <v/>
      </c>
      <c r="N158" s="89" t="str" cm="1">
        <f t="array" ref="N158" xml:space="preserve">
IF(A158="","",
_xlfn._xlws.FILTER('BD ITEM'!$O$12:$O$331,'BD ITEM'!$B$12:$B$331=B158,""))</f>
        <v/>
      </c>
      <c r="O158" s="89" t="str" cm="1">
        <f t="array" ref="O158" xml:space="preserve">
IF(A158="","",
_xlfn._xlws.FILTER('BD ITEM'!$P$12:$P$331,'BD ITEM'!$B$12:$B$331=B158,""))</f>
        <v/>
      </c>
      <c r="P158" s="89" t="str" cm="1">
        <f t="array" ref="P158" xml:space="preserve">
IF(A158="","",
_xlfn._xlws.FILTER('BD ITEM'!$Q$12:$Q$331,'BD ITEM'!$B$12:$B$331=B158,""))</f>
        <v/>
      </c>
      <c r="Q158" s="87" t="str" cm="1">
        <f t="array" ref="Q158" xml:space="preserve">
IF(A158="","",
_xlfn._xlws.FILTER('BD PREÇO'!$T$10:$T$1609,'BD PREÇO'!$A$10:$A$1609=A158,""))</f>
        <v/>
      </c>
      <c r="R158" s="23"/>
    </row>
    <row r="159" spans="1:18">
      <c r="A159" s="41"/>
      <c r="B159" s="81" t="str" cm="1">
        <f t="array" ref="B159" xml:space="preserve">
IF(A159="","",
_xlfn._xlws.FILTER('BD PREÇO'!$B$10:$B$1609,'BD PREÇO'!$A$10:$A$1609=A159,""))</f>
        <v/>
      </c>
      <c r="C159" s="81" t="str" cm="1">
        <f t="array" ref="C159" xml:space="preserve">
IF(A159="","",
_xlfn._xlws.FILTER('BD PREÇO'!$C$10:$C$1609,'BD PREÇO'!$A$10:$A$1609=A159,""))</f>
        <v/>
      </c>
      <c r="D159" s="81" t="str" cm="1">
        <f t="array" ref="D159" xml:space="preserve">
IF(A159="","",
_xlfn._xlws.FILTER('BD ITEM'!$I$12:$I$331,'BD ITEM'!$B$12:$B$331=B159,""))</f>
        <v/>
      </c>
      <c r="E159" s="81" t="str" cm="1">
        <f t="array" ref="E159" xml:space="preserve">
IF(A159="","",
_xlfn._xlws.FILTER('BD PREÇO'!$E$10:$E$1609,'BD PREÇO'!$A$10:$A$1609=A159,""))</f>
        <v/>
      </c>
      <c r="F159" s="81" t="str" cm="1">
        <f t="array" ref="F159" xml:space="preserve">
IF(A159="","",
_xlfn._xlws.FILTER('BD PREÇO'!$F$10:$F$1609,'BD PREÇO'!$A$10:$A$1609=A159,""))</f>
        <v/>
      </c>
      <c r="G159" s="81" t="str" cm="1">
        <f t="array" ref="G159" xml:space="preserve">
IF(A159="","",
_xlfn._xlws.FILTER('BD PREÇO'!$G$10:$G$1609,'BD PREÇO'!$A$10:$A$1609=A159,""))</f>
        <v/>
      </c>
      <c r="H159" s="81" t="str" cm="1">
        <f t="array" ref="H159" xml:space="preserve">
IF(A159="","",
_xlfn._xlws.FILTER('BD ITEM'!$M$12:$M$331,'BD ITEM'!$B$12:$B$331=B159,""))</f>
        <v/>
      </c>
      <c r="I159" s="81" t="str" cm="1">
        <f t="array" ref="I159" xml:space="preserve">
IF(A159="","",
_xlfn._xlws.FILTER('BD ITEM'!$N$12:$N$331,'BD ITEM'!$B$12:$B$331=B159,""))</f>
        <v/>
      </c>
      <c r="J159" s="62" t="str" cm="1">
        <f t="array" ref="J159" xml:space="preserve">
IF(A159="","",
_xlfn._xlws.FILTER('BD PREÇO'!$P$10:$P$1609,'BD PREÇO'!$A$10:$A$1609=A159,""))</f>
        <v/>
      </c>
      <c r="K159" s="90" t="str" cm="1">
        <f t="array" ref="K159" xml:space="preserve">
IF(A159="","",
_xlfn._xlws.FILTER('BD PREÇO'!$Q$10:$Q$1609,'BD PREÇO'!$A$10:$A$1609=A159,""))</f>
        <v/>
      </c>
      <c r="L159" s="88" t="str" cm="1">
        <f t="array" ref="L159" xml:space="preserve">
IF(A159="","",
_xlfn._xlws.FILTER('BD PREÇO'!$R$10:$R$1609,'BD PREÇO'!$A$10:$A$1609=A159,""))</f>
        <v/>
      </c>
      <c r="M159" s="89" t="str" cm="1">
        <f t="array" ref="M159" xml:space="preserve">
IF(A159="","",
_xlfn._xlws.FILTER('BD PREÇO'!$S$10:$S$1609,'BD PREÇO'!$A$10:$A$1609=A159,""))</f>
        <v/>
      </c>
      <c r="N159" s="89" t="str" cm="1">
        <f t="array" ref="N159" xml:space="preserve">
IF(A159="","",
_xlfn._xlws.FILTER('BD ITEM'!$O$12:$O$331,'BD ITEM'!$B$12:$B$331=B159,""))</f>
        <v/>
      </c>
      <c r="O159" s="89" t="str" cm="1">
        <f t="array" ref="O159" xml:space="preserve">
IF(A159="","",
_xlfn._xlws.FILTER('BD ITEM'!$P$12:$P$331,'BD ITEM'!$B$12:$B$331=B159,""))</f>
        <v/>
      </c>
      <c r="P159" s="89" t="str" cm="1">
        <f t="array" ref="P159" xml:space="preserve">
IF(A159="","",
_xlfn._xlws.FILTER('BD ITEM'!$Q$12:$Q$331,'BD ITEM'!$B$12:$B$331=B159,""))</f>
        <v/>
      </c>
      <c r="Q159" s="87" t="str" cm="1">
        <f t="array" ref="Q159" xml:space="preserve">
IF(A159="","",
_xlfn._xlws.FILTER('BD PREÇO'!$T$10:$T$1609,'BD PREÇO'!$A$10:$A$1609=A159,""))</f>
        <v/>
      </c>
      <c r="R159" s="23"/>
    </row>
    <row r="160" spans="1:18">
      <c r="A160" s="41"/>
      <c r="B160" s="81" t="str" cm="1">
        <f t="array" ref="B160" xml:space="preserve">
IF(A160="","",
_xlfn._xlws.FILTER('BD PREÇO'!$B$10:$B$1609,'BD PREÇO'!$A$10:$A$1609=A160,""))</f>
        <v/>
      </c>
      <c r="C160" s="81" t="str" cm="1">
        <f t="array" ref="C160" xml:space="preserve">
IF(A160="","",
_xlfn._xlws.FILTER('BD PREÇO'!$C$10:$C$1609,'BD PREÇO'!$A$10:$A$1609=A160,""))</f>
        <v/>
      </c>
      <c r="D160" s="81" t="str" cm="1">
        <f t="array" ref="D160" xml:space="preserve">
IF(A160="","",
_xlfn._xlws.FILTER('BD ITEM'!$I$12:$I$331,'BD ITEM'!$B$12:$B$331=B160,""))</f>
        <v/>
      </c>
      <c r="E160" s="81" t="str" cm="1">
        <f t="array" ref="E160" xml:space="preserve">
IF(A160="","",
_xlfn._xlws.FILTER('BD PREÇO'!$E$10:$E$1609,'BD PREÇO'!$A$10:$A$1609=A160,""))</f>
        <v/>
      </c>
      <c r="F160" s="81" t="str" cm="1">
        <f t="array" ref="F160" xml:space="preserve">
IF(A160="","",
_xlfn._xlws.FILTER('BD PREÇO'!$F$10:$F$1609,'BD PREÇO'!$A$10:$A$1609=A160,""))</f>
        <v/>
      </c>
      <c r="G160" s="81" t="str" cm="1">
        <f t="array" ref="G160" xml:space="preserve">
IF(A160="","",
_xlfn._xlws.FILTER('BD PREÇO'!$G$10:$G$1609,'BD PREÇO'!$A$10:$A$1609=A160,""))</f>
        <v/>
      </c>
      <c r="H160" s="81" t="str" cm="1">
        <f t="array" ref="H160" xml:space="preserve">
IF(A160="","",
_xlfn._xlws.FILTER('BD ITEM'!$M$12:$M$331,'BD ITEM'!$B$12:$B$331=B160,""))</f>
        <v/>
      </c>
      <c r="I160" s="81" t="str" cm="1">
        <f t="array" ref="I160" xml:space="preserve">
IF(A160="","",
_xlfn._xlws.FILTER('BD ITEM'!$N$12:$N$331,'BD ITEM'!$B$12:$B$331=B160,""))</f>
        <v/>
      </c>
      <c r="J160" s="62" t="str" cm="1">
        <f t="array" ref="J160" xml:space="preserve">
IF(A160="","",
_xlfn._xlws.FILTER('BD PREÇO'!$P$10:$P$1609,'BD PREÇO'!$A$10:$A$1609=A160,""))</f>
        <v/>
      </c>
      <c r="K160" s="90" t="str" cm="1">
        <f t="array" ref="K160" xml:space="preserve">
IF(A160="","",
_xlfn._xlws.FILTER('BD PREÇO'!$Q$10:$Q$1609,'BD PREÇO'!$A$10:$A$1609=A160,""))</f>
        <v/>
      </c>
      <c r="L160" s="88" t="str" cm="1">
        <f t="array" ref="L160" xml:space="preserve">
IF(A160="","",
_xlfn._xlws.FILTER('BD PREÇO'!$R$10:$R$1609,'BD PREÇO'!$A$10:$A$1609=A160,""))</f>
        <v/>
      </c>
      <c r="M160" s="89" t="str" cm="1">
        <f t="array" ref="M160" xml:space="preserve">
IF(A160="","",
_xlfn._xlws.FILTER('BD PREÇO'!$S$10:$S$1609,'BD PREÇO'!$A$10:$A$1609=A160,""))</f>
        <v/>
      </c>
      <c r="N160" s="89" t="str" cm="1">
        <f t="array" ref="N160" xml:space="preserve">
IF(A160="","",
_xlfn._xlws.FILTER('BD ITEM'!$O$12:$O$331,'BD ITEM'!$B$12:$B$331=B160,""))</f>
        <v/>
      </c>
      <c r="O160" s="89" t="str" cm="1">
        <f t="array" ref="O160" xml:space="preserve">
IF(A160="","",
_xlfn._xlws.FILTER('BD ITEM'!$P$12:$P$331,'BD ITEM'!$B$12:$B$331=B160,""))</f>
        <v/>
      </c>
      <c r="P160" s="89" t="str" cm="1">
        <f t="array" ref="P160" xml:space="preserve">
IF(A160="","",
_xlfn._xlws.FILTER('BD ITEM'!$Q$12:$Q$331,'BD ITEM'!$B$12:$B$331=B160,""))</f>
        <v/>
      </c>
      <c r="Q160" s="87" t="str" cm="1">
        <f t="array" ref="Q160" xml:space="preserve">
IF(A160="","",
_xlfn._xlws.FILTER('BD PREÇO'!$T$10:$T$1609,'BD PREÇO'!$A$10:$A$1609=A160,""))</f>
        <v/>
      </c>
      <c r="R160" s="23"/>
    </row>
    <row r="161" spans="1:18">
      <c r="A161" s="41"/>
      <c r="B161" s="81" t="str" cm="1">
        <f t="array" ref="B161" xml:space="preserve">
IF(A161="","",
_xlfn._xlws.FILTER('BD PREÇO'!$B$10:$B$1609,'BD PREÇO'!$A$10:$A$1609=A161,""))</f>
        <v/>
      </c>
      <c r="C161" s="81" t="str" cm="1">
        <f t="array" ref="C161" xml:space="preserve">
IF(A161="","",
_xlfn._xlws.FILTER('BD PREÇO'!$C$10:$C$1609,'BD PREÇO'!$A$10:$A$1609=A161,""))</f>
        <v/>
      </c>
      <c r="D161" s="81" t="str" cm="1">
        <f t="array" ref="D161" xml:space="preserve">
IF(A161="","",
_xlfn._xlws.FILTER('BD ITEM'!$I$12:$I$331,'BD ITEM'!$B$12:$B$331=B161,""))</f>
        <v/>
      </c>
      <c r="E161" s="81" t="str" cm="1">
        <f t="array" ref="E161" xml:space="preserve">
IF(A161="","",
_xlfn._xlws.FILTER('BD PREÇO'!$E$10:$E$1609,'BD PREÇO'!$A$10:$A$1609=A161,""))</f>
        <v/>
      </c>
      <c r="F161" s="81" t="str" cm="1">
        <f t="array" ref="F161" xml:space="preserve">
IF(A161="","",
_xlfn._xlws.FILTER('BD PREÇO'!$F$10:$F$1609,'BD PREÇO'!$A$10:$A$1609=A161,""))</f>
        <v/>
      </c>
      <c r="G161" s="81" t="str" cm="1">
        <f t="array" ref="G161" xml:space="preserve">
IF(A161="","",
_xlfn._xlws.FILTER('BD PREÇO'!$G$10:$G$1609,'BD PREÇO'!$A$10:$A$1609=A161,""))</f>
        <v/>
      </c>
      <c r="H161" s="81" t="str" cm="1">
        <f t="array" ref="H161" xml:space="preserve">
IF(A161="","",
_xlfn._xlws.FILTER('BD ITEM'!$M$12:$M$331,'BD ITEM'!$B$12:$B$331=B161,""))</f>
        <v/>
      </c>
      <c r="I161" s="81" t="str" cm="1">
        <f t="array" ref="I161" xml:space="preserve">
IF(A161="","",
_xlfn._xlws.FILTER('BD ITEM'!$N$12:$N$331,'BD ITEM'!$B$12:$B$331=B161,""))</f>
        <v/>
      </c>
      <c r="J161" s="62" t="str" cm="1">
        <f t="array" ref="J161" xml:space="preserve">
IF(A161="","",
_xlfn._xlws.FILTER('BD PREÇO'!$P$10:$P$1609,'BD PREÇO'!$A$10:$A$1609=A161,""))</f>
        <v/>
      </c>
      <c r="K161" s="90" t="str" cm="1">
        <f t="array" ref="K161" xml:space="preserve">
IF(A161="","",
_xlfn._xlws.FILTER('BD PREÇO'!$Q$10:$Q$1609,'BD PREÇO'!$A$10:$A$1609=A161,""))</f>
        <v/>
      </c>
      <c r="L161" s="88" t="str" cm="1">
        <f t="array" ref="L161" xml:space="preserve">
IF(A161="","",
_xlfn._xlws.FILTER('BD PREÇO'!$R$10:$R$1609,'BD PREÇO'!$A$10:$A$1609=A161,""))</f>
        <v/>
      </c>
      <c r="M161" s="89" t="str" cm="1">
        <f t="array" ref="M161" xml:space="preserve">
IF(A161="","",
_xlfn._xlws.FILTER('BD PREÇO'!$S$10:$S$1609,'BD PREÇO'!$A$10:$A$1609=A161,""))</f>
        <v/>
      </c>
      <c r="N161" s="89" t="str" cm="1">
        <f t="array" ref="N161" xml:space="preserve">
IF(A161="","",
_xlfn._xlws.FILTER('BD ITEM'!$O$12:$O$331,'BD ITEM'!$B$12:$B$331=B161,""))</f>
        <v/>
      </c>
      <c r="O161" s="89" t="str" cm="1">
        <f t="array" ref="O161" xml:space="preserve">
IF(A161="","",
_xlfn._xlws.FILTER('BD ITEM'!$P$12:$P$331,'BD ITEM'!$B$12:$B$331=B161,""))</f>
        <v/>
      </c>
      <c r="P161" s="89" t="str" cm="1">
        <f t="array" ref="P161" xml:space="preserve">
IF(A161="","",
_xlfn._xlws.FILTER('BD ITEM'!$Q$12:$Q$331,'BD ITEM'!$B$12:$B$331=B161,""))</f>
        <v/>
      </c>
      <c r="Q161" s="87" t="str" cm="1">
        <f t="array" ref="Q161" xml:space="preserve">
IF(A161="","",
_xlfn._xlws.FILTER('BD PREÇO'!$T$10:$T$1609,'BD PREÇO'!$A$10:$A$1609=A161,""))</f>
        <v/>
      </c>
      <c r="R161" s="23"/>
    </row>
    <row r="162" spans="1:18">
      <c r="A162" s="41"/>
      <c r="B162" s="81" t="str" cm="1">
        <f t="array" ref="B162" xml:space="preserve">
IF(A162="","",
_xlfn._xlws.FILTER('BD PREÇO'!$B$10:$B$1609,'BD PREÇO'!$A$10:$A$1609=A162,""))</f>
        <v/>
      </c>
      <c r="C162" s="81" t="str" cm="1">
        <f t="array" ref="C162" xml:space="preserve">
IF(A162="","",
_xlfn._xlws.FILTER('BD PREÇO'!$C$10:$C$1609,'BD PREÇO'!$A$10:$A$1609=A162,""))</f>
        <v/>
      </c>
      <c r="D162" s="81" t="str" cm="1">
        <f t="array" ref="D162" xml:space="preserve">
IF(A162="","",
_xlfn._xlws.FILTER('BD ITEM'!$I$12:$I$331,'BD ITEM'!$B$12:$B$331=B162,""))</f>
        <v/>
      </c>
      <c r="E162" s="81" t="str" cm="1">
        <f t="array" ref="E162" xml:space="preserve">
IF(A162="","",
_xlfn._xlws.FILTER('BD PREÇO'!$E$10:$E$1609,'BD PREÇO'!$A$10:$A$1609=A162,""))</f>
        <v/>
      </c>
      <c r="F162" s="81" t="str" cm="1">
        <f t="array" ref="F162" xml:space="preserve">
IF(A162="","",
_xlfn._xlws.FILTER('BD PREÇO'!$F$10:$F$1609,'BD PREÇO'!$A$10:$A$1609=A162,""))</f>
        <v/>
      </c>
      <c r="G162" s="81" t="str" cm="1">
        <f t="array" ref="G162" xml:space="preserve">
IF(A162="","",
_xlfn._xlws.FILTER('BD PREÇO'!$G$10:$G$1609,'BD PREÇO'!$A$10:$A$1609=A162,""))</f>
        <v/>
      </c>
      <c r="H162" s="81" t="str" cm="1">
        <f t="array" ref="H162" xml:space="preserve">
IF(A162="","",
_xlfn._xlws.FILTER('BD ITEM'!$M$12:$M$331,'BD ITEM'!$B$12:$B$331=B162,""))</f>
        <v/>
      </c>
      <c r="I162" s="81" t="str" cm="1">
        <f t="array" ref="I162" xml:space="preserve">
IF(A162="","",
_xlfn._xlws.FILTER('BD ITEM'!$N$12:$N$331,'BD ITEM'!$B$12:$B$331=B162,""))</f>
        <v/>
      </c>
      <c r="J162" s="62" t="str" cm="1">
        <f t="array" ref="J162" xml:space="preserve">
IF(A162="","",
_xlfn._xlws.FILTER('BD PREÇO'!$P$10:$P$1609,'BD PREÇO'!$A$10:$A$1609=A162,""))</f>
        <v/>
      </c>
      <c r="K162" s="90" t="str" cm="1">
        <f t="array" ref="K162" xml:space="preserve">
IF(A162="","",
_xlfn._xlws.FILTER('BD PREÇO'!$Q$10:$Q$1609,'BD PREÇO'!$A$10:$A$1609=A162,""))</f>
        <v/>
      </c>
      <c r="L162" s="88" t="str" cm="1">
        <f t="array" ref="L162" xml:space="preserve">
IF(A162="","",
_xlfn._xlws.FILTER('BD PREÇO'!$R$10:$R$1609,'BD PREÇO'!$A$10:$A$1609=A162,""))</f>
        <v/>
      </c>
      <c r="M162" s="89" t="str" cm="1">
        <f t="array" ref="M162" xml:space="preserve">
IF(A162="","",
_xlfn._xlws.FILTER('BD PREÇO'!$S$10:$S$1609,'BD PREÇO'!$A$10:$A$1609=A162,""))</f>
        <v/>
      </c>
      <c r="N162" s="89" t="str" cm="1">
        <f t="array" ref="N162" xml:space="preserve">
IF(A162="","",
_xlfn._xlws.FILTER('BD ITEM'!$O$12:$O$331,'BD ITEM'!$B$12:$B$331=B162,""))</f>
        <v/>
      </c>
      <c r="O162" s="89" t="str" cm="1">
        <f t="array" ref="O162" xml:space="preserve">
IF(A162="","",
_xlfn._xlws.FILTER('BD ITEM'!$P$12:$P$331,'BD ITEM'!$B$12:$B$331=B162,""))</f>
        <v/>
      </c>
      <c r="P162" s="89" t="str" cm="1">
        <f t="array" ref="P162" xml:space="preserve">
IF(A162="","",
_xlfn._xlws.FILTER('BD ITEM'!$Q$12:$Q$331,'BD ITEM'!$B$12:$B$331=B162,""))</f>
        <v/>
      </c>
      <c r="Q162" s="87" t="str" cm="1">
        <f t="array" ref="Q162" xml:space="preserve">
IF(A162="","",
_xlfn._xlws.FILTER('BD PREÇO'!$T$10:$T$1609,'BD PREÇO'!$A$10:$A$1609=A162,""))</f>
        <v/>
      </c>
      <c r="R162" s="23"/>
    </row>
    <row r="163" spans="1:18">
      <c r="A163" s="41"/>
      <c r="B163" s="81" t="str" cm="1">
        <f t="array" ref="B163" xml:space="preserve">
IF(A163="","",
_xlfn._xlws.FILTER('BD PREÇO'!$B$10:$B$1609,'BD PREÇO'!$A$10:$A$1609=A163,""))</f>
        <v/>
      </c>
      <c r="C163" s="81" t="str" cm="1">
        <f t="array" ref="C163" xml:space="preserve">
IF(A163="","",
_xlfn._xlws.FILTER('BD PREÇO'!$C$10:$C$1609,'BD PREÇO'!$A$10:$A$1609=A163,""))</f>
        <v/>
      </c>
      <c r="D163" s="81" t="str" cm="1">
        <f t="array" ref="D163" xml:space="preserve">
IF(A163="","",
_xlfn._xlws.FILTER('BD ITEM'!$I$12:$I$331,'BD ITEM'!$B$12:$B$331=B163,""))</f>
        <v/>
      </c>
      <c r="E163" s="81" t="str" cm="1">
        <f t="array" ref="E163" xml:space="preserve">
IF(A163="","",
_xlfn._xlws.FILTER('BD PREÇO'!$E$10:$E$1609,'BD PREÇO'!$A$10:$A$1609=A163,""))</f>
        <v/>
      </c>
      <c r="F163" s="81" t="str" cm="1">
        <f t="array" ref="F163" xml:space="preserve">
IF(A163="","",
_xlfn._xlws.FILTER('BD PREÇO'!$F$10:$F$1609,'BD PREÇO'!$A$10:$A$1609=A163,""))</f>
        <v/>
      </c>
      <c r="G163" s="81" t="str" cm="1">
        <f t="array" ref="G163" xml:space="preserve">
IF(A163="","",
_xlfn._xlws.FILTER('BD PREÇO'!$G$10:$G$1609,'BD PREÇO'!$A$10:$A$1609=A163,""))</f>
        <v/>
      </c>
      <c r="H163" s="81" t="str" cm="1">
        <f t="array" ref="H163" xml:space="preserve">
IF(A163="","",
_xlfn._xlws.FILTER('BD ITEM'!$M$12:$M$331,'BD ITEM'!$B$12:$B$331=B163,""))</f>
        <v/>
      </c>
      <c r="I163" s="81" t="str" cm="1">
        <f t="array" ref="I163" xml:space="preserve">
IF(A163="","",
_xlfn._xlws.FILTER('BD ITEM'!$N$12:$N$331,'BD ITEM'!$B$12:$B$331=B163,""))</f>
        <v/>
      </c>
      <c r="J163" s="62" t="str" cm="1">
        <f t="array" ref="J163" xml:space="preserve">
IF(A163="","",
_xlfn._xlws.FILTER('BD PREÇO'!$P$10:$P$1609,'BD PREÇO'!$A$10:$A$1609=A163,""))</f>
        <v/>
      </c>
      <c r="K163" s="90" t="str" cm="1">
        <f t="array" ref="K163" xml:space="preserve">
IF(A163="","",
_xlfn._xlws.FILTER('BD PREÇO'!$Q$10:$Q$1609,'BD PREÇO'!$A$10:$A$1609=A163,""))</f>
        <v/>
      </c>
      <c r="L163" s="88" t="str" cm="1">
        <f t="array" ref="L163" xml:space="preserve">
IF(A163="","",
_xlfn._xlws.FILTER('BD PREÇO'!$R$10:$R$1609,'BD PREÇO'!$A$10:$A$1609=A163,""))</f>
        <v/>
      </c>
      <c r="M163" s="89" t="str" cm="1">
        <f t="array" ref="M163" xml:space="preserve">
IF(A163="","",
_xlfn._xlws.FILTER('BD PREÇO'!$S$10:$S$1609,'BD PREÇO'!$A$10:$A$1609=A163,""))</f>
        <v/>
      </c>
      <c r="N163" s="89" t="str" cm="1">
        <f t="array" ref="N163" xml:space="preserve">
IF(A163="","",
_xlfn._xlws.FILTER('BD ITEM'!$O$12:$O$331,'BD ITEM'!$B$12:$B$331=B163,""))</f>
        <v/>
      </c>
      <c r="O163" s="89" t="str" cm="1">
        <f t="array" ref="O163" xml:space="preserve">
IF(A163="","",
_xlfn._xlws.FILTER('BD ITEM'!$P$12:$P$331,'BD ITEM'!$B$12:$B$331=B163,""))</f>
        <v/>
      </c>
      <c r="P163" s="89" t="str" cm="1">
        <f t="array" ref="P163" xml:space="preserve">
IF(A163="","",
_xlfn._xlws.FILTER('BD ITEM'!$Q$12:$Q$331,'BD ITEM'!$B$12:$B$331=B163,""))</f>
        <v/>
      </c>
      <c r="Q163" s="87" t="str" cm="1">
        <f t="array" ref="Q163" xml:space="preserve">
IF(A163="","",
_xlfn._xlws.FILTER('BD PREÇO'!$T$10:$T$1609,'BD PREÇO'!$A$10:$A$1609=A163,""))</f>
        <v/>
      </c>
      <c r="R163" s="23"/>
    </row>
    <row r="164" spans="1:18">
      <c r="A164" s="41"/>
      <c r="B164" s="81" t="str" cm="1">
        <f t="array" ref="B164" xml:space="preserve">
IF(A164="","",
_xlfn._xlws.FILTER('BD PREÇO'!$B$10:$B$1609,'BD PREÇO'!$A$10:$A$1609=A164,""))</f>
        <v/>
      </c>
      <c r="C164" s="81" t="str" cm="1">
        <f t="array" ref="C164" xml:space="preserve">
IF(A164="","",
_xlfn._xlws.FILTER('BD PREÇO'!$C$10:$C$1609,'BD PREÇO'!$A$10:$A$1609=A164,""))</f>
        <v/>
      </c>
      <c r="D164" s="81" t="str" cm="1">
        <f t="array" ref="D164" xml:space="preserve">
IF(A164="","",
_xlfn._xlws.FILTER('BD ITEM'!$I$12:$I$331,'BD ITEM'!$B$12:$B$331=B164,""))</f>
        <v/>
      </c>
      <c r="E164" s="81" t="str" cm="1">
        <f t="array" ref="E164" xml:space="preserve">
IF(A164="","",
_xlfn._xlws.FILTER('BD PREÇO'!$E$10:$E$1609,'BD PREÇO'!$A$10:$A$1609=A164,""))</f>
        <v/>
      </c>
      <c r="F164" s="81" t="str" cm="1">
        <f t="array" ref="F164" xml:space="preserve">
IF(A164="","",
_xlfn._xlws.FILTER('BD PREÇO'!$F$10:$F$1609,'BD PREÇO'!$A$10:$A$1609=A164,""))</f>
        <v/>
      </c>
      <c r="G164" s="81" t="str" cm="1">
        <f t="array" ref="G164" xml:space="preserve">
IF(A164="","",
_xlfn._xlws.FILTER('BD PREÇO'!$G$10:$G$1609,'BD PREÇO'!$A$10:$A$1609=A164,""))</f>
        <v/>
      </c>
      <c r="H164" s="81" t="str" cm="1">
        <f t="array" ref="H164" xml:space="preserve">
IF(A164="","",
_xlfn._xlws.FILTER('BD ITEM'!$M$12:$M$331,'BD ITEM'!$B$12:$B$331=B164,""))</f>
        <v/>
      </c>
      <c r="I164" s="81" t="str" cm="1">
        <f t="array" ref="I164" xml:space="preserve">
IF(A164="","",
_xlfn._xlws.FILTER('BD ITEM'!$N$12:$N$331,'BD ITEM'!$B$12:$B$331=B164,""))</f>
        <v/>
      </c>
      <c r="J164" s="62" t="str" cm="1">
        <f t="array" ref="J164" xml:space="preserve">
IF(A164="","",
_xlfn._xlws.FILTER('BD PREÇO'!$P$10:$P$1609,'BD PREÇO'!$A$10:$A$1609=A164,""))</f>
        <v/>
      </c>
      <c r="K164" s="90" t="str" cm="1">
        <f t="array" ref="K164" xml:space="preserve">
IF(A164="","",
_xlfn._xlws.FILTER('BD PREÇO'!$Q$10:$Q$1609,'BD PREÇO'!$A$10:$A$1609=A164,""))</f>
        <v/>
      </c>
      <c r="L164" s="88" t="str" cm="1">
        <f t="array" ref="L164" xml:space="preserve">
IF(A164="","",
_xlfn._xlws.FILTER('BD PREÇO'!$R$10:$R$1609,'BD PREÇO'!$A$10:$A$1609=A164,""))</f>
        <v/>
      </c>
      <c r="M164" s="89" t="str" cm="1">
        <f t="array" ref="M164" xml:space="preserve">
IF(A164="","",
_xlfn._xlws.FILTER('BD PREÇO'!$S$10:$S$1609,'BD PREÇO'!$A$10:$A$1609=A164,""))</f>
        <v/>
      </c>
      <c r="N164" s="89" t="str" cm="1">
        <f t="array" ref="N164" xml:space="preserve">
IF(A164="","",
_xlfn._xlws.FILTER('BD ITEM'!$O$12:$O$331,'BD ITEM'!$B$12:$B$331=B164,""))</f>
        <v/>
      </c>
      <c r="O164" s="89" t="str" cm="1">
        <f t="array" ref="O164" xml:space="preserve">
IF(A164="","",
_xlfn._xlws.FILTER('BD ITEM'!$P$12:$P$331,'BD ITEM'!$B$12:$B$331=B164,""))</f>
        <v/>
      </c>
      <c r="P164" s="89" t="str" cm="1">
        <f t="array" ref="P164" xml:space="preserve">
IF(A164="","",
_xlfn._xlws.FILTER('BD ITEM'!$Q$12:$Q$331,'BD ITEM'!$B$12:$B$331=B164,""))</f>
        <v/>
      </c>
      <c r="Q164" s="87" t="str" cm="1">
        <f t="array" ref="Q164" xml:space="preserve">
IF(A164="","",
_xlfn._xlws.FILTER('BD PREÇO'!$T$10:$T$1609,'BD PREÇO'!$A$10:$A$1609=A164,""))</f>
        <v/>
      </c>
      <c r="R164" s="23"/>
    </row>
    <row r="165" spans="1:18">
      <c r="A165" s="41"/>
      <c r="B165" s="81" t="str" cm="1">
        <f t="array" ref="B165" xml:space="preserve">
IF(A165="","",
_xlfn._xlws.FILTER('BD PREÇO'!$B$10:$B$1609,'BD PREÇO'!$A$10:$A$1609=A165,""))</f>
        <v/>
      </c>
      <c r="C165" s="81" t="str" cm="1">
        <f t="array" ref="C165" xml:space="preserve">
IF(A165="","",
_xlfn._xlws.FILTER('BD PREÇO'!$C$10:$C$1609,'BD PREÇO'!$A$10:$A$1609=A165,""))</f>
        <v/>
      </c>
      <c r="D165" s="81" t="str" cm="1">
        <f t="array" ref="D165" xml:space="preserve">
IF(A165="","",
_xlfn._xlws.FILTER('BD ITEM'!$I$12:$I$331,'BD ITEM'!$B$12:$B$331=B165,""))</f>
        <v/>
      </c>
      <c r="E165" s="81" t="str" cm="1">
        <f t="array" ref="E165" xml:space="preserve">
IF(A165="","",
_xlfn._xlws.FILTER('BD PREÇO'!$E$10:$E$1609,'BD PREÇO'!$A$10:$A$1609=A165,""))</f>
        <v/>
      </c>
      <c r="F165" s="81" t="str" cm="1">
        <f t="array" ref="F165" xml:space="preserve">
IF(A165="","",
_xlfn._xlws.FILTER('BD PREÇO'!$F$10:$F$1609,'BD PREÇO'!$A$10:$A$1609=A165,""))</f>
        <v/>
      </c>
      <c r="G165" s="81" t="str" cm="1">
        <f t="array" ref="G165" xml:space="preserve">
IF(A165="","",
_xlfn._xlws.FILTER('BD PREÇO'!$G$10:$G$1609,'BD PREÇO'!$A$10:$A$1609=A165,""))</f>
        <v/>
      </c>
      <c r="H165" s="81" t="str" cm="1">
        <f t="array" ref="H165" xml:space="preserve">
IF(A165="","",
_xlfn._xlws.FILTER('BD ITEM'!$M$12:$M$331,'BD ITEM'!$B$12:$B$331=B165,""))</f>
        <v/>
      </c>
      <c r="I165" s="81" t="str" cm="1">
        <f t="array" ref="I165" xml:space="preserve">
IF(A165="","",
_xlfn._xlws.FILTER('BD ITEM'!$N$12:$N$331,'BD ITEM'!$B$12:$B$331=B165,""))</f>
        <v/>
      </c>
      <c r="J165" s="62" t="str" cm="1">
        <f t="array" ref="J165" xml:space="preserve">
IF(A165="","",
_xlfn._xlws.FILTER('BD PREÇO'!$P$10:$P$1609,'BD PREÇO'!$A$10:$A$1609=A165,""))</f>
        <v/>
      </c>
      <c r="K165" s="90" t="str" cm="1">
        <f t="array" ref="K165" xml:space="preserve">
IF(A165="","",
_xlfn._xlws.FILTER('BD PREÇO'!$Q$10:$Q$1609,'BD PREÇO'!$A$10:$A$1609=A165,""))</f>
        <v/>
      </c>
      <c r="L165" s="88" t="str" cm="1">
        <f t="array" ref="L165" xml:space="preserve">
IF(A165="","",
_xlfn._xlws.FILTER('BD PREÇO'!$R$10:$R$1609,'BD PREÇO'!$A$10:$A$1609=A165,""))</f>
        <v/>
      </c>
      <c r="M165" s="89" t="str" cm="1">
        <f t="array" ref="M165" xml:space="preserve">
IF(A165="","",
_xlfn._xlws.FILTER('BD PREÇO'!$S$10:$S$1609,'BD PREÇO'!$A$10:$A$1609=A165,""))</f>
        <v/>
      </c>
      <c r="N165" s="89" t="str" cm="1">
        <f t="array" ref="N165" xml:space="preserve">
IF(A165="","",
_xlfn._xlws.FILTER('BD ITEM'!$O$12:$O$331,'BD ITEM'!$B$12:$B$331=B165,""))</f>
        <v/>
      </c>
      <c r="O165" s="89" t="str" cm="1">
        <f t="array" ref="O165" xml:space="preserve">
IF(A165="","",
_xlfn._xlws.FILTER('BD ITEM'!$P$12:$P$331,'BD ITEM'!$B$12:$B$331=B165,""))</f>
        <v/>
      </c>
      <c r="P165" s="89" t="str" cm="1">
        <f t="array" ref="P165" xml:space="preserve">
IF(A165="","",
_xlfn._xlws.FILTER('BD ITEM'!$Q$12:$Q$331,'BD ITEM'!$B$12:$B$331=B165,""))</f>
        <v/>
      </c>
      <c r="Q165" s="87" t="str" cm="1">
        <f t="array" ref="Q165" xml:space="preserve">
IF(A165="","",
_xlfn._xlws.FILTER('BD PREÇO'!$T$10:$T$1609,'BD PREÇO'!$A$10:$A$1609=A165,""))</f>
        <v/>
      </c>
      <c r="R165" s="23"/>
    </row>
    <row r="166" spans="1:18">
      <c r="A166" s="41"/>
      <c r="B166" s="81" t="str" cm="1">
        <f t="array" ref="B166" xml:space="preserve">
IF(A166="","",
_xlfn._xlws.FILTER('BD PREÇO'!$B$10:$B$1609,'BD PREÇO'!$A$10:$A$1609=A166,""))</f>
        <v/>
      </c>
      <c r="C166" s="81" t="str" cm="1">
        <f t="array" ref="C166" xml:space="preserve">
IF(A166="","",
_xlfn._xlws.FILTER('BD PREÇO'!$C$10:$C$1609,'BD PREÇO'!$A$10:$A$1609=A166,""))</f>
        <v/>
      </c>
      <c r="D166" s="81" t="str" cm="1">
        <f t="array" ref="D166" xml:space="preserve">
IF(A166="","",
_xlfn._xlws.FILTER('BD ITEM'!$I$12:$I$331,'BD ITEM'!$B$12:$B$331=B166,""))</f>
        <v/>
      </c>
      <c r="E166" s="81" t="str" cm="1">
        <f t="array" ref="E166" xml:space="preserve">
IF(A166="","",
_xlfn._xlws.FILTER('BD PREÇO'!$E$10:$E$1609,'BD PREÇO'!$A$10:$A$1609=A166,""))</f>
        <v/>
      </c>
      <c r="F166" s="81" t="str" cm="1">
        <f t="array" ref="F166" xml:space="preserve">
IF(A166="","",
_xlfn._xlws.FILTER('BD PREÇO'!$F$10:$F$1609,'BD PREÇO'!$A$10:$A$1609=A166,""))</f>
        <v/>
      </c>
      <c r="G166" s="81" t="str" cm="1">
        <f t="array" ref="G166" xml:space="preserve">
IF(A166="","",
_xlfn._xlws.FILTER('BD PREÇO'!$G$10:$G$1609,'BD PREÇO'!$A$10:$A$1609=A166,""))</f>
        <v/>
      </c>
      <c r="H166" s="81" t="str" cm="1">
        <f t="array" ref="H166" xml:space="preserve">
IF(A166="","",
_xlfn._xlws.FILTER('BD ITEM'!$M$12:$M$331,'BD ITEM'!$B$12:$B$331=B166,""))</f>
        <v/>
      </c>
      <c r="I166" s="81" t="str" cm="1">
        <f t="array" ref="I166" xml:space="preserve">
IF(A166="","",
_xlfn._xlws.FILTER('BD ITEM'!$N$12:$N$331,'BD ITEM'!$B$12:$B$331=B166,""))</f>
        <v/>
      </c>
      <c r="J166" s="62" t="str" cm="1">
        <f t="array" ref="J166" xml:space="preserve">
IF(A166="","",
_xlfn._xlws.FILTER('BD PREÇO'!$P$10:$P$1609,'BD PREÇO'!$A$10:$A$1609=A166,""))</f>
        <v/>
      </c>
      <c r="K166" s="90" t="str" cm="1">
        <f t="array" ref="K166" xml:space="preserve">
IF(A166="","",
_xlfn._xlws.FILTER('BD PREÇO'!$Q$10:$Q$1609,'BD PREÇO'!$A$10:$A$1609=A166,""))</f>
        <v/>
      </c>
      <c r="L166" s="88" t="str" cm="1">
        <f t="array" ref="L166" xml:space="preserve">
IF(A166="","",
_xlfn._xlws.FILTER('BD PREÇO'!$R$10:$R$1609,'BD PREÇO'!$A$10:$A$1609=A166,""))</f>
        <v/>
      </c>
      <c r="M166" s="89" t="str" cm="1">
        <f t="array" ref="M166" xml:space="preserve">
IF(A166="","",
_xlfn._xlws.FILTER('BD PREÇO'!$S$10:$S$1609,'BD PREÇO'!$A$10:$A$1609=A166,""))</f>
        <v/>
      </c>
      <c r="N166" s="89" t="str" cm="1">
        <f t="array" ref="N166" xml:space="preserve">
IF(A166="","",
_xlfn._xlws.FILTER('BD ITEM'!$O$12:$O$331,'BD ITEM'!$B$12:$B$331=B166,""))</f>
        <v/>
      </c>
      <c r="O166" s="89" t="str" cm="1">
        <f t="array" ref="O166" xml:space="preserve">
IF(A166="","",
_xlfn._xlws.FILTER('BD ITEM'!$P$12:$P$331,'BD ITEM'!$B$12:$B$331=B166,""))</f>
        <v/>
      </c>
      <c r="P166" s="89" t="str" cm="1">
        <f t="array" ref="P166" xml:space="preserve">
IF(A166="","",
_xlfn._xlws.FILTER('BD ITEM'!$Q$12:$Q$331,'BD ITEM'!$B$12:$B$331=B166,""))</f>
        <v/>
      </c>
      <c r="Q166" s="87" t="str" cm="1">
        <f t="array" ref="Q166" xml:space="preserve">
IF(A166="","",
_xlfn._xlws.FILTER('BD PREÇO'!$T$10:$T$1609,'BD PREÇO'!$A$10:$A$1609=A166,""))</f>
        <v/>
      </c>
      <c r="R166" s="23"/>
    </row>
    <row r="167" spans="1:18">
      <c r="A167" s="41"/>
      <c r="B167" s="81" t="str" cm="1">
        <f t="array" ref="B167" xml:space="preserve">
IF(A167="","",
_xlfn._xlws.FILTER('BD PREÇO'!$B$10:$B$1609,'BD PREÇO'!$A$10:$A$1609=A167,""))</f>
        <v/>
      </c>
      <c r="C167" s="81" t="str" cm="1">
        <f t="array" ref="C167" xml:space="preserve">
IF(A167="","",
_xlfn._xlws.FILTER('BD PREÇO'!$C$10:$C$1609,'BD PREÇO'!$A$10:$A$1609=A167,""))</f>
        <v/>
      </c>
      <c r="D167" s="81" t="str" cm="1">
        <f t="array" ref="D167" xml:space="preserve">
IF(A167="","",
_xlfn._xlws.FILTER('BD ITEM'!$I$12:$I$331,'BD ITEM'!$B$12:$B$331=B167,""))</f>
        <v/>
      </c>
      <c r="E167" s="81" t="str" cm="1">
        <f t="array" ref="E167" xml:space="preserve">
IF(A167="","",
_xlfn._xlws.FILTER('BD PREÇO'!$E$10:$E$1609,'BD PREÇO'!$A$10:$A$1609=A167,""))</f>
        <v/>
      </c>
      <c r="F167" s="81" t="str" cm="1">
        <f t="array" ref="F167" xml:space="preserve">
IF(A167="","",
_xlfn._xlws.FILTER('BD PREÇO'!$F$10:$F$1609,'BD PREÇO'!$A$10:$A$1609=A167,""))</f>
        <v/>
      </c>
      <c r="G167" s="81" t="str" cm="1">
        <f t="array" ref="G167" xml:space="preserve">
IF(A167="","",
_xlfn._xlws.FILTER('BD PREÇO'!$G$10:$G$1609,'BD PREÇO'!$A$10:$A$1609=A167,""))</f>
        <v/>
      </c>
      <c r="H167" s="81" t="str" cm="1">
        <f t="array" ref="H167" xml:space="preserve">
IF(A167="","",
_xlfn._xlws.FILTER('BD ITEM'!$M$12:$M$331,'BD ITEM'!$B$12:$B$331=B167,""))</f>
        <v/>
      </c>
      <c r="I167" s="81" t="str" cm="1">
        <f t="array" ref="I167" xml:space="preserve">
IF(A167="","",
_xlfn._xlws.FILTER('BD ITEM'!$N$12:$N$331,'BD ITEM'!$B$12:$B$331=B167,""))</f>
        <v/>
      </c>
      <c r="J167" s="62" t="str" cm="1">
        <f t="array" ref="J167" xml:space="preserve">
IF(A167="","",
_xlfn._xlws.FILTER('BD PREÇO'!$P$10:$P$1609,'BD PREÇO'!$A$10:$A$1609=A167,""))</f>
        <v/>
      </c>
      <c r="K167" s="90" t="str" cm="1">
        <f t="array" ref="K167" xml:space="preserve">
IF(A167="","",
_xlfn._xlws.FILTER('BD PREÇO'!$Q$10:$Q$1609,'BD PREÇO'!$A$10:$A$1609=A167,""))</f>
        <v/>
      </c>
      <c r="L167" s="88" t="str" cm="1">
        <f t="array" ref="L167" xml:space="preserve">
IF(A167="","",
_xlfn._xlws.FILTER('BD PREÇO'!$R$10:$R$1609,'BD PREÇO'!$A$10:$A$1609=A167,""))</f>
        <v/>
      </c>
      <c r="M167" s="89" t="str" cm="1">
        <f t="array" ref="M167" xml:space="preserve">
IF(A167="","",
_xlfn._xlws.FILTER('BD PREÇO'!$S$10:$S$1609,'BD PREÇO'!$A$10:$A$1609=A167,""))</f>
        <v/>
      </c>
      <c r="N167" s="89" t="str" cm="1">
        <f t="array" ref="N167" xml:space="preserve">
IF(A167="","",
_xlfn._xlws.FILTER('BD ITEM'!$O$12:$O$331,'BD ITEM'!$B$12:$B$331=B167,""))</f>
        <v/>
      </c>
      <c r="O167" s="89" t="str" cm="1">
        <f t="array" ref="O167" xml:space="preserve">
IF(A167="","",
_xlfn._xlws.FILTER('BD ITEM'!$P$12:$P$331,'BD ITEM'!$B$12:$B$331=B167,""))</f>
        <v/>
      </c>
      <c r="P167" s="89" t="str" cm="1">
        <f t="array" ref="P167" xml:space="preserve">
IF(A167="","",
_xlfn._xlws.FILTER('BD ITEM'!$Q$12:$Q$331,'BD ITEM'!$B$12:$B$331=B167,""))</f>
        <v/>
      </c>
      <c r="Q167" s="87" t="str" cm="1">
        <f t="array" ref="Q167" xml:space="preserve">
IF(A167="","",
_xlfn._xlws.FILTER('BD PREÇO'!$T$10:$T$1609,'BD PREÇO'!$A$10:$A$1609=A167,""))</f>
        <v/>
      </c>
      <c r="R167" s="23"/>
    </row>
    <row r="168" spans="1:18">
      <c r="A168" s="41"/>
      <c r="B168" s="81" t="str" cm="1">
        <f t="array" ref="B168" xml:space="preserve">
IF(A168="","",
_xlfn._xlws.FILTER('BD PREÇO'!$B$10:$B$1609,'BD PREÇO'!$A$10:$A$1609=A168,""))</f>
        <v/>
      </c>
      <c r="C168" s="81" t="str" cm="1">
        <f t="array" ref="C168" xml:space="preserve">
IF(A168="","",
_xlfn._xlws.FILTER('BD PREÇO'!$C$10:$C$1609,'BD PREÇO'!$A$10:$A$1609=A168,""))</f>
        <v/>
      </c>
      <c r="D168" s="81" t="str" cm="1">
        <f t="array" ref="D168" xml:space="preserve">
IF(A168="","",
_xlfn._xlws.FILTER('BD ITEM'!$I$12:$I$331,'BD ITEM'!$B$12:$B$331=B168,""))</f>
        <v/>
      </c>
      <c r="E168" s="81" t="str" cm="1">
        <f t="array" ref="E168" xml:space="preserve">
IF(A168="","",
_xlfn._xlws.FILTER('BD PREÇO'!$E$10:$E$1609,'BD PREÇO'!$A$10:$A$1609=A168,""))</f>
        <v/>
      </c>
      <c r="F168" s="81" t="str" cm="1">
        <f t="array" ref="F168" xml:space="preserve">
IF(A168="","",
_xlfn._xlws.FILTER('BD PREÇO'!$F$10:$F$1609,'BD PREÇO'!$A$10:$A$1609=A168,""))</f>
        <v/>
      </c>
      <c r="G168" s="81" t="str" cm="1">
        <f t="array" ref="G168" xml:space="preserve">
IF(A168="","",
_xlfn._xlws.FILTER('BD PREÇO'!$G$10:$G$1609,'BD PREÇO'!$A$10:$A$1609=A168,""))</f>
        <v/>
      </c>
      <c r="H168" s="81" t="str" cm="1">
        <f t="array" ref="H168" xml:space="preserve">
IF(A168="","",
_xlfn._xlws.FILTER('BD ITEM'!$M$12:$M$331,'BD ITEM'!$B$12:$B$331=B168,""))</f>
        <v/>
      </c>
      <c r="I168" s="81" t="str" cm="1">
        <f t="array" ref="I168" xml:space="preserve">
IF(A168="","",
_xlfn._xlws.FILTER('BD ITEM'!$N$12:$N$331,'BD ITEM'!$B$12:$B$331=B168,""))</f>
        <v/>
      </c>
      <c r="J168" s="62" t="str" cm="1">
        <f t="array" ref="J168" xml:space="preserve">
IF(A168="","",
_xlfn._xlws.FILTER('BD PREÇO'!$P$10:$P$1609,'BD PREÇO'!$A$10:$A$1609=A168,""))</f>
        <v/>
      </c>
      <c r="K168" s="90" t="str" cm="1">
        <f t="array" ref="K168" xml:space="preserve">
IF(A168="","",
_xlfn._xlws.FILTER('BD PREÇO'!$Q$10:$Q$1609,'BD PREÇO'!$A$10:$A$1609=A168,""))</f>
        <v/>
      </c>
      <c r="L168" s="88" t="str" cm="1">
        <f t="array" ref="L168" xml:space="preserve">
IF(A168="","",
_xlfn._xlws.FILTER('BD PREÇO'!$R$10:$R$1609,'BD PREÇO'!$A$10:$A$1609=A168,""))</f>
        <v/>
      </c>
      <c r="M168" s="89" t="str" cm="1">
        <f t="array" ref="M168" xml:space="preserve">
IF(A168="","",
_xlfn._xlws.FILTER('BD PREÇO'!$S$10:$S$1609,'BD PREÇO'!$A$10:$A$1609=A168,""))</f>
        <v/>
      </c>
      <c r="N168" s="89" t="str" cm="1">
        <f t="array" ref="N168" xml:space="preserve">
IF(A168="","",
_xlfn._xlws.FILTER('BD ITEM'!$O$12:$O$331,'BD ITEM'!$B$12:$B$331=B168,""))</f>
        <v/>
      </c>
      <c r="O168" s="89" t="str" cm="1">
        <f t="array" ref="O168" xml:space="preserve">
IF(A168="","",
_xlfn._xlws.FILTER('BD ITEM'!$P$12:$P$331,'BD ITEM'!$B$12:$B$331=B168,""))</f>
        <v/>
      </c>
      <c r="P168" s="89" t="str" cm="1">
        <f t="array" ref="P168" xml:space="preserve">
IF(A168="","",
_xlfn._xlws.FILTER('BD ITEM'!$Q$12:$Q$331,'BD ITEM'!$B$12:$B$331=B168,""))</f>
        <v/>
      </c>
      <c r="Q168" s="87" t="str" cm="1">
        <f t="array" ref="Q168" xml:space="preserve">
IF(A168="","",
_xlfn._xlws.FILTER('BD PREÇO'!$T$10:$T$1609,'BD PREÇO'!$A$10:$A$1609=A168,""))</f>
        <v/>
      </c>
      <c r="R168" s="23"/>
    </row>
    <row r="169" spans="1:18">
      <c r="A169" s="41"/>
      <c r="B169" s="81" t="str" cm="1">
        <f t="array" ref="B169" xml:space="preserve">
IF(A169="","",
_xlfn._xlws.FILTER('BD PREÇO'!$B$10:$B$1609,'BD PREÇO'!$A$10:$A$1609=A169,""))</f>
        <v/>
      </c>
      <c r="C169" s="81" t="str" cm="1">
        <f t="array" ref="C169" xml:space="preserve">
IF(A169="","",
_xlfn._xlws.FILTER('BD PREÇO'!$C$10:$C$1609,'BD PREÇO'!$A$10:$A$1609=A169,""))</f>
        <v/>
      </c>
      <c r="D169" s="81" t="str" cm="1">
        <f t="array" ref="D169" xml:space="preserve">
IF(A169="","",
_xlfn._xlws.FILTER('BD ITEM'!$I$12:$I$331,'BD ITEM'!$B$12:$B$331=B169,""))</f>
        <v/>
      </c>
      <c r="E169" s="81" t="str" cm="1">
        <f t="array" ref="E169" xml:space="preserve">
IF(A169="","",
_xlfn._xlws.FILTER('BD PREÇO'!$E$10:$E$1609,'BD PREÇO'!$A$10:$A$1609=A169,""))</f>
        <v/>
      </c>
      <c r="F169" s="81" t="str" cm="1">
        <f t="array" ref="F169" xml:space="preserve">
IF(A169="","",
_xlfn._xlws.FILTER('BD PREÇO'!$F$10:$F$1609,'BD PREÇO'!$A$10:$A$1609=A169,""))</f>
        <v/>
      </c>
      <c r="G169" s="81" t="str" cm="1">
        <f t="array" ref="G169" xml:space="preserve">
IF(A169="","",
_xlfn._xlws.FILTER('BD PREÇO'!$G$10:$G$1609,'BD PREÇO'!$A$10:$A$1609=A169,""))</f>
        <v/>
      </c>
      <c r="H169" s="81" t="str" cm="1">
        <f t="array" ref="H169" xml:space="preserve">
IF(A169="","",
_xlfn._xlws.FILTER('BD ITEM'!$M$12:$M$331,'BD ITEM'!$B$12:$B$331=B169,""))</f>
        <v/>
      </c>
      <c r="I169" s="81" t="str" cm="1">
        <f t="array" ref="I169" xml:space="preserve">
IF(A169="","",
_xlfn._xlws.FILTER('BD ITEM'!$N$12:$N$331,'BD ITEM'!$B$12:$B$331=B169,""))</f>
        <v/>
      </c>
      <c r="J169" s="62" t="str" cm="1">
        <f t="array" ref="J169" xml:space="preserve">
IF(A169="","",
_xlfn._xlws.FILTER('BD PREÇO'!$P$10:$P$1609,'BD PREÇO'!$A$10:$A$1609=A169,""))</f>
        <v/>
      </c>
      <c r="K169" s="90" t="str" cm="1">
        <f t="array" ref="K169" xml:space="preserve">
IF(A169="","",
_xlfn._xlws.FILTER('BD PREÇO'!$Q$10:$Q$1609,'BD PREÇO'!$A$10:$A$1609=A169,""))</f>
        <v/>
      </c>
      <c r="L169" s="88" t="str" cm="1">
        <f t="array" ref="L169" xml:space="preserve">
IF(A169="","",
_xlfn._xlws.FILTER('BD PREÇO'!$R$10:$R$1609,'BD PREÇO'!$A$10:$A$1609=A169,""))</f>
        <v/>
      </c>
      <c r="M169" s="89" t="str" cm="1">
        <f t="array" ref="M169" xml:space="preserve">
IF(A169="","",
_xlfn._xlws.FILTER('BD PREÇO'!$S$10:$S$1609,'BD PREÇO'!$A$10:$A$1609=A169,""))</f>
        <v/>
      </c>
      <c r="N169" s="89" t="str" cm="1">
        <f t="array" ref="N169" xml:space="preserve">
IF(A169="","",
_xlfn._xlws.FILTER('BD ITEM'!$O$12:$O$331,'BD ITEM'!$B$12:$B$331=B169,""))</f>
        <v/>
      </c>
      <c r="O169" s="89" t="str" cm="1">
        <f t="array" ref="O169" xml:space="preserve">
IF(A169="","",
_xlfn._xlws.FILTER('BD ITEM'!$P$12:$P$331,'BD ITEM'!$B$12:$B$331=B169,""))</f>
        <v/>
      </c>
      <c r="P169" s="89" t="str" cm="1">
        <f t="array" ref="P169" xml:space="preserve">
IF(A169="","",
_xlfn._xlws.FILTER('BD ITEM'!$Q$12:$Q$331,'BD ITEM'!$B$12:$B$331=B169,""))</f>
        <v/>
      </c>
      <c r="Q169" s="87" t="str" cm="1">
        <f t="array" ref="Q169" xml:space="preserve">
IF(A169="","",
_xlfn._xlws.FILTER('BD PREÇO'!$T$10:$T$1609,'BD PREÇO'!$A$10:$A$1609=A169,""))</f>
        <v/>
      </c>
      <c r="R169" s="23"/>
    </row>
    <row r="170" spans="1:18">
      <c r="A170" s="41"/>
      <c r="B170" s="81" t="str" cm="1">
        <f t="array" ref="B170" xml:space="preserve">
IF(A170="","",
_xlfn._xlws.FILTER('BD PREÇO'!$B$10:$B$1609,'BD PREÇO'!$A$10:$A$1609=A170,""))</f>
        <v/>
      </c>
      <c r="C170" s="81" t="str" cm="1">
        <f t="array" ref="C170" xml:space="preserve">
IF(A170="","",
_xlfn._xlws.FILTER('BD PREÇO'!$C$10:$C$1609,'BD PREÇO'!$A$10:$A$1609=A170,""))</f>
        <v/>
      </c>
      <c r="D170" s="81" t="str" cm="1">
        <f t="array" ref="D170" xml:space="preserve">
IF(A170="","",
_xlfn._xlws.FILTER('BD ITEM'!$I$12:$I$331,'BD ITEM'!$B$12:$B$331=B170,""))</f>
        <v/>
      </c>
      <c r="E170" s="81" t="str" cm="1">
        <f t="array" ref="E170" xml:space="preserve">
IF(A170="","",
_xlfn._xlws.FILTER('BD PREÇO'!$E$10:$E$1609,'BD PREÇO'!$A$10:$A$1609=A170,""))</f>
        <v/>
      </c>
      <c r="F170" s="81" t="str" cm="1">
        <f t="array" ref="F170" xml:space="preserve">
IF(A170="","",
_xlfn._xlws.FILTER('BD PREÇO'!$F$10:$F$1609,'BD PREÇO'!$A$10:$A$1609=A170,""))</f>
        <v/>
      </c>
      <c r="G170" s="81" t="str" cm="1">
        <f t="array" ref="G170" xml:space="preserve">
IF(A170="","",
_xlfn._xlws.FILTER('BD PREÇO'!$G$10:$G$1609,'BD PREÇO'!$A$10:$A$1609=A170,""))</f>
        <v/>
      </c>
      <c r="H170" s="81" t="str" cm="1">
        <f t="array" ref="H170" xml:space="preserve">
IF(A170="","",
_xlfn._xlws.FILTER('BD ITEM'!$M$12:$M$331,'BD ITEM'!$B$12:$B$331=B170,""))</f>
        <v/>
      </c>
      <c r="I170" s="81" t="str" cm="1">
        <f t="array" ref="I170" xml:space="preserve">
IF(A170="","",
_xlfn._xlws.FILTER('BD ITEM'!$N$12:$N$331,'BD ITEM'!$B$12:$B$331=B170,""))</f>
        <v/>
      </c>
      <c r="J170" s="62" t="str" cm="1">
        <f t="array" ref="J170" xml:space="preserve">
IF(A170="","",
_xlfn._xlws.FILTER('BD PREÇO'!$P$10:$P$1609,'BD PREÇO'!$A$10:$A$1609=A170,""))</f>
        <v/>
      </c>
      <c r="K170" s="90" t="str" cm="1">
        <f t="array" ref="K170" xml:space="preserve">
IF(A170="","",
_xlfn._xlws.FILTER('BD PREÇO'!$Q$10:$Q$1609,'BD PREÇO'!$A$10:$A$1609=A170,""))</f>
        <v/>
      </c>
      <c r="L170" s="88" t="str" cm="1">
        <f t="array" ref="L170" xml:space="preserve">
IF(A170="","",
_xlfn._xlws.FILTER('BD PREÇO'!$R$10:$R$1609,'BD PREÇO'!$A$10:$A$1609=A170,""))</f>
        <v/>
      </c>
      <c r="M170" s="89" t="str" cm="1">
        <f t="array" ref="M170" xml:space="preserve">
IF(A170="","",
_xlfn._xlws.FILTER('BD PREÇO'!$S$10:$S$1609,'BD PREÇO'!$A$10:$A$1609=A170,""))</f>
        <v/>
      </c>
      <c r="N170" s="89" t="str" cm="1">
        <f t="array" ref="N170" xml:space="preserve">
IF(A170="","",
_xlfn._xlws.FILTER('BD ITEM'!$O$12:$O$331,'BD ITEM'!$B$12:$B$331=B170,""))</f>
        <v/>
      </c>
      <c r="O170" s="89" t="str" cm="1">
        <f t="array" ref="O170" xml:space="preserve">
IF(A170="","",
_xlfn._xlws.FILTER('BD ITEM'!$P$12:$P$331,'BD ITEM'!$B$12:$B$331=B170,""))</f>
        <v/>
      </c>
      <c r="P170" s="89" t="str" cm="1">
        <f t="array" ref="P170" xml:space="preserve">
IF(A170="","",
_xlfn._xlws.FILTER('BD ITEM'!$Q$12:$Q$331,'BD ITEM'!$B$12:$B$331=B170,""))</f>
        <v/>
      </c>
      <c r="Q170" s="87" t="str" cm="1">
        <f t="array" ref="Q170" xml:space="preserve">
IF(A170="","",
_xlfn._xlws.FILTER('BD PREÇO'!$T$10:$T$1609,'BD PREÇO'!$A$10:$A$1609=A170,""))</f>
        <v/>
      </c>
      <c r="R170" s="23"/>
    </row>
    <row r="171" spans="1:18">
      <c r="A171" s="41"/>
      <c r="B171" s="81" t="str" cm="1">
        <f t="array" ref="B171" xml:space="preserve">
IF(A171="","",
_xlfn._xlws.FILTER('BD PREÇO'!$B$10:$B$1609,'BD PREÇO'!$A$10:$A$1609=A171,""))</f>
        <v/>
      </c>
      <c r="C171" s="81" t="str" cm="1">
        <f t="array" ref="C171" xml:space="preserve">
IF(A171="","",
_xlfn._xlws.FILTER('BD PREÇO'!$C$10:$C$1609,'BD PREÇO'!$A$10:$A$1609=A171,""))</f>
        <v/>
      </c>
      <c r="D171" s="81" t="str" cm="1">
        <f t="array" ref="D171" xml:space="preserve">
IF(A171="","",
_xlfn._xlws.FILTER('BD ITEM'!$I$12:$I$331,'BD ITEM'!$B$12:$B$331=B171,""))</f>
        <v/>
      </c>
      <c r="E171" s="81" t="str" cm="1">
        <f t="array" ref="E171" xml:space="preserve">
IF(A171="","",
_xlfn._xlws.FILTER('BD PREÇO'!$E$10:$E$1609,'BD PREÇO'!$A$10:$A$1609=A171,""))</f>
        <v/>
      </c>
      <c r="F171" s="81" t="str" cm="1">
        <f t="array" ref="F171" xml:space="preserve">
IF(A171="","",
_xlfn._xlws.FILTER('BD PREÇO'!$F$10:$F$1609,'BD PREÇO'!$A$10:$A$1609=A171,""))</f>
        <v/>
      </c>
      <c r="G171" s="81" t="str" cm="1">
        <f t="array" ref="G171" xml:space="preserve">
IF(A171="","",
_xlfn._xlws.FILTER('BD PREÇO'!$G$10:$G$1609,'BD PREÇO'!$A$10:$A$1609=A171,""))</f>
        <v/>
      </c>
      <c r="H171" s="81" t="str" cm="1">
        <f t="array" ref="H171" xml:space="preserve">
IF(A171="","",
_xlfn._xlws.FILTER('BD ITEM'!$M$12:$M$331,'BD ITEM'!$B$12:$B$331=B171,""))</f>
        <v/>
      </c>
      <c r="I171" s="81" t="str" cm="1">
        <f t="array" ref="I171" xml:space="preserve">
IF(A171="","",
_xlfn._xlws.FILTER('BD ITEM'!$N$12:$N$331,'BD ITEM'!$B$12:$B$331=B171,""))</f>
        <v/>
      </c>
      <c r="J171" s="62" t="str" cm="1">
        <f t="array" ref="J171" xml:space="preserve">
IF(A171="","",
_xlfn._xlws.FILTER('BD PREÇO'!$P$10:$P$1609,'BD PREÇO'!$A$10:$A$1609=A171,""))</f>
        <v/>
      </c>
      <c r="K171" s="90" t="str" cm="1">
        <f t="array" ref="K171" xml:space="preserve">
IF(A171="","",
_xlfn._xlws.FILTER('BD PREÇO'!$Q$10:$Q$1609,'BD PREÇO'!$A$10:$A$1609=A171,""))</f>
        <v/>
      </c>
      <c r="L171" s="88" t="str" cm="1">
        <f t="array" ref="L171" xml:space="preserve">
IF(A171="","",
_xlfn._xlws.FILTER('BD PREÇO'!$R$10:$R$1609,'BD PREÇO'!$A$10:$A$1609=A171,""))</f>
        <v/>
      </c>
      <c r="M171" s="89" t="str" cm="1">
        <f t="array" ref="M171" xml:space="preserve">
IF(A171="","",
_xlfn._xlws.FILTER('BD PREÇO'!$S$10:$S$1609,'BD PREÇO'!$A$10:$A$1609=A171,""))</f>
        <v/>
      </c>
      <c r="N171" s="89" t="str" cm="1">
        <f t="array" ref="N171" xml:space="preserve">
IF(A171="","",
_xlfn._xlws.FILTER('BD ITEM'!$O$12:$O$331,'BD ITEM'!$B$12:$B$331=B171,""))</f>
        <v/>
      </c>
      <c r="O171" s="89" t="str" cm="1">
        <f t="array" ref="O171" xml:space="preserve">
IF(A171="","",
_xlfn._xlws.FILTER('BD ITEM'!$P$12:$P$331,'BD ITEM'!$B$12:$B$331=B171,""))</f>
        <v/>
      </c>
      <c r="P171" s="89" t="str" cm="1">
        <f t="array" ref="P171" xml:space="preserve">
IF(A171="","",
_xlfn._xlws.FILTER('BD ITEM'!$Q$12:$Q$331,'BD ITEM'!$B$12:$B$331=B171,""))</f>
        <v/>
      </c>
      <c r="Q171" s="87" t="str" cm="1">
        <f t="array" ref="Q171" xml:space="preserve">
IF(A171="","",
_xlfn._xlws.FILTER('BD PREÇO'!$T$10:$T$1609,'BD PREÇO'!$A$10:$A$1609=A171,""))</f>
        <v/>
      </c>
      <c r="R171" s="23"/>
    </row>
    <row r="172" spans="1:18">
      <c r="A172" s="41"/>
      <c r="B172" s="81" t="str" cm="1">
        <f t="array" ref="B172" xml:space="preserve">
IF(A172="","",
_xlfn._xlws.FILTER('BD PREÇO'!$B$10:$B$1609,'BD PREÇO'!$A$10:$A$1609=A172,""))</f>
        <v/>
      </c>
      <c r="C172" s="81" t="str" cm="1">
        <f t="array" ref="C172" xml:space="preserve">
IF(A172="","",
_xlfn._xlws.FILTER('BD PREÇO'!$C$10:$C$1609,'BD PREÇO'!$A$10:$A$1609=A172,""))</f>
        <v/>
      </c>
      <c r="D172" s="81" t="str" cm="1">
        <f t="array" ref="D172" xml:space="preserve">
IF(A172="","",
_xlfn._xlws.FILTER('BD ITEM'!$I$12:$I$331,'BD ITEM'!$B$12:$B$331=B172,""))</f>
        <v/>
      </c>
      <c r="E172" s="81" t="str" cm="1">
        <f t="array" ref="E172" xml:space="preserve">
IF(A172="","",
_xlfn._xlws.FILTER('BD PREÇO'!$E$10:$E$1609,'BD PREÇO'!$A$10:$A$1609=A172,""))</f>
        <v/>
      </c>
      <c r="F172" s="81" t="str" cm="1">
        <f t="array" ref="F172" xml:space="preserve">
IF(A172="","",
_xlfn._xlws.FILTER('BD PREÇO'!$F$10:$F$1609,'BD PREÇO'!$A$10:$A$1609=A172,""))</f>
        <v/>
      </c>
      <c r="G172" s="81" t="str" cm="1">
        <f t="array" ref="G172" xml:space="preserve">
IF(A172="","",
_xlfn._xlws.FILTER('BD PREÇO'!$G$10:$G$1609,'BD PREÇO'!$A$10:$A$1609=A172,""))</f>
        <v/>
      </c>
      <c r="H172" s="81" t="str" cm="1">
        <f t="array" ref="H172" xml:space="preserve">
IF(A172="","",
_xlfn._xlws.FILTER('BD ITEM'!$M$12:$M$331,'BD ITEM'!$B$12:$B$331=B172,""))</f>
        <v/>
      </c>
      <c r="I172" s="81" t="str" cm="1">
        <f t="array" ref="I172" xml:space="preserve">
IF(A172="","",
_xlfn._xlws.FILTER('BD ITEM'!$N$12:$N$331,'BD ITEM'!$B$12:$B$331=B172,""))</f>
        <v/>
      </c>
      <c r="J172" s="62" t="str" cm="1">
        <f t="array" ref="J172" xml:space="preserve">
IF(A172="","",
_xlfn._xlws.FILTER('BD PREÇO'!$P$10:$P$1609,'BD PREÇO'!$A$10:$A$1609=A172,""))</f>
        <v/>
      </c>
      <c r="K172" s="90" t="str" cm="1">
        <f t="array" ref="K172" xml:space="preserve">
IF(A172="","",
_xlfn._xlws.FILTER('BD PREÇO'!$Q$10:$Q$1609,'BD PREÇO'!$A$10:$A$1609=A172,""))</f>
        <v/>
      </c>
      <c r="L172" s="88" t="str" cm="1">
        <f t="array" ref="L172" xml:space="preserve">
IF(A172="","",
_xlfn._xlws.FILTER('BD PREÇO'!$R$10:$R$1609,'BD PREÇO'!$A$10:$A$1609=A172,""))</f>
        <v/>
      </c>
      <c r="M172" s="89" t="str" cm="1">
        <f t="array" ref="M172" xml:space="preserve">
IF(A172="","",
_xlfn._xlws.FILTER('BD PREÇO'!$S$10:$S$1609,'BD PREÇO'!$A$10:$A$1609=A172,""))</f>
        <v/>
      </c>
      <c r="N172" s="89" t="str" cm="1">
        <f t="array" ref="N172" xml:space="preserve">
IF(A172="","",
_xlfn._xlws.FILTER('BD ITEM'!$O$12:$O$331,'BD ITEM'!$B$12:$B$331=B172,""))</f>
        <v/>
      </c>
      <c r="O172" s="89" t="str" cm="1">
        <f t="array" ref="O172" xml:space="preserve">
IF(A172="","",
_xlfn._xlws.FILTER('BD ITEM'!$P$12:$P$331,'BD ITEM'!$B$12:$B$331=B172,""))</f>
        <v/>
      </c>
      <c r="P172" s="89" t="str" cm="1">
        <f t="array" ref="P172" xml:space="preserve">
IF(A172="","",
_xlfn._xlws.FILTER('BD ITEM'!$Q$12:$Q$331,'BD ITEM'!$B$12:$B$331=B172,""))</f>
        <v/>
      </c>
      <c r="Q172" s="87" t="str" cm="1">
        <f t="array" ref="Q172" xml:space="preserve">
IF(A172="","",
_xlfn._xlws.FILTER('BD PREÇO'!$T$10:$T$1609,'BD PREÇO'!$A$10:$A$1609=A172,""))</f>
        <v/>
      </c>
      <c r="R172" s="23"/>
    </row>
    <row r="173" spans="1:18">
      <c r="A173" s="41"/>
      <c r="B173" s="81" t="str" cm="1">
        <f t="array" ref="B173" xml:space="preserve">
IF(A173="","",
_xlfn._xlws.FILTER('BD PREÇO'!$B$10:$B$1609,'BD PREÇO'!$A$10:$A$1609=A173,""))</f>
        <v/>
      </c>
      <c r="C173" s="81" t="str" cm="1">
        <f t="array" ref="C173" xml:space="preserve">
IF(A173="","",
_xlfn._xlws.FILTER('BD PREÇO'!$C$10:$C$1609,'BD PREÇO'!$A$10:$A$1609=A173,""))</f>
        <v/>
      </c>
      <c r="D173" s="81" t="str" cm="1">
        <f t="array" ref="D173" xml:space="preserve">
IF(A173="","",
_xlfn._xlws.FILTER('BD ITEM'!$I$12:$I$331,'BD ITEM'!$B$12:$B$331=B173,""))</f>
        <v/>
      </c>
      <c r="E173" s="81" t="str" cm="1">
        <f t="array" ref="E173" xml:space="preserve">
IF(A173="","",
_xlfn._xlws.FILTER('BD PREÇO'!$E$10:$E$1609,'BD PREÇO'!$A$10:$A$1609=A173,""))</f>
        <v/>
      </c>
      <c r="F173" s="81" t="str" cm="1">
        <f t="array" ref="F173" xml:space="preserve">
IF(A173="","",
_xlfn._xlws.FILTER('BD PREÇO'!$F$10:$F$1609,'BD PREÇO'!$A$10:$A$1609=A173,""))</f>
        <v/>
      </c>
      <c r="G173" s="81" t="str" cm="1">
        <f t="array" ref="G173" xml:space="preserve">
IF(A173="","",
_xlfn._xlws.FILTER('BD PREÇO'!$G$10:$G$1609,'BD PREÇO'!$A$10:$A$1609=A173,""))</f>
        <v/>
      </c>
      <c r="H173" s="81" t="str" cm="1">
        <f t="array" ref="H173" xml:space="preserve">
IF(A173="","",
_xlfn._xlws.FILTER('BD ITEM'!$M$12:$M$331,'BD ITEM'!$B$12:$B$331=B173,""))</f>
        <v/>
      </c>
      <c r="I173" s="81" t="str" cm="1">
        <f t="array" ref="I173" xml:space="preserve">
IF(A173="","",
_xlfn._xlws.FILTER('BD ITEM'!$N$12:$N$331,'BD ITEM'!$B$12:$B$331=B173,""))</f>
        <v/>
      </c>
      <c r="J173" s="62" t="str" cm="1">
        <f t="array" ref="J173" xml:space="preserve">
IF(A173="","",
_xlfn._xlws.FILTER('BD PREÇO'!$P$10:$P$1609,'BD PREÇO'!$A$10:$A$1609=A173,""))</f>
        <v/>
      </c>
      <c r="K173" s="90" t="str" cm="1">
        <f t="array" ref="K173" xml:space="preserve">
IF(A173="","",
_xlfn._xlws.FILTER('BD PREÇO'!$Q$10:$Q$1609,'BD PREÇO'!$A$10:$A$1609=A173,""))</f>
        <v/>
      </c>
      <c r="L173" s="88" t="str" cm="1">
        <f t="array" ref="L173" xml:space="preserve">
IF(A173="","",
_xlfn._xlws.FILTER('BD PREÇO'!$R$10:$R$1609,'BD PREÇO'!$A$10:$A$1609=A173,""))</f>
        <v/>
      </c>
      <c r="M173" s="89" t="str" cm="1">
        <f t="array" ref="M173" xml:space="preserve">
IF(A173="","",
_xlfn._xlws.FILTER('BD PREÇO'!$S$10:$S$1609,'BD PREÇO'!$A$10:$A$1609=A173,""))</f>
        <v/>
      </c>
      <c r="N173" s="89" t="str" cm="1">
        <f t="array" ref="N173" xml:space="preserve">
IF(A173="","",
_xlfn._xlws.FILTER('BD ITEM'!$O$12:$O$331,'BD ITEM'!$B$12:$B$331=B173,""))</f>
        <v/>
      </c>
      <c r="O173" s="89" t="str" cm="1">
        <f t="array" ref="O173" xml:space="preserve">
IF(A173="","",
_xlfn._xlws.FILTER('BD ITEM'!$P$12:$P$331,'BD ITEM'!$B$12:$B$331=B173,""))</f>
        <v/>
      </c>
      <c r="P173" s="89" t="str" cm="1">
        <f t="array" ref="P173" xml:space="preserve">
IF(A173="","",
_xlfn._xlws.FILTER('BD ITEM'!$Q$12:$Q$331,'BD ITEM'!$B$12:$B$331=B173,""))</f>
        <v/>
      </c>
      <c r="Q173" s="87" t="str" cm="1">
        <f t="array" ref="Q173" xml:space="preserve">
IF(A173="","",
_xlfn._xlws.FILTER('BD PREÇO'!$T$10:$T$1609,'BD PREÇO'!$A$10:$A$1609=A173,""))</f>
        <v/>
      </c>
      <c r="R173" s="23"/>
    </row>
    <row r="174" spans="1:18">
      <c r="A174" s="41"/>
      <c r="B174" s="81" t="str" cm="1">
        <f t="array" ref="B174" xml:space="preserve">
IF(A174="","",
_xlfn._xlws.FILTER('BD PREÇO'!$B$10:$B$1609,'BD PREÇO'!$A$10:$A$1609=A174,""))</f>
        <v/>
      </c>
      <c r="C174" s="81" t="str" cm="1">
        <f t="array" ref="C174" xml:space="preserve">
IF(A174="","",
_xlfn._xlws.FILTER('BD PREÇO'!$C$10:$C$1609,'BD PREÇO'!$A$10:$A$1609=A174,""))</f>
        <v/>
      </c>
      <c r="D174" s="81" t="str" cm="1">
        <f t="array" ref="D174" xml:space="preserve">
IF(A174="","",
_xlfn._xlws.FILTER('BD ITEM'!$I$12:$I$331,'BD ITEM'!$B$12:$B$331=B174,""))</f>
        <v/>
      </c>
      <c r="E174" s="81" t="str" cm="1">
        <f t="array" ref="E174" xml:space="preserve">
IF(A174="","",
_xlfn._xlws.FILTER('BD PREÇO'!$E$10:$E$1609,'BD PREÇO'!$A$10:$A$1609=A174,""))</f>
        <v/>
      </c>
      <c r="F174" s="81" t="str" cm="1">
        <f t="array" ref="F174" xml:space="preserve">
IF(A174="","",
_xlfn._xlws.FILTER('BD PREÇO'!$F$10:$F$1609,'BD PREÇO'!$A$10:$A$1609=A174,""))</f>
        <v/>
      </c>
      <c r="G174" s="81" t="str" cm="1">
        <f t="array" ref="G174" xml:space="preserve">
IF(A174="","",
_xlfn._xlws.FILTER('BD PREÇO'!$G$10:$G$1609,'BD PREÇO'!$A$10:$A$1609=A174,""))</f>
        <v/>
      </c>
      <c r="H174" s="81" t="str" cm="1">
        <f t="array" ref="H174" xml:space="preserve">
IF(A174="","",
_xlfn._xlws.FILTER('BD ITEM'!$M$12:$M$331,'BD ITEM'!$B$12:$B$331=B174,""))</f>
        <v/>
      </c>
      <c r="I174" s="81" t="str" cm="1">
        <f t="array" ref="I174" xml:space="preserve">
IF(A174="","",
_xlfn._xlws.FILTER('BD ITEM'!$N$12:$N$331,'BD ITEM'!$B$12:$B$331=B174,""))</f>
        <v/>
      </c>
      <c r="J174" s="62" t="str" cm="1">
        <f t="array" ref="J174" xml:space="preserve">
IF(A174="","",
_xlfn._xlws.FILTER('BD PREÇO'!$P$10:$P$1609,'BD PREÇO'!$A$10:$A$1609=A174,""))</f>
        <v/>
      </c>
      <c r="K174" s="90" t="str" cm="1">
        <f t="array" ref="K174" xml:space="preserve">
IF(A174="","",
_xlfn._xlws.FILTER('BD PREÇO'!$Q$10:$Q$1609,'BD PREÇO'!$A$10:$A$1609=A174,""))</f>
        <v/>
      </c>
      <c r="L174" s="88" t="str" cm="1">
        <f t="array" ref="L174" xml:space="preserve">
IF(A174="","",
_xlfn._xlws.FILTER('BD PREÇO'!$R$10:$R$1609,'BD PREÇO'!$A$10:$A$1609=A174,""))</f>
        <v/>
      </c>
      <c r="M174" s="89" t="str" cm="1">
        <f t="array" ref="M174" xml:space="preserve">
IF(A174="","",
_xlfn._xlws.FILTER('BD PREÇO'!$S$10:$S$1609,'BD PREÇO'!$A$10:$A$1609=A174,""))</f>
        <v/>
      </c>
      <c r="N174" s="89" t="str" cm="1">
        <f t="array" ref="N174" xml:space="preserve">
IF(A174="","",
_xlfn._xlws.FILTER('BD ITEM'!$O$12:$O$331,'BD ITEM'!$B$12:$B$331=B174,""))</f>
        <v/>
      </c>
      <c r="O174" s="89" t="str" cm="1">
        <f t="array" ref="O174" xml:space="preserve">
IF(A174="","",
_xlfn._xlws.FILTER('BD ITEM'!$P$12:$P$331,'BD ITEM'!$B$12:$B$331=B174,""))</f>
        <v/>
      </c>
      <c r="P174" s="89" t="str" cm="1">
        <f t="array" ref="P174" xml:space="preserve">
IF(A174="","",
_xlfn._xlws.FILTER('BD ITEM'!$Q$12:$Q$331,'BD ITEM'!$B$12:$B$331=B174,""))</f>
        <v/>
      </c>
      <c r="Q174" s="87" t="str" cm="1">
        <f t="array" ref="Q174" xml:space="preserve">
IF(A174="","",
_xlfn._xlws.FILTER('BD PREÇO'!$T$10:$T$1609,'BD PREÇO'!$A$10:$A$1609=A174,""))</f>
        <v/>
      </c>
      <c r="R174" s="23"/>
    </row>
    <row r="175" spans="1:18">
      <c r="A175" s="41"/>
      <c r="B175" s="81" t="str" cm="1">
        <f t="array" ref="B175" xml:space="preserve">
IF(A175="","",
_xlfn._xlws.FILTER('BD PREÇO'!$B$10:$B$1609,'BD PREÇO'!$A$10:$A$1609=A175,""))</f>
        <v/>
      </c>
      <c r="C175" s="81" t="str" cm="1">
        <f t="array" ref="C175" xml:space="preserve">
IF(A175="","",
_xlfn._xlws.FILTER('BD PREÇO'!$C$10:$C$1609,'BD PREÇO'!$A$10:$A$1609=A175,""))</f>
        <v/>
      </c>
      <c r="D175" s="81" t="str" cm="1">
        <f t="array" ref="D175" xml:space="preserve">
IF(A175="","",
_xlfn._xlws.FILTER('BD ITEM'!$I$12:$I$331,'BD ITEM'!$B$12:$B$331=B175,""))</f>
        <v/>
      </c>
      <c r="E175" s="81" t="str" cm="1">
        <f t="array" ref="E175" xml:space="preserve">
IF(A175="","",
_xlfn._xlws.FILTER('BD PREÇO'!$E$10:$E$1609,'BD PREÇO'!$A$10:$A$1609=A175,""))</f>
        <v/>
      </c>
      <c r="F175" s="81" t="str" cm="1">
        <f t="array" ref="F175" xml:space="preserve">
IF(A175="","",
_xlfn._xlws.FILTER('BD PREÇO'!$F$10:$F$1609,'BD PREÇO'!$A$10:$A$1609=A175,""))</f>
        <v/>
      </c>
      <c r="G175" s="81" t="str" cm="1">
        <f t="array" ref="G175" xml:space="preserve">
IF(A175="","",
_xlfn._xlws.FILTER('BD PREÇO'!$G$10:$G$1609,'BD PREÇO'!$A$10:$A$1609=A175,""))</f>
        <v/>
      </c>
      <c r="H175" s="81" t="str" cm="1">
        <f t="array" ref="H175" xml:space="preserve">
IF(A175="","",
_xlfn._xlws.FILTER('BD ITEM'!$M$12:$M$331,'BD ITEM'!$B$12:$B$331=B175,""))</f>
        <v/>
      </c>
      <c r="I175" s="81" t="str" cm="1">
        <f t="array" ref="I175" xml:space="preserve">
IF(A175="","",
_xlfn._xlws.FILTER('BD ITEM'!$N$12:$N$331,'BD ITEM'!$B$12:$B$331=B175,""))</f>
        <v/>
      </c>
      <c r="J175" s="62" t="str" cm="1">
        <f t="array" ref="J175" xml:space="preserve">
IF(A175="","",
_xlfn._xlws.FILTER('BD PREÇO'!$P$10:$P$1609,'BD PREÇO'!$A$10:$A$1609=A175,""))</f>
        <v/>
      </c>
      <c r="K175" s="90" t="str" cm="1">
        <f t="array" ref="K175" xml:space="preserve">
IF(A175="","",
_xlfn._xlws.FILTER('BD PREÇO'!$Q$10:$Q$1609,'BD PREÇO'!$A$10:$A$1609=A175,""))</f>
        <v/>
      </c>
      <c r="L175" s="88" t="str" cm="1">
        <f t="array" ref="L175" xml:space="preserve">
IF(A175="","",
_xlfn._xlws.FILTER('BD PREÇO'!$R$10:$R$1609,'BD PREÇO'!$A$10:$A$1609=A175,""))</f>
        <v/>
      </c>
      <c r="M175" s="89" t="str" cm="1">
        <f t="array" ref="M175" xml:space="preserve">
IF(A175="","",
_xlfn._xlws.FILTER('BD PREÇO'!$S$10:$S$1609,'BD PREÇO'!$A$10:$A$1609=A175,""))</f>
        <v/>
      </c>
      <c r="N175" s="89" t="str" cm="1">
        <f t="array" ref="N175" xml:space="preserve">
IF(A175="","",
_xlfn._xlws.FILTER('BD ITEM'!$O$12:$O$331,'BD ITEM'!$B$12:$B$331=B175,""))</f>
        <v/>
      </c>
      <c r="O175" s="89" t="str" cm="1">
        <f t="array" ref="O175" xml:space="preserve">
IF(A175="","",
_xlfn._xlws.FILTER('BD ITEM'!$P$12:$P$331,'BD ITEM'!$B$12:$B$331=B175,""))</f>
        <v/>
      </c>
      <c r="P175" s="89" t="str" cm="1">
        <f t="array" ref="P175" xml:space="preserve">
IF(A175="","",
_xlfn._xlws.FILTER('BD ITEM'!$Q$12:$Q$331,'BD ITEM'!$B$12:$B$331=B175,""))</f>
        <v/>
      </c>
      <c r="Q175" s="87" t="str" cm="1">
        <f t="array" ref="Q175" xml:space="preserve">
IF(A175="","",
_xlfn._xlws.FILTER('BD PREÇO'!$T$10:$T$1609,'BD PREÇO'!$A$10:$A$1609=A175,""))</f>
        <v/>
      </c>
      <c r="R175" s="23"/>
    </row>
    <row r="176" spans="1:18">
      <c r="A176" s="41"/>
      <c r="B176" s="81" t="str" cm="1">
        <f t="array" ref="B176" xml:space="preserve">
IF(A176="","",
_xlfn._xlws.FILTER('BD PREÇO'!$B$10:$B$1609,'BD PREÇO'!$A$10:$A$1609=A176,""))</f>
        <v/>
      </c>
      <c r="C176" s="81" t="str" cm="1">
        <f t="array" ref="C176" xml:space="preserve">
IF(A176="","",
_xlfn._xlws.FILTER('BD PREÇO'!$C$10:$C$1609,'BD PREÇO'!$A$10:$A$1609=A176,""))</f>
        <v/>
      </c>
      <c r="D176" s="81" t="str" cm="1">
        <f t="array" ref="D176" xml:space="preserve">
IF(A176="","",
_xlfn._xlws.FILTER('BD ITEM'!$I$12:$I$331,'BD ITEM'!$B$12:$B$331=B176,""))</f>
        <v/>
      </c>
      <c r="E176" s="81" t="str" cm="1">
        <f t="array" ref="E176" xml:space="preserve">
IF(A176="","",
_xlfn._xlws.FILTER('BD PREÇO'!$E$10:$E$1609,'BD PREÇO'!$A$10:$A$1609=A176,""))</f>
        <v/>
      </c>
      <c r="F176" s="81" t="str" cm="1">
        <f t="array" ref="F176" xml:space="preserve">
IF(A176="","",
_xlfn._xlws.FILTER('BD PREÇO'!$F$10:$F$1609,'BD PREÇO'!$A$10:$A$1609=A176,""))</f>
        <v/>
      </c>
      <c r="G176" s="81" t="str" cm="1">
        <f t="array" ref="G176" xml:space="preserve">
IF(A176="","",
_xlfn._xlws.FILTER('BD PREÇO'!$G$10:$G$1609,'BD PREÇO'!$A$10:$A$1609=A176,""))</f>
        <v/>
      </c>
      <c r="H176" s="81" t="str" cm="1">
        <f t="array" ref="H176" xml:space="preserve">
IF(A176="","",
_xlfn._xlws.FILTER('BD ITEM'!$M$12:$M$331,'BD ITEM'!$B$12:$B$331=B176,""))</f>
        <v/>
      </c>
      <c r="I176" s="81" t="str" cm="1">
        <f t="array" ref="I176" xml:space="preserve">
IF(A176="","",
_xlfn._xlws.FILTER('BD ITEM'!$N$12:$N$331,'BD ITEM'!$B$12:$B$331=B176,""))</f>
        <v/>
      </c>
      <c r="J176" s="62" t="str" cm="1">
        <f t="array" ref="J176" xml:space="preserve">
IF(A176="","",
_xlfn._xlws.FILTER('BD PREÇO'!$P$10:$P$1609,'BD PREÇO'!$A$10:$A$1609=A176,""))</f>
        <v/>
      </c>
      <c r="K176" s="90" t="str" cm="1">
        <f t="array" ref="K176" xml:space="preserve">
IF(A176="","",
_xlfn._xlws.FILTER('BD PREÇO'!$Q$10:$Q$1609,'BD PREÇO'!$A$10:$A$1609=A176,""))</f>
        <v/>
      </c>
      <c r="L176" s="88" t="str" cm="1">
        <f t="array" ref="L176" xml:space="preserve">
IF(A176="","",
_xlfn._xlws.FILTER('BD PREÇO'!$R$10:$R$1609,'BD PREÇO'!$A$10:$A$1609=A176,""))</f>
        <v/>
      </c>
      <c r="M176" s="89" t="str" cm="1">
        <f t="array" ref="M176" xml:space="preserve">
IF(A176="","",
_xlfn._xlws.FILTER('BD PREÇO'!$S$10:$S$1609,'BD PREÇO'!$A$10:$A$1609=A176,""))</f>
        <v/>
      </c>
      <c r="N176" s="89" t="str" cm="1">
        <f t="array" ref="N176" xml:space="preserve">
IF(A176="","",
_xlfn._xlws.FILTER('BD ITEM'!$O$12:$O$331,'BD ITEM'!$B$12:$B$331=B176,""))</f>
        <v/>
      </c>
      <c r="O176" s="89" t="str" cm="1">
        <f t="array" ref="O176" xml:space="preserve">
IF(A176="","",
_xlfn._xlws.FILTER('BD ITEM'!$P$12:$P$331,'BD ITEM'!$B$12:$B$331=B176,""))</f>
        <v/>
      </c>
      <c r="P176" s="89" t="str" cm="1">
        <f t="array" ref="P176" xml:space="preserve">
IF(A176="","",
_xlfn._xlws.FILTER('BD ITEM'!$Q$12:$Q$331,'BD ITEM'!$B$12:$B$331=B176,""))</f>
        <v/>
      </c>
      <c r="Q176" s="87" t="str" cm="1">
        <f t="array" ref="Q176" xml:space="preserve">
IF(A176="","",
_xlfn._xlws.FILTER('BD PREÇO'!$T$10:$T$1609,'BD PREÇO'!$A$10:$A$1609=A176,""))</f>
        <v/>
      </c>
      <c r="R176" s="23"/>
    </row>
    <row r="177" spans="1:18">
      <c r="A177" s="41"/>
      <c r="B177" s="81" t="str" cm="1">
        <f t="array" ref="B177" xml:space="preserve">
IF(A177="","",
_xlfn._xlws.FILTER('BD PREÇO'!$B$10:$B$1609,'BD PREÇO'!$A$10:$A$1609=A177,""))</f>
        <v/>
      </c>
      <c r="C177" s="81" t="str" cm="1">
        <f t="array" ref="C177" xml:space="preserve">
IF(A177="","",
_xlfn._xlws.FILTER('BD PREÇO'!$C$10:$C$1609,'BD PREÇO'!$A$10:$A$1609=A177,""))</f>
        <v/>
      </c>
      <c r="D177" s="81" t="str" cm="1">
        <f t="array" ref="D177" xml:space="preserve">
IF(A177="","",
_xlfn._xlws.FILTER('BD ITEM'!$I$12:$I$331,'BD ITEM'!$B$12:$B$331=B177,""))</f>
        <v/>
      </c>
      <c r="E177" s="81" t="str" cm="1">
        <f t="array" ref="E177" xml:space="preserve">
IF(A177="","",
_xlfn._xlws.FILTER('BD PREÇO'!$E$10:$E$1609,'BD PREÇO'!$A$10:$A$1609=A177,""))</f>
        <v/>
      </c>
      <c r="F177" s="81" t="str" cm="1">
        <f t="array" ref="F177" xml:space="preserve">
IF(A177="","",
_xlfn._xlws.FILTER('BD PREÇO'!$F$10:$F$1609,'BD PREÇO'!$A$10:$A$1609=A177,""))</f>
        <v/>
      </c>
      <c r="G177" s="81" t="str" cm="1">
        <f t="array" ref="G177" xml:space="preserve">
IF(A177="","",
_xlfn._xlws.FILTER('BD PREÇO'!$G$10:$G$1609,'BD PREÇO'!$A$10:$A$1609=A177,""))</f>
        <v/>
      </c>
      <c r="H177" s="81" t="str" cm="1">
        <f t="array" ref="H177" xml:space="preserve">
IF(A177="","",
_xlfn._xlws.FILTER('BD ITEM'!$M$12:$M$331,'BD ITEM'!$B$12:$B$331=B177,""))</f>
        <v/>
      </c>
      <c r="I177" s="81" t="str" cm="1">
        <f t="array" ref="I177" xml:space="preserve">
IF(A177="","",
_xlfn._xlws.FILTER('BD ITEM'!$N$12:$N$331,'BD ITEM'!$B$12:$B$331=B177,""))</f>
        <v/>
      </c>
      <c r="J177" s="62" t="str" cm="1">
        <f t="array" ref="J177" xml:space="preserve">
IF(A177="","",
_xlfn._xlws.FILTER('BD PREÇO'!$P$10:$P$1609,'BD PREÇO'!$A$10:$A$1609=A177,""))</f>
        <v/>
      </c>
      <c r="K177" s="90" t="str" cm="1">
        <f t="array" ref="K177" xml:space="preserve">
IF(A177="","",
_xlfn._xlws.FILTER('BD PREÇO'!$Q$10:$Q$1609,'BD PREÇO'!$A$10:$A$1609=A177,""))</f>
        <v/>
      </c>
      <c r="L177" s="88" t="str" cm="1">
        <f t="array" ref="L177" xml:space="preserve">
IF(A177="","",
_xlfn._xlws.FILTER('BD PREÇO'!$R$10:$R$1609,'BD PREÇO'!$A$10:$A$1609=A177,""))</f>
        <v/>
      </c>
      <c r="M177" s="89" t="str" cm="1">
        <f t="array" ref="M177" xml:space="preserve">
IF(A177="","",
_xlfn._xlws.FILTER('BD PREÇO'!$S$10:$S$1609,'BD PREÇO'!$A$10:$A$1609=A177,""))</f>
        <v/>
      </c>
      <c r="N177" s="89" t="str" cm="1">
        <f t="array" ref="N177" xml:space="preserve">
IF(A177="","",
_xlfn._xlws.FILTER('BD ITEM'!$O$12:$O$331,'BD ITEM'!$B$12:$B$331=B177,""))</f>
        <v/>
      </c>
      <c r="O177" s="89" t="str" cm="1">
        <f t="array" ref="O177" xml:space="preserve">
IF(A177="","",
_xlfn._xlws.FILTER('BD ITEM'!$P$12:$P$331,'BD ITEM'!$B$12:$B$331=B177,""))</f>
        <v/>
      </c>
      <c r="P177" s="89" t="str" cm="1">
        <f t="array" ref="P177" xml:space="preserve">
IF(A177="","",
_xlfn._xlws.FILTER('BD ITEM'!$Q$12:$Q$331,'BD ITEM'!$B$12:$B$331=B177,""))</f>
        <v/>
      </c>
      <c r="Q177" s="87" t="str" cm="1">
        <f t="array" ref="Q177" xml:space="preserve">
IF(A177="","",
_xlfn._xlws.FILTER('BD PREÇO'!$T$10:$T$1609,'BD PREÇO'!$A$10:$A$1609=A177,""))</f>
        <v/>
      </c>
      <c r="R177" s="23"/>
    </row>
    <row r="178" spans="1:18">
      <c r="A178" s="41"/>
      <c r="B178" s="81" t="str" cm="1">
        <f t="array" ref="B178" xml:space="preserve">
IF(A178="","",
_xlfn._xlws.FILTER('BD PREÇO'!$B$10:$B$1609,'BD PREÇO'!$A$10:$A$1609=A178,""))</f>
        <v/>
      </c>
      <c r="C178" s="81" t="str" cm="1">
        <f t="array" ref="C178" xml:space="preserve">
IF(A178="","",
_xlfn._xlws.FILTER('BD PREÇO'!$C$10:$C$1609,'BD PREÇO'!$A$10:$A$1609=A178,""))</f>
        <v/>
      </c>
      <c r="D178" s="81" t="str" cm="1">
        <f t="array" ref="D178" xml:space="preserve">
IF(A178="","",
_xlfn._xlws.FILTER('BD ITEM'!$I$12:$I$331,'BD ITEM'!$B$12:$B$331=B178,""))</f>
        <v/>
      </c>
      <c r="E178" s="81" t="str" cm="1">
        <f t="array" ref="E178" xml:space="preserve">
IF(A178="","",
_xlfn._xlws.FILTER('BD PREÇO'!$E$10:$E$1609,'BD PREÇO'!$A$10:$A$1609=A178,""))</f>
        <v/>
      </c>
      <c r="F178" s="81" t="str" cm="1">
        <f t="array" ref="F178" xml:space="preserve">
IF(A178="","",
_xlfn._xlws.FILTER('BD PREÇO'!$F$10:$F$1609,'BD PREÇO'!$A$10:$A$1609=A178,""))</f>
        <v/>
      </c>
      <c r="G178" s="81" t="str" cm="1">
        <f t="array" ref="G178" xml:space="preserve">
IF(A178="","",
_xlfn._xlws.FILTER('BD PREÇO'!$G$10:$G$1609,'BD PREÇO'!$A$10:$A$1609=A178,""))</f>
        <v/>
      </c>
      <c r="H178" s="81" t="str" cm="1">
        <f t="array" ref="H178" xml:space="preserve">
IF(A178="","",
_xlfn._xlws.FILTER('BD ITEM'!$M$12:$M$331,'BD ITEM'!$B$12:$B$331=B178,""))</f>
        <v/>
      </c>
      <c r="I178" s="81" t="str" cm="1">
        <f t="array" ref="I178" xml:space="preserve">
IF(A178="","",
_xlfn._xlws.FILTER('BD ITEM'!$N$12:$N$331,'BD ITEM'!$B$12:$B$331=B178,""))</f>
        <v/>
      </c>
      <c r="J178" s="62" t="str" cm="1">
        <f t="array" ref="J178" xml:space="preserve">
IF(A178="","",
_xlfn._xlws.FILTER('BD PREÇO'!$P$10:$P$1609,'BD PREÇO'!$A$10:$A$1609=A178,""))</f>
        <v/>
      </c>
      <c r="K178" s="90" t="str" cm="1">
        <f t="array" ref="K178" xml:space="preserve">
IF(A178="","",
_xlfn._xlws.FILTER('BD PREÇO'!$Q$10:$Q$1609,'BD PREÇO'!$A$10:$A$1609=A178,""))</f>
        <v/>
      </c>
      <c r="L178" s="88" t="str" cm="1">
        <f t="array" ref="L178" xml:space="preserve">
IF(A178="","",
_xlfn._xlws.FILTER('BD PREÇO'!$R$10:$R$1609,'BD PREÇO'!$A$10:$A$1609=A178,""))</f>
        <v/>
      </c>
      <c r="M178" s="89" t="str" cm="1">
        <f t="array" ref="M178" xml:space="preserve">
IF(A178="","",
_xlfn._xlws.FILTER('BD PREÇO'!$S$10:$S$1609,'BD PREÇO'!$A$10:$A$1609=A178,""))</f>
        <v/>
      </c>
      <c r="N178" s="89" t="str" cm="1">
        <f t="array" ref="N178" xml:space="preserve">
IF(A178="","",
_xlfn._xlws.FILTER('BD ITEM'!$O$12:$O$331,'BD ITEM'!$B$12:$B$331=B178,""))</f>
        <v/>
      </c>
      <c r="O178" s="89" t="str" cm="1">
        <f t="array" ref="O178" xml:space="preserve">
IF(A178="","",
_xlfn._xlws.FILTER('BD ITEM'!$P$12:$P$331,'BD ITEM'!$B$12:$B$331=B178,""))</f>
        <v/>
      </c>
      <c r="P178" s="89" t="str" cm="1">
        <f t="array" ref="P178" xml:space="preserve">
IF(A178="","",
_xlfn._xlws.FILTER('BD ITEM'!$Q$12:$Q$331,'BD ITEM'!$B$12:$B$331=B178,""))</f>
        <v/>
      </c>
      <c r="Q178" s="87" t="str" cm="1">
        <f t="array" ref="Q178" xml:space="preserve">
IF(A178="","",
_xlfn._xlws.FILTER('BD PREÇO'!$T$10:$T$1609,'BD PREÇO'!$A$10:$A$1609=A178,""))</f>
        <v/>
      </c>
      <c r="R178" s="23"/>
    </row>
    <row r="179" spans="1:18">
      <c r="A179" s="41"/>
      <c r="B179" s="81" t="str" cm="1">
        <f t="array" ref="B179" xml:space="preserve">
IF(A179="","",
_xlfn._xlws.FILTER('BD PREÇO'!$B$10:$B$1609,'BD PREÇO'!$A$10:$A$1609=A179,""))</f>
        <v/>
      </c>
      <c r="C179" s="81" t="str" cm="1">
        <f t="array" ref="C179" xml:space="preserve">
IF(A179="","",
_xlfn._xlws.FILTER('BD PREÇO'!$C$10:$C$1609,'BD PREÇO'!$A$10:$A$1609=A179,""))</f>
        <v/>
      </c>
      <c r="D179" s="81" t="str" cm="1">
        <f t="array" ref="D179" xml:space="preserve">
IF(A179="","",
_xlfn._xlws.FILTER('BD ITEM'!$I$12:$I$331,'BD ITEM'!$B$12:$B$331=B179,""))</f>
        <v/>
      </c>
      <c r="E179" s="81" t="str" cm="1">
        <f t="array" ref="E179" xml:space="preserve">
IF(A179="","",
_xlfn._xlws.FILTER('BD PREÇO'!$E$10:$E$1609,'BD PREÇO'!$A$10:$A$1609=A179,""))</f>
        <v/>
      </c>
      <c r="F179" s="81" t="str" cm="1">
        <f t="array" ref="F179" xml:space="preserve">
IF(A179="","",
_xlfn._xlws.FILTER('BD PREÇO'!$F$10:$F$1609,'BD PREÇO'!$A$10:$A$1609=A179,""))</f>
        <v/>
      </c>
      <c r="G179" s="81" t="str" cm="1">
        <f t="array" ref="G179" xml:space="preserve">
IF(A179="","",
_xlfn._xlws.FILTER('BD PREÇO'!$G$10:$G$1609,'BD PREÇO'!$A$10:$A$1609=A179,""))</f>
        <v/>
      </c>
      <c r="H179" s="81" t="str" cm="1">
        <f t="array" ref="H179" xml:space="preserve">
IF(A179="","",
_xlfn._xlws.FILTER('BD ITEM'!$M$12:$M$331,'BD ITEM'!$B$12:$B$331=B179,""))</f>
        <v/>
      </c>
      <c r="I179" s="81" t="str" cm="1">
        <f t="array" ref="I179" xml:space="preserve">
IF(A179="","",
_xlfn._xlws.FILTER('BD ITEM'!$N$12:$N$331,'BD ITEM'!$B$12:$B$331=B179,""))</f>
        <v/>
      </c>
      <c r="J179" s="62" t="str" cm="1">
        <f t="array" ref="J179" xml:space="preserve">
IF(A179="","",
_xlfn._xlws.FILTER('BD PREÇO'!$P$10:$P$1609,'BD PREÇO'!$A$10:$A$1609=A179,""))</f>
        <v/>
      </c>
      <c r="K179" s="90" t="str" cm="1">
        <f t="array" ref="K179" xml:space="preserve">
IF(A179="","",
_xlfn._xlws.FILTER('BD PREÇO'!$Q$10:$Q$1609,'BD PREÇO'!$A$10:$A$1609=A179,""))</f>
        <v/>
      </c>
      <c r="L179" s="88" t="str" cm="1">
        <f t="array" ref="L179" xml:space="preserve">
IF(A179="","",
_xlfn._xlws.FILTER('BD PREÇO'!$R$10:$R$1609,'BD PREÇO'!$A$10:$A$1609=A179,""))</f>
        <v/>
      </c>
      <c r="M179" s="89" t="str" cm="1">
        <f t="array" ref="M179" xml:space="preserve">
IF(A179="","",
_xlfn._xlws.FILTER('BD PREÇO'!$S$10:$S$1609,'BD PREÇO'!$A$10:$A$1609=A179,""))</f>
        <v/>
      </c>
      <c r="N179" s="89" t="str" cm="1">
        <f t="array" ref="N179" xml:space="preserve">
IF(A179="","",
_xlfn._xlws.FILTER('BD ITEM'!$O$12:$O$331,'BD ITEM'!$B$12:$B$331=B179,""))</f>
        <v/>
      </c>
      <c r="O179" s="89" t="str" cm="1">
        <f t="array" ref="O179" xml:space="preserve">
IF(A179="","",
_xlfn._xlws.FILTER('BD ITEM'!$P$12:$P$331,'BD ITEM'!$B$12:$B$331=B179,""))</f>
        <v/>
      </c>
      <c r="P179" s="89" t="str" cm="1">
        <f t="array" ref="P179" xml:space="preserve">
IF(A179="","",
_xlfn._xlws.FILTER('BD ITEM'!$Q$12:$Q$331,'BD ITEM'!$B$12:$B$331=B179,""))</f>
        <v/>
      </c>
      <c r="Q179" s="87" t="str" cm="1">
        <f t="array" ref="Q179" xml:space="preserve">
IF(A179="","",
_xlfn._xlws.FILTER('BD PREÇO'!$T$10:$T$1609,'BD PREÇO'!$A$10:$A$1609=A179,""))</f>
        <v/>
      </c>
      <c r="R179" s="23"/>
    </row>
    <row r="180" spans="1:18">
      <c r="A180" s="41"/>
      <c r="B180" s="81" t="str" cm="1">
        <f t="array" ref="B180" xml:space="preserve">
IF(A180="","",
_xlfn._xlws.FILTER('BD PREÇO'!$B$10:$B$1609,'BD PREÇO'!$A$10:$A$1609=A180,""))</f>
        <v/>
      </c>
      <c r="C180" s="81" t="str" cm="1">
        <f t="array" ref="C180" xml:space="preserve">
IF(A180="","",
_xlfn._xlws.FILTER('BD PREÇO'!$C$10:$C$1609,'BD PREÇO'!$A$10:$A$1609=A180,""))</f>
        <v/>
      </c>
      <c r="D180" s="81" t="str" cm="1">
        <f t="array" ref="D180" xml:space="preserve">
IF(A180="","",
_xlfn._xlws.FILTER('BD ITEM'!$I$12:$I$331,'BD ITEM'!$B$12:$B$331=B180,""))</f>
        <v/>
      </c>
      <c r="E180" s="81" t="str" cm="1">
        <f t="array" ref="E180" xml:space="preserve">
IF(A180="","",
_xlfn._xlws.FILTER('BD PREÇO'!$E$10:$E$1609,'BD PREÇO'!$A$10:$A$1609=A180,""))</f>
        <v/>
      </c>
      <c r="F180" s="81" t="str" cm="1">
        <f t="array" ref="F180" xml:space="preserve">
IF(A180="","",
_xlfn._xlws.FILTER('BD PREÇO'!$F$10:$F$1609,'BD PREÇO'!$A$10:$A$1609=A180,""))</f>
        <v/>
      </c>
      <c r="G180" s="81" t="str" cm="1">
        <f t="array" ref="G180" xml:space="preserve">
IF(A180="","",
_xlfn._xlws.FILTER('BD PREÇO'!$G$10:$G$1609,'BD PREÇO'!$A$10:$A$1609=A180,""))</f>
        <v/>
      </c>
      <c r="H180" s="81" t="str" cm="1">
        <f t="array" ref="H180" xml:space="preserve">
IF(A180="","",
_xlfn._xlws.FILTER('BD ITEM'!$M$12:$M$331,'BD ITEM'!$B$12:$B$331=B180,""))</f>
        <v/>
      </c>
      <c r="I180" s="81" t="str" cm="1">
        <f t="array" ref="I180" xml:space="preserve">
IF(A180="","",
_xlfn._xlws.FILTER('BD ITEM'!$N$12:$N$331,'BD ITEM'!$B$12:$B$331=B180,""))</f>
        <v/>
      </c>
      <c r="J180" s="62" t="str" cm="1">
        <f t="array" ref="J180" xml:space="preserve">
IF(A180="","",
_xlfn._xlws.FILTER('BD PREÇO'!$P$10:$P$1609,'BD PREÇO'!$A$10:$A$1609=A180,""))</f>
        <v/>
      </c>
      <c r="K180" s="90" t="str" cm="1">
        <f t="array" ref="K180" xml:space="preserve">
IF(A180="","",
_xlfn._xlws.FILTER('BD PREÇO'!$Q$10:$Q$1609,'BD PREÇO'!$A$10:$A$1609=A180,""))</f>
        <v/>
      </c>
      <c r="L180" s="88" t="str" cm="1">
        <f t="array" ref="L180" xml:space="preserve">
IF(A180="","",
_xlfn._xlws.FILTER('BD PREÇO'!$R$10:$R$1609,'BD PREÇO'!$A$10:$A$1609=A180,""))</f>
        <v/>
      </c>
      <c r="M180" s="89" t="str" cm="1">
        <f t="array" ref="M180" xml:space="preserve">
IF(A180="","",
_xlfn._xlws.FILTER('BD PREÇO'!$S$10:$S$1609,'BD PREÇO'!$A$10:$A$1609=A180,""))</f>
        <v/>
      </c>
      <c r="N180" s="89" t="str" cm="1">
        <f t="array" ref="N180" xml:space="preserve">
IF(A180="","",
_xlfn._xlws.FILTER('BD ITEM'!$O$12:$O$331,'BD ITEM'!$B$12:$B$331=B180,""))</f>
        <v/>
      </c>
      <c r="O180" s="89" t="str" cm="1">
        <f t="array" ref="O180" xml:space="preserve">
IF(A180="","",
_xlfn._xlws.FILTER('BD ITEM'!$P$12:$P$331,'BD ITEM'!$B$12:$B$331=B180,""))</f>
        <v/>
      </c>
      <c r="P180" s="89" t="str" cm="1">
        <f t="array" ref="P180" xml:space="preserve">
IF(A180="","",
_xlfn._xlws.FILTER('BD ITEM'!$Q$12:$Q$331,'BD ITEM'!$B$12:$B$331=B180,""))</f>
        <v/>
      </c>
      <c r="Q180" s="87" t="str" cm="1">
        <f t="array" ref="Q180" xml:space="preserve">
IF(A180="","",
_xlfn._xlws.FILTER('BD PREÇO'!$T$10:$T$1609,'BD PREÇO'!$A$10:$A$1609=A180,""))</f>
        <v/>
      </c>
      <c r="R180" s="23"/>
    </row>
    <row r="181" spans="1:18">
      <c r="A181" s="41"/>
      <c r="B181" s="81" t="str" cm="1">
        <f t="array" ref="B181" xml:space="preserve">
IF(A181="","",
_xlfn._xlws.FILTER('BD PREÇO'!$B$10:$B$1609,'BD PREÇO'!$A$10:$A$1609=A181,""))</f>
        <v/>
      </c>
      <c r="C181" s="81" t="str" cm="1">
        <f t="array" ref="C181" xml:space="preserve">
IF(A181="","",
_xlfn._xlws.FILTER('BD PREÇO'!$C$10:$C$1609,'BD PREÇO'!$A$10:$A$1609=A181,""))</f>
        <v/>
      </c>
      <c r="D181" s="81" t="str" cm="1">
        <f t="array" ref="D181" xml:space="preserve">
IF(A181="","",
_xlfn._xlws.FILTER('BD ITEM'!$I$12:$I$331,'BD ITEM'!$B$12:$B$331=B181,""))</f>
        <v/>
      </c>
      <c r="E181" s="81" t="str" cm="1">
        <f t="array" ref="E181" xml:space="preserve">
IF(A181="","",
_xlfn._xlws.FILTER('BD PREÇO'!$E$10:$E$1609,'BD PREÇO'!$A$10:$A$1609=A181,""))</f>
        <v/>
      </c>
      <c r="F181" s="81" t="str" cm="1">
        <f t="array" ref="F181" xml:space="preserve">
IF(A181="","",
_xlfn._xlws.FILTER('BD PREÇO'!$F$10:$F$1609,'BD PREÇO'!$A$10:$A$1609=A181,""))</f>
        <v/>
      </c>
      <c r="G181" s="81" t="str" cm="1">
        <f t="array" ref="G181" xml:space="preserve">
IF(A181="","",
_xlfn._xlws.FILTER('BD PREÇO'!$G$10:$G$1609,'BD PREÇO'!$A$10:$A$1609=A181,""))</f>
        <v/>
      </c>
      <c r="H181" s="81" t="str" cm="1">
        <f t="array" ref="H181" xml:space="preserve">
IF(A181="","",
_xlfn._xlws.FILTER('BD ITEM'!$M$12:$M$331,'BD ITEM'!$B$12:$B$331=B181,""))</f>
        <v/>
      </c>
      <c r="I181" s="81" t="str" cm="1">
        <f t="array" ref="I181" xml:space="preserve">
IF(A181="","",
_xlfn._xlws.FILTER('BD ITEM'!$N$12:$N$331,'BD ITEM'!$B$12:$B$331=B181,""))</f>
        <v/>
      </c>
      <c r="J181" s="62" t="str" cm="1">
        <f t="array" ref="J181" xml:space="preserve">
IF(A181="","",
_xlfn._xlws.FILTER('BD PREÇO'!$P$10:$P$1609,'BD PREÇO'!$A$10:$A$1609=A181,""))</f>
        <v/>
      </c>
      <c r="K181" s="90" t="str" cm="1">
        <f t="array" ref="K181" xml:space="preserve">
IF(A181="","",
_xlfn._xlws.FILTER('BD PREÇO'!$Q$10:$Q$1609,'BD PREÇO'!$A$10:$A$1609=A181,""))</f>
        <v/>
      </c>
      <c r="L181" s="88" t="str" cm="1">
        <f t="array" ref="L181" xml:space="preserve">
IF(A181="","",
_xlfn._xlws.FILTER('BD PREÇO'!$R$10:$R$1609,'BD PREÇO'!$A$10:$A$1609=A181,""))</f>
        <v/>
      </c>
      <c r="M181" s="89" t="str" cm="1">
        <f t="array" ref="M181" xml:space="preserve">
IF(A181="","",
_xlfn._xlws.FILTER('BD PREÇO'!$S$10:$S$1609,'BD PREÇO'!$A$10:$A$1609=A181,""))</f>
        <v/>
      </c>
      <c r="N181" s="89" t="str" cm="1">
        <f t="array" ref="N181" xml:space="preserve">
IF(A181="","",
_xlfn._xlws.FILTER('BD ITEM'!$O$12:$O$331,'BD ITEM'!$B$12:$B$331=B181,""))</f>
        <v/>
      </c>
      <c r="O181" s="89" t="str" cm="1">
        <f t="array" ref="O181" xml:space="preserve">
IF(A181="","",
_xlfn._xlws.FILTER('BD ITEM'!$P$12:$P$331,'BD ITEM'!$B$12:$B$331=B181,""))</f>
        <v/>
      </c>
      <c r="P181" s="89" t="str" cm="1">
        <f t="array" ref="P181" xml:space="preserve">
IF(A181="","",
_xlfn._xlws.FILTER('BD ITEM'!$Q$12:$Q$331,'BD ITEM'!$B$12:$B$331=B181,""))</f>
        <v/>
      </c>
      <c r="Q181" s="87" t="str" cm="1">
        <f t="array" ref="Q181" xml:space="preserve">
IF(A181="","",
_xlfn._xlws.FILTER('BD PREÇO'!$T$10:$T$1609,'BD PREÇO'!$A$10:$A$1609=A181,""))</f>
        <v/>
      </c>
      <c r="R181" s="23"/>
    </row>
    <row r="182" spans="1:18">
      <c r="A182" s="41"/>
      <c r="B182" s="81" t="str" cm="1">
        <f t="array" ref="B182" xml:space="preserve">
IF(A182="","",
_xlfn._xlws.FILTER('BD PREÇO'!$B$10:$B$1609,'BD PREÇO'!$A$10:$A$1609=A182,""))</f>
        <v/>
      </c>
      <c r="C182" s="81" t="str" cm="1">
        <f t="array" ref="C182" xml:space="preserve">
IF(A182="","",
_xlfn._xlws.FILTER('BD PREÇO'!$C$10:$C$1609,'BD PREÇO'!$A$10:$A$1609=A182,""))</f>
        <v/>
      </c>
      <c r="D182" s="81" t="str" cm="1">
        <f t="array" ref="D182" xml:space="preserve">
IF(A182="","",
_xlfn._xlws.FILTER('BD ITEM'!$I$12:$I$331,'BD ITEM'!$B$12:$B$331=B182,""))</f>
        <v/>
      </c>
      <c r="E182" s="81" t="str" cm="1">
        <f t="array" ref="E182" xml:space="preserve">
IF(A182="","",
_xlfn._xlws.FILTER('BD PREÇO'!$E$10:$E$1609,'BD PREÇO'!$A$10:$A$1609=A182,""))</f>
        <v/>
      </c>
      <c r="F182" s="81" t="str" cm="1">
        <f t="array" ref="F182" xml:space="preserve">
IF(A182="","",
_xlfn._xlws.FILTER('BD PREÇO'!$F$10:$F$1609,'BD PREÇO'!$A$10:$A$1609=A182,""))</f>
        <v/>
      </c>
      <c r="G182" s="81" t="str" cm="1">
        <f t="array" ref="G182" xml:space="preserve">
IF(A182="","",
_xlfn._xlws.FILTER('BD PREÇO'!$G$10:$G$1609,'BD PREÇO'!$A$10:$A$1609=A182,""))</f>
        <v/>
      </c>
      <c r="H182" s="81" t="str" cm="1">
        <f t="array" ref="H182" xml:space="preserve">
IF(A182="","",
_xlfn._xlws.FILTER('BD ITEM'!$M$12:$M$331,'BD ITEM'!$B$12:$B$331=B182,""))</f>
        <v/>
      </c>
      <c r="I182" s="81" t="str" cm="1">
        <f t="array" ref="I182" xml:space="preserve">
IF(A182="","",
_xlfn._xlws.FILTER('BD ITEM'!$N$12:$N$331,'BD ITEM'!$B$12:$B$331=B182,""))</f>
        <v/>
      </c>
      <c r="J182" s="62" t="str" cm="1">
        <f t="array" ref="J182" xml:space="preserve">
IF(A182="","",
_xlfn._xlws.FILTER('BD PREÇO'!$P$10:$P$1609,'BD PREÇO'!$A$10:$A$1609=A182,""))</f>
        <v/>
      </c>
      <c r="K182" s="90" t="str" cm="1">
        <f t="array" ref="K182" xml:space="preserve">
IF(A182="","",
_xlfn._xlws.FILTER('BD PREÇO'!$Q$10:$Q$1609,'BD PREÇO'!$A$10:$A$1609=A182,""))</f>
        <v/>
      </c>
      <c r="L182" s="88" t="str" cm="1">
        <f t="array" ref="L182" xml:space="preserve">
IF(A182="","",
_xlfn._xlws.FILTER('BD PREÇO'!$R$10:$R$1609,'BD PREÇO'!$A$10:$A$1609=A182,""))</f>
        <v/>
      </c>
      <c r="M182" s="89" t="str" cm="1">
        <f t="array" ref="M182" xml:space="preserve">
IF(A182="","",
_xlfn._xlws.FILTER('BD PREÇO'!$S$10:$S$1609,'BD PREÇO'!$A$10:$A$1609=A182,""))</f>
        <v/>
      </c>
      <c r="N182" s="89" t="str" cm="1">
        <f t="array" ref="N182" xml:space="preserve">
IF(A182="","",
_xlfn._xlws.FILTER('BD ITEM'!$O$12:$O$331,'BD ITEM'!$B$12:$B$331=B182,""))</f>
        <v/>
      </c>
      <c r="O182" s="89" t="str" cm="1">
        <f t="array" ref="O182" xml:space="preserve">
IF(A182="","",
_xlfn._xlws.FILTER('BD ITEM'!$P$12:$P$331,'BD ITEM'!$B$12:$B$331=B182,""))</f>
        <v/>
      </c>
      <c r="P182" s="89" t="str" cm="1">
        <f t="array" ref="P182" xml:space="preserve">
IF(A182="","",
_xlfn._xlws.FILTER('BD ITEM'!$Q$12:$Q$331,'BD ITEM'!$B$12:$B$331=B182,""))</f>
        <v/>
      </c>
      <c r="Q182" s="87" t="str" cm="1">
        <f t="array" ref="Q182" xml:space="preserve">
IF(A182="","",
_xlfn._xlws.FILTER('BD PREÇO'!$T$10:$T$1609,'BD PREÇO'!$A$10:$A$1609=A182,""))</f>
        <v/>
      </c>
      <c r="R182" s="23"/>
    </row>
    <row r="183" spans="1:18">
      <c r="A183" s="41"/>
      <c r="B183" s="81" t="str" cm="1">
        <f t="array" ref="B183" xml:space="preserve">
IF(A183="","",
_xlfn._xlws.FILTER('BD PREÇO'!$B$10:$B$1609,'BD PREÇO'!$A$10:$A$1609=A183,""))</f>
        <v/>
      </c>
      <c r="C183" s="81" t="str" cm="1">
        <f t="array" ref="C183" xml:space="preserve">
IF(A183="","",
_xlfn._xlws.FILTER('BD PREÇO'!$C$10:$C$1609,'BD PREÇO'!$A$10:$A$1609=A183,""))</f>
        <v/>
      </c>
      <c r="D183" s="81" t="str" cm="1">
        <f t="array" ref="D183" xml:space="preserve">
IF(A183="","",
_xlfn._xlws.FILTER('BD ITEM'!$I$12:$I$331,'BD ITEM'!$B$12:$B$331=B183,""))</f>
        <v/>
      </c>
      <c r="E183" s="81" t="str" cm="1">
        <f t="array" ref="E183" xml:space="preserve">
IF(A183="","",
_xlfn._xlws.FILTER('BD PREÇO'!$E$10:$E$1609,'BD PREÇO'!$A$10:$A$1609=A183,""))</f>
        <v/>
      </c>
      <c r="F183" s="81" t="str" cm="1">
        <f t="array" ref="F183" xml:space="preserve">
IF(A183="","",
_xlfn._xlws.FILTER('BD PREÇO'!$F$10:$F$1609,'BD PREÇO'!$A$10:$A$1609=A183,""))</f>
        <v/>
      </c>
      <c r="G183" s="81" t="str" cm="1">
        <f t="array" ref="G183" xml:space="preserve">
IF(A183="","",
_xlfn._xlws.FILTER('BD PREÇO'!$G$10:$G$1609,'BD PREÇO'!$A$10:$A$1609=A183,""))</f>
        <v/>
      </c>
      <c r="H183" s="81" t="str" cm="1">
        <f t="array" ref="H183" xml:space="preserve">
IF(A183="","",
_xlfn._xlws.FILTER('BD ITEM'!$M$12:$M$331,'BD ITEM'!$B$12:$B$331=B183,""))</f>
        <v/>
      </c>
      <c r="I183" s="81" t="str" cm="1">
        <f t="array" ref="I183" xml:space="preserve">
IF(A183="","",
_xlfn._xlws.FILTER('BD ITEM'!$N$12:$N$331,'BD ITEM'!$B$12:$B$331=B183,""))</f>
        <v/>
      </c>
      <c r="J183" s="62" t="str" cm="1">
        <f t="array" ref="J183" xml:space="preserve">
IF(A183="","",
_xlfn._xlws.FILTER('BD PREÇO'!$P$10:$P$1609,'BD PREÇO'!$A$10:$A$1609=A183,""))</f>
        <v/>
      </c>
      <c r="K183" s="90" t="str" cm="1">
        <f t="array" ref="K183" xml:space="preserve">
IF(A183="","",
_xlfn._xlws.FILTER('BD PREÇO'!$Q$10:$Q$1609,'BD PREÇO'!$A$10:$A$1609=A183,""))</f>
        <v/>
      </c>
      <c r="L183" s="88" t="str" cm="1">
        <f t="array" ref="L183" xml:space="preserve">
IF(A183="","",
_xlfn._xlws.FILTER('BD PREÇO'!$R$10:$R$1609,'BD PREÇO'!$A$10:$A$1609=A183,""))</f>
        <v/>
      </c>
      <c r="M183" s="89" t="str" cm="1">
        <f t="array" ref="M183" xml:space="preserve">
IF(A183="","",
_xlfn._xlws.FILTER('BD PREÇO'!$S$10:$S$1609,'BD PREÇO'!$A$10:$A$1609=A183,""))</f>
        <v/>
      </c>
      <c r="N183" s="89" t="str" cm="1">
        <f t="array" ref="N183" xml:space="preserve">
IF(A183="","",
_xlfn._xlws.FILTER('BD ITEM'!$O$12:$O$331,'BD ITEM'!$B$12:$B$331=B183,""))</f>
        <v/>
      </c>
      <c r="O183" s="89" t="str" cm="1">
        <f t="array" ref="O183" xml:space="preserve">
IF(A183="","",
_xlfn._xlws.FILTER('BD ITEM'!$P$12:$P$331,'BD ITEM'!$B$12:$B$331=B183,""))</f>
        <v/>
      </c>
      <c r="P183" s="89" t="str" cm="1">
        <f t="array" ref="P183" xml:space="preserve">
IF(A183="","",
_xlfn._xlws.FILTER('BD ITEM'!$Q$12:$Q$331,'BD ITEM'!$B$12:$B$331=B183,""))</f>
        <v/>
      </c>
      <c r="Q183" s="87" t="str" cm="1">
        <f t="array" ref="Q183" xml:space="preserve">
IF(A183="","",
_xlfn._xlws.FILTER('BD PREÇO'!$T$10:$T$1609,'BD PREÇO'!$A$10:$A$1609=A183,""))</f>
        <v/>
      </c>
      <c r="R183" s="23"/>
    </row>
    <row r="184" spans="1:18">
      <c r="A184" s="41"/>
      <c r="B184" s="81" t="str" cm="1">
        <f t="array" ref="B184" xml:space="preserve">
IF(A184="","",
_xlfn._xlws.FILTER('BD PREÇO'!$B$10:$B$1609,'BD PREÇO'!$A$10:$A$1609=A184,""))</f>
        <v/>
      </c>
      <c r="C184" s="81" t="str" cm="1">
        <f t="array" ref="C184" xml:space="preserve">
IF(A184="","",
_xlfn._xlws.FILTER('BD PREÇO'!$C$10:$C$1609,'BD PREÇO'!$A$10:$A$1609=A184,""))</f>
        <v/>
      </c>
      <c r="D184" s="81" t="str" cm="1">
        <f t="array" ref="D184" xml:space="preserve">
IF(A184="","",
_xlfn._xlws.FILTER('BD ITEM'!$I$12:$I$331,'BD ITEM'!$B$12:$B$331=B184,""))</f>
        <v/>
      </c>
      <c r="E184" s="81" t="str" cm="1">
        <f t="array" ref="E184" xml:space="preserve">
IF(A184="","",
_xlfn._xlws.FILTER('BD PREÇO'!$E$10:$E$1609,'BD PREÇO'!$A$10:$A$1609=A184,""))</f>
        <v/>
      </c>
      <c r="F184" s="81" t="str" cm="1">
        <f t="array" ref="F184" xml:space="preserve">
IF(A184="","",
_xlfn._xlws.FILTER('BD PREÇO'!$F$10:$F$1609,'BD PREÇO'!$A$10:$A$1609=A184,""))</f>
        <v/>
      </c>
      <c r="G184" s="81" t="str" cm="1">
        <f t="array" ref="G184" xml:space="preserve">
IF(A184="","",
_xlfn._xlws.FILTER('BD PREÇO'!$G$10:$G$1609,'BD PREÇO'!$A$10:$A$1609=A184,""))</f>
        <v/>
      </c>
      <c r="H184" s="81" t="str" cm="1">
        <f t="array" ref="H184" xml:space="preserve">
IF(A184="","",
_xlfn._xlws.FILTER('BD ITEM'!$M$12:$M$331,'BD ITEM'!$B$12:$B$331=B184,""))</f>
        <v/>
      </c>
      <c r="I184" s="81" t="str" cm="1">
        <f t="array" ref="I184" xml:space="preserve">
IF(A184="","",
_xlfn._xlws.FILTER('BD ITEM'!$N$12:$N$331,'BD ITEM'!$B$12:$B$331=B184,""))</f>
        <v/>
      </c>
      <c r="J184" s="62" t="str" cm="1">
        <f t="array" ref="J184" xml:space="preserve">
IF(A184="","",
_xlfn._xlws.FILTER('BD PREÇO'!$P$10:$P$1609,'BD PREÇO'!$A$10:$A$1609=A184,""))</f>
        <v/>
      </c>
      <c r="K184" s="90" t="str" cm="1">
        <f t="array" ref="K184" xml:space="preserve">
IF(A184="","",
_xlfn._xlws.FILTER('BD PREÇO'!$Q$10:$Q$1609,'BD PREÇO'!$A$10:$A$1609=A184,""))</f>
        <v/>
      </c>
      <c r="L184" s="88" t="str" cm="1">
        <f t="array" ref="L184" xml:space="preserve">
IF(A184="","",
_xlfn._xlws.FILTER('BD PREÇO'!$R$10:$R$1609,'BD PREÇO'!$A$10:$A$1609=A184,""))</f>
        <v/>
      </c>
      <c r="M184" s="89" t="str" cm="1">
        <f t="array" ref="M184" xml:space="preserve">
IF(A184="","",
_xlfn._xlws.FILTER('BD PREÇO'!$S$10:$S$1609,'BD PREÇO'!$A$10:$A$1609=A184,""))</f>
        <v/>
      </c>
      <c r="N184" s="89" t="str" cm="1">
        <f t="array" ref="N184" xml:space="preserve">
IF(A184="","",
_xlfn._xlws.FILTER('BD ITEM'!$O$12:$O$331,'BD ITEM'!$B$12:$B$331=B184,""))</f>
        <v/>
      </c>
      <c r="O184" s="89" t="str" cm="1">
        <f t="array" ref="O184" xml:space="preserve">
IF(A184="","",
_xlfn._xlws.FILTER('BD ITEM'!$P$12:$P$331,'BD ITEM'!$B$12:$B$331=B184,""))</f>
        <v/>
      </c>
      <c r="P184" s="89" t="str" cm="1">
        <f t="array" ref="P184" xml:space="preserve">
IF(A184="","",
_xlfn._xlws.FILTER('BD ITEM'!$Q$12:$Q$331,'BD ITEM'!$B$12:$B$331=B184,""))</f>
        <v/>
      </c>
      <c r="Q184" s="87" t="str" cm="1">
        <f t="array" ref="Q184" xml:space="preserve">
IF(A184="","",
_xlfn._xlws.FILTER('BD PREÇO'!$T$10:$T$1609,'BD PREÇO'!$A$10:$A$1609=A184,""))</f>
        <v/>
      </c>
      <c r="R184" s="23"/>
    </row>
    <row r="185" spans="1:18">
      <c r="A185" s="41"/>
      <c r="B185" s="81" t="str" cm="1">
        <f t="array" ref="B185" xml:space="preserve">
IF(A185="","",
_xlfn._xlws.FILTER('BD PREÇO'!$B$10:$B$1609,'BD PREÇO'!$A$10:$A$1609=A185,""))</f>
        <v/>
      </c>
      <c r="C185" s="81" t="str" cm="1">
        <f t="array" ref="C185" xml:space="preserve">
IF(A185="","",
_xlfn._xlws.FILTER('BD PREÇO'!$C$10:$C$1609,'BD PREÇO'!$A$10:$A$1609=A185,""))</f>
        <v/>
      </c>
      <c r="D185" s="81" t="str" cm="1">
        <f t="array" ref="D185" xml:space="preserve">
IF(A185="","",
_xlfn._xlws.FILTER('BD ITEM'!$I$12:$I$331,'BD ITEM'!$B$12:$B$331=B185,""))</f>
        <v/>
      </c>
      <c r="E185" s="81" t="str" cm="1">
        <f t="array" ref="E185" xml:space="preserve">
IF(A185="","",
_xlfn._xlws.FILTER('BD PREÇO'!$E$10:$E$1609,'BD PREÇO'!$A$10:$A$1609=A185,""))</f>
        <v/>
      </c>
      <c r="F185" s="81" t="str" cm="1">
        <f t="array" ref="F185" xml:space="preserve">
IF(A185="","",
_xlfn._xlws.FILTER('BD PREÇO'!$F$10:$F$1609,'BD PREÇO'!$A$10:$A$1609=A185,""))</f>
        <v/>
      </c>
      <c r="G185" s="81" t="str" cm="1">
        <f t="array" ref="G185" xml:space="preserve">
IF(A185="","",
_xlfn._xlws.FILTER('BD PREÇO'!$G$10:$G$1609,'BD PREÇO'!$A$10:$A$1609=A185,""))</f>
        <v/>
      </c>
      <c r="H185" s="81" t="str" cm="1">
        <f t="array" ref="H185" xml:space="preserve">
IF(A185="","",
_xlfn._xlws.FILTER('BD ITEM'!$M$12:$M$331,'BD ITEM'!$B$12:$B$331=B185,""))</f>
        <v/>
      </c>
      <c r="I185" s="81" t="str" cm="1">
        <f t="array" ref="I185" xml:space="preserve">
IF(A185="","",
_xlfn._xlws.FILTER('BD ITEM'!$N$12:$N$331,'BD ITEM'!$B$12:$B$331=B185,""))</f>
        <v/>
      </c>
      <c r="J185" s="62" t="str" cm="1">
        <f t="array" ref="J185" xml:space="preserve">
IF(A185="","",
_xlfn._xlws.FILTER('BD PREÇO'!$P$10:$P$1609,'BD PREÇO'!$A$10:$A$1609=A185,""))</f>
        <v/>
      </c>
      <c r="K185" s="90" t="str" cm="1">
        <f t="array" ref="K185" xml:space="preserve">
IF(A185="","",
_xlfn._xlws.FILTER('BD PREÇO'!$Q$10:$Q$1609,'BD PREÇO'!$A$10:$A$1609=A185,""))</f>
        <v/>
      </c>
      <c r="L185" s="88" t="str" cm="1">
        <f t="array" ref="L185" xml:space="preserve">
IF(A185="","",
_xlfn._xlws.FILTER('BD PREÇO'!$R$10:$R$1609,'BD PREÇO'!$A$10:$A$1609=A185,""))</f>
        <v/>
      </c>
      <c r="M185" s="89" t="str" cm="1">
        <f t="array" ref="M185" xml:space="preserve">
IF(A185="","",
_xlfn._xlws.FILTER('BD PREÇO'!$S$10:$S$1609,'BD PREÇO'!$A$10:$A$1609=A185,""))</f>
        <v/>
      </c>
      <c r="N185" s="89" t="str" cm="1">
        <f t="array" ref="N185" xml:space="preserve">
IF(A185="","",
_xlfn._xlws.FILTER('BD ITEM'!$O$12:$O$331,'BD ITEM'!$B$12:$B$331=B185,""))</f>
        <v/>
      </c>
      <c r="O185" s="89" t="str" cm="1">
        <f t="array" ref="O185" xml:space="preserve">
IF(A185="","",
_xlfn._xlws.FILTER('BD ITEM'!$P$12:$P$331,'BD ITEM'!$B$12:$B$331=B185,""))</f>
        <v/>
      </c>
      <c r="P185" s="89" t="str" cm="1">
        <f t="array" ref="P185" xml:space="preserve">
IF(A185="","",
_xlfn._xlws.FILTER('BD ITEM'!$Q$12:$Q$331,'BD ITEM'!$B$12:$B$331=B185,""))</f>
        <v/>
      </c>
      <c r="Q185" s="87" t="str" cm="1">
        <f t="array" ref="Q185" xml:space="preserve">
IF(A185="","",
_xlfn._xlws.FILTER('BD PREÇO'!$T$10:$T$1609,'BD PREÇO'!$A$10:$A$1609=A185,""))</f>
        <v/>
      </c>
      <c r="R185" s="23"/>
    </row>
    <row r="186" spans="1:18">
      <c r="A186" s="41"/>
      <c r="B186" s="81" t="str" cm="1">
        <f t="array" ref="B186" xml:space="preserve">
IF(A186="","",
_xlfn._xlws.FILTER('BD PREÇO'!$B$10:$B$1609,'BD PREÇO'!$A$10:$A$1609=A186,""))</f>
        <v/>
      </c>
      <c r="C186" s="81" t="str" cm="1">
        <f t="array" ref="C186" xml:space="preserve">
IF(A186="","",
_xlfn._xlws.FILTER('BD PREÇO'!$C$10:$C$1609,'BD PREÇO'!$A$10:$A$1609=A186,""))</f>
        <v/>
      </c>
      <c r="D186" s="81" t="str" cm="1">
        <f t="array" ref="D186" xml:space="preserve">
IF(A186="","",
_xlfn._xlws.FILTER('BD ITEM'!$I$12:$I$331,'BD ITEM'!$B$12:$B$331=B186,""))</f>
        <v/>
      </c>
      <c r="E186" s="81" t="str" cm="1">
        <f t="array" ref="E186" xml:space="preserve">
IF(A186="","",
_xlfn._xlws.FILTER('BD PREÇO'!$E$10:$E$1609,'BD PREÇO'!$A$10:$A$1609=A186,""))</f>
        <v/>
      </c>
      <c r="F186" s="81" t="str" cm="1">
        <f t="array" ref="F186" xml:space="preserve">
IF(A186="","",
_xlfn._xlws.FILTER('BD PREÇO'!$F$10:$F$1609,'BD PREÇO'!$A$10:$A$1609=A186,""))</f>
        <v/>
      </c>
      <c r="G186" s="81" t="str" cm="1">
        <f t="array" ref="G186" xml:space="preserve">
IF(A186="","",
_xlfn._xlws.FILTER('BD PREÇO'!$G$10:$G$1609,'BD PREÇO'!$A$10:$A$1609=A186,""))</f>
        <v/>
      </c>
      <c r="H186" s="81" t="str" cm="1">
        <f t="array" ref="H186" xml:space="preserve">
IF(A186="","",
_xlfn._xlws.FILTER('BD ITEM'!$M$12:$M$331,'BD ITEM'!$B$12:$B$331=B186,""))</f>
        <v/>
      </c>
      <c r="I186" s="81" t="str" cm="1">
        <f t="array" ref="I186" xml:space="preserve">
IF(A186="","",
_xlfn._xlws.FILTER('BD ITEM'!$N$12:$N$331,'BD ITEM'!$B$12:$B$331=B186,""))</f>
        <v/>
      </c>
      <c r="J186" s="62" t="str" cm="1">
        <f t="array" ref="J186" xml:space="preserve">
IF(A186="","",
_xlfn._xlws.FILTER('BD PREÇO'!$P$10:$P$1609,'BD PREÇO'!$A$10:$A$1609=A186,""))</f>
        <v/>
      </c>
      <c r="K186" s="90" t="str" cm="1">
        <f t="array" ref="K186" xml:space="preserve">
IF(A186="","",
_xlfn._xlws.FILTER('BD PREÇO'!$Q$10:$Q$1609,'BD PREÇO'!$A$10:$A$1609=A186,""))</f>
        <v/>
      </c>
      <c r="L186" s="88" t="str" cm="1">
        <f t="array" ref="L186" xml:space="preserve">
IF(A186="","",
_xlfn._xlws.FILTER('BD PREÇO'!$R$10:$R$1609,'BD PREÇO'!$A$10:$A$1609=A186,""))</f>
        <v/>
      </c>
      <c r="M186" s="89" t="str" cm="1">
        <f t="array" ref="M186" xml:space="preserve">
IF(A186="","",
_xlfn._xlws.FILTER('BD PREÇO'!$S$10:$S$1609,'BD PREÇO'!$A$10:$A$1609=A186,""))</f>
        <v/>
      </c>
      <c r="N186" s="89" t="str" cm="1">
        <f t="array" ref="N186" xml:space="preserve">
IF(A186="","",
_xlfn._xlws.FILTER('BD ITEM'!$O$12:$O$331,'BD ITEM'!$B$12:$B$331=B186,""))</f>
        <v/>
      </c>
      <c r="O186" s="89" t="str" cm="1">
        <f t="array" ref="O186" xml:space="preserve">
IF(A186="","",
_xlfn._xlws.FILTER('BD ITEM'!$P$12:$P$331,'BD ITEM'!$B$12:$B$331=B186,""))</f>
        <v/>
      </c>
      <c r="P186" s="89" t="str" cm="1">
        <f t="array" ref="P186" xml:space="preserve">
IF(A186="","",
_xlfn._xlws.FILTER('BD ITEM'!$Q$12:$Q$331,'BD ITEM'!$B$12:$B$331=B186,""))</f>
        <v/>
      </c>
      <c r="Q186" s="87" t="str" cm="1">
        <f t="array" ref="Q186" xml:space="preserve">
IF(A186="","",
_xlfn._xlws.FILTER('BD PREÇO'!$T$10:$T$1609,'BD PREÇO'!$A$10:$A$1609=A186,""))</f>
        <v/>
      </c>
      <c r="R186" s="23"/>
    </row>
    <row r="187" spans="1:18">
      <c r="A187" s="41"/>
      <c r="B187" s="81" t="str" cm="1">
        <f t="array" ref="B187" xml:space="preserve">
IF(A187="","",
_xlfn._xlws.FILTER('BD PREÇO'!$B$10:$B$1609,'BD PREÇO'!$A$10:$A$1609=A187,""))</f>
        <v/>
      </c>
      <c r="C187" s="81" t="str" cm="1">
        <f t="array" ref="C187" xml:space="preserve">
IF(A187="","",
_xlfn._xlws.FILTER('BD PREÇO'!$C$10:$C$1609,'BD PREÇO'!$A$10:$A$1609=A187,""))</f>
        <v/>
      </c>
      <c r="D187" s="81" t="str" cm="1">
        <f t="array" ref="D187" xml:space="preserve">
IF(A187="","",
_xlfn._xlws.FILTER('BD ITEM'!$I$12:$I$331,'BD ITEM'!$B$12:$B$331=B187,""))</f>
        <v/>
      </c>
      <c r="E187" s="81" t="str" cm="1">
        <f t="array" ref="E187" xml:space="preserve">
IF(A187="","",
_xlfn._xlws.FILTER('BD PREÇO'!$E$10:$E$1609,'BD PREÇO'!$A$10:$A$1609=A187,""))</f>
        <v/>
      </c>
      <c r="F187" s="81" t="str" cm="1">
        <f t="array" ref="F187" xml:space="preserve">
IF(A187="","",
_xlfn._xlws.FILTER('BD PREÇO'!$F$10:$F$1609,'BD PREÇO'!$A$10:$A$1609=A187,""))</f>
        <v/>
      </c>
      <c r="G187" s="81" t="str" cm="1">
        <f t="array" ref="G187" xml:space="preserve">
IF(A187="","",
_xlfn._xlws.FILTER('BD PREÇO'!$G$10:$G$1609,'BD PREÇO'!$A$10:$A$1609=A187,""))</f>
        <v/>
      </c>
      <c r="H187" s="81" t="str" cm="1">
        <f t="array" ref="H187" xml:space="preserve">
IF(A187="","",
_xlfn._xlws.FILTER('BD ITEM'!$M$12:$M$331,'BD ITEM'!$B$12:$B$331=B187,""))</f>
        <v/>
      </c>
      <c r="I187" s="81" t="str" cm="1">
        <f t="array" ref="I187" xml:space="preserve">
IF(A187="","",
_xlfn._xlws.FILTER('BD ITEM'!$N$12:$N$331,'BD ITEM'!$B$12:$B$331=B187,""))</f>
        <v/>
      </c>
      <c r="J187" s="62" t="str" cm="1">
        <f t="array" ref="J187" xml:space="preserve">
IF(A187="","",
_xlfn._xlws.FILTER('BD PREÇO'!$P$10:$P$1609,'BD PREÇO'!$A$10:$A$1609=A187,""))</f>
        <v/>
      </c>
      <c r="K187" s="90" t="str" cm="1">
        <f t="array" ref="K187" xml:space="preserve">
IF(A187="","",
_xlfn._xlws.FILTER('BD PREÇO'!$Q$10:$Q$1609,'BD PREÇO'!$A$10:$A$1609=A187,""))</f>
        <v/>
      </c>
      <c r="L187" s="88" t="str" cm="1">
        <f t="array" ref="L187" xml:space="preserve">
IF(A187="","",
_xlfn._xlws.FILTER('BD PREÇO'!$R$10:$R$1609,'BD PREÇO'!$A$10:$A$1609=A187,""))</f>
        <v/>
      </c>
      <c r="M187" s="89" t="str" cm="1">
        <f t="array" ref="M187" xml:space="preserve">
IF(A187="","",
_xlfn._xlws.FILTER('BD PREÇO'!$S$10:$S$1609,'BD PREÇO'!$A$10:$A$1609=A187,""))</f>
        <v/>
      </c>
      <c r="N187" s="89" t="str" cm="1">
        <f t="array" ref="N187" xml:space="preserve">
IF(A187="","",
_xlfn._xlws.FILTER('BD ITEM'!$O$12:$O$331,'BD ITEM'!$B$12:$B$331=B187,""))</f>
        <v/>
      </c>
      <c r="O187" s="89" t="str" cm="1">
        <f t="array" ref="O187" xml:space="preserve">
IF(A187="","",
_xlfn._xlws.FILTER('BD ITEM'!$P$12:$P$331,'BD ITEM'!$B$12:$B$331=B187,""))</f>
        <v/>
      </c>
      <c r="P187" s="89" t="str" cm="1">
        <f t="array" ref="P187" xml:space="preserve">
IF(A187="","",
_xlfn._xlws.FILTER('BD ITEM'!$Q$12:$Q$331,'BD ITEM'!$B$12:$B$331=B187,""))</f>
        <v/>
      </c>
      <c r="Q187" s="87" t="str" cm="1">
        <f t="array" ref="Q187" xml:space="preserve">
IF(A187="","",
_xlfn._xlws.FILTER('BD PREÇO'!$T$10:$T$1609,'BD PREÇO'!$A$10:$A$1609=A187,""))</f>
        <v/>
      </c>
      <c r="R187" s="23"/>
    </row>
    <row r="188" spans="1:18">
      <c r="A188" s="41"/>
      <c r="B188" s="81" t="str" cm="1">
        <f t="array" ref="B188" xml:space="preserve">
IF(A188="","",
_xlfn._xlws.FILTER('BD PREÇO'!$B$10:$B$1609,'BD PREÇO'!$A$10:$A$1609=A188,""))</f>
        <v/>
      </c>
      <c r="C188" s="81" t="str" cm="1">
        <f t="array" ref="C188" xml:space="preserve">
IF(A188="","",
_xlfn._xlws.FILTER('BD PREÇO'!$C$10:$C$1609,'BD PREÇO'!$A$10:$A$1609=A188,""))</f>
        <v/>
      </c>
      <c r="D188" s="81" t="str" cm="1">
        <f t="array" ref="D188" xml:space="preserve">
IF(A188="","",
_xlfn._xlws.FILTER('BD ITEM'!$I$12:$I$331,'BD ITEM'!$B$12:$B$331=B188,""))</f>
        <v/>
      </c>
      <c r="E188" s="81" t="str" cm="1">
        <f t="array" ref="E188" xml:space="preserve">
IF(A188="","",
_xlfn._xlws.FILTER('BD PREÇO'!$E$10:$E$1609,'BD PREÇO'!$A$10:$A$1609=A188,""))</f>
        <v/>
      </c>
      <c r="F188" s="81" t="str" cm="1">
        <f t="array" ref="F188" xml:space="preserve">
IF(A188="","",
_xlfn._xlws.FILTER('BD PREÇO'!$F$10:$F$1609,'BD PREÇO'!$A$10:$A$1609=A188,""))</f>
        <v/>
      </c>
      <c r="G188" s="81" t="str" cm="1">
        <f t="array" ref="G188" xml:space="preserve">
IF(A188="","",
_xlfn._xlws.FILTER('BD PREÇO'!$G$10:$G$1609,'BD PREÇO'!$A$10:$A$1609=A188,""))</f>
        <v/>
      </c>
      <c r="H188" s="81" t="str" cm="1">
        <f t="array" ref="H188" xml:space="preserve">
IF(A188="","",
_xlfn._xlws.FILTER('BD ITEM'!$M$12:$M$331,'BD ITEM'!$B$12:$B$331=B188,""))</f>
        <v/>
      </c>
      <c r="I188" s="81" t="str" cm="1">
        <f t="array" ref="I188" xml:space="preserve">
IF(A188="","",
_xlfn._xlws.FILTER('BD ITEM'!$N$12:$N$331,'BD ITEM'!$B$12:$B$331=B188,""))</f>
        <v/>
      </c>
      <c r="J188" s="62" t="str" cm="1">
        <f t="array" ref="J188" xml:space="preserve">
IF(A188="","",
_xlfn._xlws.FILTER('BD PREÇO'!$P$10:$P$1609,'BD PREÇO'!$A$10:$A$1609=A188,""))</f>
        <v/>
      </c>
      <c r="K188" s="90" t="str" cm="1">
        <f t="array" ref="K188" xml:space="preserve">
IF(A188="","",
_xlfn._xlws.FILTER('BD PREÇO'!$Q$10:$Q$1609,'BD PREÇO'!$A$10:$A$1609=A188,""))</f>
        <v/>
      </c>
      <c r="L188" s="88" t="str" cm="1">
        <f t="array" ref="L188" xml:space="preserve">
IF(A188="","",
_xlfn._xlws.FILTER('BD PREÇO'!$R$10:$R$1609,'BD PREÇO'!$A$10:$A$1609=A188,""))</f>
        <v/>
      </c>
      <c r="M188" s="89" t="str" cm="1">
        <f t="array" ref="M188" xml:space="preserve">
IF(A188="","",
_xlfn._xlws.FILTER('BD PREÇO'!$S$10:$S$1609,'BD PREÇO'!$A$10:$A$1609=A188,""))</f>
        <v/>
      </c>
      <c r="N188" s="89" t="str" cm="1">
        <f t="array" ref="N188" xml:space="preserve">
IF(A188="","",
_xlfn._xlws.FILTER('BD ITEM'!$O$12:$O$331,'BD ITEM'!$B$12:$B$331=B188,""))</f>
        <v/>
      </c>
      <c r="O188" s="89" t="str" cm="1">
        <f t="array" ref="O188" xml:space="preserve">
IF(A188="","",
_xlfn._xlws.FILTER('BD ITEM'!$P$12:$P$331,'BD ITEM'!$B$12:$B$331=B188,""))</f>
        <v/>
      </c>
      <c r="P188" s="89" t="str" cm="1">
        <f t="array" ref="P188" xml:space="preserve">
IF(A188="","",
_xlfn._xlws.FILTER('BD ITEM'!$Q$12:$Q$331,'BD ITEM'!$B$12:$B$331=B188,""))</f>
        <v/>
      </c>
      <c r="Q188" s="87" t="str" cm="1">
        <f t="array" ref="Q188" xml:space="preserve">
IF(A188="","",
_xlfn._xlws.FILTER('BD PREÇO'!$T$10:$T$1609,'BD PREÇO'!$A$10:$A$1609=A188,""))</f>
        <v/>
      </c>
      <c r="R188" s="23"/>
    </row>
    <row r="189" spans="1:18">
      <c r="A189" s="41"/>
      <c r="B189" s="81" t="str" cm="1">
        <f t="array" ref="B189" xml:space="preserve">
IF(A189="","",
_xlfn._xlws.FILTER('BD PREÇO'!$B$10:$B$1609,'BD PREÇO'!$A$10:$A$1609=A189,""))</f>
        <v/>
      </c>
      <c r="C189" s="81" t="str" cm="1">
        <f t="array" ref="C189" xml:space="preserve">
IF(A189="","",
_xlfn._xlws.FILTER('BD PREÇO'!$C$10:$C$1609,'BD PREÇO'!$A$10:$A$1609=A189,""))</f>
        <v/>
      </c>
      <c r="D189" s="81" t="str" cm="1">
        <f t="array" ref="D189" xml:space="preserve">
IF(A189="","",
_xlfn._xlws.FILTER('BD ITEM'!$I$12:$I$331,'BD ITEM'!$B$12:$B$331=B189,""))</f>
        <v/>
      </c>
      <c r="E189" s="81" t="str" cm="1">
        <f t="array" ref="E189" xml:space="preserve">
IF(A189="","",
_xlfn._xlws.FILTER('BD PREÇO'!$E$10:$E$1609,'BD PREÇO'!$A$10:$A$1609=A189,""))</f>
        <v/>
      </c>
      <c r="F189" s="81" t="str" cm="1">
        <f t="array" ref="F189" xml:space="preserve">
IF(A189="","",
_xlfn._xlws.FILTER('BD PREÇO'!$F$10:$F$1609,'BD PREÇO'!$A$10:$A$1609=A189,""))</f>
        <v/>
      </c>
      <c r="G189" s="81" t="str" cm="1">
        <f t="array" ref="G189" xml:space="preserve">
IF(A189="","",
_xlfn._xlws.FILTER('BD PREÇO'!$G$10:$G$1609,'BD PREÇO'!$A$10:$A$1609=A189,""))</f>
        <v/>
      </c>
      <c r="H189" s="81" t="str" cm="1">
        <f t="array" ref="H189" xml:space="preserve">
IF(A189="","",
_xlfn._xlws.FILTER('BD ITEM'!$M$12:$M$331,'BD ITEM'!$B$12:$B$331=B189,""))</f>
        <v/>
      </c>
      <c r="I189" s="81" t="str" cm="1">
        <f t="array" ref="I189" xml:space="preserve">
IF(A189="","",
_xlfn._xlws.FILTER('BD ITEM'!$N$12:$N$331,'BD ITEM'!$B$12:$B$331=B189,""))</f>
        <v/>
      </c>
      <c r="J189" s="62" t="str" cm="1">
        <f t="array" ref="J189" xml:space="preserve">
IF(A189="","",
_xlfn._xlws.FILTER('BD PREÇO'!$P$10:$P$1609,'BD PREÇO'!$A$10:$A$1609=A189,""))</f>
        <v/>
      </c>
      <c r="K189" s="90" t="str" cm="1">
        <f t="array" ref="K189" xml:space="preserve">
IF(A189="","",
_xlfn._xlws.FILTER('BD PREÇO'!$Q$10:$Q$1609,'BD PREÇO'!$A$10:$A$1609=A189,""))</f>
        <v/>
      </c>
      <c r="L189" s="88" t="str" cm="1">
        <f t="array" ref="L189" xml:space="preserve">
IF(A189="","",
_xlfn._xlws.FILTER('BD PREÇO'!$R$10:$R$1609,'BD PREÇO'!$A$10:$A$1609=A189,""))</f>
        <v/>
      </c>
      <c r="M189" s="89" t="str" cm="1">
        <f t="array" ref="M189" xml:space="preserve">
IF(A189="","",
_xlfn._xlws.FILTER('BD PREÇO'!$S$10:$S$1609,'BD PREÇO'!$A$10:$A$1609=A189,""))</f>
        <v/>
      </c>
      <c r="N189" s="89" t="str" cm="1">
        <f t="array" ref="N189" xml:space="preserve">
IF(A189="","",
_xlfn._xlws.FILTER('BD ITEM'!$O$12:$O$331,'BD ITEM'!$B$12:$B$331=B189,""))</f>
        <v/>
      </c>
      <c r="O189" s="89" t="str" cm="1">
        <f t="array" ref="O189" xml:space="preserve">
IF(A189="","",
_xlfn._xlws.FILTER('BD ITEM'!$P$12:$P$331,'BD ITEM'!$B$12:$B$331=B189,""))</f>
        <v/>
      </c>
      <c r="P189" s="89" t="str" cm="1">
        <f t="array" ref="P189" xml:space="preserve">
IF(A189="","",
_xlfn._xlws.FILTER('BD ITEM'!$Q$12:$Q$331,'BD ITEM'!$B$12:$B$331=B189,""))</f>
        <v/>
      </c>
      <c r="Q189" s="87" t="str" cm="1">
        <f t="array" ref="Q189" xml:space="preserve">
IF(A189="","",
_xlfn._xlws.FILTER('BD PREÇO'!$T$10:$T$1609,'BD PREÇO'!$A$10:$A$1609=A189,""))</f>
        <v/>
      </c>
      <c r="R189" s="23"/>
    </row>
    <row r="190" spans="1:18">
      <c r="A190" s="41"/>
      <c r="B190" s="81" t="str" cm="1">
        <f t="array" ref="B190" xml:space="preserve">
IF(A190="","",
_xlfn._xlws.FILTER('BD PREÇO'!$B$10:$B$1609,'BD PREÇO'!$A$10:$A$1609=A190,""))</f>
        <v/>
      </c>
      <c r="C190" s="81" t="str" cm="1">
        <f t="array" ref="C190" xml:space="preserve">
IF(A190="","",
_xlfn._xlws.FILTER('BD PREÇO'!$C$10:$C$1609,'BD PREÇO'!$A$10:$A$1609=A190,""))</f>
        <v/>
      </c>
      <c r="D190" s="81" t="str" cm="1">
        <f t="array" ref="D190" xml:space="preserve">
IF(A190="","",
_xlfn._xlws.FILTER('BD ITEM'!$I$12:$I$331,'BD ITEM'!$B$12:$B$331=B190,""))</f>
        <v/>
      </c>
      <c r="E190" s="81" t="str" cm="1">
        <f t="array" ref="E190" xml:space="preserve">
IF(A190="","",
_xlfn._xlws.FILTER('BD PREÇO'!$E$10:$E$1609,'BD PREÇO'!$A$10:$A$1609=A190,""))</f>
        <v/>
      </c>
      <c r="F190" s="81" t="str" cm="1">
        <f t="array" ref="F190" xml:space="preserve">
IF(A190="","",
_xlfn._xlws.FILTER('BD PREÇO'!$F$10:$F$1609,'BD PREÇO'!$A$10:$A$1609=A190,""))</f>
        <v/>
      </c>
      <c r="G190" s="81" t="str" cm="1">
        <f t="array" ref="G190" xml:space="preserve">
IF(A190="","",
_xlfn._xlws.FILTER('BD PREÇO'!$G$10:$G$1609,'BD PREÇO'!$A$10:$A$1609=A190,""))</f>
        <v/>
      </c>
      <c r="H190" s="81" t="str" cm="1">
        <f t="array" ref="H190" xml:space="preserve">
IF(A190="","",
_xlfn._xlws.FILTER('BD ITEM'!$M$12:$M$331,'BD ITEM'!$B$12:$B$331=B190,""))</f>
        <v/>
      </c>
      <c r="I190" s="81" t="str" cm="1">
        <f t="array" ref="I190" xml:space="preserve">
IF(A190="","",
_xlfn._xlws.FILTER('BD ITEM'!$N$12:$N$331,'BD ITEM'!$B$12:$B$331=B190,""))</f>
        <v/>
      </c>
      <c r="J190" s="62" t="str" cm="1">
        <f t="array" ref="J190" xml:space="preserve">
IF(A190="","",
_xlfn._xlws.FILTER('BD PREÇO'!$P$10:$P$1609,'BD PREÇO'!$A$10:$A$1609=A190,""))</f>
        <v/>
      </c>
      <c r="K190" s="90" t="str" cm="1">
        <f t="array" ref="K190" xml:space="preserve">
IF(A190="","",
_xlfn._xlws.FILTER('BD PREÇO'!$Q$10:$Q$1609,'BD PREÇO'!$A$10:$A$1609=A190,""))</f>
        <v/>
      </c>
      <c r="L190" s="88" t="str" cm="1">
        <f t="array" ref="L190" xml:space="preserve">
IF(A190="","",
_xlfn._xlws.FILTER('BD PREÇO'!$R$10:$R$1609,'BD PREÇO'!$A$10:$A$1609=A190,""))</f>
        <v/>
      </c>
      <c r="M190" s="89" t="str" cm="1">
        <f t="array" ref="M190" xml:space="preserve">
IF(A190="","",
_xlfn._xlws.FILTER('BD PREÇO'!$S$10:$S$1609,'BD PREÇO'!$A$10:$A$1609=A190,""))</f>
        <v/>
      </c>
      <c r="N190" s="89" t="str" cm="1">
        <f t="array" ref="N190" xml:space="preserve">
IF(A190="","",
_xlfn._xlws.FILTER('BD ITEM'!$O$12:$O$331,'BD ITEM'!$B$12:$B$331=B190,""))</f>
        <v/>
      </c>
      <c r="O190" s="89" t="str" cm="1">
        <f t="array" ref="O190" xml:space="preserve">
IF(A190="","",
_xlfn._xlws.FILTER('BD ITEM'!$P$12:$P$331,'BD ITEM'!$B$12:$B$331=B190,""))</f>
        <v/>
      </c>
      <c r="P190" s="89" t="str" cm="1">
        <f t="array" ref="P190" xml:space="preserve">
IF(A190="","",
_xlfn._xlws.FILTER('BD ITEM'!$Q$12:$Q$331,'BD ITEM'!$B$12:$B$331=B190,""))</f>
        <v/>
      </c>
      <c r="Q190" s="87" t="str" cm="1">
        <f t="array" ref="Q190" xml:space="preserve">
IF(A190="","",
_xlfn._xlws.FILTER('BD PREÇO'!$T$10:$T$1609,'BD PREÇO'!$A$10:$A$1609=A190,""))</f>
        <v/>
      </c>
      <c r="R190" s="23"/>
    </row>
    <row r="191" spans="1:18">
      <c r="A191" s="41"/>
      <c r="B191" s="81" t="str" cm="1">
        <f t="array" ref="B191" xml:space="preserve">
IF(A191="","",
_xlfn._xlws.FILTER('BD PREÇO'!$B$10:$B$1609,'BD PREÇO'!$A$10:$A$1609=A191,""))</f>
        <v/>
      </c>
      <c r="C191" s="81" t="str" cm="1">
        <f t="array" ref="C191" xml:space="preserve">
IF(A191="","",
_xlfn._xlws.FILTER('BD PREÇO'!$C$10:$C$1609,'BD PREÇO'!$A$10:$A$1609=A191,""))</f>
        <v/>
      </c>
      <c r="D191" s="81" t="str" cm="1">
        <f t="array" ref="D191" xml:space="preserve">
IF(A191="","",
_xlfn._xlws.FILTER('BD ITEM'!$I$12:$I$331,'BD ITEM'!$B$12:$B$331=B191,""))</f>
        <v/>
      </c>
      <c r="E191" s="81" t="str" cm="1">
        <f t="array" ref="E191" xml:space="preserve">
IF(A191="","",
_xlfn._xlws.FILTER('BD PREÇO'!$E$10:$E$1609,'BD PREÇO'!$A$10:$A$1609=A191,""))</f>
        <v/>
      </c>
      <c r="F191" s="81" t="str" cm="1">
        <f t="array" ref="F191" xml:space="preserve">
IF(A191="","",
_xlfn._xlws.FILTER('BD PREÇO'!$F$10:$F$1609,'BD PREÇO'!$A$10:$A$1609=A191,""))</f>
        <v/>
      </c>
      <c r="G191" s="81" t="str" cm="1">
        <f t="array" ref="G191" xml:space="preserve">
IF(A191="","",
_xlfn._xlws.FILTER('BD PREÇO'!$G$10:$G$1609,'BD PREÇO'!$A$10:$A$1609=A191,""))</f>
        <v/>
      </c>
      <c r="H191" s="81" t="str" cm="1">
        <f t="array" ref="H191" xml:space="preserve">
IF(A191="","",
_xlfn._xlws.FILTER('BD ITEM'!$M$12:$M$331,'BD ITEM'!$B$12:$B$331=B191,""))</f>
        <v/>
      </c>
      <c r="I191" s="81" t="str" cm="1">
        <f t="array" ref="I191" xml:space="preserve">
IF(A191="","",
_xlfn._xlws.FILTER('BD ITEM'!$N$12:$N$331,'BD ITEM'!$B$12:$B$331=B191,""))</f>
        <v/>
      </c>
      <c r="J191" s="62" t="str" cm="1">
        <f t="array" ref="J191" xml:space="preserve">
IF(A191="","",
_xlfn._xlws.FILTER('BD PREÇO'!$P$10:$P$1609,'BD PREÇO'!$A$10:$A$1609=A191,""))</f>
        <v/>
      </c>
      <c r="K191" s="90" t="str" cm="1">
        <f t="array" ref="K191" xml:space="preserve">
IF(A191="","",
_xlfn._xlws.FILTER('BD PREÇO'!$Q$10:$Q$1609,'BD PREÇO'!$A$10:$A$1609=A191,""))</f>
        <v/>
      </c>
      <c r="L191" s="88" t="str" cm="1">
        <f t="array" ref="L191" xml:space="preserve">
IF(A191="","",
_xlfn._xlws.FILTER('BD PREÇO'!$R$10:$R$1609,'BD PREÇO'!$A$10:$A$1609=A191,""))</f>
        <v/>
      </c>
      <c r="M191" s="89" t="str" cm="1">
        <f t="array" ref="M191" xml:space="preserve">
IF(A191="","",
_xlfn._xlws.FILTER('BD PREÇO'!$S$10:$S$1609,'BD PREÇO'!$A$10:$A$1609=A191,""))</f>
        <v/>
      </c>
      <c r="N191" s="89" t="str" cm="1">
        <f t="array" ref="N191" xml:space="preserve">
IF(A191="","",
_xlfn._xlws.FILTER('BD ITEM'!$O$12:$O$331,'BD ITEM'!$B$12:$B$331=B191,""))</f>
        <v/>
      </c>
      <c r="O191" s="89" t="str" cm="1">
        <f t="array" ref="O191" xml:space="preserve">
IF(A191="","",
_xlfn._xlws.FILTER('BD ITEM'!$P$12:$P$331,'BD ITEM'!$B$12:$B$331=B191,""))</f>
        <v/>
      </c>
      <c r="P191" s="89" t="str" cm="1">
        <f t="array" ref="P191" xml:space="preserve">
IF(A191="","",
_xlfn._xlws.FILTER('BD ITEM'!$Q$12:$Q$331,'BD ITEM'!$B$12:$B$331=B191,""))</f>
        <v/>
      </c>
      <c r="Q191" s="87" t="str" cm="1">
        <f t="array" ref="Q191" xml:space="preserve">
IF(A191="","",
_xlfn._xlws.FILTER('BD PREÇO'!$T$10:$T$1609,'BD PREÇO'!$A$10:$A$1609=A191,""))</f>
        <v/>
      </c>
      <c r="R191" s="23"/>
    </row>
    <row r="192" spans="1:18">
      <c r="A192" s="41"/>
      <c r="B192" s="81" t="str" cm="1">
        <f t="array" ref="B192" xml:space="preserve">
IF(A192="","",
_xlfn._xlws.FILTER('BD PREÇO'!$B$10:$B$1609,'BD PREÇO'!$A$10:$A$1609=A192,""))</f>
        <v/>
      </c>
      <c r="C192" s="81" t="str" cm="1">
        <f t="array" ref="C192" xml:space="preserve">
IF(A192="","",
_xlfn._xlws.FILTER('BD PREÇO'!$C$10:$C$1609,'BD PREÇO'!$A$10:$A$1609=A192,""))</f>
        <v/>
      </c>
      <c r="D192" s="81" t="str" cm="1">
        <f t="array" ref="D192" xml:space="preserve">
IF(A192="","",
_xlfn._xlws.FILTER('BD ITEM'!$I$12:$I$331,'BD ITEM'!$B$12:$B$331=B192,""))</f>
        <v/>
      </c>
      <c r="E192" s="81" t="str" cm="1">
        <f t="array" ref="E192" xml:space="preserve">
IF(A192="","",
_xlfn._xlws.FILTER('BD PREÇO'!$E$10:$E$1609,'BD PREÇO'!$A$10:$A$1609=A192,""))</f>
        <v/>
      </c>
      <c r="F192" s="81" t="str" cm="1">
        <f t="array" ref="F192" xml:space="preserve">
IF(A192="","",
_xlfn._xlws.FILTER('BD PREÇO'!$F$10:$F$1609,'BD PREÇO'!$A$10:$A$1609=A192,""))</f>
        <v/>
      </c>
      <c r="G192" s="81" t="str" cm="1">
        <f t="array" ref="G192" xml:space="preserve">
IF(A192="","",
_xlfn._xlws.FILTER('BD PREÇO'!$G$10:$G$1609,'BD PREÇO'!$A$10:$A$1609=A192,""))</f>
        <v/>
      </c>
      <c r="H192" s="81" t="str" cm="1">
        <f t="array" ref="H192" xml:space="preserve">
IF(A192="","",
_xlfn._xlws.FILTER('BD ITEM'!$M$12:$M$331,'BD ITEM'!$B$12:$B$331=B192,""))</f>
        <v/>
      </c>
      <c r="I192" s="81" t="str" cm="1">
        <f t="array" ref="I192" xml:space="preserve">
IF(A192="","",
_xlfn._xlws.FILTER('BD ITEM'!$N$12:$N$331,'BD ITEM'!$B$12:$B$331=B192,""))</f>
        <v/>
      </c>
      <c r="J192" s="62" t="str" cm="1">
        <f t="array" ref="J192" xml:space="preserve">
IF(A192="","",
_xlfn._xlws.FILTER('BD PREÇO'!$P$10:$P$1609,'BD PREÇO'!$A$10:$A$1609=A192,""))</f>
        <v/>
      </c>
      <c r="K192" s="90" t="str" cm="1">
        <f t="array" ref="K192" xml:space="preserve">
IF(A192="","",
_xlfn._xlws.FILTER('BD PREÇO'!$Q$10:$Q$1609,'BD PREÇO'!$A$10:$A$1609=A192,""))</f>
        <v/>
      </c>
      <c r="L192" s="88" t="str" cm="1">
        <f t="array" ref="L192" xml:space="preserve">
IF(A192="","",
_xlfn._xlws.FILTER('BD PREÇO'!$R$10:$R$1609,'BD PREÇO'!$A$10:$A$1609=A192,""))</f>
        <v/>
      </c>
      <c r="M192" s="89" t="str" cm="1">
        <f t="array" ref="M192" xml:space="preserve">
IF(A192="","",
_xlfn._xlws.FILTER('BD PREÇO'!$S$10:$S$1609,'BD PREÇO'!$A$10:$A$1609=A192,""))</f>
        <v/>
      </c>
      <c r="N192" s="89" t="str" cm="1">
        <f t="array" ref="N192" xml:space="preserve">
IF(A192="","",
_xlfn._xlws.FILTER('BD ITEM'!$O$12:$O$331,'BD ITEM'!$B$12:$B$331=B192,""))</f>
        <v/>
      </c>
      <c r="O192" s="89" t="str" cm="1">
        <f t="array" ref="O192" xml:space="preserve">
IF(A192="","",
_xlfn._xlws.FILTER('BD ITEM'!$P$12:$P$331,'BD ITEM'!$B$12:$B$331=B192,""))</f>
        <v/>
      </c>
      <c r="P192" s="89" t="str" cm="1">
        <f t="array" ref="P192" xml:space="preserve">
IF(A192="","",
_xlfn._xlws.FILTER('BD ITEM'!$Q$12:$Q$331,'BD ITEM'!$B$12:$B$331=B192,""))</f>
        <v/>
      </c>
      <c r="Q192" s="87" t="str" cm="1">
        <f t="array" ref="Q192" xml:space="preserve">
IF(A192="","",
_xlfn._xlws.FILTER('BD PREÇO'!$T$10:$T$1609,'BD PREÇO'!$A$10:$A$1609=A192,""))</f>
        <v/>
      </c>
      <c r="R192" s="23"/>
    </row>
    <row r="193" spans="1:18">
      <c r="A193" s="41"/>
      <c r="B193" s="81" t="str" cm="1">
        <f t="array" ref="B193" xml:space="preserve">
IF(A193="","",
_xlfn._xlws.FILTER('BD PREÇO'!$B$10:$B$1609,'BD PREÇO'!$A$10:$A$1609=A193,""))</f>
        <v/>
      </c>
      <c r="C193" s="81" t="str" cm="1">
        <f t="array" ref="C193" xml:space="preserve">
IF(A193="","",
_xlfn._xlws.FILTER('BD PREÇO'!$C$10:$C$1609,'BD PREÇO'!$A$10:$A$1609=A193,""))</f>
        <v/>
      </c>
      <c r="D193" s="81" t="str" cm="1">
        <f t="array" ref="D193" xml:space="preserve">
IF(A193="","",
_xlfn._xlws.FILTER('BD ITEM'!$I$12:$I$331,'BD ITEM'!$B$12:$B$331=B193,""))</f>
        <v/>
      </c>
      <c r="E193" s="81" t="str" cm="1">
        <f t="array" ref="E193" xml:space="preserve">
IF(A193="","",
_xlfn._xlws.FILTER('BD PREÇO'!$E$10:$E$1609,'BD PREÇO'!$A$10:$A$1609=A193,""))</f>
        <v/>
      </c>
      <c r="F193" s="81" t="str" cm="1">
        <f t="array" ref="F193" xml:space="preserve">
IF(A193="","",
_xlfn._xlws.FILTER('BD PREÇO'!$F$10:$F$1609,'BD PREÇO'!$A$10:$A$1609=A193,""))</f>
        <v/>
      </c>
      <c r="G193" s="81" t="str" cm="1">
        <f t="array" ref="G193" xml:space="preserve">
IF(A193="","",
_xlfn._xlws.FILTER('BD PREÇO'!$G$10:$G$1609,'BD PREÇO'!$A$10:$A$1609=A193,""))</f>
        <v/>
      </c>
      <c r="H193" s="81" t="str" cm="1">
        <f t="array" ref="H193" xml:space="preserve">
IF(A193="","",
_xlfn._xlws.FILTER('BD ITEM'!$M$12:$M$331,'BD ITEM'!$B$12:$B$331=B193,""))</f>
        <v/>
      </c>
      <c r="I193" s="81" t="str" cm="1">
        <f t="array" ref="I193" xml:space="preserve">
IF(A193="","",
_xlfn._xlws.FILTER('BD ITEM'!$N$12:$N$331,'BD ITEM'!$B$12:$B$331=B193,""))</f>
        <v/>
      </c>
      <c r="J193" s="62" t="str" cm="1">
        <f t="array" ref="J193" xml:space="preserve">
IF(A193="","",
_xlfn._xlws.FILTER('BD PREÇO'!$P$10:$P$1609,'BD PREÇO'!$A$10:$A$1609=A193,""))</f>
        <v/>
      </c>
      <c r="K193" s="90" t="str" cm="1">
        <f t="array" ref="K193" xml:space="preserve">
IF(A193="","",
_xlfn._xlws.FILTER('BD PREÇO'!$Q$10:$Q$1609,'BD PREÇO'!$A$10:$A$1609=A193,""))</f>
        <v/>
      </c>
      <c r="L193" s="88" t="str" cm="1">
        <f t="array" ref="L193" xml:space="preserve">
IF(A193="","",
_xlfn._xlws.FILTER('BD PREÇO'!$R$10:$R$1609,'BD PREÇO'!$A$10:$A$1609=A193,""))</f>
        <v/>
      </c>
      <c r="M193" s="89" t="str" cm="1">
        <f t="array" ref="M193" xml:space="preserve">
IF(A193="","",
_xlfn._xlws.FILTER('BD PREÇO'!$S$10:$S$1609,'BD PREÇO'!$A$10:$A$1609=A193,""))</f>
        <v/>
      </c>
      <c r="N193" s="89" t="str" cm="1">
        <f t="array" ref="N193" xml:space="preserve">
IF(A193="","",
_xlfn._xlws.FILTER('BD ITEM'!$O$12:$O$331,'BD ITEM'!$B$12:$B$331=B193,""))</f>
        <v/>
      </c>
      <c r="O193" s="89" t="str" cm="1">
        <f t="array" ref="O193" xml:space="preserve">
IF(A193="","",
_xlfn._xlws.FILTER('BD ITEM'!$P$12:$P$331,'BD ITEM'!$B$12:$B$331=B193,""))</f>
        <v/>
      </c>
      <c r="P193" s="89" t="str" cm="1">
        <f t="array" ref="P193" xml:space="preserve">
IF(A193="","",
_xlfn._xlws.FILTER('BD ITEM'!$Q$12:$Q$331,'BD ITEM'!$B$12:$B$331=B193,""))</f>
        <v/>
      </c>
      <c r="Q193" s="87" t="str" cm="1">
        <f t="array" ref="Q193" xml:space="preserve">
IF(A193="","",
_xlfn._xlws.FILTER('BD PREÇO'!$T$10:$T$1609,'BD PREÇO'!$A$10:$A$1609=A193,""))</f>
        <v/>
      </c>
      <c r="R193" s="23"/>
    </row>
    <row r="194" spans="1:18">
      <c r="A194" s="41"/>
      <c r="B194" s="81" t="str" cm="1">
        <f t="array" ref="B194" xml:space="preserve">
IF(A194="","",
_xlfn._xlws.FILTER('BD PREÇO'!$B$10:$B$1609,'BD PREÇO'!$A$10:$A$1609=A194,""))</f>
        <v/>
      </c>
      <c r="C194" s="81" t="str" cm="1">
        <f t="array" ref="C194" xml:space="preserve">
IF(A194="","",
_xlfn._xlws.FILTER('BD PREÇO'!$C$10:$C$1609,'BD PREÇO'!$A$10:$A$1609=A194,""))</f>
        <v/>
      </c>
      <c r="D194" s="81" t="str" cm="1">
        <f t="array" ref="D194" xml:space="preserve">
IF(A194="","",
_xlfn._xlws.FILTER('BD ITEM'!$I$12:$I$331,'BD ITEM'!$B$12:$B$331=B194,""))</f>
        <v/>
      </c>
      <c r="E194" s="81" t="str" cm="1">
        <f t="array" ref="E194" xml:space="preserve">
IF(A194="","",
_xlfn._xlws.FILTER('BD PREÇO'!$E$10:$E$1609,'BD PREÇO'!$A$10:$A$1609=A194,""))</f>
        <v/>
      </c>
      <c r="F194" s="81" t="str" cm="1">
        <f t="array" ref="F194" xml:space="preserve">
IF(A194="","",
_xlfn._xlws.FILTER('BD PREÇO'!$F$10:$F$1609,'BD PREÇO'!$A$10:$A$1609=A194,""))</f>
        <v/>
      </c>
      <c r="G194" s="81" t="str" cm="1">
        <f t="array" ref="G194" xml:space="preserve">
IF(A194="","",
_xlfn._xlws.FILTER('BD PREÇO'!$G$10:$G$1609,'BD PREÇO'!$A$10:$A$1609=A194,""))</f>
        <v/>
      </c>
      <c r="H194" s="81" t="str" cm="1">
        <f t="array" ref="H194" xml:space="preserve">
IF(A194="","",
_xlfn._xlws.FILTER('BD ITEM'!$M$12:$M$331,'BD ITEM'!$B$12:$B$331=B194,""))</f>
        <v/>
      </c>
      <c r="I194" s="81" t="str" cm="1">
        <f t="array" ref="I194" xml:space="preserve">
IF(A194="","",
_xlfn._xlws.FILTER('BD ITEM'!$N$12:$N$331,'BD ITEM'!$B$12:$B$331=B194,""))</f>
        <v/>
      </c>
      <c r="J194" s="62" t="str" cm="1">
        <f t="array" ref="J194" xml:space="preserve">
IF(A194="","",
_xlfn._xlws.FILTER('BD PREÇO'!$P$10:$P$1609,'BD PREÇO'!$A$10:$A$1609=A194,""))</f>
        <v/>
      </c>
      <c r="K194" s="90" t="str" cm="1">
        <f t="array" ref="K194" xml:space="preserve">
IF(A194="","",
_xlfn._xlws.FILTER('BD PREÇO'!$Q$10:$Q$1609,'BD PREÇO'!$A$10:$A$1609=A194,""))</f>
        <v/>
      </c>
      <c r="L194" s="88" t="str" cm="1">
        <f t="array" ref="L194" xml:space="preserve">
IF(A194="","",
_xlfn._xlws.FILTER('BD PREÇO'!$R$10:$R$1609,'BD PREÇO'!$A$10:$A$1609=A194,""))</f>
        <v/>
      </c>
      <c r="M194" s="89" t="str" cm="1">
        <f t="array" ref="M194" xml:space="preserve">
IF(A194="","",
_xlfn._xlws.FILTER('BD PREÇO'!$S$10:$S$1609,'BD PREÇO'!$A$10:$A$1609=A194,""))</f>
        <v/>
      </c>
      <c r="N194" s="89" t="str" cm="1">
        <f t="array" ref="N194" xml:space="preserve">
IF(A194="","",
_xlfn._xlws.FILTER('BD ITEM'!$O$12:$O$331,'BD ITEM'!$B$12:$B$331=B194,""))</f>
        <v/>
      </c>
      <c r="O194" s="89" t="str" cm="1">
        <f t="array" ref="O194" xml:space="preserve">
IF(A194="","",
_xlfn._xlws.FILTER('BD ITEM'!$P$12:$P$331,'BD ITEM'!$B$12:$B$331=B194,""))</f>
        <v/>
      </c>
      <c r="P194" s="89" t="str" cm="1">
        <f t="array" ref="P194" xml:space="preserve">
IF(A194="","",
_xlfn._xlws.FILTER('BD ITEM'!$Q$12:$Q$331,'BD ITEM'!$B$12:$B$331=B194,""))</f>
        <v/>
      </c>
      <c r="Q194" s="87" t="str" cm="1">
        <f t="array" ref="Q194" xml:space="preserve">
IF(A194="","",
_xlfn._xlws.FILTER('BD PREÇO'!$T$10:$T$1609,'BD PREÇO'!$A$10:$A$1609=A194,""))</f>
        <v/>
      </c>
      <c r="R194" s="23"/>
    </row>
    <row r="195" spans="1:18">
      <c r="A195" s="41"/>
      <c r="B195" s="81" t="str" cm="1">
        <f t="array" ref="B195" xml:space="preserve">
IF(A195="","",
_xlfn._xlws.FILTER('BD PREÇO'!$B$10:$B$1609,'BD PREÇO'!$A$10:$A$1609=A195,""))</f>
        <v/>
      </c>
      <c r="C195" s="81" t="str" cm="1">
        <f t="array" ref="C195" xml:space="preserve">
IF(A195="","",
_xlfn._xlws.FILTER('BD PREÇO'!$C$10:$C$1609,'BD PREÇO'!$A$10:$A$1609=A195,""))</f>
        <v/>
      </c>
      <c r="D195" s="81" t="str" cm="1">
        <f t="array" ref="D195" xml:space="preserve">
IF(A195="","",
_xlfn._xlws.FILTER('BD ITEM'!$I$12:$I$331,'BD ITEM'!$B$12:$B$331=B195,""))</f>
        <v/>
      </c>
      <c r="E195" s="81" t="str" cm="1">
        <f t="array" ref="E195" xml:space="preserve">
IF(A195="","",
_xlfn._xlws.FILTER('BD PREÇO'!$E$10:$E$1609,'BD PREÇO'!$A$10:$A$1609=A195,""))</f>
        <v/>
      </c>
      <c r="F195" s="81" t="str" cm="1">
        <f t="array" ref="F195" xml:space="preserve">
IF(A195="","",
_xlfn._xlws.FILTER('BD PREÇO'!$F$10:$F$1609,'BD PREÇO'!$A$10:$A$1609=A195,""))</f>
        <v/>
      </c>
      <c r="G195" s="81" t="str" cm="1">
        <f t="array" ref="G195" xml:space="preserve">
IF(A195="","",
_xlfn._xlws.FILTER('BD PREÇO'!$G$10:$G$1609,'BD PREÇO'!$A$10:$A$1609=A195,""))</f>
        <v/>
      </c>
      <c r="H195" s="81" t="str" cm="1">
        <f t="array" ref="H195" xml:space="preserve">
IF(A195="","",
_xlfn._xlws.FILTER('BD ITEM'!$M$12:$M$331,'BD ITEM'!$B$12:$B$331=B195,""))</f>
        <v/>
      </c>
      <c r="I195" s="81" t="str" cm="1">
        <f t="array" ref="I195" xml:space="preserve">
IF(A195="","",
_xlfn._xlws.FILTER('BD ITEM'!$N$12:$N$331,'BD ITEM'!$B$12:$B$331=B195,""))</f>
        <v/>
      </c>
      <c r="J195" s="62" t="str" cm="1">
        <f t="array" ref="J195" xml:space="preserve">
IF(A195="","",
_xlfn._xlws.FILTER('BD PREÇO'!$P$10:$P$1609,'BD PREÇO'!$A$10:$A$1609=A195,""))</f>
        <v/>
      </c>
      <c r="K195" s="90" t="str" cm="1">
        <f t="array" ref="K195" xml:space="preserve">
IF(A195="","",
_xlfn._xlws.FILTER('BD PREÇO'!$Q$10:$Q$1609,'BD PREÇO'!$A$10:$A$1609=A195,""))</f>
        <v/>
      </c>
      <c r="L195" s="88" t="str" cm="1">
        <f t="array" ref="L195" xml:space="preserve">
IF(A195="","",
_xlfn._xlws.FILTER('BD PREÇO'!$R$10:$R$1609,'BD PREÇO'!$A$10:$A$1609=A195,""))</f>
        <v/>
      </c>
      <c r="M195" s="89" t="str" cm="1">
        <f t="array" ref="M195" xml:space="preserve">
IF(A195="","",
_xlfn._xlws.FILTER('BD PREÇO'!$S$10:$S$1609,'BD PREÇO'!$A$10:$A$1609=A195,""))</f>
        <v/>
      </c>
      <c r="N195" s="89" t="str" cm="1">
        <f t="array" ref="N195" xml:space="preserve">
IF(A195="","",
_xlfn._xlws.FILTER('BD ITEM'!$O$12:$O$331,'BD ITEM'!$B$12:$B$331=B195,""))</f>
        <v/>
      </c>
      <c r="O195" s="89" t="str" cm="1">
        <f t="array" ref="O195" xml:space="preserve">
IF(A195="","",
_xlfn._xlws.FILTER('BD ITEM'!$P$12:$P$331,'BD ITEM'!$B$12:$B$331=B195,""))</f>
        <v/>
      </c>
      <c r="P195" s="89" t="str" cm="1">
        <f t="array" ref="P195" xml:space="preserve">
IF(A195="","",
_xlfn._xlws.FILTER('BD ITEM'!$Q$12:$Q$331,'BD ITEM'!$B$12:$B$331=B195,""))</f>
        <v/>
      </c>
      <c r="Q195" s="87" t="str" cm="1">
        <f t="array" ref="Q195" xml:space="preserve">
IF(A195="","",
_xlfn._xlws.FILTER('BD PREÇO'!$T$10:$T$1609,'BD PREÇO'!$A$10:$A$1609=A195,""))</f>
        <v/>
      </c>
      <c r="R195" s="23"/>
    </row>
    <row r="196" spans="1:18">
      <c r="A196" s="41"/>
      <c r="B196" s="81" t="str" cm="1">
        <f t="array" ref="B196" xml:space="preserve">
IF(A196="","",
_xlfn._xlws.FILTER('BD PREÇO'!$B$10:$B$1609,'BD PREÇO'!$A$10:$A$1609=A196,""))</f>
        <v/>
      </c>
      <c r="C196" s="81" t="str" cm="1">
        <f t="array" ref="C196" xml:space="preserve">
IF(A196="","",
_xlfn._xlws.FILTER('BD PREÇO'!$C$10:$C$1609,'BD PREÇO'!$A$10:$A$1609=A196,""))</f>
        <v/>
      </c>
      <c r="D196" s="81" t="str" cm="1">
        <f t="array" ref="D196" xml:space="preserve">
IF(A196="","",
_xlfn._xlws.FILTER('BD ITEM'!$I$12:$I$331,'BD ITEM'!$B$12:$B$331=B196,""))</f>
        <v/>
      </c>
      <c r="E196" s="81" t="str" cm="1">
        <f t="array" ref="E196" xml:space="preserve">
IF(A196="","",
_xlfn._xlws.FILTER('BD PREÇO'!$E$10:$E$1609,'BD PREÇO'!$A$10:$A$1609=A196,""))</f>
        <v/>
      </c>
      <c r="F196" s="81" t="str" cm="1">
        <f t="array" ref="F196" xml:space="preserve">
IF(A196="","",
_xlfn._xlws.FILTER('BD PREÇO'!$F$10:$F$1609,'BD PREÇO'!$A$10:$A$1609=A196,""))</f>
        <v/>
      </c>
      <c r="G196" s="81" t="str" cm="1">
        <f t="array" ref="G196" xml:space="preserve">
IF(A196="","",
_xlfn._xlws.FILTER('BD PREÇO'!$G$10:$G$1609,'BD PREÇO'!$A$10:$A$1609=A196,""))</f>
        <v/>
      </c>
      <c r="H196" s="81" t="str" cm="1">
        <f t="array" ref="H196" xml:space="preserve">
IF(A196="","",
_xlfn._xlws.FILTER('BD ITEM'!$M$12:$M$331,'BD ITEM'!$B$12:$B$331=B196,""))</f>
        <v/>
      </c>
      <c r="I196" s="81" t="str" cm="1">
        <f t="array" ref="I196" xml:space="preserve">
IF(A196="","",
_xlfn._xlws.FILTER('BD ITEM'!$N$12:$N$331,'BD ITEM'!$B$12:$B$331=B196,""))</f>
        <v/>
      </c>
      <c r="J196" s="62" t="str" cm="1">
        <f t="array" ref="J196" xml:space="preserve">
IF(A196="","",
_xlfn._xlws.FILTER('BD PREÇO'!$P$10:$P$1609,'BD PREÇO'!$A$10:$A$1609=A196,""))</f>
        <v/>
      </c>
      <c r="K196" s="90" t="str" cm="1">
        <f t="array" ref="K196" xml:space="preserve">
IF(A196="","",
_xlfn._xlws.FILTER('BD PREÇO'!$Q$10:$Q$1609,'BD PREÇO'!$A$10:$A$1609=A196,""))</f>
        <v/>
      </c>
      <c r="L196" s="88" t="str" cm="1">
        <f t="array" ref="L196" xml:space="preserve">
IF(A196="","",
_xlfn._xlws.FILTER('BD PREÇO'!$R$10:$R$1609,'BD PREÇO'!$A$10:$A$1609=A196,""))</f>
        <v/>
      </c>
      <c r="M196" s="89" t="str" cm="1">
        <f t="array" ref="M196" xml:space="preserve">
IF(A196="","",
_xlfn._xlws.FILTER('BD PREÇO'!$S$10:$S$1609,'BD PREÇO'!$A$10:$A$1609=A196,""))</f>
        <v/>
      </c>
      <c r="N196" s="89" t="str" cm="1">
        <f t="array" ref="N196" xml:space="preserve">
IF(A196="","",
_xlfn._xlws.FILTER('BD ITEM'!$O$12:$O$331,'BD ITEM'!$B$12:$B$331=B196,""))</f>
        <v/>
      </c>
      <c r="O196" s="89" t="str" cm="1">
        <f t="array" ref="O196" xml:space="preserve">
IF(A196="","",
_xlfn._xlws.FILTER('BD ITEM'!$P$12:$P$331,'BD ITEM'!$B$12:$B$331=B196,""))</f>
        <v/>
      </c>
      <c r="P196" s="89" t="str" cm="1">
        <f t="array" ref="P196" xml:space="preserve">
IF(A196="","",
_xlfn._xlws.FILTER('BD ITEM'!$Q$12:$Q$331,'BD ITEM'!$B$12:$B$331=B196,""))</f>
        <v/>
      </c>
      <c r="Q196" s="87" t="str" cm="1">
        <f t="array" ref="Q196" xml:space="preserve">
IF(A196="","",
_xlfn._xlws.FILTER('BD PREÇO'!$T$10:$T$1609,'BD PREÇO'!$A$10:$A$1609=A196,""))</f>
        <v/>
      </c>
      <c r="R196" s="23"/>
    </row>
    <row r="197" spans="1:18">
      <c r="A197" s="41"/>
      <c r="B197" s="81" t="str" cm="1">
        <f t="array" ref="B197" xml:space="preserve">
IF(A197="","",
_xlfn._xlws.FILTER('BD PREÇO'!$B$10:$B$1609,'BD PREÇO'!$A$10:$A$1609=A197,""))</f>
        <v/>
      </c>
      <c r="C197" s="81" t="str" cm="1">
        <f t="array" ref="C197" xml:space="preserve">
IF(A197="","",
_xlfn._xlws.FILTER('BD PREÇO'!$C$10:$C$1609,'BD PREÇO'!$A$10:$A$1609=A197,""))</f>
        <v/>
      </c>
      <c r="D197" s="81" t="str" cm="1">
        <f t="array" ref="D197" xml:space="preserve">
IF(A197="","",
_xlfn._xlws.FILTER('BD ITEM'!$I$12:$I$331,'BD ITEM'!$B$12:$B$331=B197,""))</f>
        <v/>
      </c>
      <c r="E197" s="81" t="str" cm="1">
        <f t="array" ref="E197" xml:space="preserve">
IF(A197="","",
_xlfn._xlws.FILTER('BD PREÇO'!$E$10:$E$1609,'BD PREÇO'!$A$10:$A$1609=A197,""))</f>
        <v/>
      </c>
      <c r="F197" s="81" t="str" cm="1">
        <f t="array" ref="F197" xml:space="preserve">
IF(A197="","",
_xlfn._xlws.FILTER('BD PREÇO'!$F$10:$F$1609,'BD PREÇO'!$A$10:$A$1609=A197,""))</f>
        <v/>
      </c>
      <c r="G197" s="81" t="str" cm="1">
        <f t="array" ref="G197" xml:space="preserve">
IF(A197="","",
_xlfn._xlws.FILTER('BD PREÇO'!$G$10:$G$1609,'BD PREÇO'!$A$10:$A$1609=A197,""))</f>
        <v/>
      </c>
      <c r="H197" s="81" t="str" cm="1">
        <f t="array" ref="H197" xml:space="preserve">
IF(A197="","",
_xlfn._xlws.FILTER('BD ITEM'!$M$12:$M$331,'BD ITEM'!$B$12:$B$331=B197,""))</f>
        <v/>
      </c>
      <c r="I197" s="81" t="str" cm="1">
        <f t="array" ref="I197" xml:space="preserve">
IF(A197="","",
_xlfn._xlws.FILTER('BD ITEM'!$N$12:$N$331,'BD ITEM'!$B$12:$B$331=B197,""))</f>
        <v/>
      </c>
      <c r="J197" s="62" t="str" cm="1">
        <f t="array" ref="J197" xml:space="preserve">
IF(A197="","",
_xlfn._xlws.FILTER('BD PREÇO'!$P$10:$P$1609,'BD PREÇO'!$A$10:$A$1609=A197,""))</f>
        <v/>
      </c>
      <c r="K197" s="90" t="str" cm="1">
        <f t="array" ref="K197" xml:space="preserve">
IF(A197="","",
_xlfn._xlws.FILTER('BD PREÇO'!$Q$10:$Q$1609,'BD PREÇO'!$A$10:$A$1609=A197,""))</f>
        <v/>
      </c>
      <c r="L197" s="88" t="str" cm="1">
        <f t="array" ref="L197" xml:space="preserve">
IF(A197="","",
_xlfn._xlws.FILTER('BD PREÇO'!$R$10:$R$1609,'BD PREÇO'!$A$10:$A$1609=A197,""))</f>
        <v/>
      </c>
      <c r="M197" s="89" t="str" cm="1">
        <f t="array" ref="M197" xml:space="preserve">
IF(A197="","",
_xlfn._xlws.FILTER('BD PREÇO'!$S$10:$S$1609,'BD PREÇO'!$A$10:$A$1609=A197,""))</f>
        <v/>
      </c>
      <c r="N197" s="89" t="str" cm="1">
        <f t="array" ref="N197" xml:space="preserve">
IF(A197="","",
_xlfn._xlws.FILTER('BD ITEM'!$O$12:$O$331,'BD ITEM'!$B$12:$B$331=B197,""))</f>
        <v/>
      </c>
      <c r="O197" s="89" t="str" cm="1">
        <f t="array" ref="O197" xml:space="preserve">
IF(A197="","",
_xlfn._xlws.FILTER('BD ITEM'!$P$12:$P$331,'BD ITEM'!$B$12:$B$331=B197,""))</f>
        <v/>
      </c>
      <c r="P197" s="89" t="str" cm="1">
        <f t="array" ref="P197" xml:space="preserve">
IF(A197="","",
_xlfn._xlws.FILTER('BD ITEM'!$Q$12:$Q$331,'BD ITEM'!$B$12:$B$331=B197,""))</f>
        <v/>
      </c>
      <c r="Q197" s="87" t="str" cm="1">
        <f t="array" ref="Q197" xml:space="preserve">
IF(A197="","",
_xlfn._xlws.FILTER('BD PREÇO'!$T$10:$T$1609,'BD PREÇO'!$A$10:$A$1609=A197,""))</f>
        <v/>
      </c>
      <c r="R197" s="23"/>
    </row>
    <row r="198" spans="1:18">
      <c r="A198" s="41"/>
      <c r="B198" s="81" t="str" cm="1">
        <f t="array" ref="B198" xml:space="preserve">
IF(A198="","",
_xlfn._xlws.FILTER('BD PREÇO'!$B$10:$B$1609,'BD PREÇO'!$A$10:$A$1609=A198,""))</f>
        <v/>
      </c>
      <c r="C198" s="81" t="str" cm="1">
        <f t="array" ref="C198" xml:space="preserve">
IF(A198="","",
_xlfn._xlws.FILTER('BD PREÇO'!$C$10:$C$1609,'BD PREÇO'!$A$10:$A$1609=A198,""))</f>
        <v/>
      </c>
      <c r="D198" s="81" t="str" cm="1">
        <f t="array" ref="D198" xml:space="preserve">
IF(A198="","",
_xlfn._xlws.FILTER('BD ITEM'!$I$12:$I$331,'BD ITEM'!$B$12:$B$331=B198,""))</f>
        <v/>
      </c>
      <c r="E198" s="81" t="str" cm="1">
        <f t="array" ref="E198" xml:space="preserve">
IF(A198="","",
_xlfn._xlws.FILTER('BD PREÇO'!$E$10:$E$1609,'BD PREÇO'!$A$10:$A$1609=A198,""))</f>
        <v/>
      </c>
      <c r="F198" s="81" t="str" cm="1">
        <f t="array" ref="F198" xml:space="preserve">
IF(A198="","",
_xlfn._xlws.FILTER('BD PREÇO'!$F$10:$F$1609,'BD PREÇO'!$A$10:$A$1609=A198,""))</f>
        <v/>
      </c>
      <c r="G198" s="81" t="str" cm="1">
        <f t="array" ref="G198" xml:space="preserve">
IF(A198="","",
_xlfn._xlws.FILTER('BD PREÇO'!$G$10:$G$1609,'BD PREÇO'!$A$10:$A$1609=A198,""))</f>
        <v/>
      </c>
      <c r="H198" s="81" t="str" cm="1">
        <f t="array" ref="H198" xml:space="preserve">
IF(A198="","",
_xlfn._xlws.FILTER('BD ITEM'!$M$12:$M$331,'BD ITEM'!$B$12:$B$331=B198,""))</f>
        <v/>
      </c>
      <c r="I198" s="81" t="str" cm="1">
        <f t="array" ref="I198" xml:space="preserve">
IF(A198="","",
_xlfn._xlws.FILTER('BD ITEM'!$N$12:$N$331,'BD ITEM'!$B$12:$B$331=B198,""))</f>
        <v/>
      </c>
      <c r="J198" s="62" t="str" cm="1">
        <f t="array" ref="J198" xml:space="preserve">
IF(A198="","",
_xlfn._xlws.FILTER('BD PREÇO'!$P$10:$P$1609,'BD PREÇO'!$A$10:$A$1609=A198,""))</f>
        <v/>
      </c>
      <c r="K198" s="90" t="str" cm="1">
        <f t="array" ref="K198" xml:space="preserve">
IF(A198="","",
_xlfn._xlws.FILTER('BD PREÇO'!$Q$10:$Q$1609,'BD PREÇO'!$A$10:$A$1609=A198,""))</f>
        <v/>
      </c>
      <c r="L198" s="88" t="str" cm="1">
        <f t="array" ref="L198" xml:space="preserve">
IF(A198="","",
_xlfn._xlws.FILTER('BD PREÇO'!$R$10:$R$1609,'BD PREÇO'!$A$10:$A$1609=A198,""))</f>
        <v/>
      </c>
      <c r="M198" s="89" t="str" cm="1">
        <f t="array" ref="M198" xml:space="preserve">
IF(A198="","",
_xlfn._xlws.FILTER('BD PREÇO'!$S$10:$S$1609,'BD PREÇO'!$A$10:$A$1609=A198,""))</f>
        <v/>
      </c>
      <c r="N198" s="89" t="str" cm="1">
        <f t="array" ref="N198" xml:space="preserve">
IF(A198="","",
_xlfn._xlws.FILTER('BD ITEM'!$O$12:$O$331,'BD ITEM'!$B$12:$B$331=B198,""))</f>
        <v/>
      </c>
      <c r="O198" s="89" t="str" cm="1">
        <f t="array" ref="O198" xml:space="preserve">
IF(A198="","",
_xlfn._xlws.FILTER('BD ITEM'!$P$12:$P$331,'BD ITEM'!$B$12:$B$331=B198,""))</f>
        <v/>
      </c>
      <c r="P198" s="89" t="str" cm="1">
        <f t="array" ref="P198" xml:space="preserve">
IF(A198="","",
_xlfn._xlws.FILTER('BD ITEM'!$Q$12:$Q$331,'BD ITEM'!$B$12:$B$331=B198,""))</f>
        <v/>
      </c>
      <c r="Q198" s="87" t="str" cm="1">
        <f t="array" ref="Q198" xml:space="preserve">
IF(A198="","",
_xlfn._xlws.FILTER('BD PREÇO'!$T$10:$T$1609,'BD PREÇO'!$A$10:$A$1609=A198,""))</f>
        <v/>
      </c>
      <c r="R198" s="23"/>
    </row>
    <row r="199" spans="1:18">
      <c r="A199" s="41"/>
      <c r="B199" s="81" t="str" cm="1">
        <f t="array" ref="B199" xml:space="preserve">
IF(A199="","",
_xlfn._xlws.FILTER('BD PREÇO'!$B$10:$B$1609,'BD PREÇO'!$A$10:$A$1609=A199,""))</f>
        <v/>
      </c>
      <c r="C199" s="81" t="str" cm="1">
        <f t="array" ref="C199" xml:space="preserve">
IF(A199="","",
_xlfn._xlws.FILTER('BD PREÇO'!$C$10:$C$1609,'BD PREÇO'!$A$10:$A$1609=A199,""))</f>
        <v/>
      </c>
      <c r="D199" s="81" t="str" cm="1">
        <f t="array" ref="D199" xml:space="preserve">
IF(A199="","",
_xlfn._xlws.FILTER('BD ITEM'!$I$12:$I$331,'BD ITEM'!$B$12:$B$331=B199,""))</f>
        <v/>
      </c>
      <c r="E199" s="81" t="str" cm="1">
        <f t="array" ref="E199" xml:space="preserve">
IF(A199="","",
_xlfn._xlws.FILTER('BD PREÇO'!$E$10:$E$1609,'BD PREÇO'!$A$10:$A$1609=A199,""))</f>
        <v/>
      </c>
      <c r="F199" s="81" t="str" cm="1">
        <f t="array" ref="F199" xml:space="preserve">
IF(A199="","",
_xlfn._xlws.FILTER('BD PREÇO'!$F$10:$F$1609,'BD PREÇO'!$A$10:$A$1609=A199,""))</f>
        <v/>
      </c>
      <c r="G199" s="81" t="str" cm="1">
        <f t="array" ref="G199" xml:space="preserve">
IF(A199="","",
_xlfn._xlws.FILTER('BD PREÇO'!$G$10:$G$1609,'BD PREÇO'!$A$10:$A$1609=A199,""))</f>
        <v/>
      </c>
      <c r="H199" s="81" t="str" cm="1">
        <f t="array" ref="H199" xml:space="preserve">
IF(A199="","",
_xlfn._xlws.FILTER('BD ITEM'!$M$12:$M$331,'BD ITEM'!$B$12:$B$331=B199,""))</f>
        <v/>
      </c>
      <c r="I199" s="81" t="str" cm="1">
        <f t="array" ref="I199" xml:space="preserve">
IF(A199="","",
_xlfn._xlws.FILTER('BD ITEM'!$N$12:$N$331,'BD ITEM'!$B$12:$B$331=B199,""))</f>
        <v/>
      </c>
      <c r="J199" s="62" t="str" cm="1">
        <f t="array" ref="J199" xml:space="preserve">
IF(A199="","",
_xlfn._xlws.FILTER('BD PREÇO'!$P$10:$P$1609,'BD PREÇO'!$A$10:$A$1609=A199,""))</f>
        <v/>
      </c>
      <c r="K199" s="90" t="str" cm="1">
        <f t="array" ref="K199" xml:space="preserve">
IF(A199="","",
_xlfn._xlws.FILTER('BD PREÇO'!$Q$10:$Q$1609,'BD PREÇO'!$A$10:$A$1609=A199,""))</f>
        <v/>
      </c>
      <c r="L199" s="88" t="str" cm="1">
        <f t="array" ref="L199" xml:space="preserve">
IF(A199="","",
_xlfn._xlws.FILTER('BD PREÇO'!$R$10:$R$1609,'BD PREÇO'!$A$10:$A$1609=A199,""))</f>
        <v/>
      </c>
      <c r="M199" s="89" t="str" cm="1">
        <f t="array" ref="M199" xml:space="preserve">
IF(A199="","",
_xlfn._xlws.FILTER('BD PREÇO'!$S$10:$S$1609,'BD PREÇO'!$A$10:$A$1609=A199,""))</f>
        <v/>
      </c>
      <c r="N199" s="89" t="str" cm="1">
        <f t="array" ref="N199" xml:space="preserve">
IF(A199="","",
_xlfn._xlws.FILTER('BD ITEM'!$O$12:$O$331,'BD ITEM'!$B$12:$B$331=B199,""))</f>
        <v/>
      </c>
      <c r="O199" s="89" t="str" cm="1">
        <f t="array" ref="O199" xml:space="preserve">
IF(A199="","",
_xlfn._xlws.FILTER('BD ITEM'!$P$12:$P$331,'BD ITEM'!$B$12:$B$331=B199,""))</f>
        <v/>
      </c>
      <c r="P199" s="89" t="str" cm="1">
        <f t="array" ref="P199" xml:space="preserve">
IF(A199="","",
_xlfn._xlws.FILTER('BD ITEM'!$Q$12:$Q$331,'BD ITEM'!$B$12:$B$331=B199,""))</f>
        <v/>
      </c>
      <c r="Q199" s="87" t="str" cm="1">
        <f t="array" ref="Q199" xml:space="preserve">
IF(A199="","",
_xlfn._xlws.FILTER('BD PREÇO'!$T$10:$T$1609,'BD PREÇO'!$A$10:$A$1609=A199,""))</f>
        <v/>
      </c>
      <c r="R199" s="23"/>
    </row>
    <row r="200" spans="1:18">
      <c r="A200" s="41"/>
      <c r="B200" s="81" t="str" cm="1">
        <f t="array" ref="B200" xml:space="preserve">
IF(A200="","",
_xlfn._xlws.FILTER('BD PREÇO'!$B$10:$B$1609,'BD PREÇO'!$A$10:$A$1609=A200,""))</f>
        <v/>
      </c>
      <c r="C200" s="81" t="str" cm="1">
        <f t="array" ref="C200" xml:space="preserve">
IF(A200="","",
_xlfn._xlws.FILTER('BD PREÇO'!$C$10:$C$1609,'BD PREÇO'!$A$10:$A$1609=A200,""))</f>
        <v/>
      </c>
      <c r="D200" s="81" t="str" cm="1">
        <f t="array" ref="D200" xml:space="preserve">
IF(A200="","",
_xlfn._xlws.FILTER('BD ITEM'!$I$12:$I$331,'BD ITEM'!$B$12:$B$331=B200,""))</f>
        <v/>
      </c>
      <c r="E200" s="81" t="str" cm="1">
        <f t="array" ref="E200" xml:space="preserve">
IF(A200="","",
_xlfn._xlws.FILTER('BD PREÇO'!$E$10:$E$1609,'BD PREÇO'!$A$10:$A$1609=A200,""))</f>
        <v/>
      </c>
      <c r="F200" s="81" t="str" cm="1">
        <f t="array" ref="F200" xml:space="preserve">
IF(A200="","",
_xlfn._xlws.FILTER('BD PREÇO'!$F$10:$F$1609,'BD PREÇO'!$A$10:$A$1609=A200,""))</f>
        <v/>
      </c>
      <c r="G200" s="81" t="str" cm="1">
        <f t="array" ref="G200" xml:space="preserve">
IF(A200="","",
_xlfn._xlws.FILTER('BD PREÇO'!$G$10:$G$1609,'BD PREÇO'!$A$10:$A$1609=A200,""))</f>
        <v/>
      </c>
      <c r="H200" s="81" t="str" cm="1">
        <f t="array" ref="H200" xml:space="preserve">
IF(A200="","",
_xlfn._xlws.FILTER('BD ITEM'!$M$12:$M$331,'BD ITEM'!$B$12:$B$331=B200,""))</f>
        <v/>
      </c>
      <c r="I200" s="81" t="str" cm="1">
        <f t="array" ref="I200" xml:space="preserve">
IF(A200="","",
_xlfn._xlws.FILTER('BD ITEM'!$N$12:$N$331,'BD ITEM'!$B$12:$B$331=B200,""))</f>
        <v/>
      </c>
      <c r="J200" s="62" t="str" cm="1">
        <f t="array" ref="J200" xml:space="preserve">
IF(A200="","",
_xlfn._xlws.FILTER('BD PREÇO'!$P$10:$P$1609,'BD PREÇO'!$A$10:$A$1609=A200,""))</f>
        <v/>
      </c>
      <c r="K200" s="90" t="str" cm="1">
        <f t="array" ref="K200" xml:space="preserve">
IF(A200="","",
_xlfn._xlws.FILTER('BD PREÇO'!$Q$10:$Q$1609,'BD PREÇO'!$A$10:$A$1609=A200,""))</f>
        <v/>
      </c>
      <c r="L200" s="88" t="str" cm="1">
        <f t="array" ref="L200" xml:space="preserve">
IF(A200="","",
_xlfn._xlws.FILTER('BD PREÇO'!$R$10:$R$1609,'BD PREÇO'!$A$10:$A$1609=A200,""))</f>
        <v/>
      </c>
      <c r="M200" s="89" t="str" cm="1">
        <f t="array" ref="M200" xml:space="preserve">
IF(A200="","",
_xlfn._xlws.FILTER('BD PREÇO'!$S$10:$S$1609,'BD PREÇO'!$A$10:$A$1609=A200,""))</f>
        <v/>
      </c>
      <c r="N200" s="89" t="str" cm="1">
        <f t="array" ref="N200" xml:space="preserve">
IF(A200="","",
_xlfn._xlws.FILTER('BD ITEM'!$O$12:$O$331,'BD ITEM'!$B$12:$B$331=B200,""))</f>
        <v/>
      </c>
      <c r="O200" s="89" t="str" cm="1">
        <f t="array" ref="O200" xml:space="preserve">
IF(A200="","",
_xlfn._xlws.FILTER('BD ITEM'!$P$12:$P$331,'BD ITEM'!$B$12:$B$331=B200,""))</f>
        <v/>
      </c>
      <c r="P200" s="89" t="str" cm="1">
        <f t="array" ref="P200" xml:space="preserve">
IF(A200="","",
_xlfn._xlws.FILTER('BD ITEM'!$Q$12:$Q$331,'BD ITEM'!$B$12:$B$331=B200,""))</f>
        <v/>
      </c>
      <c r="Q200" s="87" t="str" cm="1">
        <f t="array" ref="Q200" xml:space="preserve">
IF(A200="","",
_xlfn._xlws.FILTER('BD PREÇO'!$T$10:$T$1609,'BD PREÇO'!$A$10:$A$1609=A200,""))</f>
        <v/>
      </c>
      <c r="R200" s="23"/>
    </row>
    <row r="201" spans="1:18">
      <c r="A201" s="41"/>
      <c r="B201" s="81" t="str" cm="1">
        <f t="array" ref="B201" xml:space="preserve">
IF(A201="","",
_xlfn._xlws.FILTER('BD PREÇO'!$B$10:$B$1609,'BD PREÇO'!$A$10:$A$1609=A201,""))</f>
        <v/>
      </c>
      <c r="C201" s="81" t="str" cm="1">
        <f t="array" ref="C201" xml:space="preserve">
IF(A201="","",
_xlfn._xlws.FILTER('BD PREÇO'!$C$10:$C$1609,'BD PREÇO'!$A$10:$A$1609=A201,""))</f>
        <v/>
      </c>
      <c r="D201" s="81" t="str" cm="1">
        <f t="array" ref="D201" xml:space="preserve">
IF(A201="","",
_xlfn._xlws.FILTER('BD ITEM'!$I$12:$I$331,'BD ITEM'!$B$12:$B$331=B201,""))</f>
        <v/>
      </c>
      <c r="E201" s="81" t="str" cm="1">
        <f t="array" ref="E201" xml:space="preserve">
IF(A201="","",
_xlfn._xlws.FILTER('BD PREÇO'!$E$10:$E$1609,'BD PREÇO'!$A$10:$A$1609=A201,""))</f>
        <v/>
      </c>
      <c r="F201" s="81" t="str" cm="1">
        <f t="array" ref="F201" xml:space="preserve">
IF(A201="","",
_xlfn._xlws.FILTER('BD PREÇO'!$F$10:$F$1609,'BD PREÇO'!$A$10:$A$1609=A201,""))</f>
        <v/>
      </c>
      <c r="G201" s="81" t="str" cm="1">
        <f t="array" ref="G201" xml:space="preserve">
IF(A201="","",
_xlfn._xlws.FILTER('BD PREÇO'!$G$10:$G$1609,'BD PREÇO'!$A$10:$A$1609=A201,""))</f>
        <v/>
      </c>
      <c r="H201" s="81" t="str" cm="1">
        <f t="array" ref="H201" xml:space="preserve">
IF(A201="","",
_xlfn._xlws.FILTER('BD ITEM'!$M$12:$M$331,'BD ITEM'!$B$12:$B$331=B201,""))</f>
        <v/>
      </c>
      <c r="I201" s="81" t="str" cm="1">
        <f t="array" ref="I201" xml:space="preserve">
IF(A201="","",
_xlfn._xlws.FILTER('BD ITEM'!$N$12:$N$331,'BD ITEM'!$B$12:$B$331=B201,""))</f>
        <v/>
      </c>
      <c r="J201" s="62" t="str" cm="1">
        <f t="array" ref="J201" xml:space="preserve">
IF(A201="","",
_xlfn._xlws.FILTER('BD PREÇO'!$P$10:$P$1609,'BD PREÇO'!$A$10:$A$1609=A201,""))</f>
        <v/>
      </c>
      <c r="K201" s="90" t="str" cm="1">
        <f t="array" ref="K201" xml:space="preserve">
IF(A201="","",
_xlfn._xlws.FILTER('BD PREÇO'!$Q$10:$Q$1609,'BD PREÇO'!$A$10:$A$1609=A201,""))</f>
        <v/>
      </c>
      <c r="L201" s="88" t="str" cm="1">
        <f t="array" ref="L201" xml:space="preserve">
IF(A201="","",
_xlfn._xlws.FILTER('BD PREÇO'!$R$10:$R$1609,'BD PREÇO'!$A$10:$A$1609=A201,""))</f>
        <v/>
      </c>
      <c r="M201" s="89" t="str" cm="1">
        <f t="array" ref="M201" xml:space="preserve">
IF(A201="","",
_xlfn._xlws.FILTER('BD PREÇO'!$S$10:$S$1609,'BD PREÇO'!$A$10:$A$1609=A201,""))</f>
        <v/>
      </c>
      <c r="N201" s="89" t="str" cm="1">
        <f t="array" ref="N201" xml:space="preserve">
IF(A201="","",
_xlfn._xlws.FILTER('BD ITEM'!$O$12:$O$331,'BD ITEM'!$B$12:$B$331=B201,""))</f>
        <v/>
      </c>
      <c r="O201" s="89" t="str" cm="1">
        <f t="array" ref="O201" xml:space="preserve">
IF(A201="","",
_xlfn._xlws.FILTER('BD ITEM'!$P$12:$P$331,'BD ITEM'!$B$12:$B$331=B201,""))</f>
        <v/>
      </c>
      <c r="P201" s="89" t="str" cm="1">
        <f t="array" ref="P201" xml:space="preserve">
IF(A201="","",
_xlfn._xlws.FILTER('BD ITEM'!$Q$12:$Q$331,'BD ITEM'!$B$12:$B$331=B201,""))</f>
        <v/>
      </c>
      <c r="Q201" s="87" t="str" cm="1">
        <f t="array" ref="Q201" xml:space="preserve">
IF(A201="","",
_xlfn._xlws.FILTER('BD PREÇO'!$T$10:$T$1609,'BD PREÇO'!$A$10:$A$1609=A201,""))</f>
        <v/>
      </c>
      <c r="R201" s="23"/>
    </row>
    <row r="202" spans="1:18">
      <c r="A202" s="41"/>
      <c r="B202" s="81" t="str" cm="1">
        <f t="array" ref="B202" xml:space="preserve">
IF(A202="","",
_xlfn._xlws.FILTER('BD PREÇO'!$B$10:$B$1609,'BD PREÇO'!$A$10:$A$1609=A202,""))</f>
        <v/>
      </c>
      <c r="C202" s="81" t="str" cm="1">
        <f t="array" ref="C202" xml:space="preserve">
IF(A202="","",
_xlfn._xlws.FILTER('BD PREÇO'!$C$10:$C$1609,'BD PREÇO'!$A$10:$A$1609=A202,""))</f>
        <v/>
      </c>
      <c r="D202" s="81" t="str" cm="1">
        <f t="array" ref="D202" xml:space="preserve">
IF(A202="","",
_xlfn._xlws.FILTER('BD ITEM'!$I$12:$I$331,'BD ITEM'!$B$12:$B$331=B202,""))</f>
        <v/>
      </c>
      <c r="E202" s="81" t="str" cm="1">
        <f t="array" ref="E202" xml:space="preserve">
IF(A202="","",
_xlfn._xlws.FILTER('BD PREÇO'!$E$10:$E$1609,'BD PREÇO'!$A$10:$A$1609=A202,""))</f>
        <v/>
      </c>
      <c r="F202" s="81" t="str" cm="1">
        <f t="array" ref="F202" xml:space="preserve">
IF(A202="","",
_xlfn._xlws.FILTER('BD PREÇO'!$F$10:$F$1609,'BD PREÇO'!$A$10:$A$1609=A202,""))</f>
        <v/>
      </c>
      <c r="G202" s="81" t="str" cm="1">
        <f t="array" ref="G202" xml:space="preserve">
IF(A202="","",
_xlfn._xlws.FILTER('BD PREÇO'!$G$10:$G$1609,'BD PREÇO'!$A$10:$A$1609=A202,""))</f>
        <v/>
      </c>
      <c r="H202" s="81" t="str" cm="1">
        <f t="array" ref="H202" xml:space="preserve">
IF(A202="","",
_xlfn._xlws.FILTER('BD ITEM'!$M$12:$M$331,'BD ITEM'!$B$12:$B$331=B202,""))</f>
        <v/>
      </c>
      <c r="I202" s="81" t="str" cm="1">
        <f t="array" ref="I202" xml:space="preserve">
IF(A202="","",
_xlfn._xlws.FILTER('BD ITEM'!$N$12:$N$331,'BD ITEM'!$B$12:$B$331=B202,""))</f>
        <v/>
      </c>
      <c r="J202" s="62" t="str" cm="1">
        <f t="array" ref="J202" xml:space="preserve">
IF(A202="","",
_xlfn._xlws.FILTER('BD PREÇO'!$P$10:$P$1609,'BD PREÇO'!$A$10:$A$1609=A202,""))</f>
        <v/>
      </c>
      <c r="K202" s="90" t="str" cm="1">
        <f t="array" ref="K202" xml:space="preserve">
IF(A202="","",
_xlfn._xlws.FILTER('BD PREÇO'!$Q$10:$Q$1609,'BD PREÇO'!$A$10:$A$1609=A202,""))</f>
        <v/>
      </c>
      <c r="L202" s="88" t="str" cm="1">
        <f t="array" ref="L202" xml:space="preserve">
IF(A202="","",
_xlfn._xlws.FILTER('BD PREÇO'!$R$10:$R$1609,'BD PREÇO'!$A$10:$A$1609=A202,""))</f>
        <v/>
      </c>
      <c r="M202" s="89" t="str" cm="1">
        <f t="array" ref="M202" xml:space="preserve">
IF(A202="","",
_xlfn._xlws.FILTER('BD PREÇO'!$S$10:$S$1609,'BD PREÇO'!$A$10:$A$1609=A202,""))</f>
        <v/>
      </c>
      <c r="N202" s="89" t="str" cm="1">
        <f t="array" ref="N202" xml:space="preserve">
IF(A202="","",
_xlfn._xlws.FILTER('BD ITEM'!$O$12:$O$331,'BD ITEM'!$B$12:$B$331=B202,""))</f>
        <v/>
      </c>
      <c r="O202" s="89" t="str" cm="1">
        <f t="array" ref="O202" xml:space="preserve">
IF(A202="","",
_xlfn._xlws.FILTER('BD ITEM'!$P$12:$P$331,'BD ITEM'!$B$12:$B$331=B202,""))</f>
        <v/>
      </c>
      <c r="P202" s="89" t="str" cm="1">
        <f t="array" ref="P202" xml:space="preserve">
IF(A202="","",
_xlfn._xlws.FILTER('BD ITEM'!$Q$12:$Q$331,'BD ITEM'!$B$12:$B$331=B202,""))</f>
        <v/>
      </c>
      <c r="Q202" s="87" t="str" cm="1">
        <f t="array" ref="Q202" xml:space="preserve">
IF(A202="","",
_xlfn._xlws.FILTER('BD PREÇO'!$T$10:$T$1609,'BD PREÇO'!$A$10:$A$1609=A202,""))</f>
        <v/>
      </c>
      <c r="R202" s="23"/>
    </row>
    <row r="203" spans="1:18">
      <c r="A203" s="41"/>
      <c r="B203" s="81" t="str" cm="1">
        <f t="array" ref="B203" xml:space="preserve">
IF(A203="","",
_xlfn._xlws.FILTER('BD PREÇO'!$B$10:$B$1609,'BD PREÇO'!$A$10:$A$1609=A203,""))</f>
        <v/>
      </c>
      <c r="C203" s="81" t="str" cm="1">
        <f t="array" ref="C203" xml:space="preserve">
IF(A203="","",
_xlfn._xlws.FILTER('BD PREÇO'!$C$10:$C$1609,'BD PREÇO'!$A$10:$A$1609=A203,""))</f>
        <v/>
      </c>
      <c r="D203" s="81" t="str" cm="1">
        <f t="array" ref="D203" xml:space="preserve">
IF(A203="","",
_xlfn._xlws.FILTER('BD ITEM'!$I$12:$I$331,'BD ITEM'!$B$12:$B$331=B203,""))</f>
        <v/>
      </c>
      <c r="E203" s="81" t="str" cm="1">
        <f t="array" ref="E203" xml:space="preserve">
IF(A203="","",
_xlfn._xlws.FILTER('BD PREÇO'!$E$10:$E$1609,'BD PREÇO'!$A$10:$A$1609=A203,""))</f>
        <v/>
      </c>
      <c r="F203" s="81" t="str" cm="1">
        <f t="array" ref="F203" xml:space="preserve">
IF(A203="","",
_xlfn._xlws.FILTER('BD PREÇO'!$F$10:$F$1609,'BD PREÇO'!$A$10:$A$1609=A203,""))</f>
        <v/>
      </c>
      <c r="G203" s="81" t="str" cm="1">
        <f t="array" ref="G203" xml:space="preserve">
IF(A203="","",
_xlfn._xlws.FILTER('BD PREÇO'!$G$10:$G$1609,'BD PREÇO'!$A$10:$A$1609=A203,""))</f>
        <v/>
      </c>
      <c r="H203" s="81" t="str" cm="1">
        <f t="array" ref="H203" xml:space="preserve">
IF(A203="","",
_xlfn._xlws.FILTER('BD ITEM'!$M$12:$M$331,'BD ITEM'!$B$12:$B$331=B203,""))</f>
        <v/>
      </c>
      <c r="I203" s="81" t="str" cm="1">
        <f t="array" ref="I203" xml:space="preserve">
IF(A203="","",
_xlfn._xlws.FILTER('BD ITEM'!$N$12:$N$331,'BD ITEM'!$B$12:$B$331=B203,""))</f>
        <v/>
      </c>
      <c r="J203" s="62" t="str" cm="1">
        <f t="array" ref="J203" xml:space="preserve">
IF(A203="","",
_xlfn._xlws.FILTER('BD PREÇO'!$P$10:$P$1609,'BD PREÇO'!$A$10:$A$1609=A203,""))</f>
        <v/>
      </c>
      <c r="K203" s="90" t="str" cm="1">
        <f t="array" ref="K203" xml:space="preserve">
IF(A203="","",
_xlfn._xlws.FILTER('BD PREÇO'!$Q$10:$Q$1609,'BD PREÇO'!$A$10:$A$1609=A203,""))</f>
        <v/>
      </c>
      <c r="L203" s="88" t="str" cm="1">
        <f t="array" ref="L203" xml:space="preserve">
IF(A203="","",
_xlfn._xlws.FILTER('BD PREÇO'!$R$10:$R$1609,'BD PREÇO'!$A$10:$A$1609=A203,""))</f>
        <v/>
      </c>
      <c r="M203" s="89" t="str" cm="1">
        <f t="array" ref="M203" xml:space="preserve">
IF(A203="","",
_xlfn._xlws.FILTER('BD PREÇO'!$S$10:$S$1609,'BD PREÇO'!$A$10:$A$1609=A203,""))</f>
        <v/>
      </c>
      <c r="N203" s="89" t="str" cm="1">
        <f t="array" ref="N203" xml:space="preserve">
IF(A203="","",
_xlfn._xlws.FILTER('BD ITEM'!$O$12:$O$331,'BD ITEM'!$B$12:$B$331=B203,""))</f>
        <v/>
      </c>
      <c r="O203" s="89" t="str" cm="1">
        <f t="array" ref="O203" xml:space="preserve">
IF(A203="","",
_xlfn._xlws.FILTER('BD ITEM'!$P$12:$P$331,'BD ITEM'!$B$12:$B$331=B203,""))</f>
        <v/>
      </c>
      <c r="P203" s="89" t="str" cm="1">
        <f t="array" ref="P203" xml:space="preserve">
IF(A203="","",
_xlfn._xlws.FILTER('BD ITEM'!$Q$12:$Q$331,'BD ITEM'!$B$12:$B$331=B203,""))</f>
        <v/>
      </c>
      <c r="Q203" s="87" t="str" cm="1">
        <f t="array" ref="Q203" xml:space="preserve">
IF(A203="","",
_xlfn._xlws.FILTER('BD PREÇO'!$T$10:$T$1609,'BD PREÇO'!$A$10:$A$1609=A203,""))</f>
        <v/>
      </c>
      <c r="R203" s="23"/>
    </row>
    <row r="204" spans="1:18">
      <c r="A204" s="41"/>
      <c r="B204" s="81" t="str" cm="1">
        <f t="array" ref="B204" xml:space="preserve">
IF(A204="","",
_xlfn._xlws.FILTER('BD PREÇO'!$B$10:$B$1609,'BD PREÇO'!$A$10:$A$1609=A204,""))</f>
        <v/>
      </c>
      <c r="C204" s="81" t="str" cm="1">
        <f t="array" ref="C204" xml:space="preserve">
IF(A204="","",
_xlfn._xlws.FILTER('BD PREÇO'!$C$10:$C$1609,'BD PREÇO'!$A$10:$A$1609=A204,""))</f>
        <v/>
      </c>
      <c r="D204" s="81" t="str" cm="1">
        <f t="array" ref="D204" xml:space="preserve">
IF(A204="","",
_xlfn._xlws.FILTER('BD ITEM'!$I$12:$I$331,'BD ITEM'!$B$12:$B$331=B204,""))</f>
        <v/>
      </c>
      <c r="E204" s="81" t="str" cm="1">
        <f t="array" ref="E204" xml:space="preserve">
IF(A204="","",
_xlfn._xlws.FILTER('BD PREÇO'!$E$10:$E$1609,'BD PREÇO'!$A$10:$A$1609=A204,""))</f>
        <v/>
      </c>
      <c r="F204" s="81" t="str" cm="1">
        <f t="array" ref="F204" xml:space="preserve">
IF(A204="","",
_xlfn._xlws.FILTER('BD PREÇO'!$F$10:$F$1609,'BD PREÇO'!$A$10:$A$1609=A204,""))</f>
        <v/>
      </c>
      <c r="G204" s="81" t="str" cm="1">
        <f t="array" ref="G204" xml:space="preserve">
IF(A204="","",
_xlfn._xlws.FILTER('BD PREÇO'!$G$10:$G$1609,'BD PREÇO'!$A$10:$A$1609=A204,""))</f>
        <v/>
      </c>
      <c r="H204" s="81" t="str" cm="1">
        <f t="array" ref="H204" xml:space="preserve">
IF(A204="","",
_xlfn._xlws.FILTER('BD ITEM'!$M$12:$M$331,'BD ITEM'!$B$12:$B$331=B204,""))</f>
        <v/>
      </c>
      <c r="I204" s="81" t="str" cm="1">
        <f t="array" ref="I204" xml:space="preserve">
IF(A204="","",
_xlfn._xlws.FILTER('BD ITEM'!$N$12:$N$331,'BD ITEM'!$B$12:$B$331=B204,""))</f>
        <v/>
      </c>
      <c r="J204" s="62" t="str" cm="1">
        <f t="array" ref="J204" xml:space="preserve">
IF(A204="","",
_xlfn._xlws.FILTER('BD PREÇO'!$P$10:$P$1609,'BD PREÇO'!$A$10:$A$1609=A204,""))</f>
        <v/>
      </c>
      <c r="K204" s="90" t="str" cm="1">
        <f t="array" ref="K204" xml:space="preserve">
IF(A204="","",
_xlfn._xlws.FILTER('BD PREÇO'!$Q$10:$Q$1609,'BD PREÇO'!$A$10:$A$1609=A204,""))</f>
        <v/>
      </c>
      <c r="L204" s="88" t="str" cm="1">
        <f t="array" ref="L204" xml:space="preserve">
IF(A204="","",
_xlfn._xlws.FILTER('BD PREÇO'!$R$10:$R$1609,'BD PREÇO'!$A$10:$A$1609=A204,""))</f>
        <v/>
      </c>
      <c r="M204" s="89" t="str" cm="1">
        <f t="array" ref="M204" xml:space="preserve">
IF(A204="","",
_xlfn._xlws.FILTER('BD PREÇO'!$S$10:$S$1609,'BD PREÇO'!$A$10:$A$1609=A204,""))</f>
        <v/>
      </c>
      <c r="N204" s="89" t="str" cm="1">
        <f t="array" ref="N204" xml:space="preserve">
IF(A204="","",
_xlfn._xlws.FILTER('BD ITEM'!$O$12:$O$331,'BD ITEM'!$B$12:$B$331=B204,""))</f>
        <v/>
      </c>
      <c r="O204" s="89" t="str" cm="1">
        <f t="array" ref="O204" xml:space="preserve">
IF(A204="","",
_xlfn._xlws.FILTER('BD ITEM'!$P$12:$P$331,'BD ITEM'!$B$12:$B$331=B204,""))</f>
        <v/>
      </c>
      <c r="P204" s="89" t="str" cm="1">
        <f t="array" ref="P204" xml:space="preserve">
IF(A204="","",
_xlfn._xlws.FILTER('BD ITEM'!$Q$12:$Q$331,'BD ITEM'!$B$12:$B$331=B204,""))</f>
        <v/>
      </c>
      <c r="Q204" s="87" t="str" cm="1">
        <f t="array" ref="Q204" xml:space="preserve">
IF(A204="","",
_xlfn._xlws.FILTER('BD PREÇO'!$T$10:$T$1609,'BD PREÇO'!$A$10:$A$1609=A204,""))</f>
        <v/>
      </c>
      <c r="R204" s="23"/>
    </row>
    <row r="205" spans="1:18">
      <c r="A205" s="41"/>
      <c r="B205" s="81" t="str" cm="1">
        <f t="array" ref="B205" xml:space="preserve">
IF(A205="","",
_xlfn._xlws.FILTER('BD PREÇO'!$B$10:$B$1609,'BD PREÇO'!$A$10:$A$1609=A205,""))</f>
        <v/>
      </c>
      <c r="C205" s="81" t="str" cm="1">
        <f t="array" ref="C205" xml:space="preserve">
IF(A205="","",
_xlfn._xlws.FILTER('BD PREÇO'!$C$10:$C$1609,'BD PREÇO'!$A$10:$A$1609=A205,""))</f>
        <v/>
      </c>
      <c r="D205" s="81" t="str" cm="1">
        <f t="array" ref="D205" xml:space="preserve">
IF(A205="","",
_xlfn._xlws.FILTER('BD ITEM'!$I$12:$I$331,'BD ITEM'!$B$12:$B$331=B205,""))</f>
        <v/>
      </c>
      <c r="E205" s="81" t="str" cm="1">
        <f t="array" ref="E205" xml:space="preserve">
IF(A205="","",
_xlfn._xlws.FILTER('BD PREÇO'!$E$10:$E$1609,'BD PREÇO'!$A$10:$A$1609=A205,""))</f>
        <v/>
      </c>
      <c r="F205" s="81" t="str" cm="1">
        <f t="array" ref="F205" xml:space="preserve">
IF(A205="","",
_xlfn._xlws.FILTER('BD PREÇO'!$F$10:$F$1609,'BD PREÇO'!$A$10:$A$1609=A205,""))</f>
        <v/>
      </c>
      <c r="G205" s="81" t="str" cm="1">
        <f t="array" ref="G205" xml:space="preserve">
IF(A205="","",
_xlfn._xlws.FILTER('BD PREÇO'!$G$10:$G$1609,'BD PREÇO'!$A$10:$A$1609=A205,""))</f>
        <v/>
      </c>
      <c r="H205" s="81" t="str" cm="1">
        <f t="array" ref="H205" xml:space="preserve">
IF(A205="","",
_xlfn._xlws.FILTER('BD ITEM'!$M$12:$M$331,'BD ITEM'!$B$12:$B$331=B205,""))</f>
        <v/>
      </c>
      <c r="I205" s="81" t="str" cm="1">
        <f t="array" ref="I205" xml:space="preserve">
IF(A205="","",
_xlfn._xlws.FILTER('BD ITEM'!$N$12:$N$331,'BD ITEM'!$B$12:$B$331=B205,""))</f>
        <v/>
      </c>
      <c r="J205" s="62" t="str" cm="1">
        <f t="array" ref="J205" xml:space="preserve">
IF(A205="","",
_xlfn._xlws.FILTER('BD PREÇO'!$P$10:$P$1609,'BD PREÇO'!$A$10:$A$1609=A205,""))</f>
        <v/>
      </c>
      <c r="K205" s="90" t="str" cm="1">
        <f t="array" ref="K205" xml:space="preserve">
IF(A205="","",
_xlfn._xlws.FILTER('BD PREÇO'!$Q$10:$Q$1609,'BD PREÇO'!$A$10:$A$1609=A205,""))</f>
        <v/>
      </c>
      <c r="L205" s="88" t="str" cm="1">
        <f t="array" ref="L205" xml:space="preserve">
IF(A205="","",
_xlfn._xlws.FILTER('BD PREÇO'!$R$10:$R$1609,'BD PREÇO'!$A$10:$A$1609=A205,""))</f>
        <v/>
      </c>
      <c r="M205" s="89" t="str" cm="1">
        <f t="array" ref="M205" xml:space="preserve">
IF(A205="","",
_xlfn._xlws.FILTER('BD PREÇO'!$S$10:$S$1609,'BD PREÇO'!$A$10:$A$1609=A205,""))</f>
        <v/>
      </c>
      <c r="N205" s="89" t="str" cm="1">
        <f t="array" ref="N205" xml:space="preserve">
IF(A205="","",
_xlfn._xlws.FILTER('BD ITEM'!$O$12:$O$331,'BD ITEM'!$B$12:$B$331=B205,""))</f>
        <v/>
      </c>
      <c r="O205" s="89" t="str" cm="1">
        <f t="array" ref="O205" xml:space="preserve">
IF(A205="","",
_xlfn._xlws.FILTER('BD ITEM'!$P$12:$P$331,'BD ITEM'!$B$12:$B$331=B205,""))</f>
        <v/>
      </c>
      <c r="P205" s="89" t="str" cm="1">
        <f t="array" ref="P205" xml:space="preserve">
IF(A205="","",
_xlfn._xlws.FILTER('BD ITEM'!$Q$12:$Q$331,'BD ITEM'!$B$12:$B$331=B205,""))</f>
        <v/>
      </c>
      <c r="Q205" s="87" t="str" cm="1">
        <f t="array" ref="Q205" xml:space="preserve">
IF(A205="","",
_xlfn._xlws.FILTER('BD PREÇO'!$T$10:$T$1609,'BD PREÇO'!$A$10:$A$1609=A205,""))</f>
        <v/>
      </c>
      <c r="R205" s="23"/>
    </row>
    <row r="206" spans="1:18">
      <c r="A206" s="41"/>
      <c r="B206" s="81" t="str" cm="1">
        <f t="array" ref="B206" xml:space="preserve">
IF(A206="","",
_xlfn._xlws.FILTER('BD PREÇO'!$B$10:$B$1609,'BD PREÇO'!$A$10:$A$1609=A206,""))</f>
        <v/>
      </c>
      <c r="C206" s="81" t="str" cm="1">
        <f t="array" ref="C206" xml:space="preserve">
IF(A206="","",
_xlfn._xlws.FILTER('BD PREÇO'!$C$10:$C$1609,'BD PREÇO'!$A$10:$A$1609=A206,""))</f>
        <v/>
      </c>
      <c r="D206" s="81" t="str" cm="1">
        <f t="array" ref="D206" xml:space="preserve">
IF(A206="","",
_xlfn._xlws.FILTER('BD ITEM'!$I$12:$I$331,'BD ITEM'!$B$12:$B$331=B206,""))</f>
        <v/>
      </c>
      <c r="E206" s="81" t="str" cm="1">
        <f t="array" ref="E206" xml:space="preserve">
IF(A206="","",
_xlfn._xlws.FILTER('BD PREÇO'!$E$10:$E$1609,'BD PREÇO'!$A$10:$A$1609=A206,""))</f>
        <v/>
      </c>
      <c r="F206" s="81" t="str" cm="1">
        <f t="array" ref="F206" xml:space="preserve">
IF(A206="","",
_xlfn._xlws.FILTER('BD PREÇO'!$F$10:$F$1609,'BD PREÇO'!$A$10:$A$1609=A206,""))</f>
        <v/>
      </c>
      <c r="G206" s="81" t="str" cm="1">
        <f t="array" ref="G206" xml:space="preserve">
IF(A206="","",
_xlfn._xlws.FILTER('BD PREÇO'!$G$10:$G$1609,'BD PREÇO'!$A$10:$A$1609=A206,""))</f>
        <v/>
      </c>
      <c r="H206" s="81" t="str" cm="1">
        <f t="array" ref="H206" xml:space="preserve">
IF(A206="","",
_xlfn._xlws.FILTER('BD ITEM'!$M$12:$M$331,'BD ITEM'!$B$12:$B$331=B206,""))</f>
        <v/>
      </c>
      <c r="I206" s="81" t="str" cm="1">
        <f t="array" ref="I206" xml:space="preserve">
IF(A206="","",
_xlfn._xlws.FILTER('BD ITEM'!$N$12:$N$331,'BD ITEM'!$B$12:$B$331=B206,""))</f>
        <v/>
      </c>
      <c r="J206" s="62" t="str" cm="1">
        <f t="array" ref="J206" xml:space="preserve">
IF(A206="","",
_xlfn._xlws.FILTER('BD PREÇO'!$P$10:$P$1609,'BD PREÇO'!$A$10:$A$1609=A206,""))</f>
        <v/>
      </c>
      <c r="K206" s="90" t="str" cm="1">
        <f t="array" ref="K206" xml:space="preserve">
IF(A206="","",
_xlfn._xlws.FILTER('BD PREÇO'!$Q$10:$Q$1609,'BD PREÇO'!$A$10:$A$1609=A206,""))</f>
        <v/>
      </c>
      <c r="L206" s="88" t="str" cm="1">
        <f t="array" ref="L206" xml:space="preserve">
IF(A206="","",
_xlfn._xlws.FILTER('BD PREÇO'!$R$10:$R$1609,'BD PREÇO'!$A$10:$A$1609=A206,""))</f>
        <v/>
      </c>
      <c r="M206" s="89" t="str" cm="1">
        <f t="array" ref="M206" xml:space="preserve">
IF(A206="","",
_xlfn._xlws.FILTER('BD PREÇO'!$S$10:$S$1609,'BD PREÇO'!$A$10:$A$1609=A206,""))</f>
        <v/>
      </c>
      <c r="N206" s="89" t="str" cm="1">
        <f t="array" ref="N206" xml:space="preserve">
IF(A206="","",
_xlfn._xlws.FILTER('BD ITEM'!$O$12:$O$331,'BD ITEM'!$B$12:$B$331=B206,""))</f>
        <v/>
      </c>
      <c r="O206" s="89" t="str" cm="1">
        <f t="array" ref="O206" xml:space="preserve">
IF(A206="","",
_xlfn._xlws.FILTER('BD ITEM'!$P$12:$P$331,'BD ITEM'!$B$12:$B$331=B206,""))</f>
        <v/>
      </c>
      <c r="P206" s="89" t="str" cm="1">
        <f t="array" ref="P206" xml:space="preserve">
IF(A206="","",
_xlfn._xlws.FILTER('BD ITEM'!$Q$12:$Q$331,'BD ITEM'!$B$12:$B$331=B206,""))</f>
        <v/>
      </c>
      <c r="Q206" s="87" t="str" cm="1">
        <f t="array" ref="Q206" xml:space="preserve">
IF(A206="","",
_xlfn._xlws.FILTER('BD PREÇO'!$T$10:$T$1609,'BD PREÇO'!$A$10:$A$1609=A206,""))</f>
        <v/>
      </c>
      <c r="R206" s="23"/>
    </row>
    <row r="207" spans="1:18">
      <c r="A207" s="41"/>
      <c r="B207" s="81" t="str" cm="1">
        <f t="array" ref="B207" xml:space="preserve">
IF(A207="","",
_xlfn._xlws.FILTER('BD PREÇO'!$B$10:$B$1609,'BD PREÇO'!$A$10:$A$1609=A207,""))</f>
        <v/>
      </c>
      <c r="C207" s="81" t="str" cm="1">
        <f t="array" ref="C207" xml:space="preserve">
IF(A207="","",
_xlfn._xlws.FILTER('BD PREÇO'!$C$10:$C$1609,'BD PREÇO'!$A$10:$A$1609=A207,""))</f>
        <v/>
      </c>
      <c r="D207" s="81" t="str" cm="1">
        <f t="array" ref="D207" xml:space="preserve">
IF(A207="","",
_xlfn._xlws.FILTER('BD ITEM'!$I$12:$I$331,'BD ITEM'!$B$12:$B$331=B207,""))</f>
        <v/>
      </c>
      <c r="E207" s="81" t="str" cm="1">
        <f t="array" ref="E207" xml:space="preserve">
IF(A207="","",
_xlfn._xlws.FILTER('BD PREÇO'!$E$10:$E$1609,'BD PREÇO'!$A$10:$A$1609=A207,""))</f>
        <v/>
      </c>
      <c r="F207" s="81" t="str" cm="1">
        <f t="array" ref="F207" xml:space="preserve">
IF(A207="","",
_xlfn._xlws.FILTER('BD PREÇO'!$F$10:$F$1609,'BD PREÇO'!$A$10:$A$1609=A207,""))</f>
        <v/>
      </c>
      <c r="G207" s="81" t="str" cm="1">
        <f t="array" ref="G207" xml:space="preserve">
IF(A207="","",
_xlfn._xlws.FILTER('BD PREÇO'!$G$10:$G$1609,'BD PREÇO'!$A$10:$A$1609=A207,""))</f>
        <v/>
      </c>
      <c r="H207" s="81" t="str" cm="1">
        <f t="array" ref="H207" xml:space="preserve">
IF(A207="","",
_xlfn._xlws.FILTER('BD ITEM'!$M$12:$M$331,'BD ITEM'!$B$12:$B$331=B207,""))</f>
        <v/>
      </c>
      <c r="I207" s="81" t="str" cm="1">
        <f t="array" ref="I207" xml:space="preserve">
IF(A207="","",
_xlfn._xlws.FILTER('BD ITEM'!$N$12:$N$331,'BD ITEM'!$B$12:$B$331=B207,""))</f>
        <v/>
      </c>
      <c r="J207" s="62" t="str" cm="1">
        <f t="array" ref="J207" xml:space="preserve">
IF(A207="","",
_xlfn._xlws.FILTER('BD PREÇO'!$P$10:$P$1609,'BD PREÇO'!$A$10:$A$1609=A207,""))</f>
        <v/>
      </c>
      <c r="K207" s="90" t="str" cm="1">
        <f t="array" ref="K207" xml:space="preserve">
IF(A207="","",
_xlfn._xlws.FILTER('BD PREÇO'!$Q$10:$Q$1609,'BD PREÇO'!$A$10:$A$1609=A207,""))</f>
        <v/>
      </c>
      <c r="L207" s="88" t="str" cm="1">
        <f t="array" ref="L207" xml:space="preserve">
IF(A207="","",
_xlfn._xlws.FILTER('BD PREÇO'!$R$10:$R$1609,'BD PREÇO'!$A$10:$A$1609=A207,""))</f>
        <v/>
      </c>
      <c r="M207" s="89" t="str" cm="1">
        <f t="array" ref="M207" xml:space="preserve">
IF(A207="","",
_xlfn._xlws.FILTER('BD PREÇO'!$S$10:$S$1609,'BD PREÇO'!$A$10:$A$1609=A207,""))</f>
        <v/>
      </c>
      <c r="N207" s="89" t="str" cm="1">
        <f t="array" ref="N207" xml:space="preserve">
IF(A207="","",
_xlfn._xlws.FILTER('BD ITEM'!$O$12:$O$331,'BD ITEM'!$B$12:$B$331=B207,""))</f>
        <v/>
      </c>
      <c r="O207" s="89" t="str" cm="1">
        <f t="array" ref="O207" xml:space="preserve">
IF(A207="","",
_xlfn._xlws.FILTER('BD ITEM'!$P$12:$P$331,'BD ITEM'!$B$12:$B$331=B207,""))</f>
        <v/>
      </c>
      <c r="P207" s="89" t="str" cm="1">
        <f t="array" ref="P207" xml:space="preserve">
IF(A207="","",
_xlfn._xlws.FILTER('BD ITEM'!$Q$12:$Q$331,'BD ITEM'!$B$12:$B$331=B207,""))</f>
        <v/>
      </c>
      <c r="Q207" s="87" t="str" cm="1">
        <f t="array" ref="Q207" xml:space="preserve">
IF(A207="","",
_xlfn._xlws.FILTER('BD PREÇO'!$T$10:$T$1609,'BD PREÇO'!$A$10:$A$1609=A207,""))</f>
        <v/>
      </c>
      <c r="R207" s="23"/>
    </row>
    <row r="208" spans="1:18">
      <c r="A208" s="41"/>
      <c r="B208" s="81" t="str" cm="1">
        <f t="array" ref="B208" xml:space="preserve">
IF(A208="","",
_xlfn._xlws.FILTER('BD PREÇO'!$B$10:$B$1609,'BD PREÇO'!$A$10:$A$1609=A208,""))</f>
        <v/>
      </c>
      <c r="C208" s="81" t="str" cm="1">
        <f t="array" ref="C208" xml:space="preserve">
IF(A208="","",
_xlfn._xlws.FILTER('BD PREÇO'!$C$10:$C$1609,'BD PREÇO'!$A$10:$A$1609=A208,""))</f>
        <v/>
      </c>
      <c r="D208" s="81" t="str" cm="1">
        <f t="array" ref="D208" xml:space="preserve">
IF(A208="","",
_xlfn._xlws.FILTER('BD ITEM'!$I$12:$I$331,'BD ITEM'!$B$12:$B$331=B208,""))</f>
        <v/>
      </c>
      <c r="E208" s="81" t="str" cm="1">
        <f t="array" ref="E208" xml:space="preserve">
IF(A208="","",
_xlfn._xlws.FILTER('BD PREÇO'!$E$10:$E$1609,'BD PREÇO'!$A$10:$A$1609=A208,""))</f>
        <v/>
      </c>
      <c r="F208" s="81" t="str" cm="1">
        <f t="array" ref="F208" xml:space="preserve">
IF(A208="","",
_xlfn._xlws.FILTER('BD PREÇO'!$F$10:$F$1609,'BD PREÇO'!$A$10:$A$1609=A208,""))</f>
        <v/>
      </c>
      <c r="G208" s="81" t="str" cm="1">
        <f t="array" ref="G208" xml:space="preserve">
IF(A208="","",
_xlfn._xlws.FILTER('BD PREÇO'!$G$10:$G$1609,'BD PREÇO'!$A$10:$A$1609=A208,""))</f>
        <v/>
      </c>
      <c r="H208" s="81" t="str" cm="1">
        <f t="array" ref="H208" xml:space="preserve">
IF(A208="","",
_xlfn._xlws.FILTER('BD ITEM'!$M$12:$M$331,'BD ITEM'!$B$12:$B$331=B208,""))</f>
        <v/>
      </c>
      <c r="I208" s="81" t="str" cm="1">
        <f t="array" ref="I208" xml:space="preserve">
IF(A208="","",
_xlfn._xlws.FILTER('BD ITEM'!$N$12:$N$331,'BD ITEM'!$B$12:$B$331=B208,""))</f>
        <v/>
      </c>
      <c r="J208" s="62" t="str" cm="1">
        <f t="array" ref="J208" xml:space="preserve">
IF(A208="","",
_xlfn._xlws.FILTER('BD PREÇO'!$P$10:$P$1609,'BD PREÇO'!$A$10:$A$1609=A208,""))</f>
        <v/>
      </c>
      <c r="K208" s="90" t="str" cm="1">
        <f t="array" ref="K208" xml:space="preserve">
IF(A208="","",
_xlfn._xlws.FILTER('BD PREÇO'!$Q$10:$Q$1609,'BD PREÇO'!$A$10:$A$1609=A208,""))</f>
        <v/>
      </c>
      <c r="L208" s="88" t="str" cm="1">
        <f t="array" ref="L208" xml:space="preserve">
IF(A208="","",
_xlfn._xlws.FILTER('BD PREÇO'!$R$10:$R$1609,'BD PREÇO'!$A$10:$A$1609=A208,""))</f>
        <v/>
      </c>
      <c r="M208" s="89" t="str" cm="1">
        <f t="array" ref="M208" xml:space="preserve">
IF(A208="","",
_xlfn._xlws.FILTER('BD PREÇO'!$S$10:$S$1609,'BD PREÇO'!$A$10:$A$1609=A208,""))</f>
        <v/>
      </c>
      <c r="N208" s="89" t="str" cm="1">
        <f t="array" ref="N208" xml:space="preserve">
IF(A208="","",
_xlfn._xlws.FILTER('BD ITEM'!$O$12:$O$331,'BD ITEM'!$B$12:$B$331=B208,""))</f>
        <v/>
      </c>
      <c r="O208" s="89" t="str" cm="1">
        <f t="array" ref="O208" xml:space="preserve">
IF(A208="","",
_xlfn._xlws.FILTER('BD ITEM'!$P$12:$P$331,'BD ITEM'!$B$12:$B$331=B208,""))</f>
        <v/>
      </c>
      <c r="P208" s="89" t="str" cm="1">
        <f t="array" ref="P208" xml:space="preserve">
IF(A208="","",
_xlfn._xlws.FILTER('BD ITEM'!$Q$12:$Q$331,'BD ITEM'!$B$12:$B$331=B208,""))</f>
        <v/>
      </c>
      <c r="Q208" s="87" t="str" cm="1">
        <f t="array" ref="Q208" xml:space="preserve">
IF(A208="","",
_xlfn._xlws.FILTER('BD PREÇO'!$T$10:$T$1609,'BD PREÇO'!$A$10:$A$1609=A208,""))</f>
        <v/>
      </c>
      <c r="R208" s="23"/>
    </row>
    <row r="209" spans="1:18">
      <c r="A209" s="41"/>
      <c r="B209" s="81" t="str" cm="1">
        <f t="array" ref="B209" xml:space="preserve">
IF(A209="","",
_xlfn._xlws.FILTER('BD PREÇO'!$B$10:$B$1609,'BD PREÇO'!$A$10:$A$1609=A209,""))</f>
        <v/>
      </c>
      <c r="C209" s="81" t="str" cm="1">
        <f t="array" ref="C209" xml:space="preserve">
IF(A209="","",
_xlfn._xlws.FILTER('BD PREÇO'!$C$10:$C$1609,'BD PREÇO'!$A$10:$A$1609=A209,""))</f>
        <v/>
      </c>
      <c r="D209" s="81" t="str" cm="1">
        <f t="array" ref="D209" xml:space="preserve">
IF(A209="","",
_xlfn._xlws.FILTER('BD ITEM'!$I$12:$I$331,'BD ITEM'!$B$12:$B$331=B209,""))</f>
        <v/>
      </c>
      <c r="E209" s="81" t="str" cm="1">
        <f t="array" ref="E209" xml:space="preserve">
IF(A209="","",
_xlfn._xlws.FILTER('BD PREÇO'!$E$10:$E$1609,'BD PREÇO'!$A$10:$A$1609=A209,""))</f>
        <v/>
      </c>
      <c r="F209" s="81" t="str" cm="1">
        <f t="array" ref="F209" xml:space="preserve">
IF(A209="","",
_xlfn._xlws.FILTER('BD PREÇO'!$F$10:$F$1609,'BD PREÇO'!$A$10:$A$1609=A209,""))</f>
        <v/>
      </c>
      <c r="G209" s="81" t="str" cm="1">
        <f t="array" ref="G209" xml:space="preserve">
IF(A209="","",
_xlfn._xlws.FILTER('BD PREÇO'!$G$10:$G$1609,'BD PREÇO'!$A$10:$A$1609=A209,""))</f>
        <v/>
      </c>
      <c r="H209" s="81" t="str" cm="1">
        <f t="array" ref="H209" xml:space="preserve">
IF(A209="","",
_xlfn._xlws.FILTER('BD ITEM'!$M$12:$M$331,'BD ITEM'!$B$12:$B$331=B209,""))</f>
        <v/>
      </c>
      <c r="I209" s="81" t="str" cm="1">
        <f t="array" ref="I209" xml:space="preserve">
IF(A209="","",
_xlfn._xlws.FILTER('BD ITEM'!$N$12:$N$331,'BD ITEM'!$B$12:$B$331=B209,""))</f>
        <v/>
      </c>
      <c r="J209" s="62" t="str" cm="1">
        <f t="array" ref="J209" xml:space="preserve">
IF(A209="","",
_xlfn._xlws.FILTER('BD PREÇO'!$P$10:$P$1609,'BD PREÇO'!$A$10:$A$1609=A209,""))</f>
        <v/>
      </c>
      <c r="K209" s="90" t="str" cm="1">
        <f t="array" ref="K209" xml:space="preserve">
IF(A209="","",
_xlfn._xlws.FILTER('BD PREÇO'!$Q$10:$Q$1609,'BD PREÇO'!$A$10:$A$1609=A209,""))</f>
        <v/>
      </c>
      <c r="L209" s="88" t="str" cm="1">
        <f t="array" ref="L209" xml:space="preserve">
IF(A209="","",
_xlfn._xlws.FILTER('BD PREÇO'!$R$10:$R$1609,'BD PREÇO'!$A$10:$A$1609=A209,""))</f>
        <v/>
      </c>
      <c r="M209" s="89" t="str" cm="1">
        <f t="array" ref="M209" xml:space="preserve">
IF(A209="","",
_xlfn._xlws.FILTER('BD PREÇO'!$S$10:$S$1609,'BD PREÇO'!$A$10:$A$1609=A209,""))</f>
        <v/>
      </c>
      <c r="N209" s="89" t="str" cm="1">
        <f t="array" ref="N209" xml:space="preserve">
IF(A209="","",
_xlfn._xlws.FILTER('BD ITEM'!$O$12:$O$331,'BD ITEM'!$B$12:$B$331=B209,""))</f>
        <v/>
      </c>
      <c r="O209" s="89" t="str" cm="1">
        <f t="array" ref="O209" xml:space="preserve">
IF(A209="","",
_xlfn._xlws.FILTER('BD ITEM'!$P$12:$P$331,'BD ITEM'!$B$12:$B$331=B209,""))</f>
        <v/>
      </c>
      <c r="P209" s="89" t="str" cm="1">
        <f t="array" ref="P209" xml:space="preserve">
IF(A209="","",
_xlfn._xlws.FILTER('BD ITEM'!$Q$12:$Q$331,'BD ITEM'!$B$12:$B$331=B209,""))</f>
        <v/>
      </c>
      <c r="Q209" s="87" t="str" cm="1">
        <f t="array" ref="Q209" xml:space="preserve">
IF(A209="","",
_xlfn._xlws.FILTER('BD PREÇO'!$T$10:$T$1609,'BD PREÇO'!$A$10:$A$1609=A209,""))</f>
        <v/>
      </c>
      <c r="R209" s="23"/>
    </row>
    <row r="210" spans="1:18">
      <c r="A210" s="41"/>
      <c r="B210" s="81" t="str" cm="1">
        <f t="array" ref="B210" xml:space="preserve">
IF(A210="","",
_xlfn._xlws.FILTER('BD PREÇO'!$B$10:$B$1609,'BD PREÇO'!$A$10:$A$1609=A210,""))</f>
        <v/>
      </c>
      <c r="C210" s="81" t="str" cm="1">
        <f t="array" ref="C210" xml:space="preserve">
IF(A210="","",
_xlfn._xlws.FILTER('BD PREÇO'!$C$10:$C$1609,'BD PREÇO'!$A$10:$A$1609=A210,""))</f>
        <v/>
      </c>
      <c r="D210" s="81" t="str" cm="1">
        <f t="array" ref="D210" xml:space="preserve">
IF(A210="","",
_xlfn._xlws.FILTER('BD ITEM'!$I$12:$I$331,'BD ITEM'!$B$12:$B$331=B210,""))</f>
        <v/>
      </c>
      <c r="E210" s="81" t="str" cm="1">
        <f t="array" ref="E210" xml:space="preserve">
IF(A210="","",
_xlfn._xlws.FILTER('BD PREÇO'!$E$10:$E$1609,'BD PREÇO'!$A$10:$A$1609=A210,""))</f>
        <v/>
      </c>
      <c r="F210" s="81" t="str" cm="1">
        <f t="array" ref="F210" xml:space="preserve">
IF(A210="","",
_xlfn._xlws.FILTER('BD PREÇO'!$F$10:$F$1609,'BD PREÇO'!$A$10:$A$1609=A210,""))</f>
        <v/>
      </c>
      <c r="G210" s="81" t="str" cm="1">
        <f t="array" ref="G210" xml:space="preserve">
IF(A210="","",
_xlfn._xlws.FILTER('BD PREÇO'!$G$10:$G$1609,'BD PREÇO'!$A$10:$A$1609=A210,""))</f>
        <v/>
      </c>
      <c r="H210" s="81" t="str" cm="1">
        <f t="array" ref="H210" xml:space="preserve">
IF(A210="","",
_xlfn._xlws.FILTER('BD ITEM'!$M$12:$M$331,'BD ITEM'!$B$12:$B$331=B210,""))</f>
        <v/>
      </c>
      <c r="I210" s="81" t="str" cm="1">
        <f t="array" ref="I210" xml:space="preserve">
IF(A210="","",
_xlfn._xlws.FILTER('BD ITEM'!$N$12:$N$331,'BD ITEM'!$B$12:$B$331=B210,""))</f>
        <v/>
      </c>
      <c r="J210" s="62" t="str" cm="1">
        <f t="array" ref="J210" xml:space="preserve">
IF(A210="","",
_xlfn._xlws.FILTER('BD PREÇO'!$P$10:$P$1609,'BD PREÇO'!$A$10:$A$1609=A210,""))</f>
        <v/>
      </c>
      <c r="K210" s="90" t="str" cm="1">
        <f t="array" ref="K210" xml:space="preserve">
IF(A210="","",
_xlfn._xlws.FILTER('BD PREÇO'!$Q$10:$Q$1609,'BD PREÇO'!$A$10:$A$1609=A210,""))</f>
        <v/>
      </c>
      <c r="L210" s="88" t="str" cm="1">
        <f t="array" ref="L210" xml:space="preserve">
IF(A210="","",
_xlfn._xlws.FILTER('BD PREÇO'!$R$10:$R$1609,'BD PREÇO'!$A$10:$A$1609=A210,""))</f>
        <v/>
      </c>
      <c r="M210" s="89" t="str" cm="1">
        <f t="array" ref="M210" xml:space="preserve">
IF(A210="","",
_xlfn._xlws.FILTER('BD PREÇO'!$S$10:$S$1609,'BD PREÇO'!$A$10:$A$1609=A210,""))</f>
        <v/>
      </c>
      <c r="N210" s="89" t="str" cm="1">
        <f t="array" ref="N210" xml:space="preserve">
IF(A210="","",
_xlfn._xlws.FILTER('BD ITEM'!$O$12:$O$331,'BD ITEM'!$B$12:$B$331=B210,""))</f>
        <v/>
      </c>
      <c r="O210" s="89" t="str" cm="1">
        <f t="array" ref="O210" xml:space="preserve">
IF(A210="","",
_xlfn._xlws.FILTER('BD ITEM'!$P$12:$P$331,'BD ITEM'!$B$12:$B$331=B210,""))</f>
        <v/>
      </c>
      <c r="P210" s="89" t="str" cm="1">
        <f t="array" ref="P210" xml:space="preserve">
IF(A210="","",
_xlfn._xlws.FILTER('BD ITEM'!$Q$12:$Q$331,'BD ITEM'!$B$12:$B$331=B210,""))</f>
        <v/>
      </c>
      <c r="Q210" s="87" t="str" cm="1">
        <f t="array" ref="Q210" xml:space="preserve">
IF(A210="","",
_xlfn._xlws.FILTER('BD PREÇO'!$T$10:$T$1609,'BD PREÇO'!$A$10:$A$1609=A210,""))</f>
        <v/>
      </c>
      <c r="R210" s="23"/>
    </row>
    <row r="211" spans="1:18">
      <c r="A211" s="41"/>
      <c r="B211" s="81" t="str" cm="1">
        <f t="array" ref="B211" xml:space="preserve">
IF(A211="","",
_xlfn._xlws.FILTER('BD PREÇO'!$B$10:$B$1609,'BD PREÇO'!$A$10:$A$1609=A211,""))</f>
        <v/>
      </c>
      <c r="C211" s="81" t="str" cm="1">
        <f t="array" ref="C211" xml:space="preserve">
IF(A211="","",
_xlfn._xlws.FILTER('BD PREÇO'!$C$10:$C$1609,'BD PREÇO'!$A$10:$A$1609=A211,""))</f>
        <v/>
      </c>
      <c r="D211" s="81" t="str" cm="1">
        <f t="array" ref="D211" xml:space="preserve">
IF(A211="","",
_xlfn._xlws.FILTER('BD ITEM'!$I$12:$I$331,'BD ITEM'!$B$12:$B$331=B211,""))</f>
        <v/>
      </c>
      <c r="E211" s="81" t="str" cm="1">
        <f t="array" ref="E211" xml:space="preserve">
IF(A211="","",
_xlfn._xlws.FILTER('BD PREÇO'!$E$10:$E$1609,'BD PREÇO'!$A$10:$A$1609=A211,""))</f>
        <v/>
      </c>
      <c r="F211" s="81" t="str" cm="1">
        <f t="array" ref="F211" xml:space="preserve">
IF(A211="","",
_xlfn._xlws.FILTER('BD PREÇO'!$F$10:$F$1609,'BD PREÇO'!$A$10:$A$1609=A211,""))</f>
        <v/>
      </c>
      <c r="G211" s="81" t="str" cm="1">
        <f t="array" ref="G211" xml:space="preserve">
IF(A211="","",
_xlfn._xlws.FILTER('BD PREÇO'!$G$10:$G$1609,'BD PREÇO'!$A$10:$A$1609=A211,""))</f>
        <v/>
      </c>
      <c r="H211" s="81" t="str" cm="1">
        <f t="array" ref="H211" xml:space="preserve">
IF(A211="","",
_xlfn._xlws.FILTER('BD ITEM'!$M$12:$M$331,'BD ITEM'!$B$12:$B$331=B211,""))</f>
        <v/>
      </c>
      <c r="I211" s="81" t="str" cm="1">
        <f t="array" ref="I211" xml:space="preserve">
IF(A211="","",
_xlfn._xlws.FILTER('BD ITEM'!$N$12:$N$331,'BD ITEM'!$B$12:$B$331=B211,""))</f>
        <v/>
      </c>
      <c r="J211" s="62" t="str" cm="1">
        <f t="array" ref="J211" xml:space="preserve">
IF(A211="","",
_xlfn._xlws.FILTER('BD PREÇO'!$P$10:$P$1609,'BD PREÇO'!$A$10:$A$1609=A211,""))</f>
        <v/>
      </c>
      <c r="K211" s="90" t="str" cm="1">
        <f t="array" ref="K211" xml:space="preserve">
IF(A211="","",
_xlfn._xlws.FILTER('BD PREÇO'!$Q$10:$Q$1609,'BD PREÇO'!$A$10:$A$1609=A211,""))</f>
        <v/>
      </c>
      <c r="L211" s="88" t="str" cm="1">
        <f t="array" ref="L211" xml:space="preserve">
IF(A211="","",
_xlfn._xlws.FILTER('BD PREÇO'!$R$10:$R$1609,'BD PREÇO'!$A$10:$A$1609=A211,""))</f>
        <v/>
      </c>
      <c r="M211" s="89" t="str" cm="1">
        <f t="array" ref="M211" xml:space="preserve">
IF(A211="","",
_xlfn._xlws.FILTER('BD PREÇO'!$S$10:$S$1609,'BD PREÇO'!$A$10:$A$1609=A211,""))</f>
        <v/>
      </c>
      <c r="N211" s="89" t="str" cm="1">
        <f t="array" ref="N211" xml:space="preserve">
IF(A211="","",
_xlfn._xlws.FILTER('BD ITEM'!$O$12:$O$331,'BD ITEM'!$B$12:$B$331=B211,""))</f>
        <v/>
      </c>
      <c r="O211" s="89" t="str" cm="1">
        <f t="array" ref="O211" xml:space="preserve">
IF(A211="","",
_xlfn._xlws.FILTER('BD ITEM'!$P$12:$P$331,'BD ITEM'!$B$12:$B$331=B211,""))</f>
        <v/>
      </c>
      <c r="P211" s="89" t="str" cm="1">
        <f t="array" ref="P211" xml:space="preserve">
IF(A211="","",
_xlfn._xlws.FILTER('BD ITEM'!$Q$12:$Q$331,'BD ITEM'!$B$12:$B$331=B211,""))</f>
        <v/>
      </c>
      <c r="Q211" s="87" t="str" cm="1">
        <f t="array" ref="Q211" xml:space="preserve">
IF(A211="","",
_xlfn._xlws.FILTER('BD PREÇO'!$T$10:$T$1609,'BD PREÇO'!$A$10:$A$1609=A211,""))</f>
        <v/>
      </c>
      <c r="R211" s="23"/>
    </row>
    <row r="212" spans="1:18">
      <c r="A212" s="41"/>
      <c r="B212" s="81" t="str" cm="1">
        <f t="array" ref="B212" xml:space="preserve">
IF(A212="","",
_xlfn._xlws.FILTER('BD PREÇO'!$B$10:$B$1609,'BD PREÇO'!$A$10:$A$1609=A212,""))</f>
        <v/>
      </c>
      <c r="C212" s="81" t="str" cm="1">
        <f t="array" ref="C212" xml:space="preserve">
IF(A212="","",
_xlfn._xlws.FILTER('BD PREÇO'!$C$10:$C$1609,'BD PREÇO'!$A$10:$A$1609=A212,""))</f>
        <v/>
      </c>
      <c r="D212" s="81" t="str" cm="1">
        <f t="array" ref="D212" xml:space="preserve">
IF(A212="","",
_xlfn._xlws.FILTER('BD ITEM'!$I$12:$I$331,'BD ITEM'!$B$12:$B$331=B212,""))</f>
        <v/>
      </c>
      <c r="E212" s="81" t="str" cm="1">
        <f t="array" ref="E212" xml:space="preserve">
IF(A212="","",
_xlfn._xlws.FILTER('BD PREÇO'!$E$10:$E$1609,'BD PREÇO'!$A$10:$A$1609=A212,""))</f>
        <v/>
      </c>
      <c r="F212" s="81" t="str" cm="1">
        <f t="array" ref="F212" xml:space="preserve">
IF(A212="","",
_xlfn._xlws.FILTER('BD PREÇO'!$F$10:$F$1609,'BD PREÇO'!$A$10:$A$1609=A212,""))</f>
        <v/>
      </c>
      <c r="G212" s="81" t="str" cm="1">
        <f t="array" ref="G212" xml:space="preserve">
IF(A212="","",
_xlfn._xlws.FILTER('BD PREÇO'!$G$10:$G$1609,'BD PREÇO'!$A$10:$A$1609=A212,""))</f>
        <v/>
      </c>
      <c r="H212" s="81" t="str" cm="1">
        <f t="array" ref="H212" xml:space="preserve">
IF(A212="","",
_xlfn._xlws.FILTER('BD ITEM'!$M$12:$M$331,'BD ITEM'!$B$12:$B$331=B212,""))</f>
        <v/>
      </c>
      <c r="I212" s="81" t="str" cm="1">
        <f t="array" ref="I212" xml:space="preserve">
IF(A212="","",
_xlfn._xlws.FILTER('BD ITEM'!$N$12:$N$331,'BD ITEM'!$B$12:$B$331=B212,""))</f>
        <v/>
      </c>
      <c r="J212" s="62" t="str" cm="1">
        <f t="array" ref="J212" xml:space="preserve">
IF(A212="","",
_xlfn._xlws.FILTER('BD PREÇO'!$P$10:$P$1609,'BD PREÇO'!$A$10:$A$1609=A212,""))</f>
        <v/>
      </c>
      <c r="K212" s="90" t="str" cm="1">
        <f t="array" ref="K212" xml:space="preserve">
IF(A212="","",
_xlfn._xlws.FILTER('BD PREÇO'!$Q$10:$Q$1609,'BD PREÇO'!$A$10:$A$1609=A212,""))</f>
        <v/>
      </c>
      <c r="L212" s="88" t="str" cm="1">
        <f t="array" ref="L212" xml:space="preserve">
IF(A212="","",
_xlfn._xlws.FILTER('BD PREÇO'!$R$10:$R$1609,'BD PREÇO'!$A$10:$A$1609=A212,""))</f>
        <v/>
      </c>
      <c r="M212" s="89" t="str" cm="1">
        <f t="array" ref="M212" xml:space="preserve">
IF(A212="","",
_xlfn._xlws.FILTER('BD PREÇO'!$S$10:$S$1609,'BD PREÇO'!$A$10:$A$1609=A212,""))</f>
        <v/>
      </c>
      <c r="N212" s="89" t="str" cm="1">
        <f t="array" ref="N212" xml:space="preserve">
IF(A212="","",
_xlfn._xlws.FILTER('BD ITEM'!$O$12:$O$331,'BD ITEM'!$B$12:$B$331=B212,""))</f>
        <v/>
      </c>
      <c r="O212" s="89" t="str" cm="1">
        <f t="array" ref="O212" xml:space="preserve">
IF(A212="","",
_xlfn._xlws.FILTER('BD ITEM'!$P$12:$P$331,'BD ITEM'!$B$12:$B$331=B212,""))</f>
        <v/>
      </c>
      <c r="P212" s="89" t="str" cm="1">
        <f t="array" ref="P212" xml:space="preserve">
IF(A212="","",
_xlfn._xlws.FILTER('BD ITEM'!$Q$12:$Q$331,'BD ITEM'!$B$12:$B$331=B212,""))</f>
        <v/>
      </c>
      <c r="Q212" s="87" t="str" cm="1">
        <f t="array" ref="Q212" xml:space="preserve">
IF(A212="","",
_xlfn._xlws.FILTER('BD PREÇO'!$T$10:$T$1609,'BD PREÇO'!$A$10:$A$1609=A212,""))</f>
        <v/>
      </c>
      <c r="R212" s="23"/>
    </row>
    <row r="213" spans="1:18">
      <c r="A213" s="41"/>
      <c r="B213" s="81" t="str" cm="1">
        <f t="array" ref="B213" xml:space="preserve">
IF(A213="","",
_xlfn._xlws.FILTER('BD PREÇO'!$B$10:$B$1609,'BD PREÇO'!$A$10:$A$1609=A213,""))</f>
        <v/>
      </c>
      <c r="C213" s="81" t="str" cm="1">
        <f t="array" ref="C213" xml:space="preserve">
IF(A213="","",
_xlfn._xlws.FILTER('BD PREÇO'!$C$10:$C$1609,'BD PREÇO'!$A$10:$A$1609=A213,""))</f>
        <v/>
      </c>
      <c r="D213" s="81" t="str" cm="1">
        <f t="array" ref="D213" xml:space="preserve">
IF(A213="","",
_xlfn._xlws.FILTER('BD ITEM'!$I$12:$I$331,'BD ITEM'!$B$12:$B$331=B213,""))</f>
        <v/>
      </c>
      <c r="E213" s="81" t="str" cm="1">
        <f t="array" ref="E213" xml:space="preserve">
IF(A213="","",
_xlfn._xlws.FILTER('BD PREÇO'!$E$10:$E$1609,'BD PREÇO'!$A$10:$A$1609=A213,""))</f>
        <v/>
      </c>
      <c r="F213" s="81" t="str" cm="1">
        <f t="array" ref="F213" xml:space="preserve">
IF(A213="","",
_xlfn._xlws.FILTER('BD PREÇO'!$F$10:$F$1609,'BD PREÇO'!$A$10:$A$1609=A213,""))</f>
        <v/>
      </c>
      <c r="G213" s="81" t="str" cm="1">
        <f t="array" ref="G213" xml:space="preserve">
IF(A213="","",
_xlfn._xlws.FILTER('BD PREÇO'!$G$10:$G$1609,'BD PREÇO'!$A$10:$A$1609=A213,""))</f>
        <v/>
      </c>
      <c r="H213" s="81" t="str" cm="1">
        <f t="array" ref="H213" xml:space="preserve">
IF(A213="","",
_xlfn._xlws.FILTER('BD ITEM'!$M$12:$M$331,'BD ITEM'!$B$12:$B$331=B213,""))</f>
        <v/>
      </c>
      <c r="I213" s="81" t="str" cm="1">
        <f t="array" ref="I213" xml:space="preserve">
IF(A213="","",
_xlfn._xlws.FILTER('BD ITEM'!$N$12:$N$331,'BD ITEM'!$B$12:$B$331=B213,""))</f>
        <v/>
      </c>
      <c r="J213" s="62" t="str" cm="1">
        <f t="array" ref="J213" xml:space="preserve">
IF(A213="","",
_xlfn._xlws.FILTER('BD PREÇO'!$P$10:$P$1609,'BD PREÇO'!$A$10:$A$1609=A213,""))</f>
        <v/>
      </c>
      <c r="K213" s="90" t="str" cm="1">
        <f t="array" ref="K213" xml:space="preserve">
IF(A213="","",
_xlfn._xlws.FILTER('BD PREÇO'!$Q$10:$Q$1609,'BD PREÇO'!$A$10:$A$1609=A213,""))</f>
        <v/>
      </c>
      <c r="L213" s="88" t="str" cm="1">
        <f t="array" ref="L213" xml:space="preserve">
IF(A213="","",
_xlfn._xlws.FILTER('BD PREÇO'!$R$10:$R$1609,'BD PREÇO'!$A$10:$A$1609=A213,""))</f>
        <v/>
      </c>
      <c r="M213" s="89" t="str" cm="1">
        <f t="array" ref="M213" xml:space="preserve">
IF(A213="","",
_xlfn._xlws.FILTER('BD PREÇO'!$S$10:$S$1609,'BD PREÇO'!$A$10:$A$1609=A213,""))</f>
        <v/>
      </c>
      <c r="N213" s="89" t="str" cm="1">
        <f t="array" ref="N213" xml:space="preserve">
IF(A213="","",
_xlfn._xlws.FILTER('BD ITEM'!$O$12:$O$331,'BD ITEM'!$B$12:$B$331=B213,""))</f>
        <v/>
      </c>
      <c r="O213" s="89" t="str" cm="1">
        <f t="array" ref="O213" xml:space="preserve">
IF(A213="","",
_xlfn._xlws.FILTER('BD ITEM'!$P$12:$P$331,'BD ITEM'!$B$12:$B$331=B213,""))</f>
        <v/>
      </c>
      <c r="P213" s="89" t="str" cm="1">
        <f t="array" ref="P213" xml:space="preserve">
IF(A213="","",
_xlfn._xlws.FILTER('BD ITEM'!$Q$12:$Q$331,'BD ITEM'!$B$12:$B$331=B213,""))</f>
        <v/>
      </c>
      <c r="Q213" s="87" t="str" cm="1">
        <f t="array" ref="Q213" xml:space="preserve">
IF(A213="","",
_xlfn._xlws.FILTER('BD PREÇO'!$T$10:$T$1609,'BD PREÇO'!$A$10:$A$1609=A213,""))</f>
        <v/>
      </c>
      <c r="R213" s="23"/>
    </row>
    <row r="214" spans="1:18">
      <c r="A214" s="41"/>
      <c r="B214" s="81" t="str" cm="1">
        <f t="array" ref="B214" xml:space="preserve">
IF(A214="","",
_xlfn._xlws.FILTER('BD PREÇO'!$B$10:$B$1609,'BD PREÇO'!$A$10:$A$1609=A214,""))</f>
        <v/>
      </c>
      <c r="C214" s="81" t="str" cm="1">
        <f t="array" ref="C214" xml:space="preserve">
IF(A214="","",
_xlfn._xlws.FILTER('BD PREÇO'!$C$10:$C$1609,'BD PREÇO'!$A$10:$A$1609=A214,""))</f>
        <v/>
      </c>
      <c r="D214" s="81" t="str" cm="1">
        <f t="array" ref="D214" xml:space="preserve">
IF(A214="","",
_xlfn._xlws.FILTER('BD ITEM'!$I$12:$I$331,'BD ITEM'!$B$12:$B$331=B214,""))</f>
        <v/>
      </c>
      <c r="E214" s="81" t="str" cm="1">
        <f t="array" ref="E214" xml:space="preserve">
IF(A214="","",
_xlfn._xlws.FILTER('BD PREÇO'!$E$10:$E$1609,'BD PREÇO'!$A$10:$A$1609=A214,""))</f>
        <v/>
      </c>
      <c r="F214" s="81" t="str" cm="1">
        <f t="array" ref="F214" xml:space="preserve">
IF(A214="","",
_xlfn._xlws.FILTER('BD PREÇO'!$F$10:$F$1609,'BD PREÇO'!$A$10:$A$1609=A214,""))</f>
        <v/>
      </c>
      <c r="G214" s="81" t="str" cm="1">
        <f t="array" ref="G214" xml:space="preserve">
IF(A214="","",
_xlfn._xlws.FILTER('BD PREÇO'!$G$10:$G$1609,'BD PREÇO'!$A$10:$A$1609=A214,""))</f>
        <v/>
      </c>
      <c r="H214" s="81" t="str" cm="1">
        <f t="array" ref="H214" xml:space="preserve">
IF(A214="","",
_xlfn._xlws.FILTER('BD ITEM'!$M$12:$M$331,'BD ITEM'!$B$12:$B$331=B214,""))</f>
        <v/>
      </c>
      <c r="I214" s="81" t="str" cm="1">
        <f t="array" ref="I214" xml:space="preserve">
IF(A214="","",
_xlfn._xlws.FILTER('BD ITEM'!$N$12:$N$331,'BD ITEM'!$B$12:$B$331=B214,""))</f>
        <v/>
      </c>
      <c r="J214" s="62" t="str" cm="1">
        <f t="array" ref="J214" xml:space="preserve">
IF(A214="","",
_xlfn._xlws.FILTER('BD PREÇO'!$P$10:$P$1609,'BD PREÇO'!$A$10:$A$1609=A214,""))</f>
        <v/>
      </c>
      <c r="K214" s="90" t="str" cm="1">
        <f t="array" ref="K214" xml:space="preserve">
IF(A214="","",
_xlfn._xlws.FILTER('BD PREÇO'!$Q$10:$Q$1609,'BD PREÇO'!$A$10:$A$1609=A214,""))</f>
        <v/>
      </c>
      <c r="L214" s="88" t="str" cm="1">
        <f t="array" ref="L214" xml:space="preserve">
IF(A214="","",
_xlfn._xlws.FILTER('BD PREÇO'!$R$10:$R$1609,'BD PREÇO'!$A$10:$A$1609=A214,""))</f>
        <v/>
      </c>
      <c r="M214" s="89" t="str" cm="1">
        <f t="array" ref="M214" xml:space="preserve">
IF(A214="","",
_xlfn._xlws.FILTER('BD PREÇO'!$S$10:$S$1609,'BD PREÇO'!$A$10:$A$1609=A214,""))</f>
        <v/>
      </c>
      <c r="N214" s="89" t="str" cm="1">
        <f t="array" ref="N214" xml:space="preserve">
IF(A214="","",
_xlfn._xlws.FILTER('BD ITEM'!$O$12:$O$331,'BD ITEM'!$B$12:$B$331=B214,""))</f>
        <v/>
      </c>
      <c r="O214" s="89" t="str" cm="1">
        <f t="array" ref="O214" xml:space="preserve">
IF(A214="","",
_xlfn._xlws.FILTER('BD ITEM'!$P$12:$P$331,'BD ITEM'!$B$12:$B$331=B214,""))</f>
        <v/>
      </c>
      <c r="P214" s="89" t="str" cm="1">
        <f t="array" ref="P214" xml:space="preserve">
IF(A214="","",
_xlfn._xlws.FILTER('BD ITEM'!$Q$12:$Q$331,'BD ITEM'!$B$12:$B$331=B214,""))</f>
        <v/>
      </c>
      <c r="Q214" s="87" t="str" cm="1">
        <f t="array" ref="Q214" xml:space="preserve">
IF(A214="","",
_xlfn._xlws.FILTER('BD PREÇO'!$T$10:$T$1609,'BD PREÇO'!$A$10:$A$1609=A214,""))</f>
        <v/>
      </c>
      <c r="R214" s="23"/>
    </row>
    <row r="215" spans="1:18">
      <c r="A215" s="41"/>
      <c r="B215" s="81" t="str" cm="1">
        <f t="array" ref="B215" xml:space="preserve">
IF(A215="","",
_xlfn._xlws.FILTER('BD PREÇO'!$B$10:$B$1609,'BD PREÇO'!$A$10:$A$1609=A215,""))</f>
        <v/>
      </c>
      <c r="C215" s="81" t="str" cm="1">
        <f t="array" ref="C215" xml:space="preserve">
IF(A215="","",
_xlfn._xlws.FILTER('BD PREÇO'!$C$10:$C$1609,'BD PREÇO'!$A$10:$A$1609=A215,""))</f>
        <v/>
      </c>
      <c r="D215" s="81" t="str" cm="1">
        <f t="array" ref="D215" xml:space="preserve">
IF(A215="","",
_xlfn._xlws.FILTER('BD ITEM'!$I$12:$I$331,'BD ITEM'!$B$12:$B$331=B215,""))</f>
        <v/>
      </c>
      <c r="E215" s="81" t="str" cm="1">
        <f t="array" ref="E215" xml:space="preserve">
IF(A215="","",
_xlfn._xlws.FILTER('BD PREÇO'!$E$10:$E$1609,'BD PREÇO'!$A$10:$A$1609=A215,""))</f>
        <v/>
      </c>
      <c r="F215" s="81" t="str" cm="1">
        <f t="array" ref="F215" xml:space="preserve">
IF(A215="","",
_xlfn._xlws.FILTER('BD PREÇO'!$F$10:$F$1609,'BD PREÇO'!$A$10:$A$1609=A215,""))</f>
        <v/>
      </c>
      <c r="G215" s="81" t="str" cm="1">
        <f t="array" ref="G215" xml:space="preserve">
IF(A215="","",
_xlfn._xlws.FILTER('BD PREÇO'!$G$10:$G$1609,'BD PREÇO'!$A$10:$A$1609=A215,""))</f>
        <v/>
      </c>
      <c r="H215" s="81" t="str" cm="1">
        <f t="array" ref="H215" xml:space="preserve">
IF(A215="","",
_xlfn._xlws.FILTER('BD ITEM'!$M$12:$M$331,'BD ITEM'!$B$12:$B$331=B215,""))</f>
        <v/>
      </c>
      <c r="I215" s="81" t="str" cm="1">
        <f t="array" ref="I215" xml:space="preserve">
IF(A215="","",
_xlfn._xlws.FILTER('BD ITEM'!$N$12:$N$331,'BD ITEM'!$B$12:$B$331=B215,""))</f>
        <v/>
      </c>
      <c r="J215" s="62" t="str" cm="1">
        <f t="array" ref="J215" xml:space="preserve">
IF(A215="","",
_xlfn._xlws.FILTER('BD PREÇO'!$P$10:$P$1609,'BD PREÇO'!$A$10:$A$1609=A215,""))</f>
        <v/>
      </c>
      <c r="K215" s="90" t="str" cm="1">
        <f t="array" ref="K215" xml:space="preserve">
IF(A215="","",
_xlfn._xlws.FILTER('BD PREÇO'!$Q$10:$Q$1609,'BD PREÇO'!$A$10:$A$1609=A215,""))</f>
        <v/>
      </c>
      <c r="L215" s="88" t="str" cm="1">
        <f t="array" ref="L215" xml:space="preserve">
IF(A215="","",
_xlfn._xlws.FILTER('BD PREÇO'!$R$10:$R$1609,'BD PREÇO'!$A$10:$A$1609=A215,""))</f>
        <v/>
      </c>
      <c r="M215" s="89" t="str" cm="1">
        <f t="array" ref="M215" xml:space="preserve">
IF(A215="","",
_xlfn._xlws.FILTER('BD PREÇO'!$S$10:$S$1609,'BD PREÇO'!$A$10:$A$1609=A215,""))</f>
        <v/>
      </c>
      <c r="N215" s="89" t="str" cm="1">
        <f t="array" ref="N215" xml:space="preserve">
IF(A215="","",
_xlfn._xlws.FILTER('BD ITEM'!$O$12:$O$331,'BD ITEM'!$B$12:$B$331=B215,""))</f>
        <v/>
      </c>
      <c r="O215" s="89" t="str" cm="1">
        <f t="array" ref="O215" xml:space="preserve">
IF(A215="","",
_xlfn._xlws.FILTER('BD ITEM'!$P$12:$P$331,'BD ITEM'!$B$12:$B$331=B215,""))</f>
        <v/>
      </c>
      <c r="P215" s="89" t="str" cm="1">
        <f t="array" ref="P215" xml:space="preserve">
IF(A215="","",
_xlfn._xlws.FILTER('BD ITEM'!$Q$12:$Q$331,'BD ITEM'!$B$12:$B$331=B215,""))</f>
        <v/>
      </c>
      <c r="Q215" s="87" t="str" cm="1">
        <f t="array" ref="Q215" xml:space="preserve">
IF(A215="","",
_xlfn._xlws.FILTER('BD PREÇO'!$T$10:$T$1609,'BD PREÇO'!$A$10:$A$1609=A215,""))</f>
        <v/>
      </c>
      <c r="R215" s="23"/>
    </row>
    <row r="216" spans="1:18">
      <c r="A216" s="41"/>
      <c r="B216" s="81" t="str" cm="1">
        <f t="array" ref="B216" xml:space="preserve">
IF(A216="","",
_xlfn._xlws.FILTER('BD PREÇO'!$B$10:$B$1609,'BD PREÇO'!$A$10:$A$1609=A216,""))</f>
        <v/>
      </c>
      <c r="C216" s="81" t="str" cm="1">
        <f t="array" ref="C216" xml:space="preserve">
IF(A216="","",
_xlfn._xlws.FILTER('BD PREÇO'!$C$10:$C$1609,'BD PREÇO'!$A$10:$A$1609=A216,""))</f>
        <v/>
      </c>
      <c r="D216" s="81" t="str" cm="1">
        <f t="array" ref="D216" xml:space="preserve">
IF(A216="","",
_xlfn._xlws.FILTER('BD ITEM'!$I$12:$I$331,'BD ITEM'!$B$12:$B$331=B216,""))</f>
        <v/>
      </c>
      <c r="E216" s="81" t="str" cm="1">
        <f t="array" ref="E216" xml:space="preserve">
IF(A216="","",
_xlfn._xlws.FILTER('BD PREÇO'!$E$10:$E$1609,'BD PREÇO'!$A$10:$A$1609=A216,""))</f>
        <v/>
      </c>
      <c r="F216" s="81" t="str" cm="1">
        <f t="array" ref="F216" xml:space="preserve">
IF(A216="","",
_xlfn._xlws.FILTER('BD PREÇO'!$F$10:$F$1609,'BD PREÇO'!$A$10:$A$1609=A216,""))</f>
        <v/>
      </c>
      <c r="G216" s="81" t="str" cm="1">
        <f t="array" ref="G216" xml:space="preserve">
IF(A216="","",
_xlfn._xlws.FILTER('BD PREÇO'!$G$10:$G$1609,'BD PREÇO'!$A$10:$A$1609=A216,""))</f>
        <v/>
      </c>
      <c r="H216" s="81" t="str" cm="1">
        <f t="array" ref="H216" xml:space="preserve">
IF(A216="","",
_xlfn._xlws.FILTER('BD ITEM'!$M$12:$M$331,'BD ITEM'!$B$12:$B$331=B216,""))</f>
        <v/>
      </c>
      <c r="I216" s="81" t="str" cm="1">
        <f t="array" ref="I216" xml:space="preserve">
IF(A216="","",
_xlfn._xlws.FILTER('BD ITEM'!$N$12:$N$331,'BD ITEM'!$B$12:$B$331=B216,""))</f>
        <v/>
      </c>
      <c r="J216" s="62" t="str" cm="1">
        <f t="array" ref="J216" xml:space="preserve">
IF(A216="","",
_xlfn._xlws.FILTER('BD PREÇO'!$P$10:$P$1609,'BD PREÇO'!$A$10:$A$1609=A216,""))</f>
        <v/>
      </c>
      <c r="K216" s="90" t="str" cm="1">
        <f t="array" ref="K216" xml:space="preserve">
IF(A216="","",
_xlfn._xlws.FILTER('BD PREÇO'!$Q$10:$Q$1609,'BD PREÇO'!$A$10:$A$1609=A216,""))</f>
        <v/>
      </c>
      <c r="L216" s="88" t="str" cm="1">
        <f t="array" ref="L216" xml:space="preserve">
IF(A216="","",
_xlfn._xlws.FILTER('BD PREÇO'!$R$10:$R$1609,'BD PREÇO'!$A$10:$A$1609=A216,""))</f>
        <v/>
      </c>
      <c r="M216" s="89" t="str" cm="1">
        <f t="array" ref="M216" xml:space="preserve">
IF(A216="","",
_xlfn._xlws.FILTER('BD PREÇO'!$S$10:$S$1609,'BD PREÇO'!$A$10:$A$1609=A216,""))</f>
        <v/>
      </c>
      <c r="N216" s="89" t="str" cm="1">
        <f t="array" ref="N216" xml:space="preserve">
IF(A216="","",
_xlfn._xlws.FILTER('BD ITEM'!$O$12:$O$331,'BD ITEM'!$B$12:$B$331=B216,""))</f>
        <v/>
      </c>
      <c r="O216" s="89" t="str" cm="1">
        <f t="array" ref="O216" xml:space="preserve">
IF(A216="","",
_xlfn._xlws.FILTER('BD ITEM'!$P$12:$P$331,'BD ITEM'!$B$12:$B$331=B216,""))</f>
        <v/>
      </c>
      <c r="P216" s="89" t="str" cm="1">
        <f t="array" ref="P216" xml:space="preserve">
IF(A216="","",
_xlfn._xlws.FILTER('BD ITEM'!$Q$12:$Q$331,'BD ITEM'!$B$12:$B$331=B216,""))</f>
        <v/>
      </c>
      <c r="Q216" s="87" t="str" cm="1">
        <f t="array" ref="Q216" xml:space="preserve">
IF(A216="","",
_xlfn._xlws.FILTER('BD PREÇO'!$T$10:$T$1609,'BD PREÇO'!$A$10:$A$1609=A216,""))</f>
        <v/>
      </c>
      <c r="R216" s="23"/>
    </row>
    <row r="217" spans="1:18">
      <c r="A217" s="41"/>
      <c r="B217" s="81" t="str" cm="1">
        <f t="array" ref="B217" xml:space="preserve">
IF(A217="","",
_xlfn._xlws.FILTER('BD PREÇO'!$B$10:$B$1609,'BD PREÇO'!$A$10:$A$1609=A217,""))</f>
        <v/>
      </c>
      <c r="C217" s="81" t="str" cm="1">
        <f t="array" ref="C217" xml:space="preserve">
IF(A217="","",
_xlfn._xlws.FILTER('BD PREÇO'!$C$10:$C$1609,'BD PREÇO'!$A$10:$A$1609=A217,""))</f>
        <v/>
      </c>
      <c r="D217" s="81" t="str" cm="1">
        <f t="array" ref="D217" xml:space="preserve">
IF(A217="","",
_xlfn._xlws.FILTER('BD ITEM'!$I$12:$I$331,'BD ITEM'!$B$12:$B$331=B217,""))</f>
        <v/>
      </c>
      <c r="E217" s="81" t="str" cm="1">
        <f t="array" ref="E217" xml:space="preserve">
IF(A217="","",
_xlfn._xlws.FILTER('BD PREÇO'!$E$10:$E$1609,'BD PREÇO'!$A$10:$A$1609=A217,""))</f>
        <v/>
      </c>
      <c r="F217" s="81" t="str" cm="1">
        <f t="array" ref="F217" xml:space="preserve">
IF(A217="","",
_xlfn._xlws.FILTER('BD PREÇO'!$F$10:$F$1609,'BD PREÇO'!$A$10:$A$1609=A217,""))</f>
        <v/>
      </c>
      <c r="G217" s="81" t="str" cm="1">
        <f t="array" ref="G217" xml:space="preserve">
IF(A217="","",
_xlfn._xlws.FILTER('BD PREÇO'!$G$10:$G$1609,'BD PREÇO'!$A$10:$A$1609=A217,""))</f>
        <v/>
      </c>
      <c r="H217" s="81" t="str" cm="1">
        <f t="array" ref="H217" xml:space="preserve">
IF(A217="","",
_xlfn._xlws.FILTER('BD ITEM'!$M$12:$M$331,'BD ITEM'!$B$12:$B$331=B217,""))</f>
        <v/>
      </c>
      <c r="I217" s="81" t="str" cm="1">
        <f t="array" ref="I217" xml:space="preserve">
IF(A217="","",
_xlfn._xlws.FILTER('BD ITEM'!$N$12:$N$331,'BD ITEM'!$B$12:$B$331=B217,""))</f>
        <v/>
      </c>
      <c r="J217" s="62" t="str" cm="1">
        <f t="array" ref="J217" xml:space="preserve">
IF(A217="","",
_xlfn._xlws.FILTER('BD PREÇO'!$P$10:$P$1609,'BD PREÇO'!$A$10:$A$1609=A217,""))</f>
        <v/>
      </c>
      <c r="K217" s="90" t="str" cm="1">
        <f t="array" ref="K217" xml:space="preserve">
IF(A217="","",
_xlfn._xlws.FILTER('BD PREÇO'!$Q$10:$Q$1609,'BD PREÇO'!$A$10:$A$1609=A217,""))</f>
        <v/>
      </c>
      <c r="L217" s="88" t="str" cm="1">
        <f t="array" ref="L217" xml:space="preserve">
IF(A217="","",
_xlfn._xlws.FILTER('BD PREÇO'!$R$10:$R$1609,'BD PREÇO'!$A$10:$A$1609=A217,""))</f>
        <v/>
      </c>
      <c r="M217" s="89" t="str" cm="1">
        <f t="array" ref="M217" xml:space="preserve">
IF(A217="","",
_xlfn._xlws.FILTER('BD PREÇO'!$S$10:$S$1609,'BD PREÇO'!$A$10:$A$1609=A217,""))</f>
        <v/>
      </c>
      <c r="N217" s="89" t="str" cm="1">
        <f t="array" ref="N217" xml:space="preserve">
IF(A217="","",
_xlfn._xlws.FILTER('BD ITEM'!$O$12:$O$331,'BD ITEM'!$B$12:$B$331=B217,""))</f>
        <v/>
      </c>
      <c r="O217" s="89" t="str" cm="1">
        <f t="array" ref="O217" xml:space="preserve">
IF(A217="","",
_xlfn._xlws.FILTER('BD ITEM'!$P$12:$P$331,'BD ITEM'!$B$12:$B$331=B217,""))</f>
        <v/>
      </c>
      <c r="P217" s="89" t="str" cm="1">
        <f t="array" ref="P217" xml:space="preserve">
IF(A217="","",
_xlfn._xlws.FILTER('BD ITEM'!$Q$12:$Q$331,'BD ITEM'!$B$12:$B$331=B217,""))</f>
        <v/>
      </c>
      <c r="Q217" s="87" t="str" cm="1">
        <f t="array" ref="Q217" xml:space="preserve">
IF(A217="","",
_xlfn._xlws.FILTER('BD PREÇO'!$T$10:$T$1609,'BD PREÇO'!$A$10:$A$1609=A217,""))</f>
        <v/>
      </c>
      <c r="R217" s="23"/>
    </row>
    <row r="218" spans="1:18">
      <c r="A218" s="41"/>
      <c r="B218" s="81" t="str" cm="1">
        <f t="array" ref="B218" xml:space="preserve">
IF(A218="","",
_xlfn._xlws.FILTER('BD PREÇO'!$B$10:$B$1609,'BD PREÇO'!$A$10:$A$1609=A218,""))</f>
        <v/>
      </c>
      <c r="C218" s="81" t="str" cm="1">
        <f t="array" ref="C218" xml:space="preserve">
IF(A218="","",
_xlfn._xlws.FILTER('BD PREÇO'!$C$10:$C$1609,'BD PREÇO'!$A$10:$A$1609=A218,""))</f>
        <v/>
      </c>
      <c r="D218" s="81" t="str" cm="1">
        <f t="array" ref="D218" xml:space="preserve">
IF(A218="","",
_xlfn._xlws.FILTER('BD ITEM'!$I$12:$I$331,'BD ITEM'!$B$12:$B$331=B218,""))</f>
        <v/>
      </c>
      <c r="E218" s="81" t="str" cm="1">
        <f t="array" ref="E218" xml:space="preserve">
IF(A218="","",
_xlfn._xlws.FILTER('BD PREÇO'!$E$10:$E$1609,'BD PREÇO'!$A$10:$A$1609=A218,""))</f>
        <v/>
      </c>
      <c r="F218" s="81" t="str" cm="1">
        <f t="array" ref="F218" xml:space="preserve">
IF(A218="","",
_xlfn._xlws.FILTER('BD PREÇO'!$F$10:$F$1609,'BD PREÇO'!$A$10:$A$1609=A218,""))</f>
        <v/>
      </c>
      <c r="G218" s="81" t="str" cm="1">
        <f t="array" ref="G218" xml:space="preserve">
IF(A218="","",
_xlfn._xlws.FILTER('BD PREÇO'!$G$10:$G$1609,'BD PREÇO'!$A$10:$A$1609=A218,""))</f>
        <v/>
      </c>
      <c r="H218" s="81" t="str" cm="1">
        <f t="array" ref="H218" xml:space="preserve">
IF(A218="","",
_xlfn._xlws.FILTER('BD ITEM'!$M$12:$M$331,'BD ITEM'!$B$12:$B$331=B218,""))</f>
        <v/>
      </c>
      <c r="I218" s="81" t="str" cm="1">
        <f t="array" ref="I218" xml:space="preserve">
IF(A218="","",
_xlfn._xlws.FILTER('BD ITEM'!$N$12:$N$331,'BD ITEM'!$B$12:$B$331=B218,""))</f>
        <v/>
      </c>
      <c r="J218" s="62" t="str" cm="1">
        <f t="array" ref="J218" xml:space="preserve">
IF(A218="","",
_xlfn._xlws.FILTER('BD PREÇO'!$P$10:$P$1609,'BD PREÇO'!$A$10:$A$1609=A218,""))</f>
        <v/>
      </c>
      <c r="K218" s="90" t="str" cm="1">
        <f t="array" ref="K218" xml:space="preserve">
IF(A218="","",
_xlfn._xlws.FILTER('BD PREÇO'!$Q$10:$Q$1609,'BD PREÇO'!$A$10:$A$1609=A218,""))</f>
        <v/>
      </c>
      <c r="L218" s="88" t="str" cm="1">
        <f t="array" ref="L218" xml:space="preserve">
IF(A218="","",
_xlfn._xlws.FILTER('BD PREÇO'!$R$10:$R$1609,'BD PREÇO'!$A$10:$A$1609=A218,""))</f>
        <v/>
      </c>
      <c r="M218" s="89" t="str" cm="1">
        <f t="array" ref="M218" xml:space="preserve">
IF(A218="","",
_xlfn._xlws.FILTER('BD PREÇO'!$S$10:$S$1609,'BD PREÇO'!$A$10:$A$1609=A218,""))</f>
        <v/>
      </c>
      <c r="N218" s="89" t="str" cm="1">
        <f t="array" ref="N218" xml:space="preserve">
IF(A218="","",
_xlfn._xlws.FILTER('BD ITEM'!$O$12:$O$331,'BD ITEM'!$B$12:$B$331=B218,""))</f>
        <v/>
      </c>
      <c r="O218" s="89" t="str" cm="1">
        <f t="array" ref="O218" xml:space="preserve">
IF(A218="","",
_xlfn._xlws.FILTER('BD ITEM'!$P$12:$P$331,'BD ITEM'!$B$12:$B$331=B218,""))</f>
        <v/>
      </c>
      <c r="P218" s="89" t="str" cm="1">
        <f t="array" ref="P218" xml:space="preserve">
IF(A218="","",
_xlfn._xlws.FILTER('BD ITEM'!$Q$12:$Q$331,'BD ITEM'!$B$12:$B$331=B218,""))</f>
        <v/>
      </c>
      <c r="Q218" s="87" t="str" cm="1">
        <f t="array" ref="Q218" xml:space="preserve">
IF(A218="","",
_xlfn._xlws.FILTER('BD PREÇO'!$T$10:$T$1609,'BD PREÇO'!$A$10:$A$1609=A218,""))</f>
        <v/>
      </c>
      <c r="R218" s="23"/>
    </row>
    <row r="219" spans="1:18">
      <c r="A219" s="41"/>
      <c r="B219" s="81" t="str" cm="1">
        <f t="array" ref="B219" xml:space="preserve">
IF(A219="","",
_xlfn._xlws.FILTER('BD PREÇO'!$B$10:$B$1609,'BD PREÇO'!$A$10:$A$1609=A219,""))</f>
        <v/>
      </c>
      <c r="C219" s="81" t="str" cm="1">
        <f t="array" ref="C219" xml:space="preserve">
IF(A219="","",
_xlfn._xlws.FILTER('BD PREÇO'!$C$10:$C$1609,'BD PREÇO'!$A$10:$A$1609=A219,""))</f>
        <v/>
      </c>
      <c r="D219" s="81" t="str" cm="1">
        <f t="array" ref="D219" xml:space="preserve">
IF(A219="","",
_xlfn._xlws.FILTER('BD ITEM'!$I$12:$I$331,'BD ITEM'!$B$12:$B$331=B219,""))</f>
        <v/>
      </c>
      <c r="E219" s="81" t="str" cm="1">
        <f t="array" ref="E219" xml:space="preserve">
IF(A219="","",
_xlfn._xlws.FILTER('BD PREÇO'!$E$10:$E$1609,'BD PREÇO'!$A$10:$A$1609=A219,""))</f>
        <v/>
      </c>
      <c r="F219" s="81" t="str" cm="1">
        <f t="array" ref="F219" xml:space="preserve">
IF(A219="","",
_xlfn._xlws.FILTER('BD PREÇO'!$F$10:$F$1609,'BD PREÇO'!$A$10:$A$1609=A219,""))</f>
        <v/>
      </c>
      <c r="G219" s="81" t="str" cm="1">
        <f t="array" ref="G219" xml:space="preserve">
IF(A219="","",
_xlfn._xlws.FILTER('BD PREÇO'!$G$10:$G$1609,'BD PREÇO'!$A$10:$A$1609=A219,""))</f>
        <v/>
      </c>
      <c r="H219" s="81" t="str" cm="1">
        <f t="array" ref="H219" xml:space="preserve">
IF(A219="","",
_xlfn._xlws.FILTER('BD ITEM'!$M$12:$M$331,'BD ITEM'!$B$12:$B$331=B219,""))</f>
        <v/>
      </c>
      <c r="I219" s="81" t="str" cm="1">
        <f t="array" ref="I219" xml:space="preserve">
IF(A219="","",
_xlfn._xlws.FILTER('BD ITEM'!$N$12:$N$331,'BD ITEM'!$B$12:$B$331=B219,""))</f>
        <v/>
      </c>
      <c r="J219" s="62" t="str" cm="1">
        <f t="array" ref="J219" xml:space="preserve">
IF(A219="","",
_xlfn._xlws.FILTER('BD PREÇO'!$P$10:$P$1609,'BD PREÇO'!$A$10:$A$1609=A219,""))</f>
        <v/>
      </c>
      <c r="K219" s="90" t="str" cm="1">
        <f t="array" ref="K219" xml:space="preserve">
IF(A219="","",
_xlfn._xlws.FILTER('BD PREÇO'!$Q$10:$Q$1609,'BD PREÇO'!$A$10:$A$1609=A219,""))</f>
        <v/>
      </c>
      <c r="L219" s="88" t="str" cm="1">
        <f t="array" ref="L219" xml:space="preserve">
IF(A219="","",
_xlfn._xlws.FILTER('BD PREÇO'!$R$10:$R$1609,'BD PREÇO'!$A$10:$A$1609=A219,""))</f>
        <v/>
      </c>
      <c r="M219" s="89" t="str" cm="1">
        <f t="array" ref="M219" xml:space="preserve">
IF(A219="","",
_xlfn._xlws.FILTER('BD PREÇO'!$S$10:$S$1609,'BD PREÇO'!$A$10:$A$1609=A219,""))</f>
        <v/>
      </c>
      <c r="N219" s="89" t="str" cm="1">
        <f t="array" ref="N219" xml:space="preserve">
IF(A219="","",
_xlfn._xlws.FILTER('BD ITEM'!$O$12:$O$331,'BD ITEM'!$B$12:$B$331=B219,""))</f>
        <v/>
      </c>
      <c r="O219" s="89" t="str" cm="1">
        <f t="array" ref="O219" xml:space="preserve">
IF(A219="","",
_xlfn._xlws.FILTER('BD ITEM'!$P$12:$P$331,'BD ITEM'!$B$12:$B$331=B219,""))</f>
        <v/>
      </c>
      <c r="P219" s="89" t="str" cm="1">
        <f t="array" ref="P219" xml:space="preserve">
IF(A219="","",
_xlfn._xlws.FILTER('BD ITEM'!$Q$12:$Q$331,'BD ITEM'!$B$12:$B$331=B219,""))</f>
        <v/>
      </c>
      <c r="Q219" s="87" t="str" cm="1">
        <f t="array" ref="Q219" xml:space="preserve">
IF(A219="","",
_xlfn._xlws.FILTER('BD PREÇO'!$T$10:$T$1609,'BD PREÇO'!$A$10:$A$1609=A219,""))</f>
        <v/>
      </c>
      <c r="R219" s="23"/>
    </row>
    <row r="220" spans="1:18">
      <c r="A220" s="41"/>
      <c r="B220" s="81" t="str" cm="1">
        <f t="array" ref="B220" xml:space="preserve">
IF(A220="","",
_xlfn._xlws.FILTER('BD PREÇO'!$B$10:$B$1609,'BD PREÇO'!$A$10:$A$1609=A220,""))</f>
        <v/>
      </c>
      <c r="C220" s="81" t="str" cm="1">
        <f t="array" ref="C220" xml:space="preserve">
IF(A220="","",
_xlfn._xlws.FILTER('BD PREÇO'!$C$10:$C$1609,'BD PREÇO'!$A$10:$A$1609=A220,""))</f>
        <v/>
      </c>
      <c r="D220" s="81" t="str" cm="1">
        <f t="array" ref="D220" xml:space="preserve">
IF(A220="","",
_xlfn._xlws.FILTER('BD ITEM'!$I$12:$I$331,'BD ITEM'!$B$12:$B$331=B220,""))</f>
        <v/>
      </c>
      <c r="E220" s="81" t="str" cm="1">
        <f t="array" ref="E220" xml:space="preserve">
IF(A220="","",
_xlfn._xlws.FILTER('BD PREÇO'!$E$10:$E$1609,'BD PREÇO'!$A$10:$A$1609=A220,""))</f>
        <v/>
      </c>
      <c r="F220" s="81" t="str" cm="1">
        <f t="array" ref="F220" xml:space="preserve">
IF(A220="","",
_xlfn._xlws.FILTER('BD PREÇO'!$F$10:$F$1609,'BD PREÇO'!$A$10:$A$1609=A220,""))</f>
        <v/>
      </c>
      <c r="G220" s="81" t="str" cm="1">
        <f t="array" ref="G220" xml:space="preserve">
IF(A220="","",
_xlfn._xlws.FILTER('BD PREÇO'!$G$10:$G$1609,'BD PREÇO'!$A$10:$A$1609=A220,""))</f>
        <v/>
      </c>
      <c r="H220" s="81" t="str" cm="1">
        <f t="array" ref="H220" xml:space="preserve">
IF(A220="","",
_xlfn._xlws.FILTER('BD ITEM'!$M$12:$M$331,'BD ITEM'!$B$12:$B$331=B220,""))</f>
        <v/>
      </c>
      <c r="I220" s="81" t="str" cm="1">
        <f t="array" ref="I220" xml:space="preserve">
IF(A220="","",
_xlfn._xlws.FILTER('BD ITEM'!$N$12:$N$331,'BD ITEM'!$B$12:$B$331=B220,""))</f>
        <v/>
      </c>
      <c r="J220" s="62" t="str" cm="1">
        <f t="array" ref="J220" xml:space="preserve">
IF(A220="","",
_xlfn._xlws.FILTER('BD PREÇO'!$P$10:$P$1609,'BD PREÇO'!$A$10:$A$1609=A220,""))</f>
        <v/>
      </c>
      <c r="K220" s="90" t="str" cm="1">
        <f t="array" ref="K220" xml:space="preserve">
IF(A220="","",
_xlfn._xlws.FILTER('BD PREÇO'!$Q$10:$Q$1609,'BD PREÇO'!$A$10:$A$1609=A220,""))</f>
        <v/>
      </c>
      <c r="L220" s="88" t="str" cm="1">
        <f t="array" ref="L220" xml:space="preserve">
IF(A220="","",
_xlfn._xlws.FILTER('BD PREÇO'!$R$10:$R$1609,'BD PREÇO'!$A$10:$A$1609=A220,""))</f>
        <v/>
      </c>
      <c r="M220" s="89" t="str" cm="1">
        <f t="array" ref="M220" xml:space="preserve">
IF(A220="","",
_xlfn._xlws.FILTER('BD PREÇO'!$S$10:$S$1609,'BD PREÇO'!$A$10:$A$1609=A220,""))</f>
        <v/>
      </c>
      <c r="N220" s="89" t="str" cm="1">
        <f t="array" ref="N220" xml:space="preserve">
IF(A220="","",
_xlfn._xlws.FILTER('BD ITEM'!$O$12:$O$331,'BD ITEM'!$B$12:$B$331=B220,""))</f>
        <v/>
      </c>
      <c r="O220" s="89" t="str" cm="1">
        <f t="array" ref="O220" xml:space="preserve">
IF(A220="","",
_xlfn._xlws.FILTER('BD ITEM'!$P$12:$P$331,'BD ITEM'!$B$12:$B$331=B220,""))</f>
        <v/>
      </c>
      <c r="P220" s="89" t="str" cm="1">
        <f t="array" ref="P220" xml:space="preserve">
IF(A220="","",
_xlfn._xlws.FILTER('BD ITEM'!$Q$12:$Q$331,'BD ITEM'!$B$12:$B$331=B220,""))</f>
        <v/>
      </c>
      <c r="Q220" s="87" t="str" cm="1">
        <f t="array" ref="Q220" xml:space="preserve">
IF(A220="","",
_xlfn._xlws.FILTER('BD PREÇO'!$T$10:$T$1609,'BD PREÇO'!$A$10:$A$1609=A220,""))</f>
        <v/>
      </c>
      <c r="R220" s="23"/>
    </row>
    <row r="221" spans="1:18">
      <c r="A221" s="41"/>
      <c r="B221" s="81" t="str" cm="1">
        <f t="array" ref="B221" xml:space="preserve">
IF(A221="","",
_xlfn._xlws.FILTER('BD PREÇO'!$B$10:$B$1609,'BD PREÇO'!$A$10:$A$1609=A221,""))</f>
        <v/>
      </c>
      <c r="C221" s="81" t="str" cm="1">
        <f t="array" ref="C221" xml:space="preserve">
IF(A221="","",
_xlfn._xlws.FILTER('BD PREÇO'!$C$10:$C$1609,'BD PREÇO'!$A$10:$A$1609=A221,""))</f>
        <v/>
      </c>
      <c r="D221" s="81" t="str" cm="1">
        <f t="array" ref="D221" xml:space="preserve">
IF(A221="","",
_xlfn._xlws.FILTER('BD ITEM'!$I$12:$I$331,'BD ITEM'!$B$12:$B$331=B221,""))</f>
        <v/>
      </c>
      <c r="E221" s="81" t="str" cm="1">
        <f t="array" ref="E221" xml:space="preserve">
IF(A221="","",
_xlfn._xlws.FILTER('BD PREÇO'!$E$10:$E$1609,'BD PREÇO'!$A$10:$A$1609=A221,""))</f>
        <v/>
      </c>
      <c r="F221" s="81" t="str" cm="1">
        <f t="array" ref="F221" xml:space="preserve">
IF(A221="","",
_xlfn._xlws.FILTER('BD PREÇO'!$F$10:$F$1609,'BD PREÇO'!$A$10:$A$1609=A221,""))</f>
        <v/>
      </c>
      <c r="G221" s="81" t="str" cm="1">
        <f t="array" ref="G221" xml:space="preserve">
IF(A221="","",
_xlfn._xlws.FILTER('BD PREÇO'!$G$10:$G$1609,'BD PREÇO'!$A$10:$A$1609=A221,""))</f>
        <v/>
      </c>
      <c r="H221" s="81" t="str" cm="1">
        <f t="array" ref="H221" xml:space="preserve">
IF(A221="","",
_xlfn._xlws.FILTER('BD ITEM'!$M$12:$M$331,'BD ITEM'!$B$12:$B$331=B221,""))</f>
        <v/>
      </c>
      <c r="I221" s="81" t="str" cm="1">
        <f t="array" ref="I221" xml:space="preserve">
IF(A221="","",
_xlfn._xlws.FILTER('BD ITEM'!$N$12:$N$331,'BD ITEM'!$B$12:$B$331=B221,""))</f>
        <v/>
      </c>
      <c r="J221" s="62" t="str" cm="1">
        <f t="array" ref="J221" xml:space="preserve">
IF(A221="","",
_xlfn._xlws.FILTER('BD PREÇO'!$P$10:$P$1609,'BD PREÇO'!$A$10:$A$1609=A221,""))</f>
        <v/>
      </c>
      <c r="K221" s="90" t="str" cm="1">
        <f t="array" ref="K221" xml:space="preserve">
IF(A221="","",
_xlfn._xlws.FILTER('BD PREÇO'!$Q$10:$Q$1609,'BD PREÇO'!$A$10:$A$1609=A221,""))</f>
        <v/>
      </c>
      <c r="L221" s="88" t="str" cm="1">
        <f t="array" ref="L221" xml:space="preserve">
IF(A221="","",
_xlfn._xlws.FILTER('BD PREÇO'!$R$10:$R$1609,'BD PREÇO'!$A$10:$A$1609=A221,""))</f>
        <v/>
      </c>
      <c r="M221" s="89" t="str" cm="1">
        <f t="array" ref="M221" xml:space="preserve">
IF(A221="","",
_xlfn._xlws.FILTER('BD PREÇO'!$S$10:$S$1609,'BD PREÇO'!$A$10:$A$1609=A221,""))</f>
        <v/>
      </c>
      <c r="N221" s="89" t="str" cm="1">
        <f t="array" ref="N221" xml:space="preserve">
IF(A221="","",
_xlfn._xlws.FILTER('BD ITEM'!$O$12:$O$331,'BD ITEM'!$B$12:$B$331=B221,""))</f>
        <v/>
      </c>
      <c r="O221" s="89" t="str" cm="1">
        <f t="array" ref="O221" xml:space="preserve">
IF(A221="","",
_xlfn._xlws.FILTER('BD ITEM'!$P$12:$P$331,'BD ITEM'!$B$12:$B$331=B221,""))</f>
        <v/>
      </c>
      <c r="P221" s="89" t="str" cm="1">
        <f t="array" ref="P221" xml:space="preserve">
IF(A221="","",
_xlfn._xlws.FILTER('BD ITEM'!$Q$12:$Q$331,'BD ITEM'!$B$12:$B$331=B221,""))</f>
        <v/>
      </c>
      <c r="Q221" s="87" t="str" cm="1">
        <f t="array" ref="Q221" xml:space="preserve">
IF(A221="","",
_xlfn._xlws.FILTER('BD PREÇO'!$T$10:$T$1609,'BD PREÇO'!$A$10:$A$1609=A221,""))</f>
        <v/>
      </c>
      <c r="R221" s="23"/>
    </row>
    <row r="222" spans="1:18">
      <c r="A222" s="41"/>
      <c r="B222" s="81" t="str" cm="1">
        <f t="array" ref="B222" xml:space="preserve">
IF(A222="","",
_xlfn._xlws.FILTER('BD PREÇO'!$B$10:$B$1609,'BD PREÇO'!$A$10:$A$1609=A222,""))</f>
        <v/>
      </c>
      <c r="C222" s="81" t="str" cm="1">
        <f t="array" ref="C222" xml:space="preserve">
IF(A222="","",
_xlfn._xlws.FILTER('BD PREÇO'!$C$10:$C$1609,'BD PREÇO'!$A$10:$A$1609=A222,""))</f>
        <v/>
      </c>
      <c r="D222" s="81" t="str" cm="1">
        <f t="array" ref="D222" xml:space="preserve">
IF(A222="","",
_xlfn._xlws.FILTER('BD ITEM'!$I$12:$I$331,'BD ITEM'!$B$12:$B$331=B222,""))</f>
        <v/>
      </c>
      <c r="E222" s="81" t="str" cm="1">
        <f t="array" ref="E222" xml:space="preserve">
IF(A222="","",
_xlfn._xlws.FILTER('BD PREÇO'!$E$10:$E$1609,'BD PREÇO'!$A$10:$A$1609=A222,""))</f>
        <v/>
      </c>
      <c r="F222" s="81" t="str" cm="1">
        <f t="array" ref="F222" xml:space="preserve">
IF(A222="","",
_xlfn._xlws.FILTER('BD PREÇO'!$F$10:$F$1609,'BD PREÇO'!$A$10:$A$1609=A222,""))</f>
        <v/>
      </c>
      <c r="G222" s="81" t="str" cm="1">
        <f t="array" ref="G222" xml:space="preserve">
IF(A222="","",
_xlfn._xlws.FILTER('BD PREÇO'!$G$10:$G$1609,'BD PREÇO'!$A$10:$A$1609=A222,""))</f>
        <v/>
      </c>
      <c r="H222" s="81" t="str" cm="1">
        <f t="array" ref="H222" xml:space="preserve">
IF(A222="","",
_xlfn._xlws.FILTER('BD ITEM'!$M$12:$M$331,'BD ITEM'!$B$12:$B$331=B222,""))</f>
        <v/>
      </c>
      <c r="I222" s="81" t="str" cm="1">
        <f t="array" ref="I222" xml:space="preserve">
IF(A222="","",
_xlfn._xlws.FILTER('BD ITEM'!$N$12:$N$331,'BD ITEM'!$B$12:$B$331=B222,""))</f>
        <v/>
      </c>
      <c r="J222" s="62" t="str" cm="1">
        <f t="array" ref="J222" xml:space="preserve">
IF(A222="","",
_xlfn._xlws.FILTER('BD PREÇO'!$P$10:$P$1609,'BD PREÇO'!$A$10:$A$1609=A222,""))</f>
        <v/>
      </c>
      <c r="K222" s="90" t="str" cm="1">
        <f t="array" ref="K222" xml:space="preserve">
IF(A222="","",
_xlfn._xlws.FILTER('BD PREÇO'!$Q$10:$Q$1609,'BD PREÇO'!$A$10:$A$1609=A222,""))</f>
        <v/>
      </c>
      <c r="L222" s="88" t="str" cm="1">
        <f t="array" ref="L222" xml:space="preserve">
IF(A222="","",
_xlfn._xlws.FILTER('BD PREÇO'!$R$10:$R$1609,'BD PREÇO'!$A$10:$A$1609=A222,""))</f>
        <v/>
      </c>
      <c r="M222" s="89" t="str" cm="1">
        <f t="array" ref="M222" xml:space="preserve">
IF(A222="","",
_xlfn._xlws.FILTER('BD PREÇO'!$S$10:$S$1609,'BD PREÇO'!$A$10:$A$1609=A222,""))</f>
        <v/>
      </c>
      <c r="N222" s="89" t="str" cm="1">
        <f t="array" ref="N222" xml:space="preserve">
IF(A222="","",
_xlfn._xlws.FILTER('BD ITEM'!$O$12:$O$331,'BD ITEM'!$B$12:$B$331=B222,""))</f>
        <v/>
      </c>
      <c r="O222" s="89" t="str" cm="1">
        <f t="array" ref="O222" xml:space="preserve">
IF(A222="","",
_xlfn._xlws.FILTER('BD ITEM'!$P$12:$P$331,'BD ITEM'!$B$12:$B$331=B222,""))</f>
        <v/>
      </c>
      <c r="P222" s="89" t="str" cm="1">
        <f t="array" ref="P222" xml:space="preserve">
IF(A222="","",
_xlfn._xlws.FILTER('BD ITEM'!$Q$12:$Q$331,'BD ITEM'!$B$12:$B$331=B222,""))</f>
        <v/>
      </c>
      <c r="Q222" s="87" t="str" cm="1">
        <f t="array" ref="Q222" xml:space="preserve">
IF(A222="","",
_xlfn._xlws.FILTER('BD PREÇO'!$T$10:$T$1609,'BD PREÇO'!$A$10:$A$1609=A222,""))</f>
        <v/>
      </c>
      <c r="R222" s="23"/>
    </row>
    <row r="223" spans="1:18">
      <c r="A223" s="41"/>
      <c r="B223" s="81" t="str" cm="1">
        <f t="array" ref="B223" xml:space="preserve">
IF(A223="","",
_xlfn._xlws.FILTER('BD PREÇO'!$B$10:$B$1609,'BD PREÇO'!$A$10:$A$1609=A223,""))</f>
        <v/>
      </c>
      <c r="C223" s="81" t="str" cm="1">
        <f t="array" ref="C223" xml:space="preserve">
IF(A223="","",
_xlfn._xlws.FILTER('BD PREÇO'!$C$10:$C$1609,'BD PREÇO'!$A$10:$A$1609=A223,""))</f>
        <v/>
      </c>
      <c r="D223" s="81" t="str" cm="1">
        <f t="array" ref="D223" xml:space="preserve">
IF(A223="","",
_xlfn._xlws.FILTER('BD ITEM'!$I$12:$I$331,'BD ITEM'!$B$12:$B$331=B223,""))</f>
        <v/>
      </c>
      <c r="E223" s="81" t="str" cm="1">
        <f t="array" ref="E223" xml:space="preserve">
IF(A223="","",
_xlfn._xlws.FILTER('BD PREÇO'!$E$10:$E$1609,'BD PREÇO'!$A$10:$A$1609=A223,""))</f>
        <v/>
      </c>
      <c r="F223" s="81" t="str" cm="1">
        <f t="array" ref="F223" xml:space="preserve">
IF(A223="","",
_xlfn._xlws.FILTER('BD PREÇO'!$F$10:$F$1609,'BD PREÇO'!$A$10:$A$1609=A223,""))</f>
        <v/>
      </c>
      <c r="G223" s="81" t="str" cm="1">
        <f t="array" ref="G223" xml:space="preserve">
IF(A223="","",
_xlfn._xlws.FILTER('BD PREÇO'!$G$10:$G$1609,'BD PREÇO'!$A$10:$A$1609=A223,""))</f>
        <v/>
      </c>
      <c r="H223" s="81" t="str" cm="1">
        <f t="array" ref="H223" xml:space="preserve">
IF(A223="","",
_xlfn._xlws.FILTER('BD ITEM'!$M$12:$M$331,'BD ITEM'!$B$12:$B$331=B223,""))</f>
        <v/>
      </c>
      <c r="I223" s="81" t="str" cm="1">
        <f t="array" ref="I223" xml:space="preserve">
IF(A223="","",
_xlfn._xlws.FILTER('BD ITEM'!$N$12:$N$331,'BD ITEM'!$B$12:$B$331=B223,""))</f>
        <v/>
      </c>
      <c r="J223" s="62" t="str" cm="1">
        <f t="array" ref="J223" xml:space="preserve">
IF(A223="","",
_xlfn._xlws.FILTER('BD PREÇO'!$P$10:$P$1609,'BD PREÇO'!$A$10:$A$1609=A223,""))</f>
        <v/>
      </c>
      <c r="K223" s="90" t="str" cm="1">
        <f t="array" ref="K223" xml:space="preserve">
IF(A223="","",
_xlfn._xlws.FILTER('BD PREÇO'!$Q$10:$Q$1609,'BD PREÇO'!$A$10:$A$1609=A223,""))</f>
        <v/>
      </c>
      <c r="L223" s="88" t="str" cm="1">
        <f t="array" ref="L223" xml:space="preserve">
IF(A223="","",
_xlfn._xlws.FILTER('BD PREÇO'!$R$10:$R$1609,'BD PREÇO'!$A$10:$A$1609=A223,""))</f>
        <v/>
      </c>
      <c r="M223" s="89" t="str" cm="1">
        <f t="array" ref="M223" xml:space="preserve">
IF(A223="","",
_xlfn._xlws.FILTER('BD PREÇO'!$S$10:$S$1609,'BD PREÇO'!$A$10:$A$1609=A223,""))</f>
        <v/>
      </c>
      <c r="N223" s="89" t="str" cm="1">
        <f t="array" ref="N223" xml:space="preserve">
IF(A223="","",
_xlfn._xlws.FILTER('BD ITEM'!$O$12:$O$331,'BD ITEM'!$B$12:$B$331=B223,""))</f>
        <v/>
      </c>
      <c r="O223" s="89" t="str" cm="1">
        <f t="array" ref="O223" xml:space="preserve">
IF(A223="","",
_xlfn._xlws.FILTER('BD ITEM'!$P$12:$P$331,'BD ITEM'!$B$12:$B$331=B223,""))</f>
        <v/>
      </c>
      <c r="P223" s="89" t="str" cm="1">
        <f t="array" ref="P223" xml:space="preserve">
IF(A223="","",
_xlfn._xlws.FILTER('BD ITEM'!$Q$12:$Q$331,'BD ITEM'!$B$12:$B$331=B223,""))</f>
        <v/>
      </c>
      <c r="Q223" s="87" t="str" cm="1">
        <f t="array" ref="Q223" xml:space="preserve">
IF(A223="","",
_xlfn._xlws.FILTER('BD PREÇO'!$T$10:$T$1609,'BD PREÇO'!$A$10:$A$1609=A223,""))</f>
        <v/>
      </c>
      <c r="R223" s="23"/>
    </row>
    <row r="224" spans="1:18">
      <c r="A224" s="41"/>
      <c r="B224" s="81" t="str" cm="1">
        <f t="array" ref="B224" xml:space="preserve">
IF(A224="","",
_xlfn._xlws.FILTER('BD PREÇO'!$B$10:$B$1609,'BD PREÇO'!$A$10:$A$1609=A224,""))</f>
        <v/>
      </c>
      <c r="C224" s="81" t="str" cm="1">
        <f t="array" ref="C224" xml:space="preserve">
IF(A224="","",
_xlfn._xlws.FILTER('BD PREÇO'!$C$10:$C$1609,'BD PREÇO'!$A$10:$A$1609=A224,""))</f>
        <v/>
      </c>
      <c r="D224" s="81" t="str" cm="1">
        <f t="array" ref="D224" xml:space="preserve">
IF(A224="","",
_xlfn._xlws.FILTER('BD ITEM'!$I$12:$I$331,'BD ITEM'!$B$12:$B$331=B224,""))</f>
        <v/>
      </c>
      <c r="E224" s="81" t="str" cm="1">
        <f t="array" ref="E224" xml:space="preserve">
IF(A224="","",
_xlfn._xlws.FILTER('BD PREÇO'!$E$10:$E$1609,'BD PREÇO'!$A$10:$A$1609=A224,""))</f>
        <v/>
      </c>
      <c r="F224" s="81" t="str" cm="1">
        <f t="array" ref="F224" xml:space="preserve">
IF(A224="","",
_xlfn._xlws.FILTER('BD PREÇO'!$F$10:$F$1609,'BD PREÇO'!$A$10:$A$1609=A224,""))</f>
        <v/>
      </c>
      <c r="G224" s="81" t="str" cm="1">
        <f t="array" ref="G224" xml:space="preserve">
IF(A224="","",
_xlfn._xlws.FILTER('BD PREÇO'!$G$10:$G$1609,'BD PREÇO'!$A$10:$A$1609=A224,""))</f>
        <v/>
      </c>
      <c r="H224" s="81" t="str" cm="1">
        <f t="array" ref="H224" xml:space="preserve">
IF(A224="","",
_xlfn._xlws.FILTER('BD ITEM'!$M$12:$M$331,'BD ITEM'!$B$12:$B$331=B224,""))</f>
        <v/>
      </c>
      <c r="I224" s="81" t="str" cm="1">
        <f t="array" ref="I224" xml:space="preserve">
IF(A224="","",
_xlfn._xlws.FILTER('BD ITEM'!$N$12:$N$331,'BD ITEM'!$B$12:$B$331=B224,""))</f>
        <v/>
      </c>
      <c r="J224" s="62" t="str" cm="1">
        <f t="array" ref="J224" xml:space="preserve">
IF(A224="","",
_xlfn._xlws.FILTER('BD PREÇO'!$P$10:$P$1609,'BD PREÇO'!$A$10:$A$1609=A224,""))</f>
        <v/>
      </c>
      <c r="K224" s="90" t="str" cm="1">
        <f t="array" ref="K224" xml:space="preserve">
IF(A224="","",
_xlfn._xlws.FILTER('BD PREÇO'!$Q$10:$Q$1609,'BD PREÇO'!$A$10:$A$1609=A224,""))</f>
        <v/>
      </c>
      <c r="L224" s="88" t="str" cm="1">
        <f t="array" ref="L224" xml:space="preserve">
IF(A224="","",
_xlfn._xlws.FILTER('BD PREÇO'!$R$10:$R$1609,'BD PREÇO'!$A$10:$A$1609=A224,""))</f>
        <v/>
      </c>
      <c r="M224" s="89" t="str" cm="1">
        <f t="array" ref="M224" xml:space="preserve">
IF(A224="","",
_xlfn._xlws.FILTER('BD PREÇO'!$S$10:$S$1609,'BD PREÇO'!$A$10:$A$1609=A224,""))</f>
        <v/>
      </c>
      <c r="N224" s="89" t="str" cm="1">
        <f t="array" ref="N224" xml:space="preserve">
IF(A224="","",
_xlfn._xlws.FILTER('BD ITEM'!$O$12:$O$331,'BD ITEM'!$B$12:$B$331=B224,""))</f>
        <v/>
      </c>
      <c r="O224" s="89" t="str" cm="1">
        <f t="array" ref="O224" xml:space="preserve">
IF(A224="","",
_xlfn._xlws.FILTER('BD ITEM'!$P$12:$P$331,'BD ITEM'!$B$12:$B$331=B224,""))</f>
        <v/>
      </c>
      <c r="P224" s="89" t="str" cm="1">
        <f t="array" ref="P224" xml:space="preserve">
IF(A224="","",
_xlfn._xlws.FILTER('BD ITEM'!$Q$12:$Q$331,'BD ITEM'!$B$12:$B$331=B224,""))</f>
        <v/>
      </c>
      <c r="Q224" s="87" t="str" cm="1">
        <f t="array" ref="Q224" xml:space="preserve">
IF(A224="","",
_xlfn._xlws.FILTER('BD PREÇO'!$T$10:$T$1609,'BD PREÇO'!$A$10:$A$1609=A224,""))</f>
        <v/>
      </c>
      <c r="R224" s="23"/>
    </row>
    <row r="225" spans="1:18">
      <c r="A225" s="41"/>
      <c r="B225" s="81" t="str" cm="1">
        <f t="array" ref="B225" xml:space="preserve">
IF(A225="","",
_xlfn._xlws.FILTER('BD PREÇO'!$B$10:$B$1609,'BD PREÇO'!$A$10:$A$1609=A225,""))</f>
        <v/>
      </c>
      <c r="C225" s="81" t="str" cm="1">
        <f t="array" ref="C225" xml:space="preserve">
IF(A225="","",
_xlfn._xlws.FILTER('BD PREÇO'!$C$10:$C$1609,'BD PREÇO'!$A$10:$A$1609=A225,""))</f>
        <v/>
      </c>
      <c r="D225" s="81" t="str" cm="1">
        <f t="array" ref="D225" xml:space="preserve">
IF(A225="","",
_xlfn._xlws.FILTER('BD ITEM'!$I$12:$I$331,'BD ITEM'!$B$12:$B$331=B225,""))</f>
        <v/>
      </c>
      <c r="E225" s="81" t="str" cm="1">
        <f t="array" ref="E225" xml:space="preserve">
IF(A225="","",
_xlfn._xlws.FILTER('BD PREÇO'!$E$10:$E$1609,'BD PREÇO'!$A$10:$A$1609=A225,""))</f>
        <v/>
      </c>
      <c r="F225" s="81" t="str" cm="1">
        <f t="array" ref="F225" xml:space="preserve">
IF(A225="","",
_xlfn._xlws.FILTER('BD PREÇO'!$F$10:$F$1609,'BD PREÇO'!$A$10:$A$1609=A225,""))</f>
        <v/>
      </c>
      <c r="G225" s="81" t="str" cm="1">
        <f t="array" ref="G225" xml:space="preserve">
IF(A225="","",
_xlfn._xlws.FILTER('BD PREÇO'!$G$10:$G$1609,'BD PREÇO'!$A$10:$A$1609=A225,""))</f>
        <v/>
      </c>
      <c r="H225" s="81" t="str" cm="1">
        <f t="array" ref="H225" xml:space="preserve">
IF(A225="","",
_xlfn._xlws.FILTER('BD ITEM'!$M$12:$M$331,'BD ITEM'!$B$12:$B$331=B225,""))</f>
        <v/>
      </c>
      <c r="I225" s="81" t="str" cm="1">
        <f t="array" ref="I225" xml:space="preserve">
IF(A225="","",
_xlfn._xlws.FILTER('BD ITEM'!$N$12:$N$331,'BD ITEM'!$B$12:$B$331=B225,""))</f>
        <v/>
      </c>
      <c r="J225" s="62" t="str" cm="1">
        <f t="array" ref="J225" xml:space="preserve">
IF(A225="","",
_xlfn._xlws.FILTER('BD PREÇO'!$P$10:$P$1609,'BD PREÇO'!$A$10:$A$1609=A225,""))</f>
        <v/>
      </c>
      <c r="K225" s="90" t="str" cm="1">
        <f t="array" ref="K225" xml:space="preserve">
IF(A225="","",
_xlfn._xlws.FILTER('BD PREÇO'!$Q$10:$Q$1609,'BD PREÇO'!$A$10:$A$1609=A225,""))</f>
        <v/>
      </c>
      <c r="L225" s="88" t="str" cm="1">
        <f t="array" ref="L225" xml:space="preserve">
IF(A225="","",
_xlfn._xlws.FILTER('BD PREÇO'!$R$10:$R$1609,'BD PREÇO'!$A$10:$A$1609=A225,""))</f>
        <v/>
      </c>
      <c r="M225" s="89" t="str" cm="1">
        <f t="array" ref="M225" xml:space="preserve">
IF(A225="","",
_xlfn._xlws.FILTER('BD PREÇO'!$S$10:$S$1609,'BD PREÇO'!$A$10:$A$1609=A225,""))</f>
        <v/>
      </c>
      <c r="N225" s="89" t="str" cm="1">
        <f t="array" ref="N225" xml:space="preserve">
IF(A225="","",
_xlfn._xlws.FILTER('BD ITEM'!$O$12:$O$331,'BD ITEM'!$B$12:$B$331=B225,""))</f>
        <v/>
      </c>
      <c r="O225" s="89" t="str" cm="1">
        <f t="array" ref="O225" xml:space="preserve">
IF(A225="","",
_xlfn._xlws.FILTER('BD ITEM'!$P$12:$P$331,'BD ITEM'!$B$12:$B$331=B225,""))</f>
        <v/>
      </c>
      <c r="P225" s="89" t="str" cm="1">
        <f t="array" ref="P225" xml:space="preserve">
IF(A225="","",
_xlfn._xlws.FILTER('BD ITEM'!$Q$12:$Q$331,'BD ITEM'!$B$12:$B$331=B225,""))</f>
        <v/>
      </c>
      <c r="Q225" s="87" t="str" cm="1">
        <f t="array" ref="Q225" xml:space="preserve">
IF(A225="","",
_xlfn._xlws.FILTER('BD PREÇO'!$T$10:$T$1609,'BD PREÇO'!$A$10:$A$1609=A225,""))</f>
        <v/>
      </c>
      <c r="R225" s="23"/>
    </row>
    <row r="226" spans="1:18">
      <c r="A226" s="41"/>
      <c r="B226" s="81" t="str" cm="1">
        <f t="array" ref="B226" xml:space="preserve">
IF(A226="","",
_xlfn._xlws.FILTER('BD PREÇO'!$B$10:$B$1609,'BD PREÇO'!$A$10:$A$1609=A226,""))</f>
        <v/>
      </c>
      <c r="C226" s="81" t="str" cm="1">
        <f t="array" ref="C226" xml:space="preserve">
IF(A226="","",
_xlfn._xlws.FILTER('BD PREÇO'!$C$10:$C$1609,'BD PREÇO'!$A$10:$A$1609=A226,""))</f>
        <v/>
      </c>
      <c r="D226" s="81" t="str" cm="1">
        <f t="array" ref="D226" xml:space="preserve">
IF(A226="","",
_xlfn._xlws.FILTER('BD ITEM'!$I$12:$I$331,'BD ITEM'!$B$12:$B$331=B226,""))</f>
        <v/>
      </c>
      <c r="E226" s="81" t="str" cm="1">
        <f t="array" ref="E226" xml:space="preserve">
IF(A226="","",
_xlfn._xlws.FILTER('BD PREÇO'!$E$10:$E$1609,'BD PREÇO'!$A$10:$A$1609=A226,""))</f>
        <v/>
      </c>
      <c r="F226" s="81" t="str" cm="1">
        <f t="array" ref="F226" xml:space="preserve">
IF(A226="","",
_xlfn._xlws.FILTER('BD PREÇO'!$F$10:$F$1609,'BD PREÇO'!$A$10:$A$1609=A226,""))</f>
        <v/>
      </c>
      <c r="G226" s="81" t="str" cm="1">
        <f t="array" ref="G226" xml:space="preserve">
IF(A226="","",
_xlfn._xlws.FILTER('BD PREÇO'!$G$10:$G$1609,'BD PREÇO'!$A$10:$A$1609=A226,""))</f>
        <v/>
      </c>
      <c r="H226" s="81" t="str" cm="1">
        <f t="array" ref="H226" xml:space="preserve">
IF(A226="","",
_xlfn._xlws.FILTER('BD ITEM'!$M$12:$M$331,'BD ITEM'!$B$12:$B$331=B226,""))</f>
        <v/>
      </c>
      <c r="I226" s="81" t="str" cm="1">
        <f t="array" ref="I226" xml:space="preserve">
IF(A226="","",
_xlfn._xlws.FILTER('BD ITEM'!$N$12:$N$331,'BD ITEM'!$B$12:$B$331=B226,""))</f>
        <v/>
      </c>
      <c r="J226" s="62" t="str" cm="1">
        <f t="array" ref="J226" xml:space="preserve">
IF(A226="","",
_xlfn._xlws.FILTER('BD PREÇO'!$P$10:$P$1609,'BD PREÇO'!$A$10:$A$1609=A226,""))</f>
        <v/>
      </c>
      <c r="K226" s="90" t="str" cm="1">
        <f t="array" ref="K226" xml:space="preserve">
IF(A226="","",
_xlfn._xlws.FILTER('BD PREÇO'!$Q$10:$Q$1609,'BD PREÇO'!$A$10:$A$1609=A226,""))</f>
        <v/>
      </c>
      <c r="L226" s="88" t="str" cm="1">
        <f t="array" ref="L226" xml:space="preserve">
IF(A226="","",
_xlfn._xlws.FILTER('BD PREÇO'!$R$10:$R$1609,'BD PREÇO'!$A$10:$A$1609=A226,""))</f>
        <v/>
      </c>
      <c r="M226" s="89" t="str" cm="1">
        <f t="array" ref="M226" xml:space="preserve">
IF(A226="","",
_xlfn._xlws.FILTER('BD PREÇO'!$S$10:$S$1609,'BD PREÇO'!$A$10:$A$1609=A226,""))</f>
        <v/>
      </c>
      <c r="N226" s="89" t="str" cm="1">
        <f t="array" ref="N226" xml:space="preserve">
IF(A226="","",
_xlfn._xlws.FILTER('BD ITEM'!$O$12:$O$331,'BD ITEM'!$B$12:$B$331=B226,""))</f>
        <v/>
      </c>
      <c r="O226" s="89" t="str" cm="1">
        <f t="array" ref="O226" xml:space="preserve">
IF(A226="","",
_xlfn._xlws.FILTER('BD ITEM'!$P$12:$P$331,'BD ITEM'!$B$12:$B$331=B226,""))</f>
        <v/>
      </c>
      <c r="P226" s="89" t="str" cm="1">
        <f t="array" ref="P226" xml:space="preserve">
IF(A226="","",
_xlfn._xlws.FILTER('BD ITEM'!$Q$12:$Q$331,'BD ITEM'!$B$12:$B$331=B226,""))</f>
        <v/>
      </c>
      <c r="Q226" s="87" t="str" cm="1">
        <f t="array" ref="Q226" xml:space="preserve">
IF(A226="","",
_xlfn._xlws.FILTER('BD PREÇO'!$T$10:$T$1609,'BD PREÇO'!$A$10:$A$1609=A226,""))</f>
        <v/>
      </c>
      <c r="R226" s="23"/>
    </row>
    <row r="227" spans="1:18">
      <c r="A227" s="41"/>
      <c r="B227" s="81" t="str" cm="1">
        <f t="array" ref="B227" xml:space="preserve">
IF(A227="","",
_xlfn._xlws.FILTER('BD PREÇO'!$B$10:$B$1609,'BD PREÇO'!$A$10:$A$1609=A227,""))</f>
        <v/>
      </c>
      <c r="C227" s="81" t="str" cm="1">
        <f t="array" ref="C227" xml:space="preserve">
IF(A227="","",
_xlfn._xlws.FILTER('BD PREÇO'!$C$10:$C$1609,'BD PREÇO'!$A$10:$A$1609=A227,""))</f>
        <v/>
      </c>
      <c r="D227" s="81" t="str" cm="1">
        <f t="array" ref="D227" xml:space="preserve">
IF(A227="","",
_xlfn._xlws.FILTER('BD ITEM'!$I$12:$I$331,'BD ITEM'!$B$12:$B$331=B227,""))</f>
        <v/>
      </c>
      <c r="E227" s="81" t="str" cm="1">
        <f t="array" ref="E227" xml:space="preserve">
IF(A227="","",
_xlfn._xlws.FILTER('BD PREÇO'!$E$10:$E$1609,'BD PREÇO'!$A$10:$A$1609=A227,""))</f>
        <v/>
      </c>
      <c r="F227" s="81" t="str" cm="1">
        <f t="array" ref="F227" xml:space="preserve">
IF(A227="","",
_xlfn._xlws.FILTER('BD PREÇO'!$F$10:$F$1609,'BD PREÇO'!$A$10:$A$1609=A227,""))</f>
        <v/>
      </c>
      <c r="G227" s="81" t="str" cm="1">
        <f t="array" ref="G227" xml:space="preserve">
IF(A227="","",
_xlfn._xlws.FILTER('BD PREÇO'!$G$10:$G$1609,'BD PREÇO'!$A$10:$A$1609=A227,""))</f>
        <v/>
      </c>
      <c r="H227" s="81" t="str" cm="1">
        <f t="array" ref="H227" xml:space="preserve">
IF(A227="","",
_xlfn._xlws.FILTER('BD ITEM'!$M$12:$M$331,'BD ITEM'!$B$12:$B$331=B227,""))</f>
        <v/>
      </c>
      <c r="I227" s="81" t="str" cm="1">
        <f t="array" ref="I227" xml:space="preserve">
IF(A227="","",
_xlfn._xlws.FILTER('BD ITEM'!$N$12:$N$331,'BD ITEM'!$B$12:$B$331=B227,""))</f>
        <v/>
      </c>
      <c r="J227" s="62" t="str" cm="1">
        <f t="array" ref="J227" xml:space="preserve">
IF(A227="","",
_xlfn._xlws.FILTER('BD PREÇO'!$P$10:$P$1609,'BD PREÇO'!$A$10:$A$1609=A227,""))</f>
        <v/>
      </c>
      <c r="K227" s="90" t="str" cm="1">
        <f t="array" ref="K227" xml:space="preserve">
IF(A227="","",
_xlfn._xlws.FILTER('BD PREÇO'!$Q$10:$Q$1609,'BD PREÇO'!$A$10:$A$1609=A227,""))</f>
        <v/>
      </c>
      <c r="L227" s="88" t="str" cm="1">
        <f t="array" ref="L227" xml:space="preserve">
IF(A227="","",
_xlfn._xlws.FILTER('BD PREÇO'!$R$10:$R$1609,'BD PREÇO'!$A$10:$A$1609=A227,""))</f>
        <v/>
      </c>
      <c r="M227" s="89" t="str" cm="1">
        <f t="array" ref="M227" xml:space="preserve">
IF(A227="","",
_xlfn._xlws.FILTER('BD PREÇO'!$S$10:$S$1609,'BD PREÇO'!$A$10:$A$1609=A227,""))</f>
        <v/>
      </c>
      <c r="N227" s="89" t="str" cm="1">
        <f t="array" ref="N227" xml:space="preserve">
IF(A227="","",
_xlfn._xlws.FILTER('BD ITEM'!$O$12:$O$331,'BD ITEM'!$B$12:$B$331=B227,""))</f>
        <v/>
      </c>
      <c r="O227" s="89" t="str" cm="1">
        <f t="array" ref="O227" xml:space="preserve">
IF(A227="","",
_xlfn._xlws.FILTER('BD ITEM'!$P$12:$P$331,'BD ITEM'!$B$12:$B$331=B227,""))</f>
        <v/>
      </c>
      <c r="P227" s="89" t="str" cm="1">
        <f t="array" ref="P227" xml:space="preserve">
IF(A227="","",
_xlfn._xlws.FILTER('BD ITEM'!$Q$12:$Q$331,'BD ITEM'!$B$12:$B$331=B227,""))</f>
        <v/>
      </c>
      <c r="Q227" s="87" t="str" cm="1">
        <f t="array" ref="Q227" xml:space="preserve">
IF(A227="","",
_xlfn._xlws.FILTER('BD PREÇO'!$T$10:$T$1609,'BD PREÇO'!$A$10:$A$1609=A227,""))</f>
        <v/>
      </c>
      <c r="R227" s="23"/>
    </row>
    <row r="228" spans="1:18">
      <c r="A228" s="41"/>
      <c r="B228" s="81" t="str" cm="1">
        <f t="array" ref="B228" xml:space="preserve">
IF(A228="","",
_xlfn._xlws.FILTER('BD PREÇO'!$B$10:$B$1609,'BD PREÇO'!$A$10:$A$1609=A228,""))</f>
        <v/>
      </c>
      <c r="C228" s="81" t="str" cm="1">
        <f t="array" ref="C228" xml:space="preserve">
IF(A228="","",
_xlfn._xlws.FILTER('BD PREÇO'!$C$10:$C$1609,'BD PREÇO'!$A$10:$A$1609=A228,""))</f>
        <v/>
      </c>
      <c r="D228" s="81" t="str" cm="1">
        <f t="array" ref="D228" xml:space="preserve">
IF(A228="","",
_xlfn._xlws.FILTER('BD ITEM'!$I$12:$I$331,'BD ITEM'!$B$12:$B$331=B228,""))</f>
        <v/>
      </c>
      <c r="E228" s="81" t="str" cm="1">
        <f t="array" ref="E228" xml:space="preserve">
IF(A228="","",
_xlfn._xlws.FILTER('BD PREÇO'!$E$10:$E$1609,'BD PREÇO'!$A$10:$A$1609=A228,""))</f>
        <v/>
      </c>
      <c r="F228" s="81" t="str" cm="1">
        <f t="array" ref="F228" xml:space="preserve">
IF(A228="","",
_xlfn._xlws.FILTER('BD PREÇO'!$F$10:$F$1609,'BD PREÇO'!$A$10:$A$1609=A228,""))</f>
        <v/>
      </c>
      <c r="G228" s="81" t="str" cm="1">
        <f t="array" ref="G228" xml:space="preserve">
IF(A228="","",
_xlfn._xlws.FILTER('BD PREÇO'!$G$10:$G$1609,'BD PREÇO'!$A$10:$A$1609=A228,""))</f>
        <v/>
      </c>
      <c r="H228" s="81" t="str" cm="1">
        <f t="array" ref="H228" xml:space="preserve">
IF(A228="","",
_xlfn._xlws.FILTER('BD ITEM'!$M$12:$M$331,'BD ITEM'!$B$12:$B$331=B228,""))</f>
        <v/>
      </c>
      <c r="I228" s="81" t="str" cm="1">
        <f t="array" ref="I228" xml:space="preserve">
IF(A228="","",
_xlfn._xlws.FILTER('BD ITEM'!$N$12:$N$331,'BD ITEM'!$B$12:$B$331=B228,""))</f>
        <v/>
      </c>
      <c r="J228" s="62" t="str" cm="1">
        <f t="array" ref="J228" xml:space="preserve">
IF(A228="","",
_xlfn._xlws.FILTER('BD PREÇO'!$P$10:$P$1609,'BD PREÇO'!$A$10:$A$1609=A228,""))</f>
        <v/>
      </c>
      <c r="K228" s="90" t="str" cm="1">
        <f t="array" ref="K228" xml:space="preserve">
IF(A228="","",
_xlfn._xlws.FILTER('BD PREÇO'!$Q$10:$Q$1609,'BD PREÇO'!$A$10:$A$1609=A228,""))</f>
        <v/>
      </c>
      <c r="L228" s="88" t="str" cm="1">
        <f t="array" ref="L228" xml:space="preserve">
IF(A228="","",
_xlfn._xlws.FILTER('BD PREÇO'!$R$10:$R$1609,'BD PREÇO'!$A$10:$A$1609=A228,""))</f>
        <v/>
      </c>
      <c r="M228" s="89" t="str" cm="1">
        <f t="array" ref="M228" xml:space="preserve">
IF(A228="","",
_xlfn._xlws.FILTER('BD PREÇO'!$S$10:$S$1609,'BD PREÇO'!$A$10:$A$1609=A228,""))</f>
        <v/>
      </c>
      <c r="N228" s="89" t="str" cm="1">
        <f t="array" ref="N228" xml:space="preserve">
IF(A228="","",
_xlfn._xlws.FILTER('BD ITEM'!$O$12:$O$331,'BD ITEM'!$B$12:$B$331=B228,""))</f>
        <v/>
      </c>
      <c r="O228" s="89" t="str" cm="1">
        <f t="array" ref="O228" xml:space="preserve">
IF(A228="","",
_xlfn._xlws.FILTER('BD ITEM'!$P$12:$P$331,'BD ITEM'!$B$12:$B$331=B228,""))</f>
        <v/>
      </c>
      <c r="P228" s="89" t="str" cm="1">
        <f t="array" ref="P228" xml:space="preserve">
IF(A228="","",
_xlfn._xlws.FILTER('BD ITEM'!$Q$12:$Q$331,'BD ITEM'!$B$12:$B$331=B228,""))</f>
        <v/>
      </c>
      <c r="Q228" s="87" t="str" cm="1">
        <f t="array" ref="Q228" xml:space="preserve">
IF(A228="","",
_xlfn._xlws.FILTER('BD PREÇO'!$T$10:$T$1609,'BD PREÇO'!$A$10:$A$1609=A228,""))</f>
        <v/>
      </c>
      <c r="R228" s="23"/>
    </row>
    <row r="229" spans="1:18">
      <c r="A229" s="41"/>
      <c r="B229" s="81" t="str" cm="1">
        <f t="array" ref="B229" xml:space="preserve">
IF(A229="","",
_xlfn._xlws.FILTER('BD PREÇO'!$B$10:$B$1609,'BD PREÇO'!$A$10:$A$1609=A229,""))</f>
        <v/>
      </c>
      <c r="C229" s="81" t="str" cm="1">
        <f t="array" ref="C229" xml:space="preserve">
IF(A229="","",
_xlfn._xlws.FILTER('BD PREÇO'!$C$10:$C$1609,'BD PREÇO'!$A$10:$A$1609=A229,""))</f>
        <v/>
      </c>
      <c r="D229" s="81" t="str" cm="1">
        <f t="array" ref="D229" xml:space="preserve">
IF(A229="","",
_xlfn._xlws.FILTER('BD ITEM'!$I$12:$I$331,'BD ITEM'!$B$12:$B$331=B229,""))</f>
        <v/>
      </c>
      <c r="E229" s="81" t="str" cm="1">
        <f t="array" ref="E229" xml:space="preserve">
IF(A229="","",
_xlfn._xlws.FILTER('BD PREÇO'!$E$10:$E$1609,'BD PREÇO'!$A$10:$A$1609=A229,""))</f>
        <v/>
      </c>
      <c r="F229" s="81" t="str" cm="1">
        <f t="array" ref="F229" xml:space="preserve">
IF(A229="","",
_xlfn._xlws.FILTER('BD PREÇO'!$F$10:$F$1609,'BD PREÇO'!$A$10:$A$1609=A229,""))</f>
        <v/>
      </c>
      <c r="G229" s="81" t="str" cm="1">
        <f t="array" ref="G229" xml:space="preserve">
IF(A229="","",
_xlfn._xlws.FILTER('BD PREÇO'!$G$10:$G$1609,'BD PREÇO'!$A$10:$A$1609=A229,""))</f>
        <v/>
      </c>
      <c r="H229" s="81" t="str" cm="1">
        <f t="array" ref="H229" xml:space="preserve">
IF(A229="","",
_xlfn._xlws.FILTER('BD ITEM'!$M$12:$M$331,'BD ITEM'!$B$12:$B$331=B229,""))</f>
        <v/>
      </c>
      <c r="I229" s="81" t="str" cm="1">
        <f t="array" ref="I229" xml:space="preserve">
IF(A229="","",
_xlfn._xlws.FILTER('BD ITEM'!$N$12:$N$331,'BD ITEM'!$B$12:$B$331=B229,""))</f>
        <v/>
      </c>
      <c r="J229" s="62" t="str" cm="1">
        <f t="array" ref="J229" xml:space="preserve">
IF(A229="","",
_xlfn._xlws.FILTER('BD PREÇO'!$P$10:$P$1609,'BD PREÇO'!$A$10:$A$1609=A229,""))</f>
        <v/>
      </c>
      <c r="K229" s="90" t="str" cm="1">
        <f t="array" ref="K229" xml:space="preserve">
IF(A229="","",
_xlfn._xlws.FILTER('BD PREÇO'!$Q$10:$Q$1609,'BD PREÇO'!$A$10:$A$1609=A229,""))</f>
        <v/>
      </c>
      <c r="L229" s="88" t="str" cm="1">
        <f t="array" ref="L229" xml:space="preserve">
IF(A229="","",
_xlfn._xlws.FILTER('BD PREÇO'!$R$10:$R$1609,'BD PREÇO'!$A$10:$A$1609=A229,""))</f>
        <v/>
      </c>
      <c r="M229" s="89" t="str" cm="1">
        <f t="array" ref="M229" xml:space="preserve">
IF(A229="","",
_xlfn._xlws.FILTER('BD PREÇO'!$S$10:$S$1609,'BD PREÇO'!$A$10:$A$1609=A229,""))</f>
        <v/>
      </c>
      <c r="N229" s="89" t="str" cm="1">
        <f t="array" ref="N229" xml:space="preserve">
IF(A229="","",
_xlfn._xlws.FILTER('BD ITEM'!$O$12:$O$331,'BD ITEM'!$B$12:$B$331=B229,""))</f>
        <v/>
      </c>
      <c r="O229" s="89" t="str" cm="1">
        <f t="array" ref="O229" xml:space="preserve">
IF(A229="","",
_xlfn._xlws.FILTER('BD ITEM'!$P$12:$P$331,'BD ITEM'!$B$12:$B$331=B229,""))</f>
        <v/>
      </c>
      <c r="P229" s="89" t="str" cm="1">
        <f t="array" ref="P229" xml:space="preserve">
IF(A229="","",
_xlfn._xlws.FILTER('BD ITEM'!$Q$12:$Q$331,'BD ITEM'!$B$12:$B$331=B229,""))</f>
        <v/>
      </c>
      <c r="Q229" s="87" t="str" cm="1">
        <f t="array" ref="Q229" xml:space="preserve">
IF(A229="","",
_xlfn._xlws.FILTER('BD PREÇO'!$T$10:$T$1609,'BD PREÇO'!$A$10:$A$1609=A229,""))</f>
        <v/>
      </c>
      <c r="R229" s="23"/>
    </row>
    <row r="230" spans="1:18">
      <c r="A230" s="41"/>
      <c r="B230" s="81" t="str" cm="1">
        <f t="array" ref="B230" xml:space="preserve">
IF(A230="","",
_xlfn._xlws.FILTER('BD PREÇO'!$B$10:$B$1609,'BD PREÇO'!$A$10:$A$1609=A230,""))</f>
        <v/>
      </c>
      <c r="C230" s="81" t="str" cm="1">
        <f t="array" ref="C230" xml:space="preserve">
IF(A230="","",
_xlfn._xlws.FILTER('BD PREÇO'!$C$10:$C$1609,'BD PREÇO'!$A$10:$A$1609=A230,""))</f>
        <v/>
      </c>
      <c r="D230" s="81" t="str" cm="1">
        <f t="array" ref="D230" xml:space="preserve">
IF(A230="","",
_xlfn._xlws.FILTER('BD ITEM'!$I$12:$I$331,'BD ITEM'!$B$12:$B$331=B230,""))</f>
        <v/>
      </c>
      <c r="E230" s="81" t="str" cm="1">
        <f t="array" ref="E230" xml:space="preserve">
IF(A230="","",
_xlfn._xlws.FILTER('BD PREÇO'!$E$10:$E$1609,'BD PREÇO'!$A$10:$A$1609=A230,""))</f>
        <v/>
      </c>
      <c r="F230" s="81" t="str" cm="1">
        <f t="array" ref="F230" xml:space="preserve">
IF(A230="","",
_xlfn._xlws.FILTER('BD PREÇO'!$F$10:$F$1609,'BD PREÇO'!$A$10:$A$1609=A230,""))</f>
        <v/>
      </c>
      <c r="G230" s="81" t="str" cm="1">
        <f t="array" ref="G230" xml:space="preserve">
IF(A230="","",
_xlfn._xlws.FILTER('BD PREÇO'!$G$10:$G$1609,'BD PREÇO'!$A$10:$A$1609=A230,""))</f>
        <v/>
      </c>
      <c r="H230" s="81" t="str" cm="1">
        <f t="array" ref="H230" xml:space="preserve">
IF(A230="","",
_xlfn._xlws.FILTER('BD ITEM'!$M$12:$M$331,'BD ITEM'!$B$12:$B$331=B230,""))</f>
        <v/>
      </c>
      <c r="I230" s="81" t="str" cm="1">
        <f t="array" ref="I230" xml:space="preserve">
IF(A230="","",
_xlfn._xlws.FILTER('BD ITEM'!$N$12:$N$331,'BD ITEM'!$B$12:$B$331=B230,""))</f>
        <v/>
      </c>
      <c r="J230" s="62" t="str" cm="1">
        <f t="array" ref="J230" xml:space="preserve">
IF(A230="","",
_xlfn._xlws.FILTER('BD PREÇO'!$P$10:$P$1609,'BD PREÇO'!$A$10:$A$1609=A230,""))</f>
        <v/>
      </c>
      <c r="K230" s="90" t="str" cm="1">
        <f t="array" ref="K230" xml:space="preserve">
IF(A230="","",
_xlfn._xlws.FILTER('BD PREÇO'!$Q$10:$Q$1609,'BD PREÇO'!$A$10:$A$1609=A230,""))</f>
        <v/>
      </c>
      <c r="L230" s="88" t="str" cm="1">
        <f t="array" ref="L230" xml:space="preserve">
IF(A230="","",
_xlfn._xlws.FILTER('BD PREÇO'!$R$10:$R$1609,'BD PREÇO'!$A$10:$A$1609=A230,""))</f>
        <v/>
      </c>
      <c r="M230" s="89" t="str" cm="1">
        <f t="array" ref="M230" xml:space="preserve">
IF(A230="","",
_xlfn._xlws.FILTER('BD PREÇO'!$S$10:$S$1609,'BD PREÇO'!$A$10:$A$1609=A230,""))</f>
        <v/>
      </c>
      <c r="N230" s="89" t="str" cm="1">
        <f t="array" ref="N230" xml:space="preserve">
IF(A230="","",
_xlfn._xlws.FILTER('BD ITEM'!$O$12:$O$331,'BD ITEM'!$B$12:$B$331=B230,""))</f>
        <v/>
      </c>
      <c r="O230" s="89" t="str" cm="1">
        <f t="array" ref="O230" xml:space="preserve">
IF(A230="","",
_xlfn._xlws.FILTER('BD ITEM'!$P$12:$P$331,'BD ITEM'!$B$12:$B$331=B230,""))</f>
        <v/>
      </c>
      <c r="P230" s="89" t="str" cm="1">
        <f t="array" ref="P230" xml:space="preserve">
IF(A230="","",
_xlfn._xlws.FILTER('BD ITEM'!$Q$12:$Q$331,'BD ITEM'!$B$12:$B$331=B230,""))</f>
        <v/>
      </c>
      <c r="Q230" s="87" t="str" cm="1">
        <f t="array" ref="Q230" xml:space="preserve">
IF(A230="","",
_xlfn._xlws.FILTER('BD PREÇO'!$T$10:$T$1609,'BD PREÇO'!$A$10:$A$1609=A230,""))</f>
        <v/>
      </c>
      <c r="R230" s="23"/>
    </row>
    <row r="231" spans="1:18">
      <c r="A231" s="41"/>
      <c r="B231" s="81" t="str" cm="1">
        <f t="array" ref="B231" xml:space="preserve">
IF(A231="","",
_xlfn._xlws.FILTER('BD PREÇO'!$B$10:$B$1609,'BD PREÇO'!$A$10:$A$1609=A231,""))</f>
        <v/>
      </c>
      <c r="C231" s="81" t="str" cm="1">
        <f t="array" ref="C231" xml:space="preserve">
IF(A231="","",
_xlfn._xlws.FILTER('BD PREÇO'!$C$10:$C$1609,'BD PREÇO'!$A$10:$A$1609=A231,""))</f>
        <v/>
      </c>
      <c r="D231" s="81" t="str" cm="1">
        <f t="array" ref="D231" xml:space="preserve">
IF(A231="","",
_xlfn._xlws.FILTER('BD ITEM'!$I$12:$I$331,'BD ITEM'!$B$12:$B$331=B231,""))</f>
        <v/>
      </c>
      <c r="E231" s="81" t="str" cm="1">
        <f t="array" ref="E231" xml:space="preserve">
IF(A231="","",
_xlfn._xlws.FILTER('BD PREÇO'!$E$10:$E$1609,'BD PREÇO'!$A$10:$A$1609=A231,""))</f>
        <v/>
      </c>
      <c r="F231" s="81" t="str" cm="1">
        <f t="array" ref="F231" xml:space="preserve">
IF(A231="","",
_xlfn._xlws.FILTER('BD PREÇO'!$F$10:$F$1609,'BD PREÇO'!$A$10:$A$1609=A231,""))</f>
        <v/>
      </c>
      <c r="G231" s="81" t="str" cm="1">
        <f t="array" ref="G231" xml:space="preserve">
IF(A231="","",
_xlfn._xlws.FILTER('BD PREÇO'!$G$10:$G$1609,'BD PREÇO'!$A$10:$A$1609=A231,""))</f>
        <v/>
      </c>
      <c r="H231" s="81" t="str" cm="1">
        <f t="array" ref="H231" xml:space="preserve">
IF(A231="","",
_xlfn._xlws.FILTER('BD ITEM'!$M$12:$M$331,'BD ITEM'!$B$12:$B$331=B231,""))</f>
        <v/>
      </c>
      <c r="I231" s="81" t="str" cm="1">
        <f t="array" ref="I231" xml:space="preserve">
IF(A231="","",
_xlfn._xlws.FILTER('BD ITEM'!$N$12:$N$331,'BD ITEM'!$B$12:$B$331=B231,""))</f>
        <v/>
      </c>
      <c r="J231" s="62" t="str" cm="1">
        <f t="array" ref="J231" xml:space="preserve">
IF(A231="","",
_xlfn._xlws.FILTER('BD PREÇO'!$P$10:$P$1609,'BD PREÇO'!$A$10:$A$1609=A231,""))</f>
        <v/>
      </c>
      <c r="K231" s="90" t="str" cm="1">
        <f t="array" ref="K231" xml:space="preserve">
IF(A231="","",
_xlfn._xlws.FILTER('BD PREÇO'!$Q$10:$Q$1609,'BD PREÇO'!$A$10:$A$1609=A231,""))</f>
        <v/>
      </c>
      <c r="L231" s="88" t="str" cm="1">
        <f t="array" ref="L231" xml:space="preserve">
IF(A231="","",
_xlfn._xlws.FILTER('BD PREÇO'!$R$10:$R$1609,'BD PREÇO'!$A$10:$A$1609=A231,""))</f>
        <v/>
      </c>
      <c r="M231" s="89" t="str" cm="1">
        <f t="array" ref="M231" xml:space="preserve">
IF(A231="","",
_xlfn._xlws.FILTER('BD PREÇO'!$S$10:$S$1609,'BD PREÇO'!$A$10:$A$1609=A231,""))</f>
        <v/>
      </c>
      <c r="N231" s="89" t="str" cm="1">
        <f t="array" ref="N231" xml:space="preserve">
IF(A231="","",
_xlfn._xlws.FILTER('BD ITEM'!$O$12:$O$331,'BD ITEM'!$B$12:$B$331=B231,""))</f>
        <v/>
      </c>
      <c r="O231" s="89" t="str" cm="1">
        <f t="array" ref="O231" xml:space="preserve">
IF(A231="","",
_xlfn._xlws.FILTER('BD ITEM'!$P$12:$P$331,'BD ITEM'!$B$12:$B$331=B231,""))</f>
        <v/>
      </c>
      <c r="P231" s="89" t="str" cm="1">
        <f t="array" ref="P231" xml:space="preserve">
IF(A231="","",
_xlfn._xlws.FILTER('BD ITEM'!$Q$12:$Q$331,'BD ITEM'!$B$12:$B$331=B231,""))</f>
        <v/>
      </c>
      <c r="Q231" s="87" t="str" cm="1">
        <f t="array" ref="Q231" xml:space="preserve">
IF(A231="","",
_xlfn._xlws.FILTER('BD PREÇO'!$T$10:$T$1609,'BD PREÇO'!$A$10:$A$1609=A231,""))</f>
        <v/>
      </c>
      <c r="R231" s="23"/>
    </row>
    <row r="232" spans="1:18">
      <c r="A232" s="41"/>
      <c r="B232" s="81" t="str" cm="1">
        <f t="array" ref="B232" xml:space="preserve">
IF(A232="","",
_xlfn._xlws.FILTER('BD PREÇO'!$B$10:$B$1609,'BD PREÇO'!$A$10:$A$1609=A232,""))</f>
        <v/>
      </c>
      <c r="C232" s="81" t="str" cm="1">
        <f t="array" ref="C232" xml:space="preserve">
IF(A232="","",
_xlfn._xlws.FILTER('BD PREÇO'!$C$10:$C$1609,'BD PREÇO'!$A$10:$A$1609=A232,""))</f>
        <v/>
      </c>
      <c r="D232" s="81" t="str" cm="1">
        <f t="array" ref="D232" xml:space="preserve">
IF(A232="","",
_xlfn._xlws.FILTER('BD ITEM'!$I$12:$I$331,'BD ITEM'!$B$12:$B$331=B232,""))</f>
        <v/>
      </c>
      <c r="E232" s="81" t="str" cm="1">
        <f t="array" ref="E232" xml:space="preserve">
IF(A232="","",
_xlfn._xlws.FILTER('BD PREÇO'!$E$10:$E$1609,'BD PREÇO'!$A$10:$A$1609=A232,""))</f>
        <v/>
      </c>
      <c r="F232" s="81" t="str" cm="1">
        <f t="array" ref="F232" xml:space="preserve">
IF(A232="","",
_xlfn._xlws.FILTER('BD PREÇO'!$F$10:$F$1609,'BD PREÇO'!$A$10:$A$1609=A232,""))</f>
        <v/>
      </c>
      <c r="G232" s="81" t="str" cm="1">
        <f t="array" ref="G232" xml:space="preserve">
IF(A232="","",
_xlfn._xlws.FILTER('BD PREÇO'!$G$10:$G$1609,'BD PREÇO'!$A$10:$A$1609=A232,""))</f>
        <v/>
      </c>
      <c r="H232" s="81" t="str" cm="1">
        <f t="array" ref="H232" xml:space="preserve">
IF(A232="","",
_xlfn._xlws.FILTER('BD ITEM'!$M$12:$M$331,'BD ITEM'!$B$12:$B$331=B232,""))</f>
        <v/>
      </c>
      <c r="I232" s="81" t="str" cm="1">
        <f t="array" ref="I232" xml:space="preserve">
IF(A232="","",
_xlfn._xlws.FILTER('BD ITEM'!$N$12:$N$331,'BD ITEM'!$B$12:$B$331=B232,""))</f>
        <v/>
      </c>
      <c r="J232" s="62" t="str" cm="1">
        <f t="array" ref="J232" xml:space="preserve">
IF(A232="","",
_xlfn._xlws.FILTER('BD PREÇO'!$P$10:$P$1609,'BD PREÇO'!$A$10:$A$1609=A232,""))</f>
        <v/>
      </c>
      <c r="K232" s="90" t="str" cm="1">
        <f t="array" ref="K232" xml:space="preserve">
IF(A232="","",
_xlfn._xlws.FILTER('BD PREÇO'!$Q$10:$Q$1609,'BD PREÇO'!$A$10:$A$1609=A232,""))</f>
        <v/>
      </c>
      <c r="L232" s="88" t="str" cm="1">
        <f t="array" ref="L232" xml:space="preserve">
IF(A232="","",
_xlfn._xlws.FILTER('BD PREÇO'!$R$10:$R$1609,'BD PREÇO'!$A$10:$A$1609=A232,""))</f>
        <v/>
      </c>
      <c r="M232" s="89" t="str" cm="1">
        <f t="array" ref="M232" xml:space="preserve">
IF(A232="","",
_xlfn._xlws.FILTER('BD PREÇO'!$S$10:$S$1609,'BD PREÇO'!$A$10:$A$1609=A232,""))</f>
        <v/>
      </c>
      <c r="N232" s="89" t="str" cm="1">
        <f t="array" ref="N232" xml:space="preserve">
IF(A232="","",
_xlfn._xlws.FILTER('BD ITEM'!$O$12:$O$331,'BD ITEM'!$B$12:$B$331=B232,""))</f>
        <v/>
      </c>
      <c r="O232" s="89" t="str" cm="1">
        <f t="array" ref="O232" xml:space="preserve">
IF(A232="","",
_xlfn._xlws.FILTER('BD ITEM'!$P$12:$P$331,'BD ITEM'!$B$12:$B$331=B232,""))</f>
        <v/>
      </c>
      <c r="P232" s="89" t="str" cm="1">
        <f t="array" ref="P232" xml:space="preserve">
IF(A232="","",
_xlfn._xlws.FILTER('BD ITEM'!$Q$12:$Q$331,'BD ITEM'!$B$12:$B$331=B232,""))</f>
        <v/>
      </c>
      <c r="Q232" s="87" t="str" cm="1">
        <f t="array" ref="Q232" xml:space="preserve">
IF(A232="","",
_xlfn._xlws.FILTER('BD PREÇO'!$T$10:$T$1609,'BD PREÇO'!$A$10:$A$1609=A232,""))</f>
        <v/>
      </c>
      <c r="R232" s="23"/>
    </row>
    <row r="233" spans="1:18">
      <c r="A233" s="41"/>
      <c r="B233" s="81" t="str" cm="1">
        <f t="array" ref="B233" xml:space="preserve">
IF(A233="","",
_xlfn._xlws.FILTER('BD PREÇO'!$B$10:$B$1609,'BD PREÇO'!$A$10:$A$1609=A233,""))</f>
        <v/>
      </c>
      <c r="C233" s="81" t="str" cm="1">
        <f t="array" ref="C233" xml:space="preserve">
IF(A233="","",
_xlfn._xlws.FILTER('BD PREÇO'!$C$10:$C$1609,'BD PREÇO'!$A$10:$A$1609=A233,""))</f>
        <v/>
      </c>
      <c r="D233" s="81" t="str" cm="1">
        <f t="array" ref="D233" xml:space="preserve">
IF(A233="","",
_xlfn._xlws.FILTER('BD ITEM'!$I$12:$I$331,'BD ITEM'!$B$12:$B$331=B233,""))</f>
        <v/>
      </c>
      <c r="E233" s="81" t="str" cm="1">
        <f t="array" ref="E233" xml:space="preserve">
IF(A233="","",
_xlfn._xlws.FILTER('BD PREÇO'!$E$10:$E$1609,'BD PREÇO'!$A$10:$A$1609=A233,""))</f>
        <v/>
      </c>
      <c r="F233" s="81" t="str" cm="1">
        <f t="array" ref="F233" xml:space="preserve">
IF(A233="","",
_xlfn._xlws.FILTER('BD PREÇO'!$F$10:$F$1609,'BD PREÇO'!$A$10:$A$1609=A233,""))</f>
        <v/>
      </c>
      <c r="G233" s="81" t="str" cm="1">
        <f t="array" ref="G233" xml:space="preserve">
IF(A233="","",
_xlfn._xlws.FILTER('BD PREÇO'!$G$10:$G$1609,'BD PREÇO'!$A$10:$A$1609=A233,""))</f>
        <v/>
      </c>
      <c r="H233" s="81" t="str" cm="1">
        <f t="array" ref="H233" xml:space="preserve">
IF(A233="","",
_xlfn._xlws.FILTER('BD ITEM'!$M$12:$M$331,'BD ITEM'!$B$12:$B$331=B233,""))</f>
        <v/>
      </c>
      <c r="I233" s="81" t="str" cm="1">
        <f t="array" ref="I233" xml:space="preserve">
IF(A233="","",
_xlfn._xlws.FILTER('BD ITEM'!$N$12:$N$331,'BD ITEM'!$B$12:$B$331=B233,""))</f>
        <v/>
      </c>
      <c r="J233" s="62" t="str" cm="1">
        <f t="array" ref="J233" xml:space="preserve">
IF(A233="","",
_xlfn._xlws.FILTER('BD PREÇO'!$P$10:$P$1609,'BD PREÇO'!$A$10:$A$1609=A233,""))</f>
        <v/>
      </c>
      <c r="K233" s="90" t="str" cm="1">
        <f t="array" ref="K233" xml:space="preserve">
IF(A233="","",
_xlfn._xlws.FILTER('BD PREÇO'!$Q$10:$Q$1609,'BD PREÇO'!$A$10:$A$1609=A233,""))</f>
        <v/>
      </c>
      <c r="L233" s="88" t="str" cm="1">
        <f t="array" ref="L233" xml:space="preserve">
IF(A233="","",
_xlfn._xlws.FILTER('BD PREÇO'!$R$10:$R$1609,'BD PREÇO'!$A$10:$A$1609=A233,""))</f>
        <v/>
      </c>
      <c r="M233" s="89" t="str" cm="1">
        <f t="array" ref="M233" xml:space="preserve">
IF(A233="","",
_xlfn._xlws.FILTER('BD PREÇO'!$S$10:$S$1609,'BD PREÇO'!$A$10:$A$1609=A233,""))</f>
        <v/>
      </c>
      <c r="N233" s="89" t="str" cm="1">
        <f t="array" ref="N233" xml:space="preserve">
IF(A233="","",
_xlfn._xlws.FILTER('BD ITEM'!$O$12:$O$331,'BD ITEM'!$B$12:$B$331=B233,""))</f>
        <v/>
      </c>
      <c r="O233" s="89" t="str" cm="1">
        <f t="array" ref="O233" xml:space="preserve">
IF(A233="","",
_xlfn._xlws.FILTER('BD ITEM'!$P$12:$P$331,'BD ITEM'!$B$12:$B$331=B233,""))</f>
        <v/>
      </c>
      <c r="P233" s="89" t="str" cm="1">
        <f t="array" ref="P233" xml:space="preserve">
IF(A233="","",
_xlfn._xlws.FILTER('BD ITEM'!$Q$12:$Q$331,'BD ITEM'!$B$12:$B$331=B233,""))</f>
        <v/>
      </c>
      <c r="Q233" s="87" t="str" cm="1">
        <f t="array" ref="Q233" xml:space="preserve">
IF(A233="","",
_xlfn._xlws.FILTER('BD PREÇO'!$T$10:$T$1609,'BD PREÇO'!$A$10:$A$1609=A233,""))</f>
        <v/>
      </c>
      <c r="R233" s="23"/>
    </row>
    <row r="234" spans="1:18">
      <c r="A234" s="41"/>
      <c r="B234" s="81" t="str" cm="1">
        <f t="array" ref="B234" xml:space="preserve">
IF(A234="","",
_xlfn._xlws.FILTER('BD PREÇO'!$B$10:$B$1609,'BD PREÇO'!$A$10:$A$1609=A234,""))</f>
        <v/>
      </c>
      <c r="C234" s="81" t="str" cm="1">
        <f t="array" ref="C234" xml:space="preserve">
IF(A234="","",
_xlfn._xlws.FILTER('BD PREÇO'!$C$10:$C$1609,'BD PREÇO'!$A$10:$A$1609=A234,""))</f>
        <v/>
      </c>
      <c r="D234" s="81" t="str" cm="1">
        <f t="array" ref="D234" xml:space="preserve">
IF(A234="","",
_xlfn._xlws.FILTER('BD ITEM'!$I$12:$I$331,'BD ITEM'!$B$12:$B$331=B234,""))</f>
        <v/>
      </c>
      <c r="E234" s="81" t="str" cm="1">
        <f t="array" ref="E234" xml:space="preserve">
IF(A234="","",
_xlfn._xlws.FILTER('BD PREÇO'!$E$10:$E$1609,'BD PREÇO'!$A$10:$A$1609=A234,""))</f>
        <v/>
      </c>
      <c r="F234" s="81" t="str" cm="1">
        <f t="array" ref="F234" xml:space="preserve">
IF(A234="","",
_xlfn._xlws.FILTER('BD PREÇO'!$F$10:$F$1609,'BD PREÇO'!$A$10:$A$1609=A234,""))</f>
        <v/>
      </c>
      <c r="G234" s="81" t="str" cm="1">
        <f t="array" ref="G234" xml:space="preserve">
IF(A234="","",
_xlfn._xlws.FILTER('BD PREÇO'!$G$10:$G$1609,'BD PREÇO'!$A$10:$A$1609=A234,""))</f>
        <v/>
      </c>
      <c r="H234" s="81" t="str" cm="1">
        <f t="array" ref="H234" xml:space="preserve">
IF(A234="","",
_xlfn._xlws.FILTER('BD ITEM'!$M$12:$M$331,'BD ITEM'!$B$12:$B$331=B234,""))</f>
        <v/>
      </c>
      <c r="I234" s="81" t="str" cm="1">
        <f t="array" ref="I234" xml:space="preserve">
IF(A234="","",
_xlfn._xlws.FILTER('BD ITEM'!$N$12:$N$331,'BD ITEM'!$B$12:$B$331=B234,""))</f>
        <v/>
      </c>
      <c r="J234" s="62" t="str" cm="1">
        <f t="array" ref="J234" xml:space="preserve">
IF(A234="","",
_xlfn._xlws.FILTER('BD PREÇO'!$P$10:$P$1609,'BD PREÇO'!$A$10:$A$1609=A234,""))</f>
        <v/>
      </c>
      <c r="K234" s="90" t="str" cm="1">
        <f t="array" ref="K234" xml:space="preserve">
IF(A234="","",
_xlfn._xlws.FILTER('BD PREÇO'!$Q$10:$Q$1609,'BD PREÇO'!$A$10:$A$1609=A234,""))</f>
        <v/>
      </c>
      <c r="L234" s="88" t="str" cm="1">
        <f t="array" ref="L234" xml:space="preserve">
IF(A234="","",
_xlfn._xlws.FILTER('BD PREÇO'!$R$10:$R$1609,'BD PREÇO'!$A$10:$A$1609=A234,""))</f>
        <v/>
      </c>
      <c r="M234" s="89" t="str" cm="1">
        <f t="array" ref="M234" xml:space="preserve">
IF(A234="","",
_xlfn._xlws.FILTER('BD PREÇO'!$S$10:$S$1609,'BD PREÇO'!$A$10:$A$1609=A234,""))</f>
        <v/>
      </c>
      <c r="N234" s="89" t="str" cm="1">
        <f t="array" ref="N234" xml:space="preserve">
IF(A234="","",
_xlfn._xlws.FILTER('BD ITEM'!$O$12:$O$331,'BD ITEM'!$B$12:$B$331=B234,""))</f>
        <v/>
      </c>
      <c r="O234" s="89" t="str" cm="1">
        <f t="array" ref="O234" xml:space="preserve">
IF(A234="","",
_xlfn._xlws.FILTER('BD ITEM'!$P$12:$P$331,'BD ITEM'!$B$12:$B$331=B234,""))</f>
        <v/>
      </c>
      <c r="P234" s="89" t="str" cm="1">
        <f t="array" ref="P234" xml:space="preserve">
IF(A234="","",
_xlfn._xlws.FILTER('BD ITEM'!$Q$12:$Q$331,'BD ITEM'!$B$12:$B$331=B234,""))</f>
        <v/>
      </c>
      <c r="Q234" s="87" t="str" cm="1">
        <f t="array" ref="Q234" xml:space="preserve">
IF(A234="","",
_xlfn._xlws.FILTER('BD PREÇO'!$T$10:$T$1609,'BD PREÇO'!$A$10:$A$1609=A234,""))</f>
        <v/>
      </c>
      <c r="R234" s="23"/>
    </row>
    <row r="235" spans="1:18">
      <c r="A235" s="41"/>
      <c r="B235" s="81" t="str" cm="1">
        <f t="array" ref="B235" xml:space="preserve">
IF(A235="","",
_xlfn._xlws.FILTER('BD PREÇO'!$B$10:$B$1609,'BD PREÇO'!$A$10:$A$1609=A235,""))</f>
        <v/>
      </c>
      <c r="C235" s="81" t="str" cm="1">
        <f t="array" ref="C235" xml:space="preserve">
IF(A235="","",
_xlfn._xlws.FILTER('BD PREÇO'!$C$10:$C$1609,'BD PREÇO'!$A$10:$A$1609=A235,""))</f>
        <v/>
      </c>
      <c r="D235" s="81" t="str" cm="1">
        <f t="array" ref="D235" xml:space="preserve">
IF(A235="","",
_xlfn._xlws.FILTER('BD ITEM'!$I$12:$I$331,'BD ITEM'!$B$12:$B$331=B235,""))</f>
        <v/>
      </c>
      <c r="E235" s="81" t="str" cm="1">
        <f t="array" ref="E235" xml:space="preserve">
IF(A235="","",
_xlfn._xlws.FILTER('BD PREÇO'!$E$10:$E$1609,'BD PREÇO'!$A$10:$A$1609=A235,""))</f>
        <v/>
      </c>
      <c r="F235" s="81" t="str" cm="1">
        <f t="array" ref="F235" xml:space="preserve">
IF(A235="","",
_xlfn._xlws.FILTER('BD PREÇO'!$F$10:$F$1609,'BD PREÇO'!$A$10:$A$1609=A235,""))</f>
        <v/>
      </c>
      <c r="G235" s="81" t="str" cm="1">
        <f t="array" ref="G235" xml:space="preserve">
IF(A235="","",
_xlfn._xlws.FILTER('BD PREÇO'!$G$10:$G$1609,'BD PREÇO'!$A$10:$A$1609=A235,""))</f>
        <v/>
      </c>
      <c r="H235" s="81" t="str" cm="1">
        <f t="array" ref="H235" xml:space="preserve">
IF(A235="","",
_xlfn._xlws.FILTER('BD ITEM'!$M$12:$M$331,'BD ITEM'!$B$12:$B$331=B235,""))</f>
        <v/>
      </c>
      <c r="I235" s="81" t="str" cm="1">
        <f t="array" ref="I235" xml:space="preserve">
IF(A235="","",
_xlfn._xlws.FILTER('BD ITEM'!$N$12:$N$331,'BD ITEM'!$B$12:$B$331=B235,""))</f>
        <v/>
      </c>
      <c r="J235" s="62" t="str" cm="1">
        <f t="array" ref="J235" xml:space="preserve">
IF(A235="","",
_xlfn._xlws.FILTER('BD PREÇO'!$P$10:$P$1609,'BD PREÇO'!$A$10:$A$1609=A235,""))</f>
        <v/>
      </c>
      <c r="K235" s="90" t="str" cm="1">
        <f t="array" ref="K235" xml:space="preserve">
IF(A235="","",
_xlfn._xlws.FILTER('BD PREÇO'!$Q$10:$Q$1609,'BD PREÇO'!$A$10:$A$1609=A235,""))</f>
        <v/>
      </c>
      <c r="L235" s="88" t="str" cm="1">
        <f t="array" ref="L235" xml:space="preserve">
IF(A235="","",
_xlfn._xlws.FILTER('BD PREÇO'!$R$10:$R$1609,'BD PREÇO'!$A$10:$A$1609=A235,""))</f>
        <v/>
      </c>
      <c r="M235" s="89" t="str" cm="1">
        <f t="array" ref="M235" xml:space="preserve">
IF(A235="","",
_xlfn._xlws.FILTER('BD PREÇO'!$S$10:$S$1609,'BD PREÇO'!$A$10:$A$1609=A235,""))</f>
        <v/>
      </c>
      <c r="N235" s="89" t="str" cm="1">
        <f t="array" ref="N235" xml:space="preserve">
IF(A235="","",
_xlfn._xlws.FILTER('BD ITEM'!$O$12:$O$331,'BD ITEM'!$B$12:$B$331=B235,""))</f>
        <v/>
      </c>
      <c r="O235" s="89" t="str" cm="1">
        <f t="array" ref="O235" xml:space="preserve">
IF(A235="","",
_xlfn._xlws.FILTER('BD ITEM'!$P$12:$P$331,'BD ITEM'!$B$12:$B$331=B235,""))</f>
        <v/>
      </c>
      <c r="P235" s="89" t="str" cm="1">
        <f t="array" ref="P235" xml:space="preserve">
IF(A235="","",
_xlfn._xlws.FILTER('BD ITEM'!$Q$12:$Q$331,'BD ITEM'!$B$12:$B$331=B235,""))</f>
        <v/>
      </c>
      <c r="Q235" s="87" t="str" cm="1">
        <f t="array" ref="Q235" xml:space="preserve">
IF(A235="","",
_xlfn._xlws.FILTER('BD PREÇO'!$T$10:$T$1609,'BD PREÇO'!$A$10:$A$1609=A235,""))</f>
        <v/>
      </c>
      <c r="R235" s="23"/>
    </row>
    <row r="236" spans="1:18">
      <c r="A236" s="41"/>
      <c r="B236" s="81" t="str" cm="1">
        <f t="array" ref="B236" xml:space="preserve">
IF(A236="","",
_xlfn._xlws.FILTER('BD PREÇO'!$B$10:$B$1609,'BD PREÇO'!$A$10:$A$1609=A236,""))</f>
        <v/>
      </c>
      <c r="C236" s="81" t="str" cm="1">
        <f t="array" ref="C236" xml:space="preserve">
IF(A236="","",
_xlfn._xlws.FILTER('BD PREÇO'!$C$10:$C$1609,'BD PREÇO'!$A$10:$A$1609=A236,""))</f>
        <v/>
      </c>
      <c r="D236" s="81" t="str" cm="1">
        <f t="array" ref="D236" xml:space="preserve">
IF(A236="","",
_xlfn._xlws.FILTER('BD ITEM'!$I$12:$I$331,'BD ITEM'!$B$12:$B$331=B236,""))</f>
        <v/>
      </c>
      <c r="E236" s="81" t="str" cm="1">
        <f t="array" ref="E236" xml:space="preserve">
IF(A236="","",
_xlfn._xlws.FILTER('BD PREÇO'!$E$10:$E$1609,'BD PREÇO'!$A$10:$A$1609=A236,""))</f>
        <v/>
      </c>
      <c r="F236" s="81" t="str" cm="1">
        <f t="array" ref="F236" xml:space="preserve">
IF(A236="","",
_xlfn._xlws.FILTER('BD PREÇO'!$F$10:$F$1609,'BD PREÇO'!$A$10:$A$1609=A236,""))</f>
        <v/>
      </c>
      <c r="G236" s="81" t="str" cm="1">
        <f t="array" ref="G236" xml:space="preserve">
IF(A236="","",
_xlfn._xlws.FILTER('BD PREÇO'!$G$10:$G$1609,'BD PREÇO'!$A$10:$A$1609=A236,""))</f>
        <v/>
      </c>
      <c r="H236" s="81" t="str" cm="1">
        <f t="array" ref="H236" xml:space="preserve">
IF(A236="","",
_xlfn._xlws.FILTER('BD ITEM'!$M$12:$M$331,'BD ITEM'!$B$12:$B$331=B236,""))</f>
        <v/>
      </c>
      <c r="I236" s="81" t="str" cm="1">
        <f t="array" ref="I236" xml:space="preserve">
IF(A236="","",
_xlfn._xlws.FILTER('BD ITEM'!$N$12:$N$331,'BD ITEM'!$B$12:$B$331=B236,""))</f>
        <v/>
      </c>
      <c r="J236" s="62" t="str" cm="1">
        <f t="array" ref="J236" xml:space="preserve">
IF(A236="","",
_xlfn._xlws.FILTER('BD PREÇO'!$P$10:$P$1609,'BD PREÇO'!$A$10:$A$1609=A236,""))</f>
        <v/>
      </c>
      <c r="K236" s="90" t="str" cm="1">
        <f t="array" ref="K236" xml:space="preserve">
IF(A236="","",
_xlfn._xlws.FILTER('BD PREÇO'!$Q$10:$Q$1609,'BD PREÇO'!$A$10:$A$1609=A236,""))</f>
        <v/>
      </c>
      <c r="L236" s="88" t="str" cm="1">
        <f t="array" ref="L236" xml:space="preserve">
IF(A236="","",
_xlfn._xlws.FILTER('BD PREÇO'!$R$10:$R$1609,'BD PREÇO'!$A$10:$A$1609=A236,""))</f>
        <v/>
      </c>
      <c r="M236" s="89" t="str" cm="1">
        <f t="array" ref="M236" xml:space="preserve">
IF(A236="","",
_xlfn._xlws.FILTER('BD PREÇO'!$S$10:$S$1609,'BD PREÇO'!$A$10:$A$1609=A236,""))</f>
        <v/>
      </c>
      <c r="N236" s="89" t="str" cm="1">
        <f t="array" ref="N236" xml:space="preserve">
IF(A236="","",
_xlfn._xlws.FILTER('BD ITEM'!$O$12:$O$331,'BD ITEM'!$B$12:$B$331=B236,""))</f>
        <v/>
      </c>
      <c r="O236" s="89" t="str" cm="1">
        <f t="array" ref="O236" xml:space="preserve">
IF(A236="","",
_xlfn._xlws.FILTER('BD ITEM'!$P$12:$P$331,'BD ITEM'!$B$12:$B$331=B236,""))</f>
        <v/>
      </c>
      <c r="P236" s="89" t="str" cm="1">
        <f t="array" ref="P236" xml:space="preserve">
IF(A236="","",
_xlfn._xlws.FILTER('BD ITEM'!$Q$12:$Q$331,'BD ITEM'!$B$12:$B$331=B236,""))</f>
        <v/>
      </c>
      <c r="Q236" s="87" t="str" cm="1">
        <f t="array" ref="Q236" xml:space="preserve">
IF(A236="","",
_xlfn._xlws.FILTER('BD PREÇO'!$T$10:$T$1609,'BD PREÇO'!$A$10:$A$1609=A236,""))</f>
        <v/>
      </c>
      <c r="R236" s="23"/>
    </row>
    <row r="237" spans="1:18">
      <c r="A237" s="41"/>
      <c r="B237" s="81" t="str" cm="1">
        <f t="array" ref="B237" xml:space="preserve">
IF(A237="","",
_xlfn._xlws.FILTER('BD PREÇO'!$B$10:$B$1609,'BD PREÇO'!$A$10:$A$1609=A237,""))</f>
        <v/>
      </c>
      <c r="C237" s="81" t="str" cm="1">
        <f t="array" ref="C237" xml:space="preserve">
IF(A237="","",
_xlfn._xlws.FILTER('BD PREÇO'!$C$10:$C$1609,'BD PREÇO'!$A$10:$A$1609=A237,""))</f>
        <v/>
      </c>
      <c r="D237" s="81" t="str" cm="1">
        <f t="array" ref="D237" xml:space="preserve">
IF(A237="","",
_xlfn._xlws.FILTER('BD ITEM'!$I$12:$I$331,'BD ITEM'!$B$12:$B$331=B237,""))</f>
        <v/>
      </c>
      <c r="E237" s="81" t="str" cm="1">
        <f t="array" ref="E237" xml:space="preserve">
IF(A237="","",
_xlfn._xlws.FILTER('BD PREÇO'!$E$10:$E$1609,'BD PREÇO'!$A$10:$A$1609=A237,""))</f>
        <v/>
      </c>
      <c r="F237" s="81" t="str" cm="1">
        <f t="array" ref="F237" xml:space="preserve">
IF(A237="","",
_xlfn._xlws.FILTER('BD PREÇO'!$F$10:$F$1609,'BD PREÇO'!$A$10:$A$1609=A237,""))</f>
        <v/>
      </c>
      <c r="G237" s="81" t="str" cm="1">
        <f t="array" ref="G237" xml:space="preserve">
IF(A237="","",
_xlfn._xlws.FILTER('BD PREÇO'!$G$10:$G$1609,'BD PREÇO'!$A$10:$A$1609=A237,""))</f>
        <v/>
      </c>
      <c r="H237" s="81" t="str" cm="1">
        <f t="array" ref="H237" xml:space="preserve">
IF(A237="","",
_xlfn._xlws.FILTER('BD ITEM'!$M$12:$M$331,'BD ITEM'!$B$12:$B$331=B237,""))</f>
        <v/>
      </c>
      <c r="I237" s="81" t="str" cm="1">
        <f t="array" ref="I237" xml:space="preserve">
IF(A237="","",
_xlfn._xlws.FILTER('BD ITEM'!$N$12:$N$331,'BD ITEM'!$B$12:$B$331=B237,""))</f>
        <v/>
      </c>
      <c r="J237" s="62" t="str" cm="1">
        <f t="array" ref="J237" xml:space="preserve">
IF(A237="","",
_xlfn._xlws.FILTER('BD PREÇO'!$P$10:$P$1609,'BD PREÇO'!$A$10:$A$1609=A237,""))</f>
        <v/>
      </c>
      <c r="K237" s="90" t="str" cm="1">
        <f t="array" ref="K237" xml:space="preserve">
IF(A237="","",
_xlfn._xlws.FILTER('BD PREÇO'!$Q$10:$Q$1609,'BD PREÇO'!$A$10:$A$1609=A237,""))</f>
        <v/>
      </c>
      <c r="L237" s="88" t="str" cm="1">
        <f t="array" ref="L237" xml:space="preserve">
IF(A237="","",
_xlfn._xlws.FILTER('BD PREÇO'!$R$10:$R$1609,'BD PREÇO'!$A$10:$A$1609=A237,""))</f>
        <v/>
      </c>
      <c r="M237" s="89" t="str" cm="1">
        <f t="array" ref="M237" xml:space="preserve">
IF(A237="","",
_xlfn._xlws.FILTER('BD PREÇO'!$S$10:$S$1609,'BD PREÇO'!$A$10:$A$1609=A237,""))</f>
        <v/>
      </c>
      <c r="N237" s="89" t="str" cm="1">
        <f t="array" ref="N237" xml:space="preserve">
IF(A237="","",
_xlfn._xlws.FILTER('BD ITEM'!$O$12:$O$331,'BD ITEM'!$B$12:$B$331=B237,""))</f>
        <v/>
      </c>
      <c r="O237" s="89" t="str" cm="1">
        <f t="array" ref="O237" xml:space="preserve">
IF(A237="","",
_xlfn._xlws.FILTER('BD ITEM'!$P$12:$P$331,'BD ITEM'!$B$12:$B$331=B237,""))</f>
        <v/>
      </c>
      <c r="P237" s="89" t="str" cm="1">
        <f t="array" ref="P237" xml:space="preserve">
IF(A237="","",
_xlfn._xlws.FILTER('BD ITEM'!$Q$12:$Q$331,'BD ITEM'!$B$12:$B$331=B237,""))</f>
        <v/>
      </c>
      <c r="Q237" s="87" t="str" cm="1">
        <f t="array" ref="Q237" xml:space="preserve">
IF(A237="","",
_xlfn._xlws.FILTER('BD PREÇO'!$T$10:$T$1609,'BD PREÇO'!$A$10:$A$1609=A237,""))</f>
        <v/>
      </c>
      <c r="R237" s="23"/>
    </row>
    <row r="238" spans="1:18">
      <c r="A238" s="41"/>
      <c r="B238" s="81" t="str" cm="1">
        <f t="array" ref="B238" xml:space="preserve">
IF(A238="","",
_xlfn._xlws.FILTER('BD PREÇO'!$B$10:$B$1609,'BD PREÇO'!$A$10:$A$1609=A238,""))</f>
        <v/>
      </c>
      <c r="C238" s="81" t="str" cm="1">
        <f t="array" ref="C238" xml:space="preserve">
IF(A238="","",
_xlfn._xlws.FILTER('BD PREÇO'!$C$10:$C$1609,'BD PREÇO'!$A$10:$A$1609=A238,""))</f>
        <v/>
      </c>
      <c r="D238" s="81" t="str" cm="1">
        <f t="array" ref="D238" xml:space="preserve">
IF(A238="","",
_xlfn._xlws.FILTER('BD ITEM'!$I$12:$I$331,'BD ITEM'!$B$12:$B$331=B238,""))</f>
        <v/>
      </c>
      <c r="E238" s="81" t="str" cm="1">
        <f t="array" ref="E238" xml:space="preserve">
IF(A238="","",
_xlfn._xlws.FILTER('BD PREÇO'!$E$10:$E$1609,'BD PREÇO'!$A$10:$A$1609=A238,""))</f>
        <v/>
      </c>
      <c r="F238" s="81" t="str" cm="1">
        <f t="array" ref="F238" xml:space="preserve">
IF(A238="","",
_xlfn._xlws.FILTER('BD PREÇO'!$F$10:$F$1609,'BD PREÇO'!$A$10:$A$1609=A238,""))</f>
        <v/>
      </c>
      <c r="G238" s="81" t="str" cm="1">
        <f t="array" ref="G238" xml:space="preserve">
IF(A238="","",
_xlfn._xlws.FILTER('BD PREÇO'!$G$10:$G$1609,'BD PREÇO'!$A$10:$A$1609=A238,""))</f>
        <v/>
      </c>
      <c r="H238" s="81" t="str" cm="1">
        <f t="array" ref="H238" xml:space="preserve">
IF(A238="","",
_xlfn._xlws.FILTER('BD ITEM'!$M$12:$M$331,'BD ITEM'!$B$12:$B$331=B238,""))</f>
        <v/>
      </c>
      <c r="I238" s="81" t="str" cm="1">
        <f t="array" ref="I238" xml:space="preserve">
IF(A238="","",
_xlfn._xlws.FILTER('BD ITEM'!$N$12:$N$331,'BD ITEM'!$B$12:$B$331=B238,""))</f>
        <v/>
      </c>
      <c r="J238" s="62" t="str" cm="1">
        <f t="array" ref="J238" xml:space="preserve">
IF(A238="","",
_xlfn._xlws.FILTER('BD PREÇO'!$P$10:$P$1609,'BD PREÇO'!$A$10:$A$1609=A238,""))</f>
        <v/>
      </c>
      <c r="K238" s="90" t="str" cm="1">
        <f t="array" ref="K238" xml:space="preserve">
IF(A238="","",
_xlfn._xlws.FILTER('BD PREÇO'!$Q$10:$Q$1609,'BD PREÇO'!$A$10:$A$1609=A238,""))</f>
        <v/>
      </c>
      <c r="L238" s="88" t="str" cm="1">
        <f t="array" ref="L238" xml:space="preserve">
IF(A238="","",
_xlfn._xlws.FILTER('BD PREÇO'!$R$10:$R$1609,'BD PREÇO'!$A$10:$A$1609=A238,""))</f>
        <v/>
      </c>
      <c r="M238" s="89" t="str" cm="1">
        <f t="array" ref="M238" xml:space="preserve">
IF(A238="","",
_xlfn._xlws.FILTER('BD PREÇO'!$S$10:$S$1609,'BD PREÇO'!$A$10:$A$1609=A238,""))</f>
        <v/>
      </c>
      <c r="N238" s="89" t="str" cm="1">
        <f t="array" ref="N238" xml:space="preserve">
IF(A238="","",
_xlfn._xlws.FILTER('BD ITEM'!$O$12:$O$331,'BD ITEM'!$B$12:$B$331=B238,""))</f>
        <v/>
      </c>
      <c r="O238" s="89" t="str" cm="1">
        <f t="array" ref="O238" xml:space="preserve">
IF(A238="","",
_xlfn._xlws.FILTER('BD ITEM'!$P$12:$P$331,'BD ITEM'!$B$12:$B$331=B238,""))</f>
        <v/>
      </c>
      <c r="P238" s="89" t="str" cm="1">
        <f t="array" ref="P238" xml:space="preserve">
IF(A238="","",
_xlfn._xlws.FILTER('BD ITEM'!$Q$12:$Q$331,'BD ITEM'!$B$12:$B$331=B238,""))</f>
        <v/>
      </c>
      <c r="Q238" s="87" t="str" cm="1">
        <f t="array" ref="Q238" xml:space="preserve">
IF(A238="","",
_xlfn._xlws.FILTER('BD PREÇO'!$T$10:$T$1609,'BD PREÇO'!$A$10:$A$1609=A238,""))</f>
        <v/>
      </c>
      <c r="R238" s="23"/>
    </row>
    <row r="239" spans="1:18">
      <c r="A239" s="41"/>
      <c r="B239" s="81" t="str" cm="1">
        <f t="array" ref="B239" xml:space="preserve">
IF(A239="","",
_xlfn._xlws.FILTER('BD PREÇO'!$B$10:$B$1609,'BD PREÇO'!$A$10:$A$1609=A239,""))</f>
        <v/>
      </c>
      <c r="C239" s="81" t="str" cm="1">
        <f t="array" ref="C239" xml:space="preserve">
IF(A239="","",
_xlfn._xlws.FILTER('BD PREÇO'!$C$10:$C$1609,'BD PREÇO'!$A$10:$A$1609=A239,""))</f>
        <v/>
      </c>
      <c r="D239" s="81" t="str" cm="1">
        <f t="array" ref="D239" xml:space="preserve">
IF(A239="","",
_xlfn._xlws.FILTER('BD ITEM'!$I$12:$I$331,'BD ITEM'!$B$12:$B$331=B239,""))</f>
        <v/>
      </c>
      <c r="E239" s="81" t="str" cm="1">
        <f t="array" ref="E239" xml:space="preserve">
IF(A239="","",
_xlfn._xlws.FILTER('BD PREÇO'!$E$10:$E$1609,'BD PREÇO'!$A$10:$A$1609=A239,""))</f>
        <v/>
      </c>
      <c r="F239" s="81" t="str" cm="1">
        <f t="array" ref="F239" xml:space="preserve">
IF(A239="","",
_xlfn._xlws.FILTER('BD PREÇO'!$F$10:$F$1609,'BD PREÇO'!$A$10:$A$1609=A239,""))</f>
        <v/>
      </c>
      <c r="G239" s="81" t="str" cm="1">
        <f t="array" ref="G239" xml:space="preserve">
IF(A239="","",
_xlfn._xlws.FILTER('BD PREÇO'!$G$10:$G$1609,'BD PREÇO'!$A$10:$A$1609=A239,""))</f>
        <v/>
      </c>
      <c r="H239" s="81" t="str" cm="1">
        <f t="array" ref="H239" xml:space="preserve">
IF(A239="","",
_xlfn._xlws.FILTER('BD ITEM'!$M$12:$M$331,'BD ITEM'!$B$12:$B$331=B239,""))</f>
        <v/>
      </c>
      <c r="I239" s="81" t="str" cm="1">
        <f t="array" ref="I239" xml:space="preserve">
IF(A239="","",
_xlfn._xlws.FILTER('BD ITEM'!$N$12:$N$331,'BD ITEM'!$B$12:$B$331=B239,""))</f>
        <v/>
      </c>
      <c r="J239" s="62" t="str" cm="1">
        <f t="array" ref="J239" xml:space="preserve">
IF(A239="","",
_xlfn._xlws.FILTER('BD PREÇO'!$P$10:$P$1609,'BD PREÇO'!$A$10:$A$1609=A239,""))</f>
        <v/>
      </c>
      <c r="K239" s="90" t="str" cm="1">
        <f t="array" ref="K239" xml:space="preserve">
IF(A239="","",
_xlfn._xlws.FILTER('BD PREÇO'!$Q$10:$Q$1609,'BD PREÇO'!$A$10:$A$1609=A239,""))</f>
        <v/>
      </c>
      <c r="L239" s="88" t="str" cm="1">
        <f t="array" ref="L239" xml:space="preserve">
IF(A239="","",
_xlfn._xlws.FILTER('BD PREÇO'!$R$10:$R$1609,'BD PREÇO'!$A$10:$A$1609=A239,""))</f>
        <v/>
      </c>
      <c r="M239" s="89" t="str" cm="1">
        <f t="array" ref="M239" xml:space="preserve">
IF(A239="","",
_xlfn._xlws.FILTER('BD PREÇO'!$S$10:$S$1609,'BD PREÇO'!$A$10:$A$1609=A239,""))</f>
        <v/>
      </c>
      <c r="N239" s="89" t="str" cm="1">
        <f t="array" ref="N239" xml:space="preserve">
IF(A239="","",
_xlfn._xlws.FILTER('BD ITEM'!$O$12:$O$331,'BD ITEM'!$B$12:$B$331=B239,""))</f>
        <v/>
      </c>
      <c r="O239" s="89" t="str" cm="1">
        <f t="array" ref="O239" xml:space="preserve">
IF(A239="","",
_xlfn._xlws.FILTER('BD ITEM'!$P$12:$P$331,'BD ITEM'!$B$12:$B$331=B239,""))</f>
        <v/>
      </c>
      <c r="P239" s="89" t="str" cm="1">
        <f t="array" ref="P239" xml:space="preserve">
IF(A239="","",
_xlfn._xlws.FILTER('BD ITEM'!$Q$12:$Q$331,'BD ITEM'!$B$12:$B$331=B239,""))</f>
        <v/>
      </c>
      <c r="Q239" s="87" t="str" cm="1">
        <f t="array" ref="Q239" xml:space="preserve">
IF(A239="","",
_xlfn._xlws.FILTER('BD PREÇO'!$T$10:$T$1609,'BD PREÇO'!$A$10:$A$1609=A239,""))</f>
        <v/>
      </c>
      <c r="R239" s="23"/>
    </row>
    <row r="240" spans="1:18">
      <c r="A240" s="41"/>
      <c r="B240" s="81" t="str" cm="1">
        <f t="array" ref="B240" xml:space="preserve">
IF(A240="","",
_xlfn._xlws.FILTER('BD PREÇO'!$B$10:$B$1609,'BD PREÇO'!$A$10:$A$1609=A240,""))</f>
        <v/>
      </c>
      <c r="C240" s="81" t="str" cm="1">
        <f t="array" ref="C240" xml:space="preserve">
IF(A240="","",
_xlfn._xlws.FILTER('BD PREÇO'!$C$10:$C$1609,'BD PREÇO'!$A$10:$A$1609=A240,""))</f>
        <v/>
      </c>
      <c r="D240" s="81" t="str" cm="1">
        <f t="array" ref="D240" xml:space="preserve">
IF(A240="","",
_xlfn._xlws.FILTER('BD ITEM'!$I$12:$I$331,'BD ITEM'!$B$12:$B$331=B240,""))</f>
        <v/>
      </c>
      <c r="E240" s="81" t="str" cm="1">
        <f t="array" ref="E240" xml:space="preserve">
IF(A240="","",
_xlfn._xlws.FILTER('BD PREÇO'!$E$10:$E$1609,'BD PREÇO'!$A$10:$A$1609=A240,""))</f>
        <v/>
      </c>
      <c r="F240" s="81" t="str" cm="1">
        <f t="array" ref="F240" xml:space="preserve">
IF(A240="","",
_xlfn._xlws.FILTER('BD PREÇO'!$F$10:$F$1609,'BD PREÇO'!$A$10:$A$1609=A240,""))</f>
        <v/>
      </c>
      <c r="G240" s="81" t="str" cm="1">
        <f t="array" ref="G240" xml:space="preserve">
IF(A240="","",
_xlfn._xlws.FILTER('BD PREÇO'!$G$10:$G$1609,'BD PREÇO'!$A$10:$A$1609=A240,""))</f>
        <v/>
      </c>
      <c r="H240" s="81" t="str" cm="1">
        <f t="array" ref="H240" xml:space="preserve">
IF(A240="","",
_xlfn._xlws.FILTER('BD ITEM'!$M$12:$M$331,'BD ITEM'!$B$12:$B$331=B240,""))</f>
        <v/>
      </c>
      <c r="I240" s="81" t="str" cm="1">
        <f t="array" ref="I240" xml:space="preserve">
IF(A240="","",
_xlfn._xlws.FILTER('BD ITEM'!$N$12:$N$331,'BD ITEM'!$B$12:$B$331=B240,""))</f>
        <v/>
      </c>
      <c r="J240" s="62" t="str" cm="1">
        <f t="array" ref="J240" xml:space="preserve">
IF(A240="","",
_xlfn._xlws.FILTER('BD PREÇO'!$P$10:$P$1609,'BD PREÇO'!$A$10:$A$1609=A240,""))</f>
        <v/>
      </c>
      <c r="K240" s="90" t="str" cm="1">
        <f t="array" ref="K240" xml:space="preserve">
IF(A240="","",
_xlfn._xlws.FILTER('BD PREÇO'!$Q$10:$Q$1609,'BD PREÇO'!$A$10:$A$1609=A240,""))</f>
        <v/>
      </c>
      <c r="L240" s="88" t="str" cm="1">
        <f t="array" ref="L240" xml:space="preserve">
IF(A240="","",
_xlfn._xlws.FILTER('BD PREÇO'!$R$10:$R$1609,'BD PREÇO'!$A$10:$A$1609=A240,""))</f>
        <v/>
      </c>
      <c r="M240" s="89" t="str" cm="1">
        <f t="array" ref="M240" xml:space="preserve">
IF(A240="","",
_xlfn._xlws.FILTER('BD PREÇO'!$S$10:$S$1609,'BD PREÇO'!$A$10:$A$1609=A240,""))</f>
        <v/>
      </c>
      <c r="N240" s="89" t="str" cm="1">
        <f t="array" ref="N240" xml:space="preserve">
IF(A240="","",
_xlfn._xlws.FILTER('BD ITEM'!$O$12:$O$331,'BD ITEM'!$B$12:$B$331=B240,""))</f>
        <v/>
      </c>
      <c r="O240" s="89" t="str" cm="1">
        <f t="array" ref="O240" xml:space="preserve">
IF(A240="","",
_xlfn._xlws.FILTER('BD ITEM'!$P$12:$P$331,'BD ITEM'!$B$12:$B$331=B240,""))</f>
        <v/>
      </c>
      <c r="P240" s="89" t="str" cm="1">
        <f t="array" ref="P240" xml:space="preserve">
IF(A240="","",
_xlfn._xlws.FILTER('BD ITEM'!$Q$12:$Q$331,'BD ITEM'!$B$12:$B$331=B240,""))</f>
        <v/>
      </c>
      <c r="Q240" s="87" t="str" cm="1">
        <f t="array" ref="Q240" xml:space="preserve">
IF(A240="","",
_xlfn._xlws.FILTER('BD PREÇO'!$T$10:$T$1609,'BD PREÇO'!$A$10:$A$1609=A240,""))</f>
        <v/>
      </c>
      <c r="R240" s="23"/>
    </row>
    <row r="241" spans="1:18">
      <c r="A241" s="41"/>
      <c r="B241" s="81" t="str" cm="1">
        <f t="array" ref="B241" xml:space="preserve">
IF(A241="","",
_xlfn._xlws.FILTER('BD PREÇO'!$B$10:$B$1609,'BD PREÇO'!$A$10:$A$1609=A241,""))</f>
        <v/>
      </c>
      <c r="C241" s="81" t="str" cm="1">
        <f t="array" ref="C241" xml:space="preserve">
IF(A241="","",
_xlfn._xlws.FILTER('BD PREÇO'!$C$10:$C$1609,'BD PREÇO'!$A$10:$A$1609=A241,""))</f>
        <v/>
      </c>
      <c r="D241" s="81" t="str" cm="1">
        <f t="array" ref="D241" xml:space="preserve">
IF(A241="","",
_xlfn._xlws.FILTER('BD ITEM'!$I$12:$I$331,'BD ITEM'!$B$12:$B$331=B241,""))</f>
        <v/>
      </c>
      <c r="E241" s="81" t="str" cm="1">
        <f t="array" ref="E241" xml:space="preserve">
IF(A241="","",
_xlfn._xlws.FILTER('BD PREÇO'!$E$10:$E$1609,'BD PREÇO'!$A$10:$A$1609=A241,""))</f>
        <v/>
      </c>
      <c r="F241" s="81" t="str" cm="1">
        <f t="array" ref="F241" xml:space="preserve">
IF(A241="","",
_xlfn._xlws.FILTER('BD PREÇO'!$F$10:$F$1609,'BD PREÇO'!$A$10:$A$1609=A241,""))</f>
        <v/>
      </c>
      <c r="G241" s="81" t="str" cm="1">
        <f t="array" ref="G241" xml:space="preserve">
IF(A241="","",
_xlfn._xlws.FILTER('BD PREÇO'!$G$10:$G$1609,'BD PREÇO'!$A$10:$A$1609=A241,""))</f>
        <v/>
      </c>
      <c r="H241" s="81" t="str" cm="1">
        <f t="array" ref="H241" xml:space="preserve">
IF(A241="","",
_xlfn._xlws.FILTER('BD ITEM'!$M$12:$M$331,'BD ITEM'!$B$12:$B$331=B241,""))</f>
        <v/>
      </c>
      <c r="I241" s="81" t="str" cm="1">
        <f t="array" ref="I241" xml:space="preserve">
IF(A241="","",
_xlfn._xlws.FILTER('BD ITEM'!$N$12:$N$331,'BD ITEM'!$B$12:$B$331=B241,""))</f>
        <v/>
      </c>
      <c r="J241" s="62" t="str" cm="1">
        <f t="array" ref="J241" xml:space="preserve">
IF(A241="","",
_xlfn._xlws.FILTER('BD PREÇO'!$P$10:$P$1609,'BD PREÇO'!$A$10:$A$1609=A241,""))</f>
        <v/>
      </c>
      <c r="K241" s="90" t="str" cm="1">
        <f t="array" ref="K241" xml:space="preserve">
IF(A241="","",
_xlfn._xlws.FILTER('BD PREÇO'!$Q$10:$Q$1609,'BD PREÇO'!$A$10:$A$1609=A241,""))</f>
        <v/>
      </c>
      <c r="L241" s="88" t="str" cm="1">
        <f t="array" ref="L241" xml:space="preserve">
IF(A241="","",
_xlfn._xlws.FILTER('BD PREÇO'!$R$10:$R$1609,'BD PREÇO'!$A$10:$A$1609=A241,""))</f>
        <v/>
      </c>
      <c r="M241" s="89" t="str" cm="1">
        <f t="array" ref="M241" xml:space="preserve">
IF(A241="","",
_xlfn._xlws.FILTER('BD PREÇO'!$S$10:$S$1609,'BD PREÇO'!$A$10:$A$1609=A241,""))</f>
        <v/>
      </c>
      <c r="N241" s="89" t="str" cm="1">
        <f t="array" ref="N241" xml:space="preserve">
IF(A241="","",
_xlfn._xlws.FILTER('BD ITEM'!$O$12:$O$331,'BD ITEM'!$B$12:$B$331=B241,""))</f>
        <v/>
      </c>
      <c r="O241" s="89" t="str" cm="1">
        <f t="array" ref="O241" xml:space="preserve">
IF(A241="","",
_xlfn._xlws.FILTER('BD ITEM'!$P$12:$P$331,'BD ITEM'!$B$12:$B$331=B241,""))</f>
        <v/>
      </c>
      <c r="P241" s="89" t="str" cm="1">
        <f t="array" ref="P241" xml:space="preserve">
IF(A241="","",
_xlfn._xlws.FILTER('BD ITEM'!$Q$12:$Q$331,'BD ITEM'!$B$12:$B$331=B241,""))</f>
        <v/>
      </c>
      <c r="Q241" s="87" t="str" cm="1">
        <f t="array" ref="Q241" xml:space="preserve">
IF(A241="","",
_xlfn._xlws.FILTER('BD PREÇO'!$T$10:$T$1609,'BD PREÇO'!$A$10:$A$1609=A241,""))</f>
        <v/>
      </c>
      <c r="R241" s="23"/>
    </row>
    <row r="242" spans="1:18">
      <c r="A242" s="41"/>
      <c r="B242" s="81" t="str" cm="1">
        <f t="array" ref="B242" xml:space="preserve">
IF(A242="","",
_xlfn._xlws.FILTER('BD PREÇO'!$B$10:$B$1609,'BD PREÇO'!$A$10:$A$1609=A242,""))</f>
        <v/>
      </c>
      <c r="C242" s="81" t="str" cm="1">
        <f t="array" ref="C242" xml:space="preserve">
IF(A242="","",
_xlfn._xlws.FILTER('BD PREÇO'!$C$10:$C$1609,'BD PREÇO'!$A$10:$A$1609=A242,""))</f>
        <v/>
      </c>
      <c r="D242" s="81" t="str" cm="1">
        <f t="array" ref="D242" xml:space="preserve">
IF(A242="","",
_xlfn._xlws.FILTER('BD ITEM'!$I$12:$I$331,'BD ITEM'!$B$12:$B$331=B242,""))</f>
        <v/>
      </c>
      <c r="E242" s="81" t="str" cm="1">
        <f t="array" ref="E242" xml:space="preserve">
IF(A242="","",
_xlfn._xlws.FILTER('BD PREÇO'!$E$10:$E$1609,'BD PREÇO'!$A$10:$A$1609=A242,""))</f>
        <v/>
      </c>
      <c r="F242" s="81" t="str" cm="1">
        <f t="array" ref="F242" xml:space="preserve">
IF(A242="","",
_xlfn._xlws.FILTER('BD PREÇO'!$F$10:$F$1609,'BD PREÇO'!$A$10:$A$1609=A242,""))</f>
        <v/>
      </c>
      <c r="G242" s="81" t="str" cm="1">
        <f t="array" ref="G242" xml:space="preserve">
IF(A242="","",
_xlfn._xlws.FILTER('BD PREÇO'!$G$10:$G$1609,'BD PREÇO'!$A$10:$A$1609=A242,""))</f>
        <v/>
      </c>
      <c r="H242" s="81" t="str" cm="1">
        <f t="array" ref="H242" xml:space="preserve">
IF(A242="","",
_xlfn._xlws.FILTER('BD ITEM'!$M$12:$M$331,'BD ITEM'!$B$12:$B$331=B242,""))</f>
        <v/>
      </c>
      <c r="I242" s="81" t="str" cm="1">
        <f t="array" ref="I242" xml:space="preserve">
IF(A242="","",
_xlfn._xlws.FILTER('BD ITEM'!$N$12:$N$331,'BD ITEM'!$B$12:$B$331=B242,""))</f>
        <v/>
      </c>
      <c r="J242" s="62" t="str" cm="1">
        <f t="array" ref="J242" xml:space="preserve">
IF(A242="","",
_xlfn._xlws.FILTER('BD PREÇO'!$P$10:$P$1609,'BD PREÇO'!$A$10:$A$1609=A242,""))</f>
        <v/>
      </c>
      <c r="K242" s="90" t="str" cm="1">
        <f t="array" ref="K242" xml:space="preserve">
IF(A242="","",
_xlfn._xlws.FILTER('BD PREÇO'!$Q$10:$Q$1609,'BD PREÇO'!$A$10:$A$1609=A242,""))</f>
        <v/>
      </c>
      <c r="L242" s="88" t="str" cm="1">
        <f t="array" ref="L242" xml:space="preserve">
IF(A242="","",
_xlfn._xlws.FILTER('BD PREÇO'!$R$10:$R$1609,'BD PREÇO'!$A$10:$A$1609=A242,""))</f>
        <v/>
      </c>
      <c r="M242" s="89" t="str" cm="1">
        <f t="array" ref="M242" xml:space="preserve">
IF(A242="","",
_xlfn._xlws.FILTER('BD PREÇO'!$S$10:$S$1609,'BD PREÇO'!$A$10:$A$1609=A242,""))</f>
        <v/>
      </c>
      <c r="N242" s="89" t="str" cm="1">
        <f t="array" ref="N242" xml:space="preserve">
IF(A242="","",
_xlfn._xlws.FILTER('BD ITEM'!$O$12:$O$331,'BD ITEM'!$B$12:$B$331=B242,""))</f>
        <v/>
      </c>
      <c r="O242" s="89" t="str" cm="1">
        <f t="array" ref="O242" xml:space="preserve">
IF(A242="","",
_xlfn._xlws.FILTER('BD ITEM'!$P$12:$P$331,'BD ITEM'!$B$12:$B$331=B242,""))</f>
        <v/>
      </c>
      <c r="P242" s="89" t="str" cm="1">
        <f t="array" ref="P242" xml:space="preserve">
IF(A242="","",
_xlfn._xlws.FILTER('BD ITEM'!$Q$12:$Q$331,'BD ITEM'!$B$12:$B$331=B242,""))</f>
        <v/>
      </c>
      <c r="Q242" s="87" t="str" cm="1">
        <f t="array" ref="Q242" xml:space="preserve">
IF(A242="","",
_xlfn._xlws.FILTER('BD PREÇO'!$T$10:$T$1609,'BD PREÇO'!$A$10:$A$1609=A242,""))</f>
        <v/>
      </c>
      <c r="R242" s="23"/>
    </row>
    <row r="243" spans="1:18">
      <c r="A243" s="41"/>
      <c r="B243" s="81" t="str" cm="1">
        <f t="array" ref="B243" xml:space="preserve">
IF(A243="","",
_xlfn._xlws.FILTER('BD PREÇO'!$B$10:$B$1609,'BD PREÇO'!$A$10:$A$1609=A243,""))</f>
        <v/>
      </c>
      <c r="C243" s="81" t="str" cm="1">
        <f t="array" ref="C243" xml:space="preserve">
IF(A243="","",
_xlfn._xlws.FILTER('BD PREÇO'!$C$10:$C$1609,'BD PREÇO'!$A$10:$A$1609=A243,""))</f>
        <v/>
      </c>
      <c r="D243" s="81" t="str" cm="1">
        <f t="array" ref="D243" xml:space="preserve">
IF(A243="","",
_xlfn._xlws.FILTER('BD ITEM'!$I$12:$I$331,'BD ITEM'!$B$12:$B$331=B243,""))</f>
        <v/>
      </c>
      <c r="E243" s="81" t="str" cm="1">
        <f t="array" ref="E243" xml:space="preserve">
IF(A243="","",
_xlfn._xlws.FILTER('BD PREÇO'!$E$10:$E$1609,'BD PREÇO'!$A$10:$A$1609=A243,""))</f>
        <v/>
      </c>
      <c r="F243" s="81" t="str" cm="1">
        <f t="array" ref="F243" xml:space="preserve">
IF(A243="","",
_xlfn._xlws.FILTER('BD PREÇO'!$F$10:$F$1609,'BD PREÇO'!$A$10:$A$1609=A243,""))</f>
        <v/>
      </c>
      <c r="G243" s="81" t="str" cm="1">
        <f t="array" ref="G243" xml:space="preserve">
IF(A243="","",
_xlfn._xlws.FILTER('BD PREÇO'!$G$10:$G$1609,'BD PREÇO'!$A$10:$A$1609=A243,""))</f>
        <v/>
      </c>
      <c r="H243" s="81" t="str" cm="1">
        <f t="array" ref="H243" xml:space="preserve">
IF(A243="","",
_xlfn._xlws.FILTER('BD ITEM'!$M$12:$M$331,'BD ITEM'!$B$12:$B$331=B243,""))</f>
        <v/>
      </c>
      <c r="I243" s="81" t="str" cm="1">
        <f t="array" ref="I243" xml:space="preserve">
IF(A243="","",
_xlfn._xlws.FILTER('BD ITEM'!$N$12:$N$331,'BD ITEM'!$B$12:$B$331=B243,""))</f>
        <v/>
      </c>
      <c r="J243" s="62" t="str" cm="1">
        <f t="array" ref="J243" xml:space="preserve">
IF(A243="","",
_xlfn._xlws.FILTER('BD PREÇO'!$P$10:$P$1609,'BD PREÇO'!$A$10:$A$1609=A243,""))</f>
        <v/>
      </c>
      <c r="K243" s="90" t="str" cm="1">
        <f t="array" ref="K243" xml:space="preserve">
IF(A243="","",
_xlfn._xlws.FILTER('BD PREÇO'!$Q$10:$Q$1609,'BD PREÇO'!$A$10:$A$1609=A243,""))</f>
        <v/>
      </c>
      <c r="L243" s="88" t="str" cm="1">
        <f t="array" ref="L243" xml:space="preserve">
IF(A243="","",
_xlfn._xlws.FILTER('BD PREÇO'!$R$10:$R$1609,'BD PREÇO'!$A$10:$A$1609=A243,""))</f>
        <v/>
      </c>
      <c r="M243" s="89" t="str" cm="1">
        <f t="array" ref="M243" xml:space="preserve">
IF(A243="","",
_xlfn._xlws.FILTER('BD PREÇO'!$S$10:$S$1609,'BD PREÇO'!$A$10:$A$1609=A243,""))</f>
        <v/>
      </c>
      <c r="N243" s="89" t="str" cm="1">
        <f t="array" ref="N243" xml:space="preserve">
IF(A243="","",
_xlfn._xlws.FILTER('BD ITEM'!$O$12:$O$331,'BD ITEM'!$B$12:$B$331=B243,""))</f>
        <v/>
      </c>
      <c r="O243" s="89" t="str" cm="1">
        <f t="array" ref="O243" xml:space="preserve">
IF(A243="","",
_xlfn._xlws.FILTER('BD ITEM'!$P$12:$P$331,'BD ITEM'!$B$12:$B$331=B243,""))</f>
        <v/>
      </c>
      <c r="P243" s="89" t="str" cm="1">
        <f t="array" ref="P243" xml:space="preserve">
IF(A243="","",
_xlfn._xlws.FILTER('BD ITEM'!$Q$12:$Q$331,'BD ITEM'!$B$12:$B$331=B243,""))</f>
        <v/>
      </c>
      <c r="Q243" s="87" t="str" cm="1">
        <f t="array" ref="Q243" xml:space="preserve">
IF(A243="","",
_xlfn._xlws.FILTER('BD PREÇO'!$T$10:$T$1609,'BD PREÇO'!$A$10:$A$1609=A243,""))</f>
        <v/>
      </c>
      <c r="R243" s="23"/>
    </row>
    <row r="244" spans="1:18">
      <c r="A244" s="41"/>
      <c r="B244" s="81" t="str" cm="1">
        <f t="array" ref="B244" xml:space="preserve">
IF(A244="","",
_xlfn._xlws.FILTER('BD PREÇO'!$B$10:$B$1609,'BD PREÇO'!$A$10:$A$1609=A244,""))</f>
        <v/>
      </c>
      <c r="C244" s="81" t="str" cm="1">
        <f t="array" ref="C244" xml:space="preserve">
IF(A244="","",
_xlfn._xlws.FILTER('BD PREÇO'!$C$10:$C$1609,'BD PREÇO'!$A$10:$A$1609=A244,""))</f>
        <v/>
      </c>
      <c r="D244" s="81" t="str" cm="1">
        <f t="array" ref="D244" xml:space="preserve">
IF(A244="","",
_xlfn._xlws.FILTER('BD ITEM'!$I$12:$I$331,'BD ITEM'!$B$12:$B$331=B244,""))</f>
        <v/>
      </c>
      <c r="E244" s="81" t="str" cm="1">
        <f t="array" ref="E244" xml:space="preserve">
IF(A244="","",
_xlfn._xlws.FILTER('BD PREÇO'!$E$10:$E$1609,'BD PREÇO'!$A$10:$A$1609=A244,""))</f>
        <v/>
      </c>
      <c r="F244" s="81" t="str" cm="1">
        <f t="array" ref="F244" xml:space="preserve">
IF(A244="","",
_xlfn._xlws.FILTER('BD PREÇO'!$F$10:$F$1609,'BD PREÇO'!$A$10:$A$1609=A244,""))</f>
        <v/>
      </c>
      <c r="G244" s="81" t="str" cm="1">
        <f t="array" ref="G244" xml:space="preserve">
IF(A244="","",
_xlfn._xlws.FILTER('BD PREÇO'!$G$10:$G$1609,'BD PREÇO'!$A$10:$A$1609=A244,""))</f>
        <v/>
      </c>
      <c r="H244" s="81" t="str" cm="1">
        <f t="array" ref="H244" xml:space="preserve">
IF(A244="","",
_xlfn._xlws.FILTER('BD ITEM'!$M$12:$M$331,'BD ITEM'!$B$12:$B$331=B244,""))</f>
        <v/>
      </c>
      <c r="I244" s="81" t="str" cm="1">
        <f t="array" ref="I244" xml:space="preserve">
IF(A244="","",
_xlfn._xlws.FILTER('BD ITEM'!$N$12:$N$331,'BD ITEM'!$B$12:$B$331=B244,""))</f>
        <v/>
      </c>
      <c r="J244" s="62" t="str" cm="1">
        <f t="array" ref="J244" xml:space="preserve">
IF(A244="","",
_xlfn._xlws.FILTER('BD PREÇO'!$P$10:$P$1609,'BD PREÇO'!$A$10:$A$1609=A244,""))</f>
        <v/>
      </c>
      <c r="K244" s="90" t="str" cm="1">
        <f t="array" ref="K244" xml:space="preserve">
IF(A244="","",
_xlfn._xlws.FILTER('BD PREÇO'!$Q$10:$Q$1609,'BD PREÇO'!$A$10:$A$1609=A244,""))</f>
        <v/>
      </c>
      <c r="L244" s="88" t="str" cm="1">
        <f t="array" ref="L244" xml:space="preserve">
IF(A244="","",
_xlfn._xlws.FILTER('BD PREÇO'!$R$10:$R$1609,'BD PREÇO'!$A$10:$A$1609=A244,""))</f>
        <v/>
      </c>
      <c r="M244" s="89" t="str" cm="1">
        <f t="array" ref="M244" xml:space="preserve">
IF(A244="","",
_xlfn._xlws.FILTER('BD PREÇO'!$S$10:$S$1609,'BD PREÇO'!$A$10:$A$1609=A244,""))</f>
        <v/>
      </c>
      <c r="N244" s="89" t="str" cm="1">
        <f t="array" ref="N244" xml:space="preserve">
IF(A244="","",
_xlfn._xlws.FILTER('BD ITEM'!$O$12:$O$331,'BD ITEM'!$B$12:$B$331=B244,""))</f>
        <v/>
      </c>
      <c r="O244" s="89" t="str" cm="1">
        <f t="array" ref="O244" xml:space="preserve">
IF(A244="","",
_xlfn._xlws.FILTER('BD ITEM'!$P$12:$P$331,'BD ITEM'!$B$12:$B$331=B244,""))</f>
        <v/>
      </c>
      <c r="P244" s="89" t="str" cm="1">
        <f t="array" ref="P244" xml:space="preserve">
IF(A244="","",
_xlfn._xlws.FILTER('BD ITEM'!$Q$12:$Q$331,'BD ITEM'!$B$12:$B$331=B244,""))</f>
        <v/>
      </c>
      <c r="Q244" s="87" t="str" cm="1">
        <f t="array" ref="Q244" xml:space="preserve">
IF(A244="","",
_xlfn._xlws.FILTER('BD PREÇO'!$T$10:$T$1609,'BD PREÇO'!$A$10:$A$1609=A244,""))</f>
        <v/>
      </c>
      <c r="R244" s="23"/>
    </row>
    <row r="245" spans="1:18">
      <c r="A245" s="41"/>
      <c r="B245" s="81" t="str" cm="1">
        <f t="array" ref="B245" xml:space="preserve">
IF(A245="","",
_xlfn._xlws.FILTER('BD PREÇO'!$B$10:$B$1609,'BD PREÇO'!$A$10:$A$1609=A245,""))</f>
        <v/>
      </c>
      <c r="C245" s="81" t="str" cm="1">
        <f t="array" ref="C245" xml:space="preserve">
IF(A245="","",
_xlfn._xlws.FILTER('BD PREÇO'!$C$10:$C$1609,'BD PREÇO'!$A$10:$A$1609=A245,""))</f>
        <v/>
      </c>
      <c r="D245" s="81" t="str" cm="1">
        <f t="array" ref="D245" xml:space="preserve">
IF(A245="","",
_xlfn._xlws.FILTER('BD ITEM'!$I$12:$I$331,'BD ITEM'!$B$12:$B$331=B245,""))</f>
        <v/>
      </c>
      <c r="E245" s="81" t="str" cm="1">
        <f t="array" ref="E245" xml:space="preserve">
IF(A245="","",
_xlfn._xlws.FILTER('BD PREÇO'!$E$10:$E$1609,'BD PREÇO'!$A$10:$A$1609=A245,""))</f>
        <v/>
      </c>
      <c r="F245" s="81" t="str" cm="1">
        <f t="array" ref="F245" xml:space="preserve">
IF(A245="","",
_xlfn._xlws.FILTER('BD PREÇO'!$F$10:$F$1609,'BD PREÇO'!$A$10:$A$1609=A245,""))</f>
        <v/>
      </c>
      <c r="G245" s="81" t="str" cm="1">
        <f t="array" ref="G245" xml:space="preserve">
IF(A245="","",
_xlfn._xlws.FILTER('BD PREÇO'!$G$10:$G$1609,'BD PREÇO'!$A$10:$A$1609=A245,""))</f>
        <v/>
      </c>
      <c r="H245" s="81" t="str" cm="1">
        <f t="array" ref="H245" xml:space="preserve">
IF(A245="","",
_xlfn._xlws.FILTER('BD ITEM'!$M$12:$M$331,'BD ITEM'!$B$12:$B$331=B245,""))</f>
        <v/>
      </c>
      <c r="I245" s="81" t="str" cm="1">
        <f t="array" ref="I245" xml:space="preserve">
IF(A245="","",
_xlfn._xlws.FILTER('BD ITEM'!$N$12:$N$331,'BD ITEM'!$B$12:$B$331=B245,""))</f>
        <v/>
      </c>
      <c r="J245" s="62" t="str" cm="1">
        <f t="array" ref="J245" xml:space="preserve">
IF(A245="","",
_xlfn._xlws.FILTER('BD PREÇO'!$P$10:$P$1609,'BD PREÇO'!$A$10:$A$1609=A245,""))</f>
        <v/>
      </c>
      <c r="K245" s="90" t="str" cm="1">
        <f t="array" ref="K245" xml:space="preserve">
IF(A245="","",
_xlfn._xlws.FILTER('BD PREÇO'!$Q$10:$Q$1609,'BD PREÇO'!$A$10:$A$1609=A245,""))</f>
        <v/>
      </c>
      <c r="L245" s="88" t="str" cm="1">
        <f t="array" ref="L245" xml:space="preserve">
IF(A245="","",
_xlfn._xlws.FILTER('BD PREÇO'!$R$10:$R$1609,'BD PREÇO'!$A$10:$A$1609=A245,""))</f>
        <v/>
      </c>
      <c r="M245" s="89" t="str" cm="1">
        <f t="array" ref="M245" xml:space="preserve">
IF(A245="","",
_xlfn._xlws.FILTER('BD PREÇO'!$S$10:$S$1609,'BD PREÇO'!$A$10:$A$1609=A245,""))</f>
        <v/>
      </c>
      <c r="N245" s="89" t="str" cm="1">
        <f t="array" ref="N245" xml:space="preserve">
IF(A245="","",
_xlfn._xlws.FILTER('BD ITEM'!$O$12:$O$331,'BD ITEM'!$B$12:$B$331=B245,""))</f>
        <v/>
      </c>
      <c r="O245" s="89" t="str" cm="1">
        <f t="array" ref="O245" xml:space="preserve">
IF(A245="","",
_xlfn._xlws.FILTER('BD ITEM'!$P$12:$P$331,'BD ITEM'!$B$12:$B$331=B245,""))</f>
        <v/>
      </c>
      <c r="P245" s="89" t="str" cm="1">
        <f t="array" ref="P245" xml:space="preserve">
IF(A245="","",
_xlfn._xlws.FILTER('BD ITEM'!$Q$12:$Q$331,'BD ITEM'!$B$12:$B$331=B245,""))</f>
        <v/>
      </c>
      <c r="Q245" s="87" t="str" cm="1">
        <f t="array" ref="Q245" xml:space="preserve">
IF(A245="","",
_xlfn._xlws.FILTER('BD PREÇO'!$T$10:$T$1609,'BD PREÇO'!$A$10:$A$1609=A245,""))</f>
        <v/>
      </c>
      <c r="R245" s="23"/>
    </row>
    <row r="246" spans="1:18">
      <c r="A246" s="41"/>
      <c r="B246" s="81" t="str" cm="1">
        <f t="array" ref="B246" xml:space="preserve">
IF(A246="","",
_xlfn._xlws.FILTER('BD PREÇO'!$B$10:$B$1609,'BD PREÇO'!$A$10:$A$1609=A246,""))</f>
        <v/>
      </c>
      <c r="C246" s="81" t="str" cm="1">
        <f t="array" ref="C246" xml:space="preserve">
IF(A246="","",
_xlfn._xlws.FILTER('BD PREÇO'!$C$10:$C$1609,'BD PREÇO'!$A$10:$A$1609=A246,""))</f>
        <v/>
      </c>
      <c r="D246" s="81" t="str" cm="1">
        <f t="array" ref="D246" xml:space="preserve">
IF(A246="","",
_xlfn._xlws.FILTER('BD ITEM'!$I$12:$I$331,'BD ITEM'!$B$12:$B$331=B246,""))</f>
        <v/>
      </c>
      <c r="E246" s="81" t="str" cm="1">
        <f t="array" ref="E246" xml:space="preserve">
IF(A246="","",
_xlfn._xlws.FILTER('BD PREÇO'!$E$10:$E$1609,'BD PREÇO'!$A$10:$A$1609=A246,""))</f>
        <v/>
      </c>
      <c r="F246" s="81" t="str" cm="1">
        <f t="array" ref="F246" xml:space="preserve">
IF(A246="","",
_xlfn._xlws.FILTER('BD PREÇO'!$F$10:$F$1609,'BD PREÇO'!$A$10:$A$1609=A246,""))</f>
        <v/>
      </c>
      <c r="G246" s="81" t="str" cm="1">
        <f t="array" ref="G246" xml:space="preserve">
IF(A246="","",
_xlfn._xlws.FILTER('BD PREÇO'!$G$10:$G$1609,'BD PREÇO'!$A$10:$A$1609=A246,""))</f>
        <v/>
      </c>
      <c r="H246" s="81" t="str" cm="1">
        <f t="array" ref="H246" xml:space="preserve">
IF(A246="","",
_xlfn._xlws.FILTER('BD ITEM'!$M$12:$M$331,'BD ITEM'!$B$12:$B$331=B246,""))</f>
        <v/>
      </c>
      <c r="I246" s="81" t="str" cm="1">
        <f t="array" ref="I246" xml:space="preserve">
IF(A246="","",
_xlfn._xlws.FILTER('BD ITEM'!$N$12:$N$331,'BD ITEM'!$B$12:$B$331=B246,""))</f>
        <v/>
      </c>
      <c r="J246" s="62" t="str" cm="1">
        <f t="array" ref="J246" xml:space="preserve">
IF(A246="","",
_xlfn._xlws.FILTER('BD PREÇO'!$P$10:$P$1609,'BD PREÇO'!$A$10:$A$1609=A246,""))</f>
        <v/>
      </c>
      <c r="K246" s="90" t="str" cm="1">
        <f t="array" ref="K246" xml:space="preserve">
IF(A246="","",
_xlfn._xlws.FILTER('BD PREÇO'!$Q$10:$Q$1609,'BD PREÇO'!$A$10:$A$1609=A246,""))</f>
        <v/>
      </c>
      <c r="L246" s="88" t="str" cm="1">
        <f t="array" ref="L246" xml:space="preserve">
IF(A246="","",
_xlfn._xlws.FILTER('BD PREÇO'!$R$10:$R$1609,'BD PREÇO'!$A$10:$A$1609=A246,""))</f>
        <v/>
      </c>
      <c r="M246" s="89" t="str" cm="1">
        <f t="array" ref="M246" xml:space="preserve">
IF(A246="","",
_xlfn._xlws.FILTER('BD PREÇO'!$S$10:$S$1609,'BD PREÇO'!$A$10:$A$1609=A246,""))</f>
        <v/>
      </c>
      <c r="N246" s="89" t="str" cm="1">
        <f t="array" ref="N246" xml:space="preserve">
IF(A246="","",
_xlfn._xlws.FILTER('BD ITEM'!$O$12:$O$331,'BD ITEM'!$B$12:$B$331=B246,""))</f>
        <v/>
      </c>
      <c r="O246" s="89" t="str" cm="1">
        <f t="array" ref="O246" xml:space="preserve">
IF(A246="","",
_xlfn._xlws.FILTER('BD ITEM'!$P$12:$P$331,'BD ITEM'!$B$12:$B$331=B246,""))</f>
        <v/>
      </c>
      <c r="P246" s="89" t="str" cm="1">
        <f t="array" ref="P246" xml:space="preserve">
IF(A246="","",
_xlfn._xlws.FILTER('BD ITEM'!$Q$12:$Q$331,'BD ITEM'!$B$12:$B$331=B246,""))</f>
        <v/>
      </c>
      <c r="Q246" s="87" t="str" cm="1">
        <f t="array" ref="Q246" xml:space="preserve">
IF(A246="","",
_xlfn._xlws.FILTER('BD PREÇO'!$T$10:$T$1609,'BD PREÇO'!$A$10:$A$1609=A246,""))</f>
        <v/>
      </c>
      <c r="R246" s="23"/>
    </row>
    <row r="247" spans="1:18">
      <c r="A247" s="41"/>
      <c r="B247" s="81" t="str" cm="1">
        <f t="array" ref="B247" xml:space="preserve">
IF(A247="","",
_xlfn._xlws.FILTER('BD PREÇO'!$B$10:$B$1609,'BD PREÇO'!$A$10:$A$1609=A247,""))</f>
        <v/>
      </c>
      <c r="C247" s="81" t="str" cm="1">
        <f t="array" ref="C247" xml:space="preserve">
IF(A247="","",
_xlfn._xlws.FILTER('BD PREÇO'!$C$10:$C$1609,'BD PREÇO'!$A$10:$A$1609=A247,""))</f>
        <v/>
      </c>
      <c r="D247" s="81" t="str" cm="1">
        <f t="array" ref="D247" xml:space="preserve">
IF(A247="","",
_xlfn._xlws.FILTER('BD ITEM'!$I$12:$I$331,'BD ITEM'!$B$12:$B$331=B247,""))</f>
        <v/>
      </c>
      <c r="E247" s="81" t="str" cm="1">
        <f t="array" ref="E247" xml:space="preserve">
IF(A247="","",
_xlfn._xlws.FILTER('BD PREÇO'!$E$10:$E$1609,'BD PREÇO'!$A$10:$A$1609=A247,""))</f>
        <v/>
      </c>
      <c r="F247" s="81" t="str" cm="1">
        <f t="array" ref="F247" xml:space="preserve">
IF(A247="","",
_xlfn._xlws.FILTER('BD PREÇO'!$F$10:$F$1609,'BD PREÇO'!$A$10:$A$1609=A247,""))</f>
        <v/>
      </c>
      <c r="G247" s="81" t="str" cm="1">
        <f t="array" ref="G247" xml:space="preserve">
IF(A247="","",
_xlfn._xlws.FILTER('BD PREÇO'!$G$10:$G$1609,'BD PREÇO'!$A$10:$A$1609=A247,""))</f>
        <v/>
      </c>
      <c r="H247" s="81" t="str" cm="1">
        <f t="array" ref="H247" xml:space="preserve">
IF(A247="","",
_xlfn._xlws.FILTER('BD ITEM'!$M$12:$M$331,'BD ITEM'!$B$12:$B$331=B247,""))</f>
        <v/>
      </c>
      <c r="I247" s="81" t="str" cm="1">
        <f t="array" ref="I247" xml:space="preserve">
IF(A247="","",
_xlfn._xlws.FILTER('BD ITEM'!$N$12:$N$331,'BD ITEM'!$B$12:$B$331=B247,""))</f>
        <v/>
      </c>
      <c r="J247" s="62" t="str" cm="1">
        <f t="array" ref="J247" xml:space="preserve">
IF(A247="","",
_xlfn._xlws.FILTER('BD PREÇO'!$P$10:$P$1609,'BD PREÇO'!$A$10:$A$1609=A247,""))</f>
        <v/>
      </c>
      <c r="K247" s="90" t="str" cm="1">
        <f t="array" ref="K247" xml:space="preserve">
IF(A247="","",
_xlfn._xlws.FILTER('BD PREÇO'!$Q$10:$Q$1609,'BD PREÇO'!$A$10:$A$1609=A247,""))</f>
        <v/>
      </c>
      <c r="L247" s="88" t="str" cm="1">
        <f t="array" ref="L247" xml:space="preserve">
IF(A247="","",
_xlfn._xlws.FILTER('BD PREÇO'!$R$10:$R$1609,'BD PREÇO'!$A$10:$A$1609=A247,""))</f>
        <v/>
      </c>
      <c r="M247" s="89" t="str" cm="1">
        <f t="array" ref="M247" xml:space="preserve">
IF(A247="","",
_xlfn._xlws.FILTER('BD PREÇO'!$S$10:$S$1609,'BD PREÇO'!$A$10:$A$1609=A247,""))</f>
        <v/>
      </c>
      <c r="N247" s="89" t="str" cm="1">
        <f t="array" ref="N247" xml:space="preserve">
IF(A247="","",
_xlfn._xlws.FILTER('BD ITEM'!$O$12:$O$331,'BD ITEM'!$B$12:$B$331=B247,""))</f>
        <v/>
      </c>
      <c r="O247" s="89" t="str" cm="1">
        <f t="array" ref="O247" xml:space="preserve">
IF(A247="","",
_xlfn._xlws.FILTER('BD ITEM'!$P$12:$P$331,'BD ITEM'!$B$12:$B$331=B247,""))</f>
        <v/>
      </c>
      <c r="P247" s="89" t="str" cm="1">
        <f t="array" ref="P247" xml:space="preserve">
IF(A247="","",
_xlfn._xlws.FILTER('BD ITEM'!$Q$12:$Q$331,'BD ITEM'!$B$12:$B$331=B247,""))</f>
        <v/>
      </c>
      <c r="Q247" s="87" t="str" cm="1">
        <f t="array" ref="Q247" xml:space="preserve">
IF(A247="","",
_xlfn._xlws.FILTER('BD PREÇO'!$T$10:$T$1609,'BD PREÇO'!$A$10:$A$1609=A247,""))</f>
        <v/>
      </c>
      <c r="R247" s="23"/>
    </row>
    <row r="248" spans="1:18">
      <c r="A248" s="41"/>
      <c r="B248" s="81" t="str" cm="1">
        <f t="array" ref="B248" xml:space="preserve">
IF(A248="","",
_xlfn._xlws.FILTER('BD PREÇO'!$B$10:$B$1609,'BD PREÇO'!$A$10:$A$1609=A248,""))</f>
        <v/>
      </c>
      <c r="C248" s="81" t="str" cm="1">
        <f t="array" ref="C248" xml:space="preserve">
IF(A248="","",
_xlfn._xlws.FILTER('BD PREÇO'!$C$10:$C$1609,'BD PREÇO'!$A$10:$A$1609=A248,""))</f>
        <v/>
      </c>
      <c r="D248" s="81" t="str" cm="1">
        <f t="array" ref="D248" xml:space="preserve">
IF(A248="","",
_xlfn._xlws.FILTER('BD ITEM'!$I$12:$I$331,'BD ITEM'!$B$12:$B$331=B248,""))</f>
        <v/>
      </c>
      <c r="E248" s="81" t="str" cm="1">
        <f t="array" ref="E248" xml:space="preserve">
IF(A248="","",
_xlfn._xlws.FILTER('BD PREÇO'!$E$10:$E$1609,'BD PREÇO'!$A$10:$A$1609=A248,""))</f>
        <v/>
      </c>
      <c r="F248" s="81" t="str" cm="1">
        <f t="array" ref="F248" xml:space="preserve">
IF(A248="","",
_xlfn._xlws.FILTER('BD PREÇO'!$F$10:$F$1609,'BD PREÇO'!$A$10:$A$1609=A248,""))</f>
        <v/>
      </c>
      <c r="G248" s="81" t="str" cm="1">
        <f t="array" ref="G248" xml:space="preserve">
IF(A248="","",
_xlfn._xlws.FILTER('BD PREÇO'!$G$10:$G$1609,'BD PREÇO'!$A$10:$A$1609=A248,""))</f>
        <v/>
      </c>
      <c r="H248" s="81" t="str" cm="1">
        <f t="array" ref="H248" xml:space="preserve">
IF(A248="","",
_xlfn._xlws.FILTER('BD ITEM'!$M$12:$M$331,'BD ITEM'!$B$12:$B$331=B248,""))</f>
        <v/>
      </c>
      <c r="I248" s="81" t="str" cm="1">
        <f t="array" ref="I248" xml:space="preserve">
IF(A248="","",
_xlfn._xlws.FILTER('BD ITEM'!$N$12:$N$331,'BD ITEM'!$B$12:$B$331=B248,""))</f>
        <v/>
      </c>
      <c r="J248" s="62" t="str" cm="1">
        <f t="array" ref="J248" xml:space="preserve">
IF(A248="","",
_xlfn._xlws.FILTER('BD PREÇO'!$P$10:$P$1609,'BD PREÇO'!$A$10:$A$1609=A248,""))</f>
        <v/>
      </c>
      <c r="K248" s="90" t="str" cm="1">
        <f t="array" ref="K248" xml:space="preserve">
IF(A248="","",
_xlfn._xlws.FILTER('BD PREÇO'!$Q$10:$Q$1609,'BD PREÇO'!$A$10:$A$1609=A248,""))</f>
        <v/>
      </c>
      <c r="L248" s="88" t="str" cm="1">
        <f t="array" ref="L248" xml:space="preserve">
IF(A248="","",
_xlfn._xlws.FILTER('BD PREÇO'!$R$10:$R$1609,'BD PREÇO'!$A$10:$A$1609=A248,""))</f>
        <v/>
      </c>
      <c r="M248" s="89" t="str" cm="1">
        <f t="array" ref="M248" xml:space="preserve">
IF(A248="","",
_xlfn._xlws.FILTER('BD PREÇO'!$S$10:$S$1609,'BD PREÇO'!$A$10:$A$1609=A248,""))</f>
        <v/>
      </c>
      <c r="N248" s="89" t="str" cm="1">
        <f t="array" ref="N248" xml:space="preserve">
IF(A248="","",
_xlfn._xlws.FILTER('BD ITEM'!$O$12:$O$331,'BD ITEM'!$B$12:$B$331=B248,""))</f>
        <v/>
      </c>
      <c r="O248" s="89" t="str" cm="1">
        <f t="array" ref="O248" xml:space="preserve">
IF(A248="","",
_xlfn._xlws.FILTER('BD ITEM'!$P$12:$P$331,'BD ITEM'!$B$12:$B$331=B248,""))</f>
        <v/>
      </c>
      <c r="P248" s="89" t="str" cm="1">
        <f t="array" ref="P248" xml:space="preserve">
IF(A248="","",
_xlfn._xlws.FILTER('BD ITEM'!$Q$12:$Q$331,'BD ITEM'!$B$12:$B$331=B248,""))</f>
        <v/>
      </c>
      <c r="Q248" s="87" t="str" cm="1">
        <f t="array" ref="Q248" xml:space="preserve">
IF(A248="","",
_xlfn._xlws.FILTER('BD PREÇO'!$T$10:$T$1609,'BD PREÇO'!$A$10:$A$1609=A248,""))</f>
        <v/>
      </c>
      <c r="R248" s="23"/>
    </row>
    <row r="249" spans="1:18">
      <c r="A249" s="41"/>
      <c r="B249" s="81" t="str" cm="1">
        <f t="array" ref="B249" xml:space="preserve">
IF(A249="","",
_xlfn._xlws.FILTER('BD PREÇO'!$B$10:$B$1609,'BD PREÇO'!$A$10:$A$1609=A249,""))</f>
        <v/>
      </c>
      <c r="C249" s="81" t="str" cm="1">
        <f t="array" ref="C249" xml:space="preserve">
IF(A249="","",
_xlfn._xlws.FILTER('BD PREÇO'!$C$10:$C$1609,'BD PREÇO'!$A$10:$A$1609=A249,""))</f>
        <v/>
      </c>
      <c r="D249" s="81" t="str" cm="1">
        <f t="array" ref="D249" xml:space="preserve">
IF(A249="","",
_xlfn._xlws.FILTER('BD ITEM'!$I$12:$I$331,'BD ITEM'!$B$12:$B$331=B249,""))</f>
        <v/>
      </c>
      <c r="E249" s="81" t="str" cm="1">
        <f t="array" ref="E249" xml:space="preserve">
IF(A249="","",
_xlfn._xlws.FILTER('BD PREÇO'!$E$10:$E$1609,'BD PREÇO'!$A$10:$A$1609=A249,""))</f>
        <v/>
      </c>
      <c r="F249" s="81" t="str" cm="1">
        <f t="array" ref="F249" xml:space="preserve">
IF(A249="","",
_xlfn._xlws.FILTER('BD PREÇO'!$F$10:$F$1609,'BD PREÇO'!$A$10:$A$1609=A249,""))</f>
        <v/>
      </c>
      <c r="G249" s="81" t="str" cm="1">
        <f t="array" ref="G249" xml:space="preserve">
IF(A249="","",
_xlfn._xlws.FILTER('BD PREÇO'!$G$10:$G$1609,'BD PREÇO'!$A$10:$A$1609=A249,""))</f>
        <v/>
      </c>
      <c r="H249" s="81" t="str" cm="1">
        <f t="array" ref="H249" xml:space="preserve">
IF(A249="","",
_xlfn._xlws.FILTER('BD ITEM'!$M$12:$M$331,'BD ITEM'!$B$12:$B$331=B249,""))</f>
        <v/>
      </c>
      <c r="I249" s="81" t="str" cm="1">
        <f t="array" ref="I249" xml:space="preserve">
IF(A249="","",
_xlfn._xlws.FILTER('BD ITEM'!$N$12:$N$331,'BD ITEM'!$B$12:$B$331=B249,""))</f>
        <v/>
      </c>
      <c r="J249" s="62" t="str" cm="1">
        <f t="array" ref="J249" xml:space="preserve">
IF(A249="","",
_xlfn._xlws.FILTER('BD PREÇO'!$P$10:$P$1609,'BD PREÇO'!$A$10:$A$1609=A249,""))</f>
        <v/>
      </c>
      <c r="K249" s="90" t="str" cm="1">
        <f t="array" ref="K249" xml:space="preserve">
IF(A249="","",
_xlfn._xlws.FILTER('BD PREÇO'!$Q$10:$Q$1609,'BD PREÇO'!$A$10:$A$1609=A249,""))</f>
        <v/>
      </c>
      <c r="L249" s="88" t="str" cm="1">
        <f t="array" ref="L249" xml:space="preserve">
IF(A249="","",
_xlfn._xlws.FILTER('BD PREÇO'!$R$10:$R$1609,'BD PREÇO'!$A$10:$A$1609=A249,""))</f>
        <v/>
      </c>
      <c r="M249" s="89" t="str" cm="1">
        <f t="array" ref="M249" xml:space="preserve">
IF(A249="","",
_xlfn._xlws.FILTER('BD PREÇO'!$S$10:$S$1609,'BD PREÇO'!$A$10:$A$1609=A249,""))</f>
        <v/>
      </c>
      <c r="N249" s="89" t="str" cm="1">
        <f t="array" ref="N249" xml:space="preserve">
IF(A249="","",
_xlfn._xlws.FILTER('BD ITEM'!$O$12:$O$331,'BD ITEM'!$B$12:$B$331=B249,""))</f>
        <v/>
      </c>
      <c r="O249" s="89" t="str" cm="1">
        <f t="array" ref="O249" xml:space="preserve">
IF(A249="","",
_xlfn._xlws.FILTER('BD ITEM'!$P$12:$P$331,'BD ITEM'!$B$12:$B$331=B249,""))</f>
        <v/>
      </c>
      <c r="P249" s="89" t="str" cm="1">
        <f t="array" ref="P249" xml:space="preserve">
IF(A249="","",
_xlfn._xlws.FILTER('BD ITEM'!$Q$12:$Q$331,'BD ITEM'!$B$12:$B$331=B249,""))</f>
        <v/>
      </c>
      <c r="Q249" s="87" t="str" cm="1">
        <f t="array" ref="Q249" xml:space="preserve">
IF(A249="","",
_xlfn._xlws.FILTER('BD PREÇO'!$T$10:$T$1609,'BD PREÇO'!$A$10:$A$1609=A249,""))</f>
        <v/>
      </c>
      <c r="R249" s="23"/>
    </row>
    <row r="250" spans="1:18">
      <c r="A250" s="41"/>
      <c r="B250" s="81" t="str" cm="1">
        <f t="array" ref="B250" xml:space="preserve">
IF(A250="","",
_xlfn._xlws.FILTER('BD PREÇO'!$B$10:$B$1609,'BD PREÇO'!$A$10:$A$1609=A250,""))</f>
        <v/>
      </c>
      <c r="C250" s="81" t="str" cm="1">
        <f t="array" ref="C250" xml:space="preserve">
IF(A250="","",
_xlfn._xlws.FILTER('BD PREÇO'!$C$10:$C$1609,'BD PREÇO'!$A$10:$A$1609=A250,""))</f>
        <v/>
      </c>
      <c r="D250" s="81" t="str" cm="1">
        <f t="array" ref="D250" xml:space="preserve">
IF(A250="","",
_xlfn._xlws.FILTER('BD ITEM'!$I$12:$I$331,'BD ITEM'!$B$12:$B$331=B250,""))</f>
        <v/>
      </c>
      <c r="E250" s="81" t="str" cm="1">
        <f t="array" ref="E250" xml:space="preserve">
IF(A250="","",
_xlfn._xlws.FILTER('BD PREÇO'!$E$10:$E$1609,'BD PREÇO'!$A$10:$A$1609=A250,""))</f>
        <v/>
      </c>
      <c r="F250" s="81" t="str" cm="1">
        <f t="array" ref="F250" xml:space="preserve">
IF(A250="","",
_xlfn._xlws.FILTER('BD PREÇO'!$F$10:$F$1609,'BD PREÇO'!$A$10:$A$1609=A250,""))</f>
        <v/>
      </c>
      <c r="G250" s="81" t="str" cm="1">
        <f t="array" ref="G250" xml:space="preserve">
IF(A250="","",
_xlfn._xlws.FILTER('BD PREÇO'!$G$10:$G$1609,'BD PREÇO'!$A$10:$A$1609=A250,""))</f>
        <v/>
      </c>
      <c r="H250" s="81" t="str" cm="1">
        <f t="array" ref="H250" xml:space="preserve">
IF(A250="","",
_xlfn._xlws.FILTER('BD ITEM'!$M$12:$M$331,'BD ITEM'!$B$12:$B$331=B250,""))</f>
        <v/>
      </c>
      <c r="I250" s="81" t="str" cm="1">
        <f t="array" ref="I250" xml:space="preserve">
IF(A250="","",
_xlfn._xlws.FILTER('BD ITEM'!$N$12:$N$331,'BD ITEM'!$B$12:$B$331=B250,""))</f>
        <v/>
      </c>
      <c r="J250" s="62" t="str" cm="1">
        <f t="array" ref="J250" xml:space="preserve">
IF(A250="","",
_xlfn._xlws.FILTER('BD PREÇO'!$P$10:$P$1609,'BD PREÇO'!$A$10:$A$1609=A250,""))</f>
        <v/>
      </c>
      <c r="K250" s="90" t="str" cm="1">
        <f t="array" ref="K250" xml:space="preserve">
IF(A250="","",
_xlfn._xlws.FILTER('BD PREÇO'!$Q$10:$Q$1609,'BD PREÇO'!$A$10:$A$1609=A250,""))</f>
        <v/>
      </c>
      <c r="L250" s="88" t="str" cm="1">
        <f t="array" ref="L250" xml:space="preserve">
IF(A250="","",
_xlfn._xlws.FILTER('BD PREÇO'!$R$10:$R$1609,'BD PREÇO'!$A$10:$A$1609=A250,""))</f>
        <v/>
      </c>
      <c r="M250" s="89" t="str" cm="1">
        <f t="array" ref="M250" xml:space="preserve">
IF(A250="","",
_xlfn._xlws.FILTER('BD PREÇO'!$S$10:$S$1609,'BD PREÇO'!$A$10:$A$1609=A250,""))</f>
        <v/>
      </c>
      <c r="N250" s="89" t="str" cm="1">
        <f t="array" ref="N250" xml:space="preserve">
IF(A250="","",
_xlfn._xlws.FILTER('BD ITEM'!$O$12:$O$331,'BD ITEM'!$B$12:$B$331=B250,""))</f>
        <v/>
      </c>
      <c r="O250" s="89" t="str" cm="1">
        <f t="array" ref="O250" xml:space="preserve">
IF(A250="","",
_xlfn._xlws.FILTER('BD ITEM'!$P$12:$P$331,'BD ITEM'!$B$12:$B$331=B250,""))</f>
        <v/>
      </c>
      <c r="P250" s="89" t="str" cm="1">
        <f t="array" ref="P250" xml:space="preserve">
IF(A250="","",
_xlfn._xlws.FILTER('BD ITEM'!$Q$12:$Q$331,'BD ITEM'!$B$12:$B$331=B250,""))</f>
        <v/>
      </c>
      <c r="Q250" s="87" t="str" cm="1">
        <f t="array" ref="Q250" xml:space="preserve">
IF(A250="","",
_xlfn._xlws.FILTER('BD PREÇO'!$T$10:$T$1609,'BD PREÇO'!$A$10:$A$1609=A250,""))</f>
        <v/>
      </c>
      <c r="R250" s="23"/>
    </row>
    <row r="251" spans="1:18">
      <c r="A251" s="41"/>
      <c r="B251" s="81" t="str" cm="1">
        <f t="array" ref="B251" xml:space="preserve">
IF(A251="","",
_xlfn._xlws.FILTER('BD PREÇO'!$B$10:$B$1609,'BD PREÇO'!$A$10:$A$1609=A251,""))</f>
        <v/>
      </c>
      <c r="C251" s="81" t="str" cm="1">
        <f t="array" ref="C251" xml:space="preserve">
IF(A251="","",
_xlfn._xlws.FILTER('BD PREÇO'!$C$10:$C$1609,'BD PREÇO'!$A$10:$A$1609=A251,""))</f>
        <v/>
      </c>
      <c r="D251" s="81" t="str" cm="1">
        <f t="array" ref="D251" xml:space="preserve">
IF(A251="","",
_xlfn._xlws.FILTER('BD ITEM'!$I$12:$I$331,'BD ITEM'!$B$12:$B$331=B251,""))</f>
        <v/>
      </c>
      <c r="E251" s="81" t="str" cm="1">
        <f t="array" ref="E251" xml:space="preserve">
IF(A251="","",
_xlfn._xlws.FILTER('BD PREÇO'!$E$10:$E$1609,'BD PREÇO'!$A$10:$A$1609=A251,""))</f>
        <v/>
      </c>
      <c r="F251" s="81" t="str" cm="1">
        <f t="array" ref="F251" xml:space="preserve">
IF(A251="","",
_xlfn._xlws.FILTER('BD PREÇO'!$F$10:$F$1609,'BD PREÇO'!$A$10:$A$1609=A251,""))</f>
        <v/>
      </c>
      <c r="G251" s="81" t="str" cm="1">
        <f t="array" ref="G251" xml:space="preserve">
IF(A251="","",
_xlfn._xlws.FILTER('BD PREÇO'!$G$10:$G$1609,'BD PREÇO'!$A$10:$A$1609=A251,""))</f>
        <v/>
      </c>
      <c r="H251" s="81" t="str" cm="1">
        <f t="array" ref="H251" xml:space="preserve">
IF(A251="","",
_xlfn._xlws.FILTER('BD ITEM'!$M$12:$M$331,'BD ITEM'!$B$12:$B$331=B251,""))</f>
        <v/>
      </c>
      <c r="I251" s="81" t="str" cm="1">
        <f t="array" ref="I251" xml:space="preserve">
IF(A251="","",
_xlfn._xlws.FILTER('BD ITEM'!$N$12:$N$331,'BD ITEM'!$B$12:$B$331=B251,""))</f>
        <v/>
      </c>
      <c r="J251" s="62" t="str" cm="1">
        <f t="array" ref="J251" xml:space="preserve">
IF(A251="","",
_xlfn._xlws.FILTER('BD PREÇO'!$P$10:$P$1609,'BD PREÇO'!$A$10:$A$1609=A251,""))</f>
        <v/>
      </c>
      <c r="K251" s="90" t="str" cm="1">
        <f t="array" ref="K251" xml:space="preserve">
IF(A251="","",
_xlfn._xlws.FILTER('BD PREÇO'!$Q$10:$Q$1609,'BD PREÇO'!$A$10:$A$1609=A251,""))</f>
        <v/>
      </c>
      <c r="L251" s="88" t="str" cm="1">
        <f t="array" ref="L251" xml:space="preserve">
IF(A251="","",
_xlfn._xlws.FILTER('BD PREÇO'!$R$10:$R$1609,'BD PREÇO'!$A$10:$A$1609=A251,""))</f>
        <v/>
      </c>
      <c r="M251" s="89" t="str" cm="1">
        <f t="array" ref="M251" xml:space="preserve">
IF(A251="","",
_xlfn._xlws.FILTER('BD PREÇO'!$S$10:$S$1609,'BD PREÇO'!$A$10:$A$1609=A251,""))</f>
        <v/>
      </c>
      <c r="N251" s="89" t="str" cm="1">
        <f t="array" ref="N251" xml:space="preserve">
IF(A251="","",
_xlfn._xlws.FILTER('BD ITEM'!$O$12:$O$331,'BD ITEM'!$B$12:$B$331=B251,""))</f>
        <v/>
      </c>
      <c r="O251" s="89" t="str" cm="1">
        <f t="array" ref="O251" xml:space="preserve">
IF(A251="","",
_xlfn._xlws.FILTER('BD ITEM'!$P$12:$P$331,'BD ITEM'!$B$12:$B$331=B251,""))</f>
        <v/>
      </c>
      <c r="P251" s="89" t="str" cm="1">
        <f t="array" ref="P251" xml:space="preserve">
IF(A251="","",
_xlfn._xlws.FILTER('BD ITEM'!$Q$12:$Q$331,'BD ITEM'!$B$12:$B$331=B251,""))</f>
        <v/>
      </c>
      <c r="Q251" s="87" t="str" cm="1">
        <f t="array" ref="Q251" xml:space="preserve">
IF(A251="","",
_xlfn._xlws.FILTER('BD PREÇO'!$T$10:$T$1609,'BD PREÇO'!$A$10:$A$1609=A251,""))</f>
        <v/>
      </c>
      <c r="R251" s="23"/>
    </row>
    <row r="252" spans="1:18">
      <c r="A252" s="41"/>
      <c r="B252" s="81" t="str" cm="1">
        <f t="array" ref="B252" xml:space="preserve">
IF(A252="","",
_xlfn._xlws.FILTER('BD PREÇO'!$B$10:$B$1609,'BD PREÇO'!$A$10:$A$1609=A252,""))</f>
        <v/>
      </c>
      <c r="C252" s="81" t="str" cm="1">
        <f t="array" ref="C252" xml:space="preserve">
IF(A252="","",
_xlfn._xlws.FILTER('BD PREÇO'!$C$10:$C$1609,'BD PREÇO'!$A$10:$A$1609=A252,""))</f>
        <v/>
      </c>
      <c r="D252" s="81" t="str" cm="1">
        <f t="array" ref="D252" xml:space="preserve">
IF(A252="","",
_xlfn._xlws.FILTER('BD ITEM'!$I$12:$I$331,'BD ITEM'!$B$12:$B$331=B252,""))</f>
        <v/>
      </c>
      <c r="E252" s="81" t="str" cm="1">
        <f t="array" ref="E252" xml:space="preserve">
IF(A252="","",
_xlfn._xlws.FILTER('BD PREÇO'!$E$10:$E$1609,'BD PREÇO'!$A$10:$A$1609=A252,""))</f>
        <v/>
      </c>
      <c r="F252" s="81" t="str" cm="1">
        <f t="array" ref="F252" xml:space="preserve">
IF(A252="","",
_xlfn._xlws.FILTER('BD PREÇO'!$F$10:$F$1609,'BD PREÇO'!$A$10:$A$1609=A252,""))</f>
        <v/>
      </c>
      <c r="G252" s="81" t="str" cm="1">
        <f t="array" ref="G252" xml:space="preserve">
IF(A252="","",
_xlfn._xlws.FILTER('BD PREÇO'!$G$10:$G$1609,'BD PREÇO'!$A$10:$A$1609=A252,""))</f>
        <v/>
      </c>
      <c r="H252" s="81" t="str" cm="1">
        <f t="array" ref="H252" xml:space="preserve">
IF(A252="","",
_xlfn._xlws.FILTER('BD ITEM'!$M$12:$M$331,'BD ITEM'!$B$12:$B$331=B252,""))</f>
        <v/>
      </c>
      <c r="I252" s="81" t="str" cm="1">
        <f t="array" ref="I252" xml:space="preserve">
IF(A252="","",
_xlfn._xlws.FILTER('BD ITEM'!$N$12:$N$331,'BD ITEM'!$B$12:$B$331=B252,""))</f>
        <v/>
      </c>
      <c r="J252" s="62" t="str" cm="1">
        <f t="array" ref="J252" xml:space="preserve">
IF(A252="","",
_xlfn._xlws.FILTER('BD PREÇO'!$P$10:$P$1609,'BD PREÇO'!$A$10:$A$1609=A252,""))</f>
        <v/>
      </c>
      <c r="K252" s="90" t="str" cm="1">
        <f t="array" ref="K252" xml:space="preserve">
IF(A252="","",
_xlfn._xlws.FILTER('BD PREÇO'!$Q$10:$Q$1609,'BD PREÇO'!$A$10:$A$1609=A252,""))</f>
        <v/>
      </c>
      <c r="L252" s="88" t="str" cm="1">
        <f t="array" ref="L252" xml:space="preserve">
IF(A252="","",
_xlfn._xlws.FILTER('BD PREÇO'!$R$10:$R$1609,'BD PREÇO'!$A$10:$A$1609=A252,""))</f>
        <v/>
      </c>
      <c r="M252" s="89" t="str" cm="1">
        <f t="array" ref="M252" xml:space="preserve">
IF(A252="","",
_xlfn._xlws.FILTER('BD PREÇO'!$S$10:$S$1609,'BD PREÇO'!$A$10:$A$1609=A252,""))</f>
        <v/>
      </c>
      <c r="N252" s="89" t="str" cm="1">
        <f t="array" ref="N252" xml:space="preserve">
IF(A252="","",
_xlfn._xlws.FILTER('BD ITEM'!$O$12:$O$331,'BD ITEM'!$B$12:$B$331=B252,""))</f>
        <v/>
      </c>
      <c r="O252" s="89" t="str" cm="1">
        <f t="array" ref="O252" xml:space="preserve">
IF(A252="","",
_xlfn._xlws.FILTER('BD ITEM'!$P$12:$P$331,'BD ITEM'!$B$12:$B$331=B252,""))</f>
        <v/>
      </c>
      <c r="P252" s="89" t="str" cm="1">
        <f t="array" ref="P252" xml:space="preserve">
IF(A252="","",
_xlfn._xlws.FILTER('BD ITEM'!$Q$12:$Q$331,'BD ITEM'!$B$12:$B$331=B252,""))</f>
        <v/>
      </c>
      <c r="Q252" s="87" t="str" cm="1">
        <f t="array" ref="Q252" xml:space="preserve">
IF(A252="","",
_xlfn._xlws.FILTER('BD PREÇO'!$T$10:$T$1609,'BD PREÇO'!$A$10:$A$1609=A252,""))</f>
        <v/>
      </c>
      <c r="R252" s="23"/>
    </row>
    <row r="253" spans="1:18">
      <c r="A253" s="41"/>
      <c r="B253" s="81" t="str" cm="1">
        <f t="array" ref="B253" xml:space="preserve">
IF(A253="","",
_xlfn._xlws.FILTER('BD PREÇO'!$B$10:$B$1609,'BD PREÇO'!$A$10:$A$1609=A253,""))</f>
        <v/>
      </c>
      <c r="C253" s="81" t="str" cm="1">
        <f t="array" ref="C253" xml:space="preserve">
IF(A253="","",
_xlfn._xlws.FILTER('BD PREÇO'!$C$10:$C$1609,'BD PREÇO'!$A$10:$A$1609=A253,""))</f>
        <v/>
      </c>
      <c r="D253" s="81" t="str" cm="1">
        <f t="array" ref="D253" xml:space="preserve">
IF(A253="","",
_xlfn._xlws.FILTER('BD ITEM'!$I$12:$I$331,'BD ITEM'!$B$12:$B$331=B253,""))</f>
        <v/>
      </c>
      <c r="E253" s="81" t="str" cm="1">
        <f t="array" ref="E253" xml:space="preserve">
IF(A253="","",
_xlfn._xlws.FILTER('BD PREÇO'!$E$10:$E$1609,'BD PREÇO'!$A$10:$A$1609=A253,""))</f>
        <v/>
      </c>
      <c r="F253" s="81" t="str" cm="1">
        <f t="array" ref="F253" xml:space="preserve">
IF(A253="","",
_xlfn._xlws.FILTER('BD PREÇO'!$F$10:$F$1609,'BD PREÇO'!$A$10:$A$1609=A253,""))</f>
        <v/>
      </c>
      <c r="G253" s="81" t="str" cm="1">
        <f t="array" ref="G253" xml:space="preserve">
IF(A253="","",
_xlfn._xlws.FILTER('BD PREÇO'!$G$10:$G$1609,'BD PREÇO'!$A$10:$A$1609=A253,""))</f>
        <v/>
      </c>
      <c r="H253" s="81" t="str" cm="1">
        <f t="array" ref="H253" xml:space="preserve">
IF(A253="","",
_xlfn._xlws.FILTER('BD ITEM'!$M$12:$M$331,'BD ITEM'!$B$12:$B$331=B253,""))</f>
        <v/>
      </c>
      <c r="I253" s="81" t="str" cm="1">
        <f t="array" ref="I253" xml:space="preserve">
IF(A253="","",
_xlfn._xlws.FILTER('BD ITEM'!$N$12:$N$331,'BD ITEM'!$B$12:$B$331=B253,""))</f>
        <v/>
      </c>
      <c r="J253" s="62" t="str" cm="1">
        <f t="array" ref="J253" xml:space="preserve">
IF(A253="","",
_xlfn._xlws.FILTER('BD PREÇO'!$P$10:$P$1609,'BD PREÇO'!$A$10:$A$1609=A253,""))</f>
        <v/>
      </c>
      <c r="K253" s="90" t="str" cm="1">
        <f t="array" ref="K253" xml:space="preserve">
IF(A253="","",
_xlfn._xlws.FILTER('BD PREÇO'!$Q$10:$Q$1609,'BD PREÇO'!$A$10:$A$1609=A253,""))</f>
        <v/>
      </c>
      <c r="L253" s="88" t="str" cm="1">
        <f t="array" ref="L253" xml:space="preserve">
IF(A253="","",
_xlfn._xlws.FILTER('BD PREÇO'!$R$10:$R$1609,'BD PREÇO'!$A$10:$A$1609=A253,""))</f>
        <v/>
      </c>
      <c r="M253" s="89" t="str" cm="1">
        <f t="array" ref="M253" xml:space="preserve">
IF(A253="","",
_xlfn._xlws.FILTER('BD PREÇO'!$S$10:$S$1609,'BD PREÇO'!$A$10:$A$1609=A253,""))</f>
        <v/>
      </c>
      <c r="N253" s="89" t="str" cm="1">
        <f t="array" ref="N253" xml:space="preserve">
IF(A253="","",
_xlfn._xlws.FILTER('BD ITEM'!$O$12:$O$331,'BD ITEM'!$B$12:$B$331=B253,""))</f>
        <v/>
      </c>
      <c r="O253" s="89" t="str" cm="1">
        <f t="array" ref="O253" xml:space="preserve">
IF(A253="","",
_xlfn._xlws.FILTER('BD ITEM'!$P$12:$P$331,'BD ITEM'!$B$12:$B$331=B253,""))</f>
        <v/>
      </c>
      <c r="P253" s="89" t="str" cm="1">
        <f t="array" ref="P253" xml:space="preserve">
IF(A253="","",
_xlfn._xlws.FILTER('BD ITEM'!$Q$12:$Q$331,'BD ITEM'!$B$12:$B$331=B253,""))</f>
        <v/>
      </c>
      <c r="Q253" s="87" t="str" cm="1">
        <f t="array" ref="Q253" xml:space="preserve">
IF(A253="","",
_xlfn._xlws.FILTER('BD PREÇO'!$T$10:$T$1609,'BD PREÇO'!$A$10:$A$1609=A253,""))</f>
        <v/>
      </c>
      <c r="R253" s="23"/>
    </row>
    <row r="254" spans="1:18">
      <c r="A254" s="41"/>
      <c r="B254" s="81" t="str" cm="1">
        <f t="array" ref="B254" xml:space="preserve">
IF(A254="","",
_xlfn._xlws.FILTER('BD PREÇO'!$B$10:$B$1609,'BD PREÇO'!$A$10:$A$1609=A254,""))</f>
        <v/>
      </c>
      <c r="C254" s="81" t="str" cm="1">
        <f t="array" ref="C254" xml:space="preserve">
IF(A254="","",
_xlfn._xlws.FILTER('BD PREÇO'!$C$10:$C$1609,'BD PREÇO'!$A$10:$A$1609=A254,""))</f>
        <v/>
      </c>
      <c r="D254" s="81" t="str" cm="1">
        <f t="array" ref="D254" xml:space="preserve">
IF(A254="","",
_xlfn._xlws.FILTER('BD ITEM'!$I$12:$I$331,'BD ITEM'!$B$12:$B$331=B254,""))</f>
        <v/>
      </c>
      <c r="E254" s="81" t="str" cm="1">
        <f t="array" ref="E254" xml:space="preserve">
IF(A254="","",
_xlfn._xlws.FILTER('BD PREÇO'!$E$10:$E$1609,'BD PREÇO'!$A$10:$A$1609=A254,""))</f>
        <v/>
      </c>
      <c r="F254" s="81" t="str" cm="1">
        <f t="array" ref="F254" xml:space="preserve">
IF(A254="","",
_xlfn._xlws.FILTER('BD PREÇO'!$F$10:$F$1609,'BD PREÇO'!$A$10:$A$1609=A254,""))</f>
        <v/>
      </c>
      <c r="G254" s="81" t="str" cm="1">
        <f t="array" ref="G254" xml:space="preserve">
IF(A254="","",
_xlfn._xlws.FILTER('BD PREÇO'!$G$10:$G$1609,'BD PREÇO'!$A$10:$A$1609=A254,""))</f>
        <v/>
      </c>
      <c r="H254" s="81" t="str" cm="1">
        <f t="array" ref="H254" xml:space="preserve">
IF(A254="","",
_xlfn._xlws.FILTER('BD ITEM'!$M$12:$M$331,'BD ITEM'!$B$12:$B$331=B254,""))</f>
        <v/>
      </c>
      <c r="I254" s="81" t="str" cm="1">
        <f t="array" ref="I254" xml:space="preserve">
IF(A254="","",
_xlfn._xlws.FILTER('BD ITEM'!$N$12:$N$331,'BD ITEM'!$B$12:$B$331=B254,""))</f>
        <v/>
      </c>
      <c r="J254" s="62" t="str" cm="1">
        <f t="array" ref="J254" xml:space="preserve">
IF(A254="","",
_xlfn._xlws.FILTER('BD PREÇO'!$P$10:$P$1609,'BD PREÇO'!$A$10:$A$1609=A254,""))</f>
        <v/>
      </c>
      <c r="K254" s="90" t="str" cm="1">
        <f t="array" ref="K254" xml:space="preserve">
IF(A254="","",
_xlfn._xlws.FILTER('BD PREÇO'!$Q$10:$Q$1609,'BD PREÇO'!$A$10:$A$1609=A254,""))</f>
        <v/>
      </c>
      <c r="L254" s="88" t="str" cm="1">
        <f t="array" ref="L254" xml:space="preserve">
IF(A254="","",
_xlfn._xlws.FILTER('BD PREÇO'!$R$10:$R$1609,'BD PREÇO'!$A$10:$A$1609=A254,""))</f>
        <v/>
      </c>
      <c r="M254" s="89" t="str" cm="1">
        <f t="array" ref="M254" xml:space="preserve">
IF(A254="","",
_xlfn._xlws.FILTER('BD PREÇO'!$S$10:$S$1609,'BD PREÇO'!$A$10:$A$1609=A254,""))</f>
        <v/>
      </c>
      <c r="N254" s="89" t="str" cm="1">
        <f t="array" ref="N254" xml:space="preserve">
IF(A254="","",
_xlfn._xlws.FILTER('BD ITEM'!$O$12:$O$331,'BD ITEM'!$B$12:$B$331=B254,""))</f>
        <v/>
      </c>
      <c r="O254" s="89" t="str" cm="1">
        <f t="array" ref="O254" xml:space="preserve">
IF(A254="","",
_xlfn._xlws.FILTER('BD ITEM'!$P$12:$P$331,'BD ITEM'!$B$12:$B$331=B254,""))</f>
        <v/>
      </c>
      <c r="P254" s="89" t="str" cm="1">
        <f t="array" ref="P254" xml:space="preserve">
IF(A254="","",
_xlfn._xlws.FILTER('BD ITEM'!$Q$12:$Q$331,'BD ITEM'!$B$12:$B$331=B254,""))</f>
        <v/>
      </c>
      <c r="Q254" s="87" t="str" cm="1">
        <f t="array" ref="Q254" xml:space="preserve">
IF(A254="","",
_xlfn._xlws.FILTER('BD PREÇO'!$T$10:$T$1609,'BD PREÇO'!$A$10:$A$1609=A254,""))</f>
        <v/>
      </c>
      <c r="R254" s="23"/>
    </row>
    <row r="255" spans="1:18">
      <c r="A255" s="41"/>
      <c r="B255" s="81" t="str" cm="1">
        <f t="array" ref="B255" xml:space="preserve">
IF(A255="","",
_xlfn._xlws.FILTER('BD PREÇO'!$B$10:$B$1609,'BD PREÇO'!$A$10:$A$1609=A255,""))</f>
        <v/>
      </c>
      <c r="C255" s="81" t="str" cm="1">
        <f t="array" ref="C255" xml:space="preserve">
IF(A255="","",
_xlfn._xlws.FILTER('BD PREÇO'!$C$10:$C$1609,'BD PREÇO'!$A$10:$A$1609=A255,""))</f>
        <v/>
      </c>
      <c r="D255" s="81" t="str" cm="1">
        <f t="array" ref="D255" xml:space="preserve">
IF(A255="","",
_xlfn._xlws.FILTER('BD ITEM'!$I$12:$I$331,'BD ITEM'!$B$12:$B$331=B255,""))</f>
        <v/>
      </c>
      <c r="E255" s="81" t="str" cm="1">
        <f t="array" ref="E255" xml:space="preserve">
IF(A255="","",
_xlfn._xlws.FILTER('BD PREÇO'!$E$10:$E$1609,'BD PREÇO'!$A$10:$A$1609=A255,""))</f>
        <v/>
      </c>
      <c r="F255" s="81" t="str" cm="1">
        <f t="array" ref="F255" xml:space="preserve">
IF(A255="","",
_xlfn._xlws.FILTER('BD PREÇO'!$F$10:$F$1609,'BD PREÇO'!$A$10:$A$1609=A255,""))</f>
        <v/>
      </c>
      <c r="G255" s="81" t="str" cm="1">
        <f t="array" ref="G255" xml:space="preserve">
IF(A255="","",
_xlfn._xlws.FILTER('BD PREÇO'!$G$10:$G$1609,'BD PREÇO'!$A$10:$A$1609=A255,""))</f>
        <v/>
      </c>
      <c r="H255" s="81" t="str" cm="1">
        <f t="array" ref="H255" xml:space="preserve">
IF(A255="","",
_xlfn._xlws.FILTER('BD ITEM'!$M$12:$M$331,'BD ITEM'!$B$12:$B$331=B255,""))</f>
        <v/>
      </c>
      <c r="I255" s="81" t="str" cm="1">
        <f t="array" ref="I255" xml:space="preserve">
IF(A255="","",
_xlfn._xlws.FILTER('BD ITEM'!$N$12:$N$331,'BD ITEM'!$B$12:$B$331=B255,""))</f>
        <v/>
      </c>
      <c r="J255" s="62" t="str" cm="1">
        <f t="array" ref="J255" xml:space="preserve">
IF(A255="","",
_xlfn._xlws.FILTER('BD PREÇO'!$P$10:$P$1609,'BD PREÇO'!$A$10:$A$1609=A255,""))</f>
        <v/>
      </c>
      <c r="K255" s="90" t="str" cm="1">
        <f t="array" ref="K255" xml:space="preserve">
IF(A255="","",
_xlfn._xlws.FILTER('BD PREÇO'!$Q$10:$Q$1609,'BD PREÇO'!$A$10:$A$1609=A255,""))</f>
        <v/>
      </c>
      <c r="L255" s="88" t="str" cm="1">
        <f t="array" ref="L255" xml:space="preserve">
IF(A255="","",
_xlfn._xlws.FILTER('BD PREÇO'!$R$10:$R$1609,'BD PREÇO'!$A$10:$A$1609=A255,""))</f>
        <v/>
      </c>
      <c r="M255" s="89" t="str" cm="1">
        <f t="array" ref="M255" xml:space="preserve">
IF(A255="","",
_xlfn._xlws.FILTER('BD PREÇO'!$S$10:$S$1609,'BD PREÇO'!$A$10:$A$1609=A255,""))</f>
        <v/>
      </c>
      <c r="N255" s="89" t="str" cm="1">
        <f t="array" ref="N255" xml:space="preserve">
IF(A255="","",
_xlfn._xlws.FILTER('BD ITEM'!$O$12:$O$331,'BD ITEM'!$B$12:$B$331=B255,""))</f>
        <v/>
      </c>
      <c r="O255" s="89" t="str" cm="1">
        <f t="array" ref="O255" xml:space="preserve">
IF(A255="","",
_xlfn._xlws.FILTER('BD ITEM'!$P$12:$P$331,'BD ITEM'!$B$12:$B$331=B255,""))</f>
        <v/>
      </c>
      <c r="P255" s="89" t="str" cm="1">
        <f t="array" ref="P255" xml:space="preserve">
IF(A255="","",
_xlfn._xlws.FILTER('BD ITEM'!$Q$12:$Q$331,'BD ITEM'!$B$12:$B$331=B255,""))</f>
        <v/>
      </c>
      <c r="Q255" s="87" t="str" cm="1">
        <f t="array" ref="Q255" xml:space="preserve">
IF(A255="","",
_xlfn._xlws.FILTER('BD PREÇO'!$T$10:$T$1609,'BD PREÇO'!$A$10:$A$1609=A255,""))</f>
        <v/>
      </c>
      <c r="R255" s="23"/>
    </row>
    <row r="256" spans="1:18">
      <c r="A256" s="41"/>
      <c r="B256" s="81" t="str" cm="1">
        <f t="array" ref="B256" xml:space="preserve">
IF(A256="","",
_xlfn._xlws.FILTER('BD PREÇO'!$B$10:$B$1609,'BD PREÇO'!$A$10:$A$1609=A256,""))</f>
        <v/>
      </c>
      <c r="C256" s="81" t="str" cm="1">
        <f t="array" ref="C256" xml:space="preserve">
IF(A256="","",
_xlfn._xlws.FILTER('BD PREÇO'!$C$10:$C$1609,'BD PREÇO'!$A$10:$A$1609=A256,""))</f>
        <v/>
      </c>
      <c r="D256" s="81" t="str" cm="1">
        <f t="array" ref="D256" xml:space="preserve">
IF(A256="","",
_xlfn._xlws.FILTER('BD ITEM'!$I$12:$I$331,'BD ITEM'!$B$12:$B$331=B256,""))</f>
        <v/>
      </c>
      <c r="E256" s="81" t="str" cm="1">
        <f t="array" ref="E256" xml:space="preserve">
IF(A256="","",
_xlfn._xlws.FILTER('BD PREÇO'!$E$10:$E$1609,'BD PREÇO'!$A$10:$A$1609=A256,""))</f>
        <v/>
      </c>
      <c r="F256" s="81" t="str" cm="1">
        <f t="array" ref="F256" xml:space="preserve">
IF(A256="","",
_xlfn._xlws.FILTER('BD PREÇO'!$F$10:$F$1609,'BD PREÇO'!$A$10:$A$1609=A256,""))</f>
        <v/>
      </c>
      <c r="G256" s="81" t="str" cm="1">
        <f t="array" ref="G256" xml:space="preserve">
IF(A256="","",
_xlfn._xlws.FILTER('BD PREÇO'!$G$10:$G$1609,'BD PREÇO'!$A$10:$A$1609=A256,""))</f>
        <v/>
      </c>
      <c r="H256" s="81" t="str" cm="1">
        <f t="array" ref="H256" xml:space="preserve">
IF(A256="","",
_xlfn._xlws.FILTER('BD ITEM'!$M$12:$M$331,'BD ITEM'!$B$12:$B$331=B256,""))</f>
        <v/>
      </c>
      <c r="I256" s="81" t="str" cm="1">
        <f t="array" ref="I256" xml:space="preserve">
IF(A256="","",
_xlfn._xlws.FILTER('BD ITEM'!$N$12:$N$331,'BD ITEM'!$B$12:$B$331=B256,""))</f>
        <v/>
      </c>
      <c r="J256" s="62" t="str" cm="1">
        <f t="array" ref="J256" xml:space="preserve">
IF(A256="","",
_xlfn._xlws.FILTER('BD PREÇO'!$P$10:$P$1609,'BD PREÇO'!$A$10:$A$1609=A256,""))</f>
        <v/>
      </c>
      <c r="K256" s="90" t="str" cm="1">
        <f t="array" ref="K256" xml:space="preserve">
IF(A256="","",
_xlfn._xlws.FILTER('BD PREÇO'!$Q$10:$Q$1609,'BD PREÇO'!$A$10:$A$1609=A256,""))</f>
        <v/>
      </c>
      <c r="L256" s="88" t="str" cm="1">
        <f t="array" ref="L256" xml:space="preserve">
IF(A256="","",
_xlfn._xlws.FILTER('BD PREÇO'!$R$10:$R$1609,'BD PREÇO'!$A$10:$A$1609=A256,""))</f>
        <v/>
      </c>
      <c r="M256" s="89" t="str" cm="1">
        <f t="array" ref="M256" xml:space="preserve">
IF(A256="","",
_xlfn._xlws.FILTER('BD PREÇO'!$S$10:$S$1609,'BD PREÇO'!$A$10:$A$1609=A256,""))</f>
        <v/>
      </c>
      <c r="N256" s="89" t="str" cm="1">
        <f t="array" ref="N256" xml:space="preserve">
IF(A256="","",
_xlfn._xlws.FILTER('BD ITEM'!$O$12:$O$331,'BD ITEM'!$B$12:$B$331=B256,""))</f>
        <v/>
      </c>
      <c r="O256" s="89" t="str" cm="1">
        <f t="array" ref="O256" xml:space="preserve">
IF(A256="","",
_xlfn._xlws.FILTER('BD ITEM'!$P$12:$P$331,'BD ITEM'!$B$12:$B$331=B256,""))</f>
        <v/>
      </c>
      <c r="P256" s="89" t="str" cm="1">
        <f t="array" ref="P256" xml:space="preserve">
IF(A256="","",
_xlfn._xlws.FILTER('BD ITEM'!$Q$12:$Q$331,'BD ITEM'!$B$12:$B$331=B256,""))</f>
        <v/>
      </c>
      <c r="Q256" s="87" t="str" cm="1">
        <f t="array" ref="Q256" xml:space="preserve">
IF(A256="","",
_xlfn._xlws.FILTER('BD PREÇO'!$T$10:$T$1609,'BD PREÇO'!$A$10:$A$1609=A256,""))</f>
        <v/>
      </c>
      <c r="R256" s="23"/>
    </row>
    <row r="257" spans="1:18">
      <c r="A257" s="41"/>
      <c r="B257" s="81" t="str" cm="1">
        <f t="array" ref="B257" xml:space="preserve">
IF(A257="","",
_xlfn._xlws.FILTER('BD PREÇO'!$B$10:$B$1609,'BD PREÇO'!$A$10:$A$1609=A257,""))</f>
        <v/>
      </c>
      <c r="C257" s="81" t="str" cm="1">
        <f t="array" ref="C257" xml:space="preserve">
IF(A257="","",
_xlfn._xlws.FILTER('BD PREÇO'!$C$10:$C$1609,'BD PREÇO'!$A$10:$A$1609=A257,""))</f>
        <v/>
      </c>
      <c r="D257" s="81" t="str" cm="1">
        <f t="array" ref="D257" xml:space="preserve">
IF(A257="","",
_xlfn._xlws.FILTER('BD ITEM'!$I$12:$I$331,'BD ITEM'!$B$12:$B$331=B257,""))</f>
        <v/>
      </c>
      <c r="E257" s="81" t="str" cm="1">
        <f t="array" ref="E257" xml:space="preserve">
IF(A257="","",
_xlfn._xlws.FILTER('BD PREÇO'!$E$10:$E$1609,'BD PREÇO'!$A$10:$A$1609=A257,""))</f>
        <v/>
      </c>
      <c r="F257" s="81" t="str" cm="1">
        <f t="array" ref="F257" xml:space="preserve">
IF(A257="","",
_xlfn._xlws.FILTER('BD PREÇO'!$F$10:$F$1609,'BD PREÇO'!$A$10:$A$1609=A257,""))</f>
        <v/>
      </c>
      <c r="G257" s="81" t="str" cm="1">
        <f t="array" ref="G257" xml:space="preserve">
IF(A257="","",
_xlfn._xlws.FILTER('BD PREÇO'!$G$10:$G$1609,'BD PREÇO'!$A$10:$A$1609=A257,""))</f>
        <v/>
      </c>
      <c r="H257" s="81" t="str" cm="1">
        <f t="array" ref="H257" xml:space="preserve">
IF(A257="","",
_xlfn._xlws.FILTER('BD ITEM'!$M$12:$M$331,'BD ITEM'!$B$12:$B$331=B257,""))</f>
        <v/>
      </c>
      <c r="I257" s="81" t="str" cm="1">
        <f t="array" ref="I257" xml:space="preserve">
IF(A257="","",
_xlfn._xlws.FILTER('BD ITEM'!$N$12:$N$331,'BD ITEM'!$B$12:$B$331=B257,""))</f>
        <v/>
      </c>
      <c r="J257" s="62" t="str" cm="1">
        <f t="array" ref="J257" xml:space="preserve">
IF(A257="","",
_xlfn._xlws.FILTER('BD PREÇO'!$P$10:$P$1609,'BD PREÇO'!$A$10:$A$1609=A257,""))</f>
        <v/>
      </c>
      <c r="K257" s="90" t="str" cm="1">
        <f t="array" ref="K257" xml:space="preserve">
IF(A257="","",
_xlfn._xlws.FILTER('BD PREÇO'!$Q$10:$Q$1609,'BD PREÇO'!$A$10:$A$1609=A257,""))</f>
        <v/>
      </c>
      <c r="L257" s="88" t="str" cm="1">
        <f t="array" ref="L257" xml:space="preserve">
IF(A257="","",
_xlfn._xlws.FILTER('BD PREÇO'!$R$10:$R$1609,'BD PREÇO'!$A$10:$A$1609=A257,""))</f>
        <v/>
      </c>
      <c r="M257" s="89" t="str" cm="1">
        <f t="array" ref="M257" xml:space="preserve">
IF(A257="","",
_xlfn._xlws.FILTER('BD PREÇO'!$S$10:$S$1609,'BD PREÇO'!$A$10:$A$1609=A257,""))</f>
        <v/>
      </c>
      <c r="N257" s="89" t="str" cm="1">
        <f t="array" ref="N257" xml:space="preserve">
IF(A257="","",
_xlfn._xlws.FILTER('BD ITEM'!$O$12:$O$331,'BD ITEM'!$B$12:$B$331=B257,""))</f>
        <v/>
      </c>
      <c r="O257" s="89" t="str" cm="1">
        <f t="array" ref="O257" xml:space="preserve">
IF(A257="","",
_xlfn._xlws.FILTER('BD ITEM'!$P$12:$P$331,'BD ITEM'!$B$12:$B$331=B257,""))</f>
        <v/>
      </c>
      <c r="P257" s="89" t="str" cm="1">
        <f t="array" ref="P257" xml:space="preserve">
IF(A257="","",
_xlfn._xlws.FILTER('BD ITEM'!$Q$12:$Q$331,'BD ITEM'!$B$12:$B$331=B257,""))</f>
        <v/>
      </c>
      <c r="Q257" s="87" t="str" cm="1">
        <f t="array" ref="Q257" xml:space="preserve">
IF(A257="","",
_xlfn._xlws.FILTER('BD PREÇO'!$T$10:$T$1609,'BD PREÇO'!$A$10:$A$1609=A257,""))</f>
        <v/>
      </c>
      <c r="R257" s="23"/>
    </row>
    <row r="258" spans="1:18">
      <c r="A258" s="41"/>
      <c r="B258" s="81" t="str" cm="1">
        <f t="array" ref="B258" xml:space="preserve">
IF(A258="","",
_xlfn._xlws.FILTER('BD PREÇO'!$B$10:$B$1609,'BD PREÇO'!$A$10:$A$1609=A258,""))</f>
        <v/>
      </c>
      <c r="C258" s="81" t="str" cm="1">
        <f t="array" ref="C258" xml:space="preserve">
IF(A258="","",
_xlfn._xlws.FILTER('BD PREÇO'!$C$10:$C$1609,'BD PREÇO'!$A$10:$A$1609=A258,""))</f>
        <v/>
      </c>
      <c r="D258" s="81" t="str" cm="1">
        <f t="array" ref="D258" xml:space="preserve">
IF(A258="","",
_xlfn._xlws.FILTER('BD ITEM'!$I$12:$I$331,'BD ITEM'!$B$12:$B$331=B258,""))</f>
        <v/>
      </c>
      <c r="E258" s="81" t="str" cm="1">
        <f t="array" ref="E258" xml:space="preserve">
IF(A258="","",
_xlfn._xlws.FILTER('BD PREÇO'!$E$10:$E$1609,'BD PREÇO'!$A$10:$A$1609=A258,""))</f>
        <v/>
      </c>
      <c r="F258" s="81" t="str" cm="1">
        <f t="array" ref="F258" xml:space="preserve">
IF(A258="","",
_xlfn._xlws.FILTER('BD PREÇO'!$F$10:$F$1609,'BD PREÇO'!$A$10:$A$1609=A258,""))</f>
        <v/>
      </c>
      <c r="G258" s="81" t="str" cm="1">
        <f t="array" ref="G258" xml:space="preserve">
IF(A258="","",
_xlfn._xlws.FILTER('BD PREÇO'!$G$10:$G$1609,'BD PREÇO'!$A$10:$A$1609=A258,""))</f>
        <v/>
      </c>
      <c r="H258" s="81" t="str" cm="1">
        <f t="array" ref="H258" xml:space="preserve">
IF(A258="","",
_xlfn._xlws.FILTER('BD ITEM'!$M$12:$M$331,'BD ITEM'!$B$12:$B$331=B258,""))</f>
        <v/>
      </c>
      <c r="I258" s="81" t="str" cm="1">
        <f t="array" ref="I258" xml:space="preserve">
IF(A258="","",
_xlfn._xlws.FILTER('BD ITEM'!$N$12:$N$331,'BD ITEM'!$B$12:$B$331=B258,""))</f>
        <v/>
      </c>
      <c r="J258" s="62" t="str" cm="1">
        <f t="array" ref="J258" xml:space="preserve">
IF(A258="","",
_xlfn._xlws.FILTER('BD PREÇO'!$P$10:$P$1609,'BD PREÇO'!$A$10:$A$1609=A258,""))</f>
        <v/>
      </c>
      <c r="K258" s="90" t="str" cm="1">
        <f t="array" ref="K258" xml:space="preserve">
IF(A258="","",
_xlfn._xlws.FILTER('BD PREÇO'!$Q$10:$Q$1609,'BD PREÇO'!$A$10:$A$1609=A258,""))</f>
        <v/>
      </c>
      <c r="L258" s="88" t="str" cm="1">
        <f t="array" ref="L258" xml:space="preserve">
IF(A258="","",
_xlfn._xlws.FILTER('BD PREÇO'!$R$10:$R$1609,'BD PREÇO'!$A$10:$A$1609=A258,""))</f>
        <v/>
      </c>
      <c r="M258" s="89" t="str" cm="1">
        <f t="array" ref="M258" xml:space="preserve">
IF(A258="","",
_xlfn._xlws.FILTER('BD PREÇO'!$S$10:$S$1609,'BD PREÇO'!$A$10:$A$1609=A258,""))</f>
        <v/>
      </c>
      <c r="N258" s="89" t="str" cm="1">
        <f t="array" ref="N258" xml:space="preserve">
IF(A258="","",
_xlfn._xlws.FILTER('BD ITEM'!$O$12:$O$331,'BD ITEM'!$B$12:$B$331=B258,""))</f>
        <v/>
      </c>
      <c r="O258" s="89" t="str" cm="1">
        <f t="array" ref="O258" xml:space="preserve">
IF(A258="","",
_xlfn._xlws.FILTER('BD ITEM'!$P$12:$P$331,'BD ITEM'!$B$12:$B$331=B258,""))</f>
        <v/>
      </c>
      <c r="P258" s="89" t="str" cm="1">
        <f t="array" ref="P258" xml:space="preserve">
IF(A258="","",
_xlfn._xlws.FILTER('BD ITEM'!$Q$12:$Q$331,'BD ITEM'!$B$12:$B$331=B258,""))</f>
        <v/>
      </c>
      <c r="Q258" s="87" t="str" cm="1">
        <f t="array" ref="Q258" xml:space="preserve">
IF(A258="","",
_xlfn._xlws.FILTER('BD PREÇO'!$T$10:$T$1609,'BD PREÇO'!$A$10:$A$1609=A258,""))</f>
        <v/>
      </c>
      <c r="R258" s="23"/>
    </row>
    <row r="259" spans="1:18">
      <c r="A259" s="41"/>
      <c r="B259" s="81" t="str" cm="1">
        <f t="array" ref="B259" xml:space="preserve">
IF(A259="","",
_xlfn._xlws.FILTER('BD PREÇO'!$B$10:$B$1609,'BD PREÇO'!$A$10:$A$1609=A259,""))</f>
        <v/>
      </c>
      <c r="C259" s="81" t="str" cm="1">
        <f t="array" ref="C259" xml:space="preserve">
IF(A259="","",
_xlfn._xlws.FILTER('BD PREÇO'!$C$10:$C$1609,'BD PREÇO'!$A$10:$A$1609=A259,""))</f>
        <v/>
      </c>
      <c r="D259" s="81" t="str" cm="1">
        <f t="array" ref="D259" xml:space="preserve">
IF(A259="","",
_xlfn._xlws.FILTER('BD ITEM'!$I$12:$I$331,'BD ITEM'!$B$12:$B$331=B259,""))</f>
        <v/>
      </c>
      <c r="E259" s="81" t="str" cm="1">
        <f t="array" ref="E259" xml:space="preserve">
IF(A259="","",
_xlfn._xlws.FILTER('BD PREÇO'!$E$10:$E$1609,'BD PREÇO'!$A$10:$A$1609=A259,""))</f>
        <v/>
      </c>
      <c r="F259" s="81" t="str" cm="1">
        <f t="array" ref="F259" xml:space="preserve">
IF(A259="","",
_xlfn._xlws.FILTER('BD PREÇO'!$F$10:$F$1609,'BD PREÇO'!$A$10:$A$1609=A259,""))</f>
        <v/>
      </c>
      <c r="G259" s="81" t="str" cm="1">
        <f t="array" ref="G259" xml:space="preserve">
IF(A259="","",
_xlfn._xlws.FILTER('BD PREÇO'!$G$10:$G$1609,'BD PREÇO'!$A$10:$A$1609=A259,""))</f>
        <v/>
      </c>
      <c r="H259" s="81" t="str" cm="1">
        <f t="array" ref="H259" xml:space="preserve">
IF(A259="","",
_xlfn._xlws.FILTER('BD ITEM'!$M$12:$M$331,'BD ITEM'!$B$12:$B$331=B259,""))</f>
        <v/>
      </c>
      <c r="I259" s="81" t="str" cm="1">
        <f t="array" ref="I259" xml:space="preserve">
IF(A259="","",
_xlfn._xlws.FILTER('BD ITEM'!$N$12:$N$331,'BD ITEM'!$B$12:$B$331=B259,""))</f>
        <v/>
      </c>
      <c r="J259" s="62" t="str" cm="1">
        <f t="array" ref="J259" xml:space="preserve">
IF(A259="","",
_xlfn._xlws.FILTER('BD PREÇO'!$P$10:$P$1609,'BD PREÇO'!$A$10:$A$1609=A259,""))</f>
        <v/>
      </c>
      <c r="K259" s="90" t="str" cm="1">
        <f t="array" ref="K259" xml:space="preserve">
IF(A259="","",
_xlfn._xlws.FILTER('BD PREÇO'!$Q$10:$Q$1609,'BD PREÇO'!$A$10:$A$1609=A259,""))</f>
        <v/>
      </c>
      <c r="L259" s="88" t="str" cm="1">
        <f t="array" ref="L259" xml:space="preserve">
IF(A259="","",
_xlfn._xlws.FILTER('BD PREÇO'!$R$10:$R$1609,'BD PREÇO'!$A$10:$A$1609=A259,""))</f>
        <v/>
      </c>
      <c r="M259" s="89" t="str" cm="1">
        <f t="array" ref="M259" xml:space="preserve">
IF(A259="","",
_xlfn._xlws.FILTER('BD PREÇO'!$S$10:$S$1609,'BD PREÇO'!$A$10:$A$1609=A259,""))</f>
        <v/>
      </c>
      <c r="N259" s="89" t="str" cm="1">
        <f t="array" ref="N259" xml:space="preserve">
IF(A259="","",
_xlfn._xlws.FILTER('BD ITEM'!$O$12:$O$331,'BD ITEM'!$B$12:$B$331=B259,""))</f>
        <v/>
      </c>
      <c r="O259" s="89" t="str" cm="1">
        <f t="array" ref="O259" xml:space="preserve">
IF(A259="","",
_xlfn._xlws.FILTER('BD ITEM'!$P$12:$P$331,'BD ITEM'!$B$12:$B$331=B259,""))</f>
        <v/>
      </c>
      <c r="P259" s="89" t="str" cm="1">
        <f t="array" ref="P259" xml:space="preserve">
IF(A259="","",
_xlfn._xlws.FILTER('BD ITEM'!$Q$12:$Q$331,'BD ITEM'!$B$12:$B$331=B259,""))</f>
        <v/>
      </c>
      <c r="Q259" s="87" t="str" cm="1">
        <f t="array" ref="Q259" xml:space="preserve">
IF(A259="","",
_xlfn._xlws.FILTER('BD PREÇO'!$T$10:$T$1609,'BD PREÇO'!$A$10:$A$1609=A259,""))</f>
        <v/>
      </c>
      <c r="R259" s="23"/>
    </row>
    <row r="260" spans="1:18">
      <c r="A260" s="41"/>
      <c r="B260" s="81" t="str" cm="1">
        <f t="array" ref="B260" xml:space="preserve">
IF(A260="","",
_xlfn._xlws.FILTER('BD PREÇO'!$B$10:$B$1609,'BD PREÇO'!$A$10:$A$1609=A260,""))</f>
        <v/>
      </c>
      <c r="C260" s="81" t="str" cm="1">
        <f t="array" ref="C260" xml:space="preserve">
IF(A260="","",
_xlfn._xlws.FILTER('BD PREÇO'!$C$10:$C$1609,'BD PREÇO'!$A$10:$A$1609=A260,""))</f>
        <v/>
      </c>
      <c r="D260" s="81" t="str" cm="1">
        <f t="array" ref="D260" xml:space="preserve">
IF(A260="","",
_xlfn._xlws.FILTER('BD ITEM'!$I$12:$I$331,'BD ITEM'!$B$12:$B$331=B260,""))</f>
        <v/>
      </c>
      <c r="E260" s="81" t="str" cm="1">
        <f t="array" ref="E260" xml:space="preserve">
IF(A260="","",
_xlfn._xlws.FILTER('BD PREÇO'!$E$10:$E$1609,'BD PREÇO'!$A$10:$A$1609=A260,""))</f>
        <v/>
      </c>
      <c r="F260" s="81" t="str" cm="1">
        <f t="array" ref="F260" xml:space="preserve">
IF(A260="","",
_xlfn._xlws.FILTER('BD PREÇO'!$F$10:$F$1609,'BD PREÇO'!$A$10:$A$1609=A260,""))</f>
        <v/>
      </c>
      <c r="G260" s="81" t="str" cm="1">
        <f t="array" ref="G260" xml:space="preserve">
IF(A260="","",
_xlfn._xlws.FILTER('BD PREÇO'!$G$10:$G$1609,'BD PREÇO'!$A$10:$A$1609=A260,""))</f>
        <v/>
      </c>
      <c r="H260" s="81" t="str" cm="1">
        <f t="array" ref="H260" xml:space="preserve">
IF(A260="","",
_xlfn._xlws.FILTER('BD ITEM'!$M$12:$M$331,'BD ITEM'!$B$12:$B$331=B260,""))</f>
        <v/>
      </c>
      <c r="I260" s="81" t="str" cm="1">
        <f t="array" ref="I260" xml:space="preserve">
IF(A260="","",
_xlfn._xlws.FILTER('BD ITEM'!$N$12:$N$331,'BD ITEM'!$B$12:$B$331=B260,""))</f>
        <v/>
      </c>
      <c r="J260" s="62" t="str" cm="1">
        <f t="array" ref="J260" xml:space="preserve">
IF(A260="","",
_xlfn._xlws.FILTER('BD PREÇO'!$P$10:$P$1609,'BD PREÇO'!$A$10:$A$1609=A260,""))</f>
        <v/>
      </c>
      <c r="K260" s="90" t="str" cm="1">
        <f t="array" ref="K260" xml:space="preserve">
IF(A260="","",
_xlfn._xlws.FILTER('BD PREÇO'!$Q$10:$Q$1609,'BD PREÇO'!$A$10:$A$1609=A260,""))</f>
        <v/>
      </c>
      <c r="L260" s="88" t="str" cm="1">
        <f t="array" ref="L260" xml:space="preserve">
IF(A260="","",
_xlfn._xlws.FILTER('BD PREÇO'!$R$10:$R$1609,'BD PREÇO'!$A$10:$A$1609=A260,""))</f>
        <v/>
      </c>
      <c r="M260" s="89" t="str" cm="1">
        <f t="array" ref="M260" xml:space="preserve">
IF(A260="","",
_xlfn._xlws.FILTER('BD PREÇO'!$S$10:$S$1609,'BD PREÇO'!$A$10:$A$1609=A260,""))</f>
        <v/>
      </c>
      <c r="N260" s="89" t="str" cm="1">
        <f t="array" ref="N260" xml:space="preserve">
IF(A260="","",
_xlfn._xlws.FILTER('BD ITEM'!$O$12:$O$331,'BD ITEM'!$B$12:$B$331=B260,""))</f>
        <v/>
      </c>
      <c r="O260" s="89" t="str" cm="1">
        <f t="array" ref="O260" xml:space="preserve">
IF(A260="","",
_xlfn._xlws.FILTER('BD ITEM'!$P$12:$P$331,'BD ITEM'!$B$12:$B$331=B260,""))</f>
        <v/>
      </c>
      <c r="P260" s="89" t="str" cm="1">
        <f t="array" ref="P260" xml:space="preserve">
IF(A260="","",
_xlfn._xlws.FILTER('BD ITEM'!$Q$12:$Q$331,'BD ITEM'!$B$12:$B$331=B260,""))</f>
        <v/>
      </c>
      <c r="Q260" s="87" t="str" cm="1">
        <f t="array" ref="Q260" xml:space="preserve">
IF(A260="","",
_xlfn._xlws.FILTER('BD PREÇO'!$T$10:$T$1609,'BD PREÇO'!$A$10:$A$1609=A260,""))</f>
        <v/>
      </c>
      <c r="R260" s="23"/>
    </row>
    <row r="261" spans="1:18">
      <c r="A261" s="41"/>
      <c r="B261" s="81" t="str" cm="1">
        <f t="array" ref="B261" xml:space="preserve">
IF(A261="","",
_xlfn._xlws.FILTER('BD PREÇO'!$B$10:$B$1609,'BD PREÇO'!$A$10:$A$1609=A261,""))</f>
        <v/>
      </c>
      <c r="C261" s="81" t="str" cm="1">
        <f t="array" ref="C261" xml:space="preserve">
IF(A261="","",
_xlfn._xlws.FILTER('BD PREÇO'!$C$10:$C$1609,'BD PREÇO'!$A$10:$A$1609=A261,""))</f>
        <v/>
      </c>
      <c r="D261" s="81" t="str" cm="1">
        <f t="array" ref="D261" xml:space="preserve">
IF(A261="","",
_xlfn._xlws.FILTER('BD ITEM'!$I$12:$I$331,'BD ITEM'!$B$12:$B$331=B261,""))</f>
        <v/>
      </c>
      <c r="E261" s="81" t="str" cm="1">
        <f t="array" ref="E261" xml:space="preserve">
IF(A261="","",
_xlfn._xlws.FILTER('BD PREÇO'!$E$10:$E$1609,'BD PREÇO'!$A$10:$A$1609=A261,""))</f>
        <v/>
      </c>
      <c r="F261" s="81" t="str" cm="1">
        <f t="array" ref="F261" xml:space="preserve">
IF(A261="","",
_xlfn._xlws.FILTER('BD PREÇO'!$F$10:$F$1609,'BD PREÇO'!$A$10:$A$1609=A261,""))</f>
        <v/>
      </c>
      <c r="G261" s="81" t="str" cm="1">
        <f t="array" ref="G261" xml:space="preserve">
IF(A261="","",
_xlfn._xlws.FILTER('BD PREÇO'!$G$10:$G$1609,'BD PREÇO'!$A$10:$A$1609=A261,""))</f>
        <v/>
      </c>
      <c r="H261" s="81" t="str" cm="1">
        <f t="array" ref="H261" xml:space="preserve">
IF(A261="","",
_xlfn._xlws.FILTER('BD ITEM'!$M$12:$M$331,'BD ITEM'!$B$12:$B$331=B261,""))</f>
        <v/>
      </c>
      <c r="I261" s="81" t="str" cm="1">
        <f t="array" ref="I261" xml:space="preserve">
IF(A261="","",
_xlfn._xlws.FILTER('BD ITEM'!$N$12:$N$331,'BD ITEM'!$B$12:$B$331=B261,""))</f>
        <v/>
      </c>
      <c r="J261" s="62" t="str" cm="1">
        <f t="array" ref="J261" xml:space="preserve">
IF(A261="","",
_xlfn._xlws.FILTER('BD PREÇO'!$P$10:$P$1609,'BD PREÇO'!$A$10:$A$1609=A261,""))</f>
        <v/>
      </c>
      <c r="K261" s="90" t="str" cm="1">
        <f t="array" ref="K261" xml:space="preserve">
IF(A261="","",
_xlfn._xlws.FILTER('BD PREÇO'!$Q$10:$Q$1609,'BD PREÇO'!$A$10:$A$1609=A261,""))</f>
        <v/>
      </c>
      <c r="L261" s="88" t="str" cm="1">
        <f t="array" ref="L261" xml:space="preserve">
IF(A261="","",
_xlfn._xlws.FILTER('BD PREÇO'!$R$10:$R$1609,'BD PREÇO'!$A$10:$A$1609=A261,""))</f>
        <v/>
      </c>
      <c r="M261" s="89" t="str" cm="1">
        <f t="array" ref="M261" xml:space="preserve">
IF(A261="","",
_xlfn._xlws.FILTER('BD PREÇO'!$S$10:$S$1609,'BD PREÇO'!$A$10:$A$1609=A261,""))</f>
        <v/>
      </c>
      <c r="N261" s="89" t="str" cm="1">
        <f t="array" ref="N261" xml:space="preserve">
IF(A261="","",
_xlfn._xlws.FILTER('BD ITEM'!$O$12:$O$331,'BD ITEM'!$B$12:$B$331=B261,""))</f>
        <v/>
      </c>
      <c r="O261" s="89" t="str" cm="1">
        <f t="array" ref="O261" xml:space="preserve">
IF(A261="","",
_xlfn._xlws.FILTER('BD ITEM'!$P$12:$P$331,'BD ITEM'!$B$12:$B$331=B261,""))</f>
        <v/>
      </c>
      <c r="P261" s="89" t="str" cm="1">
        <f t="array" ref="P261" xml:space="preserve">
IF(A261="","",
_xlfn._xlws.FILTER('BD ITEM'!$Q$12:$Q$331,'BD ITEM'!$B$12:$B$331=B261,""))</f>
        <v/>
      </c>
      <c r="Q261" s="87" t="str" cm="1">
        <f t="array" ref="Q261" xml:space="preserve">
IF(A261="","",
_xlfn._xlws.FILTER('BD PREÇO'!$T$10:$T$1609,'BD PREÇO'!$A$10:$A$1609=A261,""))</f>
        <v/>
      </c>
      <c r="R261" s="23"/>
    </row>
    <row r="262" spans="1:18">
      <c r="A262" s="41"/>
      <c r="B262" s="81" t="str" cm="1">
        <f t="array" ref="B262" xml:space="preserve">
IF(A262="","",
_xlfn._xlws.FILTER('BD PREÇO'!$B$10:$B$1609,'BD PREÇO'!$A$10:$A$1609=A262,""))</f>
        <v/>
      </c>
      <c r="C262" s="81" t="str" cm="1">
        <f t="array" ref="C262" xml:space="preserve">
IF(A262="","",
_xlfn._xlws.FILTER('BD PREÇO'!$C$10:$C$1609,'BD PREÇO'!$A$10:$A$1609=A262,""))</f>
        <v/>
      </c>
      <c r="D262" s="81" t="str" cm="1">
        <f t="array" ref="D262" xml:space="preserve">
IF(A262="","",
_xlfn._xlws.FILTER('BD ITEM'!$I$12:$I$331,'BD ITEM'!$B$12:$B$331=B262,""))</f>
        <v/>
      </c>
      <c r="E262" s="81" t="str" cm="1">
        <f t="array" ref="E262" xml:space="preserve">
IF(A262="","",
_xlfn._xlws.FILTER('BD PREÇO'!$E$10:$E$1609,'BD PREÇO'!$A$10:$A$1609=A262,""))</f>
        <v/>
      </c>
      <c r="F262" s="81" t="str" cm="1">
        <f t="array" ref="F262" xml:space="preserve">
IF(A262="","",
_xlfn._xlws.FILTER('BD PREÇO'!$F$10:$F$1609,'BD PREÇO'!$A$10:$A$1609=A262,""))</f>
        <v/>
      </c>
      <c r="G262" s="81" t="str" cm="1">
        <f t="array" ref="G262" xml:space="preserve">
IF(A262="","",
_xlfn._xlws.FILTER('BD PREÇO'!$G$10:$G$1609,'BD PREÇO'!$A$10:$A$1609=A262,""))</f>
        <v/>
      </c>
      <c r="H262" s="81" t="str" cm="1">
        <f t="array" ref="H262" xml:space="preserve">
IF(A262="","",
_xlfn._xlws.FILTER('BD ITEM'!$M$12:$M$331,'BD ITEM'!$B$12:$B$331=B262,""))</f>
        <v/>
      </c>
      <c r="I262" s="81" t="str" cm="1">
        <f t="array" ref="I262" xml:space="preserve">
IF(A262="","",
_xlfn._xlws.FILTER('BD ITEM'!$N$12:$N$331,'BD ITEM'!$B$12:$B$331=B262,""))</f>
        <v/>
      </c>
      <c r="J262" s="62" t="str" cm="1">
        <f t="array" ref="J262" xml:space="preserve">
IF(A262="","",
_xlfn._xlws.FILTER('BD PREÇO'!$P$10:$P$1609,'BD PREÇO'!$A$10:$A$1609=A262,""))</f>
        <v/>
      </c>
      <c r="K262" s="90" t="str" cm="1">
        <f t="array" ref="K262" xml:space="preserve">
IF(A262="","",
_xlfn._xlws.FILTER('BD PREÇO'!$Q$10:$Q$1609,'BD PREÇO'!$A$10:$A$1609=A262,""))</f>
        <v/>
      </c>
      <c r="L262" s="88" t="str" cm="1">
        <f t="array" ref="L262" xml:space="preserve">
IF(A262="","",
_xlfn._xlws.FILTER('BD PREÇO'!$R$10:$R$1609,'BD PREÇO'!$A$10:$A$1609=A262,""))</f>
        <v/>
      </c>
      <c r="M262" s="89" t="str" cm="1">
        <f t="array" ref="M262" xml:space="preserve">
IF(A262="","",
_xlfn._xlws.FILTER('BD PREÇO'!$S$10:$S$1609,'BD PREÇO'!$A$10:$A$1609=A262,""))</f>
        <v/>
      </c>
      <c r="N262" s="89" t="str" cm="1">
        <f t="array" ref="N262" xml:space="preserve">
IF(A262="","",
_xlfn._xlws.FILTER('BD ITEM'!$O$12:$O$331,'BD ITEM'!$B$12:$B$331=B262,""))</f>
        <v/>
      </c>
      <c r="O262" s="89" t="str" cm="1">
        <f t="array" ref="O262" xml:space="preserve">
IF(A262="","",
_xlfn._xlws.FILTER('BD ITEM'!$P$12:$P$331,'BD ITEM'!$B$12:$B$331=B262,""))</f>
        <v/>
      </c>
      <c r="P262" s="89" t="str" cm="1">
        <f t="array" ref="P262" xml:space="preserve">
IF(A262="","",
_xlfn._xlws.FILTER('BD ITEM'!$Q$12:$Q$331,'BD ITEM'!$B$12:$B$331=B262,""))</f>
        <v/>
      </c>
      <c r="Q262" s="87" t="str" cm="1">
        <f t="array" ref="Q262" xml:space="preserve">
IF(A262="","",
_xlfn._xlws.FILTER('BD PREÇO'!$T$10:$T$1609,'BD PREÇO'!$A$10:$A$1609=A262,""))</f>
        <v/>
      </c>
      <c r="R262" s="23"/>
    </row>
    <row r="263" spans="1:18">
      <c r="A263" s="41"/>
      <c r="B263" s="81" t="str" cm="1">
        <f t="array" ref="B263" xml:space="preserve">
IF(A263="","",
_xlfn._xlws.FILTER('BD PREÇO'!$B$10:$B$1609,'BD PREÇO'!$A$10:$A$1609=A263,""))</f>
        <v/>
      </c>
      <c r="C263" s="81" t="str" cm="1">
        <f t="array" ref="C263" xml:space="preserve">
IF(A263="","",
_xlfn._xlws.FILTER('BD PREÇO'!$C$10:$C$1609,'BD PREÇO'!$A$10:$A$1609=A263,""))</f>
        <v/>
      </c>
      <c r="D263" s="81" t="str" cm="1">
        <f t="array" ref="D263" xml:space="preserve">
IF(A263="","",
_xlfn._xlws.FILTER('BD ITEM'!$I$12:$I$331,'BD ITEM'!$B$12:$B$331=B263,""))</f>
        <v/>
      </c>
      <c r="E263" s="81" t="str" cm="1">
        <f t="array" ref="E263" xml:space="preserve">
IF(A263="","",
_xlfn._xlws.FILTER('BD PREÇO'!$E$10:$E$1609,'BD PREÇO'!$A$10:$A$1609=A263,""))</f>
        <v/>
      </c>
      <c r="F263" s="81" t="str" cm="1">
        <f t="array" ref="F263" xml:space="preserve">
IF(A263="","",
_xlfn._xlws.FILTER('BD PREÇO'!$F$10:$F$1609,'BD PREÇO'!$A$10:$A$1609=A263,""))</f>
        <v/>
      </c>
      <c r="G263" s="81" t="str" cm="1">
        <f t="array" ref="G263" xml:space="preserve">
IF(A263="","",
_xlfn._xlws.FILTER('BD PREÇO'!$G$10:$G$1609,'BD PREÇO'!$A$10:$A$1609=A263,""))</f>
        <v/>
      </c>
      <c r="H263" s="81" t="str" cm="1">
        <f t="array" ref="H263" xml:space="preserve">
IF(A263="","",
_xlfn._xlws.FILTER('BD ITEM'!$M$12:$M$331,'BD ITEM'!$B$12:$B$331=B263,""))</f>
        <v/>
      </c>
      <c r="I263" s="81" t="str" cm="1">
        <f t="array" ref="I263" xml:space="preserve">
IF(A263="","",
_xlfn._xlws.FILTER('BD ITEM'!$N$12:$N$331,'BD ITEM'!$B$12:$B$331=B263,""))</f>
        <v/>
      </c>
      <c r="J263" s="62" t="str" cm="1">
        <f t="array" ref="J263" xml:space="preserve">
IF(A263="","",
_xlfn._xlws.FILTER('BD PREÇO'!$P$10:$P$1609,'BD PREÇO'!$A$10:$A$1609=A263,""))</f>
        <v/>
      </c>
      <c r="K263" s="90" t="str" cm="1">
        <f t="array" ref="K263" xml:space="preserve">
IF(A263="","",
_xlfn._xlws.FILTER('BD PREÇO'!$Q$10:$Q$1609,'BD PREÇO'!$A$10:$A$1609=A263,""))</f>
        <v/>
      </c>
      <c r="L263" s="88" t="str" cm="1">
        <f t="array" ref="L263" xml:space="preserve">
IF(A263="","",
_xlfn._xlws.FILTER('BD PREÇO'!$R$10:$R$1609,'BD PREÇO'!$A$10:$A$1609=A263,""))</f>
        <v/>
      </c>
      <c r="M263" s="89" t="str" cm="1">
        <f t="array" ref="M263" xml:space="preserve">
IF(A263="","",
_xlfn._xlws.FILTER('BD PREÇO'!$S$10:$S$1609,'BD PREÇO'!$A$10:$A$1609=A263,""))</f>
        <v/>
      </c>
      <c r="N263" s="89" t="str" cm="1">
        <f t="array" ref="N263" xml:space="preserve">
IF(A263="","",
_xlfn._xlws.FILTER('BD ITEM'!$O$12:$O$331,'BD ITEM'!$B$12:$B$331=B263,""))</f>
        <v/>
      </c>
      <c r="O263" s="89" t="str" cm="1">
        <f t="array" ref="O263" xml:space="preserve">
IF(A263="","",
_xlfn._xlws.FILTER('BD ITEM'!$P$12:$P$331,'BD ITEM'!$B$12:$B$331=B263,""))</f>
        <v/>
      </c>
      <c r="P263" s="89" t="str" cm="1">
        <f t="array" ref="P263" xml:space="preserve">
IF(A263="","",
_xlfn._xlws.FILTER('BD ITEM'!$Q$12:$Q$331,'BD ITEM'!$B$12:$B$331=B263,""))</f>
        <v/>
      </c>
      <c r="Q263" s="87" t="str" cm="1">
        <f t="array" ref="Q263" xml:space="preserve">
IF(A263="","",
_xlfn._xlws.FILTER('BD PREÇO'!$T$10:$T$1609,'BD PREÇO'!$A$10:$A$1609=A263,""))</f>
        <v/>
      </c>
      <c r="R263" s="23"/>
    </row>
    <row r="264" spans="1:18">
      <c r="A264" s="41"/>
      <c r="B264" s="81" t="str" cm="1">
        <f t="array" ref="B264" xml:space="preserve">
IF(A264="","",
_xlfn._xlws.FILTER('BD PREÇO'!$B$10:$B$1609,'BD PREÇO'!$A$10:$A$1609=A264,""))</f>
        <v/>
      </c>
      <c r="C264" s="81" t="str" cm="1">
        <f t="array" ref="C264" xml:space="preserve">
IF(A264="","",
_xlfn._xlws.FILTER('BD PREÇO'!$C$10:$C$1609,'BD PREÇO'!$A$10:$A$1609=A264,""))</f>
        <v/>
      </c>
      <c r="D264" s="81" t="str" cm="1">
        <f t="array" ref="D264" xml:space="preserve">
IF(A264="","",
_xlfn._xlws.FILTER('BD ITEM'!$I$12:$I$331,'BD ITEM'!$B$12:$B$331=B264,""))</f>
        <v/>
      </c>
      <c r="E264" s="81" t="str" cm="1">
        <f t="array" ref="E264" xml:space="preserve">
IF(A264="","",
_xlfn._xlws.FILTER('BD PREÇO'!$E$10:$E$1609,'BD PREÇO'!$A$10:$A$1609=A264,""))</f>
        <v/>
      </c>
      <c r="F264" s="81" t="str" cm="1">
        <f t="array" ref="F264" xml:space="preserve">
IF(A264="","",
_xlfn._xlws.FILTER('BD PREÇO'!$F$10:$F$1609,'BD PREÇO'!$A$10:$A$1609=A264,""))</f>
        <v/>
      </c>
      <c r="G264" s="81" t="str" cm="1">
        <f t="array" ref="G264" xml:space="preserve">
IF(A264="","",
_xlfn._xlws.FILTER('BD PREÇO'!$G$10:$G$1609,'BD PREÇO'!$A$10:$A$1609=A264,""))</f>
        <v/>
      </c>
      <c r="H264" s="81" t="str" cm="1">
        <f t="array" ref="H264" xml:space="preserve">
IF(A264="","",
_xlfn._xlws.FILTER('BD ITEM'!$M$12:$M$331,'BD ITEM'!$B$12:$B$331=B264,""))</f>
        <v/>
      </c>
      <c r="I264" s="81" t="str" cm="1">
        <f t="array" ref="I264" xml:space="preserve">
IF(A264="","",
_xlfn._xlws.FILTER('BD ITEM'!$N$12:$N$331,'BD ITEM'!$B$12:$B$331=B264,""))</f>
        <v/>
      </c>
      <c r="J264" s="62" t="str" cm="1">
        <f t="array" ref="J264" xml:space="preserve">
IF(A264="","",
_xlfn._xlws.FILTER('BD PREÇO'!$P$10:$P$1609,'BD PREÇO'!$A$10:$A$1609=A264,""))</f>
        <v/>
      </c>
      <c r="K264" s="90" t="str" cm="1">
        <f t="array" ref="K264" xml:space="preserve">
IF(A264="","",
_xlfn._xlws.FILTER('BD PREÇO'!$Q$10:$Q$1609,'BD PREÇO'!$A$10:$A$1609=A264,""))</f>
        <v/>
      </c>
      <c r="L264" s="88" t="str" cm="1">
        <f t="array" ref="L264" xml:space="preserve">
IF(A264="","",
_xlfn._xlws.FILTER('BD PREÇO'!$R$10:$R$1609,'BD PREÇO'!$A$10:$A$1609=A264,""))</f>
        <v/>
      </c>
      <c r="M264" s="89" t="str" cm="1">
        <f t="array" ref="M264" xml:space="preserve">
IF(A264="","",
_xlfn._xlws.FILTER('BD PREÇO'!$S$10:$S$1609,'BD PREÇO'!$A$10:$A$1609=A264,""))</f>
        <v/>
      </c>
      <c r="N264" s="89" t="str" cm="1">
        <f t="array" ref="N264" xml:space="preserve">
IF(A264="","",
_xlfn._xlws.FILTER('BD ITEM'!$O$12:$O$331,'BD ITEM'!$B$12:$B$331=B264,""))</f>
        <v/>
      </c>
      <c r="O264" s="89" t="str" cm="1">
        <f t="array" ref="O264" xml:space="preserve">
IF(A264="","",
_xlfn._xlws.FILTER('BD ITEM'!$P$12:$P$331,'BD ITEM'!$B$12:$B$331=B264,""))</f>
        <v/>
      </c>
      <c r="P264" s="89" t="str" cm="1">
        <f t="array" ref="P264" xml:space="preserve">
IF(A264="","",
_xlfn._xlws.FILTER('BD ITEM'!$Q$12:$Q$331,'BD ITEM'!$B$12:$B$331=B264,""))</f>
        <v/>
      </c>
      <c r="Q264" s="87" t="str" cm="1">
        <f t="array" ref="Q264" xml:space="preserve">
IF(A264="","",
_xlfn._xlws.FILTER('BD PREÇO'!$T$10:$T$1609,'BD PREÇO'!$A$10:$A$1609=A264,""))</f>
        <v/>
      </c>
      <c r="R264" s="23"/>
    </row>
    <row r="265" spans="1:18">
      <c r="A265" s="41"/>
      <c r="B265" s="81" t="str" cm="1">
        <f t="array" ref="B265" xml:space="preserve">
IF(A265="","",
_xlfn._xlws.FILTER('BD PREÇO'!$B$10:$B$1609,'BD PREÇO'!$A$10:$A$1609=A265,""))</f>
        <v/>
      </c>
      <c r="C265" s="81" t="str" cm="1">
        <f t="array" ref="C265" xml:space="preserve">
IF(A265="","",
_xlfn._xlws.FILTER('BD PREÇO'!$C$10:$C$1609,'BD PREÇO'!$A$10:$A$1609=A265,""))</f>
        <v/>
      </c>
      <c r="D265" s="81" t="str" cm="1">
        <f t="array" ref="D265" xml:space="preserve">
IF(A265="","",
_xlfn._xlws.FILTER('BD ITEM'!$I$12:$I$331,'BD ITEM'!$B$12:$B$331=B265,""))</f>
        <v/>
      </c>
      <c r="E265" s="81" t="str" cm="1">
        <f t="array" ref="E265" xml:space="preserve">
IF(A265="","",
_xlfn._xlws.FILTER('BD PREÇO'!$E$10:$E$1609,'BD PREÇO'!$A$10:$A$1609=A265,""))</f>
        <v/>
      </c>
      <c r="F265" s="81" t="str" cm="1">
        <f t="array" ref="F265" xml:space="preserve">
IF(A265="","",
_xlfn._xlws.FILTER('BD PREÇO'!$F$10:$F$1609,'BD PREÇO'!$A$10:$A$1609=A265,""))</f>
        <v/>
      </c>
      <c r="G265" s="81" t="str" cm="1">
        <f t="array" ref="G265" xml:space="preserve">
IF(A265="","",
_xlfn._xlws.FILTER('BD PREÇO'!$G$10:$G$1609,'BD PREÇO'!$A$10:$A$1609=A265,""))</f>
        <v/>
      </c>
      <c r="H265" s="81" t="str" cm="1">
        <f t="array" ref="H265" xml:space="preserve">
IF(A265="","",
_xlfn._xlws.FILTER('BD ITEM'!$M$12:$M$331,'BD ITEM'!$B$12:$B$331=B265,""))</f>
        <v/>
      </c>
      <c r="I265" s="81" t="str" cm="1">
        <f t="array" ref="I265" xml:space="preserve">
IF(A265="","",
_xlfn._xlws.FILTER('BD ITEM'!$N$12:$N$331,'BD ITEM'!$B$12:$B$331=B265,""))</f>
        <v/>
      </c>
      <c r="J265" s="62" t="str" cm="1">
        <f t="array" ref="J265" xml:space="preserve">
IF(A265="","",
_xlfn._xlws.FILTER('BD PREÇO'!$P$10:$P$1609,'BD PREÇO'!$A$10:$A$1609=A265,""))</f>
        <v/>
      </c>
      <c r="K265" s="90" t="str" cm="1">
        <f t="array" ref="K265" xml:space="preserve">
IF(A265="","",
_xlfn._xlws.FILTER('BD PREÇO'!$Q$10:$Q$1609,'BD PREÇO'!$A$10:$A$1609=A265,""))</f>
        <v/>
      </c>
      <c r="L265" s="88" t="str" cm="1">
        <f t="array" ref="L265" xml:space="preserve">
IF(A265="","",
_xlfn._xlws.FILTER('BD PREÇO'!$R$10:$R$1609,'BD PREÇO'!$A$10:$A$1609=A265,""))</f>
        <v/>
      </c>
      <c r="M265" s="89" t="str" cm="1">
        <f t="array" ref="M265" xml:space="preserve">
IF(A265="","",
_xlfn._xlws.FILTER('BD PREÇO'!$S$10:$S$1609,'BD PREÇO'!$A$10:$A$1609=A265,""))</f>
        <v/>
      </c>
      <c r="N265" s="89" t="str" cm="1">
        <f t="array" ref="N265" xml:space="preserve">
IF(A265="","",
_xlfn._xlws.FILTER('BD ITEM'!$O$12:$O$331,'BD ITEM'!$B$12:$B$331=B265,""))</f>
        <v/>
      </c>
      <c r="O265" s="89" t="str" cm="1">
        <f t="array" ref="O265" xml:space="preserve">
IF(A265="","",
_xlfn._xlws.FILTER('BD ITEM'!$P$12:$P$331,'BD ITEM'!$B$12:$B$331=B265,""))</f>
        <v/>
      </c>
      <c r="P265" s="89" t="str" cm="1">
        <f t="array" ref="P265" xml:space="preserve">
IF(A265="","",
_xlfn._xlws.FILTER('BD ITEM'!$Q$12:$Q$331,'BD ITEM'!$B$12:$B$331=B265,""))</f>
        <v/>
      </c>
      <c r="Q265" s="87" t="str" cm="1">
        <f t="array" ref="Q265" xml:space="preserve">
IF(A265="","",
_xlfn._xlws.FILTER('BD PREÇO'!$T$10:$T$1609,'BD PREÇO'!$A$10:$A$1609=A265,""))</f>
        <v/>
      </c>
      <c r="R265" s="23"/>
    </row>
    <row r="266" spans="1:18">
      <c r="A266" s="41"/>
      <c r="B266" s="81" t="str" cm="1">
        <f t="array" ref="B266" xml:space="preserve">
IF(A266="","",
_xlfn._xlws.FILTER('BD PREÇO'!$B$10:$B$1609,'BD PREÇO'!$A$10:$A$1609=A266,""))</f>
        <v/>
      </c>
      <c r="C266" s="81" t="str" cm="1">
        <f t="array" ref="C266" xml:space="preserve">
IF(A266="","",
_xlfn._xlws.FILTER('BD PREÇO'!$C$10:$C$1609,'BD PREÇO'!$A$10:$A$1609=A266,""))</f>
        <v/>
      </c>
      <c r="D266" s="81" t="str" cm="1">
        <f t="array" ref="D266" xml:space="preserve">
IF(A266="","",
_xlfn._xlws.FILTER('BD ITEM'!$I$12:$I$331,'BD ITEM'!$B$12:$B$331=B266,""))</f>
        <v/>
      </c>
      <c r="E266" s="81" t="str" cm="1">
        <f t="array" ref="E266" xml:space="preserve">
IF(A266="","",
_xlfn._xlws.FILTER('BD PREÇO'!$E$10:$E$1609,'BD PREÇO'!$A$10:$A$1609=A266,""))</f>
        <v/>
      </c>
      <c r="F266" s="81" t="str" cm="1">
        <f t="array" ref="F266" xml:space="preserve">
IF(A266="","",
_xlfn._xlws.FILTER('BD PREÇO'!$F$10:$F$1609,'BD PREÇO'!$A$10:$A$1609=A266,""))</f>
        <v/>
      </c>
      <c r="G266" s="81" t="str" cm="1">
        <f t="array" ref="G266" xml:space="preserve">
IF(A266="","",
_xlfn._xlws.FILTER('BD PREÇO'!$G$10:$G$1609,'BD PREÇO'!$A$10:$A$1609=A266,""))</f>
        <v/>
      </c>
      <c r="H266" s="81" t="str" cm="1">
        <f t="array" ref="H266" xml:space="preserve">
IF(A266="","",
_xlfn._xlws.FILTER('BD ITEM'!$M$12:$M$331,'BD ITEM'!$B$12:$B$331=B266,""))</f>
        <v/>
      </c>
      <c r="I266" s="81" t="str" cm="1">
        <f t="array" ref="I266" xml:space="preserve">
IF(A266="","",
_xlfn._xlws.FILTER('BD ITEM'!$N$12:$N$331,'BD ITEM'!$B$12:$B$331=B266,""))</f>
        <v/>
      </c>
      <c r="J266" s="62" t="str" cm="1">
        <f t="array" ref="J266" xml:space="preserve">
IF(A266="","",
_xlfn._xlws.FILTER('BD PREÇO'!$P$10:$P$1609,'BD PREÇO'!$A$10:$A$1609=A266,""))</f>
        <v/>
      </c>
      <c r="K266" s="90" t="str" cm="1">
        <f t="array" ref="K266" xml:space="preserve">
IF(A266="","",
_xlfn._xlws.FILTER('BD PREÇO'!$Q$10:$Q$1609,'BD PREÇO'!$A$10:$A$1609=A266,""))</f>
        <v/>
      </c>
      <c r="L266" s="88" t="str" cm="1">
        <f t="array" ref="L266" xml:space="preserve">
IF(A266="","",
_xlfn._xlws.FILTER('BD PREÇO'!$R$10:$R$1609,'BD PREÇO'!$A$10:$A$1609=A266,""))</f>
        <v/>
      </c>
      <c r="M266" s="89" t="str" cm="1">
        <f t="array" ref="M266" xml:space="preserve">
IF(A266="","",
_xlfn._xlws.FILTER('BD PREÇO'!$S$10:$S$1609,'BD PREÇO'!$A$10:$A$1609=A266,""))</f>
        <v/>
      </c>
      <c r="N266" s="89" t="str" cm="1">
        <f t="array" ref="N266" xml:space="preserve">
IF(A266="","",
_xlfn._xlws.FILTER('BD ITEM'!$O$12:$O$331,'BD ITEM'!$B$12:$B$331=B266,""))</f>
        <v/>
      </c>
      <c r="O266" s="89" t="str" cm="1">
        <f t="array" ref="O266" xml:space="preserve">
IF(A266="","",
_xlfn._xlws.FILTER('BD ITEM'!$P$12:$P$331,'BD ITEM'!$B$12:$B$331=B266,""))</f>
        <v/>
      </c>
      <c r="P266" s="89" t="str" cm="1">
        <f t="array" ref="P266" xml:space="preserve">
IF(A266="","",
_xlfn._xlws.FILTER('BD ITEM'!$Q$12:$Q$331,'BD ITEM'!$B$12:$B$331=B266,""))</f>
        <v/>
      </c>
      <c r="Q266" s="94" t="str" cm="1">
        <f t="array" ref="Q266" xml:space="preserve">
IF(A266="","",
_xlfn._xlws.FILTER('BD PREÇO'!$T$10:$T$1609,'BD PREÇO'!$A$10:$A$1609=A266,""))</f>
        <v/>
      </c>
      <c r="R266" s="23"/>
    </row>
    <row r="267" spans="1:18">
      <c r="A267" s="41"/>
      <c r="B267" s="81" t="str" cm="1">
        <f t="array" ref="B267" xml:space="preserve">
IF(A267="","",
_xlfn._xlws.FILTER('BD PREÇO'!$B$10:$B$1609,'BD PREÇO'!$A$10:$A$1609=A267,""))</f>
        <v/>
      </c>
      <c r="C267" s="81" t="str" cm="1">
        <f t="array" ref="C267" xml:space="preserve">
IF(A267="","",
_xlfn._xlws.FILTER('BD PREÇO'!$C$10:$C$1609,'BD PREÇO'!$A$10:$A$1609=A267,""))</f>
        <v/>
      </c>
      <c r="D267" s="81" t="str" cm="1">
        <f t="array" ref="D267" xml:space="preserve">
IF(A267="","",
_xlfn._xlws.FILTER('BD ITEM'!$I$12:$I$331,'BD ITEM'!$B$12:$B$331=B267,""))</f>
        <v/>
      </c>
      <c r="E267" s="81" t="str" cm="1">
        <f t="array" ref="E267" xml:space="preserve">
IF(A267="","",
_xlfn._xlws.FILTER('BD PREÇO'!$E$10:$E$1609,'BD PREÇO'!$A$10:$A$1609=A267,""))</f>
        <v/>
      </c>
      <c r="F267" s="81" t="str" cm="1">
        <f t="array" ref="F267" xml:space="preserve">
IF(A267="","",
_xlfn._xlws.FILTER('BD PREÇO'!$F$10:$F$1609,'BD PREÇO'!$A$10:$A$1609=A267,""))</f>
        <v/>
      </c>
      <c r="G267" s="81" t="str" cm="1">
        <f t="array" ref="G267" xml:space="preserve">
IF(A267="","",
_xlfn._xlws.FILTER('BD PREÇO'!$G$10:$G$1609,'BD PREÇO'!$A$10:$A$1609=A267,""))</f>
        <v/>
      </c>
      <c r="H267" s="81" t="str" cm="1">
        <f t="array" ref="H267" xml:space="preserve">
IF(A267="","",
_xlfn._xlws.FILTER('BD ITEM'!$M$12:$M$331,'BD ITEM'!$B$12:$B$331=B267,""))</f>
        <v/>
      </c>
      <c r="I267" s="81" t="str" cm="1">
        <f t="array" ref="I267" xml:space="preserve">
IF(A267="","",
_xlfn._xlws.FILTER('BD ITEM'!$N$12:$N$331,'BD ITEM'!$B$12:$B$331=B267,""))</f>
        <v/>
      </c>
      <c r="J267" s="62" t="str" cm="1">
        <f t="array" ref="J267" xml:space="preserve">
IF(A267="","",
_xlfn._xlws.FILTER('BD PREÇO'!$P$10:$P$1609,'BD PREÇO'!$A$10:$A$1609=A267,""))</f>
        <v/>
      </c>
      <c r="K267" s="90" t="str" cm="1">
        <f t="array" ref="K267" xml:space="preserve">
IF(A267="","",
_xlfn._xlws.FILTER('BD PREÇO'!$Q$10:$Q$1609,'BD PREÇO'!$A$10:$A$1609=A267,""))</f>
        <v/>
      </c>
      <c r="L267" s="88" t="str" cm="1">
        <f t="array" ref="L267" xml:space="preserve">
IF(A267="","",
_xlfn._xlws.FILTER('BD PREÇO'!$R$10:$R$1609,'BD PREÇO'!$A$10:$A$1609=A267,""))</f>
        <v/>
      </c>
      <c r="M267" s="89" t="str" cm="1">
        <f t="array" ref="M267" xml:space="preserve">
IF(A267="","",
_xlfn._xlws.FILTER('BD PREÇO'!$S$10:$S$1609,'BD PREÇO'!$A$10:$A$1609=A267,""))</f>
        <v/>
      </c>
      <c r="N267" s="89" t="str" cm="1">
        <f t="array" ref="N267" xml:space="preserve">
IF(A267="","",
_xlfn._xlws.FILTER('BD ITEM'!$O$12:$O$331,'BD ITEM'!$B$12:$B$331=B267,""))</f>
        <v/>
      </c>
      <c r="O267" s="89" t="str" cm="1">
        <f t="array" ref="O267" xml:space="preserve">
IF(A267="","",
_xlfn._xlws.FILTER('BD ITEM'!$P$12:$P$331,'BD ITEM'!$B$12:$B$331=B267,""))</f>
        <v/>
      </c>
      <c r="P267" s="89" t="str" cm="1">
        <f t="array" ref="P267" xml:space="preserve">
IF(A267="","",
_xlfn._xlws.FILTER('BD ITEM'!$Q$12:$Q$331,'BD ITEM'!$B$12:$B$331=B267,""))</f>
        <v/>
      </c>
      <c r="Q267" s="87" t="str" cm="1">
        <f t="array" ref="Q267" xml:space="preserve">
IF(A267="","",
_xlfn._xlws.FILTER('BD PREÇO'!$T$10:$T$1609,'BD PREÇO'!$A$10:$A$1609=A267,""))</f>
        <v/>
      </c>
      <c r="R267" s="23"/>
    </row>
    <row r="268" spans="1:18">
      <c r="A268" s="41"/>
      <c r="B268" s="81" t="str" cm="1">
        <f t="array" ref="B268" xml:space="preserve">
IF(A268="","",
_xlfn._xlws.FILTER('BD PREÇO'!$B$10:$B$1609,'BD PREÇO'!$A$10:$A$1609=A268,""))</f>
        <v/>
      </c>
      <c r="C268" s="81" t="str" cm="1">
        <f t="array" ref="C268" xml:space="preserve">
IF(A268="","",
_xlfn._xlws.FILTER('BD PREÇO'!$C$10:$C$1609,'BD PREÇO'!$A$10:$A$1609=A268,""))</f>
        <v/>
      </c>
      <c r="D268" s="81" t="str" cm="1">
        <f t="array" ref="D268" xml:space="preserve">
IF(A268="","",
_xlfn._xlws.FILTER('BD ITEM'!$I$12:$I$331,'BD ITEM'!$B$12:$B$331=B268,""))</f>
        <v/>
      </c>
      <c r="E268" s="81" t="str" cm="1">
        <f t="array" ref="E268" xml:space="preserve">
IF(A268="","",
_xlfn._xlws.FILTER('BD PREÇO'!$E$10:$E$1609,'BD PREÇO'!$A$10:$A$1609=A268,""))</f>
        <v/>
      </c>
      <c r="F268" s="81" t="str" cm="1">
        <f t="array" ref="F268" xml:space="preserve">
IF(A268="","",
_xlfn._xlws.FILTER('BD PREÇO'!$F$10:$F$1609,'BD PREÇO'!$A$10:$A$1609=A268,""))</f>
        <v/>
      </c>
      <c r="G268" s="81" t="str" cm="1">
        <f t="array" ref="G268" xml:space="preserve">
IF(A268="","",
_xlfn._xlws.FILTER('BD PREÇO'!$G$10:$G$1609,'BD PREÇO'!$A$10:$A$1609=A268,""))</f>
        <v/>
      </c>
      <c r="H268" s="81" t="str" cm="1">
        <f t="array" ref="H268" xml:space="preserve">
IF(A268="","",
_xlfn._xlws.FILTER('BD ITEM'!$M$12:$M$331,'BD ITEM'!$B$12:$B$331=B268,""))</f>
        <v/>
      </c>
      <c r="I268" s="81" t="str" cm="1">
        <f t="array" ref="I268" xml:space="preserve">
IF(A268="","",
_xlfn._xlws.FILTER('BD ITEM'!$N$12:$N$331,'BD ITEM'!$B$12:$B$331=B268,""))</f>
        <v/>
      </c>
      <c r="J268" s="62" t="str" cm="1">
        <f t="array" ref="J268" xml:space="preserve">
IF(A268="","",
_xlfn._xlws.FILTER('BD PREÇO'!$P$10:$P$1609,'BD PREÇO'!$A$10:$A$1609=A268,""))</f>
        <v/>
      </c>
      <c r="K268" s="90" t="str" cm="1">
        <f t="array" ref="K268" xml:space="preserve">
IF(A268="","",
_xlfn._xlws.FILTER('BD PREÇO'!$Q$10:$Q$1609,'BD PREÇO'!$A$10:$A$1609=A268,""))</f>
        <v/>
      </c>
      <c r="L268" s="88" t="str" cm="1">
        <f t="array" ref="L268" xml:space="preserve">
IF(A268="","",
_xlfn._xlws.FILTER('BD PREÇO'!$R$10:$R$1609,'BD PREÇO'!$A$10:$A$1609=A268,""))</f>
        <v/>
      </c>
      <c r="M268" s="89" t="str" cm="1">
        <f t="array" ref="M268" xml:space="preserve">
IF(A268="","",
_xlfn._xlws.FILTER('BD PREÇO'!$S$10:$S$1609,'BD PREÇO'!$A$10:$A$1609=A268,""))</f>
        <v/>
      </c>
      <c r="N268" s="89" t="str" cm="1">
        <f t="array" ref="N268" xml:space="preserve">
IF(A268="","",
_xlfn._xlws.FILTER('BD ITEM'!$O$12:$O$331,'BD ITEM'!$B$12:$B$331=B268,""))</f>
        <v/>
      </c>
      <c r="O268" s="89" t="str" cm="1">
        <f t="array" ref="O268" xml:space="preserve">
IF(A268="","",
_xlfn._xlws.FILTER('BD ITEM'!$P$12:$P$331,'BD ITEM'!$B$12:$B$331=B268,""))</f>
        <v/>
      </c>
      <c r="P268" s="89" t="str" cm="1">
        <f t="array" ref="P268" xml:space="preserve">
IF(A268="","",
_xlfn._xlws.FILTER('BD ITEM'!$Q$12:$Q$331,'BD ITEM'!$B$12:$B$331=B268,""))</f>
        <v/>
      </c>
      <c r="Q268" s="87" t="str" cm="1">
        <f t="array" ref="Q268" xml:space="preserve">
IF(A268="","",
_xlfn._xlws.FILTER('BD PREÇO'!$T$10:$T$1609,'BD PREÇO'!$A$10:$A$1609=A268,""))</f>
        <v/>
      </c>
      <c r="R268" s="23"/>
    </row>
    <row r="269" spans="1:18">
      <c r="A269" s="41"/>
      <c r="B269" s="81" t="str" cm="1">
        <f t="array" ref="B269" xml:space="preserve">
IF(A269="","",
_xlfn._xlws.FILTER('BD PREÇO'!$B$10:$B$1609,'BD PREÇO'!$A$10:$A$1609=A269,""))</f>
        <v/>
      </c>
      <c r="C269" s="81" t="str" cm="1">
        <f t="array" ref="C269" xml:space="preserve">
IF(A269="","",
_xlfn._xlws.FILTER('BD PREÇO'!$C$10:$C$1609,'BD PREÇO'!$A$10:$A$1609=A269,""))</f>
        <v/>
      </c>
      <c r="D269" s="81" t="str" cm="1">
        <f t="array" ref="D269" xml:space="preserve">
IF(A269="","",
_xlfn._xlws.FILTER('BD ITEM'!$I$12:$I$331,'BD ITEM'!$B$12:$B$331=B269,""))</f>
        <v/>
      </c>
      <c r="E269" s="81" t="str" cm="1">
        <f t="array" ref="E269" xml:space="preserve">
IF(A269="","",
_xlfn._xlws.FILTER('BD PREÇO'!$E$10:$E$1609,'BD PREÇO'!$A$10:$A$1609=A269,""))</f>
        <v/>
      </c>
      <c r="F269" s="81" t="str" cm="1">
        <f t="array" ref="F269" xml:space="preserve">
IF(A269="","",
_xlfn._xlws.FILTER('BD PREÇO'!$F$10:$F$1609,'BD PREÇO'!$A$10:$A$1609=A269,""))</f>
        <v/>
      </c>
      <c r="G269" s="81" t="str" cm="1">
        <f t="array" ref="G269" xml:space="preserve">
IF(A269="","",
_xlfn._xlws.FILTER('BD PREÇO'!$G$10:$G$1609,'BD PREÇO'!$A$10:$A$1609=A269,""))</f>
        <v/>
      </c>
      <c r="H269" s="81" t="str" cm="1">
        <f t="array" ref="H269" xml:space="preserve">
IF(A269="","",
_xlfn._xlws.FILTER('BD ITEM'!$M$12:$M$331,'BD ITEM'!$B$12:$B$331=B269,""))</f>
        <v/>
      </c>
      <c r="I269" s="81" t="str" cm="1">
        <f t="array" ref="I269" xml:space="preserve">
IF(A269="","",
_xlfn._xlws.FILTER('BD ITEM'!$N$12:$N$331,'BD ITEM'!$B$12:$B$331=B269,""))</f>
        <v/>
      </c>
      <c r="J269" s="62" t="str" cm="1">
        <f t="array" ref="J269" xml:space="preserve">
IF(A269="","",
_xlfn._xlws.FILTER('BD PREÇO'!$P$10:$P$1609,'BD PREÇO'!$A$10:$A$1609=A269,""))</f>
        <v/>
      </c>
      <c r="K269" s="90" t="str" cm="1">
        <f t="array" ref="K269" xml:space="preserve">
IF(A269="","",
_xlfn._xlws.FILTER('BD PREÇO'!$Q$10:$Q$1609,'BD PREÇO'!$A$10:$A$1609=A269,""))</f>
        <v/>
      </c>
      <c r="L269" s="88" t="str" cm="1">
        <f t="array" ref="L269" xml:space="preserve">
IF(A269="","",
_xlfn._xlws.FILTER('BD PREÇO'!$R$10:$R$1609,'BD PREÇO'!$A$10:$A$1609=A269,""))</f>
        <v/>
      </c>
      <c r="M269" s="89" t="str" cm="1">
        <f t="array" ref="M269" xml:space="preserve">
IF(A269="","",
_xlfn._xlws.FILTER('BD PREÇO'!$S$10:$S$1609,'BD PREÇO'!$A$10:$A$1609=A269,""))</f>
        <v/>
      </c>
      <c r="N269" s="89" t="str" cm="1">
        <f t="array" ref="N269" xml:space="preserve">
IF(A269="","",
_xlfn._xlws.FILTER('BD ITEM'!$O$12:$O$331,'BD ITEM'!$B$12:$B$331=B269,""))</f>
        <v/>
      </c>
      <c r="O269" s="89" t="str" cm="1">
        <f t="array" ref="O269" xml:space="preserve">
IF(A269="","",
_xlfn._xlws.FILTER('BD ITEM'!$P$12:$P$331,'BD ITEM'!$B$12:$B$331=B269,""))</f>
        <v/>
      </c>
      <c r="P269" s="89" t="str" cm="1">
        <f t="array" ref="P269" xml:space="preserve">
IF(A269="","",
_xlfn._xlws.FILTER('BD ITEM'!$Q$12:$Q$331,'BD ITEM'!$B$12:$B$331=B269,""))</f>
        <v/>
      </c>
      <c r="Q269" s="87" t="str" cm="1">
        <f t="array" ref="Q269" xml:space="preserve">
IF(A269="","",
_xlfn._xlws.FILTER('BD PREÇO'!$T$10:$T$1609,'BD PREÇO'!$A$10:$A$1609=A269,""))</f>
        <v/>
      </c>
      <c r="R269" s="23"/>
    </row>
    <row r="270" spans="1:18">
      <c r="A270" s="41"/>
      <c r="B270" s="81" t="str" cm="1">
        <f t="array" ref="B270" xml:space="preserve">
IF(A270="","",
_xlfn._xlws.FILTER('BD PREÇO'!$B$10:$B$1609,'BD PREÇO'!$A$10:$A$1609=A270,""))</f>
        <v/>
      </c>
      <c r="C270" s="81" t="str" cm="1">
        <f t="array" ref="C270" xml:space="preserve">
IF(A270="","",
_xlfn._xlws.FILTER('BD PREÇO'!$C$10:$C$1609,'BD PREÇO'!$A$10:$A$1609=A270,""))</f>
        <v/>
      </c>
      <c r="D270" s="81" t="str" cm="1">
        <f t="array" ref="D270" xml:space="preserve">
IF(A270="","",
_xlfn._xlws.FILTER('BD ITEM'!$I$12:$I$331,'BD ITEM'!$B$12:$B$331=B270,""))</f>
        <v/>
      </c>
      <c r="E270" s="81" t="str" cm="1">
        <f t="array" ref="E270" xml:space="preserve">
IF(A270="","",
_xlfn._xlws.FILTER('BD PREÇO'!$E$10:$E$1609,'BD PREÇO'!$A$10:$A$1609=A270,""))</f>
        <v/>
      </c>
      <c r="F270" s="81" t="str" cm="1">
        <f t="array" ref="F270" xml:space="preserve">
IF(A270="","",
_xlfn._xlws.FILTER('BD PREÇO'!$F$10:$F$1609,'BD PREÇO'!$A$10:$A$1609=A270,""))</f>
        <v/>
      </c>
      <c r="G270" s="81" t="str" cm="1">
        <f t="array" ref="G270" xml:space="preserve">
IF(A270="","",
_xlfn._xlws.FILTER('BD PREÇO'!$G$10:$G$1609,'BD PREÇO'!$A$10:$A$1609=A270,""))</f>
        <v/>
      </c>
      <c r="H270" s="81" t="str" cm="1">
        <f t="array" ref="H270" xml:space="preserve">
IF(A270="","",
_xlfn._xlws.FILTER('BD ITEM'!$M$12:$M$331,'BD ITEM'!$B$12:$B$331=B270,""))</f>
        <v/>
      </c>
      <c r="I270" s="81" t="str" cm="1">
        <f t="array" ref="I270" xml:space="preserve">
IF(A270="","",
_xlfn._xlws.FILTER('BD ITEM'!$N$12:$N$331,'BD ITEM'!$B$12:$B$331=B270,""))</f>
        <v/>
      </c>
      <c r="J270" s="62" t="str" cm="1">
        <f t="array" ref="J270" xml:space="preserve">
IF(A270="","",
_xlfn._xlws.FILTER('BD PREÇO'!$P$10:$P$1609,'BD PREÇO'!$A$10:$A$1609=A270,""))</f>
        <v/>
      </c>
      <c r="K270" s="90" t="str" cm="1">
        <f t="array" ref="K270" xml:space="preserve">
IF(A270="","",
_xlfn._xlws.FILTER('BD PREÇO'!$Q$10:$Q$1609,'BD PREÇO'!$A$10:$A$1609=A270,""))</f>
        <v/>
      </c>
      <c r="L270" s="88" t="str" cm="1">
        <f t="array" ref="L270" xml:space="preserve">
IF(A270="","",
_xlfn._xlws.FILTER('BD PREÇO'!$R$10:$R$1609,'BD PREÇO'!$A$10:$A$1609=A270,""))</f>
        <v/>
      </c>
      <c r="M270" s="89" t="str" cm="1">
        <f t="array" ref="M270" xml:space="preserve">
IF(A270="","",
_xlfn._xlws.FILTER('BD PREÇO'!$S$10:$S$1609,'BD PREÇO'!$A$10:$A$1609=A270,""))</f>
        <v/>
      </c>
      <c r="N270" s="89" t="str" cm="1">
        <f t="array" ref="N270" xml:space="preserve">
IF(A270="","",
_xlfn._xlws.FILTER('BD ITEM'!$O$12:$O$331,'BD ITEM'!$B$12:$B$331=B270,""))</f>
        <v/>
      </c>
      <c r="O270" s="89" t="str" cm="1">
        <f t="array" ref="O270" xml:space="preserve">
IF(A270="","",
_xlfn._xlws.FILTER('BD ITEM'!$P$12:$P$331,'BD ITEM'!$B$12:$B$331=B270,""))</f>
        <v/>
      </c>
      <c r="P270" s="89" t="str" cm="1">
        <f t="array" ref="P270" xml:space="preserve">
IF(A270="","",
_xlfn._xlws.FILTER('BD ITEM'!$Q$12:$Q$331,'BD ITEM'!$B$12:$B$331=B270,""))</f>
        <v/>
      </c>
      <c r="Q270" s="87" t="str" cm="1">
        <f t="array" ref="Q270" xml:space="preserve">
IF(A270="","",
_xlfn._xlws.FILTER('BD PREÇO'!$T$10:$T$1609,'BD PREÇO'!$A$10:$A$1609=A270,""))</f>
        <v/>
      </c>
      <c r="R270" s="23"/>
    </row>
    <row r="271" spans="1:18">
      <c r="A271" s="41"/>
      <c r="B271" s="81" t="str" cm="1">
        <f t="array" ref="B271" xml:space="preserve">
IF(A271="","",
_xlfn._xlws.FILTER('BD PREÇO'!$B$10:$B$1609,'BD PREÇO'!$A$10:$A$1609=A271,""))</f>
        <v/>
      </c>
      <c r="C271" s="81" t="str" cm="1">
        <f t="array" ref="C271" xml:space="preserve">
IF(A271="","",
_xlfn._xlws.FILTER('BD PREÇO'!$C$10:$C$1609,'BD PREÇO'!$A$10:$A$1609=A271,""))</f>
        <v/>
      </c>
      <c r="D271" s="81" t="str" cm="1">
        <f t="array" ref="D271" xml:space="preserve">
IF(A271="","",
_xlfn._xlws.FILTER('BD ITEM'!$I$12:$I$331,'BD ITEM'!$B$12:$B$331=B271,""))</f>
        <v/>
      </c>
      <c r="E271" s="81" t="str" cm="1">
        <f t="array" ref="E271" xml:space="preserve">
IF(A271="","",
_xlfn._xlws.FILTER('BD PREÇO'!$E$10:$E$1609,'BD PREÇO'!$A$10:$A$1609=A271,""))</f>
        <v/>
      </c>
      <c r="F271" s="81" t="str" cm="1">
        <f t="array" ref="F271" xml:space="preserve">
IF(A271="","",
_xlfn._xlws.FILTER('BD PREÇO'!$F$10:$F$1609,'BD PREÇO'!$A$10:$A$1609=A271,""))</f>
        <v/>
      </c>
      <c r="G271" s="81" t="str" cm="1">
        <f t="array" ref="G271" xml:space="preserve">
IF(A271="","",
_xlfn._xlws.FILTER('BD PREÇO'!$G$10:$G$1609,'BD PREÇO'!$A$10:$A$1609=A271,""))</f>
        <v/>
      </c>
      <c r="H271" s="81" t="str" cm="1">
        <f t="array" ref="H271" xml:space="preserve">
IF(A271="","",
_xlfn._xlws.FILTER('BD ITEM'!$M$12:$M$331,'BD ITEM'!$B$12:$B$331=B271,""))</f>
        <v/>
      </c>
      <c r="I271" s="81" t="str" cm="1">
        <f t="array" ref="I271" xml:space="preserve">
IF(A271="","",
_xlfn._xlws.FILTER('BD ITEM'!$N$12:$N$331,'BD ITEM'!$B$12:$B$331=B271,""))</f>
        <v/>
      </c>
      <c r="J271" s="62" t="str" cm="1">
        <f t="array" ref="J271" xml:space="preserve">
IF(A271="","",
_xlfn._xlws.FILTER('BD PREÇO'!$P$10:$P$1609,'BD PREÇO'!$A$10:$A$1609=A271,""))</f>
        <v/>
      </c>
      <c r="K271" s="90" t="str" cm="1">
        <f t="array" ref="K271" xml:space="preserve">
IF(A271="","",
_xlfn._xlws.FILTER('BD PREÇO'!$Q$10:$Q$1609,'BD PREÇO'!$A$10:$A$1609=A271,""))</f>
        <v/>
      </c>
      <c r="L271" s="88" t="str" cm="1">
        <f t="array" ref="L271" xml:space="preserve">
IF(A271="","",
_xlfn._xlws.FILTER('BD PREÇO'!$R$10:$R$1609,'BD PREÇO'!$A$10:$A$1609=A271,""))</f>
        <v/>
      </c>
      <c r="M271" s="89" t="str" cm="1">
        <f t="array" ref="M271" xml:space="preserve">
IF(A271="","",
_xlfn._xlws.FILTER('BD PREÇO'!$S$10:$S$1609,'BD PREÇO'!$A$10:$A$1609=A271,""))</f>
        <v/>
      </c>
      <c r="N271" s="89" t="str" cm="1">
        <f t="array" ref="N271" xml:space="preserve">
IF(A271="","",
_xlfn._xlws.FILTER('BD ITEM'!$O$12:$O$331,'BD ITEM'!$B$12:$B$331=B271,""))</f>
        <v/>
      </c>
      <c r="O271" s="89" t="str" cm="1">
        <f t="array" ref="O271" xml:space="preserve">
IF(A271="","",
_xlfn._xlws.FILTER('BD ITEM'!$P$12:$P$331,'BD ITEM'!$B$12:$B$331=B271,""))</f>
        <v/>
      </c>
      <c r="P271" s="89" t="str" cm="1">
        <f t="array" ref="P271" xml:space="preserve">
IF(A271="","",
_xlfn._xlws.FILTER('BD ITEM'!$Q$12:$Q$331,'BD ITEM'!$B$12:$B$331=B271,""))</f>
        <v/>
      </c>
      <c r="Q271" s="87" t="str" cm="1">
        <f t="array" ref="Q271" xml:space="preserve">
IF(A271="","",
_xlfn._xlws.FILTER('BD PREÇO'!$T$10:$T$1609,'BD PREÇO'!$A$10:$A$1609=A271,""))</f>
        <v/>
      </c>
      <c r="R271" s="23"/>
    </row>
    <row r="272" spans="1:18">
      <c r="A272" s="41"/>
      <c r="B272" s="81" t="str" cm="1">
        <f t="array" ref="B272" xml:space="preserve">
IF(A272="","",
_xlfn._xlws.FILTER('BD PREÇO'!$B$10:$B$1609,'BD PREÇO'!$A$10:$A$1609=A272,""))</f>
        <v/>
      </c>
      <c r="C272" s="81" t="str" cm="1">
        <f t="array" ref="C272" xml:space="preserve">
IF(A272="","",
_xlfn._xlws.FILTER('BD PREÇO'!$C$10:$C$1609,'BD PREÇO'!$A$10:$A$1609=A272,""))</f>
        <v/>
      </c>
      <c r="D272" s="81" t="str" cm="1">
        <f t="array" ref="D272" xml:space="preserve">
IF(A272="","",
_xlfn._xlws.FILTER('BD ITEM'!$I$12:$I$331,'BD ITEM'!$B$12:$B$331=B272,""))</f>
        <v/>
      </c>
      <c r="E272" s="81" t="str" cm="1">
        <f t="array" ref="E272" xml:space="preserve">
IF(A272="","",
_xlfn._xlws.FILTER('BD PREÇO'!$E$10:$E$1609,'BD PREÇO'!$A$10:$A$1609=A272,""))</f>
        <v/>
      </c>
      <c r="F272" s="81" t="str" cm="1">
        <f t="array" ref="F272" xml:space="preserve">
IF(A272="","",
_xlfn._xlws.FILTER('BD PREÇO'!$F$10:$F$1609,'BD PREÇO'!$A$10:$A$1609=A272,""))</f>
        <v/>
      </c>
      <c r="G272" s="81" t="str" cm="1">
        <f t="array" ref="G272" xml:space="preserve">
IF(A272="","",
_xlfn._xlws.FILTER('BD PREÇO'!$G$10:$G$1609,'BD PREÇO'!$A$10:$A$1609=A272,""))</f>
        <v/>
      </c>
      <c r="H272" s="81" t="str" cm="1">
        <f t="array" ref="H272" xml:space="preserve">
IF(A272="","",
_xlfn._xlws.FILTER('BD ITEM'!$M$12:$M$331,'BD ITEM'!$B$12:$B$331=B272,""))</f>
        <v/>
      </c>
      <c r="I272" s="81" t="str" cm="1">
        <f t="array" ref="I272" xml:space="preserve">
IF(A272="","",
_xlfn._xlws.FILTER('BD ITEM'!$N$12:$N$331,'BD ITEM'!$B$12:$B$331=B272,""))</f>
        <v/>
      </c>
      <c r="J272" s="62" t="str" cm="1">
        <f t="array" ref="J272" xml:space="preserve">
IF(A272="","",
_xlfn._xlws.FILTER('BD PREÇO'!$P$10:$P$1609,'BD PREÇO'!$A$10:$A$1609=A272,""))</f>
        <v/>
      </c>
      <c r="K272" s="90" t="str" cm="1">
        <f t="array" ref="K272" xml:space="preserve">
IF(A272="","",
_xlfn._xlws.FILTER('BD PREÇO'!$Q$10:$Q$1609,'BD PREÇO'!$A$10:$A$1609=A272,""))</f>
        <v/>
      </c>
      <c r="L272" s="88" t="str" cm="1">
        <f t="array" ref="L272" xml:space="preserve">
IF(A272="","",
_xlfn._xlws.FILTER('BD PREÇO'!$R$10:$R$1609,'BD PREÇO'!$A$10:$A$1609=A272,""))</f>
        <v/>
      </c>
      <c r="M272" s="89" t="str" cm="1">
        <f t="array" ref="M272" xml:space="preserve">
IF(A272="","",
_xlfn._xlws.FILTER('BD PREÇO'!$S$10:$S$1609,'BD PREÇO'!$A$10:$A$1609=A272,""))</f>
        <v/>
      </c>
      <c r="N272" s="89" t="str" cm="1">
        <f t="array" ref="N272" xml:space="preserve">
IF(A272="","",
_xlfn._xlws.FILTER('BD ITEM'!$O$12:$O$331,'BD ITEM'!$B$12:$B$331=B272,""))</f>
        <v/>
      </c>
      <c r="O272" s="89" t="str" cm="1">
        <f t="array" ref="O272" xml:space="preserve">
IF(A272="","",
_xlfn._xlws.FILTER('BD ITEM'!$P$12:$P$331,'BD ITEM'!$B$12:$B$331=B272,""))</f>
        <v/>
      </c>
      <c r="P272" s="89" t="str" cm="1">
        <f t="array" ref="P272" xml:space="preserve">
IF(A272="","",
_xlfn._xlws.FILTER('BD ITEM'!$Q$12:$Q$331,'BD ITEM'!$B$12:$B$331=B272,""))</f>
        <v/>
      </c>
      <c r="Q272" s="87" t="str" cm="1">
        <f t="array" ref="Q272" xml:space="preserve">
IF(A272="","",
_xlfn._xlws.FILTER('BD PREÇO'!$T$10:$T$1609,'BD PREÇO'!$A$10:$A$1609=A272,""))</f>
        <v/>
      </c>
      <c r="R272" s="23"/>
    </row>
    <row r="273" spans="1:18">
      <c r="A273" s="41"/>
      <c r="B273" s="81" t="str" cm="1">
        <f t="array" ref="B273" xml:space="preserve">
IF(A273="","",
_xlfn._xlws.FILTER('BD PREÇO'!$B$10:$B$1609,'BD PREÇO'!$A$10:$A$1609=A273,""))</f>
        <v/>
      </c>
      <c r="C273" s="81" t="str" cm="1">
        <f t="array" ref="C273" xml:space="preserve">
IF(A273="","",
_xlfn._xlws.FILTER('BD PREÇO'!$C$10:$C$1609,'BD PREÇO'!$A$10:$A$1609=A273,""))</f>
        <v/>
      </c>
      <c r="D273" s="81" t="str" cm="1">
        <f t="array" ref="D273" xml:space="preserve">
IF(A273="","",
_xlfn._xlws.FILTER('BD ITEM'!$I$12:$I$331,'BD ITEM'!$B$12:$B$331=B273,""))</f>
        <v/>
      </c>
      <c r="E273" s="81" t="str" cm="1">
        <f t="array" ref="E273" xml:space="preserve">
IF(A273="","",
_xlfn._xlws.FILTER('BD PREÇO'!$E$10:$E$1609,'BD PREÇO'!$A$10:$A$1609=A273,""))</f>
        <v/>
      </c>
      <c r="F273" s="81" t="str" cm="1">
        <f t="array" ref="F273" xml:space="preserve">
IF(A273="","",
_xlfn._xlws.FILTER('BD PREÇO'!$F$10:$F$1609,'BD PREÇO'!$A$10:$A$1609=A273,""))</f>
        <v/>
      </c>
      <c r="G273" s="81" t="str" cm="1">
        <f t="array" ref="G273" xml:space="preserve">
IF(A273="","",
_xlfn._xlws.FILTER('BD PREÇO'!$G$10:$G$1609,'BD PREÇO'!$A$10:$A$1609=A273,""))</f>
        <v/>
      </c>
      <c r="H273" s="81" t="str" cm="1">
        <f t="array" ref="H273" xml:space="preserve">
IF(A273="","",
_xlfn._xlws.FILTER('BD ITEM'!$M$12:$M$331,'BD ITEM'!$B$12:$B$331=B273,""))</f>
        <v/>
      </c>
      <c r="I273" s="81" t="str" cm="1">
        <f t="array" ref="I273" xml:space="preserve">
IF(A273="","",
_xlfn._xlws.FILTER('BD ITEM'!$N$12:$N$331,'BD ITEM'!$B$12:$B$331=B273,""))</f>
        <v/>
      </c>
      <c r="J273" s="62" t="str" cm="1">
        <f t="array" ref="J273" xml:space="preserve">
IF(A273="","",
_xlfn._xlws.FILTER('BD PREÇO'!$P$10:$P$1609,'BD PREÇO'!$A$10:$A$1609=A273,""))</f>
        <v/>
      </c>
      <c r="K273" s="90" t="str" cm="1">
        <f t="array" ref="K273" xml:space="preserve">
IF(A273="","",
_xlfn._xlws.FILTER('BD PREÇO'!$Q$10:$Q$1609,'BD PREÇO'!$A$10:$A$1609=A273,""))</f>
        <v/>
      </c>
      <c r="L273" s="88" t="str" cm="1">
        <f t="array" ref="L273" xml:space="preserve">
IF(A273="","",
_xlfn._xlws.FILTER('BD PREÇO'!$R$10:$R$1609,'BD PREÇO'!$A$10:$A$1609=A273,""))</f>
        <v/>
      </c>
      <c r="M273" s="89" t="str" cm="1">
        <f t="array" ref="M273" xml:space="preserve">
IF(A273="","",
_xlfn._xlws.FILTER('BD PREÇO'!$S$10:$S$1609,'BD PREÇO'!$A$10:$A$1609=A273,""))</f>
        <v/>
      </c>
      <c r="N273" s="89" t="str" cm="1">
        <f t="array" ref="N273" xml:space="preserve">
IF(A273="","",
_xlfn._xlws.FILTER('BD ITEM'!$O$12:$O$331,'BD ITEM'!$B$12:$B$331=B273,""))</f>
        <v/>
      </c>
      <c r="O273" s="89" t="str" cm="1">
        <f t="array" ref="O273" xml:space="preserve">
IF(A273="","",
_xlfn._xlws.FILTER('BD ITEM'!$P$12:$P$331,'BD ITEM'!$B$12:$B$331=B273,""))</f>
        <v/>
      </c>
      <c r="P273" s="89" t="str" cm="1">
        <f t="array" ref="P273" xml:space="preserve">
IF(A273="","",
_xlfn._xlws.FILTER('BD ITEM'!$Q$12:$Q$331,'BD ITEM'!$B$12:$B$331=B273,""))</f>
        <v/>
      </c>
      <c r="Q273" s="87" t="str" cm="1">
        <f t="array" ref="Q273" xml:space="preserve">
IF(A273="","",
_xlfn._xlws.FILTER('BD PREÇO'!$T$10:$T$1609,'BD PREÇO'!$A$10:$A$1609=A273,""))</f>
        <v/>
      </c>
      <c r="R273" s="23"/>
    </row>
    <row r="274" spans="1:18">
      <c r="A274" s="41"/>
      <c r="B274" s="81" t="str" cm="1">
        <f t="array" ref="B274" xml:space="preserve">
IF(A274="","",
_xlfn._xlws.FILTER('BD PREÇO'!$B$10:$B$1609,'BD PREÇO'!$A$10:$A$1609=A274,""))</f>
        <v/>
      </c>
      <c r="C274" s="81" t="str" cm="1">
        <f t="array" ref="C274" xml:space="preserve">
IF(A274="","",
_xlfn._xlws.FILTER('BD PREÇO'!$C$10:$C$1609,'BD PREÇO'!$A$10:$A$1609=A274,""))</f>
        <v/>
      </c>
      <c r="D274" s="81" t="str" cm="1">
        <f t="array" ref="D274" xml:space="preserve">
IF(A274="","",
_xlfn._xlws.FILTER('BD ITEM'!$I$12:$I$331,'BD ITEM'!$B$12:$B$331=B274,""))</f>
        <v/>
      </c>
      <c r="E274" s="81" t="str" cm="1">
        <f t="array" ref="E274" xml:space="preserve">
IF(A274="","",
_xlfn._xlws.FILTER('BD PREÇO'!$E$10:$E$1609,'BD PREÇO'!$A$10:$A$1609=A274,""))</f>
        <v/>
      </c>
      <c r="F274" s="81" t="str" cm="1">
        <f t="array" ref="F274" xml:space="preserve">
IF(A274="","",
_xlfn._xlws.FILTER('BD PREÇO'!$F$10:$F$1609,'BD PREÇO'!$A$10:$A$1609=A274,""))</f>
        <v/>
      </c>
      <c r="G274" s="81" t="str" cm="1">
        <f t="array" ref="G274" xml:space="preserve">
IF(A274="","",
_xlfn._xlws.FILTER('BD PREÇO'!$G$10:$G$1609,'BD PREÇO'!$A$10:$A$1609=A274,""))</f>
        <v/>
      </c>
      <c r="H274" s="81" t="str" cm="1">
        <f t="array" ref="H274" xml:space="preserve">
IF(A274="","",
_xlfn._xlws.FILTER('BD ITEM'!$M$12:$M$331,'BD ITEM'!$B$12:$B$331=B274,""))</f>
        <v/>
      </c>
      <c r="I274" s="81" t="str" cm="1">
        <f t="array" ref="I274" xml:space="preserve">
IF(A274="","",
_xlfn._xlws.FILTER('BD ITEM'!$N$12:$N$331,'BD ITEM'!$B$12:$B$331=B274,""))</f>
        <v/>
      </c>
      <c r="J274" s="62" t="str" cm="1">
        <f t="array" ref="J274" xml:space="preserve">
IF(A274="","",
_xlfn._xlws.FILTER('BD PREÇO'!$P$10:$P$1609,'BD PREÇO'!$A$10:$A$1609=A274,""))</f>
        <v/>
      </c>
      <c r="K274" s="90" t="str" cm="1">
        <f t="array" ref="K274" xml:space="preserve">
IF(A274="","",
_xlfn._xlws.FILTER('BD PREÇO'!$Q$10:$Q$1609,'BD PREÇO'!$A$10:$A$1609=A274,""))</f>
        <v/>
      </c>
      <c r="L274" s="88" t="str" cm="1">
        <f t="array" ref="L274" xml:space="preserve">
IF(A274="","",
_xlfn._xlws.FILTER('BD PREÇO'!$R$10:$R$1609,'BD PREÇO'!$A$10:$A$1609=A274,""))</f>
        <v/>
      </c>
      <c r="M274" s="89" t="str" cm="1">
        <f t="array" ref="M274" xml:space="preserve">
IF(A274="","",
_xlfn._xlws.FILTER('BD PREÇO'!$S$10:$S$1609,'BD PREÇO'!$A$10:$A$1609=A274,""))</f>
        <v/>
      </c>
      <c r="N274" s="89" t="str" cm="1">
        <f t="array" ref="N274" xml:space="preserve">
IF(A274="","",
_xlfn._xlws.FILTER('BD ITEM'!$O$12:$O$331,'BD ITEM'!$B$12:$B$331=B274,""))</f>
        <v/>
      </c>
      <c r="O274" s="89" t="str" cm="1">
        <f t="array" ref="O274" xml:space="preserve">
IF(A274="","",
_xlfn._xlws.FILTER('BD ITEM'!$P$12:$P$331,'BD ITEM'!$B$12:$B$331=B274,""))</f>
        <v/>
      </c>
      <c r="P274" s="89" t="str" cm="1">
        <f t="array" ref="P274" xml:space="preserve">
IF(A274="","",
_xlfn._xlws.FILTER('BD ITEM'!$Q$12:$Q$331,'BD ITEM'!$B$12:$B$331=B274,""))</f>
        <v/>
      </c>
      <c r="Q274" s="87" t="str" cm="1">
        <f t="array" ref="Q274" xml:space="preserve">
IF(A274="","",
_xlfn._xlws.FILTER('BD PREÇO'!$T$10:$T$1609,'BD PREÇO'!$A$10:$A$1609=A274,""))</f>
        <v/>
      </c>
      <c r="R274" s="23"/>
    </row>
    <row r="275" spans="1:18">
      <c r="A275" s="41"/>
      <c r="B275" s="81" t="str" cm="1">
        <f t="array" ref="B275" xml:space="preserve">
IF(A275="","",
_xlfn._xlws.FILTER('BD PREÇO'!$B$10:$B$1609,'BD PREÇO'!$A$10:$A$1609=A275,""))</f>
        <v/>
      </c>
      <c r="C275" s="81" t="str" cm="1">
        <f t="array" ref="C275" xml:space="preserve">
IF(A275="","",
_xlfn._xlws.FILTER('BD PREÇO'!$C$10:$C$1609,'BD PREÇO'!$A$10:$A$1609=A275,""))</f>
        <v/>
      </c>
      <c r="D275" s="81" t="str" cm="1">
        <f t="array" ref="D275" xml:space="preserve">
IF(A275="","",
_xlfn._xlws.FILTER('BD ITEM'!$I$12:$I$331,'BD ITEM'!$B$12:$B$331=B275,""))</f>
        <v/>
      </c>
      <c r="E275" s="81" t="str" cm="1">
        <f t="array" ref="E275" xml:space="preserve">
IF(A275="","",
_xlfn._xlws.FILTER('BD PREÇO'!$E$10:$E$1609,'BD PREÇO'!$A$10:$A$1609=A275,""))</f>
        <v/>
      </c>
      <c r="F275" s="81" t="str" cm="1">
        <f t="array" ref="F275" xml:space="preserve">
IF(A275="","",
_xlfn._xlws.FILTER('BD PREÇO'!$F$10:$F$1609,'BD PREÇO'!$A$10:$A$1609=A275,""))</f>
        <v/>
      </c>
      <c r="G275" s="81" t="str" cm="1">
        <f t="array" ref="G275" xml:space="preserve">
IF(A275="","",
_xlfn._xlws.FILTER('BD PREÇO'!$G$10:$G$1609,'BD PREÇO'!$A$10:$A$1609=A275,""))</f>
        <v/>
      </c>
      <c r="H275" s="81" t="str" cm="1">
        <f t="array" ref="H275" xml:space="preserve">
IF(A275="","",
_xlfn._xlws.FILTER('BD ITEM'!$M$12:$M$331,'BD ITEM'!$B$12:$B$331=B275,""))</f>
        <v/>
      </c>
      <c r="I275" s="81" t="str" cm="1">
        <f t="array" ref="I275" xml:space="preserve">
IF(A275="","",
_xlfn._xlws.FILTER('BD ITEM'!$N$12:$N$331,'BD ITEM'!$B$12:$B$331=B275,""))</f>
        <v/>
      </c>
      <c r="J275" s="62" t="str" cm="1">
        <f t="array" ref="J275" xml:space="preserve">
IF(A275="","",
_xlfn._xlws.FILTER('BD PREÇO'!$P$10:$P$1609,'BD PREÇO'!$A$10:$A$1609=A275,""))</f>
        <v/>
      </c>
      <c r="K275" s="90" t="str" cm="1">
        <f t="array" ref="K275" xml:space="preserve">
IF(A275="","",
_xlfn._xlws.FILTER('BD PREÇO'!$Q$10:$Q$1609,'BD PREÇO'!$A$10:$A$1609=A275,""))</f>
        <v/>
      </c>
      <c r="L275" s="88" t="str" cm="1">
        <f t="array" ref="L275" xml:space="preserve">
IF(A275="","",
_xlfn._xlws.FILTER('BD PREÇO'!$R$10:$R$1609,'BD PREÇO'!$A$10:$A$1609=A275,""))</f>
        <v/>
      </c>
      <c r="M275" s="89" t="str" cm="1">
        <f t="array" ref="M275" xml:space="preserve">
IF(A275="","",
_xlfn._xlws.FILTER('BD PREÇO'!$S$10:$S$1609,'BD PREÇO'!$A$10:$A$1609=A275,""))</f>
        <v/>
      </c>
      <c r="N275" s="89" t="str" cm="1">
        <f t="array" ref="N275" xml:space="preserve">
IF(A275="","",
_xlfn._xlws.FILTER('BD ITEM'!$O$12:$O$331,'BD ITEM'!$B$12:$B$331=B275,""))</f>
        <v/>
      </c>
      <c r="O275" s="89" t="str" cm="1">
        <f t="array" ref="O275" xml:space="preserve">
IF(A275="","",
_xlfn._xlws.FILTER('BD ITEM'!$P$12:$P$331,'BD ITEM'!$B$12:$B$331=B275,""))</f>
        <v/>
      </c>
      <c r="P275" s="89" t="str" cm="1">
        <f t="array" ref="P275" xml:space="preserve">
IF(A275="","",
_xlfn._xlws.FILTER('BD ITEM'!$Q$12:$Q$331,'BD ITEM'!$B$12:$B$331=B275,""))</f>
        <v/>
      </c>
      <c r="Q275" s="87" t="str" cm="1">
        <f t="array" ref="Q275" xml:space="preserve">
IF(A275="","",
_xlfn._xlws.FILTER('BD PREÇO'!$T$10:$T$1609,'BD PREÇO'!$A$10:$A$1609=A275,""))</f>
        <v/>
      </c>
      <c r="R275" s="23"/>
    </row>
    <row r="276" spans="1:18">
      <c r="A276" s="41"/>
      <c r="B276" s="81" t="str" cm="1">
        <f t="array" ref="B276" xml:space="preserve">
IF(A276="","",
_xlfn._xlws.FILTER('BD PREÇO'!$B$10:$B$1609,'BD PREÇO'!$A$10:$A$1609=A276,""))</f>
        <v/>
      </c>
      <c r="C276" s="81" t="str" cm="1">
        <f t="array" ref="C276" xml:space="preserve">
IF(A276="","",
_xlfn._xlws.FILTER('BD PREÇO'!$C$10:$C$1609,'BD PREÇO'!$A$10:$A$1609=A276,""))</f>
        <v/>
      </c>
      <c r="D276" s="81" t="str" cm="1">
        <f t="array" ref="D276" xml:space="preserve">
IF(A276="","",
_xlfn._xlws.FILTER('BD ITEM'!$I$12:$I$331,'BD ITEM'!$B$12:$B$331=B276,""))</f>
        <v/>
      </c>
      <c r="E276" s="81" t="str" cm="1">
        <f t="array" ref="E276" xml:space="preserve">
IF(A276="","",
_xlfn._xlws.FILTER('BD PREÇO'!$E$10:$E$1609,'BD PREÇO'!$A$10:$A$1609=A276,""))</f>
        <v/>
      </c>
      <c r="F276" s="81" t="str" cm="1">
        <f t="array" ref="F276" xml:space="preserve">
IF(A276="","",
_xlfn._xlws.FILTER('BD PREÇO'!$F$10:$F$1609,'BD PREÇO'!$A$10:$A$1609=A276,""))</f>
        <v/>
      </c>
      <c r="G276" s="81" t="str" cm="1">
        <f t="array" ref="G276" xml:space="preserve">
IF(A276="","",
_xlfn._xlws.FILTER('BD PREÇO'!$G$10:$G$1609,'BD PREÇO'!$A$10:$A$1609=A276,""))</f>
        <v/>
      </c>
      <c r="H276" s="81" t="str" cm="1">
        <f t="array" ref="H276" xml:space="preserve">
IF(A276="","",
_xlfn._xlws.FILTER('BD ITEM'!$M$12:$M$331,'BD ITEM'!$B$12:$B$331=B276,""))</f>
        <v/>
      </c>
      <c r="I276" s="81" t="str" cm="1">
        <f t="array" ref="I276" xml:space="preserve">
IF(A276="","",
_xlfn._xlws.FILTER('BD ITEM'!$N$12:$N$331,'BD ITEM'!$B$12:$B$331=B276,""))</f>
        <v/>
      </c>
      <c r="J276" s="62" t="str" cm="1">
        <f t="array" ref="J276" xml:space="preserve">
IF(A276="","",
_xlfn._xlws.FILTER('BD PREÇO'!$P$10:$P$1609,'BD PREÇO'!$A$10:$A$1609=A276,""))</f>
        <v/>
      </c>
      <c r="K276" s="90" t="str" cm="1">
        <f t="array" ref="K276" xml:space="preserve">
IF(A276="","",
_xlfn._xlws.FILTER('BD PREÇO'!$Q$10:$Q$1609,'BD PREÇO'!$A$10:$A$1609=A276,""))</f>
        <v/>
      </c>
      <c r="L276" s="88" t="str" cm="1">
        <f t="array" ref="L276" xml:space="preserve">
IF(A276="","",
_xlfn._xlws.FILTER('BD PREÇO'!$R$10:$R$1609,'BD PREÇO'!$A$10:$A$1609=A276,""))</f>
        <v/>
      </c>
      <c r="M276" s="89" t="str" cm="1">
        <f t="array" ref="M276" xml:space="preserve">
IF(A276="","",
_xlfn._xlws.FILTER('BD PREÇO'!$S$10:$S$1609,'BD PREÇO'!$A$10:$A$1609=A276,""))</f>
        <v/>
      </c>
      <c r="N276" s="89" t="str" cm="1">
        <f t="array" ref="N276" xml:space="preserve">
IF(A276="","",
_xlfn._xlws.FILTER('BD ITEM'!$O$12:$O$331,'BD ITEM'!$B$12:$B$331=B276,""))</f>
        <v/>
      </c>
      <c r="O276" s="89" t="str" cm="1">
        <f t="array" ref="O276" xml:space="preserve">
IF(A276="","",
_xlfn._xlws.FILTER('BD ITEM'!$P$12:$P$331,'BD ITEM'!$B$12:$B$331=B276,""))</f>
        <v/>
      </c>
      <c r="P276" s="89" t="str" cm="1">
        <f t="array" ref="P276" xml:space="preserve">
IF(A276="","",
_xlfn._xlws.FILTER('BD ITEM'!$Q$12:$Q$331,'BD ITEM'!$B$12:$B$331=B276,""))</f>
        <v/>
      </c>
      <c r="Q276" s="87" t="str" cm="1">
        <f t="array" ref="Q276" xml:space="preserve">
IF(A276="","",
_xlfn._xlws.FILTER('BD PREÇO'!$T$10:$T$1609,'BD PREÇO'!$A$10:$A$1609=A276,""))</f>
        <v/>
      </c>
      <c r="R276" s="23"/>
    </row>
    <row r="277" spans="1:18">
      <c r="A277" s="41"/>
      <c r="B277" s="81" t="str" cm="1">
        <f t="array" ref="B277" xml:space="preserve">
IF(A277="","",
_xlfn._xlws.FILTER('BD PREÇO'!$B$10:$B$1609,'BD PREÇO'!$A$10:$A$1609=A277,""))</f>
        <v/>
      </c>
      <c r="C277" s="81" t="str" cm="1">
        <f t="array" ref="C277" xml:space="preserve">
IF(A277="","",
_xlfn._xlws.FILTER('BD PREÇO'!$C$10:$C$1609,'BD PREÇO'!$A$10:$A$1609=A277,""))</f>
        <v/>
      </c>
      <c r="D277" s="81" t="str" cm="1">
        <f t="array" ref="D277" xml:space="preserve">
IF(A277="","",
_xlfn._xlws.FILTER('BD ITEM'!$I$12:$I$331,'BD ITEM'!$B$12:$B$331=B277,""))</f>
        <v/>
      </c>
      <c r="E277" s="81" t="str" cm="1">
        <f t="array" ref="E277" xml:space="preserve">
IF(A277="","",
_xlfn._xlws.FILTER('BD PREÇO'!$E$10:$E$1609,'BD PREÇO'!$A$10:$A$1609=A277,""))</f>
        <v/>
      </c>
      <c r="F277" s="81" t="str" cm="1">
        <f t="array" ref="F277" xml:space="preserve">
IF(A277="","",
_xlfn._xlws.FILTER('BD PREÇO'!$F$10:$F$1609,'BD PREÇO'!$A$10:$A$1609=A277,""))</f>
        <v/>
      </c>
      <c r="G277" s="81" t="str" cm="1">
        <f t="array" ref="G277" xml:space="preserve">
IF(A277="","",
_xlfn._xlws.FILTER('BD PREÇO'!$G$10:$G$1609,'BD PREÇO'!$A$10:$A$1609=A277,""))</f>
        <v/>
      </c>
      <c r="H277" s="81" t="str" cm="1">
        <f t="array" ref="H277" xml:space="preserve">
IF(A277="","",
_xlfn._xlws.FILTER('BD ITEM'!$M$12:$M$331,'BD ITEM'!$B$12:$B$331=B277,""))</f>
        <v/>
      </c>
      <c r="I277" s="81" t="str" cm="1">
        <f t="array" ref="I277" xml:space="preserve">
IF(A277="","",
_xlfn._xlws.FILTER('BD ITEM'!$N$12:$N$331,'BD ITEM'!$B$12:$B$331=B277,""))</f>
        <v/>
      </c>
      <c r="J277" s="62" t="str" cm="1">
        <f t="array" ref="J277" xml:space="preserve">
IF(A277="","",
_xlfn._xlws.FILTER('BD PREÇO'!$P$10:$P$1609,'BD PREÇO'!$A$10:$A$1609=A277,""))</f>
        <v/>
      </c>
      <c r="K277" s="90" t="str" cm="1">
        <f t="array" ref="K277" xml:space="preserve">
IF(A277="","",
_xlfn._xlws.FILTER('BD PREÇO'!$Q$10:$Q$1609,'BD PREÇO'!$A$10:$A$1609=A277,""))</f>
        <v/>
      </c>
      <c r="L277" s="88" t="str" cm="1">
        <f t="array" ref="L277" xml:space="preserve">
IF(A277="","",
_xlfn._xlws.FILTER('BD PREÇO'!$R$10:$R$1609,'BD PREÇO'!$A$10:$A$1609=A277,""))</f>
        <v/>
      </c>
      <c r="M277" s="89" t="str" cm="1">
        <f t="array" ref="M277" xml:space="preserve">
IF(A277="","",
_xlfn._xlws.FILTER('BD PREÇO'!$S$10:$S$1609,'BD PREÇO'!$A$10:$A$1609=A277,""))</f>
        <v/>
      </c>
      <c r="N277" s="89" t="str" cm="1">
        <f t="array" ref="N277" xml:space="preserve">
IF(A277="","",
_xlfn._xlws.FILTER('BD ITEM'!$O$12:$O$331,'BD ITEM'!$B$12:$B$331=B277,""))</f>
        <v/>
      </c>
      <c r="O277" s="89" t="str" cm="1">
        <f t="array" ref="O277" xml:space="preserve">
IF(A277="","",
_xlfn._xlws.FILTER('BD ITEM'!$P$12:$P$331,'BD ITEM'!$B$12:$B$331=B277,""))</f>
        <v/>
      </c>
      <c r="P277" s="89" t="str" cm="1">
        <f t="array" ref="P277" xml:space="preserve">
IF(A277="","",
_xlfn._xlws.FILTER('BD ITEM'!$Q$12:$Q$331,'BD ITEM'!$B$12:$B$331=B277,""))</f>
        <v/>
      </c>
      <c r="Q277" s="94" t="str" cm="1">
        <f t="array" ref="Q277" xml:space="preserve">
IF(A277="","",
_xlfn._xlws.FILTER('BD PREÇO'!$T$10:$T$1609,'BD PREÇO'!$A$10:$A$1609=A277,""))</f>
        <v/>
      </c>
      <c r="R277" s="23"/>
    </row>
    <row r="278" spans="1:18">
      <c r="A278" s="41"/>
      <c r="B278" s="81" t="str" cm="1">
        <f t="array" ref="B278" xml:space="preserve">
IF(A278="","",
_xlfn._xlws.FILTER('BD PREÇO'!$B$10:$B$1609,'BD PREÇO'!$A$10:$A$1609=A278,""))</f>
        <v/>
      </c>
      <c r="C278" s="81" t="str" cm="1">
        <f t="array" ref="C278" xml:space="preserve">
IF(A278="","",
_xlfn._xlws.FILTER('BD PREÇO'!$C$10:$C$1609,'BD PREÇO'!$A$10:$A$1609=A278,""))</f>
        <v/>
      </c>
      <c r="D278" s="81" t="str" cm="1">
        <f t="array" ref="D278" xml:space="preserve">
IF(A278="","",
_xlfn._xlws.FILTER('BD ITEM'!$I$12:$I$331,'BD ITEM'!$B$12:$B$331=B278,""))</f>
        <v/>
      </c>
      <c r="E278" s="81" t="str" cm="1">
        <f t="array" ref="E278" xml:space="preserve">
IF(A278="","",
_xlfn._xlws.FILTER('BD PREÇO'!$E$10:$E$1609,'BD PREÇO'!$A$10:$A$1609=A278,""))</f>
        <v/>
      </c>
      <c r="F278" s="81" t="str" cm="1">
        <f t="array" ref="F278" xml:space="preserve">
IF(A278="","",
_xlfn._xlws.FILTER('BD PREÇO'!$F$10:$F$1609,'BD PREÇO'!$A$10:$A$1609=A278,""))</f>
        <v/>
      </c>
      <c r="G278" s="81" t="str" cm="1">
        <f t="array" ref="G278" xml:space="preserve">
IF(A278="","",
_xlfn._xlws.FILTER('BD PREÇO'!$G$10:$G$1609,'BD PREÇO'!$A$10:$A$1609=A278,""))</f>
        <v/>
      </c>
      <c r="H278" s="81" t="str" cm="1">
        <f t="array" ref="H278" xml:space="preserve">
IF(A278="","",
_xlfn._xlws.FILTER('BD ITEM'!$M$12:$M$331,'BD ITEM'!$B$12:$B$331=B278,""))</f>
        <v/>
      </c>
      <c r="I278" s="81" t="str" cm="1">
        <f t="array" ref="I278" xml:space="preserve">
IF(A278="","",
_xlfn._xlws.FILTER('BD ITEM'!$N$12:$N$331,'BD ITEM'!$B$12:$B$331=B278,""))</f>
        <v/>
      </c>
      <c r="J278" s="62" t="str" cm="1">
        <f t="array" ref="J278" xml:space="preserve">
IF(A278="","",
_xlfn._xlws.FILTER('BD PREÇO'!$P$10:$P$1609,'BD PREÇO'!$A$10:$A$1609=A278,""))</f>
        <v/>
      </c>
      <c r="K278" s="90" t="str" cm="1">
        <f t="array" ref="K278" xml:space="preserve">
IF(A278="","",
_xlfn._xlws.FILTER('BD PREÇO'!$Q$10:$Q$1609,'BD PREÇO'!$A$10:$A$1609=A278,""))</f>
        <v/>
      </c>
      <c r="L278" s="88" t="str" cm="1">
        <f t="array" ref="L278" xml:space="preserve">
IF(A278="","",
_xlfn._xlws.FILTER('BD PREÇO'!$R$10:$R$1609,'BD PREÇO'!$A$10:$A$1609=A278,""))</f>
        <v/>
      </c>
      <c r="M278" s="89" t="str" cm="1">
        <f t="array" ref="M278" xml:space="preserve">
IF(A278="","",
_xlfn._xlws.FILTER('BD PREÇO'!$S$10:$S$1609,'BD PREÇO'!$A$10:$A$1609=A278,""))</f>
        <v/>
      </c>
      <c r="N278" s="89" t="str" cm="1">
        <f t="array" ref="N278" xml:space="preserve">
IF(A278="","",
_xlfn._xlws.FILTER('BD ITEM'!$O$12:$O$331,'BD ITEM'!$B$12:$B$331=B278,""))</f>
        <v/>
      </c>
      <c r="O278" s="89" t="str" cm="1">
        <f t="array" ref="O278" xml:space="preserve">
IF(A278="","",
_xlfn._xlws.FILTER('BD ITEM'!$P$12:$P$331,'BD ITEM'!$B$12:$B$331=B278,""))</f>
        <v/>
      </c>
      <c r="P278" s="89" t="str" cm="1">
        <f t="array" ref="P278" xml:space="preserve">
IF(A278="","",
_xlfn._xlws.FILTER('BD ITEM'!$Q$12:$Q$331,'BD ITEM'!$B$12:$B$331=B278,""))</f>
        <v/>
      </c>
      <c r="Q278" s="87" t="str" cm="1">
        <f t="array" ref="Q278" xml:space="preserve">
IF(A278="","",
_xlfn._xlws.FILTER('BD PREÇO'!$T$10:$T$1609,'BD PREÇO'!$A$10:$A$1609=A278,""))</f>
        <v/>
      </c>
      <c r="R278" s="23"/>
    </row>
    <row r="279" spans="1:18">
      <c r="A279" s="41"/>
      <c r="B279" s="81" t="str" cm="1">
        <f t="array" ref="B279" xml:space="preserve">
IF(A279="","",
_xlfn._xlws.FILTER('BD PREÇO'!$B$10:$B$1609,'BD PREÇO'!$A$10:$A$1609=A279,""))</f>
        <v/>
      </c>
      <c r="C279" s="81" t="str" cm="1">
        <f t="array" ref="C279" xml:space="preserve">
IF(A279="","",
_xlfn._xlws.FILTER('BD PREÇO'!$C$10:$C$1609,'BD PREÇO'!$A$10:$A$1609=A279,""))</f>
        <v/>
      </c>
      <c r="D279" s="81" t="str" cm="1">
        <f t="array" ref="D279" xml:space="preserve">
IF(A279="","",
_xlfn._xlws.FILTER('BD ITEM'!$I$12:$I$331,'BD ITEM'!$B$12:$B$331=B279,""))</f>
        <v/>
      </c>
      <c r="E279" s="81" t="str" cm="1">
        <f t="array" ref="E279" xml:space="preserve">
IF(A279="","",
_xlfn._xlws.FILTER('BD PREÇO'!$E$10:$E$1609,'BD PREÇO'!$A$10:$A$1609=A279,""))</f>
        <v/>
      </c>
      <c r="F279" s="81" t="str" cm="1">
        <f t="array" ref="F279" xml:space="preserve">
IF(A279="","",
_xlfn._xlws.FILTER('BD PREÇO'!$F$10:$F$1609,'BD PREÇO'!$A$10:$A$1609=A279,""))</f>
        <v/>
      </c>
      <c r="G279" s="81" t="str" cm="1">
        <f t="array" ref="G279" xml:space="preserve">
IF(A279="","",
_xlfn._xlws.FILTER('BD PREÇO'!$G$10:$G$1609,'BD PREÇO'!$A$10:$A$1609=A279,""))</f>
        <v/>
      </c>
      <c r="H279" s="81" t="str" cm="1">
        <f t="array" ref="H279" xml:space="preserve">
IF(A279="","",
_xlfn._xlws.FILTER('BD ITEM'!$M$12:$M$331,'BD ITEM'!$B$12:$B$331=B279,""))</f>
        <v/>
      </c>
      <c r="I279" s="81" t="str" cm="1">
        <f t="array" ref="I279" xml:space="preserve">
IF(A279="","",
_xlfn._xlws.FILTER('BD ITEM'!$N$12:$N$331,'BD ITEM'!$B$12:$B$331=B279,""))</f>
        <v/>
      </c>
      <c r="J279" s="62" t="str" cm="1">
        <f t="array" ref="J279" xml:space="preserve">
IF(A279="","",
_xlfn._xlws.FILTER('BD PREÇO'!$P$10:$P$1609,'BD PREÇO'!$A$10:$A$1609=A279,""))</f>
        <v/>
      </c>
      <c r="K279" s="90" t="str" cm="1">
        <f t="array" ref="K279" xml:space="preserve">
IF(A279="","",
_xlfn._xlws.FILTER('BD PREÇO'!$Q$10:$Q$1609,'BD PREÇO'!$A$10:$A$1609=A279,""))</f>
        <v/>
      </c>
      <c r="L279" s="88" t="str" cm="1">
        <f t="array" ref="L279" xml:space="preserve">
IF(A279="","",
_xlfn._xlws.FILTER('BD PREÇO'!$R$10:$R$1609,'BD PREÇO'!$A$10:$A$1609=A279,""))</f>
        <v/>
      </c>
      <c r="M279" s="89" t="str" cm="1">
        <f t="array" ref="M279" xml:space="preserve">
IF(A279="","",
_xlfn._xlws.FILTER('BD PREÇO'!$S$10:$S$1609,'BD PREÇO'!$A$10:$A$1609=A279,""))</f>
        <v/>
      </c>
      <c r="N279" s="89" t="str" cm="1">
        <f t="array" ref="N279" xml:space="preserve">
IF(A279="","",
_xlfn._xlws.FILTER('BD ITEM'!$O$12:$O$331,'BD ITEM'!$B$12:$B$331=B279,""))</f>
        <v/>
      </c>
      <c r="O279" s="89" t="str" cm="1">
        <f t="array" ref="O279" xml:space="preserve">
IF(A279="","",
_xlfn._xlws.FILTER('BD ITEM'!$P$12:$P$331,'BD ITEM'!$B$12:$B$331=B279,""))</f>
        <v/>
      </c>
      <c r="P279" s="89" t="str" cm="1">
        <f t="array" ref="P279" xml:space="preserve">
IF(A279="","",
_xlfn._xlws.FILTER('BD ITEM'!$Q$12:$Q$331,'BD ITEM'!$B$12:$B$331=B279,""))</f>
        <v/>
      </c>
      <c r="Q279" s="87" t="str" cm="1">
        <f t="array" ref="Q279" xml:space="preserve">
IF(A279="","",
_xlfn._xlws.FILTER('BD PREÇO'!$T$10:$T$1609,'BD PREÇO'!$A$10:$A$1609=A279,""))</f>
        <v/>
      </c>
      <c r="R279" s="23"/>
    </row>
    <row r="280" spans="1:18">
      <c r="A280" s="41"/>
      <c r="B280" s="81" t="str" cm="1">
        <f t="array" ref="B280" xml:space="preserve">
IF(A280="","",
_xlfn._xlws.FILTER('BD PREÇO'!$B$10:$B$1609,'BD PREÇO'!$A$10:$A$1609=A280,""))</f>
        <v/>
      </c>
      <c r="C280" s="81" t="str" cm="1">
        <f t="array" ref="C280" xml:space="preserve">
IF(A280="","",
_xlfn._xlws.FILTER('BD PREÇO'!$C$10:$C$1609,'BD PREÇO'!$A$10:$A$1609=A280,""))</f>
        <v/>
      </c>
      <c r="D280" s="81" t="str" cm="1">
        <f t="array" ref="D280" xml:space="preserve">
IF(A280="","",
_xlfn._xlws.FILTER('BD ITEM'!$I$12:$I$331,'BD ITEM'!$B$12:$B$331=B280,""))</f>
        <v/>
      </c>
      <c r="E280" s="81" t="str" cm="1">
        <f t="array" ref="E280" xml:space="preserve">
IF(A280="","",
_xlfn._xlws.FILTER('BD PREÇO'!$E$10:$E$1609,'BD PREÇO'!$A$10:$A$1609=A280,""))</f>
        <v/>
      </c>
      <c r="F280" s="81" t="str" cm="1">
        <f t="array" ref="F280" xml:space="preserve">
IF(A280="","",
_xlfn._xlws.FILTER('BD PREÇO'!$F$10:$F$1609,'BD PREÇO'!$A$10:$A$1609=A280,""))</f>
        <v/>
      </c>
      <c r="G280" s="81" t="str" cm="1">
        <f t="array" ref="G280" xml:space="preserve">
IF(A280="","",
_xlfn._xlws.FILTER('BD PREÇO'!$G$10:$G$1609,'BD PREÇO'!$A$10:$A$1609=A280,""))</f>
        <v/>
      </c>
      <c r="H280" s="81" t="str" cm="1">
        <f t="array" ref="H280" xml:space="preserve">
IF(A280="","",
_xlfn._xlws.FILTER('BD ITEM'!$M$12:$M$331,'BD ITEM'!$B$12:$B$331=B280,""))</f>
        <v/>
      </c>
      <c r="I280" s="81" t="str" cm="1">
        <f t="array" ref="I280" xml:space="preserve">
IF(A280="","",
_xlfn._xlws.FILTER('BD ITEM'!$N$12:$N$331,'BD ITEM'!$B$12:$B$331=B280,""))</f>
        <v/>
      </c>
      <c r="J280" s="62" t="str" cm="1">
        <f t="array" ref="J280" xml:space="preserve">
IF(A280="","",
_xlfn._xlws.FILTER('BD PREÇO'!$P$10:$P$1609,'BD PREÇO'!$A$10:$A$1609=A280,""))</f>
        <v/>
      </c>
      <c r="K280" s="90" t="str" cm="1">
        <f t="array" ref="K280" xml:space="preserve">
IF(A280="","",
_xlfn._xlws.FILTER('BD PREÇO'!$Q$10:$Q$1609,'BD PREÇO'!$A$10:$A$1609=A280,""))</f>
        <v/>
      </c>
      <c r="L280" s="88" t="str" cm="1">
        <f t="array" ref="L280" xml:space="preserve">
IF(A280="","",
_xlfn._xlws.FILTER('BD PREÇO'!$R$10:$R$1609,'BD PREÇO'!$A$10:$A$1609=A280,""))</f>
        <v/>
      </c>
      <c r="M280" s="89" t="str" cm="1">
        <f t="array" ref="M280" xml:space="preserve">
IF(A280="","",
_xlfn._xlws.FILTER('BD PREÇO'!$S$10:$S$1609,'BD PREÇO'!$A$10:$A$1609=A280,""))</f>
        <v/>
      </c>
      <c r="N280" s="89" t="str" cm="1">
        <f t="array" ref="N280" xml:space="preserve">
IF(A280="","",
_xlfn._xlws.FILTER('BD ITEM'!$O$12:$O$331,'BD ITEM'!$B$12:$B$331=B280,""))</f>
        <v/>
      </c>
      <c r="O280" s="89" t="str" cm="1">
        <f t="array" ref="O280" xml:space="preserve">
IF(A280="","",
_xlfn._xlws.FILTER('BD ITEM'!$P$12:$P$331,'BD ITEM'!$B$12:$B$331=B280,""))</f>
        <v/>
      </c>
      <c r="P280" s="89" t="str" cm="1">
        <f t="array" ref="P280" xml:space="preserve">
IF(A280="","",
_xlfn._xlws.FILTER('BD ITEM'!$Q$12:$Q$331,'BD ITEM'!$B$12:$B$331=B280,""))</f>
        <v/>
      </c>
      <c r="Q280" s="87" t="str" cm="1">
        <f t="array" ref="Q280" xml:space="preserve">
IF(A280="","",
_xlfn._xlws.FILTER('BD PREÇO'!$T$10:$T$1609,'BD PREÇO'!$A$10:$A$1609=A280,""))</f>
        <v/>
      </c>
      <c r="R280" s="23"/>
    </row>
    <row r="281" spans="1:18">
      <c r="A281" s="41"/>
      <c r="B281" s="81" t="str" cm="1">
        <f t="array" ref="B281" xml:space="preserve">
IF(A281="","",
_xlfn._xlws.FILTER('BD PREÇO'!$B$10:$B$1609,'BD PREÇO'!$A$10:$A$1609=A281,""))</f>
        <v/>
      </c>
      <c r="C281" s="81" t="str" cm="1">
        <f t="array" ref="C281" xml:space="preserve">
IF(A281="","",
_xlfn._xlws.FILTER('BD PREÇO'!$C$10:$C$1609,'BD PREÇO'!$A$10:$A$1609=A281,""))</f>
        <v/>
      </c>
      <c r="D281" s="81" t="str" cm="1">
        <f t="array" ref="D281" xml:space="preserve">
IF(A281="","",
_xlfn._xlws.FILTER('BD ITEM'!$I$12:$I$331,'BD ITEM'!$B$12:$B$331=B281,""))</f>
        <v/>
      </c>
      <c r="E281" s="81" t="str" cm="1">
        <f t="array" ref="E281" xml:space="preserve">
IF(A281="","",
_xlfn._xlws.FILTER('BD PREÇO'!$E$10:$E$1609,'BD PREÇO'!$A$10:$A$1609=A281,""))</f>
        <v/>
      </c>
      <c r="F281" s="81" t="str" cm="1">
        <f t="array" ref="F281" xml:space="preserve">
IF(A281="","",
_xlfn._xlws.FILTER('BD PREÇO'!$F$10:$F$1609,'BD PREÇO'!$A$10:$A$1609=A281,""))</f>
        <v/>
      </c>
      <c r="G281" s="81" t="str" cm="1">
        <f t="array" ref="G281" xml:space="preserve">
IF(A281="","",
_xlfn._xlws.FILTER('BD PREÇO'!$G$10:$G$1609,'BD PREÇO'!$A$10:$A$1609=A281,""))</f>
        <v/>
      </c>
      <c r="H281" s="81" t="str" cm="1">
        <f t="array" ref="H281" xml:space="preserve">
IF(A281="","",
_xlfn._xlws.FILTER('BD ITEM'!$M$12:$M$331,'BD ITEM'!$B$12:$B$331=B281,""))</f>
        <v/>
      </c>
      <c r="I281" s="81" t="str" cm="1">
        <f t="array" ref="I281" xml:space="preserve">
IF(A281="","",
_xlfn._xlws.FILTER('BD ITEM'!$N$12:$N$331,'BD ITEM'!$B$12:$B$331=B281,""))</f>
        <v/>
      </c>
      <c r="J281" s="62" t="str" cm="1">
        <f t="array" ref="J281" xml:space="preserve">
IF(A281="","",
_xlfn._xlws.FILTER('BD PREÇO'!$P$10:$P$1609,'BD PREÇO'!$A$10:$A$1609=A281,""))</f>
        <v/>
      </c>
      <c r="K281" s="90" t="str" cm="1">
        <f t="array" ref="K281" xml:space="preserve">
IF(A281="","",
_xlfn._xlws.FILTER('BD PREÇO'!$Q$10:$Q$1609,'BD PREÇO'!$A$10:$A$1609=A281,""))</f>
        <v/>
      </c>
      <c r="L281" s="88" t="str" cm="1">
        <f t="array" ref="L281" xml:space="preserve">
IF(A281="","",
_xlfn._xlws.FILTER('BD PREÇO'!$R$10:$R$1609,'BD PREÇO'!$A$10:$A$1609=A281,""))</f>
        <v/>
      </c>
      <c r="M281" s="89" t="str" cm="1">
        <f t="array" ref="M281" xml:space="preserve">
IF(A281="","",
_xlfn._xlws.FILTER('BD PREÇO'!$S$10:$S$1609,'BD PREÇO'!$A$10:$A$1609=A281,""))</f>
        <v/>
      </c>
      <c r="N281" s="89" t="str" cm="1">
        <f t="array" ref="N281" xml:space="preserve">
IF(A281="","",
_xlfn._xlws.FILTER('BD ITEM'!$O$12:$O$331,'BD ITEM'!$B$12:$B$331=B281,""))</f>
        <v/>
      </c>
      <c r="O281" s="89" t="str" cm="1">
        <f t="array" ref="O281" xml:space="preserve">
IF(A281="","",
_xlfn._xlws.FILTER('BD ITEM'!$P$12:$P$331,'BD ITEM'!$B$12:$B$331=B281,""))</f>
        <v/>
      </c>
      <c r="P281" s="89" t="str" cm="1">
        <f t="array" ref="P281" xml:space="preserve">
IF(A281="","",
_xlfn._xlws.FILTER('BD ITEM'!$Q$12:$Q$331,'BD ITEM'!$B$12:$B$331=B281,""))</f>
        <v/>
      </c>
      <c r="Q281" s="87" t="str" cm="1">
        <f t="array" ref="Q281" xml:space="preserve">
IF(A281="","",
_xlfn._xlws.FILTER('BD PREÇO'!$T$10:$T$1609,'BD PREÇO'!$A$10:$A$1609=A281,""))</f>
        <v/>
      </c>
      <c r="R281" s="23"/>
    </row>
    <row r="282" spans="1:18">
      <c r="A282" s="41"/>
      <c r="B282" s="81" t="str" cm="1">
        <f t="array" ref="B282" xml:space="preserve">
IF(A282="","",
_xlfn._xlws.FILTER('BD PREÇO'!$B$10:$B$1609,'BD PREÇO'!$A$10:$A$1609=A282,""))</f>
        <v/>
      </c>
      <c r="C282" s="81" t="str" cm="1">
        <f t="array" ref="C282" xml:space="preserve">
IF(A282="","",
_xlfn._xlws.FILTER('BD PREÇO'!$C$10:$C$1609,'BD PREÇO'!$A$10:$A$1609=A282,""))</f>
        <v/>
      </c>
      <c r="D282" s="81" t="str" cm="1">
        <f t="array" ref="D282" xml:space="preserve">
IF(A282="","",
_xlfn._xlws.FILTER('BD ITEM'!$I$12:$I$331,'BD ITEM'!$B$12:$B$331=B282,""))</f>
        <v/>
      </c>
      <c r="E282" s="81" t="str" cm="1">
        <f t="array" ref="E282" xml:space="preserve">
IF(A282="","",
_xlfn._xlws.FILTER('BD PREÇO'!$E$10:$E$1609,'BD PREÇO'!$A$10:$A$1609=A282,""))</f>
        <v/>
      </c>
      <c r="F282" s="81" t="str" cm="1">
        <f t="array" ref="F282" xml:space="preserve">
IF(A282="","",
_xlfn._xlws.FILTER('BD PREÇO'!$F$10:$F$1609,'BD PREÇO'!$A$10:$A$1609=A282,""))</f>
        <v/>
      </c>
      <c r="G282" s="81" t="str" cm="1">
        <f t="array" ref="G282" xml:space="preserve">
IF(A282="","",
_xlfn._xlws.FILTER('BD PREÇO'!$G$10:$G$1609,'BD PREÇO'!$A$10:$A$1609=A282,""))</f>
        <v/>
      </c>
      <c r="H282" s="81" t="str" cm="1">
        <f t="array" ref="H282" xml:space="preserve">
IF(A282="","",
_xlfn._xlws.FILTER('BD ITEM'!$M$12:$M$331,'BD ITEM'!$B$12:$B$331=B282,""))</f>
        <v/>
      </c>
      <c r="I282" s="81" t="str" cm="1">
        <f t="array" ref="I282" xml:space="preserve">
IF(A282="","",
_xlfn._xlws.FILTER('BD ITEM'!$N$12:$N$331,'BD ITEM'!$B$12:$B$331=B282,""))</f>
        <v/>
      </c>
      <c r="J282" s="62" t="str" cm="1">
        <f t="array" ref="J282" xml:space="preserve">
IF(A282="","",
_xlfn._xlws.FILTER('BD PREÇO'!$P$10:$P$1609,'BD PREÇO'!$A$10:$A$1609=A282,""))</f>
        <v/>
      </c>
      <c r="K282" s="90" t="str" cm="1">
        <f t="array" ref="K282" xml:space="preserve">
IF(A282="","",
_xlfn._xlws.FILTER('BD PREÇO'!$Q$10:$Q$1609,'BD PREÇO'!$A$10:$A$1609=A282,""))</f>
        <v/>
      </c>
      <c r="L282" s="88" t="str" cm="1">
        <f t="array" ref="L282" xml:space="preserve">
IF(A282="","",
_xlfn._xlws.FILTER('BD PREÇO'!$R$10:$R$1609,'BD PREÇO'!$A$10:$A$1609=A282,""))</f>
        <v/>
      </c>
      <c r="M282" s="89" t="str" cm="1">
        <f t="array" ref="M282" xml:space="preserve">
IF(A282="","",
_xlfn._xlws.FILTER('BD PREÇO'!$S$10:$S$1609,'BD PREÇO'!$A$10:$A$1609=A282,""))</f>
        <v/>
      </c>
      <c r="N282" s="89" t="str" cm="1">
        <f t="array" ref="N282" xml:space="preserve">
IF(A282="","",
_xlfn._xlws.FILTER('BD ITEM'!$O$12:$O$331,'BD ITEM'!$B$12:$B$331=B282,""))</f>
        <v/>
      </c>
      <c r="O282" s="89" t="str" cm="1">
        <f t="array" ref="O282" xml:space="preserve">
IF(A282="","",
_xlfn._xlws.FILTER('BD ITEM'!$P$12:$P$331,'BD ITEM'!$B$12:$B$331=B282,""))</f>
        <v/>
      </c>
      <c r="P282" s="89" t="str" cm="1">
        <f t="array" ref="P282" xml:space="preserve">
IF(A282="","",
_xlfn._xlws.FILTER('BD ITEM'!$Q$12:$Q$331,'BD ITEM'!$B$12:$B$331=B282,""))</f>
        <v/>
      </c>
      <c r="Q282" s="87" t="str" cm="1">
        <f t="array" ref="Q282" xml:space="preserve">
IF(A282="","",
_xlfn._xlws.FILTER('BD PREÇO'!$T$10:$T$1609,'BD PREÇO'!$A$10:$A$1609=A282,""))</f>
        <v/>
      </c>
      <c r="R282" s="23"/>
    </row>
    <row r="283" spans="1:18">
      <c r="A283" s="41"/>
      <c r="B283" s="81" t="str" cm="1">
        <f t="array" ref="B283" xml:space="preserve">
IF(A283="","",
_xlfn._xlws.FILTER('BD PREÇO'!$B$10:$B$1609,'BD PREÇO'!$A$10:$A$1609=A283,""))</f>
        <v/>
      </c>
      <c r="C283" s="81" t="str" cm="1">
        <f t="array" ref="C283" xml:space="preserve">
IF(A283="","",
_xlfn._xlws.FILTER('BD PREÇO'!$C$10:$C$1609,'BD PREÇO'!$A$10:$A$1609=A283,""))</f>
        <v/>
      </c>
      <c r="D283" s="81" t="str" cm="1">
        <f t="array" ref="D283" xml:space="preserve">
IF(A283="","",
_xlfn._xlws.FILTER('BD ITEM'!$I$12:$I$331,'BD ITEM'!$B$12:$B$331=B283,""))</f>
        <v/>
      </c>
      <c r="E283" s="81" t="str" cm="1">
        <f t="array" ref="E283" xml:space="preserve">
IF(A283="","",
_xlfn._xlws.FILTER('BD PREÇO'!$E$10:$E$1609,'BD PREÇO'!$A$10:$A$1609=A283,""))</f>
        <v/>
      </c>
      <c r="F283" s="81" t="str" cm="1">
        <f t="array" ref="F283" xml:space="preserve">
IF(A283="","",
_xlfn._xlws.FILTER('BD PREÇO'!$F$10:$F$1609,'BD PREÇO'!$A$10:$A$1609=A283,""))</f>
        <v/>
      </c>
      <c r="G283" s="81" t="str" cm="1">
        <f t="array" ref="G283" xml:space="preserve">
IF(A283="","",
_xlfn._xlws.FILTER('BD PREÇO'!$G$10:$G$1609,'BD PREÇO'!$A$10:$A$1609=A283,""))</f>
        <v/>
      </c>
      <c r="H283" s="81" t="str" cm="1">
        <f t="array" ref="H283" xml:space="preserve">
IF(A283="","",
_xlfn._xlws.FILTER('BD ITEM'!$M$12:$M$331,'BD ITEM'!$B$12:$B$331=B283,""))</f>
        <v/>
      </c>
      <c r="I283" s="81" t="str" cm="1">
        <f t="array" ref="I283" xml:space="preserve">
IF(A283="","",
_xlfn._xlws.FILTER('BD ITEM'!$N$12:$N$331,'BD ITEM'!$B$12:$B$331=B283,""))</f>
        <v/>
      </c>
      <c r="J283" s="62" t="str" cm="1">
        <f t="array" ref="J283" xml:space="preserve">
IF(A283="","",
_xlfn._xlws.FILTER('BD PREÇO'!$P$10:$P$1609,'BD PREÇO'!$A$10:$A$1609=A283,""))</f>
        <v/>
      </c>
      <c r="K283" s="90" t="str" cm="1">
        <f t="array" ref="K283" xml:space="preserve">
IF(A283="","",
_xlfn._xlws.FILTER('BD PREÇO'!$Q$10:$Q$1609,'BD PREÇO'!$A$10:$A$1609=A283,""))</f>
        <v/>
      </c>
      <c r="L283" s="88" t="str" cm="1">
        <f t="array" ref="L283" xml:space="preserve">
IF(A283="","",
_xlfn._xlws.FILTER('BD PREÇO'!$R$10:$R$1609,'BD PREÇO'!$A$10:$A$1609=A283,""))</f>
        <v/>
      </c>
      <c r="M283" s="89" t="str" cm="1">
        <f t="array" ref="M283" xml:space="preserve">
IF(A283="","",
_xlfn._xlws.FILTER('BD PREÇO'!$S$10:$S$1609,'BD PREÇO'!$A$10:$A$1609=A283,""))</f>
        <v/>
      </c>
      <c r="N283" s="89" t="str" cm="1">
        <f t="array" ref="N283" xml:space="preserve">
IF(A283="","",
_xlfn._xlws.FILTER('BD ITEM'!$O$12:$O$331,'BD ITEM'!$B$12:$B$331=B283,""))</f>
        <v/>
      </c>
      <c r="O283" s="89" t="str" cm="1">
        <f t="array" ref="O283" xml:space="preserve">
IF(A283="","",
_xlfn._xlws.FILTER('BD ITEM'!$P$12:$P$331,'BD ITEM'!$B$12:$B$331=B283,""))</f>
        <v/>
      </c>
      <c r="P283" s="89" t="str" cm="1">
        <f t="array" ref="P283" xml:space="preserve">
IF(A283="","",
_xlfn._xlws.FILTER('BD ITEM'!$Q$12:$Q$331,'BD ITEM'!$B$12:$B$331=B283,""))</f>
        <v/>
      </c>
      <c r="Q283" s="87" t="str" cm="1">
        <f t="array" ref="Q283" xml:space="preserve">
IF(A283="","",
_xlfn._xlws.FILTER('BD PREÇO'!$T$10:$T$1609,'BD PREÇO'!$A$10:$A$1609=A283,""))</f>
        <v/>
      </c>
      <c r="R283" s="23"/>
    </row>
    <row r="284" spans="1:18">
      <c r="A284" s="41"/>
      <c r="B284" s="81" t="str" cm="1">
        <f t="array" ref="B284" xml:space="preserve">
IF(A284="","",
_xlfn._xlws.FILTER('BD PREÇO'!$B$10:$B$1609,'BD PREÇO'!$A$10:$A$1609=A284,""))</f>
        <v/>
      </c>
      <c r="C284" s="81" t="str" cm="1">
        <f t="array" ref="C284" xml:space="preserve">
IF(A284="","",
_xlfn._xlws.FILTER('BD PREÇO'!$C$10:$C$1609,'BD PREÇO'!$A$10:$A$1609=A284,""))</f>
        <v/>
      </c>
      <c r="D284" s="81" t="str" cm="1">
        <f t="array" ref="D284" xml:space="preserve">
IF(A284="","",
_xlfn._xlws.FILTER('BD ITEM'!$I$12:$I$331,'BD ITEM'!$B$12:$B$331=B284,""))</f>
        <v/>
      </c>
      <c r="E284" s="81" t="str" cm="1">
        <f t="array" ref="E284" xml:space="preserve">
IF(A284="","",
_xlfn._xlws.FILTER('BD PREÇO'!$E$10:$E$1609,'BD PREÇO'!$A$10:$A$1609=A284,""))</f>
        <v/>
      </c>
      <c r="F284" s="81" t="str" cm="1">
        <f t="array" ref="F284" xml:space="preserve">
IF(A284="","",
_xlfn._xlws.FILTER('BD PREÇO'!$F$10:$F$1609,'BD PREÇO'!$A$10:$A$1609=A284,""))</f>
        <v/>
      </c>
      <c r="G284" s="81" t="str" cm="1">
        <f t="array" ref="G284" xml:space="preserve">
IF(A284="","",
_xlfn._xlws.FILTER('BD PREÇO'!$G$10:$G$1609,'BD PREÇO'!$A$10:$A$1609=A284,""))</f>
        <v/>
      </c>
      <c r="H284" s="81" t="str" cm="1">
        <f t="array" ref="H284" xml:space="preserve">
IF(A284="","",
_xlfn._xlws.FILTER('BD ITEM'!$M$12:$M$331,'BD ITEM'!$B$12:$B$331=B284,""))</f>
        <v/>
      </c>
      <c r="I284" s="81" t="str" cm="1">
        <f t="array" ref="I284" xml:space="preserve">
IF(A284="","",
_xlfn._xlws.FILTER('BD ITEM'!$N$12:$N$331,'BD ITEM'!$B$12:$B$331=B284,""))</f>
        <v/>
      </c>
      <c r="J284" s="62" t="str" cm="1">
        <f t="array" ref="J284" xml:space="preserve">
IF(A284="","",
_xlfn._xlws.FILTER('BD PREÇO'!$P$10:$P$1609,'BD PREÇO'!$A$10:$A$1609=A284,""))</f>
        <v/>
      </c>
      <c r="K284" s="90" t="str" cm="1">
        <f t="array" ref="K284" xml:space="preserve">
IF(A284="","",
_xlfn._xlws.FILTER('BD PREÇO'!$Q$10:$Q$1609,'BD PREÇO'!$A$10:$A$1609=A284,""))</f>
        <v/>
      </c>
      <c r="L284" s="88" t="str" cm="1">
        <f t="array" ref="L284" xml:space="preserve">
IF(A284="","",
_xlfn._xlws.FILTER('BD PREÇO'!$R$10:$R$1609,'BD PREÇO'!$A$10:$A$1609=A284,""))</f>
        <v/>
      </c>
      <c r="M284" s="89" t="str" cm="1">
        <f t="array" ref="M284" xml:space="preserve">
IF(A284="","",
_xlfn._xlws.FILTER('BD PREÇO'!$S$10:$S$1609,'BD PREÇO'!$A$10:$A$1609=A284,""))</f>
        <v/>
      </c>
      <c r="N284" s="89" t="str" cm="1">
        <f t="array" ref="N284" xml:space="preserve">
IF(A284="","",
_xlfn._xlws.FILTER('BD ITEM'!$O$12:$O$331,'BD ITEM'!$B$12:$B$331=B284,""))</f>
        <v/>
      </c>
      <c r="O284" s="89" t="str" cm="1">
        <f t="array" ref="O284" xml:space="preserve">
IF(A284="","",
_xlfn._xlws.FILTER('BD ITEM'!$P$12:$P$331,'BD ITEM'!$B$12:$B$331=B284,""))</f>
        <v/>
      </c>
      <c r="P284" s="89" t="str" cm="1">
        <f t="array" ref="P284" xml:space="preserve">
IF(A284="","",
_xlfn._xlws.FILTER('BD ITEM'!$Q$12:$Q$331,'BD ITEM'!$B$12:$B$331=B284,""))</f>
        <v/>
      </c>
      <c r="Q284" s="87" t="str" cm="1">
        <f t="array" ref="Q284" xml:space="preserve">
IF(A284="","",
_xlfn._xlws.FILTER('BD PREÇO'!$T$10:$T$1609,'BD PREÇO'!$A$10:$A$1609=A284,""))</f>
        <v/>
      </c>
      <c r="R284" s="23"/>
    </row>
    <row r="285" spans="1:18">
      <c r="A285" s="41"/>
      <c r="B285" s="81" t="str" cm="1">
        <f t="array" ref="B285" xml:space="preserve">
IF(A285="","",
_xlfn._xlws.FILTER('BD PREÇO'!$B$10:$B$1609,'BD PREÇO'!$A$10:$A$1609=A285,""))</f>
        <v/>
      </c>
      <c r="C285" s="81" t="str" cm="1">
        <f t="array" ref="C285" xml:space="preserve">
IF(A285="","",
_xlfn._xlws.FILTER('BD PREÇO'!$C$10:$C$1609,'BD PREÇO'!$A$10:$A$1609=A285,""))</f>
        <v/>
      </c>
      <c r="D285" s="81" t="str" cm="1">
        <f t="array" ref="D285" xml:space="preserve">
IF(A285="","",
_xlfn._xlws.FILTER('BD ITEM'!$I$12:$I$331,'BD ITEM'!$B$12:$B$331=B285,""))</f>
        <v/>
      </c>
      <c r="E285" s="81" t="str" cm="1">
        <f t="array" ref="E285" xml:space="preserve">
IF(A285="","",
_xlfn._xlws.FILTER('BD PREÇO'!$E$10:$E$1609,'BD PREÇO'!$A$10:$A$1609=A285,""))</f>
        <v/>
      </c>
      <c r="F285" s="81" t="str" cm="1">
        <f t="array" ref="F285" xml:space="preserve">
IF(A285="","",
_xlfn._xlws.FILTER('BD PREÇO'!$F$10:$F$1609,'BD PREÇO'!$A$10:$A$1609=A285,""))</f>
        <v/>
      </c>
      <c r="G285" s="81" t="str" cm="1">
        <f t="array" ref="G285" xml:space="preserve">
IF(A285="","",
_xlfn._xlws.FILTER('BD PREÇO'!$G$10:$G$1609,'BD PREÇO'!$A$10:$A$1609=A285,""))</f>
        <v/>
      </c>
      <c r="H285" s="81" t="str" cm="1">
        <f t="array" ref="H285" xml:space="preserve">
IF(A285="","",
_xlfn._xlws.FILTER('BD ITEM'!$M$12:$M$331,'BD ITEM'!$B$12:$B$331=B285,""))</f>
        <v/>
      </c>
      <c r="I285" s="81" t="str" cm="1">
        <f t="array" ref="I285" xml:space="preserve">
IF(A285="","",
_xlfn._xlws.FILTER('BD ITEM'!$N$12:$N$331,'BD ITEM'!$B$12:$B$331=B285,""))</f>
        <v/>
      </c>
      <c r="J285" s="62" t="str" cm="1">
        <f t="array" ref="J285" xml:space="preserve">
IF(A285="","",
_xlfn._xlws.FILTER('BD PREÇO'!$P$10:$P$1609,'BD PREÇO'!$A$10:$A$1609=A285,""))</f>
        <v/>
      </c>
      <c r="K285" s="90" t="str" cm="1">
        <f t="array" ref="K285" xml:space="preserve">
IF(A285="","",
_xlfn._xlws.FILTER('BD PREÇO'!$Q$10:$Q$1609,'BD PREÇO'!$A$10:$A$1609=A285,""))</f>
        <v/>
      </c>
      <c r="L285" s="88" t="str" cm="1">
        <f t="array" ref="L285" xml:space="preserve">
IF(A285="","",
_xlfn._xlws.FILTER('BD PREÇO'!$R$10:$R$1609,'BD PREÇO'!$A$10:$A$1609=A285,""))</f>
        <v/>
      </c>
      <c r="M285" s="89" t="str" cm="1">
        <f t="array" ref="M285" xml:space="preserve">
IF(A285="","",
_xlfn._xlws.FILTER('BD PREÇO'!$S$10:$S$1609,'BD PREÇO'!$A$10:$A$1609=A285,""))</f>
        <v/>
      </c>
      <c r="N285" s="89" t="str" cm="1">
        <f t="array" ref="N285" xml:space="preserve">
IF(A285="","",
_xlfn._xlws.FILTER('BD ITEM'!$O$12:$O$331,'BD ITEM'!$B$12:$B$331=B285,""))</f>
        <v/>
      </c>
      <c r="O285" s="89" t="str" cm="1">
        <f t="array" ref="O285" xml:space="preserve">
IF(A285="","",
_xlfn._xlws.FILTER('BD ITEM'!$P$12:$P$331,'BD ITEM'!$B$12:$B$331=B285,""))</f>
        <v/>
      </c>
      <c r="P285" s="89" t="str" cm="1">
        <f t="array" ref="P285" xml:space="preserve">
IF(A285="","",
_xlfn._xlws.FILTER('BD ITEM'!$Q$12:$Q$331,'BD ITEM'!$B$12:$B$331=B285,""))</f>
        <v/>
      </c>
      <c r="Q285" s="87" t="str" cm="1">
        <f t="array" ref="Q285" xml:space="preserve">
IF(A285="","",
_xlfn._xlws.FILTER('BD PREÇO'!$T$10:$T$1609,'BD PREÇO'!$A$10:$A$1609=A285,""))</f>
        <v/>
      </c>
      <c r="R285" s="23"/>
    </row>
    <row r="286" spans="1:18">
      <c r="A286" s="41"/>
      <c r="B286" s="81" t="str" cm="1">
        <f t="array" ref="B286" xml:space="preserve">
IF(A286="","",
_xlfn._xlws.FILTER('BD PREÇO'!$B$10:$B$1609,'BD PREÇO'!$A$10:$A$1609=A286,""))</f>
        <v/>
      </c>
      <c r="C286" s="81" t="str" cm="1">
        <f t="array" ref="C286" xml:space="preserve">
IF(A286="","",
_xlfn._xlws.FILTER('BD PREÇO'!$C$10:$C$1609,'BD PREÇO'!$A$10:$A$1609=A286,""))</f>
        <v/>
      </c>
      <c r="D286" s="81" t="str" cm="1">
        <f t="array" ref="D286" xml:space="preserve">
IF(A286="","",
_xlfn._xlws.FILTER('BD ITEM'!$I$12:$I$331,'BD ITEM'!$B$12:$B$331=B286,""))</f>
        <v/>
      </c>
      <c r="E286" s="81" t="str" cm="1">
        <f t="array" ref="E286" xml:space="preserve">
IF(A286="","",
_xlfn._xlws.FILTER('BD PREÇO'!$E$10:$E$1609,'BD PREÇO'!$A$10:$A$1609=A286,""))</f>
        <v/>
      </c>
      <c r="F286" s="81" t="str" cm="1">
        <f t="array" ref="F286" xml:space="preserve">
IF(A286="","",
_xlfn._xlws.FILTER('BD PREÇO'!$F$10:$F$1609,'BD PREÇO'!$A$10:$A$1609=A286,""))</f>
        <v/>
      </c>
      <c r="G286" s="81" t="str" cm="1">
        <f t="array" ref="G286" xml:space="preserve">
IF(A286="","",
_xlfn._xlws.FILTER('BD PREÇO'!$G$10:$G$1609,'BD PREÇO'!$A$10:$A$1609=A286,""))</f>
        <v/>
      </c>
      <c r="H286" s="81" t="str" cm="1">
        <f t="array" ref="H286" xml:space="preserve">
IF(A286="","",
_xlfn._xlws.FILTER('BD ITEM'!$M$12:$M$331,'BD ITEM'!$B$12:$B$331=B286,""))</f>
        <v/>
      </c>
      <c r="I286" s="81" t="str" cm="1">
        <f t="array" ref="I286" xml:space="preserve">
IF(A286="","",
_xlfn._xlws.FILTER('BD ITEM'!$N$12:$N$331,'BD ITEM'!$B$12:$B$331=B286,""))</f>
        <v/>
      </c>
      <c r="J286" s="62" t="str" cm="1">
        <f t="array" ref="J286" xml:space="preserve">
IF(A286="","",
_xlfn._xlws.FILTER('BD PREÇO'!$P$10:$P$1609,'BD PREÇO'!$A$10:$A$1609=A286,""))</f>
        <v/>
      </c>
      <c r="K286" s="90" t="str" cm="1">
        <f t="array" ref="K286" xml:space="preserve">
IF(A286="","",
_xlfn._xlws.FILTER('BD PREÇO'!$Q$10:$Q$1609,'BD PREÇO'!$A$10:$A$1609=A286,""))</f>
        <v/>
      </c>
      <c r="L286" s="88" t="str" cm="1">
        <f t="array" ref="L286" xml:space="preserve">
IF(A286="","",
_xlfn._xlws.FILTER('BD PREÇO'!$R$10:$R$1609,'BD PREÇO'!$A$10:$A$1609=A286,""))</f>
        <v/>
      </c>
      <c r="M286" s="89" t="str" cm="1">
        <f t="array" ref="M286" xml:space="preserve">
IF(A286="","",
_xlfn._xlws.FILTER('BD PREÇO'!$S$10:$S$1609,'BD PREÇO'!$A$10:$A$1609=A286,""))</f>
        <v/>
      </c>
      <c r="N286" s="89" t="str" cm="1">
        <f t="array" ref="N286" xml:space="preserve">
IF(A286="","",
_xlfn._xlws.FILTER('BD ITEM'!$O$12:$O$331,'BD ITEM'!$B$12:$B$331=B286,""))</f>
        <v/>
      </c>
      <c r="O286" s="89" t="str" cm="1">
        <f t="array" ref="O286" xml:space="preserve">
IF(A286="","",
_xlfn._xlws.FILTER('BD ITEM'!$P$12:$P$331,'BD ITEM'!$B$12:$B$331=B286,""))</f>
        <v/>
      </c>
      <c r="P286" s="89" t="str" cm="1">
        <f t="array" ref="P286" xml:space="preserve">
IF(A286="","",
_xlfn._xlws.FILTER('BD ITEM'!$Q$12:$Q$331,'BD ITEM'!$B$12:$B$331=B286,""))</f>
        <v/>
      </c>
      <c r="Q286" s="87" t="str" cm="1">
        <f t="array" ref="Q286" xml:space="preserve">
IF(A286="","",
_xlfn._xlws.FILTER('BD PREÇO'!$T$10:$T$1609,'BD PREÇO'!$A$10:$A$1609=A286,""))</f>
        <v/>
      </c>
      <c r="R286" s="23"/>
    </row>
    <row r="287" spans="1:18">
      <c r="A287" s="41"/>
      <c r="B287" s="81" t="str" cm="1">
        <f t="array" ref="B287" xml:space="preserve">
IF(A287="","",
_xlfn._xlws.FILTER('BD PREÇO'!$B$10:$B$1609,'BD PREÇO'!$A$10:$A$1609=A287,""))</f>
        <v/>
      </c>
      <c r="C287" s="81" t="str" cm="1">
        <f t="array" ref="C287" xml:space="preserve">
IF(A287="","",
_xlfn._xlws.FILTER('BD PREÇO'!$C$10:$C$1609,'BD PREÇO'!$A$10:$A$1609=A287,""))</f>
        <v/>
      </c>
      <c r="D287" s="81" t="str" cm="1">
        <f t="array" ref="D287" xml:space="preserve">
IF(A287="","",
_xlfn._xlws.FILTER('BD ITEM'!$I$12:$I$331,'BD ITEM'!$B$12:$B$331=B287,""))</f>
        <v/>
      </c>
      <c r="E287" s="81" t="str" cm="1">
        <f t="array" ref="E287" xml:space="preserve">
IF(A287="","",
_xlfn._xlws.FILTER('BD PREÇO'!$E$10:$E$1609,'BD PREÇO'!$A$10:$A$1609=A287,""))</f>
        <v/>
      </c>
      <c r="F287" s="81" t="str" cm="1">
        <f t="array" ref="F287" xml:space="preserve">
IF(A287="","",
_xlfn._xlws.FILTER('BD PREÇO'!$F$10:$F$1609,'BD PREÇO'!$A$10:$A$1609=A287,""))</f>
        <v/>
      </c>
      <c r="G287" s="81" t="str" cm="1">
        <f t="array" ref="G287" xml:space="preserve">
IF(A287="","",
_xlfn._xlws.FILTER('BD PREÇO'!$G$10:$G$1609,'BD PREÇO'!$A$10:$A$1609=A287,""))</f>
        <v/>
      </c>
      <c r="H287" s="81" t="str" cm="1">
        <f t="array" ref="H287" xml:space="preserve">
IF(A287="","",
_xlfn._xlws.FILTER('BD ITEM'!$M$12:$M$331,'BD ITEM'!$B$12:$B$331=B287,""))</f>
        <v/>
      </c>
      <c r="I287" s="81" t="str" cm="1">
        <f t="array" ref="I287" xml:space="preserve">
IF(A287="","",
_xlfn._xlws.FILTER('BD ITEM'!$N$12:$N$331,'BD ITEM'!$B$12:$B$331=B287,""))</f>
        <v/>
      </c>
      <c r="J287" s="62" t="str" cm="1">
        <f t="array" ref="J287" xml:space="preserve">
IF(A287="","",
_xlfn._xlws.FILTER('BD PREÇO'!$P$10:$P$1609,'BD PREÇO'!$A$10:$A$1609=A287,""))</f>
        <v/>
      </c>
      <c r="K287" s="90" t="str" cm="1">
        <f t="array" ref="K287" xml:space="preserve">
IF(A287="","",
_xlfn._xlws.FILTER('BD PREÇO'!$Q$10:$Q$1609,'BD PREÇO'!$A$10:$A$1609=A287,""))</f>
        <v/>
      </c>
      <c r="L287" s="88" t="str" cm="1">
        <f t="array" ref="L287" xml:space="preserve">
IF(A287="","",
_xlfn._xlws.FILTER('BD PREÇO'!$R$10:$R$1609,'BD PREÇO'!$A$10:$A$1609=A287,""))</f>
        <v/>
      </c>
      <c r="M287" s="89" t="str" cm="1">
        <f t="array" ref="M287" xml:space="preserve">
IF(A287="","",
_xlfn._xlws.FILTER('BD PREÇO'!$S$10:$S$1609,'BD PREÇO'!$A$10:$A$1609=A287,""))</f>
        <v/>
      </c>
      <c r="N287" s="89" t="str" cm="1">
        <f t="array" ref="N287" xml:space="preserve">
IF(A287="","",
_xlfn._xlws.FILTER('BD ITEM'!$O$12:$O$331,'BD ITEM'!$B$12:$B$331=B287,""))</f>
        <v/>
      </c>
      <c r="O287" s="89" t="str" cm="1">
        <f t="array" ref="O287" xml:space="preserve">
IF(A287="","",
_xlfn._xlws.FILTER('BD ITEM'!$P$12:$P$331,'BD ITEM'!$B$12:$B$331=B287,""))</f>
        <v/>
      </c>
      <c r="P287" s="89" t="str" cm="1">
        <f t="array" ref="P287" xml:space="preserve">
IF(A287="","",
_xlfn._xlws.FILTER('BD ITEM'!$Q$12:$Q$331,'BD ITEM'!$B$12:$B$331=B287,""))</f>
        <v/>
      </c>
      <c r="Q287" s="87" t="str" cm="1">
        <f t="array" ref="Q287" xml:space="preserve">
IF(A287="","",
_xlfn._xlws.FILTER('BD PREÇO'!$T$10:$T$1609,'BD PREÇO'!$A$10:$A$1609=A287,""))</f>
        <v/>
      </c>
      <c r="R287" s="23"/>
    </row>
    <row r="288" spans="1:18">
      <c r="A288" s="41"/>
      <c r="B288" s="81" t="str" cm="1">
        <f t="array" ref="B288" xml:space="preserve">
IF(A288="","",
_xlfn._xlws.FILTER('BD PREÇO'!$B$10:$B$1609,'BD PREÇO'!$A$10:$A$1609=A288,""))</f>
        <v/>
      </c>
      <c r="C288" s="81" t="str" cm="1">
        <f t="array" ref="C288" xml:space="preserve">
IF(A288="","",
_xlfn._xlws.FILTER('BD PREÇO'!$C$10:$C$1609,'BD PREÇO'!$A$10:$A$1609=A288,""))</f>
        <v/>
      </c>
      <c r="D288" s="81" t="str" cm="1">
        <f t="array" ref="D288" xml:space="preserve">
IF(A288="","",
_xlfn._xlws.FILTER('BD ITEM'!$I$12:$I$331,'BD ITEM'!$B$12:$B$331=B288,""))</f>
        <v/>
      </c>
      <c r="E288" s="81" t="str" cm="1">
        <f t="array" ref="E288" xml:space="preserve">
IF(A288="","",
_xlfn._xlws.FILTER('BD PREÇO'!$E$10:$E$1609,'BD PREÇO'!$A$10:$A$1609=A288,""))</f>
        <v/>
      </c>
      <c r="F288" s="81" t="str" cm="1">
        <f t="array" ref="F288" xml:space="preserve">
IF(A288="","",
_xlfn._xlws.FILTER('BD PREÇO'!$F$10:$F$1609,'BD PREÇO'!$A$10:$A$1609=A288,""))</f>
        <v/>
      </c>
      <c r="G288" s="81" t="str" cm="1">
        <f t="array" ref="G288" xml:space="preserve">
IF(A288="","",
_xlfn._xlws.FILTER('BD PREÇO'!$G$10:$G$1609,'BD PREÇO'!$A$10:$A$1609=A288,""))</f>
        <v/>
      </c>
      <c r="H288" s="81" t="str" cm="1">
        <f t="array" ref="H288" xml:space="preserve">
IF(A288="","",
_xlfn._xlws.FILTER('BD ITEM'!$M$12:$M$331,'BD ITEM'!$B$12:$B$331=B288,""))</f>
        <v/>
      </c>
      <c r="I288" s="81" t="str" cm="1">
        <f t="array" ref="I288" xml:space="preserve">
IF(A288="","",
_xlfn._xlws.FILTER('BD ITEM'!$N$12:$N$331,'BD ITEM'!$B$12:$B$331=B288,""))</f>
        <v/>
      </c>
      <c r="J288" s="62" t="str" cm="1">
        <f t="array" ref="J288" xml:space="preserve">
IF(A288="","",
_xlfn._xlws.FILTER('BD PREÇO'!$P$10:$P$1609,'BD PREÇO'!$A$10:$A$1609=A288,""))</f>
        <v/>
      </c>
      <c r="K288" s="90" t="str" cm="1">
        <f t="array" ref="K288" xml:space="preserve">
IF(A288="","",
_xlfn._xlws.FILTER('BD PREÇO'!$Q$10:$Q$1609,'BD PREÇO'!$A$10:$A$1609=A288,""))</f>
        <v/>
      </c>
      <c r="L288" s="88" t="str" cm="1">
        <f t="array" ref="L288" xml:space="preserve">
IF(A288="","",
_xlfn._xlws.FILTER('BD PREÇO'!$R$10:$R$1609,'BD PREÇO'!$A$10:$A$1609=A288,""))</f>
        <v/>
      </c>
      <c r="M288" s="89" t="str" cm="1">
        <f t="array" ref="M288" xml:space="preserve">
IF(A288="","",
_xlfn._xlws.FILTER('BD PREÇO'!$S$10:$S$1609,'BD PREÇO'!$A$10:$A$1609=A288,""))</f>
        <v/>
      </c>
      <c r="N288" s="89" t="str" cm="1">
        <f t="array" ref="N288" xml:space="preserve">
IF(A288="","",
_xlfn._xlws.FILTER('BD ITEM'!$O$12:$O$331,'BD ITEM'!$B$12:$B$331=B288,""))</f>
        <v/>
      </c>
      <c r="O288" s="89" t="str" cm="1">
        <f t="array" ref="O288" xml:space="preserve">
IF(A288="","",
_xlfn._xlws.FILTER('BD ITEM'!$P$12:$P$331,'BD ITEM'!$B$12:$B$331=B288,""))</f>
        <v/>
      </c>
      <c r="P288" s="89" t="str" cm="1">
        <f t="array" ref="P288" xml:space="preserve">
IF(A288="","",
_xlfn._xlws.FILTER('BD ITEM'!$Q$12:$Q$331,'BD ITEM'!$B$12:$B$331=B288,""))</f>
        <v/>
      </c>
      <c r="Q288" s="94" t="str" cm="1">
        <f t="array" ref="Q288" xml:space="preserve">
IF(A288="","",
_xlfn._xlws.FILTER('BD PREÇO'!$T$10:$T$1609,'BD PREÇO'!$A$10:$A$1609=A288,""))</f>
        <v/>
      </c>
      <c r="R288" s="23"/>
    </row>
    <row r="289" spans="1:18">
      <c r="A289" s="41"/>
      <c r="B289" s="81" t="str" cm="1">
        <f t="array" ref="B289" xml:space="preserve">
IF(A289="","",
_xlfn._xlws.FILTER('BD PREÇO'!$B$10:$B$1609,'BD PREÇO'!$A$10:$A$1609=A289,""))</f>
        <v/>
      </c>
      <c r="C289" s="81" t="str" cm="1">
        <f t="array" ref="C289" xml:space="preserve">
IF(A289="","",
_xlfn._xlws.FILTER('BD PREÇO'!$C$10:$C$1609,'BD PREÇO'!$A$10:$A$1609=A289,""))</f>
        <v/>
      </c>
      <c r="D289" s="81" t="str" cm="1">
        <f t="array" ref="D289" xml:space="preserve">
IF(A289="","",
_xlfn._xlws.FILTER('BD ITEM'!$I$12:$I$331,'BD ITEM'!$B$12:$B$331=B289,""))</f>
        <v/>
      </c>
      <c r="E289" s="81" t="str" cm="1">
        <f t="array" ref="E289" xml:space="preserve">
IF(A289="","",
_xlfn._xlws.FILTER('BD PREÇO'!$E$10:$E$1609,'BD PREÇO'!$A$10:$A$1609=A289,""))</f>
        <v/>
      </c>
      <c r="F289" s="81" t="str" cm="1">
        <f t="array" ref="F289" xml:space="preserve">
IF(A289="","",
_xlfn._xlws.FILTER('BD PREÇO'!$F$10:$F$1609,'BD PREÇO'!$A$10:$A$1609=A289,""))</f>
        <v/>
      </c>
      <c r="G289" s="81" t="str" cm="1">
        <f t="array" ref="G289" xml:space="preserve">
IF(A289="","",
_xlfn._xlws.FILTER('BD PREÇO'!$G$10:$G$1609,'BD PREÇO'!$A$10:$A$1609=A289,""))</f>
        <v/>
      </c>
      <c r="H289" s="81" t="str" cm="1">
        <f t="array" ref="H289" xml:space="preserve">
IF(A289="","",
_xlfn._xlws.FILTER('BD ITEM'!$M$12:$M$331,'BD ITEM'!$B$12:$B$331=B289,""))</f>
        <v/>
      </c>
      <c r="I289" s="81" t="str" cm="1">
        <f t="array" ref="I289" xml:space="preserve">
IF(A289="","",
_xlfn._xlws.FILTER('BD ITEM'!$N$12:$N$331,'BD ITEM'!$B$12:$B$331=B289,""))</f>
        <v/>
      </c>
      <c r="J289" s="62" t="str" cm="1">
        <f t="array" ref="J289" xml:space="preserve">
IF(A289="","",
_xlfn._xlws.FILTER('BD PREÇO'!$P$10:$P$1609,'BD PREÇO'!$A$10:$A$1609=A289,""))</f>
        <v/>
      </c>
      <c r="K289" s="90" t="str" cm="1">
        <f t="array" ref="K289" xml:space="preserve">
IF(A289="","",
_xlfn._xlws.FILTER('BD PREÇO'!$Q$10:$Q$1609,'BD PREÇO'!$A$10:$A$1609=A289,""))</f>
        <v/>
      </c>
      <c r="L289" s="88" t="str" cm="1">
        <f t="array" ref="L289" xml:space="preserve">
IF(A289="","",
_xlfn._xlws.FILTER('BD PREÇO'!$R$10:$R$1609,'BD PREÇO'!$A$10:$A$1609=A289,""))</f>
        <v/>
      </c>
      <c r="M289" s="89" t="str" cm="1">
        <f t="array" ref="M289" xml:space="preserve">
IF(A289="","",
_xlfn._xlws.FILTER('BD PREÇO'!$S$10:$S$1609,'BD PREÇO'!$A$10:$A$1609=A289,""))</f>
        <v/>
      </c>
      <c r="N289" s="89" t="str" cm="1">
        <f t="array" ref="N289" xml:space="preserve">
IF(A289="","",
_xlfn._xlws.FILTER('BD ITEM'!$O$12:$O$331,'BD ITEM'!$B$12:$B$331=B289,""))</f>
        <v/>
      </c>
      <c r="O289" s="89" t="str" cm="1">
        <f t="array" ref="O289" xml:space="preserve">
IF(A289="","",
_xlfn._xlws.FILTER('BD ITEM'!$P$12:$P$331,'BD ITEM'!$B$12:$B$331=B289,""))</f>
        <v/>
      </c>
      <c r="P289" s="89" t="str" cm="1">
        <f t="array" ref="P289" xml:space="preserve">
IF(A289="","",
_xlfn._xlws.FILTER('BD ITEM'!$Q$12:$Q$331,'BD ITEM'!$B$12:$B$331=B289,""))</f>
        <v/>
      </c>
      <c r="Q289" s="87" t="str" cm="1">
        <f t="array" ref="Q289" xml:space="preserve">
IF(A289="","",
_xlfn._xlws.FILTER('BD PREÇO'!$T$10:$T$1609,'BD PREÇO'!$A$10:$A$1609=A289,""))</f>
        <v/>
      </c>
      <c r="R289" s="23"/>
    </row>
    <row r="290" spans="1:18">
      <c r="A290" s="41"/>
      <c r="B290" s="81" t="str" cm="1">
        <f t="array" ref="B290" xml:space="preserve">
IF(A290="","",
_xlfn._xlws.FILTER('BD PREÇO'!$B$10:$B$1609,'BD PREÇO'!$A$10:$A$1609=A290,""))</f>
        <v/>
      </c>
      <c r="C290" s="81" t="str" cm="1">
        <f t="array" ref="C290" xml:space="preserve">
IF(A290="","",
_xlfn._xlws.FILTER('BD PREÇO'!$C$10:$C$1609,'BD PREÇO'!$A$10:$A$1609=A290,""))</f>
        <v/>
      </c>
      <c r="D290" s="81" t="str" cm="1">
        <f t="array" ref="D290" xml:space="preserve">
IF(A290="","",
_xlfn._xlws.FILTER('BD ITEM'!$I$12:$I$331,'BD ITEM'!$B$12:$B$331=B290,""))</f>
        <v/>
      </c>
      <c r="E290" s="81" t="str" cm="1">
        <f t="array" ref="E290" xml:space="preserve">
IF(A290="","",
_xlfn._xlws.FILTER('BD PREÇO'!$E$10:$E$1609,'BD PREÇO'!$A$10:$A$1609=A290,""))</f>
        <v/>
      </c>
      <c r="F290" s="81" t="str" cm="1">
        <f t="array" ref="F290" xml:space="preserve">
IF(A290="","",
_xlfn._xlws.FILTER('BD PREÇO'!$F$10:$F$1609,'BD PREÇO'!$A$10:$A$1609=A290,""))</f>
        <v/>
      </c>
      <c r="G290" s="81" t="str" cm="1">
        <f t="array" ref="G290" xml:space="preserve">
IF(A290="","",
_xlfn._xlws.FILTER('BD PREÇO'!$G$10:$G$1609,'BD PREÇO'!$A$10:$A$1609=A290,""))</f>
        <v/>
      </c>
      <c r="H290" s="81" t="str" cm="1">
        <f t="array" ref="H290" xml:space="preserve">
IF(A290="","",
_xlfn._xlws.FILTER('BD ITEM'!$M$12:$M$331,'BD ITEM'!$B$12:$B$331=B290,""))</f>
        <v/>
      </c>
      <c r="I290" s="81" t="str" cm="1">
        <f t="array" ref="I290" xml:space="preserve">
IF(A290="","",
_xlfn._xlws.FILTER('BD ITEM'!$N$12:$N$331,'BD ITEM'!$B$12:$B$331=B290,""))</f>
        <v/>
      </c>
      <c r="J290" s="62" t="str" cm="1">
        <f t="array" ref="J290" xml:space="preserve">
IF(A290="","",
_xlfn._xlws.FILTER('BD PREÇO'!$P$10:$P$1609,'BD PREÇO'!$A$10:$A$1609=A290,""))</f>
        <v/>
      </c>
      <c r="K290" s="90" t="str" cm="1">
        <f t="array" ref="K290" xml:space="preserve">
IF(A290="","",
_xlfn._xlws.FILTER('BD PREÇO'!$Q$10:$Q$1609,'BD PREÇO'!$A$10:$A$1609=A290,""))</f>
        <v/>
      </c>
      <c r="L290" s="88" t="str" cm="1">
        <f t="array" ref="L290" xml:space="preserve">
IF(A290="","",
_xlfn._xlws.FILTER('BD PREÇO'!$R$10:$R$1609,'BD PREÇO'!$A$10:$A$1609=A290,""))</f>
        <v/>
      </c>
      <c r="M290" s="89" t="str" cm="1">
        <f t="array" ref="M290" xml:space="preserve">
IF(A290="","",
_xlfn._xlws.FILTER('BD PREÇO'!$S$10:$S$1609,'BD PREÇO'!$A$10:$A$1609=A290,""))</f>
        <v/>
      </c>
      <c r="N290" s="89" t="str" cm="1">
        <f t="array" ref="N290" xml:space="preserve">
IF(A290="","",
_xlfn._xlws.FILTER('BD ITEM'!$O$12:$O$331,'BD ITEM'!$B$12:$B$331=B290,""))</f>
        <v/>
      </c>
      <c r="O290" s="89" t="str" cm="1">
        <f t="array" ref="O290" xml:space="preserve">
IF(A290="","",
_xlfn._xlws.FILTER('BD ITEM'!$P$12:$P$331,'BD ITEM'!$B$12:$B$331=B290,""))</f>
        <v/>
      </c>
      <c r="P290" s="89" t="str" cm="1">
        <f t="array" ref="P290" xml:space="preserve">
IF(A290="","",
_xlfn._xlws.FILTER('BD ITEM'!$Q$12:$Q$331,'BD ITEM'!$B$12:$B$331=B290,""))</f>
        <v/>
      </c>
      <c r="Q290" s="87" t="str" cm="1">
        <f t="array" ref="Q290" xml:space="preserve">
IF(A290="","",
_xlfn._xlws.FILTER('BD PREÇO'!$T$10:$T$1609,'BD PREÇO'!$A$10:$A$1609=A290,""))</f>
        <v/>
      </c>
      <c r="R290" s="23"/>
    </row>
    <row r="291" spans="1:18">
      <c r="A291" s="41"/>
      <c r="B291" s="81" t="str" cm="1">
        <f t="array" ref="B291" xml:space="preserve">
IF(A291="","",
_xlfn._xlws.FILTER('BD PREÇO'!$B$10:$B$1609,'BD PREÇO'!$A$10:$A$1609=A291,""))</f>
        <v/>
      </c>
      <c r="C291" s="81" t="str" cm="1">
        <f t="array" ref="C291" xml:space="preserve">
IF(A291="","",
_xlfn._xlws.FILTER('BD PREÇO'!$C$10:$C$1609,'BD PREÇO'!$A$10:$A$1609=A291,""))</f>
        <v/>
      </c>
      <c r="D291" s="81" t="str" cm="1">
        <f t="array" ref="D291" xml:space="preserve">
IF(A291="","",
_xlfn._xlws.FILTER('BD ITEM'!$I$12:$I$331,'BD ITEM'!$B$12:$B$331=B291,""))</f>
        <v/>
      </c>
      <c r="E291" s="81" t="str" cm="1">
        <f t="array" ref="E291" xml:space="preserve">
IF(A291="","",
_xlfn._xlws.FILTER('BD PREÇO'!$E$10:$E$1609,'BD PREÇO'!$A$10:$A$1609=A291,""))</f>
        <v/>
      </c>
      <c r="F291" s="81" t="str" cm="1">
        <f t="array" ref="F291" xml:space="preserve">
IF(A291="","",
_xlfn._xlws.FILTER('BD PREÇO'!$F$10:$F$1609,'BD PREÇO'!$A$10:$A$1609=A291,""))</f>
        <v/>
      </c>
      <c r="G291" s="81" t="str" cm="1">
        <f t="array" ref="G291" xml:space="preserve">
IF(A291="","",
_xlfn._xlws.FILTER('BD PREÇO'!$G$10:$G$1609,'BD PREÇO'!$A$10:$A$1609=A291,""))</f>
        <v/>
      </c>
      <c r="H291" s="81" t="str" cm="1">
        <f t="array" ref="H291" xml:space="preserve">
IF(A291="","",
_xlfn._xlws.FILTER('BD ITEM'!$M$12:$M$331,'BD ITEM'!$B$12:$B$331=B291,""))</f>
        <v/>
      </c>
      <c r="I291" s="81" t="str" cm="1">
        <f t="array" ref="I291" xml:space="preserve">
IF(A291="","",
_xlfn._xlws.FILTER('BD ITEM'!$N$12:$N$331,'BD ITEM'!$B$12:$B$331=B291,""))</f>
        <v/>
      </c>
      <c r="J291" s="62" t="str" cm="1">
        <f t="array" ref="J291" xml:space="preserve">
IF(A291="","",
_xlfn._xlws.FILTER('BD PREÇO'!$P$10:$P$1609,'BD PREÇO'!$A$10:$A$1609=A291,""))</f>
        <v/>
      </c>
      <c r="K291" s="90" t="str" cm="1">
        <f t="array" ref="K291" xml:space="preserve">
IF(A291="","",
_xlfn._xlws.FILTER('BD PREÇO'!$Q$10:$Q$1609,'BD PREÇO'!$A$10:$A$1609=A291,""))</f>
        <v/>
      </c>
      <c r="L291" s="88" t="str" cm="1">
        <f t="array" ref="L291" xml:space="preserve">
IF(A291="","",
_xlfn._xlws.FILTER('BD PREÇO'!$R$10:$R$1609,'BD PREÇO'!$A$10:$A$1609=A291,""))</f>
        <v/>
      </c>
      <c r="M291" s="89" t="str" cm="1">
        <f t="array" ref="M291" xml:space="preserve">
IF(A291="","",
_xlfn._xlws.FILTER('BD PREÇO'!$S$10:$S$1609,'BD PREÇO'!$A$10:$A$1609=A291,""))</f>
        <v/>
      </c>
      <c r="N291" s="89" t="str" cm="1">
        <f t="array" ref="N291" xml:space="preserve">
IF(A291="","",
_xlfn._xlws.FILTER('BD ITEM'!$O$12:$O$331,'BD ITEM'!$B$12:$B$331=B291,""))</f>
        <v/>
      </c>
      <c r="O291" s="89" t="str" cm="1">
        <f t="array" ref="O291" xml:space="preserve">
IF(A291="","",
_xlfn._xlws.FILTER('BD ITEM'!$P$12:$P$331,'BD ITEM'!$B$12:$B$331=B291,""))</f>
        <v/>
      </c>
      <c r="P291" s="89" t="str" cm="1">
        <f t="array" ref="P291" xml:space="preserve">
IF(A291="","",
_xlfn._xlws.FILTER('BD ITEM'!$Q$12:$Q$331,'BD ITEM'!$B$12:$B$331=B291,""))</f>
        <v/>
      </c>
      <c r="Q291" s="87" t="str" cm="1">
        <f t="array" ref="Q291" xml:space="preserve">
IF(A291="","",
_xlfn._xlws.FILTER('BD PREÇO'!$T$10:$T$1609,'BD PREÇO'!$A$10:$A$1609=A291,""))</f>
        <v/>
      </c>
      <c r="R291" s="23"/>
    </row>
    <row r="292" spans="1:18">
      <c r="A292" s="41"/>
      <c r="B292" s="81" t="str" cm="1">
        <f t="array" ref="B292" xml:space="preserve">
IF(A292="","",
_xlfn._xlws.FILTER('BD PREÇO'!$B$10:$B$1609,'BD PREÇO'!$A$10:$A$1609=A292,""))</f>
        <v/>
      </c>
      <c r="C292" s="81" t="str" cm="1">
        <f t="array" ref="C292" xml:space="preserve">
IF(A292="","",
_xlfn._xlws.FILTER('BD PREÇO'!$C$10:$C$1609,'BD PREÇO'!$A$10:$A$1609=A292,""))</f>
        <v/>
      </c>
      <c r="D292" s="81" t="str" cm="1">
        <f t="array" ref="D292" xml:space="preserve">
IF(A292="","",
_xlfn._xlws.FILTER('BD ITEM'!$I$12:$I$331,'BD ITEM'!$B$12:$B$331=B292,""))</f>
        <v/>
      </c>
      <c r="E292" s="81" t="str" cm="1">
        <f t="array" ref="E292" xml:space="preserve">
IF(A292="","",
_xlfn._xlws.FILTER('BD PREÇO'!$E$10:$E$1609,'BD PREÇO'!$A$10:$A$1609=A292,""))</f>
        <v/>
      </c>
      <c r="F292" s="81" t="str" cm="1">
        <f t="array" ref="F292" xml:space="preserve">
IF(A292="","",
_xlfn._xlws.FILTER('BD PREÇO'!$F$10:$F$1609,'BD PREÇO'!$A$10:$A$1609=A292,""))</f>
        <v/>
      </c>
      <c r="G292" s="81" t="str" cm="1">
        <f t="array" ref="G292" xml:space="preserve">
IF(A292="","",
_xlfn._xlws.FILTER('BD PREÇO'!$G$10:$G$1609,'BD PREÇO'!$A$10:$A$1609=A292,""))</f>
        <v/>
      </c>
      <c r="H292" s="81" t="str" cm="1">
        <f t="array" ref="H292" xml:space="preserve">
IF(A292="","",
_xlfn._xlws.FILTER('BD ITEM'!$M$12:$M$331,'BD ITEM'!$B$12:$B$331=B292,""))</f>
        <v/>
      </c>
      <c r="I292" s="81" t="str" cm="1">
        <f t="array" ref="I292" xml:space="preserve">
IF(A292="","",
_xlfn._xlws.FILTER('BD ITEM'!$N$12:$N$331,'BD ITEM'!$B$12:$B$331=B292,""))</f>
        <v/>
      </c>
      <c r="J292" s="62" t="str" cm="1">
        <f t="array" ref="J292" xml:space="preserve">
IF(A292="","",
_xlfn._xlws.FILTER('BD PREÇO'!$P$10:$P$1609,'BD PREÇO'!$A$10:$A$1609=A292,""))</f>
        <v/>
      </c>
      <c r="K292" s="90" t="str" cm="1">
        <f t="array" ref="K292" xml:space="preserve">
IF(A292="","",
_xlfn._xlws.FILTER('BD PREÇO'!$Q$10:$Q$1609,'BD PREÇO'!$A$10:$A$1609=A292,""))</f>
        <v/>
      </c>
      <c r="L292" s="88" t="str" cm="1">
        <f t="array" ref="L292" xml:space="preserve">
IF(A292="","",
_xlfn._xlws.FILTER('BD PREÇO'!$R$10:$R$1609,'BD PREÇO'!$A$10:$A$1609=A292,""))</f>
        <v/>
      </c>
      <c r="M292" s="89" t="str" cm="1">
        <f t="array" ref="M292" xml:space="preserve">
IF(A292="","",
_xlfn._xlws.FILTER('BD PREÇO'!$S$10:$S$1609,'BD PREÇO'!$A$10:$A$1609=A292,""))</f>
        <v/>
      </c>
      <c r="N292" s="89" t="str" cm="1">
        <f t="array" ref="N292" xml:space="preserve">
IF(A292="","",
_xlfn._xlws.FILTER('BD ITEM'!$O$12:$O$331,'BD ITEM'!$B$12:$B$331=B292,""))</f>
        <v/>
      </c>
      <c r="O292" s="89" t="str" cm="1">
        <f t="array" ref="O292" xml:space="preserve">
IF(A292="","",
_xlfn._xlws.FILTER('BD ITEM'!$P$12:$P$331,'BD ITEM'!$B$12:$B$331=B292,""))</f>
        <v/>
      </c>
      <c r="P292" s="89" t="str" cm="1">
        <f t="array" ref="P292" xml:space="preserve">
IF(A292="","",
_xlfn._xlws.FILTER('BD ITEM'!$Q$12:$Q$331,'BD ITEM'!$B$12:$B$331=B292,""))</f>
        <v/>
      </c>
      <c r="Q292" s="87" t="str" cm="1">
        <f t="array" ref="Q292" xml:space="preserve">
IF(A292="","",
_xlfn._xlws.FILTER('BD PREÇO'!$T$10:$T$1609,'BD PREÇO'!$A$10:$A$1609=A292,""))</f>
        <v/>
      </c>
      <c r="R292" s="23"/>
    </row>
    <row r="293" spans="1:18">
      <c r="A293" s="41"/>
      <c r="B293" s="81" t="str" cm="1">
        <f t="array" ref="B293" xml:space="preserve">
IF(A293="","",
_xlfn._xlws.FILTER('BD PREÇO'!$B$10:$B$1609,'BD PREÇO'!$A$10:$A$1609=A293,""))</f>
        <v/>
      </c>
      <c r="C293" s="81" t="str" cm="1">
        <f t="array" ref="C293" xml:space="preserve">
IF(A293="","",
_xlfn._xlws.FILTER('BD PREÇO'!$C$10:$C$1609,'BD PREÇO'!$A$10:$A$1609=A293,""))</f>
        <v/>
      </c>
      <c r="D293" s="81" t="str" cm="1">
        <f t="array" ref="D293" xml:space="preserve">
IF(A293="","",
_xlfn._xlws.FILTER('BD ITEM'!$I$12:$I$331,'BD ITEM'!$B$12:$B$331=B293,""))</f>
        <v/>
      </c>
      <c r="E293" s="81" t="str" cm="1">
        <f t="array" ref="E293" xml:space="preserve">
IF(A293="","",
_xlfn._xlws.FILTER('BD PREÇO'!$E$10:$E$1609,'BD PREÇO'!$A$10:$A$1609=A293,""))</f>
        <v/>
      </c>
      <c r="F293" s="81" t="str" cm="1">
        <f t="array" ref="F293" xml:space="preserve">
IF(A293="","",
_xlfn._xlws.FILTER('BD PREÇO'!$F$10:$F$1609,'BD PREÇO'!$A$10:$A$1609=A293,""))</f>
        <v/>
      </c>
      <c r="G293" s="81" t="str" cm="1">
        <f t="array" ref="G293" xml:space="preserve">
IF(A293="","",
_xlfn._xlws.FILTER('BD PREÇO'!$G$10:$G$1609,'BD PREÇO'!$A$10:$A$1609=A293,""))</f>
        <v/>
      </c>
      <c r="H293" s="81" t="str" cm="1">
        <f t="array" ref="H293" xml:space="preserve">
IF(A293="","",
_xlfn._xlws.FILTER('BD ITEM'!$M$12:$M$331,'BD ITEM'!$B$12:$B$331=B293,""))</f>
        <v/>
      </c>
      <c r="I293" s="81" t="str" cm="1">
        <f t="array" ref="I293" xml:space="preserve">
IF(A293="","",
_xlfn._xlws.FILTER('BD ITEM'!$N$12:$N$331,'BD ITEM'!$B$12:$B$331=B293,""))</f>
        <v/>
      </c>
      <c r="J293" s="62" t="str" cm="1">
        <f t="array" ref="J293" xml:space="preserve">
IF(A293="","",
_xlfn._xlws.FILTER('BD PREÇO'!$P$10:$P$1609,'BD PREÇO'!$A$10:$A$1609=A293,""))</f>
        <v/>
      </c>
      <c r="K293" s="90" t="str" cm="1">
        <f t="array" ref="K293" xml:space="preserve">
IF(A293="","",
_xlfn._xlws.FILTER('BD PREÇO'!$Q$10:$Q$1609,'BD PREÇO'!$A$10:$A$1609=A293,""))</f>
        <v/>
      </c>
      <c r="L293" s="88" t="str" cm="1">
        <f t="array" ref="L293" xml:space="preserve">
IF(A293="","",
_xlfn._xlws.FILTER('BD PREÇO'!$R$10:$R$1609,'BD PREÇO'!$A$10:$A$1609=A293,""))</f>
        <v/>
      </c>
      <c r="M293" s="89" t="str" cm="1">
        <f t="array" ref="M293" xml:space="preserve">
IF(A293="","",
_xlfn._xlws.FILTER('BD PREÇO'!$S$10:$S$1609,'BD PREÇO'!$A$10:$A$1609=A293,""))</f>
        <v/>
      </c>
      <c r="N293" s="89" t="str" cm="1">
        <f t="array" ref="N293" xml:space="preserve">
IF(A293="","",
_xlfn._xlws.FILTER('BD ITEM'!$O$12:$O$331,'BD ITEM'!$B$12:$B$331=B293,""))</f>
        <v/>
      </c>
      <c r="O293" s="89" t="str" cm="1">
        <f t="array" ref="O293" xml:space="preserve">
IF(A293="","",
_xlfn._xlws.FILTER('BD ITEM'!$P$12:$P$331,'BD ITEM'!$B$12:$B$331=B293,""))</f>
        <v/>
      </c>
      <c r="P293" s="89" t="str" cm="1">
        <f t="array" ref="P293" xml:space="preserve">
IF(A293="","",
_xlfn._xlws.FILTER('BD ITEM'!$Q$12:$Q$331,'BD ITEM'!$B$12:$B$331=B293,""))</f>
        <v/>
      </c>
      <c r="Q293" s="87" t="str" cm="1">
        <f t="array" ref="Q293" xml:space="preserve">
IF(A293="","",
_xlfn._xlws.FILTER('BD PREÇO'!$T$10:$T$1609,'BD PREÇO'!$A$10:$A$1609=A293,""))</f>
        <v/>
      </c>
      <c r="R293" s="23"/>
    </row>
    <row r="294" spans="1:18">
      <c r="A294" s="41"/>
      <c r="B294" s="81" t="str" cm="1">
        <f t="array" ref="B294" xml:space="preserve">
IF(A294="","",
_xlfn._xlws.FILTER('BD PREÇO'!$B$10:$B$1609,'BD PREÇO'!$A$10:$A$1609=A294,""))</f>
        <v/>
      </c>
      <c r="C294" s="81" t="str" cm="1">
        <f t="array" ref="C294" xml:space="preserve">
IF(A294="","",
_xlfn._xlws.FILTER('BD PREÇO'!$C$10:$C$1609,'BD PREÇO'!$A$10:$A$1609=A294,""))</f>
        <v/>
      </c>
      <c r="D294" s="81" t="str" cm="1">
        <f t="array" ref="D294" xml:space="preserve">
IF(A294="","",
_xlfn._xlws.FILTER('BD ITEM'!$I$12:$I$331,'BD ITEM'!$B$12:$B$331=B294,""))</f>
        <v/>
      </c>
      <c r="E294" s="81" t="str" cm="1">
        <f t="array" ref="E294" xml:space="preserve">
IF(A294="","",
_xlfn._xlws.FILTER('BD PREÇO'!$E$10:$E$1609,'BD PREÇO'!$A$10:$A$1609=A294,""))</f>
        <v/>
      </c>
      <c r="F294" s="81" t="str" cm="1">
        <f t="array" ref="F294" xml:space="preserve">
IF(A294="","",
_xlfn._xlws.FILTER('BD PREÇO'!$F$10:$F$1609,'BD PREÇO'!$A$10:$A$1609=A294,""))</f>
        <v/>
      </c>
      <c r="G294" s="81" t="str" cm="1">
        <f t="array" ref="G294" xml:space="preserve">
IF(A294="","",
_xlfn._xlws.FILTER('BD PREÇO'!$G$10:$G$1609,'BD PREÇO'!$A$10:$A$1609=A294,""))</f>
        <v/>
      </c>
      <c r="H294" s="81" t="str" cm="1">
        <f t="array" ref="H294" xml:space="preserve">
IF(A294="","",
_xlfn._xlws.FILTER('BD ITEM'!$M$12:$M$331,'BD ITEM'!$B$12:$B$331=B294,""))</f>
        <v/>
      </c>
      <c r="I294" s="81" t="str" cm="1">
        <f t="array" ref="I294" xml:space="preserve">
IF(A294="","",
_xlfn._xlws.FILTER('BD ITEM'!$N$12:$N$331,'BD ITEM'!$B$12:$B$331=B294,""))</f>
        <v/>
      </c>
      <c r="J294" s="62" t="str" cm="1">
        <f t="array" ref="J294" xml:space="preserve">
IF(A294="","",
_xlfn._xlws.FILTER('BD PREÇO'!$P$10:$P$1609,'BD PREÇO'!$A$10:$A$1609=A294,""))</f>
        <v/>
      </c>
      <c r="K294" s="90" t="str" cm="1">
        <f t="array" ref="K294" xml:space="preserve">
IF(A294="","",
_xlfn._xlws.FILTER('BD PREÇO'!$Q$10:$Q$1609,'BD PREÇO'!$A$10:$A$1609=A294,""))</f>
        <v/>
      </c>
      <c r="L294" s="88" t="str" cm="1">
        <f t="array" ref="L294" xml:space="preserve">
IF(A294="","",
_xlfn._xlws.FILTER('BD PREÇO'!$R$10:$R$1609,'BD PREÇO'!$A$10:$A$1609=A294,""))</f>
        <v/>
      </c>
      <c r="M294" s="89" t="str" cm="1">
        <f t="array" ref="M294" xml:space="preserve">
IF(A294="","",
_xlfn._xlws.FILTER('BD PREÇO'!$S$10:$S$1609,'BD PREÇO'!$A$10:$A$1609=A294,""))</f>
        <v/>
      </c>
      <c r="N294" s="89" t="str" cm="1">
        <f t="array" ref="N294" xml:space="preserve">
IF(A294="","",
_xlfn._xlws.FILTER('BD ITEM'!$O$12:$O$331,'BD ITEM'!$B$12:$B$331=B294,""))</f>
        <v/>
      </c>
      <c r="O294" s="89" t="str" cm="1">
        <f t="array" ref="O294" xml:space="preserve">
IF(A294="","",
_xlfn._xlws.FILTER('BD ITEM'!$P$12:$P$331,'BD ITEM'!$B$12:$B$331=B294,""))</f>
        <v/>
      </c>
      <c r="P294" s="89" t="str" cm="1">
        <f t="array" ref="P294" xml:space="preserve">
IF(A294="","",
_xlfn._xlws.FILTER('BD ITEM'!$Q$12:$Q$331,'BD ITEM'!$B$12:$B$331=B294,""))</f>
        <v/>
      </c>
      <c r="Q294" s="87" t="str" cm="1">
        <f t="array" ref="Q294" xml:space="preserve">
IF(A294="","",
_xlfn._xlws.FILTER('BD PREÇO'!$T$10:$T$1609,'BD PREÇO'!$A$10:$A$1609=A294,""))</f>
        <v/>
      </c>
      <c r="R294" s="23"/>
    </row>
    <row r="295" spans="1:18">
      <c r="A295" s="41"/>
      <c r="B295" s="81" t="str" cm="1">
        <f t="array" ref="B295" xml:space="preserve">
IF(A295="","",
_xlfn._xlws.FILTER('BD PREÇO'!$B$10:$B$1609,'BD PREÇO'!$A$10:$A$1609=A295,""))</f>
        <v/>
      </c>
      <c r="C295" s="81" t="str" cm="1">
        <f t="array" ref="C295" xml:space="preserve">
IF(A295="","",
_xlfn._xlws.FILTER('BD PREÇO'!$C$10:$C$1609,'BD PREÇO'!$A$10:$A$1609=A295,""))</f>
        <v/>
      </c>
      <c r="D295" s="81" t="str" cm="1">
        <f t="array" ref="D295" xml:space="preserve">
IF(A295="","",
_xlfn._xlws.FILTER('BD ITEM'!$I$12:$I$331,'BD ITEM'!$B$12:$B$331=B295,""))</f>
        <v/>
      </c>
      <c r="E295" s="81" t="str" cm="1">
        <f t="array" ref="E295" xml:space="preserve">
IF(A295="","",
_xlfn._xlws.FILTER('BD PREÇO'!$E$10:$E$1609,'BD PREÇO'!$A$10:$A$1609=A295,""))</f>
        <v/>
      </c>
      <c r="F295" s="81" t="str" cm="1">
        <f t="array" ref="F295" xml:space="preserve">
IF(A295="","",
_xlfn._xlws.FILTER('BD PREÇO'!$F$10:$F$1609,'BD PREÇO'!$A$10:$A$1609=A295,""))</f>
        <v/>
      </c>
      <c r="G295" s="81" t="str" cm="1">
        <f t="array" ref="G295" xml:space="preserve">
IF(A295="","",
_xlfn._xlws.FILTER('BD PREÇO'!$G$10:$G$1609,'BD PREÇO'!$A$10:$A$1609=A295,""))</f>
        <v/>
      </c>
      <c r="H295" s="81" t="str" cm="1">
        <f t="array" ref="H295" xml:space="preserve">
IF(A295="","",
_xlfn._xlws.FILTER('BD ITEM'!$M$12:$M$331,'BD ITEM'!$B$12:$B$331=B295,""))</f>
        <v/>
      </c>
      <c r="I295" s="81" t="str" cm="1">
        <f t="array" ref="I295" xml:space="preserve">
IF(A295="","",
_xlfn._xlws.FILTER('BD ITEM'!$N$12:$N$331,'BD ITEM'!$B$12:$B$331=B295,""))</f>
        <v/>
      </c>
      <c r="J295" s="62" t="str" cm="1">
        <f t="array" ref="J295" xml:space="preserve">
IF(A295="","",
_xlfn._xlws.FILTER('BD PREÇO'!$P$10:$P$1609,'BD PREÇO'!$A$10:$A$1609=A295,""))</f>
        <v/>
      </c>
      <c r="K295" s="90" t="str" cm="1">
        <f t="array" ref="K295" xml:space="preserve">
IF(A295="","",
_xlfn._xlws.FILTER('BD PREÇO'!$Q$10:$Q$1609,'BD PREÇO'!$A$10:$A$1609=A295,""))</f>
        <v/>
      </c>
      <c r="L295" s="88" t="str" cm="1">
        <f t="array" ref="L295" xml:space="preserve">
IF(A295="","",
_xlfn._xlws.FILTER('BD PREÇO'!$R$10:$R$1609,'BD PREÇO'!$A$10:$A$1609=A295,""))</f>
        <v/>
      </c>
      <c r="M295" s="89" t="str" cm="1">
        <f t="array" ref="M295" xml:space="preserve">
IF(A295="","",
_xlfn._xlws.FILTER('BD PREÇO'!$S$10:$S$1609,'BD PREÇO'!$A$10:$A$1609=A295,""))</f>
        <v/>
      </c>
      <c r="N295" s="89" t="str" cm="1">
        <f t="array" ref="N295" xml:space="preserve">
IF(A295="","",
_xlfn._xlws.FILTER('BD ITEM'!$O$12:$O$331,'BD ITEM'!$B$12:$B$331=B295,""))</f>
        <v/>
      </c>
      <c r="O295" s="89" t="str" cm="1">
        <f t="array" ref="O295" xml:space="preserve">
IF(A295="","",
_xlfn._xlws.FILTER('BD ITEM'!$P$12:$P$331,'BD ITEM'!$B$12:$B$331=B295,""))</f>
        <v/>
      </c>
      <c r="P295" s="89" t="str" cm="1">
        <f t="array" ref="P295" xml:space="preserve">
IF(A295="","",
_xlfn._xlws.FILTER('BD ITEM'!$Q$12:$Q$331,'BD ITEM'!$B$12:$B$331=B295,""))</f>
        <v/>
      </c>
      <c r="Q295" s="87" t="str" cm="1">
        <f t="array" ref="Q295" xml:space="preserve">
IF(A295="","",
_xlfn._xlws.FILTER('BD PREÇO'!$T$10:$T$1609,'BD PREÇO'!$A$10:$A$1609=A295,""))</f>
        <v/>
      </c>
      <c r="R295" s="23"/>
    </row>
    <row r="296" spans="1:18">
      <c r="A296" s="41"/>
      <c r="B296" s="81" t="str" cm="1">
        <f t="array" ref="B296" xml:space="preserve">
IF(A296="","",
_xlfn._xlws.FILTER('BD PREÇO'!$B$10:$B$1609,'BD PREÇO'!$A$10:$A$1609=A296,""))</f>
        <v/>
      </c>
      <c r="C296" s="81" t="str" cm="1">
        <f t="array" ref="C296" xml:space="preserve">
IF(A296="","",
_xlfn._xlws.FILTER('BD PREÇO'!$C$10:$C$1609,'BD PREÇO'!$A$10:$A$1609=A296,""))</f>
        <v/>
      </c>
      <c r="D296" s="81" t="str" cm="1">
        <f t="array" ref="D296" xml:space="preserve">
IF(A296="","",
_xlfn._xlws.FILTER('BD ITEM'!$I$12:$I$331,'BD ITEM'!$B$12:$B$331=B296,""))</f>
        <v/>
      </c>
      <c r="E296" s="81" t="str" cm="1">
        <f t="array" ref="E296" xml:space="preserve">
IF(A296="","",
_xlfn._xlws.FILTER('BD PREÇO'!$E$10:$E$1609,'BD PREÇO'!$A$10:$A$1609=A296,""))</f>
        <v/>
      </c>
      <c r="F296" s="81" t="str" cm="1">
        <f t="array" ref="F296" xml:space="preserve">
IF(A296="","",
_xlfn._xlws.FILTER('BD PREÇO'!$F$10:$F$1609,'BD PREÇO'!$A$10:$A$1609=A296,""))</f>
        <v/>
      </c>
      <c r="G296" s="81" t="str" cm="1">
        <f t="array" ref="G296" xml:space="preserve">
IF(A296="","",
_xlfn._xlws.FILTER('BD PREÇO'!$G$10:$G$1609,'BD PREÇO'!$A$10:$A$1609=A296,""))</f>
        <v/>
      </c>
      <c r="H296" s="81" t="str" cm="1">
        <f t="array" ref="H296" xml:space="preserve">
IF(A296="","",
_xlfn._xlws.FILTER('BD ITEM'!$M$12:$M$331,'BD ITEM'!$B$12:$B$331=B296,""))</f>
        <v/>
      </c>
      <c r="I296" s="81" t="str" cm="1">
        <f t="array" ref="I296" xml:space="preserve">
IF(A296="","",
_xlfn._xlws.FILTER('BD ITEM'!$N$12:$N$331,'BD ITEM'!$B$12:$B$331=B296,""))</f>
        <v/>
      </c>
      <c r="J296" s="62" t="str" cm="1">
        <f t="array" ref="J296" xml:space="preserve">
IF(A296="","",
_xlfn._xlws.FILTER('BD PREÇO'!$P$10:$P$1609,'BD PREÇO'!$A$10:$A$1609=A296,""))</f>
        <v/>
      </c>
      <c r="K296" s="90" t="str" cm="1">
        <f t="array" ref="K296" xml:space="preserve">
IF(A296="","",
_xlfn._xlws.FILTER('BD PREÇO'!$Q$10:$Q$1609,'BD PREÇO'!$A$10:$A$1609=A296,""))</f>
        <v/>
      </c>
      <c r="L296" s="88" t="str" cm="1">
        <f t="array" ref="L296" xml:space="preserve">
IF(A296="","",
_xlfn._xlws.FILTER('BD PREÇO'!$R$10:$R$1609,'BD PREÇO'!$A$10:$A$1609=A296,""))</f>
        <v/>
      </c>
      <c r="M296" s="89" t="str" cm="1">
        <f t="array" ref="M296" xml:space="preserve">
IF(A296="","",
_xlfn._xlws.FILTER('BD PREÇO'!$S$10:$S$1609,'BD PREÇO'!$A$10:$A$1609=A296,""))</f>
        <v/>
      </c>
      <c r="N296" s="89" t="str" cm="1">
        <f t="array" ref="N296" xml:space="preserve">
IF(A296="","",
_xlfn._xlws.FILTER('BD ITEM'!$O$12:$O$331,'BD ITEM'!$B$12:$B$331=B296,""))</f>
        <v/>
      </c>
      <c r="O296" s="89" t="str" cm="1">
        <f t="array" ref="O296" xml:space="preserve">
IF(A296="","",
_xlfn._xlws.FILTER('BD ITEM'!$P$12:$P$331,'BD ITEM'!$B$12:$B$331=B296,""))</f>
        <v/>
      </c>
      <c r="P296" s="89" t="str" cm="1">
        <f t="array" ref="P296" xml:space="preserve">
IF(A296="","",
_xlfn._xlws.FILTER('BD ITEM'!$Q$12:$Q$331,'BD ITEM'!$B$12:$B$331=B296,""))</f>
        <v/>
      </c>
      <c r="Q296" s="87" t="str" cm="1">
        <f t="array" ref="Q296" xml:space="preserve">
IF(A296="","",
_xlfn._xlws.FILTER('BD PREÇO'!$T$10:$T$1609,'BD PREÇO'!$A$10:$A$1609=A296,""))</f>
        <v/>
      </c>
      <c r="R296" s="23"/>
    </row>
    <row r="297" spans="1:18">
      <c r="A297" s="41"/>
      <c r="B297" s="81" t="str" cm="1">
        <f t="array" ref="B297" xml:space="preserve">
IF(A297="","",
_xlfn._xlws.FILTER('BD PREÇO'!$B$10:$B$1609,'BD PREÇO'!$A$10:$A$1609=A297,""))</f>
        <v/>
      </c>
      <c r="C297" s="81" t="str" cm="1">
        <f t="array" ref="C297" xml:space="preserve">
IF(A297="","",
_xlfn._xlws.FILTER('BD PREÇO'!$C$10:$C$1609,'BD PREÇO'!$A$10:$A$1609=A297,""))</f>
        <v/>
      </c>
      <c r="D297" s="81" t="str" cm="1">
        <f t="array" ref="D297" xml:space="preserve">
IF(A297="","",
_xlfn._xlws.FILTER('BD ITEM'!$I$12:$I$331,'BD ITEM'!$B$12:$B$331=B297,""))</f>
        <v/>
      </c>
      <c r="E297" s="81" t="str" cm="1">
        <f t="array" ref="E297" xml:space="preserve">
IF(A297="","",
_xlfn._xlws.FILTER('BD PREÇO'!$E$10:$E$1609,'BD PREÇO'!$A$10:$A$1609=A297,""))</f>
        <v/>
      </c>
      <c r="F297" s="81" t="str" cm="1">
        <f t="array" ref="F297" xml:space="preserve">
IF(A297="","",
_xlfn._xlws.FILTER('BD PREÇO'!$F$10:$F$1609,'BD PREÇO'!$A$10:$A$1609=A297,""))</f>
        <v/>
      </c>
      <c r="G297" s="81" t="str" cm="1">
        <f t="array" ref="G297" xml:space="preserve">
IF(A297="","",
_xlfn._xlws.FILTER('BD PREÇO'!$G$10:$G$1609,'BD PREÇO'!$A$10:$A$1609=A297,""))</f>
        <v/>
      </c>
      <c r="H297" s="81" t="str" cm="1">
        <f t="array" ref="H297" xml:space="preserve">
IF(A297="","",
_xlfn._xlws.FILTER('BD ITEM'!$M$12:$M$331,'BD ITEM'!$B$12:$B$331=B297,""))</f>
        <v/>
      </c>
      <c r="I297" s="81" t="str" cm="1">
        <f t="array" ref="I297" xml:space="preserve">
IF(A297="","",
_xlfn._xlws.FILTER('BD ITEM'!$N$12:$N$331,'BD ITEM'!$B$12:$B$331=B297,""))</f>
        <v/>
      </c>
      <c r="J297" s="62" t="str" cm="1">
        <f t="array" ref="J297" xml:space="preserve">
IF(A297="","",
_xlfn._xlws.FILTER('BD PREÇO'!$P$10:$P$1609,'BD PREÇO'!$A$10:$A$1609=A297,""))</f>
        <v/>
      </c>
      <c r="K297" s="90" t="str" cm="1">
        <f t="array" ref="K297" xml:space="preserve">
IF(A297="","",
_xlfn._xlws.FILTER('BD PREÇO'!$Q$10:$Q$1609,'BD PREÇO'!$A$10:$A$1609=A297,""))</f>
        <v/>
      </c>
      <c r="L297" s="88" t="str" cm="1">
        <f t="array" ref="L297" xml:space="preserve">
IF(A297="","",
_xlfn._xlws.FILTER('BD PREÇO'!$R$10:$R$1609,'BD PREÇO'!$A$10:$A$1609=A297,""))</f>
        <v/>
      </c>
      <c r="M297" s="89" t="str" cm="1">
        <f t="array" ref="M297" xml:space="preserve">
IF(A297="","",
_xlfn._xlws.FILTER('BD PREÇO'!$S$10:$S$1609,'BD PREÇO'!$A$10:$A$1609=A297,""))</f>
        <v/>
      </c>
      <c r="N297" s="89" t="str" cm="1">
        <f t="array" ref="N297" xml:space="preserve">
IF(A297="","",
_xlfn._xlws.FILTER('BD ITEM'!$O$12:$O$331,'BD ITEM'!$B$12:$B$331=B297,""))</f>
        <v/>
      </c>
      <c r="O297" s="89" t="str" cm="1">
        <f t="array" ref="O297" xml:space="preserve">
IF(A297="","",
_xlfn._xlws.FILTER('BD ITEM'!$P$12:$P$331,'BD ITEM'!$B$12:$B$331=B297,""))</f>
        <v/>
      </c>
      <c r="P297" s="89" t="str" cm="1">
        <f t="array" ref="P297" xml:space="preserve">
IF(A297="","",
_xlfn._xlws.FILTER('BD ITEM'!$Q$12:$Q$331,'BD ITEM'!$B$12:$B$331=B297,""))</f>
        <v/>
      </c>
      <c r="Q297" s="87" t="str" cm="1">
        <f t="array" ref="Q297" xml:space="preserve">
IF(A297="","",
_xlfn._xlws.FILTER('BD PREÇO'!$T$10:$T$1609,'BD PREÇO'!$A$10:$A$1609=A297,""))</f>
        <v/>
      </c>
      <c r="R297" s="23"/>
    </row>
    <row r="298" spans="1:18">
      <c r="A298" s="41"/>
      <c r="B298" s="81" t="str" cm="1">
        <f t="array" ref="B298" xml:space="preserve">
IF(A298="","",
_xlfn._xlws.FILTER('BD PREÇO'!$B$10:$B$1609,'BD PREÇO'!$A$10:$A$1609=A298,""))</f>
        <v/>
      </c>
      <c r="C298" s="81" t="str" cm="1">
        <f t="array" ref="C298" xml:space="preserve">
IF(A298="","",
_xlfn._xlws.FILTER('BD PREÇO'!$C$10:$C$1609,'BD PREÇO'!$A$10:$A$1609=A298,""))</f>
        <v/>
      </c>
      <c r="D298" s="81" t="str" cm="1">
        <f t="array" ref="D298" xml:space="preserve">
IF(A298="","",
_xlfn._xlws.FILTER('BD ITEM'!$I$12:$I$331,'BD ITEM'!$B$12:$B$331=B298,""))</f>
        <v/>
      </c>
      <c r="E298" s="81" t="str" cm="1">
        <f t="array" ref="E298" xml:space="preserve">
IF(A298="","",
_xlfn._xlws.FILTER('BD PREÇO'!$E$10:$E$1609,'BD PREÇO'!$A$10:$A$1609=A298,""))</f>
        <v/>
      </c>
      <c r="F298" s="81" t="str" cm="1">
        <f t="array" ref="F298" xml:space="preserve">
IF(A298="","",
_xlfn._xlws.FILTER('BD PREÇO'!$F$10:$F$1609,'BD PREÇO'!$A$10:$A$1609=A298,""))</f>
        <v/>
      </c>
      <c r="G298" s="81" t="str" cm="1">
        <f t="array" ref="G298" xml:space="preserve">
IF(A298="","",
_xlfn._xlws.FILTER('BD PREÇO'!$G$10:$G$1609,'BD PREÇO'!$A$10:$A$1609=A298,""))</f>
        <v/>
      </c>
      <c r="H298" s="81" t="str" cm="1">
        <f t="array" ref="H298" xml:space="preserve">
IF(A298="","",
_xlfn._xlws.FILTER('BD ITEM'!$M$12:$M$331,'BD ITEM'!$B$12:$B$331=B298,""))</f>
        <v/>
      </c>
      <c r="I298" s="81" t="str" cm="1">
        <f t="array" ref="I298" xml:space="preserve">
IF(A298="","",
_xlfn._xlws.FILTER('BD ITEM'!$N$12:$N$331,'BD ITEM'!$B$12:$B$331=B298,""))</f>
        <v/>
      </c>
      <c r="J298" s="62" t="str" cm="1">
        <f t="array" ref="J298" xml:space="preserve">
IF(A298="","",
_xlfn._xlws.FILTER('BD PREÇO'!$P$10:$P$1609,'BD PREÇO'!$A$10:$A$1609=A298,""))</f>
        <v/>
      </c>
      <c r="K298" s="90" t="str" cm="1">
        <f t="array" ref="K298" xml:space="preserve">
IF(A298="","",
_xlfn._xlws.FILTER('BD PREÇO'!$Q$10:$Q$1609,'BD PREÇO'!$A$10:$A$1609=A298,""))</f>
        <v/>
      </c>
      <c r="L298" s="88" t="str" cm="1">
        <f t="array" ref="L298" xml:space="preserve">
IF(A298="","",
_xlfn._xlws.FILTER('BD PREÇO'!$R$10:$R$1609,'BD PREÇO'!$A$10:$A$1609=A298,""))</f>
        <v/>
      </c>
      <c r="M298" s="89" t="str" cm="1">
        <f t="array" ref="M298" xml:space="preserve">
IF(A298="","",
_xlfn._xlws.FILTER('BD PREÇO'!$S$10:$S$1609,'BD PREÇO'!$A$10:$A$1609=A298,""))</f>
        <v/>
      </c>
      <c r="N298" s="89" t="str" cm="1">
        <f t="array" ref="N298" xml:space="preserve">
IF(A298="","",
_xlfn._xlws.FILTER('BD ITEM'!$O$12:$O$331,'BD ITEM'!$B$12:$B$331=B298,""))</f>
        <v/>
      </c>
      <c r="O298" s="89" t="str" cm="1">
        <f t="array" ref="O298" xml:space="preserve">
IF(A298="","",
_xlfn._xlws.FILTER('BD ITEM'!$P$12:$P$331,'BD ITEM'!$B$12:$B$331=B298,""))</f>
        <v/>
      </c>
      <c r="P298" s="89" t="str" cm="1">
        <f t="array" ref="P298" xml:space="preserve">
IF(A298="","",
_xlfn._xlws.FILTER('BD ITEM'!$Q$12:$Q$331,'BD ITEM'!$B$12:$B$331=B298,""))</f>
        <v/>
      </c>
      <c r="Q298" s="87" t="str" cm="1">
        <f t="array" ref="Q298" xml:space="preserve">
IF(A298="","",
_xlfn._xlws.FILTER('BD PREÇO'!$T$10:$T$1609,'BD PREÇO'!$A$10:$A$1609=A298,""))</f>
        <v/>
      </c>
      <c r="R298" s="23"/>
    </row>
    <row r="299" spans="1:18">
      <c r="A299" s="41"/>
      <c r="B299" s="81" t="str" cm="1">
        <f t="array" ref="B299" xml:space="preserve">
IF(A299="","",
_xlfn._xlws.FILTER('BD PREÇO'!$B$10:$B$1609,'BD PREÇO'!$A$10:$A$1609=A299,""))</f>
        <v/>
      </c>
      <c r="C299" s="81" t="str" cm="1">
        <f t="array" ref="C299" xml:space="preserve">
IF(A299="","",
_xlfn._xlws.FILTER('BD PREÇO'!$C$10:$C$1609,'BD PREÇO'!$A$10:$A$1609=A299,""))</f>
        <v/>
      </c>
      <c r="D299" s="81" t="str" cm="1">
        <f t="array" ref="D299" xml:space="preserve">
IF(A299="","",
_xlfn._xlws.FILTER('BD ITEM'!$I$12:$I$331,'BD ITEM'!$B$12:$B$331=B299,""))</f>
        <v/>
      </c>
      <c r="E299" s="81" t="str" cm="1">
        <f t="array" ref="E299" xml:space="preserve">
IF(A299="","",
_xlfn._xlws.FILTER('BD PREÇO'!$E$10:$E$1609,'BD PREÇO'!$A$10:$A$1609=A299,""))</f>
        <v/>
      </c>
      <c r="F299" s="81" t="str" cm="1">
        <f t="array" ref="F299" xml:space="preserve">
IF(A299="","",
_xlfn._xlws.FILTER('BD PREÇO'!$F$10:$F$1609,'BD PREÇO'!$A$10:$A$1609=A299,""))</f>
        <v/>
      </c>
      <c r="G299" s="81" t="str" cm="1">
        <f t="array" ref="G299" xml:space="preserve">
IF(A299="","",
_xlfn._xlws.FILTER('BD PREÇO'!$G$10:$G$1609,'BD PREÇO'!$A$10:$A$1609=A299,""))</f>
        <v/>
      </c>
      <c r="H299" s="81" t="str" cm="1">
        <f t="array" ref="H299" xml:space="preserve">
IF(A299="","",
_xlfn._xlws.FILTER('BD ITEM'!$M$12:$M$331,'BD ITEM'!$B$12:$B$331=B299,""))</f>
        <v/>
      </c>
      <c r="I299" s="81" t="str" cm="1">
        <f t="array" ref="I299" xml:space="preserve">
IF(A299="","",
_xlfn._xlws.FILTER('BD ITEM'!$N$12:$N$331,'BD ITEM'!$B$12:$B$331=B299,""))</f>
        <v/>
      </c>
      <c r="J299" s="62" t="str" cm="1">
        <f t="array" ref="J299" xml:space="preserve">
IF(A299="","",
_xlfn._xlws.FILTER('BD PREÇO'!$P$10:$P$1609,'BD PREÇO'!$A$10:$A$1609=A299,""))</f>
        <v/>
      </c>
      <c r="K299" s="90" t="str" cm="1">
        <f t="array" ref="K299" xml:space="preserve">
IF(A299="","",
_xlfn._xlws.FILTER('BD PREÇO'!$Q$10:$Q$1609,'BD PREÇO'!$A$10:$A$1609=A299,""))</f>
        <v/>
      </c>
      <c r="L299" s="88" t="str" cm="1">
        <f t="array" ref="L299" xml:space="preserve">
IF(A299="","",
_xlfn._xlws.FILTER('BD PREÇO'!$R$10:$R$1609,'BD PREÇO'!$A$10:$A$1609=A299,""))</f>
        <v/>
      </c>
      <c r="M299" s="89" t="str" cm="1">
        <f t="array" ref="M299" xml:space="preserve">
IF(A299="","",
_xlfn._xlws.FILTER('BD PREÇO'!$S$10:$S$1609,'BD PREÇO'!$A$10:$A$1609=A299,""))</f>
        <v/>
      </c>
      <c r="N299" s="89" t="str" cm="1">
        <f t="array" ref="N299" xml:space="preserve">
IF(A299="","",
_xlfn._xlws.FILTER('BD ITEM'!$O$12:$O$331,'BD ITEM'!$B$12:$B$331=B299,""))</f>
        <v/>
      </c>
      <c r="O299" s="89" t="str" cm="1">
        <f t="array" ref="O299" xml:space="preserve">
IF(A299="","",
_xlfn._xlws.FILTER('BD ITEM'!$P$12:$P$331,'BD ITEM'!$B$12:$B$331=B299,""))</f>
        <v/>
      </c>
      <c r="P299" s="89" t="str" cm="1">
        <f t="array" ref="P299" xml:space="preserve">
IF(A299="","",
_xlfn._xlws.FILTER('BD ITEM'!$Q$12:$Q$331,'BD ITEM'!$B$12:$B$331=B299,""))</f>
        <v/>
      </c>
      <c r="Q299" s="94" t="str" cm="1">
        <f t="array" ref="Q299" xml:space="preserve">
IF(A299="","",
_xlfn._xlws.FILTER('BD PREÇO'!$T$10:$T$1609,'BD PREÇO'!$A$10:$A$1609=A299,""))</f>
        <v/>
      </c>
      <c r="R299" s="23"/>
    </row>
    <row r="300" spans="1:18">
      <c r="A300" s="41"/>
      <c r="B300" s="81" t="str" cm="1">
        <f t="array" ref="B300" xml:space="preserve">
IF(A300="","",
_xlfn._xlws.FILTER('BD PREÇO'!$B$10:$B$1609,'BD PREÇO'!$A$10:$A$1609=A300,""))</f>
        <v/>
      </c>
      <c r="C300" s="81" t="str" cm="1">
        <f t="array" ref="C300" xml:space="preserve">
IF(A300="","",
_xlfn._xlws.FILTER('BD PREÇO'!$C$10:$C$1609,'BD PREÇO'!$A$10:$A$1609=A300,""))</f>
        <v/>
      </c>
      <c r="D300" s="81" t="str" cm="1">
        <f t="array" ref="D300" xml:space="preserve">
IF(A300="","",
_xlfn._xlws.FILTER('BD ITEM'!$I$12:$I$331,'BD ITEM'!$B$12:$B$331=B300,""))</f>
        <v/>
      </c>
      <c r="E300" s="81" t="str" cm="1">
        <f t="array" ref="E300" xml:space="preserve">
IF(A300="","",
_xlfn._xlws.FILTER('BD PREÇO'!$E$10:$E$1609,'BD PREÇO'!$A$10:$A$1609=A300,""))</f>
        <v/>
      </c>
      <c r="F300" s="81" t="str" cm="1">
        <f t="array" ref="F300" xml:space="preserve">
IF(A300="","",
_xlfn._xlws.FILTER('BD PREÇO'!$F$10:$F$1609,'BD PREÇO'!$A$10:$A$1609=A300,""))</f>
        <v/>
      </c>
      <c r="G300" s="81" t="str" cm="1">
        <f t="array" ref="G300" xml:space="preserve">
IF(A300="","",
_xlfn._xlws.FILTER('BD PREÇO'!$G$10:$G$1609,'BD PREÇO'!$A$10:$A$1609=A300,""))</f>
        <v/>
      </c>
      <c r="H300" s="81" t="str" cm="1">
        <f t="array" ref="H300" xml:space="preserve">
IF(A300="","",
_xlfn._xlws.FILTER('BD ITEM'!$M$12:$M$331,'BD ITEM'!$B$12:$B$331=B300,""))</f>
        <v/>
      </c>
      <c r="I300" s="81" t="str" cm="1">
        <f t="array" ref="I300" xml:space="preserve">
IF(A300="","",
_xlfn._xlws.FILTER('BD ITEM'!$N$12:$N$331,'BD ITEM'!$B$12:$B$331=B300,""))</f>
        <v/>
      </c>
      <c r="J300" s="62" t="str" cm="1">
        <f t="array" ref="J300" xml:space="preserve">
IF(A300="","",
_xlfn._xlws.FILTER('BD PREÇO'!$P$10:$P$1609,'BD PREÇO'!$A$10:$A$1609=A300,""))</f>
        <v/>
      </c>
      <c r="K300" s="90" t="str" cm="1">
        <f t="array" ref="K300" xml:space="preserve">
IF(A300="","",
_xlfn._xlws.FILTER('BD PREÇO'!$Q$10:$Q$1609,'BD PREÇO'!$A$10:$A$1609=A300,""))</f>
        <v/>
      </c>
      <c r="L300" s="88" t="str" cm="1">
        <f t="array" ref="L300" xml:space="preserve">
IF(A300="","",
_xlfn._xlws.FILTER('BD PREÇO'!$R$10:$R$1609,'BD PREÇO'!$A$10:$A$1609=A300,""))</f>
        <v/>
      </c>
      <c r="M300" s="89" t="str" cm="1">
        <f t="array" ref="M300" xml:space="preserve">
IF(A300="","",
_xlfn._xlws.FILTER('BD PREÇO'!$S$10:$S$1609,'BD PREÇO'!$A$10:$A$1609=A300,""))</f>
        <v/>
      </c>
      <c r="N300" s="89" t="str" cm="1">
        <f t="array" ref="N300" xml:space="preserve">
IF(A300="","",
_xlfn._xlws.FILTER('BD ITEM'!$O$12:$O$331,'BD ITEM'!$B$12:$B$331=B300,""))</f>
        <v/>
      </c>
      <c r="O300" s="89" t="str" cm="1">
        <f t="array" ref="O300" xml:space="preserve">
IF(A300="","",
_xlfn._xlws.FILTER('BD ITEM'!$P$12:$P$331,'BD ITEM'!$B$12:$B$331=B300,""))</f>
        <v/>
      </c>
      <c r="P300" s="89" t="str" cm="1">
        <f t="array" ref="P300" xml:space="preserve">
IF(A300="","",
_xlfn._xlws.FILTER('BD ITEM'!$Q$12:$Q$331,'BD ITEM'!$B$12:$B$331=B300,""))</f>
        <v/>
      </c>
      <c r="Q300" s="87" t="str" cm="1">
        <f t="array" ref="Q300" xml:space="preserve">
IF(A300="","",
_xlfn._xlws.FILTER('BD PREÇO'!$T$10:$T$1609,'BD PREÇO'!$A$10:$A$1609=A300,""))</f>
        <v/>
      </c>
      <c r="R300" s="23"/>
    </row>
    <row r="301" spans="1:18">
      <c r="A301" s="41"/>
      <c r="B301" s="81" t="str" cm="1">
        <f t="array" ref="B301" xml:space="preserve">
IF(A301="","",
_xlfn._xlws.FILTER('BD PREÇO'!$B$10:$B$1609,'BD PREÇO'!$A$10:$A$1609=A301,""))</f>
        <v/>
      </c>
      <c r="C301" s="81" t="str" cm="1">
        <f t="array" ref="C301" xml:space="preserve">
IF(A301="","",
_xlfn._xlws.FILTER('BD PREÇO'!$C$10:$C$1609,'BD PREÇO'!$A$10:$A$1609=A301,""))</f>
        <v/>
      </c>
      <c r="D301" s="81" t="str" cm="1">
        <f t="array" ref="D301" xml:space="preserve">
IF(A301="","",
_xlfn._xlws.FILTER('BD ITEM'!$I$12:$I$331,'BD ITEM'!$B$12:$B$331=B301,""))</f>
        <v/>
      </c>
      <c r="E301" s="81" t="str" cm="1">
        <f t="array" ref="E301" xml:space="preserve">
IF(A301="","",
_xlfn._xlws.FILTER('BD PREÇO'!$E$10:$E$1609,'BD PREÇO'!$A$10:$A$1609=A301,""))</f>
        <v/>
      </c>
      <c r="F301" s="81" t="str" cm="1">
        <f t="array" ref="F301" xml:space="preserve">
IF(A301="","",
_xlfn._xlws.FILTER('BD PREÇO'!$F$10:$F$1609,'BD PREÇO'!$A$10:$A$1609=A301,""))</f>
        <v/>
      </c>
      <c r="G301" s="81" t="str" cm="1">
        <f t="array" ref="G301" xml:space="preserve">
IF(A301="","",
_xlfn._xlws.FILTER('BD PREÇO'!$G$10:$G$1609,'BD PREÇO'!$A$10:$A$1609=A301,""))</f>
        <v/>
      </c>
      <c r="H301" s="81" t="str" cm="1">
        <f t="array" ref="H301" xml:space="preserve">
IF(A301="","",
_xlfn._xlws.FILTER('BD ITEM'!$M$12:$M$331,'BD ITEM'!$B$12:$B$331=B301,""))</f>
        <v/>
      </c>
      <c r="I301" s="81" t="str" cm="1">
        <f t="array" ref="I301" xml:space="preserve">
IF(A301="","",
_xlfn._xlws.FILTER('BD ITEM'!$N$12:$N$331,'BD ITEM'!$B$12:$B$331=B301,""))</f>
        <v/>
      </c>
      <c r="J301" s="62" t="str" cm="1">
        <f t="array" ref="J301" xml:space="preserve">
IF(A301="","",
_xlfn._xlws.FILTER('BD PREÇO'!$P$10:$P$1609,'BD PREÇO'!$A$10:$A$1609=A301,""))</f>
        <v/>
      </c>
      <c r="K301" s="90" t="str" cm="1">
        <f t="array" ref="K301" xml:space="preserve">
IF(A301="","",
_xlfn._xlws.FILTER('BD PREÇO'!$Q$10:$Q$1609,'BD PREÇO'!$A$10:$A$1609=A301,""))</f>
        <v/>
      </c>
      <c r="L301" s="88" t="str" cm="1">
        <f t="array" ref="L301" xml:space="preserve">
IF(A301="","",
_xlfn._xlws.FILTER('BD PREÇO'!$R$10:$R$1609,'BD PREÇO'!$A$10:$A$1609=A301,""))</f>
        <v/>
      </c>
      <c r="M301" s="89" t="str" cm="1">
        <f t="array" ref="M301" xml:space="preserve">
IF(A301="","",
_xlfn._xlws.FILTER('BD PREÇO'!$S$10:$S$1609,'BD PREÇO'!$A$10:$A$1609=A301,""))</f>
        <v/>
      </c>
      <c r="N301" s="89" t="str" cm="1">
        <f t="array" ref="N301" xml:space="preserve">
IF(A301="","",
_xlfn._xlws.FILTER('BD ITEM'!$O$12:$O$331,'BD ITEM'!$B$12:$B$331=B301,""))</f>
        <v/>
      </c>
      <c r="O301" s="89" t="str" cm="1">
        <f t="array" ref="O301" xml:space="preserve">
IF(A301="","",
_xlfn._xlws.FILTER('BD ITEM'!$P$12:$P$331,'BD ITEM'!$B$12:$B$331=B301,""))</f>
        <v/>
      </c>
      <c r="P301" s="89" t="str" cm="1">
        <f t="array" ref="P301" xml:space="preserve">
IF(A301="","",
_xlfn._xlws.FILTER('BD ITEM'!$Q$12:$Q$331,'BD ITEM'!$B$12:$B$331=B301,""))</f>
        <v/>
      </c>
      <c r="Q301" s="87" t="str" cm="1">
        <f t="array" ref="Q301" xml:space="preserve">
IF(A301="","",
_xlfn._xlws.FILTER('BD PREÇO'!$T$10:$T$1609,'BD PREÇO'!$A$10:$A$1609=A301,""))</f>
        <v/>
      </c>
      <c r="R301" s="23"/>
    </row>
    <row r="302" spans="1:18">
      <c r="A302" s="41"/>
      <c r="B302" s="81" t="str" cm="1">
        <f t="array" ref="B302" xml:space="preserve">
IF(A302="","",
_xlfn._xlws.FILTER('BD PREÇO'!$B$10:$B$1609,'BD PREÇO'!$A$10:$A$1609=A302,""))</f>
        <v/>
      </c>
      <c r="C302" s="81" t="str" cm="1">
        <f t="array" ref="C302" xml:space="preserve">
IF(A302="","",
_xlfn._xlws.FILTER('BD PREÇO'!$C$10:$C$1609,'BD PREÇO'!$A$10:$A$1609=A302,""))</f>
        <v/>
      </c>
      <c r="D302" s="81" t="str" cm="1">
        <f t="array" ref="D302" xml:space="preserve">
IF(A302="","",
_xlfn._xlws.FILTER('BD ITEM'!$I$12:$I$331,'BD ITEM'!$B$12:$B$331=B302,""))</f>
        <v/>
      </c>
      <c r="E302" s="81" t="str" cm="1">
        <f t="array" ref="E302" xml:space="preserve">
IF(A302="","",
_xlfn._xlws.FILTER('BD PREÇO'!$E$10:$E$1609,'BD PREÇO'!$A$10:$A$1609=A302,""))</f>
        <v/>
      </c>
      <c r="F302" s="81" t="str" cm="1">
        <f t="array" ref="F302" xml:space="preserve">
IF(A302="","",
_xlfn._xlws.FILTER('BD PREÇO'!$F$10:$F$1609,'BD PREÇO'!$A$10:$A$1609=A302,""))</f>
        <v/>
      </c>
      <c r="G302" s="81" t="str" cm="1">
        <f t="array" ref="G302" xml:space="preserve">
IF(A302="","",
_xlfn._xlws.FILTER('BD PREÇO'!$G$10:$G$1609,'BD PREÇO'!$A$10:$A$1609=A302,""))</f>
        <v/>
      </c>
      <c r="H302" s="81" t="str" cm="1">
        <f t="array" ref="H302" xml:space="preserve">
IF(A302="","",
_xlfn._xlws.FILTER('BD ITEM'!$M$12:$M$331,'BD ITEM'!$B$12:$B$331=B302,""))</f>
        <v/>
      </c>
      <c r="I302" s="81" t="str" cm="1">
        <f t="array" ref="I302" xml:space="preserve">
IF(A302="","",
_xlfn._xlws.FILTER('BD ITEM'!$N$12:$N$331,'BD ITEM'!$B$12:$B$331=B302,""))</f>
        <v/>
      </c>
      <c r="J302" s="62" t="str" cm="1">
        <f t="array" ref="J302" xml:space="preserve">
IF(A302="","",
_xlfn._xlws.FILTER('BD PREÇO'!$P$10:$P$1609,'BD PREÇO'!$A$10:$A$1609=A302,""))</f>
        <v/>
      </c>
      <c r="K302" s="90" t="str" cm="1">
        <f t="array" ref="K302" xml:space="preserve">
IF(A302="","",
_xlfn._xlws.FILTER('BD PREÇO'!$Q$10:$Q$1609,'BD PREÇO'!$A$10:$A$1609=A302,""))</f>
        <v/>
      </c>
      <c r="L302" s="88" t="str" cm="1">
        <f t="array" ref="L302" xml:space="preserve">
IF(A302="","",
_xlfn._xlws.FILTER('BD PREÇO'!$R$10:$R$1609,'BD PREÇO'!$A$10:$A$1609=A302,""))</f>
        <v/>
      </c>
      <c r="M302" s="89" t="str" cm="1">
        <f t="array" ref="M302" xml:space="preserve">
IF(A302="","",
_xlfn._xlws.FILTER('BD PREÇO'!$S$10:$S$1609,'BD PREÇO'!$A$10:$A$1609=A302,""))</f>
        <v/>
      </c>
      <c r="N302" s="89" t="str" cm="1">
        <f t="array" ref="N302" xml:space="preserve">
IF(A302="","",
_xlfn._xlws.FILTER('BD ITEM'!$O$12:$O$331,'BD ITEM'!$B$12:$B$331=B302,""))</f>
        <v/>
      </c>
      <c r="O302" s="89" t="str" cm="1">
        <f t="array" ref="O302" xml:space="preserve">
IF(A302="","",
_xlfn._xlws.FILTER('BD ITEM'!$P$12:$P$331,'BD ITEM'!$B$12:$B$331=B302,""))</f>
        <v/>
      </c>
      <c r="P302" s="89" t="str" cm="1">
        <f t="array" ref="P302" xml:space="preserve">
IF(A302="","",
_xlfn._xlws.FILTER('BD ITEM'!$Q$12:$Q$331,'BD ITEM'!$B$12:$B$331=B302,""))</f>
        <v/>
      </c>
      <c r="Q302" s="87" t="str" cm="1">
        <f t="array" ref="Q302" xml:space="preserve">
IF(A302="","",
_xlfn._xlws.FILTER('BD PREÇO'!$T$10:$T$1609,'BD PREÇO'!$A$10:$A$1609=A302,""))</f>
        <v/>
      </c>
      <c r="R302" s="23"/>
    </row>
    <row r="303" spans="1:18">
      <c r="A303" s="41"/>
      <c r="B303" s="81" t="str" cm="1">
        <f t="array" ref="B303" xml:space="preserve">
IF(A303="","",
_xlfn._xlws.FILTER('BD PREÇO'!$B$10:$B$1609,'BD PREÇO'!$A$10:$A$1609=A303,""))</f>
        <v/>
      </c>
      <c r="C303" s="81" t="str" cm="1">
        <f t="array" ref="C303" xml:space="preserve">
IF(A303="","",
_xlfn._xlws.FILTER('BD PREÇO'!$C$10:$C$1609,'BD PREÇO'!$A$10:$A$1609=A303,""))</f>
        <v/>
      </c>
      <c r="D303" s="81" t="str" cm="1">
        <f t="array" ref="D303" xml:space="preserve">
IF(A303="","",
_xlfn._xlws.FILTER('BD ITEM'!$I$12:$I$331,'BD ITEM'!$B$12:$B$331=B303,""))</f>
        <v/>
      </c>
      <c r="E303" s="81" t="str" cm="1">
        <f t="array" ref="E303" xml:space="preserve">
IF(A303="","",
_xlfn._xlws.FILTER('BD PREÇO'!$E$10:$E$1609,'BD PREÇO'!$A$10:$A$1609=A303,""))</f>
        <v/>
      </c>
      <c r="F303" s="81" t="str" cm="1">
        <f t="array" ref="F303" xml:space="preserve">
IF(A303="","",
_xlfn._xlws.FILTER('BD PREÇO'!$F$10:$F$1609,'BD PREÇO'!$A$10:$A$1609=A303,""))</f>
        <v/>
      </c>
      <c r="G303" s="81" t="str" cm="1">
        <f t="array" ref="G303" xml:space="preserve">
IF(A303="","",
_xlfn._xlws.FILTER('BD PREÇO'!$G$10:$G$1609,'BD PREÇO'!$A$10:$A$1609=A303,""))</f>
        <v/>
      </c>
      <c r="H303" s="81" t="str" cm="1">
        <f t="array" ref="H303" xml:space="preserve">
IF(A303="","",
_xlfn._xlws.FILTER('BD ITEM'!$M$12:$M$331,'BD ITEM'!$B$12:$B$331=B303,""))</f>
        <v/>
      </c>
      <c r="I303" s="81" t="str" cm="1">
        <f t="array" ref="I303" xml:space="preserve">
IF(A303="","",
_xlfn._xlws.FILTER('BD ITEM'!$N$12:$N$331,'BD ITEM'!$B$12:$B$331=B303,""))</f>
        <v/>
      </c>
      <c r="J303" s="62" t="str" cm="1">
        <f t="array" ref="J303" xml:space="preserve">
IF(A303="","",
_xlfn._xlws.FILTER('BD PREÇO'!$P$10:$P$1609,'BD PREÇO'!$A$10:$A$1609=A303,""))</f>
        <v/>
      </c>
      <c r="K303" s="90" t="str" cm="1">
        <f t="array" ref="K303" xml:space="preserve">
IF(A303="","",
_xlfn._xlws.FILTER('BD PREÇO'!$Q$10:$Q$1609,'BD PREÇO'!$A$10:$A$1609=A303,""))</f>
        <v/>
      </c>
      <c r="L303" s="88" t="str" cm="1">
        <f t="array" ref="L303" xml:space="preserve">
IF(A303="","",
_xlfn._xlws.FILTER('BD PREÇO'!$R$10:$R$1609,'BD PREÇO'!$A$10:$A$1609=A303,""))</f>
        <v/>
      </c>
      <c r="M303" s="89" t="str" cm="1">
        <f t="array" ref="M303" xml:space="preserve">
IF(A303="","",
_xlfn._xlws.FILTER('BD PREÇO'!$S$10:$S$1609,'BD PREÇO'!$A$10:$A$1609=A303,""))</f>
        <v/>
      </c>
      <c r="N303" s="89" t="str" cm="1">
        <f t="array" ref="N303" xml:space="preserve">
IF(A303="","",
_xlfn._xlws.FILTER('BD ITEM'!$O$12:$O$331,'BD ITEM'!$B$12:$B$331=B303,""))</f>
        <v/>
      </c>
      <c r="O303" s="89" t="str" cm="1">
        <f t="array" ref="O303" xml:space="preserve">
IF(A303="","",
_xlfn._xlws.FILTER('BD ITEM'!$P$12:$P$331,'BD ITEM'!$B$12:$B$331=B303,""))</f>
        <v/>
      </c>
      <c r="P303" s="89" t="str" cm="1">
        <f t="array" ref="P303" xml:space="preserve">
IF(A303="","",
_xlfn._xlws.FILTER('BD ITEM'!$Q$12:$Q$331,'BD ITEM'!$B$12:$B$331=B303,""))</f>
        <v/>
      </c>
      <c r="Q303" s="87" t="str" cm="1">
        <f t="array" ref="Q303" xml:space="preserve">
IF(A303="","",
_xlfn._xlws.FILTER('BD PREÇO'!$T$10:$T$1609,'BD PREÇO'!$A$10:$A$1609=A303,""))</f>
        <v/>
      </c>
      <c r="R303" s="23"/>
    </row>
    <row r="304" spans="1:18">
      <c r="A304" s="41"/>
      <c r="B304" s="81" t="str" cm="1">
        <f t="array" ref="B304" xml:space="preserve">
IF(A304="","",
_xlfn._xlws.FILTER('BD PREÇO'!$B$10:$B$1609,'BD PREÇO'!$A$10:$A$1609=A304,""))</f>
        <v/>
      </c>
      <c r="C304" s="81" t="str" cm="1">
        <f t="array" ref="C304" xml:space="preserve">
IF(A304="","",
_xlfn._xlws.FILTER('BD PREÇO'!$C$10:$C$1609,'BD PREÇO'!$A$10:$A$1609=A304,""))</f>
        <v/>
      </c>
      <c r="D304" s="81" t="str" cm="1">
        <f t="array" ref="D304" xml:space="preserve">
IF(A304="","",
_xlfn._xlws.FILTER('BD ITEM'!$I$12:$I$331,'BD ITEM'!$B$12:$B$331=B304,""))</f>
        <v/>
      </c>
      <c r="E304" s="81" t="str" cm="1">
        <f t="array" ref="E304" xml:space="preserve">
IF(A304="","",
_xlfn._xlws.FILTER('BD PREÇO'!$E$10:$E$1609,'BD PREÇO'!$A$10:$A$1609=A304,""))</f>
        <v/>
      </c>
      <c r="F304" s="81" t="str" cm="1">
        <f t="array" ref="F304" xml:space="preserve">
IF(A304="","",
_xlfn._xlws.FILTER('BD PREÇO'!$F$10:$F$1609,'BD PREÇO'!$A$10:$A$1609=A304,""))</f>
        <v/>
      </c>
      <c r="G304" s="81" t="str" cm="1">
        <f t="array" ref="G304" xml:space="preserve">
IF(A304="","",
_xlfn._xlws.FILTER('BD PREÇO'!$G$10:$G$1609,'BD PREÇO'!$A$10:$A$1609=A304,""))</f>
        <v/>
      </c>
      <c r="H304" s="81" t="str" cm="1">
        <f t="array" ref="H304" xml:space="preserve">
IF(A304="","",
_xlfn._xlws.FILTER('BD ITEM'!$M$12:$M$331,'BD ITEM'!$B$12:$B$331=B304,""))</f>
        <v/>
      </c>
      <c r="I304" s="81" t="str" cm="1">
        <f t="array" ref="I304" xml:space="preserve">
IF(A304="","",
_xlfn._xlws.FILTER('BD ITEM'!$N$12:$N$331,'BD ITEM'!$B$12:$B$331=B304,""))</f>
        <v/>
      </c>
      <c r="J304" s="62" t="str" cm="1">
        <f t="array" ref="J304" xml:space="preserve">
IF(A304="","",
_xlfn._xlws.FILTER('BD PREÇO'!$P$10:$P$1609,'BD PREÇO'!$A$10:$A$1609=A304,""))</f>
        <v/>
      </c>
      <c r="K304" s="90" t="str" cm="1">
        <f t="array" ref="K304" xml:space="preserve">
IF(A304="","",
_xlfn._xlws.FILTER('BD PREÇO'!$Q$10:$Q$1609,'BD PREÇO'!$A$10:$A$1609=A304,""))</f>
        <v/>
      </c>
      <c r="L304" s="88" t="str" cm="1">
        <f t="array" ref="L304" xml:space="preserve">
IF(A304="","",
_xlfn._xlws.FILTER('BD PREÇO'!$R$10:$R$1609,'BD PREÇO'!$A$10:$A$1609=A304,""))</f>
        <v/>
      </c>
      <c r="M304" s="89" t="str" cm="1">
        <f t="array" ref="M304" xml:space="preserve">
IF(A304="","",
_xlfn._xlws.FILTER('BD PREÇO'!$S$10:$S$1609,'BD PREÇO'!$A$10:$A$1609=A304,""))</f>
        <v/>
      </c>
      <c r="N304" s="89" t="str" cm="1">
        <f t="array" ref="N304" xml:space="preserve">
IF(A304="","",
_xlfn._xlws.FILTER('BD ITEM'!$O$12:$O$331,'BD ITEM'!$B$12:$B$331=B304,""))</f>
        <v/>
      </c>
      <c r="O304" s="89" t="str" cm="1">
        <f t="array" ref="O304" xml:space="preserve">
IF(A304="","",
_xlfn._xlws.FILTER('BD ITEM'!$P$12:$P$331,'BD ITEM'!$B$12:$B$331=B304,""))</f>
        <v/>
      </c>
      <c r="P304" s="89" t="str" cm="1">
        <f t="array" ref="P304" xml:space="preserve">
IF(A304="","",
_xlfn._xlws.FILTER('BD ITEM'!$Q$12:$Q$331,'BD ITEM'!$B$12:$B$331=B304,""))</f>
        <v/>
      </c>
      <c r="Q304" s="87" t="str" cm="1">
        <f t="array" ref="Q304" xml:space="preserve">
IF(A304="","",
_xlfn._xlws.FILTER('BD PREÇO'!$T$10:$T$1609,'BD PREÇO'!$A$10:$A$1609=A304,""))</f>
        <v/>
      </c>
      <c r="R304" s="23"/>
    </row>
    <row r="305" spans="1:18">
      <c r="A305" s="41"/>
      <c r="B305" s="81" t="str" cm="1">
        <f t="array" ref="B305" xml:space="preserve">
IF(A305="","",
_xlfn._xlws.FILTER('BD PREÇO'!$B$10:$B$1609,'BD PREÇO'!$A$10:$A$1609=A305,""))</f>
        <v/>
      </c>
      <c r="C305" s="81" t="str" cm="1">
        <f t="array" ref="C305" xml:space="preserve">
IF(A305="","",
_xlfn._xlws.FILTER('BD PREÇO'!$C$10:$C$1609,'BD PREÇO'!$A$10:$A$1609=A305,""))</f>
        <v/>
      </c>
      <c r="D305" s="81" t="str" cm="1">
        <f t="array" ref="D305" xml:space="preserve">
IF(A305="","",
_xlfn._xlws.FILTER('BD ITEM'!$I$12:$I$331,'BD ITEM'!$B$12:$B$331=B305,""))</f>
        <v/>
      </c>
      <c r="E305" s="81" t="str" cm="1">
        <f t="array" ref="E305" xml:space="preserve">
IF(A305="","",
_xlfn._xlws.FILTER('BD PREÇO'!$E$10:$E$1609,'BD PREÇO'!$A$10:$A$1609=A305,""))</f>
        <v/>
      </c>
      <c r="F305" s="81" t="str" cm="1">
        <f t="array" ref="F305" xml:space="preserve">
IF(A305="","",
_xlfn._xlws.FILTER('BD PREÇO'!$F$10:$F$1609,'BD PREÇO'!$A$10:$A$1609=A305,""))</f>
        <v/>
      </c>
      <c r="G305" s="81" t="str" cm="1">
        <f t="array" ref="G305" xml:space="preserve">
IF(A305="","",
_xlfn._xlws.FILTER('BD PREÇO'!$G$10:$G$1609,'BD PREÇO'!$A$10:$A$1609=A305,""))</f>
        <v/>
      </c>
      <c r="H305" s="81" t="str" cm="1">
        <f t="array" ref="H305" xml:space="preserve">
IF(A305="","",
_xlfn._xlws.FILTER('BD ITEM'!$M$12:$M$331,'BD ITEM'!$B$12:$B$331=B305,""))</f>
        <v/>
      </c>
      <c r="I305" s="81" t="str" cm="1">
        <f t="array" ref="I305" xml:space="preserve">
IF(A305="","",
_xlfn._xlws.FILTER('BD ITEM'!$N$12:$N$331,'BD ITEM'!$B$12:$B$331=B305,""))</f>
        <v/>
      </c>
      <c r="J305" s="62" t="str" cm="1">
        <f t="array" ref="J305" xml:space="preserve">
IF(A305="","",
_xlfn._xlws.FILTER('BD PREÇO'!$P$10:$P$1609,'BD PREÇO'!$A$10:$A$1609=A305,""))</f>
        <v/>
      </c>
      <c r="K305" s="90" t="str" cm="1">
        <f t="array" ref="K305" xml:space="preserve">
IF(A305="","",
_xlfn._xlws.FILTER('BD PREÇO'!$Q$10:$Q$1609,'BD PREÇO'!$A$10:$A$1609=A305,""))</f>
        <v/>
      </c>
      <c r="L305" s="88" t="str" cm="1">
        <f t="array" ref="L305" xml:space="preserve">
IF(A305="","",
_xlfn._xlws.FILTER('BD PREÇO'!$R$10:$R$1609,'BD PREÇO'!$A$10:$A$1609=A305,""))</f>
        <v/>
      </c>
      <c r="M305" s="89" t="str" cm="1">
        <f t="array" ref="M305" xml:space="preserve">
IF(A305="","",
_xlfn._xlws.FILTER('BD PREÇO'!$S$10:$S$1609,'BD PREÇO'!$A$10:$A$1609=A305,""))</f>
        <v/>
      </c>
      <c r="N305" s="89" t="str" cm="1">
        <f t="array" ref="N305" xml:space="preserve">
IF(A305="","",
_xlfn._xlws.FILTER('BD ITEM'!$O$12:$O$331,'BD ITEM'!$B$12:$B$331=B305,""))</f>
        <v/>
      </c>
      <c r="O305" s="89" t="str" cm="1">
        <f t="array" ref="O305" xml:space="preserve">
IF(A305="","",
_xlfn._xlws.FILTER('BD ITEM'!$P$12:$P$331,'BD ITEM'!$B$12:$B$331=B305,""))</f>
        <v/>
      </c>
      <c r="P305" s="89" t="str" cm="1">
        <f t="array" ref="P305" xml:space="preserve">
IF(A305="","",
_xlfn._xlws.FILTER('BD ITEM'!$Q$12:$Q$331,'BD ITEM'!$B$12:$B$331=B305,""))</f>
        <v/>
      </c>
      <c r="Q305" s="87" t="str" cm="1">
        <f t="array" ref="Q305" xml:space="preserve">
IF(A305="","",
_xlfn._xlws.FILTER('BD PREÇO'!$T$10:$T$1609,'BD PREÇO'!$A$10:$A$1609=A305,""))</f>
        <v/>
      </c>
      <c r="R305" s="23"/>
    </row>
    <row r="306" spans="1:18">
      <c r="A306" s="41"/>
      <c r="B306" s="81" t="str" cm="1">
        <f t="array" ref="B306" xml:space="preserve">
IF(A306="","",
_xlfn._xlws.FILTER('BD PREÇO'!$B$10:$B$1609,'BD PREÇO'!$A$10:$A$1609=A306,""))</f>
        <v/>
      </c>
      <c r="C306" s="81" t="str" cm="1">
        <f t="array" ref="C306" xml:space="preserve">
IF(A306="","",
_xlfn._xlws.FILTER('BD PREÇO'!$C$10:$C$1609,'BD PREÇO'!$A$10:$A$1609=A306,""))</f>
        <v/>
      </c>
      <c r="D306" s="81" t="str" cm="1">
        <f t="array" ref="D306" xml:space="preserve">
IF(A306="","",
_xlfn._xlws.FILTER('BD ITEM'!$I$12:$I$331,'BD ITEM'!$B$12:$B$331=B306,""))</f>
        <v/>
      </c>
      <c r="E306" s="81" t="str" cm="1">
        <f t="array" ref="E306" xml:space="preserve">
IF(A306="","",
_xlfn._xlws.FILTER('BD PREÇO'!$E$10:$E$1609,'BD PREÇO'!$A$10:$A$1609=A306,""))</f>
        <v/>
      </c>
      <c r="F306" s="81" t="str" cm="1">
        <f t="array" ref="F306" xml:space="preserve">
IF(A306="","",
_xlfn._xlws.FILTER('BD PREÇO'!$F$10:$F$1609,'BD PREÇO'!$A$10:$A$1609=A306,""))</f>
        <v/>
      </c>
      <c r="G306" s="81" t="str" cm="1">
        <f t="array" ref="G306" xml:space="preserve">
IF(A306="","",
_xlfn._xlws.FILTER('BD PREÇO'!$G$10:$G$1609,'BD PREÇO'!$A$10:$A$1609=A306,""))</f>
        <v/>
      </c>
      <c r="H306" s="81" t="str" cm="1">
        <f t="array" ref="H306" xml:space="preserve">
IF(A306="","",
_xlfn._xlws.FILTER('BD ITEM'!$M$12:$M$331,'BD ITEM'!$B$12:$B$331=B306,""))</f>
        <v/>
      </c>
      <c r="I306" s="81" t="str" cm="1">
        <f t="array" ref="I306" xml:space="preserve">
IF(A306="","",
_xlfn._xlws.FILTER('BD ITEM'!$N$12:$N$331,'BD ITEM'!$B$12:$B$331=B306,""))</f>
        <v/>
      </c>
      <c r="J306" s="62" t="str" cm="1">
        <f t="array" ref="J306" xml:space="preserve">
IF(A306="","",
_xlfn._xlws.FILTER('BD PREÇO'!$P$10:$P$1609,'BD PREÇO'!$A$10:$A$1609=A306,""))</f>
        <v/>
      </c>
      <c r="K306" s="90" t="str" cm="1">
        <f t="array" ref="K306" xml:space="preserve">
IF(A306="","",
_xlfn._xlws.FILTER('BD PREÇO'!$Q$10:$Q$1609,'BD PREÇO'!$A$10:$A$1609=A306,""))</f>
        <v/>
      </c>
      <c r="L306" s="88" t="str" cm="1">
        <f t="array" ref="L306" xml:space="preserve">
IF(A306="","",
_xlfn._xlws.FILTER('BD PREÇO'!$R$10:$R$1609,'BD PREÇO'!$A$10:$A$1609=A306,""))</f>
        <v/>
      </c>
      <c r="M306" s="89" t="str" cm="1">
        <f t="array" ref="M306" xml:space="preserve">
IF(A306="","",
_xlfn._xlws.FILTER('BD PREÇO'!$S$10:$S$1609,'BD PREÇO'!$A$10:$A$1609=A306,""))</f>
        <v/>
      </c>
      <c r="N306" s="89" t="str" cm="1">
        <f t="array" ref="N306" xml:space="preserve">
IF(A306="","",
_xlfn._xlws.FILTER('BD ITEM'!$O$12:$O$331,'BD ITEM'!$B$12:$B$331=B306,""))</f>
        <v/>
      </c>
      <c r="O306" s="89" t="str" cm="1">
        <f t="array" ref="O306" xml:space="preserve">
IF(A306="","",
_xlfn._xlws.FILTER('BD ITEM'!$P$12:$P$331,'BD ITEM'!$B$12:$B$331=B306,""))</f>
        <v/>
      </c>
      <c r="P306" s="89" t="str" cm="1">
        <f t="array" ref="P306" xml:space="preserve">
IF(A306="","",
_xlfn._xlws.FILTER('BD ITEM'!$Q$12:$Q$331,'BD ITEM'!$B$12:$B$331=B306,""))</f>
        <v/>
      </c>
      <c r="Q306" s="87" t="str" cm="1">
        <f t="array" ref="Q306" xml:space="preserve">
IF(A306="","",
_xlfn._xlws.FILTER('BD PREÇO'!$T$10:$T$1609,'BD PREÇO'!$A$10:$A$1609=A306,""))</f>
        <v/>
      </c>
      <c r="R306" s="23"/>
    </row>
    <row r="307" spans="1:18">
      <c r="A307" s="41"/>
      <c r="B307" s="81" t="str" cm="1">
        <f t="array" ref="B307" xml:space="preserve">
IF(A307="","",
_xlfn._xlws.FILTER('BD PREÇO'!$B$10:$B$1609,'BD PREÇO'!$A$10:$A$1609=A307,""))</f>
        <v/>
      </c>
      <c r="C307" s="81" t="str" cm="1">
        <f t="array" ref="C307" xml:space="preserve">
IF(A307="","",
_xlfn._xlws.FILTER('BD PREÇO'!$C$10:$C$1609,'BD PREÇO'!$A$10:$A$1609=A307,""))</f>
        <v/>
      </c>
      <c r="D307" s="81" t="str" cm="1">
        <f t="array" ref="D307" xml:space="preserve">
IF(A307="","",
_xlfn._xlws.FILTER('BD ITEM'!$I$12:$I$331,'BD ITEM'!$B$12:$B$331=B307,""))</f>
        <v/>
      </c>
      <c r="E307" s="81" t="str" cm="1">
        <f t="array" ref="E307" xml:space="preserve">
IF(A307="","",
_xlfn._xlws.FILTER('BD PREÇO'!$E$10:$E$1609,'BD PREÇO'!$A$10:$A$1609=A307,""))</f>
        <v/>
      </c>
      <c r="F307" s="81" t="str" cm="1">
        <f t="array" ref="F307" xml:space="preserve">
IF(A307="","",
_xlfn._xlws.FILTER('BD PREÇO'!$F$10:$F$1609,'BD PREÇO'!$A$10:$A$1609=A307,""))</f>
        <v/>
      </c>
      <c r="G307" s="81" t="str" cm="1">
        <f t="array" ref="G307" xml:space="preserve">
IF(A307="","",
_xlfn._xlws.FILTER('BD PREÇO'!$G$10:$G$1609,'BD PREÇO'!$A$10:$A$1609=A307,""))</f>
        <v/>
      </c>
      <c r="H307" s="81" t="str" cm="1">
        <f t="array" ref="H307" xml:space="preserve">
IF(A307="","",
_xlfn._xlws.FILTER('BD ITEM'!$M$12:$M$331,'BD ITEM'!$B$12:$B$331=B307,""))</f>
        <v/>
      </c>
      <c r="I307" s="81" t="str" cm="1">
        <f t="array" ref="I307" xml:space="preserve">
IF(A307="","",
_xlfn._xlws.FILTER('BD ITEM'!$N$12:$N$331,'BD ITEM'!$B$12:$B$331=B307,""))</f>
        <v/>
      </c>
      <c r="J307" s="62" t="str" cm="1">
        <f t="array" ref="J307" xml:space="preserve">
IF(A307="","",
_xlfn._xlws.FILTER('BD PREÇO'!$P$10:$P$1609,'BD PREÇO'!$A$10:$A$1609=A307,""))</f>
        <v/>
      </c>
      <c r="K307" s="90" t="str" cm="1">
        <f t="array" ref="K307" xml:space="preserve">
IF(A307="","",
_xlfn._xlws.FILTER('BD PREÇO'!$Q$10:$Q$1609,'BD PREÇO'!$A$10:$A$1609=A307,""))</f>
        <v/>
      </c>
      <c r="L307" s="88" t="str" cm="1">
        <f t="array" ref="L307" xml:space="preserve">
IF(A307="","",
_xlfn._xlws.FILTER('BD PREÇO'!$R$10:$R$1609,'BD PREÇO'!$A$10:$A$1609=A307,""))</f>
        <v/>
      </c>
      <c r="M307" s="89" t="str" cm="1">
        <f t="array" ref="M307" xml:space="preserve">
IF(A307="","",
_xlfn._xlws.FILTER('BD PREÇO'!$S$10:$S$1609,'BD PREÇO'!$A$10:$A$1609=A307,""))</f>
        <v/>
      </c>
      <c r="N307" s="89" t="str" cm="1">
        <f t="array" ref="N307" xml:space="preserve">
IF(A307="","",
_xlfn._xlws.FILTER('BD ITEM'!$O$12:$O$331,'BD ITEM'!$B$12:$B$331=B307,""))</f>
        <v/>
      </c>
      <c r="O307" s="89" t="str" cm="1">
        <f t="array" ref="O307" xml:space="preserve">
IF(A307="","",
_xlfn._xlws.FILTER('BD ITEM'!$P$12:$P$331,'BD ITEM'!$B$12:$B$331=B307,""))</f>
        <v/>
      </c>
      <c r="P307" s="89" t="str" cm="1">
        <f t="array" ref="P307" xml:space="preserve">
IF(A307="","",
_xlfn._xlws.FILTER('BD ITEM'!$Q$12:$Q$331,'BD ITEM'!$B$12:$B$331=B307,""))</f>
        <v/>
      </c>
      <c r="Q307" s="87" t="str" cm="1">
        <f t="array" ref="Q307" xml:space="preserve">
IF(A307="","",
_xlfn._xlws.FILTER('BD PREÇO'!$T$10:$T$1609,'BD PREÇO'!$A$10:$A$1609=A307,""))</f>
        <v/>
      </c>
      <c r="R307" s="23"/>
    </row>
    <row r="308" spans="1:18">
      <c r="A308" s="41"/>
      <c r="B308" s="81" t="str" cm="1">
        <f t="array" ref="B308" xml:space="preserve">
IF(A308="","",
_xlfn._xlws.FILTER('BD PREÇO'!$B$10:$B$1609,'BD PREÇO'!$A$10:$A$1609=A308,""))</f>
        <v/>
      </c>
      <c r="C308" s="81" t="str" cm="1">
        <f t="array" ref="C308" xml:space="preserve">
IF(A308="","",
_xlfn._xlws.FILTER('BD PREÇO'!$C$10:$C$1609,'BD PREÇO'!$A$10:$A$1609=A308,""))</f>
        <v/>
      </c>
      <c r="D308" s="81" t="str" cm="1">
        <f t="array" ref="D308" xml:space="preserve">
IF(A308="","",
_xlfn._xlws.FILTER('BD ITEM'!$I$12:$I$331,'BD ITEM'!$B$12:$B$331=B308,""))</f>
        <v/>
      </c>
      <c r="E308" s="81" t="str" cm="1">
        <f t="array" ref="E308" xml:space="preserve">
IF(A308="","",
_xlfn._xlws.FILTER('BD PREÇO'!$E$10:$E$1609,'BD PREÇO'!$A$10:$A$1609=A308,""))</f>
        <v/>
      </c>
      <c r="F308" s="81" t="str" cm="1">
        <f t="array" ref="F308" xml:space="preserve">
IF(A308="","",
_xlfn._xlws.FILTER('BD PREÇO'!$F$10:$F$1609,'BD PREÇO'!$A$10:$A$1609=A308,""))</f>
        <v/>
      </c>
      <c r="G308" s="81" t="str" cm="1">
        <f t="array" ref="G308" xml:space="preserve">
IF(A308="","",
_xlfn._xlws.FILTER('BD PREÇO'!$G$10:$G$1609,'BD PREÇO'!$A$10:$A$1609=A308,""))</f>
        <v/>
      </c>
      <c r="H308" s="81" t="str" cm="1">
        <f t="array" ref="H308" xml:space="preserve">
IF(A308="","",
_xlfn._xlws.FILTER('BD ITEM'!$M$12:$M$331,'BD ITEM'!$B$12:$B$331=B308,""))</f>
        <v/>
      </c>
      <c r="I308" s="81" t="str" cm="1">
        <f t="array" ref="I308" xml:space="preserve">
IF(A308="","",
_xlfn._xlws.FILTER('BD ITEM'!$N$12:$N$331,'BD ITEM'!$B$12:$B$331=B308,""))</f>
        <v/>
      </c>
      <c r="J308" s="62" t="str" cm="1">
        <f t="array" ref="J308" xml:space="preserve">
IF(A308="","",
_xlfn._xlws.FILTER('BD PREÇO'!$P$10:$P$1609,'BD PREÇO'!$A$10:$A$1609=A308,""))</f>
        <v/>
      </c>
      <c r="K308" s="90" t="str" cm="1">
        <f t="array" ref="K308" xml:space="preserve">
IF(A308="","",
_xlfn._xlws.FILTER('BD PREÇO'!$Q$10:$Q$1609,'BD PREÇO'!$A$10:$A$1609=A308,""))</f>
        <v/>
      </c>
      <c r="L308" s="88" t="str" cm="1">
        <f t="array" ref="L308" xml:space="preserve">
IF(A308="","",
_xlfn._xlws.FILTER('BD PREÇO'!$R$10:$R$1609,'BD PREÇO'!$A$10:$A$1609=A308,""))</f>
        <v/>
      </c>
      <c r="M308" s="89" t="str" cm="1">
        <f t="array" ref="M308" xml:space="preserve">
IF(A308="","",
_xlfn._xlws.FILTER('BD PREÇO'!$S$10:$S$1609,'BD PREÇO'!$A$10:$A$1609=A308,""))</f>
        <v/>
      </c>
      <c r="N308" s="89" t="str" cm="1">
        <f t="array" ref="N308" xml:space="preserve">
IF(A308="","",
_xlfn._xlws.FILTER('BD ITEM'!$O$12:$O$331,'BD ITEM'!$B$12:$B$331=B308,""))</f>
        <v/>
      </c>
      <c r="O308" s="89" t="str" cm="1">
        <f t="array" ref="O308" xml:space="preserve">
IF(A308="","",
_xlfn._xlws.FILTER('BD ITEM'!$P$12:$P$331,'BD ITEM'!$B$12:$B$331=B308,""))</f>
        <v/>
      </c>
      <c r="P308" s="89" t="str" cm="1">
        <f t="array" ref="P308" xml:space="preserve">
IF(A308="","",
_xlfn._xlws.FILTER('BD ITEM'!$Q$12:$Q$331,'BD ITEM'!$B$12:$B$331=B308,""))</f>
        <v/>
      </c>
      <c r="Q308" s="87" t="str" cm="1">
        <f t="array" ref="Q308" xml:space="preserve">
IF(A308="","",
_xlfn._xlws.FILTER('BD PREÇO'!$T$10:$T$1609,'BD PREÇO'!$A$10:$A$1609=A308,""))</f>
        <v/>
      </c>
      <c r="R308" s="23"/>
    </row>
    <row r="309" spans="1:18">
      <c r="A309" s="41"/>
      <c r="B309" s="81" t="str" cm="1">
        <f t="array" ref="B309" xml:space="preserve">
IF(A309="","",
_xlfn._xlws.FILTER('BD PREÇO'!$B$10:$B$1609,'BD PREÇO'!$A$10:$A$1609=A309,""))</f>
        <v/>
      </c>
      <c r="C309" s="81" t="str" cm="1">
        <f t="array" ref="C309" xml:space="preserve">
IF(A309="","",
_xlfn._xlws.FILTER('BD PREÇO'!$C$10:$C$1609,'BD PREÇO'!$A$10:$A$1609=A309,""))</f>
        <v/>
      </c>
      <c r="D309" s="81" t="str" cm="1">
        <f t="array" ref="D309" xml:space="preserve">
IF(A309="","",
_xlfn._xlws.FILTER('BD ITEM'!$I$12:$I$331,'BD ITEM'!$B$12:$B$331=B309,""))</f>
        <v/>
      </c>
      <c r="E309" s="81" t="str" cm="1">
        <f t="array" ref="E309" xml:space="preserve">
IF(A309="","",
_xlfn._xlws.FILTER('BD PREÇO'!$E$10:$E$1609,'BD PREÇO'!$A$10:$A$1609=A309,""))</f>
        <v/>
      </c>
      <c r="F309" s="81" t="str" cm="1">
        <f t="array" ref="F309" xml:space="preserve">
IF(A309="","",
_xlfn._xlws.FILTER('BD PREÇO'!$F$10:$F$1609,'BD PREÇO'!$A$10:$A$1609=A309,""))</f>
        <v/>
      </c>
      <c r="G309" s="81" t="str" cm="1">
        <f t="array" ref="G309" xml:space="preserve">
IF(A309="","",
_xlfn._xlws.FILTER('BD PREÇO'!$G$10:$G$1609,'BD PREÇO'!$A$10:$A$1609=A309,""))</f>
        <v/>
      </c>
      <c r="H309" s="81" t="str" cm="1">
        <f t="array" ref="H309" xml:space="preserve">
IF(A309="","",
_xlfn._xlws.FILTER('BD ITEM'!$M$12:$M$331,'BD ITEM'!$B$12:$B$331=B309,""))</f>
        <v/>
      </c>
      <c r="I309" s="81" t="str" cm="1">
        <f t="array" ref="I309" xml:space="preserve">
IF(A309="","",
_xlfn._xlws.FILTER('BD ITEM'!$N$12:$N$331,'BD ITEM'!$B$12:$B$331=B309,""))</f>
        <v/>
      </c>
      <c r="J309" s="62" t="str" cm="1">
        <f t="array" ref="J309" xml:space="preserve">
IF(A309="","",
_xlfn._xlws.FILTER('BD PREÇO'!$P$10:$P$1609,'BD PREÇO'!$A$10:$A$1609=A309,""))</f>
        <v/>
      </c>
      <c r="K309" s="90" t="str" cm="1">
        <f t="array" ref="K309" xml:space="preserve">
IF(A309="","",
_xlfn._xlws.FILTER('BD PREÇO'!$Q$10:$Q$1609,'BD PREÇO'!$A$10:$A$1609=A309,""))</f>
        <v/>
      </c>
      <c r="L309" s="88" t="str" cm="1">
        <f t="array" ref="L309" xml:space="preserve">
IF(A309="","",
_xlfn._xlws.FILTER('BD PREÇO'!$R$10:$R$1609,'BD PREÇO'!$A$10:$A$1609=A309,""))</f>
        <v/>
      </c>
      <c r="M309" s="89" t="str" cm="1">
        <f t="array" ref="M309" xml:space="preserve">
IF(A309="","",
_xlfn._xlws.FILTER('BD PREÇO'!$S$10:$S$1609,'BD PREÇO'!$A$10:$A$1609=A309,""))</f>
        <v/>
      </c>
      <c r="N309" s="89" t="str" cm="1">
        <f t="array" ref="N309" xml:space="preserve">
IF(A309="","",
_xlfn._xlws.FILTER('BD ITEM'!$O$12:$O$331,'BD ITEM'!$B$12:$B$331=B309,""))</f>
        <v/>
      </c>
      <c r="O309" s="89" t="str" cm="1">
        <f t="array" ref="O309" xml:space="preserve">
IF(A309="","",
_xlfn._xlws.FILTER('BD ITEM'!$P$12:$P$331,'BD ITEM'!$B$12:$B$331=B309,""))</f>
        <v/>
      </c>
      <c r="P309" s="89" t="str" cm="1">
        <f t="array" ref="P309" xml:space="preserve">
IF(A309="","",
_xlfn._xlws.FILTER('BD ITEM'!$Q$12:$Q$331,'BD ITEM'!$B$12:$B$331=B309,""))</f>
        <v/>
      </c>
      <c r="Q309" s="87" t="str" cm="1">
        <f t="array" ref="Q309" xml:space="preserve">
IF(A309="","",
_xlfn._xlws.FILTER('BD PREÇO'!$T$10:$T$1609,'BD PREÇO'!$A$10:$A$1609=A309,""))</f>
        <v/>
      </c>
      <c r="R309" s="23"/>
    </row>
    <row r="310" spans="1:18">
      <c r="A310" s="41"/>
      <c r="B310" s="81" t="str" cm="1">
        <f t="array" ref="B310" xml:space="preserve">
IF(A310="","",
_xlfn._xlws.FILTER('BD PREÇO'!$B$10:$B$1609,'BD PREÇO'!$A$10:$A$1609=A310,""))</f>
        <v/>
      </c>
      <c r="C310" s="81" t="str" cm="1">
        <f t="array" ref="C310" xml:space="preserve">
IF(A310="","",
_xlfn._xlws.FILTER('BD PREÇO'!$C$10:$C$1609,'BD PREÇO'!$A$10:$A$1609=A310,""))</f>
        <v/>
      </c>
      <c r="D310" s="81" t="str" cm="1">
        <f t="array" ref="D310" xml:space="preserve">
IF(A310="","",
_xlfn._xlws.FILTER('BD ITEM'!$I$12:$I$331,'BD ITEM'!$B$12:$B$331=B310,""))</f>
        <v/>
      </c>
      <c r="E310" s="81" t="str" cm="1">
        <f t="array" ref="E310" xml:space="preserve">
IF(A310="","",
_xlfn._xlws.FILTER('BD PREÇO'!$E$10:$E$1609,'BD PREÇO'!$A$10:$A$1609=A310,""))</f>
        <v/>
      </c>
      <c r="F310" s="81" t="str" cm="1">
        <f t="array" ref="F310" xml:space="preserve">
IF(A310="","",
_xlfn._xlws.FILTER('BD PREÇO'!$F$10:$F$1609,'BD PREÇO'!$A$10:$A$1609=A310,""))</f>
        <v/>
      </c>
      <c r="G310" s="81" t="str" cm="1">
        <f t="array" ref="G310" xml:space="preserve">
IF(A310="","",
_xlfn._xlws.FILTER('BD PREÇO'!$G$10:$G$1609,'BD PREÇO'!$A$10:$A$1609=A310,""))</f>
        <v/>
      </c>
      <c r="H310" s="81" t="str" cm="1">
        <f t="array" ref="H310" xml:space="preserve">
IF(A310="","",
_xlfn._xlws.FILTER('BD ITEM'!$M$12:$M$331,'BD ITEM'!$B$12:$B$331=B310,""))</f>
        <v/>
      </c>
      <c r="I310" s="81" t="str" cm="1">
        <f t="array" ref="I310" xml:space="preserve">
IF(A310="","",
_xlfn._xlws.FILTER('BD ITEM'!$N$12:$N$331,'BD ITEM'!$B$12:$B$331=B310,""))</f>
        <v/>
      </c>
      <c r="J310" s="62" t="str" cm="1">
        <f t="array" ref="J310" xml:space="preserve">
IF(A310="","",
_xlfn._xlws.FILTER('BD PREÇO'!$P$10:$P$1609,'BD PREÇO'!$A$10:$A$1609=A310,""))</f>
        <v/>
      </c>
      <c r="K310" s="90" t="str" cm="1">
        <f t="array" ref="K310" xml:space="preserve">
IF(A310="","",
_xlfn._xlws.FILTER('BD PREÇO'!$Q$10:$Q$1609,'BD PREÇO'!$A$10:$A$1609=A310,""))</f>
        <v/>
      </c>
      <c r="L310" s="88" t="str" cm="1">
        <f t="array" ref="L310" xml:space="preserve">
IF(A310="","",
_xlfn._xlws.FILTER('BD PREÇO'!$R$10:$R$1609,'BD PREÇO'!$A$10:$A$1609=A310,""))</f>
        <v/>
      </c>
      <c r="M310" s="89" t="str" cm="1">
        <f t="array" ref="M310" xml:space="preserve">
IF(A310="","",
_xlfn._xlws.FILTER('BD PREÇO'!$S$10:$S$1609,'BD PREÇO'!$A$10:$A$1609=A310,""))</f>
        <v/>
      </c>
      <c r="N310" s="89" t="str" cm="1">
        <f t="array" ref="N310" xml:space="preserve">
IF(A310="","",
_xlfn._xlws.FILTER('BD ITEM'!$O$12:$O$331,'BD ITEM'!$B$12:$B$331=B310,""))</f>
        <v/>
      </c>
      <c r="O310" s="89" t="str" cm="1">
        <f t="array" ref="O310" xml:space="preserve">
IF(A310="","",
_xlfn._xlws.FILTER('BD ITEM'!$P$12:$P$331,'BD ITEM'!$B$12:$B$331=B310,""))</f>
        <v/>
      </c>
      <c r="P310" s="89" t="str" cm="1">
        <f t="array" ref="P310" xml:space="preserve">
IF(A310="","",
_xlfn._xlws.FILTER('BD ITEM'!$Q$12:$Q$331,'BD ITEM'!$B$12:$B$331=B310,""))</f>
        <v/>
      </c>
      <c r="Q310" s="94" t="str" cm="1">
        <f t="array" ref="Q310" xml:space="preserve">
IF(A310="","",
_xlfn._xlws.FILTER('BD PREÇO'!$T$10:$T$1609,'BD PREÇO'!$A$10:$A$1609=A310,""))</f>
        <v/>
      </c>
      <c r="R310" s="23"/>
    </row>
    <row r="311" spans="1:18">
      <c r="A311" s="41"/>
      <c r="B311" s="81" t="str" cm="1">
        <f t="array" ref="B311" xml:space="preserve">
IF(A311="","",
_xlfn._xlws.FILTER('BD PREÇO'!$B$10:$B$1609,'BD PREÇO'!$A$10:$A$1609=A311,""))</f>
        <v/>
      </c>
      <c r="C311" s="81" t="str" cm="1">
        <f t="array" ref="C311" xml:space="preserve">
IF(A311="","",
_xlfn._xlws.FILTER('BD PREÇO'!$C$10:$C$1609,'BD PREÇO'!$A$10:$A$1609=A311,""))</f>
        <v/>
      </c>
      <c r="D311" s="81" t="str" cm="1">
        <f t="array" ref="D311" xml:space="preserve">
IF(A311="","",
_xlfn._xlws.FILTER('BD ITEM'!$I$12:$I$331,'BD ITEM'!$B$12:$B$331=B311,""))</f>
        <v/>
      </c>
      <c r="E311" s="81" t="str" cm="1">
        <f t="array" ref="E311" xml:space="preserve">
IF(A311="","",
_xlfn._xlws.FILTER('BD PREÇO'!$E$10:$E$1609,'BD PREÇO'!$A$10:$A$1609=A311,""))</f>
        <v/>
      </c>
      <c r="F311" s="81" t="str" cm="1">
        <f t="array" ref="F311" xml:space="preserve">
IF(A311="","",
_xlfn._xlws.FILTER('BD PREÇO'!$F$10:$F$1609,'BD PREÇO'!$A$10:$A$1609=A311,""))</f>
        <v/>
      </c>
      <c r="G311" s="81" t="str" cm="1">
        <f t="array" ref="G311" xml:space="preserve">
IF(A311="","",
_xlfn._xlws.FILTER('BD PREÇO'!$G$10:$G$1609,'BD PREÇO'!$A$10:$A$1609=A311,""))</f>
        <v/>
      </c>
      <c r="H311" s="81" t="str" cm="1">
        <f t="array" ref="H311" xml:space="preserve">
IF(A311="","",
_xlfn._xlws.FILTER('BD ITEM'!$M$12:$M$331,'BD ITEM'!$B$12:$B$331=B311,""))</f>
        <v/>
      </c>
      <c r="I311" s="81" t="str" cm="1">
        <f t="array" ref="I311" xml:space="preserve">
IF(A311="","",
_xlfn._xlws.FILTER('BD ITEM'!$N$12:$N$331,'BD ITEM'!$B$12:$B$331=B311,""))</f>
        <v/>
      </c>
      <c r="J311" s="62" t="str" cm="1">
        <f t="array" ref="J311" xml:space="preserve">
IF(A311="","",
_xlfn._xlws.FILTER('BD PREÇO'!$P$10:$P$1609,'BD PREÇO'!$A$10:$A$1609=A311,""))</f>
        <v/>
      </c>
      <c r="K311" s="90" t="str" cm="1">
        <f t="array" ref="K311" xml:space="preserve">
IF(A311="","",
_xlfn._xlws.FILTER('BD PREÇO'!$Q$10:$Q$1609,'BD PREÇO'!$A$10:$A$1609=A311,""))</f>
        <v/>
      </c>
      <c r="L311" s="88" t="str" cm="1">
        <f t="array" ref="L311" xml:space="preserve">
IF(A311="","",
_xlfn._xlws.FILTER('BD PREÇO'!$R$10:$R$1609,'BD PREÇO'!$A$10:$A$1609=A311,""))</f>
        <v/>
      </c>
      <c r="M311" s="89" t="str" cm="1">
        <f t="array" ref="M311" xml:space="preserve">
IF(A311="","",
_xlfn._xlws.FILTER('BD PREÇO'!$S$10:$S$1609,'BD PREÇO'!$A$10:$A$1609=A311,""))</f>
        <v/>
      </c>
      <c r="N311" s="89" t="str" cm="1">
        <f t="array" ref="N311" xml:space="preserve">
IF(A311="","",
_xlfn._xlws.FILTER('BD ITEM'!$O$12:$O$331,'BD ITEM'!$B$12:$B$331=B311,""))</f>
        <v/>
      </c>
      <c r="O311" s="89" t="str" cm="1">
        <f t="array" ref="O311" xml:space="preserve">
IF(A311="","",
_xlfn._xlws.FILTER('BD ITEM'!$P$12:$P$331,'BD ITEM'!$B$12:$B$331=B311,""))</f>
        <v/>
      </c>
      <c r="P311" s="89" t="str" cm="1">
        <f t="array" ref="P311" xml:space="preserve">
IF(A311="","",
_xlfn._xlws.FILTER('BD ITEM'!$Q$12:$Q$331,'BD ITEM'!$B$12:$B$331=B311,""))</f>
        <v/>
      </c>
      <c r="Q311" s="87" t="str" cm="1">
        <f t="array" ref="Q311" xml:space="preserve">
IF(A311="","",
_xlfn._xlws.FILTER('BD PREÇO'!$T$10:$T$1609,'BD PREÇO'!$A$10:$A$1609=A311,""))</f>
        <v/>
      </c>
      <c r="R311" s="23"/>
    </row>
    <row r="312" spans="1:18">
      <c r="A312" s="41"/>
      <c r="B312" s="81" t="str" cm="1">
        <f t="array" ref="B312" xml:space="preserve">
IF(A312="","",
_xlfn._xlws.FILTER('BD PREÇO'!$B$10:$B$1609,'BD PREÇO'!$A$10:$A$1609=A312,""))</f>
        <v/>
      </c>
      <c r="C312" s="81" t="str" cm="1">
        <f t="array" ref="C312" xml:space="preserve">
IF(A312="","",
_xlfn._xlws.FILTER('BD PREÇO'!$C$10:$C$1609,'BD PREÇO'!$A$10:$A$1609=A312,""))</f>
        <v/>
      </c>
      <c r="D312" s="81" t="str" cm="1">
        <f t="array" ref="D312" xml:space="preserve">
IF(A312="","",
_xlfn._xlws.FILTER('BD ITEM'!$I$12:$I$331,'BD ITEM'!$B$12:$B$331=B312,""))</f>
        <v/>
      </c>
      <c r="E312" s="81" t="str" cm="1">
        <f t="array" ref="E312" xml:space="preserve">
IF(A312="","",
_xlfn._xlws.FILTER('BD PREÇO'!$E$10:$E$1609,'BD PREÇO'!$A$10:$A$1609=A312,""))</f>
        <v/>
      </c>
      <c r="F312" s="81" t="str" cm="1">
        <f t="array" ref="F312" xml:space="preserve">
IF(A312="","",
_xlfn._xlws.FILTER('BD PREÇO'!$F$10:$F$1609,'BD PREÇO'!$A$10:$A$1609=A312,""))</f>
        <v/>
      </c>
      <c r="G312" s="81" t="str" cm="1">
        <f t="array" ref="G312" xml:space="preserve">
IF(A312="","",
_xlfn._xlws.FILTER('BD PREÇO'!$G$10:$G$1609,'BD PREÇO'!$A$10:$A$1609=A312,""))</f>
        <v/>
      </c>
      <c r="H312" s="81" t="str" cm="1">
        <f t="array" ref="H312" xml:space="preserve">
IF(A312="","",
_xlfn._xlws.FILTER('BD ITEM'!$M$12:$M$331,'BD ITEM'!$B$12:$B$331=B312,""))</f>
        <v/>
      </c>
      <c r="I312" s="81" t="str" cm="1">
        <f t="array" ref="I312" xml:space="preserve">
IF(A312="","",
_xlfn._xlws.FILTER('BD ITEM'!$N$12:$N$331,'BD ITEM'!$B$12:$B$331=B312,""))</f>
        <v/>
      </c>
      <c r="J312" s="62" t="str" cm="1">
        <f t="array" ref="J312" xml:space="preserve">
IF(A312="","",
_xlfn._xlws.FILTER('BD PREÇO'!$P$10:$P$1609,'BD PREÇO'!$A$10:$A$1609=A312,""))</f>
        <v/>
      </c>
      <c r="K312" s="90" t="str" cm="1">
        <f t="array" ref="K312" xml:space="preserve">
IF(A312="","",
_xlfn._xlws.FILTER('BD PREÇO'!$Q$10:$Q$1609,'BD PREÇO'!$A$10:$A$1609=A312,""))</f>
        <v/>
      </c>
      <c r="L312" s="88" t="str" cm="1">
        <f t="array" ref="L312" xml:space="preserve">
IF(A312="","",
_xlfn._xlws.FILTER('BD PREÇO'!$R$10:$R$1609,'BD PREÇO'!$A$10:$A$1609=A312,""))</f>
        <v/>
      </c>
      <c r="M312" s="89" t="str" cm="1">
        <f t="array" ref="M312" xml:space="preserve">
IF(A312="","",
_xlfn._xlws.FILTER('BD PREÇO'!$S$10:$S$1609,'BD PREÇO'!$A$10:$A$1609=A312,""))</f>
        <v/>
      </c>
      <c r="N312" s="89" t="str" cm="1">
        <f t="array" ref="N312" xml:space="preserve">
IF(A312="","",
_xlfn._xlws.FILTER('BD ITEM'!$O$12:$O$331,'BD ITEM'!$B$12:$B$331=B312,""))</f>
        <v/>
      </c>
      <c r="O312" s="89" t="str" cm="1">
        <f t="array" ref="O312" xml:space="preserve">
IF(A312="","",
_xlfn._xlws.FILTER('BD ITEM'!$P$12:$P$331,'BD ITEM'!$B$12:$B$331=B312,""))</f>
        <v/>
      </c>
      <c r="P312" s="89" t="str" cm="1">
        <f t="array" ref="P312" xml:space="preserve">
IF(A312="","",
_xlfn._xlws.FILTER('BD ITEM'!$Q$12:$Q$331,'BD ITEM'!$B$12:$B$331=B312,""))</f>
        <v/>
      </c>
      <c r="Q312" s="87" t="str" cm="1">
        <f t="array" ref="Q312" xml:space="preserve">
IF(A312="","",
_xlfn._xlws.FILTER('BD PREÇO'!$T$10:$T$1609,'BD PREÇO'!$A$10:$A$1609=A312,""))</f>
        <v/>
      </c>
      <c r="R312" s="23"/>
    </row>
    <row r="313" spans="1:18">
      <c r="A313" s="41"/>
      <c r="B313" s="81" t="str" cm="1">
        <f t="array" ref="B313" xml:space="preserve">
IF(A313="","",
_xlfn._xlws.FILTER('BD PREÇO'!$B$10:$B$1609,'BD PREÇO'!$A$10:$A$1609=A313,""))</f>
        <v/>
      </c>
      <c r="C313" s="81" t="str" cm="1">
        <f t="array" ref="C313" xml:space="preserve">
IF(A313="","",
_xlfn._xlws.FILTER('BD PREÇO'!$C$10:$C$1609,'BD PREÇO'!$A$10:$A$1609=A313,""))</f>
        <v/>
      </c>
      <c r="D313" s="81" t="str" cm="1">
        <f t="array" ref="D313" xml:space="preserve">
IF(A313="","",
_xlfn._xlws.FILTER('BD ITEM'!$I$12:$I$331,'BD ITEM'!$B$12:$B$331=B313,""))</f>
        <v/>
      </c>
      <c r="E313" s="81" t="str" cm="1">
        <f t="array" ref="E313" xml:space="preserve">
IF(A313="","",
_xlfn._xlws.FILTER('BD PREÇO'!$E$10:$E$1609,'BD PREÇO'!$A$10:$A$1609=A313,""))</f>
        <v/>
      </c>
      <c r="F313" s="81" t="str" cm="1">
        <f t="array" ref="F313" xml:space="preserve">
IF(A313="","",
_xlfn._xlws.FILTER('BD PREÇO'!$F$10:$F$1609,'BD PREÇO'!$A$10:$A$1609=A313,""))</f>
        <v/>
      </c>
      <c r="G313" s="81" t="str" cm="1">
        <f t="array" ref="G313" xml:space="preserve">
IF(A313="","",
_xlfn._xlws.FILTER('BD PREÇO'!$G$10:$G$1609,'BD PREÇO'!$A$10:$A$1609=A313,""))</f>
        <v/>
      </c>
      <c r="H313" s="81" t="str" cm="1">
        <f t="array" ref="H313" xml:space="preserve">
IF(A313="","",
_xlfn._xlws.FILTER('BD ITEM'!$M$12:$M$331,'BD ITEM'!$B$12:$B$331=B313,""))</f>
        <v/>
      </c>
      <c r="I313" s="81" t="str" cm="1">
        <f t="array" ref="I313" xml:space="preserve">
IF(A313="","",
_xlfn._xlws.FILTER('BD ITEM'!$N$12:$N$331,'BD ITEM'!$B$12:$B$331=B313,""))</f>
        <v/>
      </c>
      <c r="J313" s="62" t="str" cm="1">
        <f t="array" ref="J313" xml:space="preserve">
IF(A313="","",
_xlfn._xlws.FILTER('BD PREÇO'!$P$10:$P$1609,'BD PREÇO'!$A$10:$A$1609=A313,""))</f>
        <v/>
      </c>
      <c r="K313" s="90" t="str" cm="1">
        <f t="array" ref="K313" xml:space="preserve">
IF(A313="","",
_xlfn._xlws.FILTER('BD PREÇO'!$Q$10:$Q$1609,'BD PREÇO'!$A$10:$A$1609=A313,""))</f>
        <v/>
      </c>
      <c r="L313" s="88" t="str" cm="1">
        <f t="array" ref="L313" xml:space="preserve">
IF(A313="","",
_xlfn._xlws.FILTER('BD PREÇO'!$R$10:$R$1609,'BD PREÇO'!$A$10:$A$1609=A313,""))</f>
        <v/>
      </c>
      <c r="M313" s="89" t="str" cm="1">
        <f t="array" ref="M313" xml:space="preserve">
IF(A313="","",
_xlfn._xlws.FILTER('BD PREÇO'!$S$10:$S$1609,'BD PREÇO'!$A$10:$A$1609=A313,""))</f>
        <v/>
      </c>
      <c r="N313" s="89" t="str" cm="1">
        <f t="array" ref="N313" xml:space="preserve">
IF(A313="","",
_xlfn._xlws.FILTER('BD ITEM'!$O$12:$O$331,'BD ITEM'!$B$12:$B$331=B313,""))</f>
        <v/>
      </c>
      <c r="O313" s="89" t="str" cm="1">
        <f t="array" ref="O313" xml:space="preserve">
IF(A313="","",
_xlfn._xlws.FILTER('BD ITEM'!$P$12:$P$331,'BD ITEM'!$B$12:$B$331=B313,""))</f>
        <v/>
      </c>
      <c r="P313" s="89" t="str" cm="1">
        <f t="array" ref="P313" xml:space="preserve">
IF(A313="","",
_xlfn._xlws.FILTER('BD ITEM'!$Q$12:$Q$331,'BD ITEM'!$B$12:$B$331=B313,""))</f>
        <v/>
      </c>
      <c r="Q313" s="87" t="str" cm="1">
        <f t="array" ref="Q313" xml:space="preserve">
IF(A313="","",
_xlfn._xlws.FILTER('BD PREÇO'!$T$10:$T$1609,'BD PREÇO'!$A$10:$A$1609=A313,""))</f>
        <v/>
      </c>
      <c r="R313" s="23"/>
    </row>
    <row r="314" spans="1:18">
      <c r="A314" s="41"/>
      <c r="B314" s="81" t="str" cm="1">
        <f t="array" ref="B314" xml:space="preserve">
IF(A314="","",
_xlfn._xlws.FILTER('BD PREÇO'!$B$10:$B$1609,'BD PREÇO'!$A$10:$A$1609=A314,""))</f>
        <v/>
      </c>
      <c r="C314" s="81" t="str" cm="1">
        <f t="array" ref="C314" xml:space="preserve">
IF(A314="","",
_xlfn._xlws.FILTER('BD PREÇO'!$C$10:$C$1609,'BD PREÇO'!$A$10:$A$1609=A314,""))</f>
        <v/>
      </c>
      <c r="D314" s="81" t="str" cm="1">
        <f t="array" ref="D314" xml:space="preserve">
IF(A314="","",
_xlfn._xlws.FILTER('BD ITEM'!$I$12:$I$331,'BD ITEM'!$B$12:$B$331=B314,""))</f>
        <v/>
      </c>
      <c r="E314" s="81" t="str" cm="1">
        <f t="array" ref="E314" xml:space="preserve">
IF(A314="","",
_xlfn._xlws.FILTER('BD PREÇO'!$E$10:$E$1609,'BD PREÇO'!$A$10:$A$1609=A314,""))</f>
        <v/>
      </c>
      <c r="F314" s="81" t="str" cm="1">
        <f t="array" ref="F314" xml:space="preserve">
IF(A314="","",
_xlfn._xlws.FILTER('BD PREÇO'!$F$10:$F$1609,'BD PREÇO'!$A$10:$A$1609=A314,""))</f>
        <v/>
      </c>
      <c r="G314" s="81" t="str" cm="1">
        <f t="array" ref="G314" xml:space="preserve">
IF(A314="","",
_xlfn._xlws.FILTER('BD PREÇO'!$G$10:$G$1609,'BD PREÇO'!$A$10:$A$1609=A314,""))</f>
        <v/>
      </c>
      <c r="H314" s="81" t="str" cm="1">
        <f t="array" ref="H314" xml:space="preserve">
IF(A314="","",
_xlfn._xlws.FILTER('BD ITEM'!$M$12:$M$331,'BD ITEM'!$B$12:$B$331=B314,""))</f>
        <v/>
      </c>
      <c r="I314" s="81" t="str" cm="1">
        <f t="array" ref="I314" xml:space="preserve">
IF(A314="","",
_xlfn._xlws.FILTER('BD ITEM'!$N$12:$N$331,'BD ITEM'!$B$12:$B$331=B314,""))</f>
        <v/>
      </c>
      <c r="J314" s="62" t="str" cm="1">
        <f t="array" ref="J314" xml:space="preserve">
IF(A314="","",
_xlfn._xlws.FILTER('BD PREÇO'!$P$10:$P$1609,'BD PREÇO'!$A$10:$A$1609=A314,""))</f>
        <v/>
      </c>
      <c r="K314" s="90" t="str" cm="1">
        <f t="array" ref="K314" xml:space="preserve">
IF(A314="","",
_xlfn._xlws.FILTER('BD PREÇO'!$Q$10:$Q$1609,'BD PREÇO'!$A$10:$A$1609=A314,""))</f>
        <v/>
      </c>
      <c r="L314" s="88" t="str" cm="1">
        <f t="array" ref="L314" xml:space="preserve">
IF(A314="","",
_xlfn._xlws.FILTER('BD PREÇO'!$R$10:$R$1609,'BD PREÇO'!$A$10:$A$1609=A314,""))</f>
        <v/>
      </c>
      <c r="M314" s="89" t="str" cm="1">
        <f t="array" ref="M314" xml:space="preserve">
IF(A314="","",
_xlfn._xlws.FILTER('BD PREÇO'!$S$10:$S$1609,'BD PREÇO'!$A$10:$A$1609=A314,""))</f>
        <v/>
      </c>
      <c r="N314" s="89" t="str" cm="1">
        <f t="array" ref="N314" xml:space="preserve">
IF(A314="","",
_xlfn._xlws.FILTER('BD ITEM'!$O$12:$O$331,'BD ITEM'!$B$12:$B$331=B314,""))</f>
        <v/>
      </c>
      <c r="O314" s="89" t="str" cm="1">
        <f t="array" ref="O314" xml:space="preserve">
IF(A314="","",
_xlfn._xlws.FILTER('BD ITEM'!$P$12:$P$331,'BD ITEM'!$B$12:$B$331=B314,""))</f>
        <v/>
      </c>
      <c r="P314" s="89" t="str" cm="1">
        <f t="array" ref="P314" xml:space="preserve">
IF(A314="","",
_xlfn._xlws.FILTER('BD ITEM'!$Q$12:$Q$331,'BD ITEM'!$B$12:$B$331=B314,""))</f>
        <v/>
      </c>
      <c r="Q314" s="87" t="str" cm="1">
        <f t="array" ref="Q314" xml:space="preserve">
IF(A314="","",
_xlfn._xlws.FILTER('BD PREÇO'!$T$10:$T$1609,'BD PREÇO'!$A$10:$A$1609=A314,""))</f>
        <v/>
      </c>
      <c r="R314" s="23"/>
    </row>
    <row r="315" spans="1:18">
      <c r="A315" s="41"/>
      <c r="B315" s="81" t="str" cm="1">
        <f t="array" ref="B315" xml:space="preserve">
IF(A315="","",
_xlfn._xlws.FILTER('BD PREÇO'!$B$10:$B$1609,'BD PREÇO'!$A$10:$A$1609=A315,""))</f>
        <v/>
      </c>
      <c r="C315" s="81" t="str" cm="1">
        <f t="array" ref="C315" xml:space="preserve">
IF(A315="","",
_xlfn._xlws.FILTER('BD PREÇO'!$C$10:$C$1609,'BD PREÇO'!$A$10:$A$1609=A315,""))</f>
        <v/>
      </c>
      <c r="D315" s="81" t="str" cm="1">
        <f t="array" ref="D315" xml:space="preserve">
IF(A315="","",
_xlfn._xlws.FILTER('BD ITEM'!$I$12:$I$331,'BD ITEM'!$B$12:$B$331=B315,""))</f>
        <v/>
      </c>
      <c r="E315" s="81" t="str" cm="1">
        <f t="array" ref="E315" xml:space="preserve">
IF(A315="","",
_xlfn._xlws.FILTER('BD PREÇO'!$E$10:$E$1609,'BD PREÇO'!$A$10:$A$1609=A315,""))</f>
        <v/>
      </c>
      <c r="F315" s="81" t="str" cm="1">
        <f t="array" ref="F315" xml:space="preserve">
IF(A315="","",
_xlfn._xlws.FILTER('BD PREÇO'!$F$10:$F$1609,'BD PREÇO'!$A$10:$A$1609=A315,""))</f>
        <v/>
      </c>
      <c r="G315" s="81" t="str" cm="1">
        <f t="array" ref="G315" xml:space="preserve">
IF(A315="","",
_xlfn._xlws.FILTER('BD PREÇO'!$G$10:$G$1609,'BD PREÇO'!$A$10:$A$1609=A315,""))</f>
        <v/>
      </c>
      <c r="H315" s="81" t="str" cm="1">
        <f t="array" ref="H315" xml:space="preserve">
IF(A315="","",
_xlfn._xlws.FILTER('BD ITEM'!$M$12:$M$331,'BD ITEM'!$B$12:$B$331=B315,""))</f>
        <v/>
      </c>
      <c r="I315" s="81" t="str" cm="1">
        <f t="array" ref="I315" xml:space="preserve">
IF(A315="","",
_xlfn._xlws.FILTER('BD ITEM'!$N$12:$N$331,'BD ITEM'!$B$12:$B$331=B315,""))</f>
        <v/>
      </c>
      <c r="J315" s="62" t="str" cm="1">
        <f t="array" ref="J315" xml:space="preserve">
IF(A315="","",
_xlfn._xlws.FILTER('BD PREÇO'!$P$10:$P$1609,'BD PREÇO'!$A$10:$A$1609=A315,""))</f>
        <v/>
      </c>
      <c r="K315" s="90" t="str" cm="1">
        <f t="array" ref="K315" xml:space="preserve">
IF(A315="","",
_xlfn._xlws.FILTER('BD PREÇO'!$Q$10:$Q$1609,'BD PREÇO'!$A$10:$A$1609=A315,""))</f>
        <v/>
      </c>
      <c r="L315" s="88" t="str" cm="1">
        <f t="array" ref="L315" xml:space="preserve">
IF(A315="","",
_xlfn._xlws.FILTER('BD PREÇO'!$R$10:$R$1609,'BD PREÇO'!$A$10:$A$1609=A315,""))</f>
        <v/>
      </c>
      <c r="M315" s="89" t="str" cm="1">
        <f t="array" ref="M315" xml:space="preserve">
IF(A315="","",
_xlfn._xlws.FILTER('BD PREÇO'!$S$10:$S$1609,'BD PREÇO'!$A$10:$A$1609=A315,""))</f>
        <v/>
      </c>
      <c r="N315" s="89" t="str" cm="1">
        <f t="array" ref="N315" xml:space="preserve">
IF(A315="","",
_xlfn._xlws.FILTER('BD ITEM'!$O$12:$O$331,'BD ITEM'!$B$12:$B$331=B315,""))</f>
        <v/>
      </c>
      <c r="O315" s="89" t="str" cm="1">
        <f t="array" ref="O315" xml:space="preserve">
IF(A315="","",
_xlfn._xlws.FILTER('BD ITEM'!$P$12:$P$331,'BD ITEM'!$B$12:$B$331=B315,""))</f>
        <v/>
      </c>
      <c r="P315" s="89" t="str" cm="1">
        <f t="array" ref="P315" xml:space="preserve">
IF(A315="","",
_xlfn._xlws.FILTER('BD ITEM'!$Q$12:$Q$331,'BD ITEM'!$B$12:$B$331=B315,""))</f>
        <v/>
      </c>
      <c r="Q315" s="87" t="str" cm="1">
        <f t="array" ref="Q315" xml:space="preserve">
IF(A315="","",
_xlfn._xlws.FILTER('BD PREÇO'!$T$10:$T$1609,'BD PREÇO'!$A$10:$A$1609=A315,""))</f>
        <v/>
      </c>
      <c r="R315" s="23"/>
    </row>
    <row r="316" spans="1:18">
      <c r="A316" s="41"/>
      <c r="B316" s="81" t="str" cm="1">
        <f t="array" ref="B316" xml:space="preserve">
IF(A316="","",
_xlfn._xlws.FILTER('BD PREÇO'!$B$10:$B$1609,'BD PREÇO'!$A$10:$A$1609=A316,""))</f>
        <v/>
      </c>
      <c r="C316" s="81" t="str" cm="1">
        <f t="array" ref="C316" xml:space="preserve">
IF(A316="","",
_xlfn._xlws.FILTER('BD PREÇO'!$C$10:$C$1609,'BD PREÇO'!$A$10:$A$1609=A316,""))</f>
        <v/>
      </c>
      <c r="D316" s="81" t="str" cm="1">
        <f t="array" ref="D316" xml:space="preserve">
IF(A316="","",
_xlfn._xlws.FILTER('BD ITEM'!$I$12:$I$331,'BD ITEM'!$B$12:$B$331=B316,""))</f>
        <v/>
      </c>
      <c r="E316" s="81" t="str" cm="1">
        <f t="array" ref="E316" xml:space="preserve">
IF(A316="","",
_xlfn._xlws.FILTER('BD PREÇO'!$E$10:$E$1609,'BD PREÇO'!$A$10:$A$1609=A316,""))</f>
        <v/>
      </c>
      <c r="F316" s="81" t="str" cm="1">
        <f t="array" ref="F316" xml:space="preserve">
IF(A316="","",
_xlfn._xlws.FILTER('BD PREÇO'!$F$10:$F$1609,'BD PREÇO'!$A$10:$A$1609=A316,""))</f>
        <v/>
      </c>
      <c r="G316" s="81" t="str" cm="1">
        <f t="array" ref="G316" xml:space="preserve">
IF(A316="","",
_xlfn._xlws.FILTER('BD PREÇO'!$G$10:$G$1609,'BD PREÇO'!$A$10:$A$1609=A316,""))</f>
        <v/>
      </c>
      <c r="H316" s="81" t="str" cm="1">
        <f t="array" ref="H316" xml:space="preserve">
IF(A316="","",
_xlfn._xlws.FILTER('BD ITEM'!$M$12:$M$331,'BD ITEM'!$B$12:$B$331=B316,""))</f>
        <v/>
      </c>
      <c r="I316" s="81" t="str" cm="1">
        <f t="array" ref="I316" xml:space="preserve">
IF(A316="","",
_xlfn._xlws.FILTER('BD ITEM'!$N$12:$N$331,'BD ITEM'!$B$12:$B$331=B316,""))</f>
        <v/>
      </c>
      <c r="J316" s="62" t="str" cm="1">
        <f t="array" ref="J316" xml:space="preserve">
IF(A316="","",
_xlfn._xlws.FILTER('BD PREÇO'!$P$10:$P$1609,'BD PREÇO'!$A$10:$A$1609=A316,""))</f>
        <v/>
      </c>
      <c r="K316" s="90" t="str" cm="1">
        <f t="array" ref="K316" xml:space="preserve">
IF(A316="","",
_xlfn._xlws.FILTER('BD PREÇO'!$Q$10:$Q$1609,'BD PREÇO'!$A$10:$A$1609=A316,""))</f>
        <v/>
      </c>
      <c r="L316" s="88" t="str" cm="1">
        <f t="array" ref="L316" xml:space="preserve">
IF(A316="","",
_xlfn._xlws.FILTER('BD PREÇO'!$R$10:$R$1609,'BD PREÇO'!$A$10:$A$1609=A316,""))</f>
        <v/>
      </c>
      <c r="M316" s="89" t="str" cm="1">
        <f t="array" ref="M316" xml:space="preserve">
IF(A316="","",
_xlfn._xlws.FILTER('BD PREÇO'!$S$10:$S$1609,'BD PREÇO'!$A$10:$A$1609=A316,""))</f>
        <v/>
      </c>
      <c r="N316" s="89" t="str" cm="1">
        <f t="array" ref="N316" xml:space="preserve">
IF(A316="","",
_xlfn._xlws.FILTER('BD ITEM'!$O$12:$O$331,'BD ITEM'!$B$12:$B$331=B316,""))</f>
        <v/>
      </c>
      <c r="O316" s="89" t="str" cm="1">
        <f t="array" ref="O316" xml:space="preserve">
IF(A316="","",
_xlfn._xlws.FILTER('BD ITEM'!$P$12:$P$331,'BD ITEM'!$B$12:$B$331=B316,""))</f>
        <v/>
      </c>
      <c r="P316" s="89" t="str" cm="1">
        <f t="array" ref="P316" xml:space="preserve">
IF(A316="","",
_xlfn._xlws.FILTER('BD ITEM'!$Q$12:$Q$331,'BD ITEM'!$B$12:$B$331=B316,""))</f>
        <v/>
      </c>
      <c r="Q316" s="87" t="str" cm="1">
        <f t="array" ref="Q316" xml:space="preserve">
IF(A316="","",
_xlfn._xlws.FILTER('BD PREÇO'!$T$10:$T$1609,'BD PREÇO'!$A$10:$A$1609=A316,""))</f>
        <v/>
      </c>
      <c r="R316" s="23"/>
    </row>
    <row r="317" spans="1:18">
      <c r="A317" s="41"/>
      <c r="B317" s="81" t="str" cm="1">
        <f t="array" ref="B317" xml:space="preserve">
IF(A317="","",
_xlfn._xlws.FILTER('BD PREÇO'!$B$10:$B$1609,'BD PREÇO'!$A$10:$A$1609=A317,""))</f>
        <v/>
      </c>
      <c r="C317" s="81" t="str" cm="1">
        <f t="array" ref="C317" xml:space="preserve">
IF(A317="","",
_xlfn._xlws.FILTER('BD PREÇO'!$C$10:$C$1609,'BD PREÇO'!$A$10:$A$1609=A317,""))</f>
        <v/>
      </c>
      <c r="D317" s="81" t="str" cm="1">
        <f t="array" ref="D317" xml:space="preserve">
IF(A317="","",
_xlfn._xlws.FILTER('BD ITEM'!$I$12:$I$331,'BD ITEM'!$B$12:$B$331=B317,""))</f>
        <v/>
      </c>
      <c r="E317" s="81" t="str" cm="1">
        <f t="array" ref="E317" xml:space="preserve">
IF(A317="","",
_xlfn._xlws.FILTER('BD PREÇO'!$E$10:$E$1609,'BD PREÇO'!$A$10:$A$1609=A317,""))</f>
        <v/>
      </c>
      <c r="F317" s="81" t="str" cm="1">
        <f t="array" ref="F317" xml:space="preserve">
IF(A317="","",
_xlfn._xlws.FILTER('BD PREÇO'!$F$10:$F$1609,'BD PREÇO'!$A$10:$A$1609=A317,""))</f>
        <v/>
      </c>
      <c r="G317" s="81" t="str" cm="1">
        <f t="array" ref="G317" xml:space="preserve">
IF(A317="","",
_xlfn._xlws.FILTER('BD PREÇO'!$G$10:$G$1609,'BD PREÇO'!$A$10:$A$1609=A317,""))</f>
        <v/>
      </c>
      <c r="H317" s="81" t="str" cm="1">
        <f t="array" ref="H317" xml:space="preserve">
IF(A317="","",
_xlfn._xlws.FILTER('BD ITEM'!$M$12:$M$331,'BD ITEM'!$B$12:$B$331=B317,""))</f>
        <v/>
      </c>
      <c r="I317" s="81" t="str" cm="1">
        <f t="array" ref="I317" xml:space="preserve">
IF(A317="","",
_xlfn._xlws.FILTER('BD ITEM'!$N$12:$N$331,'BD ITEM'!$B$12:$B$331=B317,""))</f>
        <v/>
      </c>
      <c r="J317" s="62" t="str" cm="1">
        <f t="array" ref="J317" xml:space="preserve">
IF(A317="","",
_xlfn._xlws.FILTER('BD PREÇO'!$P$10:$P$1609,'BD PREÇO'!$A$10:$A$1609=A317,""))</f>
        <v/>
      </c>
      <c r="K317" s="90" t="str" cm="1">
        <f t="array" ref="K317" xml:space="preserve">
IF(A317="","",
_xlfn._xlws.FILTER('BD PREÇO'!$Q$10:$Q$1609,'BD PREÇO'!$A$10:$A$1609=A317,""))</f>
        <v/>
      </c>
      <c r="L317" s="88" t="str" cm="1">
        <f t="array" ref="L317" xml:space="preserve">
IF(A317="","",
_xlfn._xlws.FILTER('BD PREÇO'!$R$10:$R$1609,'BD PREÇO'!$A$10:$A$1609=A317,""))</f>
        <v/>
      </c>
      <c r="M317" s="89" t="str" cm="1">
        <f t="array" ref="M317" xml:space="preserve">
IF(A317="","",
_xlfn._xlws.FILTER('BD PREÇO'!$S$10:$S$1609,'BD PREÇO'!$A$10:$A$1609=A317,""))</f>
        <v/>
      </c>
      <c r="N317" s="89" t="str" cm="1">
        <f t="array" ref="N317" xml:space="preserve">
IF(A317="","",
_xlfn._xlws.FILTER('BD ITEM'!$O$12:$O$331,'BD ITEM'!$B$12:$B$331=B317,""))</f>
        <v/>
      </c>
      <c r="O317" s="89" t="str" cm="1">
        <f t="array" ref="O317" xml:space="preserve">
IF(A317="","",
_xlfn._xlws.FILTER('BD ITEM'!$P$12:$P$331,'BD ITEM'!$B$12:$B$331=B317,""))</f>
        <v/>
      </c>
      <c r="P317" s="89" t="str" cm="1">
        <f t="array" ref="P317" xml:space="preserve">
IF(A317="","",
_xlfn._xlws.FILTER('BD ITEM'!$Q$12:$Q$331,'BD ITEM'!$B$12:$B$331=B317,""))</f>
        <v/>
      </c>
      <c r="Q317" s="87" t="str" cm="1">
        <f t="array" ref="Q317" xml:space="preserve">
IF(A317="","",
_xlfn._xlws.FILTER('BD PREÇO'!$T$10:$T$1609,'BD PREÇO'!$A$10:$A$1609=A317,""))</f>
        <v/>
      </c>
      <c r="R317" s="23"/>
    </row>
    <row r="318" spans="1:18">
      <c r="A318" s="41"/>
      <c r="B318" s="81" t="str" cm="1">
        <f t="array" ref="B318" xml:space="preserve">
IF(A318="","",
_xlfn._xlws.FILTER('BD PREÇO'!$B$10:$B$1609,'BD PREÇO'!$A$10:$A$1609=A318,""))</f>
        <v/>
      </c>
      <c r="C318" s="81" t="str" cm="1">
        <f t="array" ref="C318" xml:space="preserve">
IF(A318="","",
_xlfn._xlws.FILTER('BD PREÇO'!$C$10:$C$1609,'BD PREÇO'!$A$10:$A$1609=A318,""))</f>
        <v/>
      </c>
      <c r="D318" s="81" t="str" cm="1">
        <f t="array" ref="D318" xml:space="preserve">
IF(A318="","",
_xlfn._xlws.FILTER('BD ITEM'!$I$12:$I$331,'BD ITEM'!$B$12:$B$331=B318,""))</f>
        <v/>
      </c>
      <c r="E318" s="81" t="str" cm="1">
        <f t="array" ref="E318" xml:space="preserve">
IF(A318="","",
_xlfn._xlws.FILTER('BD PREÇO'!$E$10:$E$1609,'BD PREÇO'!$A$10:$A$1609=A318,""))</f>
        <v/>
      </c>
      <c r="F318" s="81" t="str" cm="1">
        <f t="array" ref="F318" xml:space="preserve">
IF(A318="","",
_xlfn._xlws.FILTER('BD PREÇO'!$F$10:$F$1609,'BD PREÇO'!$A$10:$A$1609=A318,""))</f>
        <v/>
      </c>
      <c r="G318" s="81" t="str" cm="1">
        <f t="array" ref="G318" xml:space="preserve">
IF(A318="","",
_xlfn._xlws.FILTER('BD PREÇO'!$G$10:$G$1609,'BD PREÇO'!$A$10:$A$1609=A318,""))</f>
        <v/>
      </c>
      <c r="H318" s="81" t="str" cm="1">
        <f t="array" ref="H318" xml:space="preserve">
IF(A318="","",
_xlfn._xlws.FILTER('BD ITEM'!$M$12:$M$331,'BD ITEM'!$B$12:$B$331=B318,""))</f>
        <v/>
      </c>
      <c r="I318" s="81" t="str" cm="1">
        <f t="array" ref="I318" xml:space="preserve">
IF(A318="","",
_xlfn._xlws.FILTER('BD ITEM'!$N$12:$N$331,'BD ITEM'!$B$12:$B$331=B318,""))</f>
        <v/>
      </c>
      <c r="J318" s="62" t="str" cm="1">
        <f t="array" ref="J318" xml:space="preserve">
IF(A318="","",
_xlfn._xlws.FILTER('BD PREÇO'!$P$10:$P$1609,'BD PREÇO'!$A$10:$A$1609=A318,""))</f>
        <v/>
      </c>
      <c r="K318" s="90" t="str" cm="1">
        <f t="array" ref="K318" xml:space="preserve">
IF(A318="","",
_xlfn._xlws.FILTER('BD PREÇO'!$Q$10:$Q$1609,'BD PREÇO'!$A$10:$A$1609=A318,""))</f>
        <v/>
      </c>
      <c r="L318" s="88" t="str" cm="1">
        <f t="array" ref="L318" xml:space="preserve">
IF(A318="","",
_xlfn._xlws.FILTER('BD PREÇO'!$R$10:$R$1609,'BD PREÇO'!$A$10:$A$1609=A318,""))</f>
        <v/>
      </c>
      <c r="M318" s="89" t="str" cm="1">
        <f t="array" ref="M318" xml:space="preserve">
IF(A318="","",
_xlfn._xlws.FILTER('BD PREÇO'!$S$10:$S$1609,'BD PREÇO'!$A$10:$A$1609=A318,""))</f>
        <v/>
      </c>
      <c r="N318" s="89" t="str" cm="1">
        <f t="array" ref="N318" xml:space="preserve">
IF(A318="","",
_xlfn._xlws.FILTER('BD ITEM'!$O$12:$O$331,'BD ITEM'!$B$12:$B$331=B318,""))</f>
        <v/>
      </c>
      <c r="O318" s="89" t="str" cm="1">
        <f t="array" ref="O318" xml:space="preserve">
IF(A318="","",
_xlfn._xlws.FILTER('BD ITEM'!$P$12:$P$331,'BD ITEM'!$B$12:$B$331=B318,""))</f>
        <v/>
      </c>
      <c r="P318" s="89" t="str" cm="1">
        <f t="array" ref="P318" xml:space="preserve">
IF(A318="","",
_xlfn._xlws.FILTER('BD ITEM'!$Q$12:$Q$331,'BD ITEM'!$B$12:$B$331=B318,""))</f>
        <v/>
      </c>
      <c r="Q318" s="87" t="str" cm="1">
        <f t="array" ref="Q318" xml:space="preserve">
IF(A318="","",
_xlfn._xlws.FILTER('BD PREÇO'!$T$10:$T$1609,'BD PREÇO'!$A$10:$A$1609=A318,""))</f>
        <v/>
      </c>
      <c r="R318" s="23"/>
    </row>
    <row r="319" spans="1:18">
      <c r="A319" s="41"/>
      <c r="B319" s="81" t="str" cm="1">
        <f t="array" ref="B319" xml:space="preserve">
IF(A319="","",
_xlfn._xlws.FILTER('BD PREÇO'!$B$10:$B$1609,'BD PREÇO'!$A$10:$A$1609=A319,""))</f>
        <v/>
      </c>
      <c r="C319" s="81" t="str" cm="1">
        <f t="array" ref="C319" xml:space="preserve">
IF(A319="","",
_xlfn._xlws.FILTER('BD PREÇO'!$C$10:$C$1609,'BD PREÇO'!$A$10:$A$1609=A319,""))</f>
        <v/>
      </c>
      <c r="D319" s="81" t="str" cm="1">
        <f t="array" ref="D319" xml:space="preserve">
IF(A319="","",
_xlfn._xlws.FILTER('BD ITEM'!$I$12:$I$331,'BD ITEM'!$B$12:$B$331=B319,""))</f>
        <v/>
      </c>
      <c r="E319" s="81" t="str" cm="1">
        <f t="array" ref="E319" xml:space="preserve">
IF(A319="","",
_xlfn._xlws.FILTER('BD PREÇO'!$E$10:$E$1609,'BD PREÇO'!$A$10:$A$1609=A319,""))</f>
        <v/>
      </c>
      <c r="F319" s="81" t="str" cm="1">
        <f t="array" ref="F319" xml:space="preserve">
IF(A319="","",
_xlfn._xlws.FILTER('BD PREÇO'!$F$10:$F$1609,'BD PREÇO'!$A$10:$A$1609=A319,""))</f>
        <v/>
      </c>
      <c r="G319" s="81" t="str" cm="1">
        <f t="array" ref="G319" xml:space="preserve">
IF(A319="","",
_xlfn._xlws.FILTER('BD PREÇO'!$G$10:$G$1609,'BD PREÇO'!$A$10:$A$1609=A319,""))</f>
        <v/>
      </c>
      <c r="H319" s="81" t="str" cm="1">
        <f t="array" ref="H319" xml:space="preserve">
IF(A319="","",
_xlfn._xlws.FILTER('BD ITEM'!$M$12:$M$331,'BD ITEM'!$B$12:$B$331=B319,""))</f>
        <v/>
      </c>
      <c r="I319" s="81" t="str" cm="1">
        <f t="array" ref="I319" xml:space="preserve">
IF(A319="","",
_xlfn._xlws.FILTER('BD ITEM'!$N$12:$N$331,'BD ITEM'!$B$12:$B$331=B319,""))</f>
        <v/>
      </c>
      <c r="J319" s="62" t="str" cm="1">
        <f t="array" ref="J319" xml:space="preserve">
IF(A319="","",
_xlfn._xlws.FILTER('BD PREÇO'!$P$10:$P$1609,'BD PREÇO'!$A$10:$A$1609=A319,""))</f>
        <v/>
      </c>
      <c r="K319" s="90" t="str" cm="1">
        <f t="array" ref="K319" xml:space="preserve">
IF(A319="","",
_xlfn._xlws.FILTER('BD PREÇO'!$Q$10:$Q$1609,'BD PREÇO'!$A$10:$A$1609=A319,""))</f>
        <v/>
      </c>
      <c r="L319" s="88" t="str" cm="1">
        <f t="array" ref="L319" xml:space="preserve">
IF(A319="","",
_xlfn._xlws.FILTER('BD PREÇO'!$R$10:$R$1609,'BD PREÇO'!$A$10:$A$1609=A319,""))</f>
        <v/>
      </c>
      <c r="M319" s="89" t="str" cm="1">
        <f t="array" ref="M319" xml:space="preserve">
IF(A319="","",
_xlfn._xlws.FILTER('BD PREÇO'!$S$10:$S$1609,'BD PREÇO'!$A$10:$A$1609=A319,""))</f>
        <v/>
      </c>
      <c r="N319" s="89" t="str" cm="1">
        <f t="array" ref="N319" xml:space="preserve">
IF(A319="","",
_xlfn._xlws.FILTER('BD ITEM'!$O$12:$O$331,'BD ITEM'!$B$12:$B$331=B319,""))</f>
        <v/>
      </c>
      <c r="O319" s="89" t="str" cm="1">
        <f t="array" ref="O319" xml:space="preserve">
IF(A319="","",
_xlfn._xlws.FILTER('BD ITEM'!$P$12:$P$331,'BD ITEM'!$B$12:$B$331=B319,""))</f>
        <v/>
      </c>
      <c r="P319" s="89" t="str" cm="1">
        <f t="array" ref="P319" xml:space="preserve">
IF(A319="","",
_xlfn._xlws.FILTER('BD ITEM'!$Q$12:$Q$331,'BD ITEM'!$B$12:$B$331=B319,""))</f>
        <v/>
      </c>
      <c r="Q319" s="87" t="str" cm="1">
        <f t="array" ref="Q319" xml:space="preserve">
IF(A319="","",
_xlfn._xlws.FILTER('BD PREÇO'!$T$10:$T$1609,'BD PREÇO'!$A$10:$A$1609=A319,""))</f>
        <v/>
      </c>
      <c r="R319" s="23"/>
    </row>
    <row r="320" spans="1:18">
      <c r="A320" s="41"/>
      <c r="B320" s="81" t="str" cm="1">
        <f t="array" ref="B320" xml:space="preserve">
IF(A320="","",
_xlfn._xlws.FILTER('BD PREÇO'!$B$10:$B$1609,'BD PREÇO'!$A$10:$A$1609=A320,""))</f>
        <v/>
      </c>
      <c r="C320" s="81" t="str" cm="1">
        <f t="array" ref="C320" xml:space="preserve">
IF(A320="","",
_xlfn._xlws.FILTER('BD PREÇO'!$C$10:$C$1609,'BD PREÇO'!$A$10:$A$1609=A320,""))</f>
        <v/>
      </c>
      <c r="D320" s="81" t="str" cm="1">
        <f t="array" ref="D320" xml:space="preserve">
IF(A320="","",
_xlfn._xlws.FILTER('BD ITEM'!$I$12:$I$331,'BD ITEM'!$B$12:$B$331=B320,""))</f>
        <v/>
      </c>
      <c r="E320" s="81" t="str" cm="1">
        <f t="array" ref="E320" xml:space="preserve">
IF(A320="","",
_xlfn._xlws.FILTER('BD PREÇO'!$E$10:$E$1609,'BD PREÇO'!$A$10:$A$1609=A320,""))</f>
        <v/>
      </c>
      <c r="F320" s="81" t="str" cm="1">
        <f t="array" ref="F320" xml:space="preserve">
IF(A320="","",
_xlfn._xlws.FILTER('BD PREÇO'!$F$10:$F$1609,'BD PREÇO'!$A$10:$A$1609=A320,""))</f>
        <v/>
      </c>
      <c r="G320" s="81" t="str" cm="1">
        <f t="array" ref="G320" xml:space="preserve">
IF(A320="","",
_xlfn._xlws.FILTER('BD PREÇO'!$G$10:$G$1609,'BD PREÇO'!$A$10:$A$1609=A320,""))</f>
        <v/>
      </c>
      <c r="H320" s="81" t="str" cm="1">
        <f t="array" ref="H320" xml:space="preserve">
IF(A320="","",
_xlfn._xlws.FILTER('BD ITEM'!$M$12:$M$331,'BD ITEM'!$B$12:$B$331=B320,""))</f>
        <v/>
      </c>
      <c r="I320" s="81" t="str" cm="1">
        <f t="array" ref="I320" xml:space="preserve">
IF(A320="","",
_xlfn._xlws.FILTER('BD ITEM'!$N$12:$N$331,'BD ITEM'!$B$12:$B$331=B320,""))</f>
        <v/>
      </c>
      <c r="J320" s="62" t="str" cm="1">
        <f t="array" ref="J320" xml:space="preserve">
IF(A320="","",
_xlfn._xlws.FILTER('BD PREÇO'!$P$10:$P$1609,'BD PREÇO'!$A$10:$A$1609=A320,""))</f>
        <v/>
      </c>
      <c r="K320" s="90" t="str" cm="1">
        <f t="array" ref="K320" xml:space="preserve">
IF(A320="","",
_xlfn._xlws.FILTER('BD PREÇO'!$Q$10:$Q$1609,'BD PREÇO'!$A$10:$A$1609=A320,""))</f>
        <v/>
      </c>
      <c r="L320" s="88" t="str" cm="1">
        <f t="array" ref="L320" xml:space="preserve">
IF(A320="","",
_xlfn._xlws.FILTER('BD PREÇO'!$R$10:$R$1609,'BD PREÇO'!$A$10:$A$1609=A320,""))</f>
        <v/>
      </c>
      <c r="M320" s="89" t="str" cm="1">
        <f t="array" ref="M320" xml:space="preserve">
IF(A320="","",
_xlfn._xlws.FILTER('BD PREÇO'!$S$10:$S$1609,'BD PREÇO'!$A$10:$A$1609=A320,""))</f>
        <v/>
      </c>
      <c r="N320" s="89" t="str" cm="1">
        <f t="array" ref="N320" xml:space="preserve">
IF(A320="","",
_xlfn._xlws.FILTER('BD ITEM'!$O$12:$O$331,'BD ITEM'!$B$12:$B$331=B320,""))</f>
        <v/>
      </c>
      <c r="O320" s="89" t="str" cm="1">
        <f t="array" ref="O320" xml:space="preserve">
IF(A320="","",
_xlfn._xlws.FILTER('BD ITEM'!$P$12:$P$331,'BD ITEM'!$B$12:$B$331=B320,""))</f>
        <v/>
      </c>
      <c r="P320" s="89" t="str" cm="1">
        <f t="array" ref="P320" xml:space="preserve">
IF(A320="","",
_xlfn._xlws.FILTER('BD ITEM'!$Q$12:$Q$331,'BD ITEM'!$B$12:$B$331=B320,""))</f>
        <v/>
      </c>
      <c r="Q320" s="87" t="str" cm="1">
        <f t="array" ref="Q320" xml:space="preserve">
IF(A320="","",
_xlfn._xlws.FILTER('BD PREÇO'!$T$10:$T$1609,'BD PREÇO'!$A$10:$A$1609=A320,""))</f>
        <v/>
      </c>
      <c r="R320" s="23"/>
    </row>
    <row r="321" spans="1:18">
      <c r="A321" s="41"/>
      <c r="B321" s="81" t="str" cm="1">
        <f t="array" ref="B321" xml:space="preserve">
IF(A321="","",
_xlfn._xlws.FILTER('BD PREÇO'!$B$10:$B$1609,'BD PREÇO'!$A$10:$A$1609=A321,""))</f>
        <v/>
      </c>
      <c r="C321" s="81" t="str" cm="1">
        <f t="array" ref="C321" xml:space="preserve">
IF(A321="","",
_xlfn._xlws.FILTER('BD PREÇO'!$C$10:$C$1609,'BD PREÇO'!$A$10:$A$1609=A321,""))</f>
        <v/>
      </c>
      <c r="D321" s="81" t="str" cm="1">
        <f t="array" ref="D321" xml:space="preserve">
IF(A321="","",
_xlfn._xlws.FILTER('BD ITEM'!$I$12:$I$331,'BD ITEM'!$B$12:$B$331=B321,""))</f>
        <v/>
      </c>
      <c r="E321" s="81" t="str" cm="1">
        <f t="array" ref="E321" xml:space="preserve">
IF(A321="","",
_xlfn._xlws.FILTER('BD PREÇO'!$E$10:$E$1609,'BD PREÇO'!$A$10:$A$1609=A321,""))</f>
        <v/>
      </c>
      <c r="F321" s="81" t="str" cm="1">
        <f t="array" ref="F321" xml:space="preserve">
IF(A321="","",
_xlfn._xlws.FILTER('BD PREÇO'!$F$10:$F$1609,'BD PREÇO'!$A$10:$A$1609=A321,""))</f>
        <v/>
      </c>
      <c r="G321" s="81" t="str" cm="1">
        <f t="array" ref="G321" xml:space="preserve">
IF(A321="","",
_xlfn._xlws.FILTER('BD PREÇO'!$G$10:$G$1609,'BD PREÇO'!$A$10:$A$1609=A321,""))</f>
        <v/>
      </c>
      <c r="H321" s="81" t="str" cm="1">
        <f t="array" ref="H321" xml:space="preserve">
IF(A321="","",
_xlfn._xlws.FILTER('BD ITEM'!$M$12:$M$331,'BD ITEM'!$B$12:$B$331=B321,""))</f>
        <v/>
      </c>
      <c r="I321" s="81" t="str" cm="1">
        <f t="array" ref="I321" xml:space="preserve">
IF(A321="","",
_xlfn._xlws.FILTER('BD ITEM'!$N$12:$N$331,'BD ITEM'!$B$12:$B$331=B321,""))</f>
        <v/>
      </c>
      <c r="J321" s="62" t="str" cm="1">
        <f t="array" ref="J321" xml:space="preserve">
IF(A321="","",
_xlfn._xlws.FILTER('BD PREÇO'!$P$10:$P$1609,'BD PREÇO'!$A$10:$A$1609=A321,""))</f>
        <v/>
      </c>
      <c r="K321" s="90" t="str" cm="1">
        <f t="array" ref="K321" xml:space="preserve">
IF(A321="","",
_xlfn._xlws.FILTER('BD PREÇO'!$Q$10:$Q$1609,'BD PREÇO'!$A$10:$A$1609=A321,""))</f>
        <v/>
      </c>
      <c r="L321" s="88" t="str" cm="1">
        <f t="array" ref="L321" xml:space="preserve">
IF(A321="","",
_xlfn._xlws.FILTER('BD PREÇO'!$R$10:$R$1609,'BD PREÇO'!$A$10:$A$1609=A321,""))</f>
        <v/>
      </c>
      <c r="M321" s="89" t="str" cm="1">
        <f t="array" ref="M321" xml:space="preserve">
IF(A321="","",
_xlfn._xlws.FILTER('BD PREÇO'!$S$10:$S$1609,'BD PREÇO'!$A$10:$A$1609=A321,""))</f>
        <v/>
      </c>
      <c r="N321" s="89" t="str" cm="1">
        <f t="array" ref="N321" xml:space="preserve">
IF(A321="","",
_xlfn._xlws.FILTER('BD ITEM'!$O$12:$O$331,'BD ITEM'!$B$12:$B$331=B321,""))</f>
        <v/>
      </c>
      <c r="O321" s="89" t="str" cm="1">
        <f t="array" ref="O321" xml:space="preserve">
IF(A321="","",
_xlfn._xlws.FILTER('BD ITEM'!$P$12:$P$331,'BD ITEM'!$B$12:$B$331=B321,""))</f>
        <v/>
      </c>
      <c r="P321" s="89" t="str" cm="1">
        <f t="array" ref="P321" xml:space="preserve">
IF(A321="","",
_xlfn._xlws.FILTER('BD ITEM'!$Q$12:$Q$331,'BD ITEM'!$B$12:$B$331=B321,""))</f>
        <v/>
      </c>
      <c r="Q321" s="94" t="str" cm="1">
        <f t="array" ref="Q321" xml:space="preserve">
IF(A321="","",
_xlfn._xlws.FILTER('BD PREÇO'!$T$10:$T$1609,'BD PREÇO'!$A$10:$A$1609=A321,""))</f>
        <v/>
      </c>
      <c r="R321" s="23"/>
    </row>
    <row r="322" spans="1:18">
      <c r="A322" s="41"/>
      <c r="B322" s="81" t="str" cm="1">
        <f t="array" ref="B322" xml:space="preserve">
IF(A322="","",
_xlfn._xlws.FILTER('BD PREÇO'!$B$10:$B$1609,'BD PREÇO'!$A$10:$A$1609=A322,""))</f>
        <v/>
      </c>
      <c r="C322" s="81" t="str" cm="1">
        <f t="array" ref="C322" xml:space="preserve">
IF(A322="","",
_xlfn._xlws.FILTER('BD PREÇO'!$C$10:$C$1609,'BD PREÇO'!$A$10:$A$1609=A322,""))</f>
        <v/>
      </c>
      <c r="D322" s="81" t="str" cm="1">
        <f t="array" ref="D322" xml:space="preserve">
IF(A322="","",
_xlfn._xlws.FILTER('BD ITEM'!$I$12:$I$331,'BD ITEM'!$B$12:$B$331=B322,""))</f>
        <v/>
      </c>
      <c r="E322" s="81" t="str" cm="1">
        <f t="array" ref="E322" xml:space="preserve">
IF(A322="","",
_xlfn._xlws.FILTER('BD PREÇO'!$E$10:$E$1609,'BD PREÇO'!$A$10:$A$1609=A322,""))</f>
        <v/>
      </c>
      <c r="F322" s="81" t="str" cm="1">
        <f t="array" ref="F322" xml:space="preserve">
IF(A322="","",
_xlfn._xlws.FILTER('BD PREÇO'!$F$10:$F$1609,'BD PREÇO'!$A$10:$A$1609=A322,""))</f>
        <v/>
      </c>
      <c r="G322" s="81" t="str" cm="1">
        <f t="array" ref="G322" xml:space="preserve">
IF(A322="","",
_xlfn._xlws.FILTER('BD PREÇO'!$G$10:$G$1609,'BD PREÇO'!$A$10:$A$1609=A322,""))</f>
        <v/>
      </c>
      <c r="H322" s="81" t="str" cm="1">
        <f t="array" ref="H322" xml:space="preserve">
IF(A322="","",
_xlfn._xlws.FILTER('BD ITEM'!$M$12:$M$331,'BD ITEM'!$B$12:$B$331=B322,""))</f>
        <v/>
      </c>
      <c r="I322" s="81" t="str" cm="1">
        <f t="array" ref="I322" xml:space="preserve">
IF(A322="","",
_xlfn._xlws.FILTER('BD ITEM'!$N$12:$N$331,'BD ITEM'!$B$12:$B$331=B322,""))</f>
        <v/>
      </c>
      <c r="J322" s="62" t="str" cm="1">
        <f t="array" ref="J322" xml:space="preserve">
IF(A322="","",
_xlfn._xlws.FILTER('BD PREÇO'!$P$10:$P$1609,'BD PREÇO'!$A$10:$A$1609=A322,""))</f>
        <v/>
      </c>
      <c r="K322" s="90" t="str" cm="1">
        <f t="array" ref="K322" xml:space="preserve">
IF(A322="","",
_xlfn._xlws.FILTER('BD PREÇO'!$Q$10:$Q$1609,'BD PREÇO'!$A$10:$A$1609=A322,""))</f>
        <v/>
      </c>
      <c r="L322" s="88" t="str" cm="1">
        <f t="array" ref="L322" xml:space="preserve">
IF(A322="","",
_xlfn._xlws.FILTER('BD PREÇO'!$R$10:$R$1609,'BD PREÇO'!$A$10:$A$1609=A322,""))</f>
        <v/>
      </c>
      <c r="M322" s="89" t="str" cm="1">
        <f t="array" ref="M322" xml:space="preserve">
IF(A322="","",
_xlfn._xlws.FILTER('BD PREÇO'!$S$10:$S$1609,'BD PREÇO'!$A$10:$A$1609=A322,""))</f>
        <v/>
      </c>
      <c r="N322" s="89" t="str" cm="1">
        <f t="array" ref="N322" xml:space="preserve">
IF(A322="","",
_xlfn._xlws.FILTER('BD ITEM'!$O$12:$O$331,'BD ITEM'!$B$12:$B$331=B322,""))</f>
        <v/>
      </c>
      <c r="O322" s="89" t="str" cm="1">
        <f t="array" ref="O322" xml:space="preserve">
IF(A322="","",
_xlfn._xlws.FILTER('BD ITEM'!$P$12:$P$331,'BD ITEM'!$B$12:$B$331=B322,""))</f>
        <v/>
      </c>
      <c r="P322" s="89" t="str" cm="1">
        <f t="array" ref="P322" xml:space="preserve">
IF(A322="","",
_xlfn._xlws.FILTER('BD ITEM'!$Q$12:$Q$331,'BD ITEM'!$B$12:$B$331=B322,""))</f>
        <v/>
      </c>
      <c r="Q322" s="87" t="str" cm="1">
        <f t="array" ref="Q322" xml:space="preserve">
IF(A322="","",
_xlfn._xlws.FILTER('BD PREÇO'!$T$10:$T$1609,'BD PREÇO'!$A$10:$A$1609=A322,""))</f>
        <v/>
      </c>
      <c r="R322" s="23"/>
    </row>
    <row r="323" spans="1:18">
      <c r="A323" s="41"/>
      <c r="B323" s="81" t="str" cm="1">
        <f t="array" ref="B323" xml:space="preserve">
IF(A323="","",
_xlfn._xlws.FILTER('BD PREÇO'!$B$10:$B$1609,'BD PREÇO'!$A$10:$A$1609=A323,""))</f>
        <v/>
      </c>
      <c r="C323" s="81" t="str" cm="1">
        <f t="array" ref="C323" xml:space="preserve">
IF(A323="","",
_xlfn._xlws.FILTER('BD PREÇO'!$C$10:$C$1609,'BD PREÇO'!$A$10:$A$1609=A323,""))</f>
        <v/>
      </c>
      <c r="D323" s="81" t="str" cm="1">
        <f t="array" ref="D323" xml:space="preserve">
IF(A323="","",
_xlfn._xlws.FILTER('BD ITEM'!$I$12:$I$331,'BD ITEM'!$B$12:$B$331=B323,""))</f>
        <v/>
      </c>
      <c r="E323" s="81" t="str" cm="1">
        <f t="array" ref="E323" xml:space="preserve">
IF(A323="","",
_xlfn._xlws.FILTER('BD PREÇO'!$E$10:$E$1609,'BD PREÇO'!$A$10:$A$1609=A323,""))</f>
        <v/>
      </c>
      <c r="F323" s="81" t="str" cm="1">
        <f t="array" ref="F323" xml:space="preserve">
IF(A323="","",
_xlfn._xlws.FILTER('BD PREÇO'!$F$10:$F$1609,'BD PREÇO'!$A$10:$A$1609=A323,""))</f>
        <v/>
      </c>
      <c r="G323" s="81" t="str" cm="1">
        <f t="array" ref="G323" xml:space="preserve">
IF(A323="","",
_xlfn._xlws.FILTER('BD PREÇO'!$G$10:$G$1609,'BD PREÇO'!$A$10:$A$1609=A323,""))</f>
        <v/>
      </c>
      <c r="H323" s="81" t="str" cm="1">
        <f t="array" ref="H323" xml:space="preserve">
IF(A323="","",
_xlfn._xlws.FILTER('BD ITEM'!$M$12:$M$331,'BD ITEM'!$B$12:$B$331=B323,""))</f>
        <v/>
      </c>
      <c r="I323" s="81" t="str" cm="1">
        <f t="array" ref="I323" xml:space="preserve">
IF(A323="","",
_xlfn._xlws.FILTER('BD ITEM'!$N$12:$N$331,'BD ITEM'!$B$12:$B$331=B323,""))</f>
        <v/>
      </c>
      <c r="J323" s="62" t="str" cm="1">
        <f t="array" ref="J323" xml:space="preserve">
IF(A323="","",
_xlfn._xlws.FILTER('BD PREÇO'!$P$10:$P$1609,'BD PREÇO'!$A$10:$A$1609=A323,""))</f>
        <v/>
      </c>
      <c r="K323" s="90" t="str" cm="1">
        <f t="array" ref="K323" xml:space="preserve">
IF(A323="","",
_xlfn._xlws.FILTER('BD PREÇO'!$Q$10:$Q$1609,'BD PREÇO'!$A$10:$A$1609=A323,""))</f>
        <v/>
      </c>
      <c r="L323" s="88" t="str" cm="1">
        <f t="array" ref="L323" xml:space="preserve">
IF(A323="","",
_xlfn._xlws.FILTER('BD PREÇO'!$R$10:$R$1609,'BD PREÇO'!$A$10:$A$1609=A323,""))</f>
        <v/>
      </c>
      <c r="M323" s="89" t="str" cm="1">
        <f t="array" ref="M323" xml:space="preserve">
IF(A323="","",
_xlfn._xlws.FILTER('BD PREÇO'!$S$10:$S$1609,'BD PREÇO'!$A$10:$A$1609=A323,""))</f>
        <v/>
      </c>
      <c r="N323" s="89" t="str" cm="1">
        <f t="array" ref="N323" xml:space="preserve">
IF(A323="","",
_xlfn._xlws.FILTER('BD ITEM'!$O$12:$O$331,'BD ITEM'!$B$12:$B$331=B323,""))</f>
        <v/>
      </c>
      <c r="O323" s="89" t="str" cm="1">
        <f t="array" ref="O323" xml:space="preserve">
IF(A323="","",
_xlfn._xlws.FILTER('BD ITEM'!$P$12:$P$331,'BD ITEM'!$B$12:$B$331=B323,""))</f>
        <v/>
      </c>
      <c r="P323" s="89" t="str" cm="1">
        <f t="array" ref="P323" xml:space="preserve">
IF(A323="","",
_xlfn._xlws.FILTER('BD ITEM'!$Q$12:$Q$331,'BD ITEM'!$B$12:$B$331=B323,""))</f>
        <v/>
      </c>
      <c r="Q323" s="87" t="str" cm="1">
        <f t="array" ref="Q323" xml:space="preserve">
IF(A323="","",
_xlfn._xlws.FILTER('BD PREÇO'!$T$10:$T$1609,'BD PREÇO'!$A$10:$A$1609=A323,""))</f>
        <v/>
      </c>
      <c r="R323" s="23"/>
    </row>
    <row r="324" spans="1:18">
      <c r="A324" s="41"/>
      <c r="B324" s="81" t="str" cm="1">
        <f t="array" ref="B324" xml:space="preserve">
IF(A324="","",
_xlfn._xlws.FILTER('BD PREÇO'!$B$10:$B$1609,'BD PREÇO'!$A$10:$A$1609=A324,""))</f>
        <v/>
      </c>
      <c r="C324" s="81" t="str" cm="1">
        <f t="array" ref="C324" xml:space="preserve">
IF(A324="","",
_xlfn._xlws.FILTER('BD PREÇO'!$C$10:$C$1609,'BD PREÇO'!$A$10:$A$1609=A324,""))</f>
        <v/>
      </c>
      <c r="D324" s="81" t="str" cm="1">
        <f t="array" ref="D324" xml:space="preserve">
IF(A324="","",
_xlfn._xlws.FILTER('BD ITEM'!$I$12:$I$331,'BD ITEM'!$B$12:$B$331=B324,""))</f>
        <v/>
      </c>
      <c r="E324" s="81" t="str" cm="1">
        <f t="array" ref="E324" xml:space="preserve">
IF(A324="","",
_xlfn._xlws.FILTER('BD PREÇO'!$E$10:$E$1609,'BD PREÇO'!$A$10:$A$1609=A324,""))</f>
        <v/>
      </c>
      <c r="F324" s="81" t="str" cm="1">
        <f t="array" ref="F324" xml:space="preserve">
IF(A324="","",
_xlfn._xlws.FILTER('BD PREÇO'!$F$10:$F$1609,'BD PREÇO'!$A$10:$A$1609=A324,""))</f>
        <v/>
      </c>
      <c r="G324" s="81" t="str" cm="1">
        <f t="array" ref="G324" xml:space="preserve">
IF(A324="","",
_xlfn._xlws.FILTER('BD PREÇO'!$G$10:$G$1609,'BD PREÇO'!$A$10:$A$1609=A324,""))</f>
        <v/>
      </c>
      <c r="H324" s="81" t="str" cm="1">
        <f t="array" ref="H324" xml:space="preserve">
IF(A324="","",
_xlfn._xlws.FILTER('BD ITEM'!$M$12:$M$331,'BD ITEM'!$B$12:$B$331=B324,""))</f>
        <v/>
      </c>
      <c r="I324" s="81" t="str" cm="1">
        <f t="array" ref="I324" xml:space="preserve">
IF(A324="","",
_xlfn._xlws.FILTER('BD ITEM'!$N$12:$N$331,'BD ITEM'!$B$12:$B$331=B324,""))</f>
        <v/>
      </c>
      <c r="J324" s="62" t="str" cm="1">
        <f t="array" ref="J324" xml:space="preserve">
IF(A324="","",
_xlfn._xlws.FILTER('BD PREÇO'!$P$10:$P$1609,'BD PREÇO'!$A$10:$A$1609=A324,""))</f>
        <v/>
      </c>
      <c r="K324" s="90" t="str" cm="1">
        <f t="array" ref="K324" xml:space="preserve">
IF(A324="","",
_xlfn._xlws.FILTER('BD PREÇO'!$Q$10:$Q$1609,'BD PREÇO'!$A$10:$A$1609=A324,""))</f>
        <v/>
      </c>
      <c r="L324" s="88" t="str" cm="1">
        <f t="array" ref="L324" xml:space="preserve">
IF(A324="","",
_xlfn._xlws.FILTER('BD PREÇO'!$R$10:$R$1609,'BD PREÇO'!$A$10:$A$1609=A324,""))</f>
        <v/>
      </c>
      <c r="M324" s="89" t="str" cm="1">
        <f t="array" ref="M324" xml:space="preserve">
IF(A324="","",
_xlfn._xlws.FILTER('BD PREÇO'!$S$10:$S$1609,'BD PREÇO'!$A$10:$A$1609=A324,""))</f>
        <v/>
      </c>
      <c r="N324" s="89" t="str" cm="1">
        <f t="array" ref="N324" xml:space="preserve">
IF(A324="","",
_xlfn._xlws.FILTER('BD ITEM'!$O$12:$O$331,'BD ITEM'!$B$12:$B$331=B324,""))</f>
        <v/>
      </c>
      <c r="O324" s="89" t="str" cm="1">
        <f t="array" ref="O324" xml:space="preserve">
IF(A324="","",
_xlfn._xlws.FILTER('BD ITEM'!$P$12:$P$331,'BD ITEM'!$B$12:$B$331=B324,""))</f>
        <v/>
      </c>
      <c r="P324" s="89" t="str" cm="1">
        <f t="array" ref="P324" xml:space="preserve">
IF(A324="","",
_xlfn._xlws.FILTER('BD ITEM'!$Q$12:$Q$331,'BD ITEM'!$B$12:$B$331=B324,""))</f>
        <v/>
      </c>
      <c r="Q324" s="87" t="str" cm="1">
        <f t="array" ref="Q324" xml:space="preserve">
IF(A324="","",
_xlfn._xlws.FILTER('BD PREÇO'!$T$10:$T$1609,'BD PREÇO'!$A$10:$A$1609=A324,""))</f>
        <v/>
      </c>
      <c r="R324" s="23"/>
    </row>
    <row r="325" spans="1:18">
      <c r="A325" s="41"/>
      <c r="B325" s="81" t="str" cm="1">
        <f t="array" ref="B325" xml:space="preserve">
IF(A325="","",
_xlfn._xlws.FILTER('BD PREÇO'!$B$10:$B$1609,'BD PREÇO'!$A$10:$A$1609=A325,""))</f>
        <v/>
      </c>
      <c r="C325" s="81" t="str" cm="1">
        <f t="array" ref="C325" xml:space="preserve">
IF(A325="","",
_xlfn._xlws.FILTER('BD PREÇO'!$C$10:$C$1609,'BD PREÇO'!$A$10:$A$1609=A325,""))</f>
        <v/>
      </c>
      <c r="D325" s="81" t="str" cm="1">
        <f t="array" ref="D325" xml:space="preserve">
IF(A325="","",
_xlfn._xlws.FILTER('BD ITEM'!$I$12:$I$331,'BD ITEM'!$B$12:$B$331=B325,""))</f>
        <v/>
      </c>
      <c r="E325" s="81" t="str" cm="1">
        <f t="array" ref="E325" xml:space="preserve">
IF(A325="","",
_xlfn._xlws.FILTER('BD PREÇO'!$E$10:$E$1609,'BD PREÇO'!$A$10:$A$1609=A325,""))</f>
        <v/>
      </c>
      <c r="F325" s="81" t="str" cm="1">
        <f t="array" ref="F325" xml:space="preserve">
IF(A325="","",
_xlfn._xlws.FILTER('BD PREÇO'!$F$10:$F$1609,'BD PREÇO'!$A$10:$A$1609=A325,""))</f>
        <v/>
      </c>
      <c r="G325" s="81" t="str" cm="1">
        <f t="array" ref="G325" xml:space="preserve">
IF(A325="","",
_xlfn._xlws.FILTER('BD PREÇO'!$G$10:$G$1609,'BD PREÇO'!$A$10:$A$1609=A325,""))</f>
        <v/>
      </c>
      <c r="H325" s="81" t="str" cm="1">
        <f t="array" ref="H325" xml:space="preserve">
IF(A325="","",
_xlfn._xlws.FILTER('BD ITEM'!$M$12:$M$331,'BD ITEM'!$B$12:$B$331=B325,""))</f>
        <v/>
      </c>
      <c r="I325" s="81" t="str" cm="1">
        <f t="array" ref="I325" xml:space="preserve">
IF(A325="","",
_xlfn._xlws.FILTER('BD ITEM'!$N$12:$N$331,'BD ITEM'!$B$12:$B$331=B325,""))</f>
        <v/>
      </c>
      <c r="J325" s="62" t="str" cm="1">
        <f t="array" ref="J325" xml:space="preserve">
IF(A325="","",
_xlfn._xlws.FILTER('BD PREÇO'!$P$10:$P$1609,'BD PREÇO'!$A$10:$A$1609=A325,""))</f>
        <v/>
      </c>
      <c r="K325" s="90" t="str" cm="1">
        <f t="array" ref="K325" xml:space="preserve">
IF(A325="","",
_xlfn._xlws.FILTER('BD PREÇO'!$Q$10:$Q$1609,'BD PREÇO'!$A$10:$A$1609=A325,""))</f>
        <v/>
      </c>
      <c r="L325" s="88" t="str" cm="1">
        <f t="array" ref="L325" xml:space="preserve">
IF(A325="","",
_xlfn._xlws.FILTER('BD PREÇO'!$R$10:$R$1609,'BD PREÇO'!$A$10:$A$1609=A325,""))</f>
        <v/>
      </c>
      <c r="M325" s="89" t="str" cm="1">
        <f t="array" ref="M325" xml:space="preserve">
IF(A325="","",
_xlfn._xlws.FILTER('BD PREÇO'!$S$10:$S$1609,'BD PREÇO'!$A$10:$A$1609=A325,""))</f>
        <v/>
      </c>
      <c r="N325" s="89" t="str" cm="1">
        <f t="array" ref="N325" xml:space="preserve">
IF(A325="","",
_xlfn._xlws.FILTER('BD ITEM'!$O$12:$O$331,'BD ITEM'!$B$12:$B$331=B325,""))</f>
        <v/>
      </c>
      <c r="O325" s="89" t="str" cm="1">
        <f t="array" ref="O325" xml:space="preserve">
IF(A325="","",
_xlfn._xlws.FILTER('BD ITEM'!$P$12:$P$331,'BD ITEM'!$B$12:$B$331=B325,""))</f>
        <v/>
      </c>
      <c r="P325" s="89" t="str" cm="1">
        <f t="array" ref="P325" xml:space="preserve">
IF(A325="","",
_xlfn._xlws.FILTER('BD ITEM'!$Q$12:$Q$331,'BD ITEM'!$B$12:$B$331=B325,""))</f>
        <v/>
      </c>
      <c r="Q325" s="87" t="str" cm="1">
        <f t="array" ref="Q325" xml:space="preserve">
IF(A325="","",
_xlfn._xlws.FILTER('BD PREÇO'!$T$10:$T$1609,'BD PREÇO'!$A$10:$A$1609=A325,""))</f>
        <v/>
      </c>
      <c r="R325" s="23"/>
    </row>
    <row r="326" spans="1:18">
      <c r="A326" s="41"/>
      <c r="B326" s="81" t="str" cm="1">
        <f t="array" ref="B326" xml:space="preserve">
IF(A326="","",
_xlfn._xlws.FILTER('BD PREÇO'!$B$10:$B$1609,'BD PREÇO'!$A$10:$A$1609=A326,""))</f>
        <v/>
      </c>
      <c r="C326" s="81" t="str" cm="1">
        <f t="array" ref="C326" xml:space="preserve">
IF(A326="","",
_xlfn._xlws.FILTER('BD PREÇO'!$C$10:$C$1609,'BD PREÇO'!$A$10:$A$1609=A326,""))</f>
        <v/>
      </c>
      <c r="D326" s="81" t="str" cm="1">
        <f t="array" ref="D326" xml:space="preserve">
IF(A326="","",
_xlfn._xlws.FILTER('BD ITEM'!$I$12:$I$331,'BD ITEM'!$B$12:$B$331=B326,""))</f>
        <v/>
      </c>
      <c r="E326" s="81" t="str" cm="1">
        <f t="array" ref="E326" xml:space="preserve">
IF(A326="","",
_xlfn._xlws.FILTER('BD PREÇO'!$E$10:$E$1609,'BD PREÇO'!$A$10:$A$1609=A326,""))</f>
        <v/>
      </c>
      <c r="F326" s="81" t="str" cm="1">
        <f t="array" ref="F326" xml:space="preserve">
IF(A326="","",
_xlfn._xlws.FILTER('BD PREÇO'!$F$10:$F$1609,'BD PREÇO'!$A$10:$A$1609=A326,""))</f>
        <v/>
      </c>
      <c r="G326" s="81" t="str" cm="1">
        <f t="array" ref="G326" xml:space="preserve">
IF(A326="","",
_xlfn._xlws.FILTER('BD PREÇO'!$G$10:$G$1609,'BD PREÇO'!$A$10:$A$1609=A326,""))</f>
        <v/>
      </c>
      <c r="H326" s="81" t="str" cm="1">
        <f t="array" ref="H326" xml:space="preserve">
IF(A326="","",
_xlfn._xlws.FILTER('BD ITEM'!$M$12:$M$331,'BD ITEM'!$B$12:$B$331=B326,""))</f>
        <v/>
      </c>
      <c r="I326" s="81" t="str" cm="1">
        <f t="array" ref="I326" xml:space="preserve">
IF(A326="","",
_xlfn._xlws.FILTER('BD ITEM'!$N$12:$N$331,'BD ITEM'!$B$12:$B$331=B326,""))</f>
        <v/>
      </c>
      <c r="J326" s="62" t="str" cm="1">
        <f t="array" ref="J326" xml:space="preserve">
IF(A326="","",
_xlfn._xlws.FILTER('BD PREÇO'!$P$10:$P$1609,'BD PREÇO'!$A$10:$A$1609=A326,""))</f>
        <v/>
      </c>
      <c r="K326" s="90" t="str" cm="1">
        <f t="array" ref="K326" xml:space="preserve">
IF(A326="","",
_xlfn._xlws.FILTER('BD PREÇO'!$Q$10:$Q$1609,'BD PREÇO'!$A$10:$A$1609=A326,""))</f>
        <v/>
      </c>
      <c r="L326" s="88" t="str" cm="1">
        <f t="array" ref="L326" xml:space="preserve">
IF(A326="","",
_xlfn._xlws.FILTER('BD PREÇO'!$R$10:$R$1609,'BD PREÇO'!$A$10:$A$1609=A326,""))</f>
        <v/>
      </c>
      <c r="M326" s="89" t="str" cm="1">
        <f t="array" ref="M326" xml:space="preserve">
IF(A326="","",
_xlfn._xlws.FILTER('BD PREÇO'!$S$10:$S$1609,'BD PREÇO'!$A$10:$A$1609=A326,""))</f>
        <v/>
      </c>
      <c r="N326" s="89" t="str" cm="1">
        <f t="array" ref="N326" xml:space="preserve">
IF(A326="","",
_xlfn._xlws.FILTER('BD ITEM'!$O$12:$O$331,'BD ITEM'!$B$12:$B$331=B326,""))</f>
        <v/>
      </c>
      <c r="O326" s="89" t="str" cm="1">
        <f t="array" ref="O326" xml:space="preserve">
IF(A326="","",
_xlfn._xlws.FILTER('BD ITEM'!$P$12:$P$331,'BD ITEM'!$B$12:$B$331=B326,""))</f>
        <v/>
      </c>
      <c r="P326" s="89" t="str" cm="1">
        <f t="array" ref="P326" xml:space="preserve">
IF(A326="","",
_xlfn._xlws.FILTER('BD ITEM'!$Q$12:$Q$331,'BD ITEM'!$B$12:$B$331=B326,""))</f>
        <v/>
      </c>
      <c r="Q326" s="87" t="str" cm="1">
        <f t="array" ref="Q326" xml:space="preserve">
IF(A326="","",
_xlfn._xlws.FILTER('BD PREÇO'!$T$10:$T$1609,'BD PREÇO'!$A$10:$A$1609=A326,""))</f>
        <v/>
      </c>
      <c r="R326" s="23"/>
    </row>
    <row r="327" spans="1:18">
      <c r="A327" s="41"/>
      <c r="B327" s="81" t="str" cm="1">
        <f t="array" ref="B327" xml:space="preserve">
IF(A327="","",
_xlfn._xlws.FILTER('BD PREÇO'!$B$10:$B$1609,'BD PREÇO'!$A$10:$A$1609=A327,""))</f>
        <v/>
      </c>
      <c r="C327" s="81" t="str" cm="1">
        <f t="array" ref="C327" xml:space="preserve">
IF(A327="","",
_xlfn._xlws.FILTER('BD PREÇO'!$C$10:$C$1609,'BD PREÇO'!$A$10:$A$1609=A327,""))</f>
        <v/>
      </c>
      <c r="D327" s="81" t="str" cm="1">
        <f t="array" ref="D327" xml:space="preserve">
IF(A327="","",
_xlfn._xlws.FILTER('BD ITEM'!$I$12:$I$331,'BD ITEM'!$B$12:$B$331=B327,""))</f>
        <v/>
      </c>
      <c r="E327" s="81" t="str" cm="1">
        <f t="array" ref="E327" xml:space="preserve">
IF(A327="","",
_xlfn._xlws.FILTER('BD PREÇO'!$E$10:$E$1609,'BD PREÇO'!$A$10:$A$1609=A327,""))</f>
        <v/>
      </c>
      <c r="F327" s="81" t="str" cm="1">
        <f t="array" ref="F327" xml:space="preserve">
IF(A327="","",
_xlfn._xlws.FILTER('BD PREÇO'!$F$10:$F$1609,'BD PREÇO'!$A$10:$A$1609=A327,""))</f>
        <v/>
      </c>
      <c r="G327" s="81" t="str" cm="1">
        <f t="array" ref="G327" xml:space="preserve">
IF(A327="","",
_xlfn._xlws.FILTER('BD PREÇO'!$G$10:$G$1609,'BD PREÇO'!$A$10:$A$1609=A327,""))</f>
        <v/>
      </c>
      <c r="H327" s="81" t="str" cm="1">
        <f t="array" ref="H327" xml:space="preserve">
IF(A327="","",
_xlfn._xlws.FILTER('BD ITEM'!$M$12:$M$331,'BD ITEM'!$B$12:$B$331=B327,""))</f>
        <v/>
      </c>
      <c r="I327" s="81" t="str" cm="1">
        <f t="array" ref="I327" xml:space="preserve">
IF(A327="","",
_xlfn._xlws.FILTER('BD ITEM'!$N$12:$N$331,'BD ITEM'!$B$12:$B$331=B327,""))</f>
        <v/>
      </c>
      <c r="J327" s="62" t="str" cm="1">
        <f t="array" ref="J327" xml:space="preserve">
IF(A327="","",
_xlfn._xlws.FILTER('BD PREÇO'!$P$10:$P$1609,'BD PREÇO'!$A$10:$A$1609=A327,""))</f>
        <v/>
      </c>
      <c r="K327" s="90" t="str" cm="1">
        <f t="array" ref="K327" xml:space="preserve">
IF(A327="","",
_xlfn._xlws.FILTER('BD PREÇO'!$Q$10:$Q$1609,'BD PREÇO'!$A$10:$A$1609=A327,""))</f>
        <v/>
      </c>
      <c r="L327" s="88" t="str" cm="1">
        <f t="array" ref="L327" xml:space="preserve">
IF(A327="","",
_xlfn._xlws.FILTER('BD PREÇO'!$R$10:$R$1609,'BD PREÇO'!$A$10:$A$1609=A327,""))</f>
        <v/>
      </c>
      <c r="M327" s="89" t="str" cm="1">
        <f t="array" ref="M327" xml:space="preserve">
IF(A327="","",
_xlfn._xlws.FILTER('BD PREÇO'!$S$10:$S$1609,'BD PREÇO'!$A$10:$A$1609=A327,""))</f>
        <v/>
      </c>
      <c r="N327" s="89" t="str" cm="1">
        <f t="array" ref="N327" xml:space="preserve">
IF(A327="","",
_xlfn._xlws.FILTER('BD ITEM'!$O$12:$O$331,'BD ITEM'!$B$12:$B$331=B327,""))</f>
        <v/>
      </c>
      <c r="O327" s="89" t="str" cm="1">
        <f t="array" ref="O327" xml:space="preserve">
IF(A327="","",
_xlfn._xlws.FILTER('BD ITEM'!$P$12:$P$331,'BD ITEM'!$B$12:$B$331=B327,""))</f>
        <v/>
      </c>
      <c r="P327" s="89" t="str" cm="1">
        <f t="array" ref="P327" xml:space="preserve">
IF(A327="","",
_xlfn._xlws.FILTER('BD ITEM'!$Q$12:$Q$331,'BD ITEM'!$B$12:$B$331=B327,""))</f>
        <v/>
      </c>
      <c r="Q327" s="87" t="str" cm="1">
        <f t="array" ref="Q327" xml:space="preserve">
IF(A327="","",
_xlfn._xlws.FILTER('BD PREÇO'!$T$10:$T$1609,'BD PREÇO'!$A$10:$A$1609=A327,""))</f>
        <v/>
      </c>
      <c r="R327" s="23"/>
    </row>
    <row r="328" spans="1:18">
      <c r="A328" s="41"/>
      <c r="B328" s="81" t="str" cm="1">
        <f t="array" ref="B328" xml:space="preserve">
IF(A328="","",
_xlfn._xlws.FILTER('BD PREÇO'!$B$10:$B$1609,'BD PREÇO'!$A$10:$A$1609=A328,""))</f>
        <v/>
      </c>
      <c r="C328" s="81" t="str" cm="1">
        <f t="array" ref="C328" xml:space="preserve">
IF(A328="","",
_xlfn._xlws.FILTER('BD PREÇO'!$C$10:$C$1609,'BD PREÇO'!$A$10:$A$1609=A328,""))</f>
        <v/>
      </c>
      <c r="D328" s="81" t="str" cm="1">
        <f t="array" ref="D328" xml:space="preserve">
IF(A328="","",
_xlfn._xlws.FILTER('BD ITEM'!$I$12:$I$331,'BD ITEM'!$B$12:$B$331=B328,""))</f>
        <v/>
      </c>
      <c r="E328" s="81" t="str" cm="1">
        <f t="array" ref="E328" xml:space="preserve">
IF(A328="","",
_xlfn._xlws.FILTER('BD PREÇO'!$E$10:$E$1609,'BD PREÇO'!$A$10:$A$1609=A328,""))</f>
        <v/>
      </c>
      <c r="F328" s="81" t="str" cm="1">
        <f t="array" ref="F328" xml:space="preserve">
IF(A328="","",
_xlfn._xlws.FILTER('BD PREÇO'!$F$10:$F$1609,'BD PREÇO'!$A$10:$A$1609=A328,""))</f>
        <v/>
      </c>
      <c r="G328" s="81" t="str" cm="1">
        <f t="array" ref="G328" xml:space="preserve">
IF(A328="","",
_xlfn._xlws.FILTER('BD PREÇO'!$G$10:$G$1609,'BD PREÇO'!$A$10:$A$1609=A328,""))</f>
        <v/>
      </c>
      <c r="H328" s="81" t="str" cm="1">
        <f t="array" ref="H328" xml:space="preserve">
IF(A328="","",
_xlfn._xlws.FILTER('BD ITEM'!$M$12:$M$331,'BD ITEM'!$B$12:$B$331=B328,""))</f>
        <v/>
      </c>
      <c r="I328" s="81" t="str" cm="1">
        <f t="array" ref="I328" xml:space="preserve">
IF(A328="","",
_xlfn._xlws.FILTER('BD ITEM'!$N$12:$N$331,'BD ITEM'!$B$12:$B$331=B328,""))</f>
        <v/>
      </c>
      <c r="J328" s="62" t="str" cm="1">
        <f t="array" ref="J328" xml:space="preserve">
IF(A328="","",
_xlfn._xlws.FILTER('BD PREÇO'!$P$10:$P$1609,'BD PREÇO'!$A$10:$A$1609=A328,""))</f>
        <v/>
      </c>
      <c r="K328" s="90" t="str" cm="1">
        <f t="array" ref="K328" xml:space="preserve">
IF(A328="","",
_xlfn._xlws.FILTER('BD PREÇO'!$Q$10:$Q$1609,'BD PREÇO'!$A$10:$A$1609=A328,""))</f>
        <v/>
      </c>
      <c r="L328" s="88" t="str" cm="1">
        <f t="array" ref="L328" xml:space="preserve">
IF(A328="","",
_xlfn._xlws.FILTER('BD PREÇO'!$R$10:$R$1609,'BD PREÇO'!$A$10:$A$1609=A328,""))</f>
        <v/>
      </c>
      <c r="M328" s="89" t="str" cm="1">
        <f t="array" ref="M328" xml:space="preserve">
IF(A328="","",
_xlfn._xlws.FILTER('BD PREÇO'!$S$10:$S$1609,'BD PREÇO'!$A$10:$A$1609=A328,""))</f>
        <v/>
      </c>
      <c r="N328" s="89" t="str" cm="1">
        <f t="array" ref="N328" xml:space="preserve">
IF(A328="","",
_xlfn._xlws.FILTER('BD ITEM'!$O$12:$O$331,'BD ITEM'!$B$12:$B$331=B328,""))</f>
        <v/>
      </c>
      <c r="O328" s="89" t="str" cm="1">
        <f t="array" ref="O328" xml:space="preserve">
IF(A328="","",
_xlfn._xlws.FILTER('BD ITEM'!$P$12:$P$331,'BD ITEM'!$B$12:$B$331=B328,""))</f>
        <v/>
      </c>
      <c r="P328" s="89" t="str" cm="1">
        <f t="array" ref="P328" xml:space="preserve">
IF(A328="","",
_xlfn._xlws.FILTER('BD ITEM'!$Q$12:$Q$331,'BD ITEM'!$B$12:$B$331=B328,""))</f>
        <v/>
      </c>
      <c r="Q328" s="87" t="str" cm="1">
        <f t="array" ref="Q328" xml:space="preserve">
IF(A328="","",
_xlfn._xlws.FILTER('BD PREÇO'!$T$10:$T$1609,'BD PREÇO'!$A$10:$A$1609=A328,""))</f>
        <v/>
      </c>
      <c r="R328" s="23"/>
    </row>
    <row r="329" spans="1:18">
      <c r="A329" s="41"/>
      <c r="B329" s="81" t="str" cm="1">
        <f t="array" ref="B329" xml:space="preserve">
IF(A329="","",
_xlfn._xlws.FILTER('BD PREÇO'!$B$10:$B$1609,'BD PREÇO'!$A$10:$A$1609=A329,""))</f>
        <v/>
      </c>
      <c r="C329" s="81" t="str" cm="1">
        <f t="array" ref="C329" xml:space="preserve">
IF(A329="","",
_xlfn._xlws.FILTER('BD PREÇO'!$C$10:$C$1609,'BD PREÇO'!$A$10:$A$1609=A329,""))</f>
        <v/>
      </c>
      <c r="D329" s="81" t="str" cm="1">
        <f t="array" ref="D329" xml:space="preserve">
IF(A329="","",
_xlfn._xlws.FILTER('BD ITEM'!$I$12:$I$331,'BD ITEM'!$B$12:$B$331=B329,""))</f>
        <v/>
      </c>
      <c r="E329" s="81" t="str" cm="1">
        <f t="array" ref="E329" xml:space="preserve">
IF(A329="","",
_xlfn._xlws.FILTER('BD PREÇO'!$E$10:$E$1609,'BD PREÇO'!$A$10:$A$1609=A329,""))</f>
        <v/>
      </c>
      <c r="F329" s="81" t="str" cm="1">
        <f t="array" ref="F329" xml:space="preserve">
IF(A329="","",
_xlfn._xlws.FILTER('BD PREÇO'!$F$10:$F$1609,'BD PREÇO'!$A$10:$A$1609=A329,""))</f>
        <v/>
      </c>
      <c r="G329" s="81" t="str" cm="1">
        <f t="array" ref="G329" xml:space="preserve">
IF(A329="","",
_xlfn._xlws.FILTER('BD PREÇO'!$G$10:$G$1609,'BD PREÇO'!$A$10:$A$1609=A329,""))</f>
        <v/>
      </c>
      <c r="H329" s="81" t="str" cm="1">
        <f t="array" ref="H329" xml:space="preserve">
IF(A329="","",
_xlfn._xlws.FILTER('BD ITEM'!$M$12:$M$331,'BD ITEM'!$B$12:$B$331=B329,""))</f>
        <v/>
      </c>
      <c r="I329" s="81" t="str" cm="1">
        <f t="array" ref="I329" xml:space="preserve">
IF(A329="","",
_xlfn._xlws.FILTER('BD ITEM'!$N$12:$N$331,'BD ITEM'!$B$12:$B$331=B329,""))</f>
        <v/>
      </c>
      <c r="J329" s="62" t="str" cm="1">
        <f t="array" ref="J329" xml:space="preserve">
IF(A329="","",
_xlfn._xlws.FILTER('BD PREÇO'!$P$10:$P$1609,'BD PREÇO'!$A$10:$A$1609=A329,""))</f>
        <v/>
      </c>
      <c r="K329" s="90" t="str" cm="1">
        <f t="array" ref="K329" xml:space="preserve">
IF(A329="","",
_xlfn._xlws.FILTER('BD PREÇO'!$Q$10:$Q$1609,'BD PREÇO'!$A$10:$A$1609=A329,""))</f>
        <v/>
      </c>
      <c r="L329" s="88" t="str" cm="1">
        <f t="array" ref="L329" xml:space="preserve">
IF(A329="","",
_xlfn._xlws.FILTER('BD PREÇO'!$R$10:$R$1609,'BD PREÇO'!$A$10:$A$1609=A329,""))</f>
        <v/>
      </c>
      <c r="M329" s="89" t="str" cm="1">
        <f t="array" ref="M329" xml:space="preserve">
IF(A329="","",
_xlfn._xlws.FILTER('BD PREÇO'!$S$10:$S$1609,'BD PREÇO'!$A$10:$A$1609=A329,""))</f>
        <v/>
      </c>
      <c r="N329" s="89" t="str" cm="1">
        <f t="array" ref="N329" xml:space="preserve">
IF(A329="","",
_xlfn._xlws.FILTER('BD ITEM'!$O$12:$O$331,'BD ITEM'!$B$12:$B$331=B329,""))</f>
        <v/>
      </c>
      <c r="O329" s="89" t="str" cm="1">
        <f t="array" ref="O329" xml:space="preserve">
IF(A329="","",
_xlfn._xlws.FILTER('BD ITEM'!$P$12:$P$331,'BD ITEM'!$B$12:$B$331=B329,""))</f>
        <v/>
      </c>
      <c r="P329" s="89" t="str" cm="1">
        <f t="array" ref="P329" xml:space="preserve">
IF(A329="","",
_xlfn._xlws.FILTER('BD ITEM'!$Q$12:$Q$331,'BD ITEM'!$B$12:$B$331=B329,""))</f>
        <v/>
      </c>
      <c r="Q329" s="87" t="str" cm="1">
        <f t="array" ref="Q329" xml:space="preserve">
IF(A329="","",
_xlfn._xlws.FILTER('BD PREÇO'!$T$10:$T$1609,'BD PREÇO'!$A$10:$A$1609=A329,""))</f>
        <v/>
      </c>
      <c r="R329" s="23"/>
    </row>
    <row r="330" spans="1:18">
      <c r="A330" s="41"/>
      <c r="B330" s="81" t="str" cm="1">
        <f t="array" ref="B330" xml:space="preserve">
IF(A330="","",
_xlfn._xlws.FILTER('BD PREÇO'!$B$10:$B$1609,'BD PREÇO'!$A$10:$A$1609=A330,""))</f>
        <v/>
      </c>
      <c r="C330" s="81" t="str" cm="1">
        <f t="array" ref="C330" xml:space="preserve">
IF(A330="","",
_xlfn._xlws.FILTER('BD PREÇO'!$C$10:$C$1609,'BD PREÇO'!$A$10:$A$1609=A330,""))</f>
        <v/>
      </c>
      <c r="D330" s="81" t="str" cm="1">
        <f t="array" ref="D330" xml:space="preserve">
IF(A330="","",
_xlfn._xlws.FILTER('BD ITEM'!$I$12:$I$331,'BD ITEM'!$B$12:$B$331=B330,""))</f>
        <v/>
      </c>
      <c r="E330" s="81" t="str" cm="1">
        <f t="array" ref="E330" xml:space="preserve">
IF(A330="","",
_xlfn._xlws.FILTER('BD PREÇO'!$E$10:$E$1609,'BD PREÇO'!$A$10:$A$1609=A330,""))</f>
        <v/>
      </c>
      <c r="F330" s="81" t="str" cm="1">
        <f t="array" ref="F330" xml:space="preserve">
IF(A330="","",
_xlfn._xlws.FILTER('BD PREÇO'!$F$10:$F$1609,'BD PREÇO'!$A$10:$A$1609=A330,""))</f>
        <v/>
      </c>
      <c r="G330" s="81" t="str" cm="1">
        <f t="array" ref="G330" xml:space="preserve">
IF(A330="","",
_xlfn._xlws.FILTER('BD PREÇO'!$G$10:$G$1609,'BD PREÇO'!$A$10:$A$1609=A330,""))</f>
        <v/>
      </c>
      <c r="H330" s="81" t="str" cm="1">
        <f t="array" ref="H330" xml:space="preserve">
IF(A330="","",
_xlfn._xlws.FILTER('BD ITEM'!$M$12:$M$331,'BD ITEM'!$B$12:$B$331=B330,""))</f>
        <v/>
      </c>
      <c r="I330" s="81" t="str" cm="1">
        <f t="array" ref="I330" xml:space="preserve">
IF(A330="","",
_xlfn._xlws.FILTER('BD ITEM'!$N$12:$N$331,'BD ITEM'!$B$12:$B$331=B330,""))</f>
        <v/>
      </c>
      <c r="J330" s="62" t="str" cm="1">
        <f t="array" ref="J330" xml:space="preserve">
IF(A330="","",
_xlfn._xlws.FILTER('BD PREÇO'!$P$10:$P$1609,'BD PREÇO'!$A$10:$A$1609=A330,""))</f>
        <v/>
      </c>
      <c r="K330" s="90" t="str" cm="1">
        <f t="array" ref="K330" xml:space="preserve">
IF(A330="","",
_xlfn._xlws.FILTER('BD PREÇO'!$Q$10:$Q$1609,'BD PREÇO'!$A$10:$A$1609=A330,""))</f>
        <v/>
      </c>
      <c r="L330" s="88" t="str" cm="1">
        <f t="array" ref="L330" xml:space="preserve">
IF(A330="","",
_xlfn._xlws.FILTER('BD PREÇO'!$R$10:$R$1609,'BD PREÇO'!$A$10:$A$1609=A330,""))</f>
        <v/>
      </c>
      <c r="M330" s="89" t="str" cm="1">
        <f t="array" ref="M330" xml:space="preserve">
IF(A330="","",
_xlfn._xlws.FILTER('BD PREÇO'!$S$10:$S$1609,'BD PREÇO'!$A$10:$A$1609=A330,""))</f>
        <v/>
      </c>
      <c r="N330" s="89" t="str" cm="1">
        <f t="array" ref="N330" xml:space="preserve">
IF(A330="","",
_xlfn._xlws.FILTER('BD ITEM'!$O$12:$O$331,'BD ITEM'!$B$12:$B$331=B330,""))</f>
        <v/>
      </c>
      <c r="O330" s="89" t="str" cm="1">
        <f t="array" ref="O330" xml:space="preserve">
IF(A330="","",
_xlfn._xlws.FILTER('BD ITEM'!$P$12:$P$331,'BD ITEM'!$B$12:$B$331=B330,""))</f>
        <v/>
      </c>
      <c r="P330" s="89" t="str" cm="1">
        <f t="array" ref="P330" xml:space="preserve">
IF(A330="","",
_xlfn._xlws.FILTER('BD ITEM'!$Q$12:$Q$331,'BD ITEM'!$B$12:$B$331=B330,""))</f>
        <v/>
      </c>
      <c r="Q330" s="87" t="str" cm="1">
        <f t="array" ref="Q330" xml:space="preserve">
IF(A330="","",
_xlfn._xlws.FILTER('BD PREÇO'!$T$10:$T$1609,'BD PREÇO'!$A$10:$A$1609=A330,""))</f>
        <v/>
      </c>
      <c r="R330" s="23"/>
    </row>
    <row r="331" spans="1:18">
      <c r="A331" s="41"/>
      <c r="B331" s="81" t="str" cm="1">
        <f t="array" ref="B331" xml:space="preserve">
IF(A331="","",
_xlfn._xlws.FILTER('BD PREÇO'!$B$10:$B$1609,'BD PREÇO'!$A$10:$A$1609=A331,""))</f>
        <v/>
      </c>
      <c r="C331" s="81" t="str" cm="1">
        <f t="array" ref="C331" xml:space="preserve">
IF(A331="","",
_xlfn._xlws.FILTER('BD PREÇO'!$C$10:$C$1609,'BD PREÇO'!$A$10:$A$1609=A331,""))</f>
        <v/>
      </c>
      <c r="D331" s="81" t="str" cm="1">
        <f t="array" ref="D331" xml:space="preserve">
IF(A331="","",
_xlfn._xlws.FILTER('BD ITEM'!$I$12:$I$331,'BD ITEM'!$B$12:$B$331=B331,""))</f>
        <v/>
      </c>
      <c r="E331" s="81" t="str" cm="1">
        <f t="array" ref="E331" xml:space="preserve">
IF(A331="","",
_xlfn._xlws.FILTER('BD PREÇO'!$E$10:$E$1609,'BD PREÇO'!$A$10:$A$1609=A331,""))</f>
        <v/>
      </c>
      <c r="F331" s="81" t="str" cm="1">
        <f t="array" ref="F331" xml:space="preserve">
IF(A331="","",
_xlfn._xlws.FILTER('BD PREÇO'!$F$10:$F$1609,'BD PREÇO'!$A$10:$A$1609=A331,""))</f>
        <v/>
      </c>
      <c r="G331" s="81" t="str" cm="1">
        <f t="array" ref="G331" xml:space="preserve">
IF(A331="","",
_xlfn._xlws.FILTER('BD PREÇO'!$G$10:$G$1609,'BD PREÇO'!$A$10:$A$1609=A331,""))</f>
        <v/>
      </c>
      <c r="H331" s="81" t="str" cm="1">
        <f t="array" ref="H331" xml:space="preserve">
IF(A331="","",
_xlfn._xlws.FILTER('BD ITEM'!$M$12:$M$331,'BD ITEM'!$B$12:$B$331=B331,""))</f>
        <v/>
      </c>
      <c r="I331" s="81" t="str" cm="1">
        <f t="array" ref="I331" xml:space="preserve">
IF(A331="","",
_xlfn._xlws.FILTER('BD ITEM'!$N$12:$N$331,'BD ITEM'!$B$12:$B$331=B331,""))</f>
        <v/>
      </c>
      <c r="J331" s="62" t="str" cm="1">
        <f t="array" ref="J331" xml:space="preserve">
IF(A331="","",
_xlfn._xlws.FILTER('BD PREÇO'!$P$10:$P$1609,'BD PREÇO'!$A$10:$A$1609=A331,""))</f>
        <v/>
      </c>
      <c r="K331" s="90" t="str" cm="1">
        <f t="array" ref="K331" xml:space="preserve">
IF(A331="","",
_xlfn._xlws.FILTER('BD PREÇO'!$Q$10:$Q$1609,'BD PREÇO'!$A$10:$A$1609=A331,""))</f>
        <v/>
      </c>
      <c r="L331" s="88" t="str" cm="1">
        <f t="array" ref="L331" xml:space="preserve">
IF(A331="","",
_xlfn._xlws.FILTER('BD PREÇO'!$R$10:$R$1609,'BD PREÇO'!$A$10:$A$1609=A331,""))</f>
        <v/>
      </c>
      <c r="M331" s="89" t="str" cm="1">
        <f t="array" ref="M331" xml:space="preserve">
IF(A331="","",
_xlfn._xlws.FILTER('BD PREÇO'!$S$10:$S$1609,'BD PREÇO'!$A$10:$A$1609=A331,""))</f>
        <v/>
      </c>
      <c r="N331" s="89" t="str" cm="1">
        <f t="array" ref="N331" xml:space="preserve">
IF(A331="","",
_xlfn._xlws.FILTER('BD ITEM'!$O$12:$O$331,'BD ITEM'!$B$12:$B$331=B331,""))</f>
        <v/>
      </c>
      <c r="O331" s="89" t="str" cm="1">
        <f t="array" ref="O331" xml:space="preserve">
IF(A331="","",
_xlfn._xlws.FILTER('BD ITEM'!$P$12:$P$331,'BD ITEM'!$B$12:$B$331=B331,""))</f>
        <v/>
      </c>
      <c r="P331" s="89" t="str" cm="1">
        <f t="array" ref="P331" xml:space="preserve">
IF(A331="","",
_xlfn._xlws.FILTER('BD ITEM'!$Q$12:$Q$331,'BD ITEM'!$B$12:$B$331=B331,""))</f>
        <v/>
      </c>
      <c r="Q331" s="87" t="str" cm="1">
        <f t="array" ref="Q331" xml:space="preserve">
IF(A331="","",
_xlfn._xlws.FILTER('BD PREÇO'!$T$10:$T$1609,'BD PREÇO'!$A$10:$A$1609=A331,""))</f>
        <v/>
      </c>
      <c r="R331" s="23"/>
    </row>
    <row r="332" spans="1:18">
      <c r="A332" s="41"/>
      <c r="B332" s="81" t="str" cm="1">
        <f t="array" ref="B332" xml:space="preserve">
IF(A332="","",
_xlfn._xlws.FILTER('BD PREÇO'!$B$10:$B$1609,'BD PREÇO'!$A$10:$A$1609=A332,""))</f>
        <v/>
      </c>
      <c r="C332" s="81" t="str" cm="1">
        <f t="array" ref="C332" xml:space="preserve">
IF(A332="","",
_xlfn._xlws.FILTER('BD PREÇO'!$C$10:$C$1609,'BD PREÇO'!$A$10:$A$1609=A332,""))</f>
        <v/>
      </c>
      <c r="D332" s="81" t="str" cm="1">
        <f t="array" ref="D332" xml:space="preserve">
IF(A332="","",
_xlfn._xlws.FILTER('BD ITEM'!$I$12:$I$331,'BD ITEM'!$B$12:$B$331=B332,""))</f>
        <v/>
      </c>
      <c r="E332" s="81" t="str" cm="1">
        <f t="array" ref="E332" xml:space="preserve">
IF(A332="","",
_xlfn._xlws.FILTER('BD PREÇO'!$E$10:$E$1609,'BD PREÇO'!$A$10:$A$1609=A332,""))</f>
        <v/>
      </c>
      <c r="F332" s="81" t="str" cm="1">
        <f t="array" ref="F332" xml:space="preserve">
IF(A332="","",
_xlfn._xlws.FILTER('BD PREÇO'!$F$10:$F$1609,'BD PREÇO'!$A$10:$A$1609=A332,""))</f>
        <v/>
      </c>
      <c r="G332" s="81" t="str" cm="1">
        <f t="array" ref="G332" xml:space="preserve">
IF(A332="","",
_xlfn._xlws.FILTER('BD PREÇO'!$G$10:$G$1609,'BD PREÇO'!$A$10:$A$1609=A332,""))</f>
        <v/>
      </c>
      <c r="H332" s="81" t="str" cm="1">
        <f t="array" ref="H332" xml:space="preserve">
IF(A332="","",
_xlfn._xlws.FILTER('BD ITEM'!$M$12:$M$331,'BD ITEM'!$B$12:$B$331=B332,""))</f>
        <v/>
      </c>
      <c r="I332" s="81" t="str" cm="1">
        <f t="array" ref="I332" xml:space="preserve">
IF(A332="","",
_xlfn._xlws.FILTER('BD ITEM'!$N$12:$N$331,'BD ITEM'!$B$12:$B$331=B332,""))</f>
        <v/>
      </c>
      <c r="J332" s="62" t="str" cm="1">
        <f t="array" ref="J332" xml:space="preserve">
IF(A332="","",
_xlfn._xlws.FILTER('BD PREÇO'!$P$10:$P$1609,'BD PREÇO'!$A$10:$A$1609=A332,""))</f>
        <v/>
      </c>
      <c r="K332" s="90" t="str" cm="1">
        <f t="array" ref="K332" xml:space="preserve">
IF(A332="","",
_xlfn._xlws.FILTER('BD PREÇO'!$Q$10:$Q$1609,'BD PREÇO'!$A$10:$A$1609=A332,""))</f>
        <v/>
      </c>
      <c r="L332" s="88" t="str" cm="1">
        <f t="array" ref="L332" xml:space="preserve">
IF(A332="","",
_xlfn._xlws.FILTER('BD PREÇO'!$R$10:$R$1609,'BD PREÇO'!$A$10:$A$1609=A332,""))</f>
        <v/>
      </c>
      <c r="M332" s="89" t="str" cm="1">
        <f t="array" ref="M332" xml:space="preserve">
IF(A332="","",
_xlfn._xlws.FILTER('BD PREÇO'!$S$10:$S$1609,'BD PREÇO'!$A$10:$A$1609=A332,""))</f>
        <v/>
      </c>
      <c r="N332" s="89" t="str" cm="1">
        <f t="array" ref="N332" xml:space="preserve">
IF(A332="","",
_xlfn._xlws.FILTER('BD ITEM'!$O$12:$O$331,'BD ITEM'!$B$12:$B$331=B332,""))</f>
        <v/>
      </c>
      <c r="O332" s="89" t="str" cm="1">
        <f t="array" ref="O332" xml:space="preserve">
IF(A332="","",
_xlfn._xlws.FILTER('BD ITEM'!$P$12:$P$331,'BD ITEM'!$B$12:$B$331=B332,""))</f>
        <v/>
      </c>
      <c r="P332" s="89" t="str" cm="1">
        <f t="array" ref="P332" xml:space="preserve">
IF(A332="","",
_xlfn._xlws.FILTER('BD ITEM'!$Q$12:$Q$331,'BD ITEM'!$B$12:$B$331=B332,""))</f>
        <v/>
      </c>
      <c r="Q332" s="94" t="str" cm="1">
        <f t="array" ref="Q332" xml:space="preserve">
IF(A332="","",
_xlfn._xlws.FILTER('BD PREÇO'!$T$10:$T$1609,'BD PREÇO'!$A$10:$A$1609=A332,""))</f>
        <v/>
      </c>
      <c r="R332" s="23"/>
    </row>
    <row r="333" spans="1:18">
      <c r="A333" s="41"/>
      <c r="B333" s="81" t="str" cm="1">
        <f t="array" ref="B333" xml:space="preserve">
IF(A333="","",
_xlfn._xlws.FILTER('BD PREÇO'!$B$10:$B$1609,'BD PREÇO'!$A$10:$A$1609=A333,""))</f>
        <v/>
      </c>
      <c r="C333" s="81" t="str" cm="1">
        <f t="array" ref="C333" xml:space="preserve">
IF(A333="","",
_xlfn._xlws.FILTER('BD PREÇO'!$C$10:$C$1609,'BD PREÇO'!$A$10:$A$1609=A333,""))</f>
        <v/>
      </c>
      <c r="D333" s="81" t="str" cm="1">
        <f t="array" ref="D333" xml:space="preserve">
IF(A333="","",
_xlfn._xlws.FILTER('BD ITEM'!$I$12:$I$331,'BD ITEM'!$B$12:$B$331=B333,""))</f>
        <v/>
      </c>
      <c r="E333" s="81" t="str" cm="1">
        <f t="array" ref="E333" xml:space="preserve">
IF(A333="","",
_xlfn._xlws.FILTER('BD PREÇO'!$E$10:$E$1609,'BD PREÇO'!$A$10:$A$1609=A333,""))</f>
        <v/>
      </c>
      <c r="F333" s="81" t="str" cm="1">
        <f t="array" ref="F333" xml:space="preserve">
IF(A333="","",
_xlfn._xlws.FILTER('BD PREÇO'!$F$10:$F$1609,'BD PREÇO'!$A$10:$A$1609=A333,""))</f>
        <v/>
      </c>
      <c r="G333" s="81" t="str" cm="1">
        <f t="array" ref="G333" xml:space="preserve">
IF(A333="","",
_xlfn._xlws.FILTER('BD PREÇO'!$G$10:$G$1609,'BD PREÇO'!$A$10:$A$1609=A333,""))</f>
        <v/>
      </c>
      <c r="H333" s="81" t="str" cm="1">
        <f t="array" ref="H333" xml:space="preserve">
IF(A333="","",
_xlfn._xlws.FILTER('BD ITEM'!$M$12:$M$331,'BD ITEM'!$B$12:$B$331=B333,""))</f>
        <v/>
      </c>
      <c r="I333" s="81" t="str" cm="1">
        <f t="array" ref="I333" xml:space="preserve">
IF(A333="","",
_xlfn._xlws.FILTER('BD ITEM'!$N$12:$N$331,'BD ITEM'!$B$12:$B$331=B333,""))</f>
        <v/>
      </c>
      <c r="J333" s="62" t="str" cm="1">
        <f t="array" ref="J333" xml:space="preserve">
IF(A333="","",
_xlfn._xlws.FILTER('BD PREÇO'!$P$10:$P$1609,'BD PREÇO'!$A$10:$A$1609=A333,""))</f>
        <v/>
      </c>
      <c r="K333" s="90" t="str" cm="1">
        <f t="array" ref="K333" xml:space="preserve">
IF(A333="","",
_xlfn._xlws.FILTER('BD PREÇO'!$Q$10:$Q$1609,'BD PREÇO'!$A$10:$A$1609=A333,""))</f>
        <v/>
      </c>
      <c r="L333" s="88" t="str" cm="1">
        <f t="array" ref="L333" xml:space="preserve">
IF(A333="","",
_xlfn._xlws.FILTER('BD PREÇO'!$R$10:$R$1609,'BD PREÇO'!$A$10:$A$1609=A333,""))</f>
        <v/>
      </c>
      <c r="M333" s="89" t="str" cm="1">
        <f t="array" ref="M333" xml:space="preserve">
IF(A333="","",
_xlfn._xlws.FILTER('BD PREÇO'!$S$10:$S$1609,'BD PREÇO'!$A$10:$A$1609=A333,""))</f>
        <v/>
      </c>
      <c r="N333" s="89" t="str" cm="1">
        <f t="array" ref="N333" xml:space="preserve">
IF(A333="","",
_xlfn._xlws.FILTER('BD ITEM'!$O$12:$O$331,'BD ITEM'!$B$12:$B$331=B333,""))</f>
        <v/>
      </c>
      <c r="O333" s="89" t="str" cm="1">
        <f t="array" ref="O333" xml:space="preserve">
IF(A333="","",
_xlfn._xlws.FILTER('BD ITEM'!$P$12:$P$331,'BD ITEM'!$B$12:$B$331=B333,""))</f>
        <v/>
      </c>
      <c r="P333" s="89" t="str" cm="1">
        <f t="array" ref="P333" xml:space="preserve">
IF(A333="","",
_xlfn._xlws.FILTER('BD ITEM'!$Q$12:$Q$331,'BD ITEM'!$B$12:$B$331=B333,""))</f>
        <v/>
      </c>
      <c r="Q333" s="87" t="str" cm="1">
        <f t="array" ref="Q333" xml:space="preserve">
IF(A333="","",
_xlfn._xlws.FILTER('BD PREÇO'!$T$10:$T$1609,'BD PREÇO'!$A$10:$A$1609=A333,""))</f>
        <v/>
      </c>
      <c r="R333" s="23"/>
    </row>
    <row r="334" spans="1:18">
      <c r="A334" s="41"/>
      <c r="B334" s="81" t="str" cm="1">
        <f t="array" ref="B334" xml:space="preserve">
IF(A334="","",
_xlfn._xlws.FILTER('BD PREÇO'!$B$10:$B$1609,'BD PREÇO'!$A$10:$A$1609=A334,""))</f>
        <v/>
      </c>
      <c r="C334" s="81" t="str" cm="1">
        <f t="array" ref="C334" xml:space="preserve">
IF(A334="","",
_xlfn._xlws.FILTER('BD PREÇO'!$C$10:$C$1609,'BD PREÇO'!$A$10:$A$1609=A334,""))</f>
        <v/>
      </c>
      <c r="D334" s="81" t="str" cm="1">
        <f t="array" ref="D334" xml:space="preserve">
IF(A334="","",
_xlfn._xlws.FILTER('BD ITEM'!$I$12:$I$331,'BD ITEM'!$B$12:$B$331=B334,""))</f>
        <v/>
      </c>
      <c r="E334" s="81" t="str" cm="1">
        <f t="array" ref="E334" xml:space="preserve">
IF(A334="","",
_xlfn._xlws.FILTER('BD PREÇO'!$E$10:$E$1609,'BD PREÇO'!$A$10:$A$1609=A334,""))</f>
        <v/>
      </c>
      <c r="F334" s="81" t="str" cm="1">
        <f t="array" ref="F334" xml:space="preserve">
IF(A334="","",
_xlfn._xlws.FILTER('BD PREÇO'!$F$10:$F$1609,'BD PREÇO'!$A$10:$A$1609=A334,""))</f>
        <v/>
      </c>
      <c r="G334" s="81" t="str" cm="1">
        <f t="array" ref="G334" xml:space="preserve">
IF(A334="","",
_xlfn._xlws.FILTER('BD PREÇO'!$G$10:$G$1609,'BD PREÇO'!$A$10:$A$1609=A334,""))</f>
        <v/>
      </c>
      <c r="H334" s="81" t="str" cm="1">
        <f t="array" ref="H334" xml:space="preserve">
IF(A334="","",
_xlfn._xlws.FILTER('BD ITEM'!$M$12:$M$331,'BD ITEM'!$B$12:$B$331=B334,""))</f>
        <v/>
      </c>
      <c r="I334" s="81" t="str" cm="1">
        <f t="array" ref="I334" xml:space="preserve">
IF(A334="","",
_xlfn._xlws.FILTER('BD ITEM'!$N$12:$N$331,'BD ITEM'!$B$12:$B$331=B334,""))</f>
        <v/>
      </c>
      <c r="J334" s="62" t="str" cm="1">
        <f t="array" ref="J334" xml:space="preserve">
IF(A334="","",
_xlfn._xlws.FILTER('BD PREÇO'!$P$10:$P$1609,'BD PREÇO'!$A$10:$A$1609=A334,""))</f>
        <v/>
      </c>
      <c r="K334" s="90" t="str" cm="1">
        <f t="array" ref="K334" xml:space="preserve">
IF(A334="","",
_xlfn._xlws.FILTER('BD PREÇO'!$Q$10:$Q$1609,'BD PREÇO'!$A$10:$A$1609=A334,""))</f>
        <v/>
      </c>
      <c r="L334" s="88" t="str" cm="1">
        <f t="array" ref="L334" xml:space="preserve">
IF(A334="","",
_xlfn._xlws.FILTER('BD PREÇO'!$R$10:$R$1609,'BD PREÇO'!$A$10:$A$1609=A334,""))</f>
        <v/>
      </c>
      <c r="M334" s="89" t="str" cm="1">
        <f t="array" ref="M334" xml:space="preserve">
IF(A334="","",
_xlfn._xlws.FILTER('BD PREÇO'!$S$10:$S$1609,'BD PREÇO'!$A$10:$A$1609=A334,""))</f>
        <v/>
      </c>
      <c r="N334" s="89" t="str" cm="1">
        <f t="array" ref="N334" xml:space="preserve">
IF(A334="","",
_xlfn._xlws.FILTER('BD ITEM'!$O$12:$O$331,'BD ITEM'!$B$12:$B$331=B334,""))</f>
        <v/>
      </c>
      <c r="O334" s="89" t="str" cm="1">
        <f t="array" ref="O334" xml:space="preserve">
IF(A334="","",
_xlfn._xlws.FILTER('BD ITEM'!$P$12:$P$331,'BD ITEM'!$B$12:$B$331=B334,""))</f>
        <v/>
      </c>
      <c r="P334" s="89" t="str" cm="1">
        <f t="array" ref="P334" xml:space="preserve">
IF(A334="","",
_xlfn._xlws.FILTER('BD ITEM'!$Q$12:$Q$331,'BD ITEM'!$B$12:$B$331=B334,""))</f>
        <v/>
      </c>
      <c r="Q334" s="87" t="str" cm="1">
        <f t="array" ref="Q334" xml:space="preserve">
IF(A334="","",
_xlfn._xlws.FILTER('BD PREÇO'!$T$10:$T$1609,'BD PREÇO'!$A$10:$A$1609=A334,""))</f>
        <v/>
      </c>
      <c r="R334" s="23"/>
    </row>
    <row r="335" spans="1:18">
      <c r="A335" s="41"/>
      <c r="B335" s="81" t="str" cm="1">
        <f t="array" ref="B335" xml:space="preserve">
IF(A335="","",
_xlfn._xlws.FILTER('BD PREÇO'!$B$10:$B$1609,'BD PREÇO'!$A$10:$A$1609=A335,""))</f>
        <v/>
      </c>
      <c r="C335" s="81" t="str" cm="1">
        <f t="array" ref="C335" xml:space="preserve">
IF(A335="","",
_xlfn._xlws.FILTER('BD PREÇO'!$C$10:$C$1609,'BD PREÇO'!$A$10:$A$1609=A335,""))</f>
        <v/>
      </c>
      <c r="D335" s="81" t="str" cm="1">
        <f t="array" ref="D335" xml:space="preserve">
IF(A335="","",
_xlfn._xlws.FILTER('BD ITEM'!$I$12:$I$331,'BD ITEM'!$B$12:$B$331=B335,""))</f>
        <v/>
      </c>
      <c r="E335" s="81" t="str" cm="1">
        <f t="array" ref="E335" xml:space="preserve">
IF(A335="","",
_xlfn._xlws.FILTER('BD PREÇO'!$E$10:$E$1609,'BD PREÇO'!$A$10:$A$1609=A335,""))</f>
        <v/>
      </c>
      <c r="F335" s="81" t="str" cm="1">
        <f t="array" ref="F335" xml:space="preserve">
IF(A335="","",
_xlfn._xlws.FILTER('BD PREÇO'!$F$10:$F$1609,'BD PREÇO'!$A$10:$A$1609=A335,""))</f>
        <v/>
      </c>
      <c r="G335" s="81" t="str" cm="1">
        <f t="array" ref="G335" xml:space="preserve">
IF(A335="","",
_xlfn._xlws.FILTER('BD PREÇO'!$G$10:$G$1609,'BD PREÇO'!$A$10:$A$1609=A335,""))</f>
        <v/>
      </c>
      <c r="H335" s="81" t="str" cm="1">
        <f t="array" ref="H335" xml:space="preserve">
IF(A335="","",
_xlfn._xlws.FILTER('BD ITEM'!$M$12:$M$331,'BD ITEM'!$B$12:$B$331=B335,""))</f>
        <v/>
      </c>
      <c r="I335" s="81" t="str" cm="1">
        <f t="array" ref="I335" xml:space="preserve">
IF(A335="","",
_xlfn._xlws.FILTER('BD ITEM'!$N$12:$N$331,'BD ITEM'!$B$12:$B$331=B335,""))</f>
        <v/>
      </c>
      <c r="J335" s="62" t="str" cm="1">
        <f t="array" ref="J335" xml:space="preserve">
IF(A335="","",
_xlfn._xlws.FILTER('BD PREÇO'!$P$10:$P$1609,'BD PREÇO'!$A$10:$A$1609=A335,""))</f>
        <v/>
      </c>
      <c r="K335" s="90" t="str" cm="1">
        <f t="array" ref="K335" xml:space="preserve">
IF(A335="","",
_xlfn._xlws.FILTER('BD PREÇO'!$Q$10:$Q$1609,'BD PREÇO'!$A$10:$A$1609=A335,""))</f>
        <v/>
      </c>
      <c r="L335" s="88" t="str" cm="1">
        <f t="array" ref="L335" xml:space="preserve">
IF(A335="","",
_xlfn._xlws.FILTER('BD PREÇO'!$R$10:$R$1609,'BD PREÇO'!$A$10:$A$1609=A335,""))</f>
        <v/>
      </c>
      <c r="M335" s="89" t="str" cm="1">
        <f t="array" ref="M335" xml:space="preserve">
IF(A335="","",
_xlfn._xlws.FILTER('BD PREÇO'!$S$10:$S$1609,'BD PREÇO'!$A$10:$A$1609=A335,""))</f>
        <v/>
      </c>
      <c r="N335" s="89" t="str" cm="1">
        <f t="array" ref="N335" xml:space="preserve">
IF(A335="","",
_xlfn._xlws.FILTER('BD ITEM'!$O$12:$O$331,'BD ITEM'!$B$12:$B$331=B335,""))</f>
        <v/>
      </c>
      <c r="O335" s="89" t="str" cm="1">
        <f t="array" ref="O335" xml:space="preserve">
IF(A335="","",
_xlfn._xlws.FILTER('BD ITEM'!$P$12:$P$331,'BD ITEM'!$B$12:$B$331=B335,""))</f>
        <v/>
      </c>
      <c r="P335" s="89" t="str" cm="1">
        <f t="array" ref="P335" xml:space="preserve">
IF(A335="","",
_xlfn._xlws.FILTER('BD ITEM'!$Q$12:$Q$331,'BD ITEM'!$B$12:$B$331=B335,""))</f>
        <v/>
      </c>
      <c r="Q335" s="87" t="str" cm="1">
        <f t="array" ref="Q335" xml:space="preserve">
IF(A335="","",
_xlfn._xlws.FILTER('BD PREÇO'!$T$10:$T$1609,'BD PREÇO'!$A$10:$A$1609=A335,""))</f>
        <v/>
      </c>
      <c r="R335" s="23"/>
    </row>
  </sheetData>
  <sheetProtection algorithmName="SHA-512" hashValue="r81j2ANjSGkihiNnQchPctFmEoc59TX703Hbwl8uX/0OkXoPljcVMH2sJeut0P3mTUMlfbT0e801e1prMcLd7A==" saltValue="J3F8lmsuSxf/UlMe1+Hkyg==" spinCount="100000" sheet="1" objects="1" scenarios="1" formatRows="0" autoFilter="0"/>
  <mergeCells count="20">
    <mergeCell ref="J5:P6"/>
    <mergeCell ref="K7:L7"/>
    <mergeCell ref="P7:Q7"/>
    <mergeCell ref="K9:L9"/>
    <mergeCell ref="A1:Q1"/>
    <mergeCell ref="A2:Q2"/>
    <mergeCell ref="A4:D4"/>
    <mergeCell ref="F4:H4"/>
    <mergeCell ref="H5:I7"/>
    <mergeCell ref="A7:G7"/>
    <mergeCell ref="N7:O7"/>
    <mergeCell ref="A14:C14"/>
    <mergeCell ref="E14:Q14"/>
    <mergeCell ref="A8:G8"/>
    <mergeCell ref="H8:I12"/>
    <mergeCell ref="A9:D9"/>
    <mergeCell ref="E9:G9"/>
    <mergeCell ref="A11:D11"/>
    <mergeCell ref="E11:G11"/>
    <mergeCell ref="A12:G12"/>
  </mergeCells>
  <dataValidations count="1">
    <dataValidation allowBlank="1" showInputMessage="1" showErrorMessage="1" sqref="Q4 Q6 H5 A16:Q335" xr:uid="{A9B1CE1C-A0AC-47A6-A971-71D884CB3D9B}"/>
  </dataValidations>
  <printOptions horizontalCentered="1"/>
  <pageMargins left="0.39370078740157483" right="0.39370078740157483" top="0.39370078740157483" bottom="0.39370078740157483" header="0.31496062992125984" footer="0.31496062992125984"/>
  <pageSetup paperSize="9" scale="48" fitToHeight="0" orientation="landscape" horizontalDpi="4294967295" verticalDpi="4294967295"/>
  <headerFooter>
    <oddFooter>Página &amp;P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89EF79-ADD8-4D6E-82D1-5ACF953448ED}">
  <sheetPr>
    <tabColor theme="6" tint="0.79998168889431442"/>
  </sheetPr>
  <dimension ref="A1:AE1625"/>
  <sheetViews>
    <sheetView showGridLines="0" zoomScale="96" zoomScaleNormal="96" workbookViewId="0">
      <selection activeCell="I12" sqref="I12"/>
    </sheetView>
  </sheetViews>
  <sheetFormatPr defaultColWidth="0" defaultRowHeight="14.25" zeroHeight="1"/>
  <cols>
    <col min="1" max="2" width="13.75" customWidth="1"/>
    <col min="3" max="3" width="59.125" customWidth="1"/>
    <col min="4" max="4" width="23.25" customWidth="1"/>
    <col min="5" max="5" width="12.625" customWidth="1"/>
    <col min="6" max="7" width="10.25" customWidth="1"/>
    <col min="8" max="8" width="10.375" customWidth="1"/>
    <col min="9" max="9" width="45.875" customWidth="1"/>
    <col min="10" max="10" width="22.375" customWidth="1"/>
    <col min="11" max="11" width="18" style="117" customWidth="1"/>
    <col min="12" max="12" width="18.75" style="117" customWidth="1"/>
    <col min="13" max="13" width="16.625" style="117" customWidth="1"/>
    <col min="14" max="14" width="18.75" style="117" customWidth="1"/>
    <col min="15" max="15" width="13.375" style="117" customWidth="1"/>
    <col min="16" max="16" width="14.375" style="117" customWidth="1"/>
    <col min="17" max="17" width="13.75" style="117" customWidth="1"/>
    <col min="18" max="19" width="16.875" style="117" customWidth="1"/>
    <col min="20" max="20" width="38" customWidth="1"/>
    <col min="21" max="21" width="3.75" customWidth="1"/>
    <col min="22" max="29" width="20.625" hidden="1"/>
    <col min="30" max="30" width="28" hidden="1"/>
    <col min="31" max="31" width="9.125" hidden="1"/>
  </cols>
  <sheetData>
    <row r="1" spans="1:30" ht="39.75" customHeight="1">
      <c r="A1" s="210" t="s">
        <v>29</v>
      </c>
      <c r="B1" s="210"/>
      <c r="C1" s="210"/>
      <c r="D1" s="210"/>
      <c r="E1" s="210"/>
      <c r="F1" s="210"/>
      <c r="G1" s="210"/>
      <c r="H1" s="210"/>
      <c r="I1" s="210"/>
      <c r="J1" s="210"/>
      <c r="K1" s="210"/>
      <c r="L1" s="210"/>
      <c r="M1" s="210"/>
      <c r="N1" s="210"/>
      <c r="O1" s="210"/>
      <c r="P1" s="210"/>
      <c r="Q1" s="210"/>
      <c r="R1" s="210"/>
      <c r="S1" s="210"/>
      <c r="T1" s="210"/>
      <c r="U1" s="4"/>
    </row>
    <row r="2" spans="1:30" ht="26.25">
      <c r="A2" s="211" t="s">
        <v>30</v>
      </c>
      <c r="B2" s="211"/>
      <c r="C2" s="211"/>
      <c r="D2" s="211"/>
      <c r="E2" s="211"/>
      <c r="F2" s="211"/>
      <c r="G2" s="293" t="s">
        <v>31</v>
      </c>
      <c r="H2" s="293"/>
      <c r="I2" s="293"/>
      <c r="J2" s="293"/>
      <c r="K2" s="293"/>
      <c r="L2" s="75"/>
      <c r="M2" s="75"/>
      <c r="N2" s="75"/>
      <c r="O2" s="75"/>
      <c r="P2" s="75"/>
      <c r="Q2" s="75"/>
      <c r="R2" s="75"/>
      <c r="S2" s="75"/>
      <c r="T2" s="75"/>
      <c r="U2" s="23"/>
    </row>
    <row r="3" spans="1:30">
      <c r="B3" s="1"/>
      <c r="C3" s="1"/>
      <c r="D3" s="1"/>
      <c r="E3" s="1"/>
      <c r="F3" s="1"/>
      <c r="G3" s="1"/>
      <c r="H3" s="1"/>
      <c r="I3" s="1"/>
      <c r="J3" s="1"/>
      <c r="K3" s="1"/>
      <c r="L3" s="1"/>
      <c r="M3" s="1"/>
      <c r="N3" s="1"/>
      <c r="O3" s="1"/>
      <c r="P3" s="1"/>
      <c r="Q3" s="1"/>
      <c r="R3" s="1"/>
      <c r="S3" s="1"/>
      <c r="T3" s="1"/>
      <c r="U3" s="23"/>
    </row>
    <row r="4" spans="1:30" ht="31.5">
      <c r="A4" s="247" t="s">
        <v>32</v>
      </c>
      <c r="B4" s="247"/>
      <c r="C4" s="115">
        <f ca="1">TODAY()</f>
        <v>46098</v>
      </c>
      <c r="D4" s="19"/>
      <c r="E4" s="213"/>
      <c r="F4" s="213"/>
      <c r="G4" s="213"/>
      <c r="H4" s="14"/>
      <c r="I4" s="160" t="s">
        <v>33</v>
      </c>
      <c r="J4" s="245">
        <f>'BD ITEM'!I5</f>
        <v>2</v>
      </c>
      <c r="K4" s="245"/>
      <c r="L4" s="14"/>
      <c r="M4" s="14"/>
      <c r="N4" s="14"/>
      <c r="O4" s="14"/>
      <c r="P4" s="14"/>
      <c r="Q4" s="29"/>
      <c r="R4" s="29"/>
      <c r="S4" s="14"/>
      <c r="T4" s="15"/>
      <c r="U4" s="23"/>
    </row>
    <row r="5" spans="1:30" ht="26.25">
      <c r="A5" s="246" t="s">
        <v>34</v>
      </c>
      <c r="B5" s="247"/>
      <c r="C5" s="248" t="str">
        <f>IF('BD ITEM'!C5="","Nome da lista não informado na aba BD ITEM",'BD ITEM'!C5)</f>
        <v>21181.000240/2026-41</v>
      </c>
      <c r="D5" s="248"/>
      <c r="E5" s="248"/>
      <c r="F5" s="248"/>
      <c r="G5" s="248"/>
      <c r="H5" s="14"/>
      <c r="I5" s="159" t="s">
        <v>35</v>
      </c>
      <c r="J5" s="245">
        <f>'REL GER - RELAT. COMPRASGOV'!E9</f>
        <v>2</v>
      </c>
      <c r="K5" s="245"/>
      <c r="L5" s="14"/>
      <c r="M5" s="14"/>
      <c r="N5" s="14"/>
      <c r="O5" s="14"/>
      <c r="P5" s="14"/>
      <c r="Q5" s="29"/>
      <c r="R5" s="29"/>
      <c r="S5" s="14"/>
      <c r="T5" s="15"/>
      <c r="U5" s="23"/>
    </row>
    <row r="6" spans="1:30" ht="26.25">
      <c r="A6" s="252" t="s">
        <v>36</v>
      </c>
      <c r="B6" s="253"/>
      <c r="C6" s="254"/>
      <c r="D6" s="254"/>
      <c r="E6" s="76"/>
      <c r="F6" s="255" t="s">
        <v>37</v>
      </c>
      <c r="G6" s="255"/>
      <c r="H6" s="255"/>
      <c r="I6" s="251">
        <f>IF('BD ITEM'!C9="","",'BD ITEM'!C9)</f>
        <v>2026</v>
      </c>
      <c r="J6" s="251"/>
      <c r="K6" s="251"/>
      <c r="L6" s="77"/>
      <c r="M6" s="77"/>
      <c r="N6" s="77"/>
      <c r="O6" s="77"/>
      <c r="P6" s="76"/>
      <c r="Q6" s="78"/>
      <c r="R6" s="78"/>
      <c r="S6" s="76"/>
      <c r="T6" s="79"/>
      <c r="U6" s="23"/>
    </row>
    <row r="7" spans="1:30" ht="30">
      <c r="B7" s="1"/>
      <c r="C7" s="2"/>
      <c r="D7" s="2"/>
      <c r="E7" s="2"/>
      <c r="F7" s="2"/>
      <c r="G7" s="2"/>
      <c r="H7" s="2"/>
      <c r="I7" s="2"/>
      <c r="J7" s="2"/>
      <c r="K7" s="2"/>
      <c r="L7" s="2"/>
      <c r="M7" s="2"/>
      <c r="N7" s="2"/>
      <c r="O7" s="2"/>
      <c r="P7" s="2"/>
      <c r="Q7" s="2"/>
      <c r="R7" s="2"/>
      <c r="S7" s="2"/>
      <c r="T7" s="3"/>
      <c r="U7" s="23"/>
    </row>
    <row r="8" spans="1:30" ht="32.25" customHeight="1">
      <c r="A8" s="249" t="s">
        <v>38</v>
      </c>
      <c r="B8" s="250"/>
      <c r="C8" s="250"/>
      <c r="D8" s="250"/>
      <c r="E8" s="47"/>
      <c r="F8" s="47"/>
      <c r="G8" s="47"/>
      <c r="H8" s="47"/>
      <c r="I8" s="256" t="s">
        <v>39</v>
      </c>
      <c r="J8" s="256"/>
      <c r="K8" s="256"/>
      <c r="L8" s="256"/>
      <c r="M8" s="256"/>
      <c r="N8" s="256"/>
      <c r="O8" s="109"/>
      <c r="P8" s="47"/>
      <c r="Q8" s="47"/>
      <c r="R8" s="47"/>
      <c r="S8" s="47"/>
      <c r="T8" s="48"/>
      <c r="U8" s="23"/>
    </row>
    <row r="9" spans="1:30" ht="60">
      <c r="A9" s="28" t="s">
        <v>40</v>
      </c>
      <c r="B9" s="28" t="s">
        <v>41</v>
      </c>
      <c r="C9" s="28" t="s">
        <v>14</v>
      </c>
      <c r="D9" s="31" t="s">
        <v>42</v>
      </c>
      <c r="E9" s="31" t="s">
        <v>43</v>
      </c>
      <c r="F9" s="31" t="s">
        <v>44</v>
      </c>
      <c r="G9" s="17" t="s">
        <v>45</v>
      </c>
      <c r="H9" s="17" t="s">
        <v>46</v>
      </c>
      <c r="I9" s="108" t="s">
        <v>47</v>
      </c>
      <c r="J9" s="17" t="s">
        <v>48</v>
      </c>
      <c r="K9" s="31" t="s">
        <v>49</v>
      </c>
      <c r="L9" s="17" t="s">
        <v>50</v>
      </c>
      <c r="M9" s="17" t="s">
        <v>51</v>
      </c>
      <c r="N9" s="17" t="s">
        <v>52</v>
      </c>
      <c r="O9" s="17" t="s">
        <v>53</v>
      </c>
      <c r="P9" s="110" t="s">
        <v>54</v>
      </c>
      <c r="Q9" s="110" t="s">
        <v>55</v>
      </c>
      <c r="R9" s="110" t="s">
        <v>23</v>
      </c>
      <c r="S9" s="110" t="s">
        <v>24</v>
      </c>
      <c r="T9" s="32" t="s">
        <v>56</v>
      </c>
      <c r="U9" s="123"/>
      <c r="V9" s="120" t="s">
        <v>57</v>
      </c>
      <c r="W9" s="114" t="s">
        <v>58</v>
      </c>
      <c r="X9" s="114" t="s">
        <v>59</v>
      </c>
      <c r="Y9" s="114" t="s">
        <v>60</v>
      </c>
      <c r="Z9" s="114" t="s">
        <v>61</v>
      </c>
      <c r="AA9" s="114" t="s">
        <v>62</v>
      </c>
      <c r="AB9" s="114" t="s">
        <v>63</v>
      </c>
      <c r="AC9" s="114" t="s">
        <v>64</v>
      </c>
      <c r="AD9" s="114" t="s">
        <v>65</v>
      </c>
    </row>
    <row r="10" spans="1:30" ht="60.75" customHeight="1">
      <c r="A10" s="242" t="s">
        <v>66</v>
      </c>
      <c r="B10" s="241">
        <f>IF(OR('BD ITEM'!$Q12&lt;&gt;"Preenchimento correto"),"",'BD ITEM'!B12)</f>
        <v>1</v>
      </c>
      <c r="C10" s="240" t="str">
        <f>IF(OR('BD ITEM'!$Q12&lt;&gt;"Preenchimento correto"),"",'BD ITEM'!C12)</f>
        <v xml:space="preserve">BOMBA DE OR LINHA INT/ADV - NCM 84138100 </v>
      </c>
      <c r="D10" s="218" t="str">
        <f>IF(OR('BD ITEM'!$Q12&lt;&gt;"Preenchimento correto"),"",'BD ITEM'!D12)</f>
        <v>Orçamento Merck 50597455</v>
      </c>
      <c r="E10" s="220">
        <f>IF(OR('BD ITEM'!$Q12&lt;&gt;"Preenchimento correto"),"",'BD ITEM'!J12)</f>
        <v>415030</v>
      </c>
      <c r="F10" s="221" t="str">
        <f>IF(OR('BD ITEM'!$Q12&lt;&gt;"Preenchimento correto"),"",'BD ITEM'!K12)</f>
        <v>RCA</v>
      </c>
      <c r="G10" s="239">
        <f>IF(OR('BD ITEM'!$Q12&lt;&gt;"Preenchimento correto"),"",'BD ITEM'!L12)</f>
        <v>1</v>
      </c>
      <c r="H10" s="33">
        <v>1</v>
      </c>
      <c r="I10" s="171" t="s">
        <v>67</v>
      </c>
      <c r="J10" s="34" t="str">
        <f xml:space="preserve">
IF(I10="","",
VLOOKUP(I10,'BD EMPRES'!$B$8:$C$507,2,FALSE))</f>
        <v>33.069.212/0008-50</v>
      </c>
      <c r="K10" s="175">
        <v>3369</v>
      </c>
      <c r="L10" s="176" t="s">
        <v>68</v>
      </c>
      <c r="M10" s="176" t="s">
        <v>69</v>
      </c>
      <c r="N10" s="177"/>
      <c r="O10" s="222" t="s">
        <v>70</v>
      </c>
      <c r="P10" s="228">
        <f xml:space="preserve">
IF(AND(K10="",K11="",K12="",K13="",K14=""),"",
COUNTIFS(K10:K14,"&lt;&gt;""",M10:M14,"=Válido"))</f>
        <v>3</v>
      </c>
      <c r="Q10" s="230">
        <f xml:space="preserve">
IF(T10&lt;&gt;"Preenchimento correto","",
IF(P10=1,0,
IF(P10=0,"",
IF(P10="","",
ROUND(_xlfn.STDEV.S(AD10:AD14)/AVERAGE(AD10:AD14),4)))))</f>
        <v>0.67610000000000003</v>
      </c>
      <c r="R10" s="232">
        <f xml:space="preserve">
IF(T10&lt;&gt;"Preenchimento correto","",
IF(P10="","",
IF(P10=0,"",
IF(O10="","",
IF(O10="Menor valor",MIN(AD10:AD14),
IF(AND(O10="Tend. central",Q10&lt;=0.25),ROUND(AVERAGE(AD10:AD14),2),
IF(AND(O10="Tend. central",Q10&gt;0.25),ROUND(MEDIAN(AD10:AD14),2))))))))</f>
        <v>3369</v>
      </c>
      <c r="S10" s="234">
        <f xml:space="preserve">
IF(T10&lt;&gt;"Preenchimento correto","",
IF(O10="","",
IF(P10="","",
IF(P10=0,"",
IF(OR(G10="",R10=""),"",
G10*R10)))))</f>
        <v>3369</v>
      </c>
      <c r="T10" s="236" t="str">
        <f t="shared" ref="T10" si="0" xml:space="preserve">
IF(AND(A10="",B10="",I10="",I11="",I12="",I13="",I14="",K10="",K11="",K12="",K13="",K14="",L10="",L11="",L12="",L13="",L14="",M10="",M11="",M12="",M13="",M14="",O10=""),"",
IF(A10="","Preenchimento incompleto: falta informar o ID SEC - B01.01",
IF(AND(A10&lt;&gt;"",B10&lt;&gt;"",I10="",I11="",I12="",I13="",I14="",K10="",K11="",K12="",K13="",K14="",L10="",L11="",L12="",L13="",L14="",M10="",M11="",M12="",M13="",M14="",O10=""),"Preenchimento incompleto: item sem nenhuma informação de empresa e preço e fonte de preço e validade do orçamento e modalidade de cálculo - B02.01",
IF(AND(B10="",OR(I10&lt;&gt;"",I11&lt;&gt;"",I12&lt;&gt;"",I13&lt;&gt;"",I14&lt;&gt;"",K10&lt;&gt;"",K11&lt;&gt;"",K12&lt;&gt;"",K13&lt;&gt;"",K14&lt;&gt;"",L10&lt;&gt;"",L11&lt;&gt;"",L12&lt;&gt;"",L13&lt;&gt;"",L14&lt;&gt;"",M10&lt;&gt;"",M11&lt;&gt;"",M12&lt;&gt;"",M13&lt;&gt;"",M14&lt;&gt;"",O10&lt;&gt;"")),"Erro: há empresa(s) e/ou preço(s) e/ou fonte(s) de preço e/ou validade(s) do orçamento e/ou modalidade de cálculo informados para item inexistente - B03.01",
IF(AND(I10&lt;&gt;"",OR(K10="",L10="",M10="",O10="")),"Preenchimento incompleto: empresa sem preço e(ou) fonte de preço e(ou) validade do orçamento e(ou) modalidade de cálculo associados - B04.01",
IF(AND(I11&lt;&gt;"",OR(K11="",L11="",M11="",O10="")),"Preenchimento incompleto: empresa sem preço e(ou) fonte de preço e(ou) validade do orçamento e(ou) modalidade de cálculo associados - B04.02",
IF(AND(I12&lt;&gt;"",OR(K12="",L12="",M12="",O10="")),"Preenchimento incompleto: empresa sem preço e(ou) fonte de preço e(ou) validade do orçamento e(ou) modalidade de cálculo associados - B04.03",
IF(AND(I13&lt;&gt;"",OR(K13="",L13="",M13="",O10="")),"Preenchimento incompleto: empresa sem preço e(ou) fonte de preço e(ou) validade do orçamento e(ou) modalidade de cálculo associados - B04.04",
IF(AND(I14&lt;&gt;"",OR(K14="",L14="",M14="",O10="")),"Preenchimento incompleto: empresa sem preço e(ou) fonte de preço e(ou) validade do orçamento e(ou) modalidade de cálculo associados - B04.05",
IF(AND(K10&lt;&gt;"",OR(I10="",L10="",M10="",O10="")),"Preenchimento incompleto: preço sem empresa e(ou) fonte do preço associados e(ou) validade do orçamento e(ou) modalidade de cálculo associados - B05.01",
IF(AND(K11&lt;&gt;"",OR(I11="",L11="",M11="",O10="")),"Preenchimento incompleto: preço sem empresa e(ou) fonte do preço associados e(ou) validade do orçamento e(ou) modalidade de cálculo associados - B05.02",
IF(AND(K12&lt;&gt;"",OR(I12="",L12="",M12="",O10="")),"Preenchimento incompleto: preço sem empresa e(ou) fonte do preço associados e(ou) validade do orçamento e(ou) modalidade de cálculo associados - B05.03",
IF(AND(K13&lt;&gt;"",OR(I13="",L13="",M13="",O10="")),"Preenchimento incompleto: preço sem empresa e(ou) fonte do preço associados e(ou) validade do orçamento e(ou) modalidade de cálculo associados - B05.04",
IF(AND(K14&lt;&gt;"",OR(I14="",L14="",M14="",O10="")),"Preenchimento incompleto: preço sem empresa e(ou) fonte do preço associados e(ou) validade do orçamento e(ou) modalidade de cálculo associados - B05.05",
IF(AND(L10&lt;&gt;"",OR(K10="",I10="",M10="",O10="")),"Preenchimento incompleto: fonte do preço sem empresa e(ou) preço associados e(ou) validade do orçamento e(ou) modalidade de cálculo associados - B06.01",
IF(AND(L11&lt;&gt;"",OR(K11="",I11="",M11="",O10="")),"Preenchimento incompleto: fonte do preço sem empresa e(ou) preço associados e(ou) validade do orçamento e(ou) modalidade de cálculo associados - B06.02",
IF(AND(L12&lt;&gt;"",OR(K12="",I12="",M12="",O10="")),"Preenchimento incompleto: fonte do preço sem empresa e(ou) preço associados e(ou) validade do orçamento e(ou) modalidade de cálculo associados - B06.03",
IF(AND(L13&lt;&gt;"",OR(K13="",I13="",M13="",O10="")),"Preenchimento incompleto: fonte do preço sem empresa e(ou) preço associados e(ou) validade do orçamento e(ou) modalidade de cálculo associados - B06.04",
IF(AND(L14&lt;&gt;"",OR(K14="",I14="",M14="",O10="")),"Preenchimento incompleto: fonte do preço sem empresa e(ou) preço associados e(ou) validade do orçamento e(ou) modalidade de cálculo associados - B06.05",
IF(AND(M10&lt;&gt;"",OR(K10="",I10="",L10="",O10="")),"Preenchimento incompleto: validade do orçamento sem empresa e(ou) preço associados e(ou) fonte do preço e(ou) modalidade de cálculo associados - B07.01",
IF(AND(M11&lt;&gt;"",OR(K11="",I11="",L11="",O10="")),"Preenchimento incompleto: validade do orçamento sem empresa e(ou) preço associados e(ou) fonte do preço e(ou) modalidade de cálculo associados - B07.02",
IF(AND(M12&lt;&gt;"",OR(K12="",I12="",L12="",O10="")),"Preenchimento incompleto: validade do orçamento sem empresa e(ou) preço associados e(ou) fonte do preço e(ou) modalidade de cálculo associados - B07.03",
IF(AND(M13&lt;&gt;"",OR(K13="",I13="",L13="",O10="")),"Preenchimento incompleto: validade do orçamento sem empresa e(ou) preço associados e(ou) fonte do preço e(ou) modalidade de cálculo associados - B07.04",
IF(AND(M14&lt;&gt;"",OR(K14="",I14="",L14="",O10="")),"Preenchimento incompleto: validade do orçamento sem empresa e(ou) preço associados e(ou) fonte do preço e(ou) modalidade de cálculo associados - B07.05",
IF(O10="","Preenchimento incompleto: modalidade de cálculo não informada - B08.01",
IF(V10="Erro: há repetição de empresa de mídia especializada para o item sendo precificado - B09.01a05","Erro: há repetição de empresa de mídia especializada para o item sendo precificado - B09.01a05",
IF(W10="Erro: há repetição de empresa de orçamento de empresa para o item sendo precificado - B10.01a05","Erro: há repetição de empresa de orçamento de empresa para o item sendo precificado - B10.01a05",
IF(X10="Erro: a fonte de preços informada é incompatível com compras governamentais - B11.01a05","Erro: a fonte de preços informada é incompatível com compras governamentais - B11.01a05",
IF(Y10="Erro: a fonte de preços informada é incompatível com compras governamentais - B12.01a05","Erro: a fonte de preços informada é incompatível com compras governamentais - B12.01a05",
IF(Z10="Erro: há linhas sendo puladas - B13.01a04","Erro: há linhas sendo puladas - B13.01a04",
IF(AA10="Erro: há linhas sendo puladas - B14.01a05","Erro: há linhas sendo puladas - B14.01a05",
IF(AB10="Erro: há linhas sendo puladas - B15.01a05","Erro: há linhas sendo puladas - B15.01a05",
IF(AC10="Erro: há linhas sendo puladas - B16.01a05","Erro: há linhas sendo puladas - B16.01a05",
IF(AND(P10&lt;&gt;"",P10=0),"Preenchimento incompleto: número de propostas válidas igual a zero - B17.01",
"Preenchimento correto"))))))))))))))))))))))))))))))))))</f>
        <v>Preenchimento correto</v>
      </c>
      <c r="U10" s="123"/>
      <c r="V10" s="121" t="str">
        <f xml:space="preserve">
IF(COUNTIFS(I10:I14,I10,L10:L14,"=Mídia especializada")&gt;1,"Erro: há repetição de empresa de mídia especializada para o item sendo precificado - B09.01a05",
IF(COUNTIFS(I10:I14,I11,L10:L14,"=Mídia especializada")&gt;1,"Erro: há repetição de empresa de mídia especializada para o item sendo precificado - B09.01a05",
IF(COUNTIFS(I10:I14,I12,L10:L14,"=Mídia especializada")&gt;1,"Erro: há repetição de empresa de mídia especializada para o item sendo precificado - B09.01a05",
IF(COUNTIFS(I10:I14,I13,L10:L14,"=Mídia especializada")&gt;1,"Erro: há repetição de empresa de mídia especializada para o item sendo precificado - B09.01a05",
IF(COUNTIFS(I10:I14,I14,L10:L14,"=Mídia especializada")&gt;1,"Erro: há repetição de empresa de mídia especializada para o item sendo precificado - B09.01a05",
"***")))))</f>
        <v>***</v>
      </c>
      <c r="W10" s="119" t="str">
        <f xml:space="preserve">
IF(COUNTIFS(I10:I14,I10,L10:L14,"=Orçamento de empresa")&gt;1,"Erro: há repetição de empresa de orçamento de empresa para o item sendo precificado - B10.01a05",
IF(COUNTIFS(I10:I14,I11,L10:L14,"=Orçamento de empresa")&gt;1,"Erro: há repetição de empresa de orçamento de empresa para o item sendo precificado - B10.01a05",
IF(COUNTIFS(I10:I14,I12,L10:L14,"=Orçamento de empresa")&gt;1,"Erro: há repetição de empresa de orçamento de empresa para o item sendo precificado - B10.01a05",
IF(COUNTIFS(I10:I14,I13,L10:L14,"=Orçamento de empresa")&gt;1,"Erro: há repetição de empresa de orçamento de empresa para o item sendo precificado - B10.01a05",
IF(COUNTIFS(I10:I14,I14,L10:L14,"=Orçamento de empresa")&gt;1,"Erro: há repetição de empresa de orçamento de empresa para o item sendo precificado - B10.01a05",
"***")))))</f>
        <v>***</v>
      </c>
      <c r="X10" s="119" t="str">
        <f xml:space="preserve">
IF(AND(I10="Compras governamentais",K10&lt;&gt;"",L10="Orçamento de empresa"),"Erro: a fonte de preços informada é incompatível com compras governamentais - B11.01a05",
IF(AND(I11="Compras governamentais",K11&lt;&gt;"",L11="Orçamento de empresa"),"Erro: a fonte de preços informada é incompatível com compras governamentais - B11.01a05",
IF(AND(I12="Compras governamentais",K12&lt;&gt;"",L12="Orçamento de empresa"),"Erro: a fonte de preços informada é incompatível com compras governamentais - B11.01a05",
IF(AND(I13="Compras governamentais",K13&lt;&gt;"",L13="Orçamento de empresa"),"Erro: a fonte de preços informada é incompatível com compras governamentais - B11.01a05",
IF(AND(I14="Compras governamentais",K14&lt;&gt;"",L14="Orçamento de empresa"),"Erro: a fonte de preços informada é incompatível com compras governamentais - B11.01a05",
"***")))))</f>
        <v>***</v>
      </c>
      <c r="Y10" s="119" t="str">
        <f xml:space="preserve">
IF(AND(I10="Compras governamentais",K10&lt;&gt;"",L10="Mídia especializada"),"Erro: a fonte de preços informada é incompatível com compras governamentais - B12.01a05",
IF(AND(I11="Compras governamentais",K11&lt;&gt;"",L11="Mídia especializada"),"Erro: a fonte de preços informada é incompatível com compras governamentais - B12.01a05",
IF(AND(I12="Compras governamentais",K12&lt;&gt;"",L12="Mídia especializada"),"Erro: a fonte de preços informada é incompatível com compras governamentais - B12.01a05",
IF(AND(I13="Compras governamentais",K13&lt;&gt;"",L13="Mídia especializada"),"Erro: a fonte de preços informada é incompatível com compras governamentais - B12.01a05",
IF(AND(I14="Compras governamentais",K14&lt;&gt;"",L14="Mídia especializada"),"Erro: a fonte de preços informada é incompatível com compras governamentais - B12.01a05",
"***")))))</f>
        <v>***</v>
      </c>
      <c r="Z10" s="119" t="str">
        <f xml:space="preserve">
IF(AND(I11&lt;&gt;"",OR(I10="")),"Erro: há linhas sendo puladas - B13.01a04",
IF(AND(I12&lt;&gt;"",OR(I10="",I11="")),"Erro: há linhas sendo puladas - B13.01a04",
IF(AND(I13&lt;&gt;"",OR(I10="",I11="",I12="")),"Erro: há linhas sendo puladas - B13.01a04",
IF(AND(I14&lt;&gt;"",OR(I10="",I11="",I12="",I13="")),"Erro: há linhas sendo puladas - B13.01a04",
"***"))))</f>
        <v>***</v>
      </c>
      <c r="AA10" s="119" t="str">
        <f xml:space="preserve">
IF(AND(K11&lt;&gt;"",OR(K10="")),"Erro: há linhas sendo puladas - B14.01a05",
IF(AND(K12&lt;&gt;"",OR(K10="",K11="")),"Erro: há linhas sendo puladas - B14.01a05",
IF(AND(K13&lt;&gt;"",OR(K10="",K11="",K12="")),"Erro: há linhas sendo puladas - B14.01a05",
IF(AND(K14&lt;&gt;"",OR(K10="",K11="",K12="",K13="")),"Erro: há linhas sendo puladas - B14.01a05",
"***"))))</f>
        <v>***</v>
      </c>
      <c r="AB10" s="119" t="str">
        <f xml:space="preserve">
IF(AND(L11&lt;&gt;"",OR(L10="")),"Erro: há linhas sendo puladas - B15.01a05",
IF(AND(L12&lt;&gt;"",OR(L10="",L11="")),"Erro: há linhas sendo puladas - B15.01a05",
IF(AND(L13&lt;&gt;"",OR(L10="",L11="",L12="")),"Erro: há linhas sendo puladas - B15.01a05",
IF(AND(L14&lt;&gt;"",OR(L10="",L11="",L12="",L13="")),"Erro: há linhas sendo puladas - B15.01a05",
"***"))))</f>
        <v>***</v>
      </c>
      <c r="AC10" s="119" t="str">
        <f xml:space="preserve">
IF(AND(M11&lt;&gt;"",OR(M10="")),"Erro: há linhas sendo puladas - B16.01a05",
IF(AND(M12&lt;&gt;"",OR(M10="",M11="")),"Erro: há linhas sendo puladas - B16.01a05",
IF(AND(M13&lt;&gt;"",OR(M10="",M11="",M12="")),"Erro: há linhas sendo puladas - B16.01a05",
IF(AND(M14&lt;&gt;"",OR(M10="",M11="",M12="",M13="")),"Erro: há linhas sendo puladas - B16.01a05",
"***"))))</f>
        <v>***</v>
      </c>
      <c r="AD10" s="131">
        <f xml:space="preserve">
IF(T10&lt;&gt;"Preenchimento correto","",
IF(K10="","",
IF(M10="Não válido","",
K10)))</f>
        <v>3369</v>
      </c>
    </row>
    <row r="11" spans="1:30" ht="60.75" customHeight="1">
      <c r="A11" s="242"/>
      <c r="B11" s="241"/>
      <c r="C11" s="240"/>
      <c r="D11" s="218"/>
      <c r="E11" s="220"/>
      <c r="F11" s="220"/>
      <c r="G11" s="239"/>
      <c r="H11" s="35">
        <v>2</v>
      </c>
      <c r="I11" s="172" t="s">
        <v>71</v>
      </c>
      <c r="J11" s="36" t="str">
        <f xml:space="preserve">
IF(I11="","",
VLOOKUP(I11,'BD EMPRES'!$B$8:$C$507,2,FALSE))</f>
        <v>08.623.794/0001-51</v>
      </c>
      <c r="K11" s="178">
        <v>3743</v>
      </c>
      <c r="L11" s="179" t="s">
        <v>68</v>
      </c>
      <c r="M11" s="179" t="s">
        <v>69</v>
      </c>
      <c r="N11" s="180"/>
      <c r="O11" s="223"/>
      <c r="P11" s="228"/>
      <c r="Q11" s="230"/>
      <c r="R11" s="232"/>
      <c r="S11" s="234"/>
      <c r="T11" s="236"/>
      <c r="U11" s="23"/>
      <c r="V11" s="122"/>
      <c r="W11" s="118"/>
      <c r="X11" s="118"/>
      <c r="Y11" s="118"/>
      <c r="Z11" s="118"/>
      <c r="AA11" s="118"/>
      <c r="AB11" s="118"/>
      <c r="AC11" s="118"/>
      <c r="AD11" s="131">
        <f xml:space="preserve">
IF(T10&lt;&gt;"Preenchimento correto","",
IF(K11="","",
IF(M11="Não válido","",
K11)))</f>
        <v>3743</v>
      </c>
    </row>
    <row r="12" spans="1:30" ht="60.75" customHeight="1">
      <c r="A12" s="242"/>
      <c r="B12" s="241"/>
      <c r="C12" s="240"/>
      <c r="D12" s="218"/>
      <c r="E12" s="220"/>
      <c r="F12" s="220"/>
      <c r="G12" s="239"/>
      <c r="H12" s="35">
        <v>3</v>
      </c>
      <c r="I12" s="172" t="s">
        <v>72</v>
      </c>
      <c r="J12" s="36" t="str">
        <f xml:space="preserve">
IF(I12="","",
VLOOKUP(I12,'BD EMPRES'!$B$8:$C$507,2,FALSE))</f>
        <v>00.000.000/0000-00</v>
      </c>
      <c r="K12" s="178">
        <v>10374.5</v>
      </c>
      <c r="L12" s="179" t="s">
        <v>73</v>
      </c>
      <c r="M12" s="179" t="s">
        <v>69</v>
      </c>
      <c r="N12" s="180"/>
      <c r="O12" s="223"/>
      <c r="P12" s="228"/>
      <c r="Q12" s="230"/>
      <c r="R12" s="232"/>
      <c r="S12" s="234"/>
      <c r="T12" s="236"/>
      <c r="U12" s="23"/>
      <c r="V12" s="122"/>
      <c r="W12" s="118"/>
      <c r="X12" s="118"/>
      <c r="Y12" s="118"/>
      <c r="Z12" s="118"/>
      <c r="AA12" s="118"/>
      <c r="AB12" s="118"/>
      <c r="AC12" s="118"/>
      <c r="AD12" s="131">
        <f xml:space="preserve">
IF(T10&lt;&gt;"Preenchimento correto","",
IF(K12="","",
IF(M12="Não válido","",
K12)))</f>
        <v>10374.5</v>
      </c>
    </row>
    <row r="13" spans="1:30" ht="60.75" customHeight="1">
      <c r="A13" s="242"/>
      <c r="B13" s="241"/>
      <c r="C13" s="240"/>
      <c r="D13" s="218"/>
      <c r="E13" s="220"/>
      <c r="F13" s="220"/>
      <c r="G13" s="239"/>
      <c r="H13" s="35">
        <v>4</v>
      </c>
      <c r="I13" s="172"/>
      <c r="J13" s="36" t="str">
        <f xml:space="preserve">
IF(I13="","",
VLOOKUP(I13,'BD EMPRES'!$B$8:$C$507,2,FALSE))</f>
        <v/>
      </c>
      <c r="K13" s="178"/>
      <c r="L13" s="179"/>
      <c r="M13" s="179"/>
      <c r="N13" s="180"/>
      <c r="O13" s="223"/>
      <c r="P13" s="228"/>
      <c r="Q13" s="230"/>
      <c r="R13" s="232"/>
      <c r="S13" s="234"/>
      <c r="T13" s="236"/>
      <c r="U13" s="23"/>
      <c r="V13" s="122"/>
      <c r="W13" s="118"/>
      <c r="X13" s="118"/>
      <c r="Y13" s="118"/>
      <c r="Z13" s="118"/>
      <c r="AA13" s="118"/>
      <c r="AB13" s="118"/>
      <c r="AC13" s="118"/>
      <c r="AD13" s="131" t="str">
        <f xml:space="preserve">
IF(T10&lt;&gt;"Preenchimento correto","",
IF(K13="","",
IF(M13="Não válido","",
K13)))</f>
        <v/>
      </c>
    </row>
    <row r="14" spans="1:30" ht="60.75" customHeight="1">
      <c r="A14" s="242"/>
      <c r="B14" s="241"/>
      <c r="C14" s="240"/>
      <c r="D14" s="218"/>
      <c r="E14" s="220"/>
      <c r="F14" s="220"/>
      <c r="G14" s="239"/>
      <c r="H14" s="37">
        <v>5</v>
      </c>
      <c r="I14" s="172"/>
      <c r="J14" s="36" t="str">
        <f xml:space="preserve">
IF(I14="","",
VLOOKUP(I14,'BD EMPRES'!$B$8:$C$507,2,FALSE))</f>
        <v/>
      </c>
      <c r="K14" s="178"/>
      <c r="L14" s="181"/>
      <c r="M14" s="181"/>
      <c r="N14" s="182"/>
      <c r="O14" s="224"/>
      <c r="P14" s="228"/>
      <c r="Q14" s="230"/>
      <c r="R14" s="232"/>
      <c r="S14" s="234"/>
      <c r="T14" s="236"/>
      <c r="U14" s="23"/>
      <c r="V14" s="133"/>
      <c r="W14" s="134"/>
      <c r="X14" s="134"/>
      <c r="Y14" s="134"/>
      <c r="Z14" s="134"/>
      <c r="AA14" s="134"/>
      <c r="AB14" s="134"/>
      <c r="AC14" s="134"/>
      <c r="AD14" s="136" t="str">
        <f xml:space="preserve">
IF(T10&gt;"Preenchimento correto","",
IF(K14="","",
IF(M14="Não válido","",
K14)))</f>
        <v/>
      </c>
    </row>
    <row r="15" spans="1:30" ht="60.75" customHeight="1">
      <c r="A15" s="242" t="s">
        <v>74</v>
      </c>
      <c r="B15" s="244">
        <f>IF(OR('BD ITEM'!$Q13&lt;&gt;"Preenchimento correto"),"",'BD ITEM'!B13)</f>
        <v>2</v>
      </c>
      <c r="C15" s="240" t="str">
        <f>IF(OR('BD ITEM'!$Q13&lt;&gt;"Preenchimento correto"),"",'BD ITEM'!C13)</f>
        <v xml:space="preserve">PLACA FONTE SISTEMA INTEGRAL - NCM
85423190 </v>
      </c>
      <c r="D15" s="218" t="str">
        <f>IF(OR('BD ITEM'!$Q13&lt;&gt;"Preenchimento correto"),"",'BD ITEM'!D13)</f>
        <v>Orçamento Merck 50597455</v>
      </c>
      <c r="E15" s="219">
        <f>IF(OR('BD ITEM'!$Q13&lt;&gt;"Preenchimento correto"),"",'BD ITEM'!J13)</f>
        <v>426971</v>
      </c>
      <c r="F15" s="221" t="str">
        <f>IF(OR('BD ITEM'!$Q13&lt;&gt;"Preenchimento correto"),"",'BD ITEM'!K13)</f>
        <v>RCA</v>
      </c>
      <c r="G15" s="221">
        <f>IF(OR('BD ITEM'!$Q13&lt;&gt;"Preenchimento correto"),"",'BD ITEM'!L13)</f>
        <v>1</v>
      </c>
      <c r="H15" s="39">
        <v>1</v>
      </c>
      <c r="I15" s="173" t="s">
        <v>67</v>
      </c>
      <c r="J15" s="34" t="str">
        <f xml:space="preserve">
IF(I15="","",
VLOOKUP(I15,'BD EMPRES'!$B$8:$C$507,2,FALSE))</f>
        <v>33.069.212/0008-50</v>
      </c>
      <c r="K15" s="175">
        <v>6556</v>
      </c>
      <c r="L15" s="176" t="s">
        <v>68</v>
      </c>
      <c r="M15" s="176" t="s">
        <v>69</v>
      </c>
      <c r="N15" s="177"/>
      <c r="O15" s="222" t="s">
        <v>70</v>
      </c>
      <c r="P15" s="228">
        <f t="shared" ref="P15" si="1" xml:space="preserve">
IF(AND(K15="",K16="",K17="",K18="",K19=""),"",
COUNTIFS(K15:K19,"&lt;&gt;""",M15:M19,"=Válido"))</f>
        <v>3</v>
      </c>
      <c r="Q15" s="230">
        <f t="shared" ref="Q15" si="2" xml:space="preserve">
IF(T15&lt;&gt;"Preenchimento correto","",
IF(P15=1,0,
IF(P15=0,"",
IF(P15="","",
ROUND(_xlfn.STDEV.S(AD15:AD19)/AVERAGE(AD15:AD19),4)))))</f>
        <v>0.21249999999999999</v>
      </c>
      <c r="R15" s="232">
        <f t="shared" ref="R15" si="3" xml:space="preserve">
IF(T15&lt;&gt;"Preenchimento correto","",
IF(P15="","",
IF(P15=0,"",
IF(O15="","",
IF(O15="Menor valor",MIN(AD15:AD19),
IF(AND(O15="Tend. central",Q15&lt;=0.25),ROUND(AVERAGE(AD15:AD19),2),
IF(AND(O15="Tend. central",Q15&gt;0.25),ROUND(MEDIAN(AD15:AD19),2))))))))</f>
        <v>4815</v>
      </c>
      <c r="S15" s="234">
        <f t="shared" ref="S15" si="4" xml:space="preserve">
IF(T15&lt;&gt;"Preenchimento correto","",
IF(O15="","",
IF(P15="","",
IF(P15=0,"",
IF(OR(G15="",R15=""),"",
G15*R15)))))</f>
        <v>4815</v>
      </c>
      <c r="T15" s="236" t="str">
        <f t="shared" ref="T15" si="5" xml:space="preserve">
IF(AND(A15="",B15="",I15="",I16="",I17="",I18="",I19="",K15="",K16="",K17="",K18="",K19="",L15="",L16="",L17="",L18="",L19="",M15="",M16="",M17="",M18="",M19="",O15=""),"",
IF(A15="","Preenchimento incompleto: falta informar o ID SEC - B01.01",
IF(AND(A15&lt;&gt;"",B15&lt;&gt;"",I15="",I16="",I17="",I18="",I19="",K15="",K16="",K17="",K18="",K19="",L15="",L16="",L17="",L18="",L19="",M15="",M16="",M17="",M18="",M19="",O15=""),"Preenchimento incompleto: item sem nenhuma informação de empresa e preço e fonte de preço e validade do orçamento e modalidade de cálculo - B02.01",
IF(AND(B15="",OR(I15&lt;&gt;"",I16&lt;&gt;"",I17&lt;&gt;"",I18&lt;&gt;"",I19&lt;&gt;"",K15&lt;&gt;"",K16&lt;&gt;"",K17&lt;&gt;"",K18&lt;&gt;"",K19&lt;&gt;"",L15&lt;&gt;"",L16&lt;&gt;"",L17&lt;&gt;"",L18&lt;&gt;"",L19&lt;&gt;"",M15&lt;&gt;"",M16&lt;&gt;"",M17&lt;&gt;"",M18&lt;&gt;"",M19&lt;&gt;"",O15&lt;&gt;"")),"Erro: há empresa(s) e/ou preço(s) e/ou fonte(s) de preço e/ou validade(s) do orçamento e/ou modalidade de cálculo informados para item inexistente - B03.01",
IF(AND(I15&lt;&gt;"",OR(K15="",L15="",M15="",O15="")),"Preenchimento incompleto: empresa sem preço e(ou) fonte de preço e(ou) validade do orçamento e(ou) modalidade de cálculo associados - B04.01",
IF(AND(I16&lt;&gt;"",OR(K16="",L16="",M16="",O15="")),"Preenchimento incompleto: empresa sem preço e(ou) fonte de preço e(ou) validade do orçamento e(ou) modalidade de cálculo associados - B04.02",
IF(AND(I17&lt;&gt;"",OR(K17="",L17="",M17="",O15="")),"Preenchimento incompleto: empresa sem preço e(ou) fonte de preço e(ou) validade do orçamento e(ou) modalidade de cálculo associados - B04.03",
IF(AND(I18&lt;&gt;"",OR(K18="",L18="",M18="",O15="")),"Preenchimento incompleto: empresa sem preço e(ou) fonte de preço e(ou) validade do orçamento e(ou) modalidade de cálculo associados - B04.04",
IF(AND(I19&lt;&gt;"",OR(K19="",L19="",M19="",O15="")),"Preenchimento incompleto: empresa sem preço e(ou) fonte de preço e(ou) validade do orçamento e(ou) modalidade de cálculo associados - B04.05",
IF(AND(K15&lt;&gt;"",OR(I15="",L15="",M15="",O15="")),"Preenchimento incompleto: preço sem empresa e(ou) fonte do preço associados e(ou) validade do orçamento e(ou) modalidade de cálculo associados - B05.01",
IF(AND(K16&lt;&gt;"",OR(I16="",L16="",M16="",O15="")),"Preenchimento incompleto: preço sem empresa e(ou) fonte do preço associados e(ou) validade do orçamento e(ou) modalidade de cálculo associados - B05.02",
IF(AND(K17&lt;&gt;"",OR(I17="",L17="",M17="",O15="")),"Preenchimento incompleto: preço sem empresa e(ou) fonte do preço associados e(ou) validade do orçamento e(ou) modalidade de cálculo associados - B05.03",
IF(AND(K18&lt;&gt;"",OR(I18="",L18="",M18="",O15="")),"Preenchimento incompleto: preço sem empresa e(ou) fonte do preço associados e(ou) validade do orçamento e(ou) modalidade de cálculo associados - B05.04",
IF(AND(K19&lt;&gt;"",OR(I19="",L19="",M19="",O15="")),"Preenchimento incompleto: preço sem empresa e(ou) fonte do preço associados e(ou) validade do orçamento e(ou) modalidade de cálculo associados - B05.05",
IF(AND(L15&lt;&gt;"",OR(K15="",I15="",M15="",O15="")),"Preenchimento incompleto: fonte do preço sem empresa e(ou) preço associados e(ou) validade do orçamento e(ou) modalidade de cálculo associados - B06.01",
IF(AND(L16&lt;&gt;"",OR(K16="",I16="",M16="",O15="")),"Preenchimento incompleto: fonte do preço sem empresa e(ou) preço associados e(ou) validade do orçamento e(ou) modalidade de cálculo associados - B06.02",
IF(AND(L17&lt;&gt;"",OR(K17="",I17="",M17="",O15="")),"Preenchimento incompleto: fonte do preço sem empresa e(ou) preço associados e(ou) validade do orçamento e(ou) modalidade de cálculo associados - B06.03",
IF(AND(L18&lt;&gt;"",OR(K18="",I18="",M18="",O15="")),"Preenchimento incompleto: fonte do preço sem empresa e(ou) preço associados e(ou) validade do orçamento e(ou) modalidade de cálculo associados - B06.04",
IF(AND(L19&lt;&gt;"",OR(K19="",I19="",M19="",O15="")),"Preenchimento incompleto: fonte do preço sem empresa e(ou) preço associados e(ou) validade do orçamento e(ou) modalidade de cálculo associados - B06.05",
IF(AND(M15&lt;&gt;"",OR(K15="",I15="",L15="",O15="")),"Preenchimento incompleto: validade do orçamento sem empresa e(ou) preço associados e(ou) fonte do preço e(ou) modalidade de cálculo associados - B07.01",
IF(AND(M16&lt;&gt;"",OR(K16="",I16="",L16="",O15="")),"Preenchimento incompleto: validade do orçamento sem empresa e(ou) preço associados e(ou) fonte do preço e(ou) modalidade de cálculo associados - B07.02",
IF(AND(M17&lt;&gt;"",OR(K17="",I17="",L17="",O15="")),"Preenchimento incompleto: validade do orçamento sem empresa e(ou) preço associados e(ou) fonte do preço e(ou) modalidade de cálculo associados - B07.03",
IF(AND(M18&lt;&gt;"",OR(K18="",I18="",L18="",O15="")),"Preenchimento incompleto: validade do orçamento sem empresa e(ou) preço associados e(ou) fonte do preço e(ou) modalidade de cálculo associados - B07.04",
IF(AND(M19&lt;&gt;"",OR(K19="",I19="",L19="",O15="")),"Preenchimento incompleto: validade do orçamento sem empresa e(ou) preço associados e(ou) fonte do preço e(ou) modalidade de cálculo associados - B07.05",
IF(O15="","Preenchimento incompleto: modalidade de cálculo não informada - B08.01",
IF(V15="Erro: há repetição de empresa de mídia especializada para o item sendo precificado - B09.01a05","Erro: há repetição de empresa de mídia especializada para o item sendo precificado - B09.01a05",
IF(W15="Erro: há repetição de empresa de orçamento de empresa para o item sendo precificado - B10.01a05","Erro: há repetição de empresa de orçamento de empresa para o item sendo precificado - B10.01a05",
IF(X15="Erro: a fonte de preços informada é incompatível com compras governamentais - B11.01a05","Erro: a fonte de preços informada é incompatível com compras governamentais - B11.01a05",
IF(Y15="Erro: a fonte de preços informada é incompatível com compras governamentais - B12.01a05","Erro: a fonte de preços informada é incompatível com compras governamentais - B12.01a05",
IF(Z15="Erro: há linhas sendo puladas - B13.01a04","Erro: há linhas sendo puladas - B13.01a04",
IF(AA15="Erro: há linhas sendo puladas - B14.01a05","Erro: há linhas sendo puladas - B14.01a05",
IF(AB15="Erro: há linhas sendo puladas - B15.01a05","Erro: há linhas sendo puladas - B15.01a05",
IF(AC15="Erro: há linhas sendo puladas - B16.01a05","Erro: há linhas sendo puladas - B16.01a05",
IF(AND(P15&lt;&gt;"",P15=0),"Preenchimento incompleto: número de propostas válidas igual a zero - B17.01",
"Preenchimento correto"))))))))))))))))))))))))))))))))))</f>
        <v>Preenchimento correto</v>
      </c>
      <c r="U15" s="123"/>
      <c r="V15" s="121" t="str">
        <f t="shared" ref="V15" si="6" xml:space="preserve">
IF(COUNTIFS(I15:I19,I15,L15:L19,"=Mídia especializada")&gt;1,"Erro: há repetição de empresa de mídia especializada para o item sendo precificado - B09.01a05",
IF(COUNTIFS(I15:I19,I16,L15:L19,"=Mídia especializada")&gt;1,"Erro: há repetição de empresa de mídia especializada para o item sendo precificado - B09.01a05",
IF(COUNTIFS(I15:I19,I17,L15:L19,"=Mídia especializada")&gt;1,"Erro: há repetição de empresa de mídia especializada para o item sendo precificado - B09.01a05",
IF(COUNTIFS(I15:I19,I18,L15:L19,"=Mídia especializada")&gt;1,"Erro: há repetição de empresa de mídia especializada para o item sendo precificado - B09.01a05",
IF(COUNTIFS(I15:I19,I19,L15:L19,"=Mídia especializada")&gt;1,"Erro: há repetição de empresa de mídia especializada para o item sendo precificado - B09.01a05",
"***")))))</f>
        <v>***</v>
      </c>
      <c r="W15" s="119" t="str">
        <f t="shared" ref="W15" si="7" xml:space="preserve">
IF(COUNTIFS(I15:I19,I15,L15:L19,"=Orçamento de empresa")&gt;1,"Erro: há repetição de empresa de orçamento de empresa para o item sendo precificado - B10.01a05",
IF(COUNTIFS(I15:I19,I16,L15:L19,"=Orçamento de empresa")&gt;1,"Erro: há repetição de empresa de orçamento de empresa para o item sendo precificado - B10.01a05",
IF(COUNTIFS(I15:I19,I17,L15:L19,"=Orçamento de empresa")&gt;1,"Erro: há repetição de empresa de orçamento de empresa para o item sendo precificado - B10.01a05",
IF(COUNTIFS(I15:I19,I18,L15:L19,"=Orçamento de empresa")&gt;1,"Erro: há repetição de empresa de orçamento de empresa para o item sendo precificado - B10.01a05",
IF(COUNTIFS(I15:I19,I19,L15:L19,"=Orçamento de empresa")&gt;1,"Erro: há repetição de empresa de orçamento de empresa para o item sendo precificado - B10.01a05",
"***")))))</f>
        <v>***</v>
      </c>
      <c r="X15" s="119" t="str">
        <f t="shared" ref="X15" si="8" xml:space="preserve">
IF(AND(I15="Compras governamentais",K15&lt;&gt;"",L15="Orçamento de empresa"),"Erro: a fonte de preços informada é incompatível com compras governamentais - B11.01a05",
IF(AND(I16="Compras governamentais",K16&lt;&gt;"",L16="Orçamento de empresa"),"Erro: a fonte de preços informada é incompatível com compras governamentais - B11.01a05",
IF(AND(I17="Compras governamentais",K17&lt;&gt;"",L17="Orçamento de empresa"),"Erro: a fonte de preços informada é incompatível com compras governamentais - B11.01a05",
IF(AND(I18="Compras governamentais",K18&lt;&gt;"",L18="Orçamento de empresa"),"Erro: a fonte de preços informada é incompatível com compras governamentais - B11.01a05",
IF(AND(I19="Compras governamentais",K19&lt;&gt;"",L19="Orçamento de empresa"),"Erro: a fonte de preços informada é incompatível com compras governamentais - B11.01a05",
"***")))))</f>
        <v>***</v>
      </c>
      <c r="Y15" s="119" t="str">
        <f t="shared" ref="Y15" si="9" xml:space="preserve">
IF(AND(I15="Compras governamentais",K15&lt;&gt;"",L15="Mídia especializada"),"Erro: a fonte de preços informada é incompatível com compras governamentais - B12.01a05",
IF(AND(I16="Compras governamentais",K16&lt;&gt;"",L16="Mídia especializada"),"Erro: a fonte de preços informada é incompatível com compras governamentais - B12.01a05",
IF(AND(I17="Compras governamentais",K17&lt;&gt;"",L17="Mídia especializada"),"Erro: a fonte de preços informada é incompatível com compras governamentais - B12.01a05",
IF(AND(I18="Compras governamentais",K18&lt;&gt;"",L18="Mídia especializada"),"Erro: a fonte de preços informada é incompatível com compras governamentais - B12.01a05",
IF(AND(I19="Compras governamentais",K19&lt;&gt;"",L19="Mídia especializada"),"Erro: a fonte de preços informada é incompatível com compras governamentais - B12.01a05",
"***")))))</f>
        <v>***</v>
      </c>
      <c r="Z15" s="119" t="str">
        <f t="shared" ref="Z15" si="10" xml:space="preserve">
IF(AND(I16&lt;&gt;"",OR(I15="")),"Erro: há linhas sendo puladas - B13.01a04",
IF(AND(I17&lt;&gt;"",OR(I15="",I16="")),"Erro: há linhas sendo puladas - B13.01a04",
IF(AND(I18&lt;&gt;"",OR(I15="",I16="",I17="")),"Erro: há linhas sendo puladas - B13.01a04",
IF(AND(I19&lt;&gt;"",OR(I15="",I16="",I17="",I18="")),"Erro: há linhas sendo puladas - B13.01a04",
"***"))))</f>
        <v>***</v>
      </c>
      <c r="AA15" s="119" t="str">
        <f t="shared" ref="AA15" si="11" xml:space="preserve">
IF(AND(K16&lt;&gt;"",OR(K15="")),"Erro: há linhas sendo puladas - B14.01a05",
IF(AND(K17&lt;&gt;"",OR(K15="",K16="")),"Erro: há linhas sendo puladas - B14.01a05",
IF(AND(K18&lt;&gt;"",OR(K15="",K16="",K17="")),"Erro: há linhas sendo puladas - B14.01a05",
IF(AND(K19&lt;&gt;"",OR(K15="",K16="",K17="",K18="")),"Erro: há linhas sendo puladas - B14.01a05",
"***"))))</f>
        <v>***</v>
      </c>
      <c r="AB15" s="119" t="str">
        <f t="shared" ref="AB15" si="12" xml:space="preserve">
IF(AND(L16&lt;&gt;"",OR(L15="")),"Erro: há linhas sendo puladas - B15.01a05",
IF(AND(L17&lt;&gt;"",OR(L15="",L16="")),"Erro: há linhas sendo puladas - B15.01a05",
IF(AND(L18&lt;&gt;"",OR(L15="",L16="",L17="")),"Erro: há linhas sendo puladas - B15.01a05",
IF(AND(L19&lt;&gt;"",OR(L15="",L16="",L17="",L18="")),"Erro: há linhas sendo puladas - B15.01a05",
"***"))))</f>
        <v>***</v>
      </c>
      <c r="AC15" s="119" t="str">
        <f t="shared" ref="AC15" si="13" xml:space="preserve">
IF(AND(M16&lt;&gt;"",OR(M15="")),"Erro: há linhas sendo puladas - B16.01a05",
IF(AND(M17&lt;&gt;"",OR(M15="",M16="")),"Erro: há linhas sendo puladas - B16.01a05",
IF(AND(M18&lt;&gt;"",OR(M15="",M16="",M17="")),"Erro: há linhas sendo puladas - B16.01a05",
IF(AND(M19&lt;&gt;"",OR(M15="",M16="",M17="",M18="")),"Erro: há linhas sendo puladas - B16.01a05",
"***"))))</f>
        <v>***</v>
      </c>
      <c r="AD15" s="131">
        <f xml:space="preserve">
IF(T15&lt;&gt;"Preenchimento correto","",
IF(K15="","",
IF(M15="Não válido","",
K15)))</f>
        <v>6556</v>
      </c>
    </row>
    <row r="16" spans="1:30" ht="60.75" customHeight="1">
      <c r="A16" s="242"/>
      <c r="B16" s="244"/>
      <c r="C16" s="240"/>
      <c r="D16" s="218"/>
      <c r="E16" s="219"/>
      <c r="F16" s="220"/>
      <c r="G16" s="221"/>
      <c r="H16" s="35">
        <v>2</v>
      </c>
      <c r="I16" s="172" t="s">
        <v>71</v>
      </c>
      <c r="J16" s="36" t="str">
        <f xml:space="preserve">
IF(I16="","",
VLOOKUP(I16,'BD EMPRES'!$B$8:$C$507,2,FALSE))</f>
        <v>08.623.794/0001-51</v>
      </c>
      <c r="K16" s="178">
        <v>7431</v>
      </c>
      <c r="L16" s="179" t="s">
        <v>68</v>
      </c>
      <c r="M16" s="179" t="s">
        <v>69</v>
      </c>
      <c r="N16" s="180"/>
      <c r="O16" s="223"/>
      <c r="P16" s="228"/>
      <c r="Q16" s="230"/>
      <c r="R16" s="232"/>
      <c r="S16" s="234"/>
      <c r="T16" s="236"/>
      <c r="U16" s="23"/>
      <c r="V16" s="122"/>
      <c r="W16" s="118"/>
      <c r="X16" s="118"/>
      <c r="Y16" s="118"/>
      <c r="Z16" s="118"/>
      <c r="AA16" s="118"/>
      <c r="AB16" s="118"/>
      <c r="AC16" s="118"/>
      <c r="AD16" s="132">
        <f xml:space="preserve">
IF(T15&lt;&gt;"Preenchimento correto","",
IF(K16="","",
IF(M16="Não válido","",
K16)))</f>
        <v>7431</v>
      </c>
    </row>
    <row r="17" spans="1:30" ht="60.75" customHeight="1">
      <c r="A17" s="242"/>
      <c r="B17" s="244"/>
      <c r="C17" s="240"/>
      <c r="D17" s="218"/>
      <c r="E17" s="219"/>
      <c r="F17" s="220"/>
      <c r="G17" s="221"/>
      <c r="H17" s="35">
        <v>3</v>
      </c>
      <c r="I17" s="172" t="s">
        <v>72</v>
      </c>
      <c r="J17" s="36" t="str">
        <f xml:space="preserve">
IF(I17="","",
VLOOKUP(I17,'BD EMPRES'!$B$8:$C$507,2,FALSE))</f>
        <v>00.000.000/0000-00</v>
      </c>
      <c r="K17" s="178">
        <v>4815</v>
      </c>
      <c r="L17" s="179" t="s">
        <v>73</v>
      </c>
      <c r="M17" s="179" t="s">
        <v>69</v>
      </c>
      <c r="N17" s="180"/>
      <c r="O17" s="223"/>
      <c r="P17" s="228"/>
      <c r="Q17" s="230"/>
      <c r="R17" s="232"/>
      <c r="S17" s="234"/>
      <c r="T17" s="236"/>
      <c r="U17" s="23"/>
      <c r="V17" s="122"/>
      <c r="W17" s="118"/>
      <c r="X17" s="118"/>
      <c r="Y17" s="118"/>
      <c r="Z17" s="118"/>
      <c r="AA17" s="118"/>
      <c r="AB17" s="118"/>
      <c r="AC17" s="118"/>
      <c r="AD17" s="132">
        <f xml:space="preserve">
IF(T15&lt;&gt;"Preenchimento correto","",
IF(K17="","",
IF(M17="Não válido","",
K17)))</f>
        <v>4815</v>
      </c>
    </row>
    <row r="18" spans="1:30" ht="60.75" customHeight="1">
      <c r="A18" s="242"/>
      <c r="B18" s="244"/>
      <c r="C18" s="240"/>
      <c r="D18" s="218"/>
      <c r="E18" s="219"/>
      <c r="F18" s="220"/>
      <c r="G18" s="221"/>
      <c r="H18" s="35">
        <v>4</v>
      </c>
      <c r="I18" s="172"/>
      <c r="J18" s="36" t="str">
        <f xml:space="preserve">
IF(I18="","",
VLOOKUP(I18,'BD EMPRES'!$B$8:$C$507,2,FALSE))</f>
        <v/>
      </c>
      <c r="K18" s="178"/>
      <c r="L18" s="179"/>
      <c r="M18" s="179"/>
      <c r="N18" s="180"/>
      <c r="O18" s="223"/>
      <c r="P18" s="228"/>
      <c r="Q18" s="230"/>
      <c r="R18" s="232"/>
      <c r="S18" s="234"/>
      <c r="T18" s="236"/>
      <c r="U18" s="23"/>
      <c r="V18" s="122"/>
      <c r="W18" s="118"/>
      <c r="X18" s="118"/>
      <c r="Y18" s="118"/>
      <c r="Z18" s="118"/>
      <c r="AA18" s="118"/>
      <c r="AB18" s="118"/>
      <c r="AC18" s="118"/>
      <c r="AD18" s="132" t="str">
        <f xml:space="preserve">
IF(T15&lt;&gt;"Preenchimento correto","",
IF(K18="","",
IF(M18="Não válido","",
K18)))</f>
        <v/>
      </c>
    </row>
    <row r="19" spans="1:30" ht="60.75" customHeight="1">
      <c r="A19" s="242"/>
      <c r="B19" s="244"/>
      <c r="C19" s="240"/>
      <c r="D19" s="218"/>
      <c r="E19" s="219"/>
      <c r="F19" s="220"/>
      <c r="G19" s="221"/>
      <c r="H19" s="37">
        <v>5</v>
      </c>
      <c r="I19" s="172"/>
      <c r="J19" s="38" t="str">
        <f xml:space="preserve">
IF(I19="","",
VLOOKUP(I19,'BD EMPRES'!$B$8:$C$507,2,FALSE))</f>
        <v/>
      </c>
      <c r="K19" s="183"/>
      <c r="L19" s="181"/>
      <c r="M19" s="181"/>
      <c r="N19" s="182"/>
      <c r="O19" s="224"/>
      <c r="P19" s="228"/>
      <c r="Q19" s="230"/>
      <c r="R19" s="232"/>
      <c r="S19" s="234"/>
      <c r="T19" s="236"/>
      <c r="U19" s="23"/>
      <c r="V19" s="133"/>
      <c r="W19" s="134"/>
      <c r="X19" s="134"/>
      <c r="Y19" s="134"/>
      <c r="Z19" s="134"/>
      <c r="AA19" s="134"/>
      <c r="AB19" s="134"/>
      <c r="AC19" s="134"/>
      <c r="AD19" s="135" t="str">
        <f xml:space="preserve">
IF(T15&gt;"Preenchimento correto","",
IF(K19="","",
IF(M19="Não válido","",
K19)))</f>
        <v/>
      </c>
    </row>
    <row r="20" spans="1:30" ht="60.75" customHeight="1">
      <c r="A20" s="242"/>
      <c r="B20" s="243" t="str">
        <f>IF(OR('BD ITEM'!$Q14&lt;&gt;"Preenchimento correto"),"",'BD ITEM'!B14)</f>
        <v/>
      </c>
      <c r="C20" s="240" t="str">
        <f>IF(OR('BD ITEM'!$Q14&lt;&gt;"Preenchimento correto"),"",'BD ITEM'!C14)</f>
        <v/>
      </c>
      <c r="D20" s="218" t="str">
        <f>IF(OR('BD ITEM'!$Q14&lt;&gt;"Preenchimento correto"),"",'BD ITEM'!D14)</f>
        <v/>
      </c>
      <c r="E20" s="220" t="str">
        <f>IF(OR('BD ITEM'!$Q14&lt;&gt;"Preenchimento correto"),"",'BD ITEM'!J14)</f>
        <v/>
      </c>
      <c r="F20" s="221" t="str">
        <f>IF(OR('BD ITEM'!$Q14&lt;&gt;"Preenchimento correto"),"",'BD ITEM'!K14)</f>
        <v/>
      </c>
      <c r="G20" s="221" t="str">
        <f>IF(OR('BD ITEM'!$Q14&lt;&gt;"Preenchimento correto"),"",'BD ITEM'!L14)</f>
        <v/>
      </c>
      <c r="H20" s="39">
        <v>1</v>
      </c>
      <c r="I20" s="173"/>
      <c r="J20" s="34" t="str">
        <f xml:space="preserve">
IF(I20="","",
VLOOKUP(I20,'BD EMPRES'!$B$8:$C$507,2,FALSE))</f>
        <v/>
      </c>
      <c r="K20" s="175"/>
      <c r="L20" s="176"/>
      <c r="M20" s="176"/>
      <c r="N20" s="177"/>
      <c r="O20" s="222"/>
      <c r="P20" s="228" t="str">
        <f t="shared" ref="P20" si="14" xml:space="preserve">
IF(AND(K20="",K21="",K22="",K23="",K24=""),"",
COUNTIFS(K20:K24,"&lt;&gt;""",M20:M24,"=Válido"))</f>
        <v/>
      </c>
      <c r="Q20" s="230" t="str">
        <f t="shared" ref="Q20" si="15" xml:space="preserve">
IF(T20&lt;&gt;"Preenchimento correto","",
IF(P20=1,0,
IF(P20=0,"",
IF(P20="","",
ROUND(_xlfn.STDEV.S(AD20:AD24)/AVERAGE(AD20:AD24),4)))))</f>
        <v/>
      </c>
      <c r="R20" s="232" t="str">
        <f t="shared" ref="R20" si="16" xml:space="preserve">
IF(T20&lt;&gt;"Preenchimento correto","",
IF(P20="","",
IF(P20=0,"",
IF(O20="","",
IF(O20="Menor valor",MIN(AD20:AD24),
IF(AND(O20="Tend. central",Q20&lt;=0.25),ROUND(AVERAGE(AD20:AD24),2),
IF(AND(O20="Tend. central",Q20&gt;0.25),ROUND(MEDIAN(AD20:AD24),2))))))))</f>
        <v/>
      </c>
      <c r="S20" s="234" t="str">
        <f t="shared" ref="S20" si="17" xml:space="preserve">
IF(T20&lt;&gt;"Preenchimento correto","",
IF(O20="","",
IF(P20="","",
IF(P20=0,"",
IF(OR(G20="",R20=""),"",
G20*R20)))))</f>
        <v/>
      </c>
      <c r="T20" s="236" t="str">
        <f t="shared" ref="T20" si="18" xml:space="preserve">
IF(AND(A20="",B20="",I20="",I21="",I22="",I23="",I24="",K20="",K21="",K22="",K23="",K24="",L20="",L21="",L22="",L23="",L24="",M20="",M21="",M22="",M23="",M24="",O20=""),"",
IF(A20="","Preenchimento incompleto: falta informar o ID SEC - B01.01",
IF(AND(A20&lt;&gt;"",B20&lt;&gt;"",I20="",I21="",I22="",I23="",I24="",K20="",K21="",K22="",K23="",K24="",L20="",L21="",L22="",L23="",L24="",M20="",M21="",M22="",M23="",M24="",O20=""),"Preenchimento incompleto: item sem nenhuma informação de empresa e preço e fonte de preço e validade do orçamento e modalidade de cálculo - B02.01",
IF(AND(B20="",OR(I20&lt;&gt;"",I21&lt;&gt;"",I22&lt;&gt;"",I23&lt;&gt;"",I24&lt;&gt;"",K20&lt;&gt;"",K21&lt;&gt;"",K22&lt;&gt;"",K23&lt;&gt;"",K24&lt;&gt;"",L20&lt;&gt;"",L21&lt;&gt;"",L22&lt;&gt;"",L23&lt;&gt;"",L24&lt;&gt;"",M20&lt;&gt;"",M21&lt;&gt;"",M22&lt;&gt;"",M23&lt;&gt;"",M24&lt;&gt;"",O20&lt;&gt;"")),"Erro: há empresa(s) e/ou preço(s) e/ou fonte(s) de preço e/ou validade(s) do orçamento e/ou modalidade de cálculo informados para item inexistente - B03.01",
IF(AND(I20&lt;&gt;"",OR(K20="",L20="",M20="",O20="")),"Preenchimento incompleto: empresa sem preço e(ou) fonte de preço e(ou) validade do orçamento e(ou) modalidade de cálculo associados - B04.01",
IF(AND(I21&lt;&gt;"",OR(K21="",L21="",M21="",O20="")),"Preenchimento incompleto: empresa sem preço e(ou) fonte de preço e(ou) validade do orçamento e(ou) modalidade de cálculo associados - B04.02",
IF(AND(I22&lt;&gt;"",OR(K22="",L22="",M22="",O20="")),"Preenchimento incompleto: empresa sem preço e(ou) fonte de preço e(ou) validade do orçamento e(ou) modalidade de cálculo associados - B04.03",
IF(AND(I23&lt;&gt;"",OR(K23="",L23="",M23="",O20="")),"Preenchimento incompleto: empresa sem preço e(ou) fonte de preço e(ou) validade do orçamento e(ou) modalidade de cálculo associados - B04.04",
IF(AND(I24&lt;&gt;"",OR(K24="",L24="",M24="",O20="")),"Preenchimento incompleto: empresa sem preço e(ou) fonte de preço e(ou) validade do orçamento e(ou) modalidade de cálculo associados - B04.05",
IF(AND(K20&lt;&gt;"",OR(I20="",L20="",M20="",O20="")),"Preenchimento incompleto: preço sem empresa e(ou) fonte do preço associados e(ou) validade do orçamento e(ou) modalidade de cálculo associados - B05.01",
IF(AND(K21&lt;&gt;"",OR(I21="",L21="",M21="",O20="")),"Preenchimento incompleto: preço sem empresa e(ou) fonte do preço associados e(ou) validade do orçamento e(ou) modalidade de cálculo associados - B05.02",
IF(AND(K22&lt;&gt;"",OR(I22="",L22="",M22="",O20="")),"Preenchimento incompleto: preço sem empresa e(ou) fonte do preço associados e(ou) validade do orçamento e(ou) modalidade de cálculo associados - B05.03",
IF(AND(K23&lt;&gt;"",OR(I23="",L23="",M23="",O20="")),"Preenchimento incompleto: preço sem empresa e(ou) fonte do preço associados e(ou) validade do orçamento e(ou) modalidade de cálculo associados - B05.04",
IF(AND(K24&lt;&gt;"",OR(I24="",L24="",M24="",O20="")),"Preenchimento incompleto: preço sem empresa e(ou) fonte do preço associados e(ou) validade do orçamento e(ou) modalidade de cálculo associados - B05.05",
IF(AND(L20&lt;&gt;"",OR(K20="",I20="",M20="",O20="")),"Preenchimento incompleto: fonte do preço sem empresa e(ou) preço associados e(ou) validade do orçamento e(ou) modalidade de cálculo associados - B06.01",
IF(AND(L21&lt;&gt;"",OR(K21="",I21="",M21="",O20="")),"Preenchimento incompleto: fonte do preço sem empresa e(ou) preço associados e(ou) validade do orçamento e(ou) modalidade de cálculo associados - B06.02",
IF(AND(L22&lt;&gt;"",OR(K22="",I22="",M22="",O20="")),"Preenchimento incompleto: fonte do preço sem empresa e(ou) preço associados e(ou) validade do orçamento e(ou) modalidade de cálculo associados - B06.03",
IF(AND(L23&lt;&gt;"",OR(K23="",I23="",M23="",O20="")),"Preenchimento incompleto: fonte do preço sem empresa e(ou) preço associados e(ou) validade do orçamento e(ou) modalidade de cálculo associados - B06.04",
IF(AND(L24&lt;&gt;"",OR(K24="",I24="",M24="",O20="")),"Preenchimento incompleto: fonte do preço sem empresa e(ou) preço associados e(ou) validade do orçamento e(ou) modalidade de cálculo associados - B06.05",
IF(AND(M20&lt;&gt;"",OR(K20="",I20="",L20="",O20="")),"Preenchimento incompleto: validade do orçamento sem empresa e(ou) preço associados e(ou) fonte do preço e(ou) modalidade de cálculo associados - B07.01",
IF(AND(M21&lt;&gt;"",OR(K21="",I21="",L21="",O20="")),"Preenchimento incompleto: validade do orçamento sem empresa e(ou) preço associados e(ou) fonte do preço e(ou) modalidade de cálculo associados - B07.02",
IF(AND(M22&lt;&gt;"",OR(K22="",I22="",L22="",O20="")),"Preenchimento incompleto: validade do orçamento sem empresa e(ou) preço associados e(ou) fonte do preço e(ou) modalidade de cálculo associados - B07.03",
IF(AND(M23&lt;&gt;"",OR(K23="",I23="",L23="",O20="")),"Preenchimento incompleto: validade do orçamento sem empresa e(ou) preço associados e(ou) fonte do preço e(ou) modalidade de cálculo associados - B07.04",
IF(AND(M24&lt;&gt;"",OR(K24="",I24="",L24="",O20="")),"Preenchimento incompleto: validade do orçamento sem empresa e(ou) preço associados e(ou) fonte do preço e(ou) modalidade de cálculo associados - B07.05",
IF(O20="","Preenchimento incompleto: modalidade de cálculo não informada - B08.01",
IF(V20="Erro: há repetição de empresa de mídia especializada para o item sendo precificado - B09.01a05","Erro: há repetição de empresa de mídia especializada para o item sendo precificado - B09.01a05",
IF(W20="Erro: há repetição de empresa de orçamento de empresa para o item sendo precificado - B10.01a05","Erro: há repetição de empresa de orçamento de empresa para o item sendo precificado - B10.01a05",
IF(X20="Erro: a fonte de preços informada é incompatível com compras governamentais - B11.01a05","Erro: a fonte de preços informada é incompatível com compras governamentais - B11.01a05",
IF(Y20="Erro: a fonte de preços informada é incompatível com compras governamentais - B12.01a05","Erro: a fonte de preços informada é incompatível com compras governamentais - B12.01a05",
IF(Z20="Erro: há linhas sendo puladas - B13.01a04","Erro: há linhas sendo puladas - B13.01a04",
IF(AA20="Erro: há linhas sendo puladas - B14.01a05","Erro: há linhas sendo puladas - B14.01a05",
IF(AB20="Erro: há linhas sendo puladas - B15.01a05","Erro: há linhas sendo puladas - B15.01a05",
IF(AC20="Erro: há linhas sendo puladas - B16.01a05","Erro: há linhas sendo puladas - B16.01a05",
IF(AND(P20&lt;&gt;"",P20=0),"Preenchimento incompleto: número de propostas válidas igual a zero - B17.01",
"Preenchimento correto"))))))))))))))))))))))))))))))))))</f>
        <v/>
      </c>
      <c r="U20" s="123"/>
      <c r="V20" s="121" t="str">
        <f t="shared" ref="V20" si="19" xml:space="preserve">
IF(COUNTIFS(I20:I24,I20,L20:L24,"=Mídia especializada")&gt;1,"Erro: há repetição de empresa de mídia especializada para o item sendo precificado - B09.01a05",
IF(COUNTIFS(I20:I24,I21,L20:L24,"=Mídia especializada")&gt;1,"Erro: há repetição de empresa de mídia especializada para o item sendo precificado - B09.01a05",
IF(COUNTIFS(I20:I24,I22,L20:L24,"=Mídia especializada")&gt;1,"Erro: há repetição de empresa de mídia especializada para o item sendo precificado - B09.01a05",
IF(COUNTIFS(I20:I24,I23,L20:L24,"=Mídia especializada")&gt;1,"Erro: há repetição de empresa de mídia especializada para o item sendo precificado - B09.01a05",
IF(COUNTIFS(I20:I24,I24,L20:L24,"=Mídia especializada")&gt;1,"Erro: há repetição de empresa de mídia especializada para o item sendo precificado - B09.01a05",
"***")))))</f>
        <v>***</v>
      </c>
      <c r="W20" s="119" t="str">
        <f t="shared" ref="W20" si="20" xml:space="preserve">
IF(COUNTIFS(I20:I24,I20,L20:L24,"=Orçamento de empresa")&gt;1,"Erro: há repetição de empresa de orçamento de empresa para o item sendo precificado - B10.01a05",
IF(COUNTIFS(I20:I24,I21,L20:L24,"=Orçamento de empresa")&gt;1,"Erro: há repetição de empresa de orçamento de empresa para o item sendo precificado - B10.01a05",
IF(COUNTIFS(I20:I24,I22,L20:L24,"=Orçamento de empresa")&gt;1,"Erro: há repetição de empresa de orçamento de empresa para o item sendo precificado - B10.01a05",
IF(COUNTIFS(I20:I24,I23,L20:L24,"=Orçamento de empresa")&gt;1,"Erro: há repetição de empresa de orçamento de empresa para o item sendo precificado - B10.01a05",
IF(COUNTIFS(I20:I24,I24,L20:L24,"=Orçamento de empresa")&gt;1,"Erro: há repetição de empresa de orçamento de empresa para o item sendo precificado - B10.01a05",
"***")))))</f>
        <v>***</v>
      </c>
      <c r="X20" s="119" t="str">
        <f t="shared" ref="X20" si="21" xml:space="preserve">
IF(AND(I20="Compras governamentais",K20&lt;&gt;"",L20="Orçamento de empresa"),"Erro: a fonte de preços informada é incompatível com compras governamentais - B11.01a05",
IF(AND(I21="Compras governamentais",K21&lt;&gt;"",L21="Orçamento de empresa"),"Erro: a fonte de preços informada é incompatível com compras governamentais - B11.01a05",
IF(AND(I22="Compras governamentais",K22&lt;&gt;"",L22="Orçamento de empresa"),"Erro: a fonte de preços informada é incompatível com compras governamentais - B11.01a05",
IF(AND(I23="Compras governamentais",K23&lt;&gt;"",L23="Orçamento de empresa"),"Erro: a fonte de preços informada é incompatível com compras governamentais - B11.01a05",
IF(AND(I24="Compras governamentais",K24&lt;&gt;"",L24="Orçamento de empresa"),"Erro: a fonte de preços informada é incompatível com compras governamentais - B11.01a05",
"***")))))</f>
        <v>***</v>
      </c>
      <c r="Y20" s="119" t="str">
        <f t="shared" ref="Y20" si="22" xml:space="preserve">
IF(AND(I20="Compras governamentais",K20&lt;&gt;"",L20="Mídia especializada"),"Erro: a fonte de preços informada é incompatível com compras governamentais - B12.01a05",
IF(AND(I21="Compras governamentais",K21&lt;&gt;"",L21="Mídia especializada"),"Erro: a fonte de preços informada é incompatível com compras governamentais - B12.01a05",
IF(AND(I22="Compras governamentais",K22&lt;&gt;"",L22="Mídia especializada"),"Erro: a fonte de preços informada é incompatível com compras governamentais - B12.01a05",
IF(AND(I23="Compras governamentais",K23&lt;&gt;"",L23="Mídia especializada"),"Erro: a fonte de preços informada é incompatível com compras governamentais - B12.01a05",
IF(AND(I24="Compras governamentais",K24&lt;&gt;"",L24="Mídia especializada"),"Erro: a fonte de preços informada é incompatível com compras governamentais - B12.01a05",
"***")))))</f>
        <v>***</v>
      </c>
      <c r="Z20" s="119" t="str">
        <f t="shared" ref="Z20" si="23" xml:space="preserve">
IF(AND(I21&lt;&gt;"",OR(I20="")),"Erro: há linhas sendo puladas - B13.01a04",
IF(AND(I22&lt;&gt;"",OR(I20="",I21="")),"Erro: há linhas sendo puladas - B13.01a04",
IF(AND(I23&lt;&gt;"",OR(I20="",I21="",I22="")),"Erro: há linhas sendo puladas - B13.01a04",
IF(AND(I24&lt;&gt;"",OR(I20="",I21="",I22="",I23="")),"Erro: há linhas sendo puladas - B13.01a04",
"***"))))</f>
        <v>***</v>
      </c>
      <c r="AA20" s="119" t="str">
        <f t="shared" ref="AA20" si="24" xml:space="preserve">
IF(AND(K21&lt;&gt;"",OR(K20="")),"Erro: há linhas sendo puladas - B14.01a05",
IF(AND(K22&lt;&gt;"",OR(K20="",K21="")),"Erro: há linhas sendo puladas - B14.01a05",
IF(AND(K23&lt;&gt;"",OR(K20="",K21="",K22="")),"Erro: há linhas sendo puladas - B14.01a05",
IF(AND(K24&lt;&gt;"",OR(K20="",K21="",K22="",K23="")),"Erro: há linhas sendo puladas - B14.01a05",
"***"))))</f>
        <v>***</v>
      </c>
      <c r="AB20" s="119" t="str">
        <f t="shared" ref="AB20" si="25" xml:space="preserve">
IF(AND(L21&lt;&gt;"",OR(L20="")),"Erro: há linhas sendo puladas - B15.01a05",
IF(AND(L22&lt;&gt;"",OR(L20="",L21="")),"Erro: há linhas sendo puladas - B15.01a05",
IF(AND(L23&lt;&gt;"",OR(L20="",L21="",L22="")),"Erro: há linhas sendo puladas - B15.01a05",
IF(AND(L24&lt;&gt;"",OR(L20="",L21="",L22="",L23="")),"Erro: há linhas sendo puladas - B15.01a05",
"***"))))</f>
        <v>***</v>
      </c>
      <c r="AC20" s="119" t="str">
        <f t="shared" ref="AC20" si="26" xml:space="preserve">
IF(AND(M21&lt;&gt;"",OR(M20="")),"Erro: há linhas sendo puladas - B16.01a05",
IF(AND(M22&lt;&gt;"",OR(M20="",M21="")),"Erro: há linhas sendo puladas - B16.01a05",
IF(AND(M23&lt;&gt;"",OR(M20="",M21="",M22="")),"Erro: há linhas sendo puladas - B16.01a05",
IF(AND(M24&lt;&gt;"",OR(M20="",M21="",M22="",M23="")),"Erro: há linhas sendo puladas - B16.01a05",
"***"))))</f>
        <v>***</v>
      </c>
      <c r="AD20" s="131" t="str">
        <f t="shared" ref="AD20" si="27" xml:space="preserve">
IF(T20&lt;&gt;"Preenchimento correto","",
IF(K20="","",
IF(M20="Não válido","",
K20)))</f>
        <v/>
      </c>
    </row>
    <row r="21" spans="1:30" ht="60.75" customHeight="1">
      <c r="A21" s="242"/>
      <c r="B21" s="243"/>
      <c r="C21" s="240"/>
      <c r="D21" s="218"/>
      <c r="E21" s="220"/>
      <c r="F21" s="220"/>
      <c r="G21" s="221"/>
      <c r="H21" s="35">
        <v>2</v>
      </c>
      <c r="I21" s="172"/>
      <c r="J21" s="36" t="str">
        <f xml:space="preserve">
IF(I21="","",
VLOOKUP(I21,'BD EMPRES'!$B$8:$C$507,2,FALSE))</f>
        <v/>
      </c>
      <c r="K21" s="178"/>
      <c r="L21" s="179"/>
      <c r="M21" s="179"/>
      <c r="N21" s="180"/>
      <c r="O21" s="223"/>
      <c r="P21" s="228"/>
      <c r="Q21" s="230"/>
      <c r="R21" s="232"/>
      <c r="S21" s="234"/>
      <c r="T21" s="236"/>
      <c r="U21" s="23"/>
      <c r="V21" s="122"/>
      <c r="W21" s="118"/>
      <c r="X21" s="118"/>
      <c r="Y21" s="118"/>
      <c r="Z21" s="118"/>
      <c r="AA21" s="118"/>
      <c r="AB21" s="118"/>
      <c r="AC21" s="118"/>
      <c r="AD21" s="132" t="str">
        <f t="shared" ref="AD21" si="28" xml:space="preserve">
IF(T20&lt;&gt;"Preenchimento correto","",
IF(K21="","",
IF(M21="Não válido","",
K21)))</f>
        <v/>
      </c>
    </row>
    <row r="22" spans="1:30" ht="60.75" customHeight="1">
      <c r="A22" s="242"/>
      <c r="B22" s="243"/>
      <c r="C22" s="240"/>
      <c r="D22" s="218"/>
      <c r="E22" s="220"/>
      <c r="F22" s="220"/>
      <c r="G22" s="221"/>
      <c r="H22" s="35">
        <v>3</v>
      </c>
      <c r="I22" s="172"/>
      <c r="J22" s="36" t="str">
        <f xml:space="preserve">
IF(I22="","",
VLOOKUP(I22,'BD EMPRES'!$B$8:$C$507,2,FALSE))</f>
        <v/>
      </c>
      <c r="K22" s="178"/>
      <c r="L22" s="179"/>
      <c r="M22" s="179"/>
      <c r="N22" s="180"/>
      <c r="O22" s="223"/>
      <c r="P22" s="228"/>
      <c r="Q22" s="230"/>
      <c r="R22" s="232"/>
      <c r="S22" s="234"/>
      <c r="T22" s="236"/>
      <c r="U22" s="23"/>
      <c r="V22" s="122"/>
      <c r="W22" s="118"/>
      <c r="X22" s="118"/>
      <c r="Y22" s="118"/>
      <c r="Z22" s="118"/>
      <c r="AA22" s="118"/>
      <c r="AB22" s="118"/>
      <c r="AC22" s="118"/>
      <c r="AD22" s="132" t="str">
        <f t="shared" ref="AD22" si="29" xml:space="preserve">
IF(T20&lt;&gt;"Preenchimento correto","",
IF(K22="","",
IF(M22="Não válido","",
K22)))</f>
        <v/>
      </c>
    </row>
    <row r="23" spans="1:30" ht="60.75" customHeight="1">
      <c r="A23" s="242"/>
      <c r="B23" s="243"/>
      <c r="C23" s="240"/>
      <c r="D23" s="218"/>
      <c r="E23" s="220"/>
      <c r="F23" s="220"/>
      <c r="G23" s="221"/>
      <c r="H23" s="35">
        <v>4</v>
      </c>
      <c r="I23" s="172"/>
      <c r="J23" s="36" t="str">
        <f xml:space="preserve">
IF(I23="","",
VLOOKUP(I23,'BD EMPRES'!$B$8:$C$507,2,FALSE))</f>
        <v/>
      </c>
      <c r="K23" s="178"/>
      <c r="L23" s="179"/>
      <c r="M23" s="179"/>
      <c r="N23" s="180"/>
      <c r="O23" s="223"/>
      <c r="P23" s="228"/>
      <c r="Q23" s="230"/>
      <c r="R23" s="232"/>
      <c r="S23" s="234"/>
      <c r="T23" s="236"/>
      <c r="U23" s="23"/>
      <c r="V23" s="122"/>
      <c r="W23" s="118"/>
      <c r="X23" s="118"/>
      <c r="Y23" s="118"/>
      <c r="Z23" s="118"/>
      <c r="AA23" s="118"/>
      <c r="AB23" s="118"/>
      <c r="AC23" s="118"/>
      <c r="AD23" s="132" t="str">
        <f t="shared" ref="AD23" si="30" xml:space="preserve">
IF(T20&lt;&gt;"Preenchimento correto","",
IF(K23="","",
IF(M23="Não válido","",
K23)))</f>
        <v/>
      </c>
    </row>
    <row r="24" spans="1:30" ht="60.75" customHeight="1">
      <c r="A24" s="242"/>
      <c r="B24" s="243"/>
      <c r="C24" s="240"/>
      <c r="D24" s="218"/>
      <c r="E24" s="220"/>
      <c r="F24" s="220"/>
      <c r="G24" s="221"/>
      <c r="H24" s="37">
        <v>5</v>
      </c>
      <c r="I24" s="172"/>
      <c r="J24" s="38" t="str">
        <f xml:space="preserve">
IF(I24="","",
VLOOKUP(I24,'BD EMPRES'!$B$8:$C$507,2,FALSE))</f>
        <v/>
      </c>
      <c r="K24" s="183"/>
      <c r="L24" s="181"/>
      <c r="M24" s="181"/>
      <c r="N24" s="182"/>
      <c r="O24" s="224"/>
      <c r="P24" s="228"/>
      <c r="Q24" s="230"/>
      <c r="R24" s="232"/>
      <c r="S24" s="234"/>
      <c r="T24" s="236"/>
      <c r="U24" s="23"/>
      <c r="V24" s="133"/>
      <c r="W24" s="134"/>
      <c r="X24" s="134"/>
      <c r="Y24" s="134"/>
      <c r="Z24" s="134"/>
      <c r="AA24" s="134"/>
      <c r="AB24" s="134"/>
      <c r="AC24" s="134"/>
      <c r="AD24" s="135" t="str">
        <f t="shared" ref="AD24" si="31" xml:space="preserve">
IF(T20&gt;"Preenchimento correto","",
IF(K24="","",
IF(M24="Não válido","",
K24)))</f>
        <v/>
      </c>
    </row>
    <row r="25" spans="1:30" ht="60.75" customHeight="1">
      <c r="A25" s="242"/>
      <c r="B25" s="244" t="str">
        <f>IF(OR('BD ITEM'!$Q15&lt;&gt;"Preenchimento correto"),"",'BD ITEM'!B15)</f>
        <v/>
      </c>
      <c r="C25" s="240" t="str">
        <f>IF(OR('BD ITEM'!$Q15&lt;&gt;"Preenchimento correto"),"",'BD ITEM'!C15)</f>
        <v/>
      </c>
      <c r="D25" s="218" t="str">
        <f>IF(OR('BD ITEM'!$Q15&lt;&gt;"Preenchimento correto"),"",'BD ITEM'!D15)</f>
        <v/>
      </c>
      <c r="E25" s="219" t="str">
        <f>IF(OR('BD ITEM'!$Q15&lt;&gt;"Preenchimento correto"),"",'BD ITEM'!J15)</f>
        <v/>
      </c>
      <c r="F25" s="221" t="str">
        <f>IF(OR('BD ITEM'!$Q15&lt;&gt;"Preenchimento correto"),"",'BD ITEM'!K15)</f>
        <v/>
      </c>
      <c r="G25" s="221" t="str">
        <f>IF(OR('BD ITEM'!$Q15&lt;&gt;"Preenchimento correto"),"",'BD ITEM'!L15)</f>
        <v/>
      </c>
      <c r="H25" s="39">
        <v>1</v>
      </c>
      <c r="I25" s="173"/>
      <c r="J25" s="34" t="str">
        <f xml:space="preserve">
IF(I25="","",
VLOOKUP(I25,'BD EMPRES'!$B$8:$C$507,2,FALSE))</f>
        <v/>
      </c>
      <c r="K25" s="175"/>
      <c r="L25" s="176"/>
      <c r="M25" s="176"/>
      <c r="N25" s="177"/>
      <c r="O25" s="222"/>
      <c r="P25" s="228" t="str">
        <f t="shared" ref="P25" si="32" xml:space="preserve">
IF(AND(K25="",K26="",K27="",K28="",K29=""),"",
COUNTIFS(K25:K29,"&lt;&gt;""",M25:M29,"=Válido"))</f>
        <v/>
      </c>
      <c r="Q25" s="230" t="str">
        <f t="shared" ref="Q25" si="33" xml:space="preserve">
IF(T25&lt;&gt;"Preenchimento correto","",
IF(P25=1,0,
IF(P25=0,"",
IF(P25="","",
ROUND(_xlfn.STDEV.S(AD25:AD29)/AVERAGE(AD25:AD29),4)))))</f>
        <v/>
      </c>
      <c r="R25" s="232" t="str">
        <f t="shared" ref="R25" si="34" xml:space="preserve">
IF(T25&lt;&gt;"Preenchimento correto","",
IF(P25="","",
IF(P25=0,"",
IF(O25="","",
IF(O25="Menor valor",MIN(AD25:AD29),
IF(AND(O25="Tend. central",Q25&lt;=0.25),ROUND(AVERAGE(AD25:AD29),2),
IF(AND(O25="Tend. central",Q25&gt;0.25),ROUND(MEDIAN(AD25:AD29),2))))))))</f>
        <v/>
      </c>
      <c r="S25" s="234" t="str">
        <f t="shared" ref="S25" si="35" xml:space="preserve">
IF(T25&lt;&gt;"Preenchimento correto","",
IF(O25="","",
IF(P25="","",
IF(P25=0,"",
IF(OR(G25="",R25=""),"",
G25*R25)))))</f>
        <v/>
      </c>
      <c r="T25" s="236" t="str">
        <f t="shared" ref="T25" si="36" xml:space="preserve">
IF(AND(A25="",B25="",I25="",I26="",I27="",I28="",I29="",K25="",K26="",K27="",K28="",K29="",L25="",L26="",L27="",L28="",L29="",M25="",M26="",M27="",M28="",M29="",O25=""),"",
IF(A25="","Preenchimento incompleto: falta informar o ID SEC - B01.01",
IF(AND(A25&lt;&gt;"",B25&lt;&gt;"",I25="",I26="",I27="",I28="",I29="",K25="",K26="",K27="",K28="",K29="",L25="",L26="",L27="",L28="",L29="",M25="",M26="",M27="",M28="",M29="",O25=""),"Preenchimento incompleto: item sem nenhuma informação de empresa e preço e fonte de preço e validade do orçamento e modalidade de cálculo - B02.01",
IF(AND(B25="",OR(I25&lt;&gt;"",I26&lt;&gt;"",I27&lt;&gt;"",I28&lt;&gt;"",I29&lt;&gt;"",K25&lt;&gt;"",K26&lt;&gt;"",K27&lt;&gt;"",K28&lt;&gt;"",K29&lt;&gt;"",L25&lt;&gt;"",L26&lt;&gt;"",L27&lt;&gt;"",L28&lt;&gt;"",L29&lt;&gt;"",M25&lt;&gt;"",M26&lt;&gt;"",M27&lt;&gt;"",M28&lt;&gt;"",M29&lt;&gt;"",O25&lt;&gt;"")),"Erro: há empresa(s) e/ou preço(s) e/ou fonte(s) de preço e/ou validade(s) do orçamento e/ou modalidade de cálculo informados para item inexistente - B03.01",
IF(AND(I25&lt;&gt;"",OR(K25="",L25="",M25="",O25="")),"Preenchimento incompleto: empresa sem preço e(ou) fonte de preço e(ou) validade do orçamento e(ou) modalidade de cálculo associados - B04.01",
IF(AND(I26&lt;&gt;"",OR(K26="",L26="",M26="",O25="")),"Preenchimento incompleto: empresa sem preço e(ou) fonte de preço e(ou) validade do orçamento e(ou) modalidade de cálculo associados - B04.02",
IF(AND(I27&lt;&gt;"",OR(K27="",L27="",M27="",O25="")),"Preenchimento incompleto: empresa sem preço e(ou) fonte de preço e(ou) validade do orçamento e(ou) modalidade de cálculo associados - B04.03",
IF(AND(I28&lt;&gt;"",OR(K28="",L28="",M28="",O25="")),"Preenchimento incompleto: empresa sem preço e(ou) fonte de preço e(ou) validade do orçamento e(ou) modalidade de cálculo associados - B04.04",
IF(AND(I29&lt;&gt;"",OR(K29="",L29="",M29="",O25="")),"Preenchimento incompleto: empresa sem preço e(ou) fonte de preço e(ou) validade do orçamento e(ou) modalidade de cálculo associados - B04.05",
IF(AND(K25&lt;&gt;"",OR(I25="",L25="",M25="",O25="")),"Preenchimento incompleto: preço sem empresa e(ou) fonte do preço associados e(ou) validade do orçamento e(ou) modalidade de cálculo associados - B05.01",
IF(AND(K26&lt;&gt;"",OR(I26="",L26="",M26="",O25="")),"Preenchimento incompleto: preço sem empresa e(ou) fonte do preço associados e(ou) validade do orçamento e(ou) modalidade de cálculo associados - B05.02",
IF(AND(K27&lt;&gt;"",OR(I27="",L27="",M27="",O25="")),"Preenchimento incompleto: preço sem empresa e(ou) fonte do preço associados e(ou) validade do orçamento e(ou) modalidade de cálculo associados - B05.03",
IF(AND(K28&lt;&gt;"",OR(I28="",L28="",M28="",O25="")),"Preenchimento incompleto: preço sem empresa e(ou) fonte do preço associados e(ou) validade do orçamento e(ou) modalidade de cálculo associados - B05.04",
IF(AND(K29&lt;&gt;"",OR(I29="",L29="",M29="",O25="")),"Preenchimento incompleto: preço sem empresa e(ou) fonte do preço associados e(ou) validade do orçamento e(ou) modalidade de cálculo associados - B05.05",
IF(AND(L25&lt;&gt;"",OR(K25="",I25="",M25="",O25="")),"Preenchimento incompleto: fonte do preço sem empresa e(ou) preço associados e(ou) validade do orçamento e(ou) modalidade de cálculo associados - B06.01",
IF(AND(L26&lt;&gt;"",OR(K26="",I26="",M26="",O25="")),"Preenchimento incompleto: fonte do preço sem empresa e(ou) preço associados e(ou) validade do orçamento e(ou) modalidade de cálculo associados - B06.02",
IF(AND(L27&lt;&gt;"",OR(K27="",I27="",M27="",O25="")),"Preenchimento incompleto: fonte do preço sem empresa e(ou) preço associados e(ou) validade do orçamento e(ou) modalidade de cálculo associados - B06.03",
IF(AND(L28&lt;&gt;"",OR(K28="",I28="",M28="",O25="")),"Preenchimento incompleto: fonte do preço sem empresa e(ou) preço associados e(ou) validade do orçamento e(ou) modalidade de cálculo associados - B06.04",
IF(AND(L29&lt;&gt;"",OR(K29="",I29="",M29="",O25="")),"Preenchimento incompleto: fonte do preço sem empresa e(ou) preço associados e(ou) validade do orçamento e(ou) modalidade de cálculo associados - B06.05",
IF(AND(M25&lt;&gt;"",OR(K25="",I25="",L25="",O25="")),"Preenchimento incompleto: validade do orçamento sem empresa e(ou) preço associados e(ou) fonte do preço e(ou) modalidade de cálculo associados - B07.01",
IF(AND(M26&lt;&gt;"",OR(K26="",I26="",L26="",O25="")),"Preenchimento incompleto: validade do orçamento sem empresa e(ou) preço associados e(ou) fonte do preço e(ou) modalidade de cálculo associados - B07.02",
IF(AND(M27&lt;&gt;"",OR(K27="",I27="",L27="",O25="")),"Preenchimento incompleto: validade do orçamento sem empresa e(ou) preço associados e(ou) fonte do preço e(ou) modalidade de cálculo associados - B07.03",
IF(AND(M28&lt;&gt;"",OR(K28="",I28="",L28="",O25="")),"Preenchimento incompleto: validade do orçamento sem empresa e(ou) preço associados e(ou) fonte do preço e(ou) modalidade de cálculo associados - B07.04",
IF(AND(M29&lt;&gt;"",OR(K29="",I29="",L29="",O25="")),"Preenchimento incompleto: validade do orçamento sem empresa e(ou) preço associados e(ou) fonte do preço e(ou) modalidade de cálculo associados - B07.05",
IF(O25="","Preenchimento incompleto: modalidade de cálculo não informada - B08.01",
IF(V25="Erro: há repetição de empresa de mídia especializada para o item sendo precificado - B09.01a05","Erro: há repetição de empresa de mídia especializada para o item sendo precificado - B09.01a05",
IF(W25="Erro: há repetição de empresa de orçamento de empresa para o item sendo precificado - B10.01a05","Erro: há repetição de empresa de orçamento de empresa para o item sendo precificado - B10.01a05",
IF(X25="Erro: a fonte de preços informada é incompatível com compras governamentais - B11.01a05","Erro: a fonte de preços informada é incompatível com compras governamentais - B11.01a05",
IF(Y25="Erro: a fonte de preços informada é incompatível com compras governamentais - B12.01a05","Erro: a fonte de preços informada é incompatível com compras governamentais - B12.01a05",
IF(Z25="Erro: há linhas sendo puladas - B13.01a04","Erro: há linhas sendo puladas - B13.01a04",
IF(AA25="Erro: há linhas sendo puladas - B14.01a05","Erro: há linhas sendo puladas - B14.01a05",
IF(AB25="Erro: há linhas sendo puladas - B15.01a05","Erro: há linhas sendo puladas - B15.01a05",
IF(AC25="Erro: há linhas sendo puladas - B16.01a05","Erro: há linhas sendo puladas - B16.01a05",
IF(AND(P25&lt;&gt;"",P25=0),"Preenchimento incompleto: número de propostas válidas igual a zero - B17.01",
"Preenchimento correto"))))))))))))))))))))))))))))))))))</f>
        <v/>
      </c>
      <c r="U25" s="123"/>
      <c r="V25" s="121" t="str">
        <f t="shared" ref="V25" si="37" xml:space="preserve">
IF(COUNTIFS(I25:I29,I25,L25:L29,"=Mídia especializada")&gt;1,"Erro: há repetição de empresa de mídia especializada para o item sendo precificado - B09.01a05",
IF(COUNTIFS(I25:I29,I26,L25:L29,"=Mídia especializada")&gt;1,"Erro: há repetição de empresa de mídia especializada para o item sendo precificado - B09.01a05",
IF(COUNTIFS(I25:I29,I27,L25:L29,"=Mídia especializada")&gt;1,"Erro: há repetição de empresa de mídia especializada para o item sendo precificado - B09.01a05",
IF(COUNTIFS(I25:I29,I28,L25:L29,"=Mídia especializada")&gt;1,"Erro: há repetição de empresa de mídia especializada para o item sendo precificado - B09.01a05",
IF(COUNTIFS(I25:I29,I29,L25:L29,"=Mídia especializada")&gt;1,"Erro: há repetição de empresa de mídia especializada para o item sendo precificado - B09.01a05",
"***")))))</f>
        <v>***</v>
      </c>
      <c r="W25" s="119" t="str">
        <f t="shared" ref="W25" si="38" xml:space="preserve">
IF(COUNTIFS(I25:I29,I25,L25:L29,"=Orçamento de empresa")&gt;1,"Erro: há repetição de empresa de orçamento de empresa para o item sendo precificado - B10.01a05",
IF(COUNTIFS(I25:I29,I26,L25:L29,"=Orçamento de empresa")&gt;1,"Erro: há repetição de empresa de orçamento de empresa para o item sendo precificado - B10.01a05",
IF(COUNTIFS(I25:I29,I27,L25:L29,"=Orçamento de empresa")&gt;1,"Erro: há repetição de empresa de orçamento de empresa para o item sendo precificado - B10.01a05",
IF(COUNTIFS(I25:I29,I28,L25:L29,"=Orçamento de empresa")&gt;1,"Erro: há repetição de empresa de orçamento de empresa para o item sendo precificado - B10.01a05",
IF(COUNTIFS(I25:I29,I29,L25:L29,"=Orçamento de empresa")&gt;1,"Erro: há repetição de empresa de orçamento de empresa para o item sendo precificado - B10.01a05",
"***")))))</f>
        <v>***</v>
      </c>
      <c r="X25" s="119" t="str">
        <f t="shared" ref="X25" si="39" xml:space="preserve">
IF(AND(I25="Compras governamentais",K25&lt;&gt;"",L25="Orçamento de empresa"),"Erro: a fonte de preços informada é incompatível com compras governamentais - B11.01a05",
IF(AND(I26="Compras governamentais",K26&lt;&gt;"",L26="Orçamento de empresa"),"Erro: a fonte de preços informada é incompatível com compras governamentais - B11.01a05",
IF(AND(I27="Compras governamentais",K27&lt;&gt;"",L27="Orçamento de empresa"),"Erro: a fonte de preços informada é incompatível com compras governamentais - B11.01a05",
IF(AND(I28="Compras governamentais",K28&lt;&gt;"",L28="Orçamento de empresa"),"Erro: a fonte de preços informada é incompatível com compras governamentais - B11.01a05",
IF(AND(I29="Compras governamentais",K29&lt;&gt;"",L29="Orçamento de empresa"),"Erro: a fonte de preços informada é incompatível com compras governamentais - B11.01a05",
"***")))))</f>
        <v>***</v>
      </c>
      <c r="Y25" s="119" t="str">
        <f t="shared" ref="Y25" si="40" xml:space="preserve">
IF(AND(I25="Compras governamentais",K25&lt;&gt;"",L25="Mídia especializada"),"Erro: a fonte de preços informada é incompatível com compras governamentais - B12.01a05",
IF(AND(I26="Compras governamentais",K26&lt;&gt;"",L26="Mídia especializada"),"Erro: a fonte de preços informada é incompatível com compras governamentais - B12.01a05",
IF(AND(I27="Compras governamentais",K27&lt;&gt;"",L27="Mídia especializada"),"Erro: a fonte de preços informada é incompatível com compras governamentais - B12.01a05",
IF(AND(I28="Compras governamentais",K28&lt;&gt;"",L28="Mídia especializada"),"Erro: a fonte de preços informada é incompatível com compras governamentais - B12.01a05",
IF(AND(I29="Compras governamentais",K29&lt;&gt;"",L29="Mídia especializada"),"Erro: a fonte de preços informada é incompatível com compras governamentais - B12.01a05",
"***")))))</f>
        <v>***</v>
      </c>
      <c r="Z25" s="119" t="str">
        <f t="shared" ref="Z25" si="41" xml:space="preserve">
IF(AND(I26&lt;&gt;"",OR(I25="")),"Erro: há linhas sendo puladas - B13.01a04",
IF(AND(I27&lt;&gt;"",OR(I25="",I26="")),"Erro: há linhas sendo puladas - B13.01a04",
IF(AND(I28&lt;&gt;"",OR(I25="",I26="",I27="")),"Erro: há linhas sendo puladas - B13.01a04",
IF(AND(I29&lt;&gt;"",OR(I25="",I26="",I27="",I28="")),"Erro: há linhas sendo puladas - B13.01a04",
"***"))))</f>
        <v>***</v>
      </c>
      <c r="AA25" s="119" t="str">
        <f t="shared" ref="AA25" si="42" xml:space="preserve">
IF(AND(K26&lt;&gt;"",OR(K25="")),"Erro: há linhas sendo puladas - B14.01a05",
IF(AND(K27&lt;&gt;"",OR(K25="",K26="")),"Erro: há linhas sendo puladas - B14.01a05",
IF(AND(K28&lt;&gt;"",OR(K25="",K26="",K27="")),"Erro: há linhas sendo puladas - B14.01a05",
IF(AND(K29&lt;&gt;"",OR(K25="",K26="",K27="",K28="")),"Erro: há linhas sendo puladas - B14.01a05",
"***"))))</f>
        <v>***</v>
      </c>
      <c r="AB25" s="119" t="str">
        <f t="shared" ref="AB25" si="43" xml:space="preserve">
IF(AND(L26&lt;&gt;"",OR(L25="")),"Erro: há linhas sendo puladas - B15.01a05",
IF(AND(L27&lt;&gt;"",OR(L25="",L26="")),"Erro: há linhas sendo puladas - B15.01a05",
IF(AND(L28&lt;&gt;"",OR(L25="",L26="",L27="")),"Erro: há linhas sendo puladas - B15.01a05",
IF(AND(L29&lt;&gt;"",OR(L25="",L26="",L27="",L28="")),"Erro: há linhas sendo puladas - B15.01a05",
"***"))))</f>
        <v>***</v>
      </c>
      <c r="AC25" s="119" t="str">
        <f t="shared" ref="AC25" si="44" xml:space="preserve">
IF(AND(M26&lt;&gt;"",OR(M25="")),"Erro: há linhas sendo puladas - B16.01a05",
IF(AND(M27&lt;&gt;"",OR(M25="",M26="")),"Erro: há linhas sendo puladas - B16.01a05",
IF(AND(M28&lt;&gt;"",OR(M25="",M26="",M27="")),"Erro: há linhas sendo puladas - B16.01a05",
IF(AND(M29&lt;&gt;"",OR(M25="",M26="",M27="",M28="")),"Erro: há linhas sendo puladas - B16.01a05",
"***"))))</f>
        <v>***</v>
      </c>
      <c r="AD25" s="131" t="str">
        <f t="shared" ref="AD25" si="45" xml:space="preserve">
IF(T25&lt;&gt;"Preenchimento correto","",
IF(K25="","",
IF(M25="Não válido","",
K25)))</f>
        <v/>
      </c>
    </row>
    <row r="26" spans="1:30" ht="60.75" customHeight="1">
      <c r="A26" s="242"/>
      <c r="B26" s="244"/>
      <c r="C26" s="240"/>
      <c r="D26" s="218"/>
      <c r="E26" s="219"/>
      <c r="F26" s="220"/>
      <c r="G26" s="221"/>
      <c r="H26" s="35">
        <v>2</v>
      </c>
      <c r="I26" s="172"/>
      <c r="J26" s="36" t="str">
        <f xml:space="preserve">
IF(I26="","",
VLOOKUP(I26,'BD EMPRES'!$B$8:$C$507,2,FALSE))</f>
        <v/>
      </c>
      <c r="K26" s="178"/>
      <c r="L26" s="179"/>
      <c r="M26" s="179"/>
      <c r="N26" s="180"/>
      <c r="O26" s="223"/>
      <c r="P26" s="228"/>
      <c r="Q26" s="230"/>
      <c r="R26" s="232"/>
      <c r="S26" s="234"/>
      <c r="T26" s="236"/>
      <c r="U26" s="23"/>
      <c r="V26" s="122"/>
      <c r="W26" s="118"/>
      <c r="X26" s="118"/>
      <c r="Y26" s="118"/>
      <c r="Z26" s="118"/>
      <c r="AA26" s="118"/>
      <c r="AB26" s="118"/>
      <c r="AC26" s="118"/>
      <c r="AD26" s="132" t="str">
        <f t="shared" ref="AD26" si="46" xml:space="preserve">
IF(T25&lt;&gt;"Preenchimento correto","",
IF(K26="","",
IF(M26="Não válido","",
K26)))</f>
        <v/>
      </c>
    </row>
    <row r="27" spans="1:30" ht="60.75" customHeight="1">
      <c r="A27" s="242"/>
      <c r="B27" s="244"/>
      <c r="C27" s="240"/>
      <c r="D27" s="218"/>
      <c r="E27" s="219"/>
      <c r="F27" s="220"/>
      <c r="G27" s="221"/>
      <c r="H27" s="35">
        <v>3</v>
      </c>
      <c r="I27" s="172"/>
      <c r="J27" s="36" t="str">
        <f xml:space="preserve">
IF(I27="","",
VLOOKUP(I27,'BD EMPRES'!$B$8:$C$507,2,FALSE))</f>
        <v/>
      </c>
      <c r="K27" s="178"/>
      <c r="L27" s="179"/>
      <c r="M27" s="179"/>
      <c r="N27" s="180"/>
      <c r="O27" s="223"/>
      <c r="P27" s="228"/>
      <c r="Q27" s="230"/>
      <c r="R27" s="232"/>
      <c r="S27" s="234"/>
      <c r="T27" s="236"/>
      <c r="U27" s="23"/>
      <c r="V27" s="122"/>
      <c r="W27" s="118"/>
      <c r="X27" s="118"/>
      <c r="Y27" s="118"/>
      <c r="Z27" s="118"/>
      <c r="AA27" s="118"/>
      <c r="AB27" s="118"/>
      <c r="AC27" s="118"/>
      <c r="AD27" s="132" t="str">
        <f t="shared" ref="AD27" si="47" xml:space="preserve">
IF(T25&lt;&gt;"Preenchimento correto","",
IF(K27="","",
IF(M27="Não válido","",
K27)))</f>
        <v/>
      </c>
    </row>
    <row r="28" spans="1:30" ht="60.75" customHeight="1">
      <c r="A28" s="242"/>
      <c r="B28" s="244"/>
      <c r="C28" s="240"/>
      <c r="D28" s="218"/>
      <c r="E28" s="219"/>
      <c r="F28" s="220"/>
      <c r="G28" s="221"/>
      <c r="H28" s="35">
        <v>4</v>
      </c>
      <c r="I28" s="172"/>
      <c r="J28" s="36" t="str">
        <f xml:space="preserve">
IF(I28="","",
VLOOKUP(I28,'BD EMPRES'!$B$8:$C$507,2,FALSE))</f>
        <v/>
      </c>
      <c r="K28" s="178"/>
      <c r="L28" s="179"/>
      <c r="M28" s="179"/>
      <c r="N28" s="180"/>
      <c r="O28" s="223"/>
      <c r="P28" s="228"/>
      <c r="Q28" s="230"/>
      <c r="R28" s="232"/>
      <c r="S28" s="234"/>
      <c r="T28" s="236"/>
      <c r="U28" s="23"/>
      <c r="V28" s="122"/>
      <c r="W28" s="118"/>
      <c r="X28" s="118"/>
      <c r="Y28" s="118"/>
      <c r="Z28" s="118"/>
      <c r="AA28" s="118"/>
      <c r="AB28" s="118"/>
      <c r="AC28" s="118"/>
      <c r="AD28" s="132" t="str">
        <f t="shared" ref="AD28" si="48" xml:space="preserve">
IF(T25&lt;&gt;"Preenchimento correto","",
IF(K28="","",
IF(M28="Não válido","",
K28)))</f>
        <v/>
      </c>
    </row>
    <row r="29" spans="1:30" ht="60.75" customHeight="1">
      <c r="A29" s="242"/>
      <c r="B29" s="244"/>
      <c r="C29" s="240"/>
      <c r="D29" s="218"/>
      <c r="E29" s="219"/>
      <c r="F29" s="220"/>
      <c r="G29" s="221"/>
      <c r="H29" s="37">
        <v>5</v>
      </c>
      <c r="I29" s="172"/>
      <c r="J29" s="38" t="str">
        <f xml:space="preserve">
IF(I29="","",
VLOOKUP(I29,'BD EMPRES'!$B$8:$C$507,2,FALSE))</f>
        <v/>
      </c>
      <c r="K29" s="183"/>
      <c r="L29" s="181"/>
      <c r="M29" s="181"/>
      <c r="N29" s="182"/>
      <c r="O29" s="224"/>
      <c r="P29" s="228"/>
      <c r="Q29" s="230"/>
      <c r="R29" s="232"/>
      <c r="S29" s="234"/>
      <c r="T29" s="236"/>
      <c r="U29" s="23"/>
      <c r="V29" s="133"/>
      <c r="W29" s="134"/>
      <c r="X29" s="134"/>
      <c r="Y29" s="134"/>
      <c r="Z29" s="134"/>
      <c r="AA29" s="134"/>
      <c r="AB29" s="134"/>
      <c r="AC29" s="134"/>
      <c r="AD29" s="135" t="str">
        <f t="shared" ref="AD29" si="49" xml:space="preserve">
IF(T25&gt;"Preenchimento correto","",
IF(K29="","",
IF(M29="Não válido","",
K29)))</f>
        <v/>
      </c>
    </row>
    <row r="30" spans="1:30" ht="60.75" customHeight="1">
      <c r="A30" s="242"/>
      <c r="B30" s="257" t="str">
        <f>IF(OR('BD ITEM'!$Q16&lt;&gt;"Preenchimento correto"),"",'BD ITEM'!B16)</f>
        <v/>
      </c>
      <c r="C30" s="217" t="str">
        <f>IF(OR('BD ITEM'!$Q16&lt;&gt;"Preenchimento correto"),"",'BD ITEM'!C16)</f>
        <v/>
      </c>
      <c r="D30" s="218" t="str">
        <f>IF(OR('BD ITEM'!$Q16&lt;&gt;"Preenchimento correto"),"",'BD ITEM'!D16)</f>
        <v/>
      </c>
      <c r="E30" s="219" t="str">
        <f>IF(OR('BD ITEM'!$Q16&lt;&gt;"Preenchimento correto"),"",'BD ITEM'!J16)</f>
        <v/>
      </c>
      <c r="F30" s="220" t="str">
        <f>IF(OR('BD ITEM'!$Q16&lt;&gt;"Preenchimento correto"),"",'BD ITEM'!K16)</f>
        <v/>
      </c>
      <c r="G30" s="221" t="str">
        <f>IF(OR('BD ITEM'!$Q16&lt;&gt;"Preenchimento correto"),"",'BD ITEM'!L16)</f>
        <v/>
      </c>
      <c r="H30" s="39">
        <v>1</v>
      </c>
      <c r="I30" s="173"/>
      <c r="J30" s="34" t="str">
        <f xml:space="preserve">
IF(I30="","",
VLOOKUP(I30,'BD EMPRES'!$B$8:$C$507,2,FALSE))</f>
        <v/>
      </c>
      <c r="K30" s="175"/>
      <c r="L30" s="176"/>
      <c r="M30" s="176"/>
      <c r="N30" s="177"/>
      <c r="O30" s="222"/>
      <c r="P30" s="228" t="str">
        <f t="shared" ref="P30" si="50" xml:space="preserve">
IF(AND(K30="",K31="",K32="",K33="",K34=""),"",
COUNTIFS(K30:K34,"&lt;&gt;""",M30:M34,"=Válido"))</f>
        <v/>
      </c>
      <c r="Q30" s="230" t="str">
        <f t="shared" ref="Q30" si="51" xml:space="preserve">
IF(T30&lt;&gt;"Preenchimento correto","",
IF(P30=1,0,
IF(P30=0,"",
IF(P30="","",
ROUND(_xlfn.STDEV.S(AD30:AD34)/AVERAGE(AD30:AD34),4)))))</f>
        <v/>
      </c>
      <c r="R30" s="232" t="str">
        <f t="shared" ref="R30" si="52" xml:space="preserve">
IF(T30&lt;&gt;"Preenchimento correto","",
IF(P30="","",
IF(P30=0,"",
IF(O30="","",
IF(O30="Menor valor",MIN(AD30:AD34),
IF(AND(O30="Tend. central",Q30&lt;=0.25),ROUND(AVERAGE(AD30:AD34),2),
IF(AND(O30="Tend. central",Q30&gt;0.25),ROUND(MEDIAN(AD30:AD34),2))))))))</f>
        <v/>
      </c>
      <c r="S30" s="234" t="str">
        <f t="shared" ref="S30" si="53" xml:space="preserve">
IF(T30&lt;&gt;"Preenchimento correto","",
IF(O30="","",
IF(P30="","",
IF(P30=0,"",
IF(OR(G30="",R30=""),"",
G30*R30)))))</f>
        <v/>
      </c>
      <c r="T30" s="236" t="str">
        <f t="shared" ref="T30" si="54" xml:space="preserve">
IF(AND(A30="",B30="",I30="",I31="",I32="",I33="",I34="",K30="",K31="",K32="",K33="",K34="",L30="",L31="",L32="",L33="",L34="",M30="",M31="",M32="",M33="",M34="",O30=""),"",
IF(A30="","Preenchimento incompleto: falta informar o ID SEC - B01.01",
IF(AND(A30&lt;&gt;"",B30&lt;&gt;"",I30="",I31="",I32="",I33="",I34="",K30="",K31="",K32="",K33="",K34="",L30="",L31="",L32="",L33="",L34="",M30="",M31="",M32="",M33="",M34="",O30=""),"Preenchimento incompleto: item sem nenhuma informação de empresa e preço e fonte de preço e validade do orçamento e modalidade de cálculo - B02.01",
IF(AND(B30="",OR(I30&lt;&gt;"",I31&lt;&gt;"",I32&lt;&gt;"",I33&lt;&gt;"",I34&lt;&gt;"",K30&lt;&gt;"",K31&lt;&gt;"",K32&lt;&gt;"",K33&lt;&gt;"",K34&lt;&gt;"",L30&lt;&gt;"",L31&lt;&gt;"",L32&lt;&gt;"",L33&lt;&gt;"",L34&lt;&gt;"",M30&lt;&gt;"",M31&lt;&gt;"",M32&lt;&gt;"",M33&lt;&gt;"",M34&lt;&gt;"",O30&lt;&gt;"")),"Erro: há empresa(s) e/ou preço(s) e/ou fonte(s) de preço e/ou validade(s) do orçamento e/ou modalidade de cálculo informados para item inexistente - B03.01",
IF(AND(I30&lt;&gt;"",OR(K30="",L30="",M30="",O30="")),"Preenchimento incompleto: empresa sem preço e(ou) fonte de preço e(ou) validade do orçamento e(ou) modalidade de cálculo associados - B04.01",
IF(AND(I31&lt;&gt;"",OR(K31="",L31="",M31="",O30="")),"Preenchimento incompleto: empresa sem preço e(ou) fonte de preço e(ou) validade do orçamento e(ou) modalidade de cálculo associados - B04.02",
IF(AND(I32&lt;&gt;"",OR(K32="",L32="",M32="",O30="")),"Preenchimento incompleto: empresa sem preço e(ou) fonte de preço e(ou) validade do orçamento e(ou) modalidade de cálculo associados - B04.03",
IF(AND(I33&lt;&gt;"",OR(K33="",L33="",M33="",O30="")),"Preenchimento incompleto: empresa sem preço e(ou) fonte de preço e(ou) validade do orçamento e(ou) modalidade de cálculo associados - B04.04",
IF(AND(I34&lt;&gt;"",OR(K34="",L34="",M34="",O30="")),"Preenchimento incompleto: empresa sem preço e(ou) fonte de preço e(ou) validade do orçamento e(ou) modalidade de cálculo associados - B04.05",
IF(AND(K30&lt;&gt;"",OR(I30="",L30="",M30="",O30="")),"Preenchimento incompleto: preço sem empresa e(ou) fonte do preço associados e(ou) validade do orçamento e(ou) modalidade de cálculo associados - B05.01",
IF(AND(K31&lt;&gt;"",OR(I31="",L31="",M31="",O30="")),"Preenchimento incompleto: preço sem empresa e(ou) fonte do preço associados e(ou) validade do orçamento e(ou) modalidade de cálculo associados - B05.02",
IF(AND(K32&lt;&gt;"",OR(I32="",L32="",M32="",O30="")),"Preenchimento incompleto: preço sem empresa e(ou) fonte do preço associados e(ou) validade do orçamento e(ou) modalidade de cálculo associados - B05.03",
IF(AND(K33&lt;&gt;"",OR(I33="",L33="",M33="",O30="")),"Preenchimento incompleto: preço sem empresa e(ou) fonte do preço associados e(ou) validade do orçamento e(ou) modalidade de cálculo associados - B05.04",
IF(AND(K34&lt;&gt;"",OR(I34="",L34="",M34="",O30="")),"Preenchimento incompleto: preço sem empresa e(ou) fonte do preço associados e(ou) validade do orçamento e(ou) modalidade de cálculo associados - B05.05",
IF(AND(L30&lt;&gt;"",OR(K30="",I30="",M30="",O30="")),"Preenchimento incompleto: fonte do preço sem empresa e(ou) preço associados e(ou) validade do orçamento e(ou) modalidade de cálculo associados - B06.01",
IF(AND(L31&lt;&gt;"",OR(K31="",I31="",M31="",O30="")),"Preenchimento incompleto: fonte do preço sem empresa e(ou) preço associados e(ou) validade do orçamento e(ou) modalidade de cálculo associados - B06.02",
IF(AND(L32&lt;&gt;"",OR(K32="",I32="",M32="",O30="")),"Preenchimento incompleto: fonte do preço sem empresa e(ou) preço associados e(ou) validade do orçamento e(ou) modalidade de cálculo associados - B06.03",
IF(AND(L33&lt;&gt;"",OR(K33="",I33="",M33="",O30="")),"Preenchimento incompleto: fonte do preço sem empresa e(ou) preço associados e(ou) validade do orçamento e(ou) modalidade de cálculo associados - B06.04",
IF(AND(L34&lt;&gt;"",OR(K34="",I34="",M34="",O30="")),"Preenchimento incompleto: fonte do preço sem empresa e(ou) preço associados e(ou) validade do orçamento e(ou) modalidade de cálculo associados - B06.05",
IF(AND(M30&lt;&gt;"",OR(K30="",I30="",L30="",O30="")),"Preenchimento incompleto: validade do orçamento sem empresa e(ou) preço associados e(ou) fonte do preço e(ou) modalidade de cálculo associados - B07.01",
IF(AND(M31&lt;&gt;"",OR(K31="",I31="",L31="",O30="")),"Preenchimento incompleto: validade do orçamento sem empresa e(ou) preço associados e(ou) fonte do preço e(ou) modalidade de cálculo associados - B07.02",
IF(AND(M32&lt;&gt;"",OR(K32="",I32="",L32="",O30="")),"Preenchimento incompleto: validade do orçamento sem empresa e(ou) preço associados e(ou) fonte do preço e(ou) modalidade de cálculo associados - B07.03",
IF(AND(M33&lt;&gt;"",OR(K33="",I33="",L33="",O30="")),"Preenchimento incompleto: validade do orçamento sem empresa e(ou) preço associados e(ou) fonte do preço e(ou) modalidade de cálculo associados - B07.04",
IF(AND(M34&lt;&gt;"",OR(K34="",I34="",L34="",O30="")),"Preenchimento incompleto: validade do orçamento sem empresa e(ou) preço associados e(ou) fonte do preço e(ou) modalidade de cálculo associados - B07.05",
IF(O30="","Preenchimento incompleto: modalidade de cálculo não informada - B08.01",
IF(V30="Erro: há repetição de empresa de mídia especializada para o item sendo precificado - B09.01a05","Erro: há repetição de empresa de mídia especializada para o item sendo precificado - B09.01a05",
IF(W30="Erro: há repetição de empresa de orçamento de empresa para o item sendo precificado - B10.01a05","Erro: há repetição de empresa de orçamento de empresa para o item sendo precificado - B10.01a05",
IF(X30="Erro: a fonte de preços informada é incompatível com compras governamentais - B11.01a05","Erro: a fonte de preços informada é incompatível com compras governamentais - B11.01a05",
IF(Y30="Erro: a fonte de preços informada é incompatível com compras governamentais - B12.01a05","Erro: a fonte de preços informada é incompatível com compras governamentais - B12.01a05",
IF(Z30="Erro: há linhas sendo puladas - B13.01a04","Erro: há linhas sendo puladas - B13.01a04",
IF(AA30="Erro: há linhas sendo puladas - B14.01a05","Erro: há linhas sendo puladas - B14.01a05",
IF(AB30="Erro: há linhas sendo puladas - B15.01a05","Erro: há linhas sendo puladas - B15.01a05",
IF(AC30="Erro: há linhas sendo puladas - B16.01a05","Erro: há linhas sendo puladas - B16.01a05",
IF(AND(P30&lt;&gt;"",P30=0),"Preenchimento incompleto: número de propostas válidas igual a zero - B17.01",
"Preenchimento correto"))))))))))))))))))))))))))))))))))</f>
        <v/>
      </c>
      <c r="U30" s="123"/>
      <c r="V30" s="121" t="str">
        <f t="shared" ref="V30" si="55" xml:space="preserve">
IF(COUNTIFS(I30:I34,I30,L30:L34,"=Mídia especializada")&gt;1,"Erro: há repetição de empresa de mídia especializada para o item sendo precificado - B09.01a05",
IF(COUNTIFS(I30:I34,I31,L30:L34,"=Mídia especializada")&gt;1,"Erro: há repetição de empresa de mídia especializada para o item sendo precificado - B09.01a05",
IF(COUNTIFS(I30:I34,I32,L30:L34,"=Mídia especializada")&gt;1,"Erro: há repetição de empresa de mídia especializada para o item sendo precificado - B09.01a05",
IF(COUNTIFS(I30:I34,I33,L30:L34,"=Mídia especializada")&gt;1,"Erro: há repetição de empresa de mídia especializada para o item sendo precificado - B09.01a05",
IF(COUNTIFS(I30:I34,I34,L30:L34,"=Mídia especializada")&gt;1,"Erro: há repetição de empresa de mídia especializada para o item sendo precificado - B09.01a05",
"***")))))</f>
        <v>***</v>
      </c>
      <c r="W30" s="119" t="str">
        <f t="shared" ref="W30" si="56" xml:space="preserve">
IF(COUNTIFS(I30:I34,I30,L30:L34,"=Orçamento de empresa")&gt;1,"Erro: há repetição de empresa de orçamento de empresa para o item sendo precificado - B10.01a05",
IF(COUNTIFS(I30:I34,I31,L30:L34,"=Orçamento de empresa")&gt;1,"Erro: há repetição de empresa de orçamento de empresa para o item sendo precificado - B10.01a05",
IF(COUNTIFS(I30:I34,I32,L30:L34,"=Orçamento de empresa")&gt;1,"Erro: há repetição de empresa de orçamento de empresa para o item sendo precificado - B10.01a05",
IF(COUNTIFS(I30:I34,I33,L30:L34,"=Orçamento de empresa")&gt;1,"Erro: há repetição de empresa de orçamento de empresa para o item sendo precificado - B10.01a05",
IF(COUNTIFS(I30:I34,I34,L30:L34,"=Orçamento de empresa")&gt;1,"Erro: há repetição de empresa de orçamento de empresa para o item sendo precificado - B10.01a05",
"***")))))</f>
        <v>***</v>
      </c>
      <c r="X30" s="119" t="str">
        <f t="shared" ref="X30" si="57" xml:space="preserve">
IF(AND(I30="Compras governamentais",K30&lt;&gt;"",L30="Orçamento de empresa"),"Erro: a fonte de preços informada é incompatível com compras governamentais - B11.01a05",
IF(AND(I31="Compras governamentais",K31&lt;&gt;"",L31="Orçamento de empresa"),"Erro: a fonte de preços informada é incompatível com compras governamentais - B11.01a05",
IF(AND(I32="Compras governamentais",K32&lt;&gt;"",L32="Orçamento de empresa"),"Erro: a fonte de preços informada é incompatível com compras governamentais - B11.01a05",
IF(AND(I33="Compras governamentais",K33&lt;&gt;"",L33="Orçamento de empresa"),"Erro: a fonte de preços informada é incompatível com compras governamentais - B11.01a05",
IF(AND(I34="Compras governamentais",K34&lt;&gt;"",L34="Orçamento de empresa"),"Erro: a fonte de preços informada é incompatível com compras governamentais - B11.01a05",
"***")))))</f>
        <v>***</v>
      </c>
      <c r="Y30" s="119" t="str">
        <f t="shared" ref="Y30" si="58" xml:space="preserve">
IF(AND(I30="Compras governamentais",K30&lt;&gt;"",L30="Mídia especializada"),"Erro: a fonte de preços informada é incompatível com compras governamentais - B12.01a05",
IF(AND(I31="Compras governamentais",K31&lt;&gt;"",L31="Mídia especializada"),"Erro: a fonte de preços informada é incompatível com compras governamentais - B12.01a05",
IF(AND(I32="Compras governamentais",K32&lt;&gt;"",L32="Mídia especializada"),"Erro: a fonte de preços informada é incompatível com compras governamentais - B12.01a05",
IF(AND(I33="Compras governamentais",K33&lt;&gt;"",L33="Mídia especializada"),"Erro: a fonte de preços informada é incompatível com compras governamentais - B12.01a05",
IF(AND(I34="Compras governamentais",K34&lt;&gt;"",L34="Mídia especializada"),"Erro: a fonte de preços informada é incompatível com compras governamentais - B12.01a05",
"***")))))</f>
        <v>***</v>
      </c>
      <c r="Z30" s="119" t="str">
        <f t="shared" ref="Z30" si="59" xml:space="preserve">
IF(AND(I31&lt;&gt;"",OR(I30="")),"Erro: há linhas sendo puladas - B13.01a04",
IF(AND(I32&lt;&gt;"",OR(I30="",I31="")),"Erro: há linhas sendo puladas - B13.01a04",
IF(AND(I33&lt;&gt;"",OR(I30="",I31="",I32="")),"Erro: há linhas sendo puladas - B13.01a04",
IF(AND(I34&lt;&gt;"",OR(I30="",I31="",I32="",I33="")),"Erro: há linhas sendo puladas - B13.01a04",
"***"))))</f>
        <v>***</v>
      </c>
      <c r="AA30" s="119" t="str">
        <f t="shared" ref="AA30" si="60" xml:space="preserve">
IF(AND(K31&lt;&gt;"",OR(K30="")),"Erro: há linhas sendo puladas - B14.01a05",
IF(AND(K32&lt;&gt;"",OR(K30="",K31="")),"Erro: há linhas sendo puladas - B14.01a05",
IF(AND(K33&lt;&gt;"",OR(K30="",K31="",K32="")),"Erro: há linhas sendo puladas - B14.01a05",
IF(AND(K34&lt;&gt;"",OR(K30="",K31="",K32="",K33="")),"Erro: há linhas sendo puladas - B14.01a05",
"***"))))</f>
        <v>***</v>
      </c>
      <c r="AB30" s="119" t="str">
        <f t="shared" ref="AB30" si="61" xml:space="preserve">
IF(AND(L31&lt;&gt;"",OR(L30="")),"Erro: há linhas sendo puladas - B15.01a05",
IF(AND(L32&lt;&gt;"",OR(L30="",L31="")),"Erro: há linhas sendo puladas - B15.01a05",
IF(AND(L33&lt;&gt;"",OR(L30="",L31="",L32="")),"Erro: há linhas sendo puladas - B15.01a05",
IF(AND(L34&lt;&gt;"",OR(L30="",L31="",L32="",L33="")),"Erro: há linhas sendo puladas - B15.01a05",
"***"))))</f>
        <v>***</v>
      </c>
      <c r="AC30" s="119" t="str">
        <f t="shared" ref="AC30" si="62" xml:space="preserve">
IF(AND(M31&lt;&gt;"",OR(M30="")),"Erro: há linhas sendo puladas - B16.01a05",
IF(AND(M32&lt;&gt;"",OR(M30="",M31="")),"Erro: há linhas sendo puladas - B16.01a05",
IF(AND(M33&lt;&gt;"",OR(M30="",M31="",M32="")),"Erro: há linhas sendo puladas - B16.01a05",
IF(AND(M34&lt;&gt;"",OR(M30="",M31="",M32="",M33="")),"Erro: há linhas sendo puladas - B16.01a05",
"***"))))</f>
        <v>***</v>
      </c>
      <c r="AD30" s="131" t="str">
        <f t="shared" ref="AD30" si="63" xml:space="preserve">
IF(T30&lt;&gt;"Preenchimento correto","",
IF(K30="","",
IF(M30="Não válido","",
K30)))</f>
        <v/>
      </c>
    </row>
    <row r="31" spans="1:30" ht="60.75" customHeight="1">
      <c r="A31" s="242"/>
      <c r="B31" s="257"/>
      <c r="C31" s="217"/>
      <c r="D31" s="218"/>
      <c r="E31" s="219"/>
      <c r="F31" s="220"/>
      <c r="G31" s="221"/>
      <c r="H31" s="35">
        <v>2</v>
      </c>
      <c r="I31" s="172"/>
      <c r="J31" s="36" t="str">
        <f xml:space="preserve">
IF(I31="","",
VLOOKUP(I31,'BD EMPRES'!$B$8:$C$507,2,FALSE))</f>
        <v/>
      </c>
      <c r="K31" s="178"/>
      <c r="L31" s="179"/>
      <c r="M31" s="179"/>
      <c r="N31" s="180"/>
      <c r="O31" s="223"/>
      <c r="P31" s="228"/>
      <c r="Q31" s="230"/>
      <c r="R31" s="232"/>
      <c r="S31" s="234"/>
      <c r="T31" s="236"/>
      <c r="U31" s="23"/>
      <c r="V31" s="122"/>
      <c r="W31" s="118"/>
      <c r="X31" s="118"/>
      <c r="Y31" s="118"/>
      <c r="Z31" s="118"/>
      <c r="AA31" s="118"/>
      <c r="AB31" s="118"/>
      <c r="AC31" s="118"/>
      <c r="AD31" s="132" t="str">
        <f t="shared" ref="AD31" si="64" xml:space="preserve">
IF(T30&lt;&gt;"Preenchimento correto","",
IF(K31="","",
IF(M31="Não válido","",
K31)))</f>
        <v/>
      </c>
    </row>
    <row r="32" spans="1:30" ht="60.75" customHeight="1">
      <c r="A32" s="242"/>
      <c r="B32" s="257"/>
      <c r="C32" s="217"/>
      <c r="D32" s="218"/>
      <c r="E32" s="219"/>
      <c r="F32" s="220"/>
      <c r="G32" s="221"/>
      <c r="H32" s="35">
        <v>3</v>
      </c>
      <c r="I32" s="172"/>
      <c r="J32" s="36" t="str">
        <f xml:space="preserve">
IF(I32="","",
VLOOKUP(I32,'BD EMPRES'!$B$8:$C$507,2,FALSE))</f>
        <v/>
      </c>
      <c r="K32" s="178"/>
      <c r="L32" s="179"/>
      <c r="M32" s="179"/>
      <c r="N32" s="180"/>
      <c r="O32" s="223"/>
      <c r="P32" s="228"/>
      <c r="Q32" s="230"/>
      <c r="R32" s="232"/>
      <c r="S32" s="234"/>
      <c r="T32" s="236"/>
      <c r="U32" s="23"/>
      <c r="V32" s="122"/>
      <c r="W32" s="118"/>
      <c r="X32" s="118"/>
      <c r="Y32" s="118"/>
      <c r="Z32" s="118"/>
      <c r="AA32" s="118"/>
      <c r="AB32" s="118"/>
      <c r="AC32" s="118"/>
      <c r="AD32" s="132" t="str">
        <f t="shared" ref="AD32" si="65" xml:space="preserve">
IF(T30&lt;&gt;"Preenchimento correto","",
IF(K32="","",
IF(M32="Não válido","",
K32)))</f>
        <v/>
      </c>
    </row>
    <row r="33" spans="1:30" ht="60.75" customHeight="1">
      <c r="A33" s="242"/>
      <c r="B33" s="257"/>
      <c r="C33" s="217"/>
      <c r="D33" s="218"/>
      <c r="E33" s="219"/>
      <c r="F33" s="220"/>
      <c r="G33" s="221"/>
      <c r="H33" s="35">
        <v>4</v>
      </c>
      <c r="I33" s="172"/>
      <c r="J33" s="36" t="str">
        <f xml:space="preserve">
IF(I33="","",
VLOOKUP(I33,'BD EMPRES'!$B$8:$C$507,2,FALSE))</f>
        <v/>
      </c>
      <c r="K33" s="178"/>
      <c r="L33" s="179"/>
      <c r="M33" s="179"/>
      <c r="N33" s="180"/>
      <c r="O33" s="223"/>
      <c r="P33" s="228"/>
      <c r="Q33" s="230"/>
      <c r="R33" s="232"/>
      <c r="S33" s="234"/>
      <c r="T33" s="236"/>
      <c r="U33" s="23"/>
      <c r="V33" s="122"/>
      <c r="W33" s="118"/>
      <c r="X33" s="118"/>
      <c r="Y33" s="118"/>
      <c r="Z33" s="118"/>
      <c r="AA33" s="118"/>
      <c r="AB33" s="118"/>
      <c r="AC33" s="118"/>
      <c r="AD33" s="132" t="str">
        <f t="shared" ref="AD33" si="66" xml:space="preserve">
IF(T30&lt;&gt;"Preenchimento correto","",
IF(K33="","",
IF(M33="Não válido","",
K33)))</f>
        <v/>
      </c>
    </row>
    <row r="34" spans="1:30" ht="60.75" customHeight="1">
      <c r="A34" s="242"/>
      <c r="B34" s="257"/>
      <c r="C34" s="217"/>
      <c r="D34" s="218"/>
      <c r="E34" s="219"/>
      <c r="F34" s="220"/>
      <c r="G34" s="221"/>
      <c r="H34" s="37">
        <v>5</v>
      </c>
      <c r="I34" s="172"/>
      <c r="J34" s="38" t="str">
        <f xml:space="preserve">
IF(I34="","",
VLOOKUP(I34,'BD EMPRES'!$B$8:$C$507,2,FALSE))</f>
        <v/>
      </c>
      <c r="K34" s="183"/>
      <c r="L34" s="181"/>
      <c r="M34" s="181"/>
      <c r="N34" s="182"/>
      <c r="O34" s="224"/>
      <c r="P34" s="228"/>
      <c r="Q34" s="230"/>
      <c r="R34" s="232"/>
      <c r="S34" s="234"/>
      <c r="T34" s="236"/>
      <c r="U34" s="23"/>
      <c r="V34" s="133"/>
      <c r="W34" s="134"/>
      <c r="X34" s="134"/>
      <c r="Y34" s="134"/>
      <c r="Z34" s="134"/>
      <c r="AA34" s="134"/>
      <c r="AB34" s="134"/>
      <c r="AC34" s="134"/>
      <c r="AD34" s="135" t="str">
        <f t="shared" ref="AD34" si="67" xml:space="preserve">
IF(T30&gt;"Preenchimento correto","",
IF(K34="","",
IF(M34="Não válido","",
K34)))</f>
        <v/>
      </c>
    </row>
    <row r="35" spans="1:30" ht="60.75" customHeight="1">
      <c r="A35" s="242"/>
      <c r="B35" s="257" t="str">
        <f>IF(OR('BD ITEM'!$Q17&lt;&gt;"Preenchimento correto"),"",'BD ITEM'!B17)</f>
        <v/>
      </c>
      <c r="C35" s="217" t="str">
        <f>IF(OR('BD ITEM'!$Q17&lt;&gt;"Preenchimento correto"),"",'BD ITEM'!C17)</f>
        <v/>
      </c>
      <c r="D35" s="218" t="str">
        <f>IF(OR('BD ITEM'!$Q17&lt;&gt;"Preenchimento correto"),"",'BD ITEM'!D17)</f>
        <v/>
      </c>
      <c r="E35" s="219" t="str">
        <f>IF(OR('BD ITEM'!$Q17&lt;&gt;"Preenchimento correto"),"",'BD ITEM'!J17)</f>
        <v/>
      </c>
      <c r="F35" s="220" t="str">
        <f>IF(OR('BD ITEM'!$Q17&lt;&gt;"Preenchimento correto"),"",'BD ITEM'!K17)</f>
        <v/>
      </c>
      <c r="G35" s="221" t="str">
        <f>IF(OR('BD ITEM'!$Q17&lt;&gt;"Preenchimento correto"),"",'BD ITEM'!L17)</f>
        <v/>
      </c>
      <c r="H35" s="39">
        <v>1</v>
      </c>
      <c r="I35" s="173"/>
      <c r="J35" s="34" t="str">
        <f xml:space="preserve">
IF(I35="","",
VLOOKUP(I35,'BD EMPRES'!$B$8:$C$507,2,FALSE))</f>
        <v/>
      </c>
      <c r="K35" s="175"/>
      <c r="L35" s="176"/>
      <c r="M35" s="176"/>
      <c r="N35" s="177"/>
      <c r="O35" s="222"/>
      <c r="P35" s="228" t="str">
        <f t="shared" ref="P35" si="68" xml:space="preserve">
IF(AND(K35="",K36="",K37="",K38="",K39=""),"",
COUNTIFS(K35:K39,"&lt;&gt;""",M35:M39,"=Válido"))</f>
        <v/>
      </c>
      <c r="Q35" s="230" t="str">
        <f t="shared" ref="Q35" si="69" xml:space="preserve">
IF(T35&lt;&gt;"Preenchimento correto","",
IF(P35=1,0,
IF(P35=0,"",
IF(P35="","",
ROUND(_xlfn.STDEV.S(AD35:AD39)/AVERAGE(AD35:AD39),4)))))</f>
        <v/>
      </c>
      <c r="R35" s="232" t="str">
        <f t="shared" ref="R35" si="70" xml:space="preserve">
IF(T35&lt;&gt;"Preenchimento correto","",
IF(P35="","",
IF(P35=0,"",
IF(O35="","",
IF(O35="Menor valor",MIN(AD35:AD39),
IF(AND(O35="Tend. central",Q35&lt;=0.25),ROUND(AVERAGE(AD35:AD39),2),
IF(AND(O35="Tend. central",Q35&gt;0.25),ROUND(MEDIAN(AD35:AD39),2))))))))</f>
        <v/>
      </c>
      <c r="S35" s="234" t="str">
        <f t="shared" ref="S35" si="71" xml:space="preserve">
IF(T35&lt;&gt;"Preenchimento correto","",
IF(O35="","",
IF(P35="","",
IF(P35=0,"",
IF(OR(G35="",R35=""),"",
G35*R35)))))</f>
        <v/>
      </c>
      <c r="T35" s="236" t="str">
        <f t="shared" ref="T35" si="72" xml:space="preserve">
IF(AND(A35="",B35="",I35="",I36="",I37="",I38="",I39="",K35="",K36="",K37="",K38="",K39="",L35="",L36="",L37="",L38="",L39="",M35="",M36="",M37="",M38="",M39="",O35=""),"",
IF(A35="","Preenchimento incompleto: falta informar o ID SEC - B01.01",
IF(AND(A35&lt;&gt;"",B35&lt;&gt;"",I35="",I36="",I37="",I38="",I39="",K35="",K36="",K37="",K38="",K39="",L35="",L36="",L37="",L38="",L39="",M35="",M36="",M37="",M38="",M39="",O35=""),"Preenchimento incompleto: item sem nenhuma informação de empresa e preço e fonte de preço e validade do orçamento e modalidade de cálculo - B02.01",
IF(AND(B35="",OR(I35&lt;&gt;"",I36&lt;&gt;"",I37&lt;&gt;"",I38&lt;&gt;"",I39&lt;&gt;"",K35&lt;&gt;"",K36&lt;&gt;"",K37&lt;&gt;"",K38&lt;&gt;"",K39&lt;&gt;"",L35&lt;&gt;"",L36&lt;&gt;"",L37&lt;&gt;"",L38&lt;&gt;"",L39&lt;&gt;"",M35&lt;&gt;"",M36&lt;&gt;"",M37&lt;&gt;"",M38&lt;&gt;"",M39&lt;&gt;"",O35&lt;&gt;"")),"Erro: há empresa(s) e/ou preço(s) e/ou fonte(s) de preço e/ou validade(s) do orçamento e/ou modalidade de cálculo informados para item inexistente - B03.01",
IF(AND(I35&lt;&gt;"",OR(K35="",L35="",M35="",O35="")),"Preenchimento incompleto: empresa sem preço e(ou) fonte de preço e(ou) validade do orçamento e(ou) modalidade de cálculo associados - B04.01",
IF(AND(I36&lt;&gt;"",OR(K36="",L36="",M36="",O35="")),"Preenchimento incompleto: empresa sem preço e(ou) fonte de preço e(ou) validade do orçamento e(ou) modalidade de cálculo associados - B04.02",
IF(AND(I37&lt;&gt;"",OR(K37="",L37="",M37="",O35="")),"Preenchimento incompleto: empresa sem preço e(ou) fonte de preço e(ou) validade do orçamento e(ou) modalidade de cálculo associados - B04.03",
IF(AND(I38&lt;&gt;"",OR(K38="",L38="",M38="",O35="")),"Preenchimento incompleto: empresa sem preço e(ou) fonte de preço e(ou) validade do orçamento e(ou) modalidade de cálculo associados - B04.04",
IF(AND(I39&lt;&gt;"",OR(K39="",L39="",M39="",O35="")),"Preenchimento incompleto: empresa sem preço e(ou) fonte de preço e(ou) validade do orçamento e(ou) modalidade de cálculo associados - B04.05",
IF(AND(K35&lt;&gt;"",OR(I35="",L35="",M35="",O35="")),"Preenchimento incompleto: preço sem empresa e(ou) fonte do preço associados e(ou) validade do orçamento e(ou) modalidade de cálculo associados - B05.01",
IF(AND(K36&lt;&gt;"",OR(I36="",L36="",M36="",O35="")),"Preenchimento incompleto: preço sem empresa e(ou) fonte do preço associados e(ou) validade do orçamento e(ou) modalidade de cálculo associados - B05.02",
IF(AND(K37&lt;&gt;"",OR(I37="",L37="",M37="",O35="")),"Preenchimento incompleto: preço sem empresa e(ou) fonte do preço associados e(ou) validade do orçamento e(ou) modalidade de cálculo associados - B05.03",
IF(AND(K38&lt;&gt;"",OR(I38="",L38="",M38="",O35="")),"Preenchimento incompleto: preço sem empresa e(ou) fonte do preço associados e(ou) validade do orçamento e(ou) modalidade de cálculo associados - B05.04",
IF(AND(K39&lt;&gt;"",OR(I39="",L39="",M39="",O35="")),"Preenchimento incompleto: preço sem empresa e(ou) fonte do preço associados e(ou) validade do orçamento e(ou) modalidade de cálculo associados - B05.05",
IF(AND(L35&lt;&gt;"",OR(K35="",I35="",M35="",O35="")),"Preenchimento incompleto: fonte do preço sem empresa e(ou) preço associados e(ou) validade do orçamento e(ou) modalidade de cálculo associados - B06.01",
IF(AND(L36&lt;&gt;"",OR(K36="",I36="",M36="",O35="")),"Preenchimento incompleto: fonte do preço sem empresa e(ou) preço associados e(ou) validade do orçamento e(ou) modalidade de cálculo associados - B06.02",
IF(AND(L37&lt;&gt;"",OR(K37="",I37="",M37="",O35="")),"Preenchimento incompleto: fonte do preço sem empresa e(ou) preço associados e(ou) validade do orçamento e(ou) modalidade de cálculo associados - B06.03",
IF(AND(L38&lt;&gt;"",OR(K38="",I38="",M38="",O35="")),"Preenchimento incompleto: fonte do preço sem empresa e(ou) preço associados e(ou) validade do orçamento e(ou) modalidade de cálculo associados - B06.04",
IF(AND(L39&lt;&gt;"",OR(K39="",I39="",M39="",O35="")),"Preenchimento incompleto: fonte do preço sem empresa e(ou) preço associados e(ou) validade do orçamento e(ou) modalidade de cálculo associados - B06.05",
IF(AND(M35&lt;&gt;"",OR(K35="",I35="",L35="",O35="")),"Preenchimento incompleto: validade do orçamento sem empresa e(ou) preço associados e(ou) fonte do preço e(ou) modalidade de cálculo associados - B07.01",
IF(AND(M36&lt;&gt;"",OR(K36="",I36="",L36="",O35="")),"Preenchimento incompleto: validade do orçamento sem empresa e(ou) preço associados e(ou) fonte do preço e(ou) modalidade de cálculo associados - B07.02",
IF(AND(M37&lt;&gt;"",OR(K37="",I37="",L37="",O35="")),"Preenchimento incompleto: validade do orçamento sem empresa e(ou) preço associados e(ou) fonte do preço e(ou) modalidade de cálculo associados - B07.03",
IF(AND(M38&lt;&gt;"",OR(K38="",I38="",L38="",O35="")),"Preenchimento incompleto: validade do orçamento sem empresa e(ou) preço associados e(ou) fonte do preço e(ou) modalidade de cálculo associados - B07.04",
IF(AND(M39&lt;&gt;"",OR(K39="",I39="",L39="",O35="")),"Preenchimento incompleto: validade do orçamento sem empresa e(ou) preço associados e(ou) fonte do preço e(ou) modalidade de cálculo associados - B07.05",
IF(O35="","Preenchimento incompleto: modalidade de cálculo não informada - B08.01",
IF(V35="Erro: há repetição de empresa de mídia especializada para o item sendo precificado - B09.01a05","Erro: há repetição de empresa de mídia especializada para o item sendo precificado - B09.01a05",
IF(W35="Erro: há repetição de empresa de orçamento de empresa para o item sendo precificado - B10.01a05","Erro: há repetição de empresa de orçamento de empresa para o item sendo precificado - B10.01a05",
IF(X35="Erro: a fonte de preços informada é incompatível com compras governamentais - B11.01a05","Erro: a fonte de preços informada é incompatível com compras governamentais - B11.01a05",
IF(Y35="Erro: a fonte de preços informada é incompatível com compras governamentais - B12.01a05","Erro: a fonte de preços informada é incompatível com compras governamentais - B12.01a05",
IF(Z35="Erro: há linhas sendo puladas - B13.01a04","Erro: há linhas sendo puladas - B13.01a04",
IF(AA35="Erro: há linhas sendo puladas - B14.01a05","Erro: há linhas sendo puladas - B14.01a05",
IF(AB35="Erro: há linhas sendo puladas - B15.01a05","Erro: há linhas sendo puladas - B15.01a05",
IF(AC35="Erro: há linhas sendo puladas - B16.01a05","Erro: há linhas sendo puladas - B16.01a05",
IF(AND(P35&lt;&gt;"",P35=0),"Preenchimento incompleto: número de propostas válidas igual a zero - B17.01",
"Preenchimento correto"))))))))))))))))))))))))))))))))))</f>
        <v/>
      </c>
      <c r="U35" s="123"/>
      <c r="V35" s="121" t="str">
        <f t="shared" ref="V35" si="73" xml:space="preserve">
IF(COUNTIFS(I35:I39,I35,L35:L39,"=Mídia especializada")&gt;1,"Erro: há repetição de empresa de mídia especializada para o item sendo precificado - B09.01a05",
IF(COUNTIFS(I35:I39,I36,L35:L39,"=Mídia especializada")&gt;1,"Erro: há repetição de empresa de mídia especializada para o item sendo precificado - B09.01a05",
IF(COUNTIFS(I35:I39,I37,L35:L39,"=Mídia especializada")&gt;1,"Erro: há repetição de empresa de mídia especializada para o item sendo precificado - B09.01a05",
IF(COUNTIFS(I35:I39,I38,L35:L39,"=Mídia especializada")&gt;1,"Erro: há repetição de empresa de mídia especializada para o item sendo precificado - B09.01a05",
IF(COUNTIFS(I35:I39,I39,L35:L39,"=Mídia especializada")&gt;1,"Erro: há repetição de empresa de mídia especializada para o item sendo precificado - B09.01a05",
"***")))))</f>
        <v>***</v>
      </c>
      <c r="W35" s="119" t="str">
        <f t="shared" ref="W35" si="74" xml:space="preserve">
IF(COUNTIFS(I35:I39,I35,L35:L39,"=Orçamento de empresa")&gt;1,"Erro: há repetição de empresa de orçamento de empresa para o item sendo precificado - B10.01a05",
IF(COUNTIFS(I35:I39,I36,L35:L39,"=Orçamento de empresa")&gt;1,"Erro: há repetição de empresa de orçamento de empresa para o item sendo precificado - B10.01a05",
IF(COUNTIFS(I35:I39,I37,L35:L39,"=Orçamento de empresa")&gt;1,"Erro: há repetição de empresa de orçamento de empresa para o item sendo precificado - B10.01a05",
IF(COUNTIFS(I35:I39,I38,L35:L39,"=Orçamento de empresa")&gt;1,"Erro: há repetição de empresa de orçamento de empresa para o item sendo precificado - B10.01a05",
IF(COUNTIFS(I35:I39,I39,L35:L39,"=Orçamento de empresa")&gt;1,"Erro: há repetição de empresa de orçamento de empresa para o item sendo precificado - B10.01a05",
"***")))))</f>
        <v>***</v>
      </c>
      <c r="X35" s="119" t="str">
        <f t="shared" ref="X35" si="75" xml:space="preserve">
IF(AND(I35="Compras governamentais",K35&lt;&gt;"",L35="Orçamento de empresa"),"Erro: a fonte de preços informada é incompatível com compras governamentais - B11.01a05",
IF(AND(I36="Compras governamentais",K36&lt;&gt;"",L36="Orçamento de empresa"),"Erro: a fonte de preços informada é incompatível com compras governamentais - B11.01a05",
IF(AND(I37="Compras governamentais",K37&lt;&gt;"",L37="Orçamento de empresa"),"Erro: a fonte de preços informada é incompatível com compras governamentais - B11.01a05",
IF(AND(I38="Compras governamentais",K38&lt;&gt;"",L38="Orçamento de empresa"),"Erro: a fonte de preços informada é incompatível com compras governamentais - B11.01a05",
IF(AND(I39="Compras governamentais",K39&lt;&gt;"",L39="Orçamento de empresa"),"Erro: a fonte de preços informada é incompatível com compras governamentais - B11.01a05",
"***")))))</f>
        <v>***</v>
      </c>
      <c r="Y35" s="119" t="str">
        <f t="shared" ref="Y35" si="76" xml:space="preserve">
IF(AND(I35="Compras governamentais",K35&lt;&gt;"",L35="Mídia especializada"),"Erro: a fonte de preços informada é incompatível com compras governamentais - B12.01a05",
IF(AND(I36="Compras governamentais",K36&lt;&gt;"",L36="Mídia especializada"),"Erro: a fonte de preços informada é incompatível com compras governamentais - B12.01a05",
IF(AND(I37="Compras governamentais",K37&lt;&gt;"",L37="Mídia especializada"),"Erro: a fonte de preços informada é incompatível com compras governamentais - B12.01a05",
IF(AND(I38="Compras governamentais",K38&lt;&gt;"",L38="Mídia especializada"),"Erro: a fonte de preços informada é incompatível com compras governamentais - B12.01a05",
IF(AND(I39="Compras governamentais",K39&lt;&gt;"",L39="Mídia especializada"),"Erro: a fonte de preços informada é incompatível com compras governamentais - B12.01a05",
"***")))))</f>
        <v>***</v>
      </c>
      <c r="Z35" s="119" t="str">
        <f t="shared" ref="Z35" si="77" xml:space="preserve">
IF(AND(I36&lt;&gt;"",OR(I35="")),"Erro: há linhas sendo puladas - B13.01a04",
IF(AND(I37&lt;&gt;"",OR(I35="",I36="")),"Erro: há linhas sendo puladas - B13.01a04",
IF(AND(I38&lt;&gt;"",OR(I35="",I36="",I37="")),"Erro: há linhas sendo puladas - B13.01a04",
IF(AND(I39&lt;&gt;"",OR(I35="",I36="",I37="",I38="")),"Erro: há linhas sendo puladas - B13.01a04",
"***"))))</f>
        <v>***</v>
      </c>
      <c r="AA35" s="119" t="str">
        <f t="shared" ref="AA35" si="78" xml:space="preserve">
IF(AND(K36&lt;&gt;"",OR(K35="")),"Erro: há linhas sendo puladas - B14.01a05",
IF(AND(K37&lt;&gt;"",OR(K35="",K36="")),"Erro: há linhas sendo puladas - B14.01a05",
IF(AND(K38&lt;&gt;"",OR(K35="",K36="",K37="")),"Erro: há linhas sendo puladas - B14.01a05",
IF(AND(K39&lt;&gt;"",OR(K35="",K36="",K37="",K38="")),"Erro: há linhas sendo puladas - B14.01a05",
"***"))))</f>
        <v>***</v>
      </c>
      <c r="AB35" s="119" t="str">
        <f t="shared" ref="AB35" si="79" xml:space="preserve">
IF(AND(L36&lt;&gt;"",OR(L35="")),"Erro: há linhas sendo puladas - B15.01a05",
IF(AND(L37&lt;&gt;"",OR(L35="",L36="")),"Erro: há linhas sendo puladas - B15.01a05",
IF(AND(L38&lt;&gt;"",OR(L35="",L36="",L37="")),"Erro: há linhas sendo puladas - B15.01a05",
IF(AND(L39&lt;&gt;"",OR(L35="",L36="",L37="",L38="")),"Erro: há linhas sendo puladas - B15.01a05",
"***"))))</f>
        <v>***</v>
      </c>
      <c r="AC35" s="119" t="str">
        <f t="shared" ref="AC35" si="80" xml:space="preserve">
IF(AND(M36&lt;&gt;"",OR(M35="")),"Erro: há linhas sendo puladas - B16.01a05",
IF(AND(M37&lt;&gt;"",OR(M35="",M36="")),"Erro: há linhas sendo puladas - B16.01a05",
IF(AND(M38&lt;&gt;"",OR(M35="",M36="",M37="")),"Erro: há linhas sendo puladas - B16.01a05",
IF(AND(M39&lt;&gt;"",OR(M35="",M36="",M37="",M38="")),"Erro: há linhas sendo puladas - B16.01a05",
"***"))))</f>
        <v>***</v>
      </c>
      <c r="AD35" s="131" t="str">
        <f t="shared" ref="AD35" si="81" xml:space="preserve">
IF(T35&lt;&gt;"Preenchimento correto","",
IF(K35="","",
IF(M35="Não válido","",
K35)))</f>
        <v/>
      </c>
    </row>
    <row r="36" spans="1:30" ht="60.75" customHeight="1">
      <c r="A36" s="242"/>
      <c r="B36" s="257"/>
      <c r="C36" s="217"/>
      <c r="D36" s="218"/>
      <c r="E36" s="219"/>
      <c r="F36" s="220"/>
      <c r="G36" s="221"/>
      <c r="H36" s="35">
        <v>2</v>
      </c>
      <c r="I36" s="172"/>
      <c r="J36" s="36" t="str">
        <f xml:space="preserve">
IF(I36="","",
VLOOKUP(I36,'BD EMPRES'!$B$8:$C$507,2,FALSE))</f>
        <v/>
      </c>
      <c r="K36" s="178"/>
      <c r="L36" s="179"/>
      <c r="M36" s="179"/>
      <c r="N36" s="180"/>
      <c r="O36" s="223"/>
      <c r="P36" s="228"/>
      <c r="Q36" s="230"/>
      <c r="R36" s="232"/>
      <c r="S36" s="234"/>
      <c r="T36" s="236"/>
      <c r="U36" s="23"/>
      <c r="V36" s="122"/>
      <c r="W36" s="118"/>
      <c r="X36" s="118"/>
      <c r="Y36" s="118"/>
      <c r="Z36" s="118"/>
      <c r="AA36" s="118"/>
      <c r="AB36" s="118"/>
      <c r="AC36" s="118"/>
      <c r="AD36" s="132" t="str">
        <f t="shared" ref="AD36" si="82" xml:space="preserve">
IF(T35&lt;&gt;"Preenchimento correto","",
IF(K36="","",
IF(M36="Não válido","",
K36)))</f>
        <v/>
      </c>
    </row>
    <row r="37" spans="1:30" ht="60.75" customHeight="1">
      <c r="A37" s="242"/>
      <c r="B37" s="257"/>
      <c r="C37" s="217"/>
      <c r="D37" s="218"/>
      <c r="E37" s="219"/>
      <c r="F37" s="220"/>
      <c r="G37" s="221"/>
      <c r="H37" s="35">
        <v>3</v>
      </c>
      <c r="I37" s="172"/>
      <c r="J37" s="36" t="str">
        <f xml:space="preserve">
IF(I37="","",
VLOOKUP(I37,'BD EMPRES'!$B$8:$C$507,2,FALSE))</f>
        <v/>
      </c>
      <c r="K37" s="178"/>
      <c r="L37" s="179"/>
      <c r="M37" s="179"/>
      <c r="N37" s="180"/>
      <c r="O37" s="223"/>
      <c r="P37" s="228"/>
      <c r="Q37" s="230"/>
      <c r="R37" s="232"/>
      <c r="S37" s="234"/>
      <c r="T37" s="236"/>
      <c r="U37" s="23"/>
      <c r="V37" s="122"/>
      <c r="W37" s="118"/>
      <c r="X37" s="118"/>
      <c r="Y37" s="118"/>
      <c r="Z37" s="118"/>
      <c r="AA37" s="118"/>
      <c r="AB37" s="118"/>
      <c r="AC37" s="118"/>
      <c r="AD37" s="132" t="str">
        <f t="shared" ref="AD37" si="83" xml:space="preserve">
IF(T35&lt;&gt;"Preenchimento correto","",
IF(K37="","",
IF(M37="Não válido","",
K37)))</f>
        <v/>
      </c>
    </row>
    <row r="38" spans="1:30" ht="60.75" customHeight="1">
      <c r="A38" s="242"/>
      <c r="B38" s="257"/>
      <c r="C38" s="217"/>
      <c r="D38" s="218"/>
      <c r="E38" s="219"/>
      <c r="F38" s="220"/>
      <c r="G38" s="221"/>
      <c r="H38" s="35">
        <v>4</v>
      </c>
      <c r="I38" s="172"/>
      <c r="J38" s="36" t="str">
        <f xml:space="preserve">
IF(I38="","",
VLOOKUP(I38,'BD EMPRES'!$B$8:$C$507,2,FALSE))</f>
        <v/>
      </c>
      <c r="K38" s="178"/>
      <c r="L38" s="179"/>
      <c r="M38" s="179"/>
      <c r="N38" s="180"/>
      <c r="O38" s="223"/>
      <c r="P38" s="228"/>
      <c r="Q38" s="230"/>
      <c r="R38" s="232"/>
      <c r="S38" s="234"/>
      <c r="T38" s="236"/>
      <c r="U38" s="23"/>
      <c r="V38" s="122"/>
      <c r="W38" s="118"/>
      <c r="X38" s="118"/>
      <c r="Y38" s="118"/>
      <c r="Z38" s="118"/>
      <c r="AA38" s="118"/>
      <c r="AB38" s="118"/>
      <c r="AC38" s="118"/>
      <c r="AD38" s="132" t="str">
        <f t="shared" ref="AD38" si="84" xml:space="preserve">
IF(T35&lt;&gt;"Preenchimento correto","",
IF(K38="","",
IF(M38="Não válido","",
K38)))</f>
        <v/>
      </c>
    </row>
    <row r="39" spans="1:30" ht="60.75" customHeight="1">
      <c r="A39" s="242"/>
      <c r="B39" s="257"/>
      <c r="C39" s="217"/>
      <c r="D39" s="218"/>
      <c r="E39" s="219"/>
      <c r="F39" s="220"/>
      <c r="G39" s="221"/>
      <c r="H39" s="37">
        <v>5</v>
      </c>
      <c r="I39" s="172"/>
      <c r="J39" s="38" t="str">
        <f xml:space="preserve">
IF(I39="","",
VLOOKUP(I39,'BD EMPRES'!$B$8:$C$507,2,FALSE))</f>
        <v/>
      </c>
      <c r="K39" s="183"/>
      <c r="L39" s="181"/>
      <c r="M39" s="181"/>
      <c r="N39" s="182"/>
      <c r="O39" s="224"/>
      <c r="P39" s="228"/>
      <c r="Q39" s="230"/>
      <c r="R39" s="232"/>
      <c r="S39" s="234"/>
      <c r="T39" s="236"/>
      <c r="U39" s="23"/>
      <c r="V39" s="133"/>
      <c r="W39" s="134"/>
      <c r="X39" s="134"/>
      <c r="Y39" s="134"/>
      <c r="Z39" s="134"/>
      <c r="AA39" s="134"/>
      <c r="AB39" s="134"/>
      <c r="AC39" s="134"/>
      <c r="AD39" s="135" t="str">
        <f t="shared" ref="AD39" si="85" xml:space="preserve">
IF(T35&gt;"Preenchimento correto","",
IF(K39="","",
IF(M39="Não válido","",
K39)))</f>
        <v/>
      </c>
    </row>
    <row r="40" spans="1:30" ht="60.75" customHeight="1">
      <c r="A40" s="242"/>
      <c r="B40" s="257" t="str">
        <f>IF(OR('BD ITEM'!$Q18&lt;&gt;"Preenchimento correto"),"",'BD ITEM'!B18)</f>
        <v/>
      </c>
      <c r="C40" s="217" t="str">
        <f>IF(OR('BD ITEM'!$Q18&lt;&gt;"Preenchimento correto"),"",'BD ITEM'!C18)</f>
        <v/>
      </c>
      <c r="D40" s="218" t="str">
        <f>IF(OR('BD ITEM'!$Q18&lt;&gt;"Preenchimento correto"),"",'BD ITEM'!D18)</f>
        <v/>
      </c>
      <c r="E40" s="219" t="str">
        <f>IF(OR('BD ITEM'!$Q18&lt;&gt;"Preenchimento correto"),"",'BD ITEM'!J18)</f>
        <v/>
      </c>
      <c r="F40" s="220" t="str">
        <f>IF(OR('BD ITEM'!$Q18&lt;&gt;"Preenchimento correto"),"",'BD ITEM'!K18)</f>
        <v/>
      </c>
      <c r="G40" s="221" t="str">
        <f>IF(OR('BD ITEM'!$Q18&lt;&gt;"Preenchimento correto"),"",'BD ITEM'!L18)</f>
        <v/>
      </c>
      <c r="H40" s="39">
        <v>1</v>
      </c>
      <c r="I40" s="173"/>
      <c r="J40" s="34" t="str">
        <f xml:space="preserve">
IF(I40="","",
VLOOKUP(I40,'BD EMPRES'!$B$8:$C$507,2,FALSE))</f>
        <v/>
      </c>
      <c r="K40" s="175"/>
      <c r="L40" s="176"/>
      <c r="M40" s="176"/>
      <c r="N40" s="177"/>
      <c r="O40" s="222"/>
      <c r="P40" s="228" t="str">
        <f t="shared" ref="P40" si="86" xml:space="preserve">
IF(AND(K40="",K41="",K42="",K43="",K44=""),"",
COUNTIFS(K40:K44,"&lt;&gt;""",M40:M44,"=Válido"))</f>
        <v/>
      </c>
      <c r="Q40" s="230" t="str">
        <f t="shared" ref="Q40" si="87" xml:space="preserve">
IF(T40&lt;&gt;"Preenchimento correto","",
IF(P40=1,0,
IF(P40=0,"",
IF(P40="","",
ROUND(_xlfn.STDEV.S(AD40:AD44)/AVERAGE(AD40:AD44),4)))))</f>
        <v/>
      </c>
      <c r="R40" s="232" t="str">
        <f t="shared" ref="R40" si="88" xml:space="preserve">
IF(T40&lt;&gt;"Preenchimento correto","",
IF(P40="","",
IF(P40=0,"",
IF(O40="","",
IF(O40="Menor valor",MIN(AD40:AD44),
IF(AND(O40="Tend. central",Q40&lt;=0.25),ROUND(AVERAGE(AD40:AD44),2),
IF(AND(O40="Tend. central",Q40&gt;0.25),ROUND(MEDIAN(AD40:AD44),2))))))))</f>
        <v/>
      </c>
      <c r="S40" s="234" t="str">
        <f t="shared" ref="S40" si="89" xml:space="preserve">
IF(T40&lt;&gt;"Preenchimento correto","",
IF(O40="","",
IF(P40="","",
IF(P40=0,"",
IF(OR(G40="",R40=""),"",
G40*R40)))))</f>
        <v/>
      </c>
      <c r="T40" s="236" t="str">
        <f t="shared" ref="T40" si="90" xml:space="preserve">
IF(AND(A40="",B40="",I40="",I41="",I42="",I43="",I44="",K40="",K41="",K42="",K43="",K44="",L40="",L41="",L42="",L43="",L44="",M40="",M41="",M42="",M43="",M44="",O40=""),"",
IF(A40="","Preenchimento incompleto: falta informar o ID SEC - B01.01",
IF(AND(A40&lt;&gt;"",B40&lt;&gt;"",I40="",I41="",I42="",I43="",I44="",K40="",K41="",K42="",K43="",K44="",L40="",L41="",L42="",L43="",L44="",M40="",M41="",M42="",M43="",M44="",O40=""),"Preenchimento incompleto: item sem nenhuma informação de empresa e preço e fonte de preço e validade do orçamento e modalidade de cálculo - B02.01",
IF(AND(B40="",OR(I40&lt;&gt;"",I41&lt;&gt;"",I42&lt;&gt;"",I43&lt;&gt;"",I44&lt;&gt;"",K40&lt;&gt;"",K41&lt;&gt;"",K42&lt;&gt;"",K43&lt;&gt;"",K44&lt;&gt;"",L40&lt;&gt;"",L41&lt;&gt;"",L42&lt;&gt;"",L43&lt;&gt;"",L44&lt;&gt;"",M40&lt;&gt;"",M41&lt;&gt;"",M42&lt;&gt;"",M43&lt;&gt;"",M44&lt;&gt;"",O40&lt;&gt;"")),"Erro: há empresa(s) e/ou preço(s) e/ou fonte(s) de preço e/ou validade(s) do orçamento e/ou modalidade de cálculo informados para item inexistente - B03.01",
IF(AND(I40&lt;&gt;"",OR(K40="",L40="",M40="",O40="")),"Preenchimento incompleto: empresa sem preço e(ou) fonte de preço e(ou) validade do orçamento e(ou) modalidade de cálculo associados - B04.01",
IF(AND(I41&lt;&gt;"",OR(K41="",L41="",M41="",O40="")),"Preenchimento incompleto: empresa sem preço e(ou) fonte de preço e(ou) validade do orçamento e(ou) modalidade de cálculo associados - B04.02",
IF(AND(I42&lt;&gt;"",OR(K42="",L42="",M42="",O40="")),"Preenchimento incompleto: empresa sem preço e(ou) fonte de preço e(ou) validade do orçamento e(ou) modalidade de cálculo associados - B04.03",
IF(AND(I43&lt;&gt;"",OR(K43="",L43="",M43="",O40="")),"Preenchimento incompleto: empresa sem preço e(ou) fonte de preço e(ou) validade do orçamento e(ou) modalidade de cálculo associados - B04.04",
IF(AND(I44&lt;&gt;"",OR(K44="",L44="",M44="",O40="")),"Preenchimento incompleto: empresa sem preço e(ou) fonte de preço e(ou) validade do orçamento e(ou) modalidade de cálculo associados - B04.05",
IF(AND(K40&lt;&gt;"",OR(I40="",L40="",M40="",O40="")),"Preenchimento incompleto: preço sem empresa e(ou) fonte do preço associados e(ou) validade do orçamento e(ou) modalidade de cálculo associados - B05.01",
IF(AND(K41&lt;&gt;"",OR(I41="",L41="",M41="",O40="")),"Preenchimento incompleto: preço sem empresa e(ou) fonte do preço associados e(ou) validade do orçamento e(ou) modalidade de cálculo associados - B05.02",
IF(AND(K42&lt;&gt;"",OR(I42="",L42="",M42="",O40="")),"Preenchimento incompleto: preço sem empresa e(ou) fonte do preço associados e(ou) validade do orçamento e(ou) modalidade de cálculo associados - B05.03",
IF(AND(K43&lt;&gt;"",OR(I43="",L43="",M43="",O40="")),"Preenchimento incompleto: preço sem empresa e(ou) fonte do preço associados e(ou) validade do orçamento e(ou) modalidade de cálculo associados - B05.04",
IF(AND(K44&lt;&gt;"",OR(I44="",L44="",M44="",O40="")),"Preenchimento incompleto: preço sem empresa e(ou) fonte do preço associados e(ou) validade do orçamento e(ou) modalidade de cálculo associados - B05.05",
IF(AND(L40&lt;&gt;"",OR(K40="",I40="",M40="",O40="")),"Preenchimento incompleto: fonte do preço sem empresa e(ou) preço associados e(ou) validade do orçamento e(ou) modalidade de cálculo associados - B06.01",
IF(AND(L41&lt;&gt;"",OR(K41="",I41="",M41="",O40="")),"Preenchimento incompleto: fonte do preço sem empresa e(ou) preço associados e(ou) validade do orçamento e(ou) modalidade de cálculo associados - B06.02",
IF(AND(L42&lt;&gt;"",OR(K42="",I42="",M42="",O40="")),"Preenchimento incompleto: fonte do preço sem empresa e(ou) preço associados e(ou) validade do orçamento e(ou) modalidade de cálculo associados - B06.03",
IF(AND(L43&lt;&gt;"",OR(K43="",I43="",M43="",O40="")),"Preenchimento incompleto: fonte do preço sem empresa e(ou) preço associados e(ou) validade do orçamento e(ou) modalidade de cálculo associados - B06.04",
IF(AND(L44&lt;&gt;"",OR(K44="",I44="",M44="",O40="")),"Preenchimento incompleto: fonte do preço sem empresa e(ou) preço associados e(ou) validade do orçamento e(ou) modalidade de cálculo associados - B06.05",
IF(AND(M40&lt;&gt;"",OR(K40="",I40="",L40="",O40="")),"Preenchimento incompleto: validade do orçamento sem empresa e(ou) preço associados e(ou) fonte do preço e(ou) modalidade de cálculo associados - B07.01",
IF(AND(M41&lt;&gt;"",OR(K41="",I41="",L41="",O40="")),"Preenchimento incompleto: validade do orçamento sem empresa e(ou) preço associados e(ou) fonte do preço e(ou) modalidade de cálculo associados - B07.02",
IF(AND(M42&lt;&gt;"",OR(K42="",I42="",L42="",O40="")),"Preenchimento incompleto: validade do orçamento sem empresa e(ou) preço associados e(ou) fonte do preço e(ou) modalidade de cálculo associados - B07.03",
IF(AND(M43&lt;&gt;"",OR(K43="",I43="",L43="",O40="")),"Preenchimento incompleto: validade do orçamento sem empresa e(ou) preço associados e(ou) fonte do preço e(ou) modalidade de cálculo associados - B07.04",
IF(AND(M44&lt;&gt;"",OR(K44="",I44="",L44="",O40="")),"Preenchimento incompleto: validade do orçamento sem empresa e(ou) preço associados e(ou) fonte do preço e(ou) modalidade de cálculo associados - B07.05",
IF(O40="","Preenchimento incompleto: modalidade de cálculo não informada - B08.01",
IF(V40="Erro: há repetição de empresa de mídia especializada para o item sendo precificado - B09.01a05","Erro: há repetição de empresa de mídia especializada para o item sendo precificado - B09.01a05",
IF(W40="Erro: há repetição de empresa de orçamento de empresa para o item sendo precificado - B10.01a05","Erro: há repetição de empresa de orçamento de empresa para o item sendo precificado - B10.01a05",
IF(X40="Erro: a fonte de preços informada é incompatível com compras governamentais - B11.01a05","Erro: a fonte de preços informada é incompatível com compras governamentais - B11.01a05",
IF(Y40="Erro: a fonte de preços informada é incompatível com compras governamentais - B12.01a05","Erro: a fonte de preços informada é incompatível com compras governamentais - B12.01a05",
IF(Z40="Erro: há linhas sendo puladas - B13.01a04","Erro: há linhas sendo puladas - B13.01a04",
IF(AA40="Erro: há linhas sendo puladas - B14.01a05","Erro: há linhas sendo puladas - B14.01a05",
IF(AB40="Erro: há linhas sendo puladas - B15.01a05","Erro: há linhas sendo puladas - B15.01a05",
IF(AC40="Erro: há linhas sendo puladas - B16.01a05","Erro: há linhas sendo puladas - B16.01a05",
IF(AND(P40&lt;&gt;"",P40=0),"Preenchimento incompleto: número de propostas válidas igual a zero - B17.01",
"Preenchimento correto"))))))))))))))))))))))))))))))))))</f>
        <v/>
      </c>
      <c r="U40" s="123"/>
      <c r="V40" s="121" t="str">
        <f t="shared" ref="V40" si="91" xml:space="preserve">
IF(COUNTIFS(I40:I44,I40,L40:L44,"=Mídia especializada")&gt;1,"Erro: há repetição de empresa de mídia especializada para o item sendo precificado - B09.01a05",
IF(COUNTIFS(I40:I44,I41,L40:L44,"=Mídia especializada")&gt;1,"Erro: há repetição de empresa de mídia especializada para o item sendo precificado - B09.01a05",
IF(COUNTIFS(I40:I44,I42,L40:L44,"=Mídia especializada")&gt;1,"Erro: há repetição de empresa de mídia especializada para o item sendo precificado - B09.01a05",
IF(COUNTIFS(I40:I44,I43,L40:L44,"=Mídia especializada")&gt;1,"Erro: há repetição de empresa de mídia especializada para o item sendo precificado - B09.01a05",
IF(COUNTIFS(I40:I44,I44,L40:L44,"=Mídia especializada")&gt;1,"Erro: há repetição de empresa de mídia especializada para o item sendo precificado - B09.01a05",
"***")))))</f>
        <v>***</v>
      </c>
      <c r="W40" s="119" t="str">
        <f t="shared" ref="W40" si="92" xml:space="preserve">
IF(COUNTIFS(I40:I44,I40,L40:L44,"=Orçamento de empresa")&gt;1,"Erro: há repetição de empresa de orçamento de empresa para o item sendo precificado - B10.01a05",
IF(COUNTIFS(I40:I44,I41,L40:L44,"=Orçamento de empresa")&gt;1,"Erro: há repetição de empresa de orçamento de empresa para o item sendo precificado - B10.01a05",
IF(COUNTIFS(I40:I44,I42,L40:L44,"=Orçamento de empresa")&gt;1,"Erro: há repetição de empresa de orçamento de empresa para o item sendo precificado - B10.01a05",
IF(COUNTIFS(I40:I44,I43,L40:L44,"=Orçamento de empresa")&gt;1,"Erro: há repetição de empresa de orçamento de empresa para o item sendo precificado - B10.01a05",
IF(COUNTIFS(I40:I44,I44,L40:L44,"=Orçamento de empresa")&gt;1,"Erro: há repetição de empresa de orçamento de empresa para o item sendo precificado - B10.01a05",
"***")))))</f>
        <v>***</v>
      </c>
      <c r="X40" s="119" t="str">
        <f t="shared" ref="X40" si="93" xml:space="preserve">
IF(AND(I40="Compras governamentais",K40&lt;&gt;"",L40="Orçamento de empresa"),"Erro: a fonte de preços informada é incompatível com compras governamentais - B11.01a05",
IF(AND(I41="Compras governamentais",K41&lt;&gt;"",L41="Orçamento de empresa"),"Erro: a fonte de preços informada é incompatível com compras governamentais - B11.01a05",
IF(AND(I42="Compras governamentais",K42&lt;&gt;"",L42="Orçamento de empresa"),"Erro: a fonte de preços informada é incompatível com compras governamentais - B11.01a05",
IF(AND(I43="Compras governamentais",K43&lt;&gt;"",L43="Orçamento de empresa"),"Erro: a fonte de preços informada é incompatível com compras governamentais - B11.01a05",
IF(AND(I44="Compras governamentais",K44&lt;&gt;"",L44="Orçamento de empresa"),"Erro: a fonte de preços informada é incompatível com compras governamentais - B11.01a05",
"***")))))</f>
        <v>***</v>
      </c>
      <c r="Y40" s="119" t="str">
        <f t="shared" ref="Y40" si="94" xml:space="preserve">
IF(AND(I40="Compras governamentais",K40&lt;&gt;"",L40="Mídia especializada"),"Erro: a fonte de preços informada é incompatível com compras governamentais - B12.01a05",
IF(AND(I41="Compras governamentais",K41&lt;&gt;"",L41="Mídia especializada"),"Erro: a fonte de preços informada é incompatível com compras governamentais - B12.01a05",
IF(AND(I42="Compras governamentais",K42&lt;&gt;"",L42="Mídia especializada"),"Erro: a fonte de preços informada é incompatível com compras governamentais - B12.01a05",
IF(AND(I43="Compras governamentais",K43&lt;&gt;"",L43="Mídia especializada"),"Erro: a fonte de preços informada é incompatível com compras governamentais - B12.01a05",
IF(AND(I44="Compras governamentais",K44&lt;&gt;"",L44="Mídia especializada"),"Erro: a fonte de preços informada é incompatível com compras governamentais - B12.01a05",
"***")))))</f>
        <v>***</v>
      </c>
      <c r="Z40" s="119" t="str">
        <f t="shared" ref="Z40" si="95" xml:space="preserve">
IF(AND(I41&lt;&gt;"",OR(I40="")),"Erro: há linhas sendo puladas - B13.01a04",
IF(AND(I42&lt;&gt;"",OR(I40="",I41="")),"Erro: há linhas sendo puladas - B13.01a04",
IF(AND(I43&lt;&gt;"",OR(I40="",I41="",I42="")),"Erro: há linhas sendo puladas - B13.01a04",
IF(AND(I44&lt;&gt;"",OR(I40="",I41="",I42="",I43="")),"Erro: há linhas sendo puladas - B13.01a04",
"***"))))</f>
        <v>***</v>
      </c>
      <c r="AA40" s="119" t="str">
        <f t="shared" ref="AA40" si="96" xml:space="preserve">
IF(AND(K41&lt;&gt;"",OR(K40="")),"Erro: há linhas sendo puladas - B14.01a05",
IF(AND(K42&lt;&gt;"",OR(K40="",K41="")),"Erro: há linhas sendo puladas - B14.01a05",
IF(AND(K43&lt;&gt;"",OR(K40="",K41="",K42="")),"Erro: há linhas sendo puladas - B14.01a05",
IF(AND(K44&lt;&gt;"",OR(K40="",K41="",K42="",K43="")),"Erro: há linhas sendo puladas - B14.01a05",
"***"))))</f>
        <v>***</v>
      </c>
      <c r="AB40" s="119" t="str">
        <f t="shared" ref="AB40" si="97" xml:space="preserve">
IF(AND(L41&lt;&gt;"",OR(L40="")),"Erro: há linhas sendo puladas - B15.01a05",
IF(AND(L42&lt;&gt;"",OR(L40="",L41="")),"Erro: há linhas sendo puladas - B15.01a05",
IF(AND(L43&lt;&gt;"",OR(L40="",L41="",L42="")),"Erro: há linhas sendo puladas - B15.01a05",
IF(AND(L44&lt;&gt;"",OR(L40="",L41="",L42="",L43="")),"Erro: há linhas sendo puladas - B15.01a05",
"***"))))</f>
        <v>***</v>
      </c>
      <c r="AC40" s="119" t="str">
        <f t="shared" ref="AC40" si="98" xml:space="preserve">
IF(AND(M41&lt;&gt;"",OR(M40="")),"Erro: há linhas sendo puladas - B16.01a05",
IF(AND(M42&lt;&gt;"",OR(M40="",M41="")),"Erro: há linhas sendo puladas - B16.01a05",
IF(AND(M43&lt;&gt;"",OR(M40="",M41="",M42="")),"Erro: há linhas sendo puladas - B16.01a05",
IF(AND(M44&lt;&gt;"",OR(M40="",M41="",M42="",M43="")),"Erro: há linhas sendo puladas - B16.01a05",
"***"))))</f>
        <v>***</v>
      </c>
      <c r="AD40" s="131" t="str">
        <f t="shared" ref="AD40" si="99" xml:space="preserve">
IF(T40&lt;&gt;"Preenchimento correto","",
IF(K40="","",
IF(M40="Não válido","",
K40)))</f>
        <v/>
      </c>
    </row>
    <row r="41" spans="1:30" ht="60.75" customHeight="1">
      <c r="A41" s="242"/>
      <c r="B41" s="257"/>
      <c r="C41" s="217"/>
      <c r="D41" s="218"/>
      <c r="E41" s="219"/>
      <c r="F41" s="220"/>
      <c r="G41" s="221"/>
      <c r="H41" s="35">
        <v>2</v>
      </c>
      <c r="I41" s="172"/>
      <c r="J41" s="36" t="str">
        <f xml:space="preserve">
IF(I41="","",
VLOOKUP(I41,'BD EMPRES'!$B$8:$C$507,2,FALSE))</f>
        <v/>
      </c>
      <c r="K41" s="178"/>
      <c r="L41" s="179"/>
      <c r="M41" s="179"/>
      <c r="N41" s="180"/>
      <c r="O41" s="223"/>
      <c r="P41" s="228"/>
      <c r="Q41" s="230"/>
      <c r="R41" s="232"/>
      <c r="S41" s="234"/>
      <c r="T41" s="236"/>
      <c r="U41" s="23"/>
      <c r="V41" s="122"/>
      <c r="W41" s="118"/>
      <c r="X41" s="118"/>
      <c r="Y41" s="118"/>
      <c r="Z41" s="118"/>
      <c r="AA41" s="118"/>
      <c r="AB41" s="118"/>
      <c r="AC41" s="118"/>
      <c r="AD41" s="132" t="str">
        <f t="shared" ref="AD41" si="100" xml:space="preserve">
IF(T40&lt;&gt;"Preenchimento correto","",
IF(K41="","",
IF(M41="Não válido","",
K41)))</f>
        <v/>
      </c>
    </row>
    <row r="42" spans="1:30" ht="60.75" customHeight="1">
      <c r="A42" s="242"/>
      <c r="B42" s="257"/>
      <c r="C42" s="217"/>
      <c r="D42" s="218"/>
      <c r="E42" s="219"/>
      <c r="F42" s="220"/>
      <c r="G42" s="221"/>
      <c r="H42" s="35">
        <v>3</v>
      </c>
      <c r="I42" s="172"/>
      <c r="J42" s="36" t="str">
        <f xml:space="preserve">
IF(I42="","",
VLOOKUP(I42,'BD EMPRES'!$B$8:$C$507,2,FALSE))</f>
        <v/>
      </c>
      <c r="K42" s="178"/>
      <c r="L42" s="179"/>
      <c r="M42" s="179"/>
      <c r="N42" s="180"/>
      <c r="O42" s="223"/>
      <c r="P42" s="228"/>
      <c r="Q42" s="230"/>
      <c r="R42" s="232"/>
      <c r="S42" s="234"/>
      <c r="T42" s="236"/>
      <c r="U42" s="23"/>
      <c r="V42" s="122"/>
      <c r="W42" s="118"/>
      <c r="X42" s="118"/>
      <c r="Y42" s="118"/>
      <c r="Z42" s="118"/>
      <c r="AA42" s="118"/>
      <c r="AB42" s="118"/>
      <c r="AC42" s="118"/>
      <c r="AD42" s="132" t="str">
        <f t="shared" ref="AD42" si="101" xml:space="preserve">
IF(T40&lt;&gt;"Preenchimento correto","",
IF(K42="","",
IF(M42="Não válido","",
K42)))</f>
        <v/>
      </c>
    </row>
    <row r="43" spans="1:30" ht="60.75" customHeight="1">
      <c r="A43" s="242"/>
      <c r="B43" s="257"/>
      <c r="C43" s="217"/>
      <c r="D43" s="218"/>
      <c r="E43" s="219"/>
      <c r="F43" s="220"/>
      <c r="G43" s="221"/>
      <c r="H43" s="35">
        <v>4</v>
      </c>
      <c r="I43" s="172"/>
      <c r="J43" s="36" t="str">
        <f xml:space="preserve">
IF(I43="","",
VLOOKUP(I43,'BD EMPRES'!$B$8:$C$507,2,FALSE))</f>
        <v/>
      </c>
      <c r="K43" s="178"/>
      <c r="L43" s="179"/>
      <c r="M43" s="179"/>
      <c r="N43" s="180"/>
      <c r="O43" s="223"/>
      <c r="P43" s="228"/>
      <c r="Q43" s="230"/>
      <c r="R43" s="232"/>
      <c r="S43" s="234"/>
      <c r="T43" s="236"/>
      <c r="U43" s="23"/>
      <c r="V43" s="122"/>
      <c r="W43" s="118"/>
      <c r="X43" s="118"/>
      <c r="Y43" s="118"/>
      <c r="Z43" s="118"/>
      <c r="AA43" s="118"/>
      <c r="AB43" s="118"/>
      <c r="AC43" s="118"/>
      <c r="AD43" s="132" t="str">
        <f t="shared" ref="AD43" si="102" xml:space="preserve">
IF(T40&lt;&gt;"Preenchimento correto","",
IF(K43="","",
IF(M43="Não válido","",
K43)))</f>
        <v/>
      </c>
    </row>
    <row r="44" spans="1:30" ht="60.75" customHeight="1">
      <c r="A44" s="242"/>
      <c r="B44" s="257"/>
      <c r="C44" s="217"/>
      <c r="D44" s="218"/>
      <c r="E44" s="219"/>
      <c r="F44" s="220"/>
      <c r="G44" s="221"/>
      <c r="H44" s="37">
        <v>5</v>
      </c>
      <c r="I44" s="172"/>
      <c r="J44" s="38" t="str">
        <f xml:space="preserve">
IF(I44="","",
VLOOKUP(I44,'BD EMPRES'!$B$8:$C$507,2,FALSE))</f>
        <v/>
      </c>
      <c r="K44" s="183"/>
      <c r="L44" s="181"/>
      <c r="M44" s="181"/>
      <c r="N44" s="182"/>
      <c r="O44" s="224"/>
      <c r="P44" s="228"/>
      <c r="Q44" s="230"/>
      <c r="R44" s="232"/>
      <c r="S44" s="234"/>
      <c r="T44" s="236"/>
      <c r="U44" s="23"/>
      <c r="V44" s="133"/>
      <c r="W44" s="134"/>
      <c r="X44" s="134"/>
      <c r="Y44" s="134"/>
      <c r="Z44" s="134"/>
      <c r="AA44" s="134"/>
      <c r="AB44" s="134"/>
      <c r="AC44" s="134"/>
      <c r="AD44" s="135" t="str">
        <f t="shared" ref="AD44" si="103" xml:space="preserve">
IF(T40&gt;"Preenchimento correto","",
IF(K44="","",
IF(M44="Não válido","",
K44)))</f>
        <v/>
      </c>
    </row>
    <row r="45" spans="1:30" ht="60.75" customHeight="1">
      <c r="A45" s="242"/>
      <c r="B45" s="257" t="str">
        <f>IF(OR('BD ITEM'!$Q19&lt;&gt;"Preenchimento correto"),"",'BD ITEM'!B19)</f>
        <v/>
      </c>
      <c r="C45" s="217" t="str">
        <f>IF(OR('BD ITEM'!$Q19&lt;&gt;"Preenchimento correto"),"",'BD ITEM'!C19)</f>
        <v/>
      </c>
      <c r="D45" s="218" t="str">
        <f>IF(OR('BD ITEM'!$Q19&lt;&gt;"Preenchimento correto"),"",'BD ITEM'!D19)</f>
        <v/>
      </c>
      <c r="E45" s="219" t="str">
        <f>IF(OR('BD ITEM'!$Q19&lt;&gt;"Preenchimento correto"),"",'BD ITEM'!J19)</f>
        <v/>
      </c>
      <c r="F45" s="220" t="str">
        <f>IF(OR('BD ITEM'!$Q19&lt;&gt;"Preenchimento correto"),"",'BD ITEM'!K19)</f>
        <v/>
      </c>
      <c r="G45" s="221" t="str">
        <f>IF(OR('BD ITEM'!$Q19&lt;&gt;"Preenchimento correto"),"",'BD ITEM'!L19)</f>
        <v/>
      </c>
      <c r="H45" s="39">
        <v>1</v>
      </c>
      <c r="I45" s="173"/>
      <c r="J45" s="34" t="str">
        <f xml:space="preserve">
IF(I45="","",
VLOOKUP(I45,'BD EMPRES'!$B$8:$C$507,2,FALSE))</f>
        <v/>
      </c>
      <c r="K45" s="175"/>
      <c r="L45" s="176"/>
      <c r="M45" s="176"/>
      <c r="N45" s="177"/>
      <c r="O45" s="222"/>
      <c r="P45" s="228" t="str">
        <f t="shared" ref="P45" si="104" xml:space="preserve">
IF(AND(K45="",K46="",K47="",K48="",K49=""),"",
COUNTIFS(K45:K49,"&lt;&gt;""",M45:M49,"=Válido"))</f>
        <v/>
      </c>
      <c r="Q45" s="230" t="str">
        <f t="shared" ref="Q45" si="105" xml:space="preserve">
IF(T45&lt;&gt;"Preenchimento correto","",
IF(P45=1,0,
IF(P45=0,"",
IF(P45="","",
ROUND(_xlfn.STDEV.S(AD45:AD49)/AVERAGE(AD45:AD49),4)))))</f>
        <v/>
      </c>
      <c r="R45" s="232" t="str">
        <f t="shared" ref="R45" si="106" xml:space="preserve">
IF(T45&lt;&gt;"Preenchimento correto","",
IF(P45="","",
IF(P45=0,"",
IF(O45="","",
IF(O45="Menor valor",MIN(AD45:AD49),
IF(AND(O45="Tend. central",Q45&lt;=0.25),ROUND(AVERAGE(AD45:AD49),2),
IF(AND(O45="Tend. central",Q45&gt;0.25),ROUND(MEDIAN(AD45:AD49),2))))))))</f>
        <v/>
      </c>
      <c r="S45" s="234" t="str">
        <f t="shared" ref="S45" si="107" xml:space="preserve">
IF(T45&lt;&gt;"Preenchimento correto","",
IF(O45="","",
IF(P45="","",
IF(P45=0,"",
IF(OR(G45="",R45=""),"",
G45*R45)))))</f>
        <v/>
      </c>
      <c r="T45" s="236" t="str">
        <f t="shared" ref="T45" si="108" xml:space="preserve">
IF(AND(A45="",B45="",I45="",I46="",I47="",I48="",I49="",K45="",K46="",K47="",K48="",K49="",L45="",L46="",L47="",L48="",L49="",M45="",M46="",M47="",M48="",M49="",O45=""),"",
IF(A45="","Preenchimento incompleto: falta informar o ID SEC - B01.01",
IF(AND(A45&lt;&gt;"",B45&lt;&gt;"",I45="",I46="",I47="",I48="",I49="",K45="",K46="",K47="",K48="",K49="",L45="",L46="",L47="",L48="",L49="",M45="",M46="",M47="",M48="",M49="",O45=""),"Preenchimento incompleto: item sem nenhuma informação de empresa e preço e fonte de preço e validade do orçamento e modalidade de cálculo - B02.01",
IF(AND(B45="",OR(I45&lt;&gt;"",I46&lt;&gt;"",I47&lt;&gt;"",I48&lt;&gt;"",I49&lt;&gt;"",K45&lt;&gt;"",K46&lt;&gt;"",K47&lt;&gt;"",K48&lt;&gt;"",K49&lt;&gt;"",L45&lt;&gt;"",L46&lt;&gt;"",L47&lt;&gt;"",L48&lt;&gt;"",L49&lt;&gt;"",M45&lt;&gt;"",M46&lt;&gt;"",M47&lt;&gt;"",M48&lt;&gt;"",M49&lt;&gt;"",O45&lt;&gt;"")),"Erro: há empresa(s) e/ou preço(s) e/ou fonte(s) de preço e/ou validade(s) do orçamento e/ou modalidade de cálculo informados para item inexistente - B03.01",
IF(AND(I45&lt;&gt;"",OR(K45="",L45="",M45="",O45="")),"Preenchimento incompleto: empresa sem preço e(ou) fonte de preço e(ou) validade do orçamento e(ou) modalidade de cálculo associados - B04.01",
IF(AND(I46&lt;&gt;"",OR(K46="",L46="",M46="",O45="")),"Preenchimento incompleto: empresa sem preço e(ou) fonte de preço e(ou) validade do orçamento e(ou) modalidade de cálculo associados - B04.02",
IF(AND(I47&lt;&gt;"",OR(K47="",L47="",M47="",O45="")),"Preenchimento incompleto: empresa sem preço e(ou) fonte de preço e(ou) validade do orçamento e(ou) modalidade de cálculo associados - B04.03",
IF(AND(I48&lt;&gt;"",OR(K48="",L48="",M48="",O45="")),"Preenchimento incompleto: empresa sem preço e(ou) fonte de preço e(ou) validade do orçamento e(ou) modalidade de cálculo associados - B04.04",
IF(AND(I49&lt;&gt;"",OR(K49="",L49="",M49="",O45="")),"Preenchimento incompleto: empresa sem preço e(ou) fonte de preço e(ou) validade do orçamento e(ou) modalidade de cálculo associados - B04.05",
IF(AND(K45&lt;&gt;"",OR(I45="",L45="",M45="",O45="")),"Preenchimento incompleto: preço sem empresa e(ou) fonte do preço associados e(ou) validade do orçamento e(ou) modalidade de cálculo associados - B05.01",
IF(AND(K46&lt;&gt;"",OR(I46="",L46="",M46="",O45="")),"Preenchimento incompleto: preço sem empresa e(ou) fonte do preço associados e(ou) validade do orçamento e(ou) modalidade de cálculo associados - B05.02",
IF(AND(K47&lt;&gt;"",OR(I47="",L47="",M47="",O45="")),"Preenchimento incompleto: preço sem empresa e(ou) fonte do preço associados e(ou) validade do orçamento e(ou) modalidade de cálculo associados - B05.03",
IF(AND(K48&lt;&gt;"",OR(I48="",L48="",M48="",O45="")),"Preenchimento incompleto: preço sem empresa e(ou) fonte do preço associados e(ou) validade do orçamento e(ou) modalidade de cálculo associados - B05.04",
IF(AND(K49&lt;&gt;"",OR(I49="",L49="",M49="",O45="")),"Preenchimento incompleto: preço sem empresa e(ou) fonte do preço associados e(ou) validade do orçamento e(ou) modalidade de cálculo associados - B05.05",
IF(AND(L45&lt;&gt;"",OR(K45="",I45="",M45="",O45="")),"Preenchimento incompleto: fonte do preço sem empresa e(ou) preço associados e(ou) validade do orçamento e(ou) modalidade de cálculo associados - B06.01",
IF(AND(L46&lt;&gt;"",OR(K46="",I46="",M46="",O45="")),"Preenchimento incompleto: fonte do preço sem empresa e(ou) preço associados e(ou) validade do orçamento e(ou) modalidade de cálculo associados - B06.02",
IF(AND(L47&lt;&gt;"",OR(K47="",I47="",M47="",O45="")),"Preenchimento incompleto: fonte do preço sem empresa e(ou) preço associados e(ou) validade do orçamento e(ou) modalidade de cálculo associados - B06.03",
IF(AND(L48&lt;&gt;"",OR(K48="",I48="",M48="",O45="")),"Preenchimento incompleto: fonte do preço sem empresa e(ou) preço associados e(ou) validade do orçamento e(ou) modalidade de cálculo associados - B06.04",
IF(AND(L49&lt;&gt;"",OR(K49="",I49="",M49="",O45="")),"Preenchimento incompleto: fonte do preço sem empresa e(ou) preço associados e(ou) validade do orçamento e(ou) modalidade de cálculo associados - B06.05",
IF(AND(M45&lt;&gt;"",OR(K45="",I45="",L45="",O45="")),"Preenchimento incompleto: validade do orçamento sem empresa e(ou) preço associados e(ou) fonte do preço e(ou) modalidade de cálculo associados - B07.01",
IF(AND(M46&lt;&gt;"",OR(K46="",I46="",L46="",O45="")),"Preenchimento incompleto: validade do orçamento sem empresa e(ou) preço associados e(ou) fonte do preço e(ou) modalidade de cálculo associados - B07.02",
IF(AND(M47&lt;&gt;"",OR(K47="",I47="",L47="",O45="")),"Preenchimento incompleto: validade do orçamento sem empresa e(ou) preço associados e(ou) fonte do preço e(ou) modalidade de cálculo associados - B07.03",
IF(AND(M48&lt;&gt;"",OR(K48="",I48="",L48="",O45="")),"Preenchimento incompleto: validade do orçamento sem empresa e(ou) preço associados e(ou) fonte do preço e(ou) modalidade de cálculo associados - B07.04",
IF(AND(M49&lt;&gt;"",OR(K49="",I49="",L49="",O45="")),"Preenchimento incompleto: validade do orçamento sem empresa e(ou) preço associados e(ou) fonte do preço e(ou) modalidade de cálculo associados - B07.05",
IF(O45="","Preenchimento incompleto: modalidade de cálculo não informada - B08.01",
IF(V45="Erro: há repetição de empresa de mídia especializada para o item sendo precificado - B09.01a05","Erro: há repetição de empresa de mídia especializada para o item sendo precificado - B09.01a05",
IF(W45="Erro: há repetição de empresa de orçamento de empresa para o item sendo precificado - B10.01a05","Erro: há repetição de empresa de orçamento de empresa para o item sendo precificado - B10.01a05",
IF(X45="Erro: a fonte de preços informada é incompatível com compras governamentais - B11.01a05","Erro: a fonte de preços informada é incompatível com compras governamentais - B11.01a05",
IF(Y45="Erro: a fonte de preços informada é incompatível com compras governamentais - B12.01a05","Erro: a fonte de preços informada é incompatível com compras governamentais - B12.01a05",
IF(Z45="Erro: há linhas sendo puladas - B13.01a04","Erro: há linhas sendo puladas - B13.01a04",
IF(AA45="Erro: há linhas sendo puladas - B14.01a05","Erro: há linhas sendo puladas - B14.01a05",
IF(AB45="Erro: há linhas sendo puladas - B15.01a05","Erro: há linhas sendo puladas - B15.01a05",
IF(AC45="Erro: há linhas sendo puladas - B16.01a05","Erro: há linhas sendo puladas - B16.01a05",
IF(AND(P45&lt;&gt;"",P45=0),"Preenchimento incompleto: número de propostas válidas igual a zero - B17.01",
"Preenchimento correto"))))))))))))))))))))))))))))))))))</f>
        <v/>
      </c>
      <c r="U45" s="123"/>
      <c r="V45" s="121" t="str">
        <f t="shared" ref="V45" si="109" xml:space="preserve">
IF(COUNTIFS(I45:I49,I45,L45:L49,"=Mídia especializada")&gt;1,"Erro: há repetição de empresa de mídia especializada para o item sendo precificado - B09.01a05",
IF(COUNTIFS(I45:I49,I46,L45:L49,"=Mídia especializada")&gt;1,"Erro: há repetição de empresa de mídia especializada para o item sendo precificado - B09.01a05",
IF(COUNTIFS(I45:I49,I47,L45:L49,"=Mídia especializada")&gt;1,"Erro: há repetição de empresa de mídia especializada para o item sendo precificado - B09.01a05",
IF(COUNTIFS(I45:I49,I48,L45:L49,"=Mídia especializada")&gt;1,"Erro: há repetição de empresa de mídia especializada para o item sendo precificado - B09.01a05",
IF(COUNTIFS(I45:I49,I49,L45:L49,"=Mídia especializada")&gt;1,"Erro: há repetição de empresa de mídia especializada para o item sendo precificado - B09.01a05",
"***")))))</f>
        <v>***</v>
      </c>
      <c r="W45" s="119" t="str">
        <f t="shared" ref="W45" si="110" xml:space="preserve">
IF(COUNTIFS(I45:I49,I45,L45:L49,"=Orçamento de empresa")&gt;1,"Erro: há repetição de empresa de orçamento de empresa para o item sendo precificado - B10.01a05",
IF(COUNTIFS(I45:I49,I46,L45:L49,"=Orçamento de empresa")&gt;1,"Erro: há repetição de empresa de orçamento de empresa para o item sendo precificado - B10.01a05",
IF(COUNTIFS(I45:I49,I47,L45:L49,"=Orçamento de empresa")&gt;1,"Erro: há repetição de empresa de orçamento de empresa para o item sendo precificado - B10.01a05",
IF(COUNTIFS(I45:I49,I48,L45:L49,"=Orçamento de empresa")&gt;1,"Erro: há repetição de empresa de orçamento de empresa para o item sendo precificado - B10.01a05",
IF(COUNTIFS(I45:I49,I49,L45:L49,"=Orçamento de empresa")&gt;1,"Erro: há repetição de empresa de orçamento de empresa para o item sendo precificado - B10.01a05",
"***")))))</f>
        <v>***</v>
      </c>
      <c r="X45" s="119" t="str">
        <f t="shared" ref="X45" si="111" xml:space="preserve">
IF(AND(I45="Compras governamentais",K45&lt;&gt;"",L45="Orçamento de empresa"),"Erro: a fonte de preços informada é incompatível com compras governamentais - B11.01a05",
IF(AND(I46="Compras governamentais",K46&lt;&gt;"",L46="Orçamento de empresa"),"Erro: a fonte de preços informada é incompatível com compras governamentais - B11.01a05",
IF(AND(I47="Compras governamentais",K47&lt;&gt;"",L47="Orçamento de empresa"),"Erro: a fonte de preços informada é incompatível com compras governamentais - B11.01a05",
IF(AND(I48="Compras governamentais",K48&lt;&gt;"",L48="Orçamento de empresa"),"Erro: a fonte de preços informada é incompatível com compras governamentais - B11.01a05",
IF(AND(I49="Compras governamentais",K49&lt;&gt;"",L49="Orçamento de empresa"),"Erro: a fonte de preços informada é incompatível com compras governamentais - B11.01a05",
"***")))))</f>
        <v>***</v>
      </c>
      <c r="Y45" s="119" t="str">
        <f t="shared" ref="Y45" si="112" xml:space="preserve">
IF(AND(I45="Compras governamentais",K45&lt;&gt;"",L45="Mídia especializada"),"Erro: a fonte de preços informada é incompatível com compras governamentais - B12.01a05",
IF(AND(I46="Compras governamentais",K46&lt;&gt;"",L46="Mídia especializada"),"Erro: a fonte de preços informada é incompatível com compras governamentais - B12.01a05",
IF(AND(I47="Compras governamentais",K47&lt;&gt;"",L47="Mídia especializada"),"Erro: a fonte de preços informada é incompatível com compras governamentais - B12.01a05",
IF(AND(I48="Compras governamentais",K48&lt;&gt;"",L48="Mídia especializada"),"Erro: a fonte de preços informada é incompatível com compras governamentais - B12.01a05",
IF(AND(I49="Compras governamentais",K49&lt;&gt;"",L49="Mídia especializada"),"Erro: a fonte de preços informada é incompatível com compras governamentais - B12.01a05",
"***")))))</f>
        <v>***</v>
      </c>
      <c r="Z45" s="119" t="str">
        <f t="shared" ref="Z45" si="113" xml:space="preserve">
IF(AND(I46&lt;&gt;"",OR(I45="")),"Erro: há linhas sendo puladas - B13.01a04",
IF(AND(I47&lt;&gt;"",OR(I45="",I46="")),"Erro: há linhas sendo puladas - B13.01a04",
IF(AND(I48&lt;&gt;"",OR(I45="",I46="",I47="")),"Erro: há linhas sendo puladas - B13.01a04",
IF(AND(I49&lt;&gt;"",OR(I45="",I46="",I47="",I48="")),"Erro: há linhas sendo puladas - B13.01a04",
"***"))))</f>
        <v>***</v>
      </c>
      <c r="AA45" s="119" t="str">
        <f t="shared" ref="AA45" si="114" xml:space="preserve">
IF(AND(K46&lt;&gt;"",OR(K45="")),"Erro: há linhas sendo puladas - B14.01a05",
IF(AND(K47&lt;&gt;"",OR(K45="",K46="")),"Erro: há linhas sendo puladas - B14.01a05",
IF(AND(K48&lt;&gt;"",OR(K45="",K46="",K47="")),"Erro: há linhas sendo puladas - B14.01a05",
IF(AND(K49&lt;&gt;"",OR(K45="",K46="",K47="",K48="")),"Erro: há linhas sendo puladas - B14.01a05",
"***"))))</f>
        <v>***</v>
      </c>
      <c r="AB45" s="119" t="str">
        <f t="shared" ref="AB45" si="115" xml:space="preserve">
IF(AND(L46&lt;&gt;"",OR(L45="")),"Erro: há linhas sendo puladas - B15.01a05",
IF(AND(L47&lt;&gt;"",OR(L45="",L46="")),"Erro: há linhas sendo puladas - B15.01a05",
IF(AND(L48&lt;&gt;"",OR(L45="",L46="",L47="")),"Erro: há linhas sendo puladas - B15.01a05",
IF(AND(L49&lt;&gt;"",OR(L45="",L46="",L47="",L48="")),"Erro: há linhas sendo puladas - B15.01a05",
"***"))))</f>
        <v>***</v>
      </c>
      <c r="AC45" s="119" t="str">
        <f t="shared" ref="AC45" si="116" xml:space="preserve">
IF(AND(M46&lt;&gt;"",OR(M45="")),"Erro: há linhas sendo puladas - B16.01a05",
IF(AND(M47&lt;&gt;"",OR(M45="",M46="")),"Erro: há linhas sendo puladas - B16.01a05",
IF(AND(M48&lt;&gt;"",OR(M45="",M46="",M47="")),"Erro: há linhas sendo puladas - B16.01a05",
IF(AND(M49&lt;&gt;"",OR(M45="",M46="",M47="",M48="")),"Erro: há linhas sendo puladas - B16.01a05",
"***"))))</f>
        <v>***</v>
      </c>
      <c r="AD45" s="131" t="str">
        <f t="shared" ref="AD45" si="117" xml:space="preserve">
IF(T45&lt;&gt;"Preenchimento correto","",
IF(K45="","",
IF(M45="Não válido","",
K45)))</f>
        <v/>
      </c>
    </row>
    <row r="46" spans="1:30" ht="60.75" customHeight="1">
      <c r="A46" s="242"/>
      <c r="B46" s="257"/>
      <c r="C46" s="217"/>
      <c r="D46" s="218"/>
      <c r="E46" s="219"/>
      <c r="F46" s="220"/>
      <c r="G46" s="221"/>
      <c r="H46" s="35">
        <v>2</v>
      </c>
      <c r="I46" s="172"/>
      <c r="J46" s="36" t="str">
        <f xml:space="preserve">
IF(I46="","",
VLOOKUP(I46,'BD EMPRES'!$B$8:$C$507,2,FALSE))</f>
        <v/>
      </c>
      <c r="K46" s="178"/>
      <c r="L46" s="179"/>
      <c r="M46" s="179"/>
      <c r="N46" s="180"/>
      <c r="O46" s="223"/>
      <c r="P46" s="228"/>
      <c r="Q46" s="230"/>
      <c r="R46" s="232"/>
      <c r="S46" s="234"/>
      <c r="T46" s="236"/>
      <c r="U46" s="23"/>
      <c r="V46" s="122"/>
      <c r="W46" s="118"/>
      <c r="X46" s="118"/>
      <c r="Y46" s="118"/>
      <c r="Z46" s="118"/>
      <c r="AA46" s="118"/>
      <c r="AB46" s="118"/>
      <c r="AC46" s="118"/>
      <c r="AD46" s="132" t="str">
        <f t="shared" ref="AD46" si="118" xml:space="preserve">
IF(T45&lt;&gt;"Preenchimento correto","",
IF(K46="","",
IF(M46="Não válido","",
K46)))</f>
        <v/>
      </c>
    </row>
    <row r="47" spans="1:30" ht="60.75" customHeight="1">
      <c r="A47" s="242"/>
      <c r="B47" s="257"/>
      <c r="C47" s="217"/>
      <c r="D47" s="218"/>
      <c r="E47" s="219"/>
      <c r="F47" s="220"/>
      <c r="G47" s="221"/>
      <c r="H47" s="35">
        <v>3</v>
      </c>
      <c r="I47" s="172"/>
      <c r="J47" s="36" t="str">
        <f xml:space="preserve">
IF(I47="","",
VLOOKUP(I47,'BD EMPRES'!$B$8:$C$507,2,FALSE))</f>
        <v/>
      </c>
      <c r="K47" s="178"/>
      <c r="L47" s="179"/>
      <c r="M47" s="179"/>
      <c r="N47" s="180"/>
      <c r="O47" s="223"/>
      <c r="P47" s="228"/>
      <c r="Q47" s="230"/>
      <c r="R47" s="232"/>
      <c r="S47" s="234"/>
      <c r="T47" s="236"/>
      <c r="U47" s="23"/>
      <c r="V47" s="122"/>
      <c r="W47" s="118"/>
      <c r="X47" s="118"/>
      <c r="Y47" s="118"/>
      <c r="Z47" s="118"/>
      <c r="AA47" s="118"/>
      <c r="AB47" s="118"/>
      <c r="AC47" s="118"/>
      <c r="AD47" s="132" t="str">
        <f t="shared" ref="AD47" si="119" xml:space="preserve">
IF(T45&lt;&gt;"Preenchimento correto","",
IF(K47="","",
IF(M47="Não válido","",
K47)))</f>
        <v/>
      </c>
    </row>
    <row r="48" spans="1:30" ht="60.75" customHeight="1">
      <c r="A48" s="242"/>
      <c r="B48" s="257"/>
      <c r="C48" s="217"/>
      <c r="D48" s="218"/>
      <c r="E48" s="219"/>
      <c r="F48" s="220"/>
      <c r="G48" s="221"/>
      <c r="H48" s="35">
        <v>4</v>
      </c>
      <c r="I48" s="172"/>
      <c r="J48" s="36" t="str">
        <f xml:space="preserve">
IF(I48="","",
VLOOKUP(I48,'BD EMPRES'!$B$8:$C$507,2,FALSE))</f>
        <v/>
      </c>
      <c r="K48" s="178"/>
      <c r="L48" s="179"/>
      <c r="M48" s="179"/>
      <c r="N48" s="180"/>
      <c r="O48" s="223"/>
      <c r="P48" s="228"/>
      <c r="Q48" s="230"/>
      <c r="R48" s="232"/>
      <c r="S48" s="234"/>
      <c r="T48" s="236"/>
      <c r="U48" s="23"/>
      <c r="V48" s="122"/>
      <c r="W48" s="118"/>
      <c r="X48" s="118"/>
      <c r="Y48" s="118"/>
      <c r="Z48" s="118"/>
      <c r="AA48" s="118"/>
      <c r="AB48" s="118"/>
      <c r="AC48" s="118"/>
      <c r="AD48" s="132" t="str">
        <f t="shared" ref="AD48" si="120" xml:space="preserve">
IF(T45&lt;&gt;"Preenchimento correto","",
IF(K48="","",
IF(M48="Não válido","",
K48)))</f>
        <v/>
      </c>
    </row>
    <row r="49" spans="1:30" ht="60.75" customHeight="1">
      <c r="A49" s="242"/>
      <c r="B49" s="257"/>
      <c r="C49" s="217"/>
      <c r="D49" s="218"/>
      <c r="E49" s="219"/>
      <c r="F49" s="220"/>
      <c r="G49" s="221"/>
      <c r="H49" s="37">
        <v>5</v>
      </c>
      <c r="I49" s="172"/>
      <c r="J49" s="38" t="str">
        <f xml:space="preserve">
IF(I49="","",
VLOOKUP(I49,'BD EMPRES'!$B$8:$C$507,2,FALSE))</f>
        <v/>
      </c>
      <c r="K49" s="183"/>
      <c r="L49" s="181"/>
      <c r="M49" s="181"/>
      <c r="N49" s="182"/>
      <c r="O49" s="224"/>
      <c r="P49" s="228"/>
      <c r="Q49" s="230"/>
      <c r="R49" s="232"/>
      <c r="S49" s="234"/>
      <c r="T49" s="236"/>
      <c r="U49" s="23"/>
      <c r="V49" s="133"/>
      <c r="W49" s="134"/>
      <c r="X49" s="134"/>
      <c r="Y49" s="134"/>
      <c r="Z49" s="134"/>
      <c r="AA49" s="134"/>
      <c r="AB49" s="134"/>
      <c r="AC49" s="134"/>
      <c r="AD49" s="135" t="str">
        <f t="shared" ref="AD49" si="121" xml:space="preserve">
IF(T45&gt;"Preenchimento correto","",
IF(K49="","",
IF(M49="Não válido","",
K49)))</f>
        <v/>
      </c>
    </row>
    <row r="50" spans="1:30" ht="60.75" customHeight="1">
      <c r="A50" s="242"/>
      <c r="B50" s="257" t="str">
        <f>IF(OR('BD ITEM'!$Q20&lt;&gt;"Preenchimento correto"),"",'BD ITEM'!B20)</f>
        <v/>
      </c>
      <c r="C50" s="217" t="str">
        <f>IF(OR('BD ITEM'!$Q20&lt;&gt;"Preenchimento correto"),"",'BD ITEM'!C20)</f>
        <v/>
      </c>
      <c r="D50" s="218" t="str">
        <f>IF(OR('BD ITEM'!$Q20&lt;&gt;"Preenchimento correto"),"",'BD ITEM'!D20)</f>
        <v/>
      </c>
      <c r="E50" s="219" t="str">
        <f>IF(OR('BD ITEM'!$Q20&lt;&gt;"Preenchimento correto"),"",'BD ITEM'!J20)</f>
        <v/>
      </c>
      <c r="F50" s="220" t="str">
        <f>IF(OR('BD ITEM'!$Q20&lt;&gt;"Preenchimento correto"),"",'BD ITEM'!K20)</f>
        <v/>
      </c>
      <c r="G50" s="221" t="str">
        <f>IF(OR('BD ITEM'!$Q20&lt;&gt;"Preenchimento correto"),"",'BD ITEM'!L20)</f>
        <v/>
      </c>
      <c r="H50" s="39">
        <v>1</v>
      </c>
      <c r="I50" s="173"/>
      <c r="J50" s="34" t="str">
        <f xml:space="preserve">
IF(I50="","",
VLOOKUP(I50,'BD EMPRES'!$B$8:$C$507,2,FALSE))</f>
        <v/>
      </c>
      <c r="K50" s="175"/>
      <c r="L50" s="176"/>
      <c r="M50" s="176"/>
      <c r="N50" s="177"/>
      <c r="O50" s="222"/>
      <c r="P50" s="228" t="str">
        <f t="shared" ref="P50" si="122" xml:space="preserve">
IF(AND(K50="",K51="",K52="",K53="",K54=""),"",
COUNTIFS(K50:K54,"&lt;&gt;""",M50:M54,"=Válido"))</f>
        <v/>
      </c>
      <c r="Q50" s="230" t="str">
        <f t="shared" ref="Q50" si="123" xml:space="preserve">
IF(T50&lt;&gt;"Preenchimento correto","",
IF(P50=1,0,
IF(P50=0,"",
IF(P50="","",
ROUND(_xlfn.STDEV.S(AD50:AD54)/AVERAGE(AD50:AD54),4)))))</f>
        <v/>
      </c>
      <c r="R50" s="232" t="str">
        <f t="shared" ref="R50" si="124" xml:space="preserve">
IF(T50&lt;&gt;"Preenchimento correto","",
IF(P50="","",
IF(P50=0,"",
IF(O50="","",
IF(O50="Menor valor",MIN(AD50:AD54),
IF(AND(O50="Tend. central",Q50&lt;=0.25),ROUND(AVERAGE(AD50:AD54),2),
IF(AND(O50="Tend. central",Q50&gt;0.25),ROUND(MEDIAN(AD50:AD54),2))))))))</f>
        <v/>
      </c>
      <c r="S50" s="234" t="str">
        <f t="shared" ref="S50" si="125" xml:space="preserve">
IF(T50&lt;&gt;"Preenchimento correto","",
IF(O50="","",
IF(P50="","",
IF(P50=0,"",
IF(OR(G50="",R50=""),"",
G50*R50)))))</f>
        <v/>
      </c>
      <c r="T50" s="236" t="str">
        <f t="shared" ref="T50" si="126" xml:space="preserve">
IF(AND(A50="",B50="",I50="",I51="",I52="",I53="",I54="",K50="",K51="",K52="",K53="",K54="",L50="",L51="",L52="",L53="",L54="",M50="",M51="",M52="",M53="",M54="",O50=""),"",
IF(A50="","Preenchimento incompleto: falta informar o ID SEC - B01.01",
IF(AND(A50&lt;&gt;"",B50&lt;&gt;"",I50="",I51="",I52="",I53="",I54="",K50="",K51="",K52="",K53="",K54="",L50="",L51="",L52="",L53="",L54="",M50="",M51="",M52="",M53="",M54="",O50=""),"Preenchimento incompleto: item sem nenhuma informação de empresa e preço e fonte de preço e validade do orçamento e modalidade de cálculo - B02.01",
IF(AND(B50="",OR(I50&lt;&gt;"",I51&lt;&gt;"",I52&lt;&gt;"",I53&lt;&gt;"",I54&lt;&gt;"",K50&lt;&gt;"",K51&lt;&gt;"",K52&lt;&gt;"",K53&lt;&gt;"",K54&lt;&gt;"",L50&lt;&gt;"",L51&lt;&gt;"",L52&lt;&gt;"",L53&lt;&gt;"",L54&lt;&gt;"",M50&lt;&gt;"",M51&lt;&gt;"",M52&lt;&gt;"",M53&lt;&gt;"",M54&lt;&gt;"",O50&lt;&gt;"")),"Erro: há empresa(s) e/ou preço(s) e/ou fonte(s) de preço e/ou validade(s) do orçamento e/ou modalidade de cálculo informados para item inexistente - B03.01",
IF(AND(I50&lt;&gt;"",OR(K50="",L50="",M50="",O50="")),"Preenchimento incompleto: empresa sem preço e(ou) fonte de preço e(ou) validade do orçamento e(ou) modalidade de cálculo associados - B04.01",
IF(AND(I51&lt;&gt;"",OR(K51="",L51="",M51="",O50="")),"Preenchimento incompleto: empresa sem preço e(ou) fonte de preço e(ou) validade do orçamento e(ou) modalidade de cálculo associados - B04.02",
IF(AND(I52&lt;&gt;"",OR(K52="",L52="",M52="",O50="")),"Preenchimento incompleto: empresa sem preço e(ou) fonte de preço e(ou) validade do orçamento e(ou) modalidade de cálculo associados - B04.03",
IF(AND(I53&lt;&gt;"",OR(K53="",L53="",M53="",O50="")),"Preenchimento incompleto: empresa sem preço e(ou) fonte de preço e(ou) validade do orçamento e(ou) modalidade de cálculo associados - B04.04",
IF(AND(I54&lt;&gt;"",OR(K54="",L54="",M54="",O50="")),"Preenchimento incompleto: empresa sem preço e(ou) fonte de preço e(ou) validade do orçamento e(ou) modalidade de cálculo associados - B04.05",
IF(AND(K50&lt;&gt;"",OR(I50="",L50="",M50="",O50="")),"Preenchimento incompleto: preço sem empresa e(ou) fonte do preço associados e(ou) validade do orçamento e(ou) modalidade de cálculo associados - B05.01",
IF(AND(K51&lt;&gt;"",OR(I51="",L51="",M51="",O50="")),"Preenchimento incompleto: preço sem empresa e(ou) fonte do preço associados e(ou) validade do orçamento e(ou) modalidade de cálculo associados - B05.02",
IF(AND(K52&lt;&gt;"",OR(I52="",L52="",M52="",O50="")),"Preenchimento incompleto: preço sem empresa e(ou) fonte do preço associados e(ou) validade do orçamento e(ou) modalidade de cálculo associados - B05.03",
IF(AND(K53&lt;&gt;"",OR(I53="",L53="",M53="",O50="")),"Preenchimento incompleto: preço sem empresa e(ou) fonte do preço associados e(ou) validade do orçamento e(ou) modalidade de cálculo associados - B05.04",
IF(AND(K54&lt;&gt;"",OR(I54="",L54="",M54="",O50="")),"Preenchimento incompleto: preço sem empresa e(ou) fonte do preço associados e(ou) validade do orçamento e(ou) modalidade de cálculo associados - B05.05",
IF(AND(L50&lt;&gt;"",OR(K50="",I50="",M50="",O50="")),"Preenchimento incompleto: fonte do preço sem empresa e(ou) preço associados e(ou) validade do orçamento e(ou) modalidade de cálculo associados - B06.01",
IF(AND(L51&lt;&gt;"",OR(K51="",I51="",M51="",O50="")),"Preenchimento incompleto: fonte do preço sem empresa e(ou) preço associados e(ou) validade do orçamento e(ou) modalidade de cálculo associados - B06.02",
IF(AND(L52&lt;&gt;"",OR(K52="",I52="",M52="",O50="")),"Preenchimento incompleto: fonte do preço sem empresa e(ou) preço associados e(ou) validade do orçamento e(ou) modalidade de cálculo associados - B06.03",
IF(AND(L53&lt;&gt;"",OR(K53="",I53="",M53="",O50="")),"Preenchimento incompleto: fonte do preço sem empresa e(ou) preço associados e(ou) validade do orçamento e(ou) modalidade de cálculo associados - B06.04",
IF(AND(L54&lt;&gt;"",OR(K54="",I54="",M54="",O50="")),"Preenchimento incompleto: fonte do preço sem empresa e(ou) preço associados e(ou) validade do orçamento e(ou) modalidade de cálculo associados - B06.05",
IF(AND(M50&lt;&gt;"",OR(K50="",I50="",L50="",O50="")),"Preenchimento incompleto: validade do orçamento sem empresa e(ou) preço associados e(ou) fonte do preço e(ou) modalidade de cálculo associados - B07.01",
IF(AND(M51&lt;&gt;"",OR(K51="",I51="",L51="",O50="")),"Preenchimento incompleto: validade do orçamento sem empresa e(ou) preço associados e(ou) fonte do preço e(ou) modalidade de cálculo associados - B07.02",
IF(AND(M52&lt;&gt;"",OR(K52="",I52="",L52="",O50="")),"Preenchimento incompleto: validade do orçamento sem empresa e(ou) preço associados e(ou) fonte do preço e(ou) modalidade de cálculo associados - B07.03",
IF(AND(M53&lt;&gt;"",OR(K53="",I53="",L53="",O50="")),"Preenchimento incompleto: validade do orçamento sem empresa e(ou) preço associados e(ou) fonte do preço e(ou) modalidade de cálculo associados - B07.04",
IF(AND(M54&lt;&gt;"",OR(K54="",I54="",L54="",O50="")),"Preenchimento incompleto: validade do orçamento sem empresa e(ou) preço associados e(ou) fonte do preço e(ou) modalidade de cálculo associados - B07.05",
IF(O50="","Preenchimento incompleto: modalidade de cálculo não informada - B08.01",
IF(V50="Erro: há repetição de empresa de mídia especializada para o item sendo precificado - B09.01a05","Erro: há repetição de empresa de mídia especializada para o item sendo precificado - B09.01a05",
IF(W50="Erro: há repetição de empresa de orçamento de empresa para o item sendo precificado - B10.01a05","Erro: há repetição de empresa de orçamento de empresa para o item sendo precificado - B10.01a05",
IF(X50="Erro: a fonte de preços informada é incompatível com compras governamentais - B11.01a05","Erro: a fonte de preços informada é incompatível com compras governamentais - B11.01a05",
IF(Y50="Erro: a fonte de preços informada é incompatível com compras governamentais - B12.01a05","Erro: a fonte de preços informada é incompatível com compras governamentais - B12.01a05",
IF(Z50="Erro: há linhas sendo puladas - B13.01a04","Erro: há linhas sendo puladas - B13.01a04",
IF(AA50="Erro: há linhas sendo puladas - B14.01a05","Erro: há linhas sendo puladas - B14.01a05",
IF(AB50="Erro: há linhas sendo puladas - B15.01a05","Erro: há linhas sendo puladas - B15.01a05",
IF(AC50="Erro: há linhas sendo puladas - B16.01a05","Erro: há linhas sendo puladas - B16.01a05",
IF(AND(P50&lt;&gt;"",P50=0),"Preenchimento incompleto: número de propostas válidas igual a zero - B17.01",
"Preenchimento correto"))))))))))))))))))))))))))))))))))</f>
        <v/>
      </c>
      <c r="U50" s="123"/>
      <c r="V50" s="121" t="str">
        <f t="shared" ref="V50" si="127" xml:space="preserve">
IF(COUNTIFS(I50:I54,I50,L50:L54,"=Mídia especializada")&gt;1,"Erro: há repetição de empresa de mídia especializada para o item sendo precificado - B09.01a05",
IF(COUNTIFS(I50:I54,I51,L50:L54,"=Mídia especializada")&gt;1,"Erro: há repetição de empresa de mídia especializada para o item sendo precificado - B09.01a05",
IF(COUNTIFS(I50:I54,I52,L50:L54,"=Mídia especializada")&gt;1,"Erro: há repetição de empresa de mídia especializada para o item sendo precificado - B09.01a05",
IF(COUNTIFS(I50:I54,I53,L50:L54,"=Mídia especializada")&gt;1,"Erro: há repetição de empresa de mídia especializada para o item sendo precificado - B09.01a05",
IF(COUNTIFS(I50:I54,I54,L50:L54,"=Mídia especializada")&gt;1,"Erro: há repetição de empresa de mídia especializada para o item sendo precificado - B09.01a05",
"***")))))</f>
        <v>***</v>
      </c>
      <c r="W50" s="119" t="str">
        <f t="shared" ref="W50" si="128" xml:space="preserve">
IF(COUNTIFS(I50:I54,I50,L50:L54,"=Orçamento de empresa")&gt;1,"Erro: há repetição de empresa de orçamento de empresa para o item sendo precificado - B10.01a05",
IF(COUNTIFS(I50:I54,I51,L50:L54,"=Orçamento de empresa")&gt;1,"Erro: há repetição de empresa de orçamento de empresa para o item sendo precificado - B10.01a05",
IF(COUNTIFS(I50:I54,I52,L50:L54,"=Orçamento de empresa")&gt;1,"Erro: há repetição de empresa de orçamento de empresa para o item sendo precificado - B10.01a05",
IF(COUNTIFS(I50:I54,I53,L50:L54,"=Orçamento de empresa")&gt;1,"Erro: há repetição de empresa de orçamento de empresa para o item sendo precificado - B10.01a05",
IF(COUNTIFS(I50:I54,I54,L50:L54,"=Orçamento de empresa")&gt;1,"Erro: há repetição de empresa de orçamento de empresa para o item sendo precificado - B10.01a05",
"***")))))</f>
        <v>***</v>
      </c>
      <c r="X50" s="119" t="str">
        <f t="shared" ref="X50" si="129" xml:space="preserve">
IF(AND(I50="Compras governamentais",K50&lt;&gt;"",L50="Orçamento de empresa"),"Erro: a fonte de preços informada é incompatível com compras governamentais - B11.01a05",
IF(AND(I51="Compras governamentais",K51&lt;&gt;"",L51="Orçamento de empresa"),"Erro: a fonte de preços informada é incompatível com compras governamentais - B11.01a05",
IF(AND(I52="Compras governamentais",K52&lt;&gt;"",L52="Orçamento de empresa"),"Erro: a fonte de preços informada é incompatível com compras governamentais - B11.01a05",
IF(AND(I53="Compras governamentais",K53&lt;&gt;"",L53="Orçamento de empresa"),"Erro: a fonte de preços informada é incompatível com compras governamentais - B11.01a05",
IF(AND(I54="Compras governamentais",K54&lt;&gt;"",L54="Orçamento de empresa"),"Erro: a fonte de preços informada é incompatível com compras governamentais - B11.01a05",
"***")))))</f>
        <v>***</v>
      </c>
      <c r="Y50" s="119" t="str">
        <f t="shared" ref="Y50" si="130" xml:space="preserve">
IF(AND(I50="Compras governamentais",K50&lt;&gt;"",L50="Mídia especializada"),"Erro: a fonte de preços informada é incompatível com compras governamentais - B12.01a05",
IF(AND(I51="Compras governamentais",K51&lt;&gt;"",L51="Mídia especializada"),"Erro: a fonte de preços informada é incompatível com compras governamentais - B12.01a05",
IF(AND(I52="Compras governamentais",K52&lt;&gt;"",L52="Mídia especializada"),"Erro: a fonte de preços informada é incompatível com compras governamentais - B12.01a05",
IF(AND(I53="Compras governamentais",K53&lt;&gt;"",L53="Mídia especializada"),"Erro: a fonte de preços informada é incompatível com compras governamentais - B12.01a05",
IF(AND(I54="Compras governamentais",K54&lt;&gt;"",L54="Mídia especializada"),"Erro: a fonte de preços informada é incompatível com compras governamentais - B12.01a05",
"***")))))</f>
        <v>***</v>
      </c>
      <c r="Z50" s="119" t="str">
        <f t="shared" ref="Z50" si="131" xml:space="preserve">
IF(AND(I51&lt;&gt;"",OR(I50="")),"Erro: há linhas sendo puladas - B13.01a04",
IF(AND(I52&lt;&gt;"",OR(I50="",I51="")),"Erro: há linhas sendo puladas - B13.01a04",
IF(AND(I53&lt;&gt;"",OR(I50="",I51="",I52="")),"Erro: há linhas sendo puladas - B13.01a04",
IF(AND(I54&lt;&gt;"",OR(I50="",I51="",I52="",I53="")),"Erro: há linhas sendo puladas - B13.01a04",
"***"))))</f>
        <v>***</v>
      </c>
      <c r="AA50" s="119" t="str">
        <f t="shared" ref="AA50" si="132" xml:space="preserve">
IF(AND(K51&lt;&gt;"",OR(K50="")),"Erro: há linhas sendo puladas - B14.01a05",
IF(AND(K52&lt;&gt;"",OR(K50="",K51="")),"Erro: há linhas sendo puladas - B14.01a05",
IF(AND(K53&lt;&gt;"",OR(K50="",K51="",K52="")),"Erro: há linhas sendo puladas - B14.01a05",
IF(AND(K54&lt;&gt;"",OR(K50="",K51="",K52="",K53="")),"Erro: há linhas sendo puladas - B14.01a05",
"***"))))</f>
        <v>***</v>
      </c>
      <c r="AB50" s="119" t="str">
        <f t="shared" ref="AB50" si="133" xml:space="preserve">
IF(AND(L51&lt;&gt;"",OR(L50="")),"Erro: há linhas sendo puladas - B15.01a05",
IF(AND(L52&lt;&gt;"",OR(L50="",L51="")),"Erro: há linhas sendo puladas - B15.01a05",
IF(AND(L53&lt;&gt;"",OR(L50="",L51="",L52="")),"Erro: há linhas sendo puladas - B15.01a05",
IF(AND(L54&lt;&gt;"",OR(L50="",L51="",L52="",L53="")),"Erro: há linhas sendo puladas - B15.01a05",
"***"))))</f>
        <v>***</v>
      </c>
      <c r="AC50" s="119" t="str">
        <f t="shared" ref="AC50" si="134" xml:space="preserve">
IF(AND(M51&lt;&gt;"",OR(M50="")),"Erro: há linhas sendo puladas - B16.01a05",
IF(AND(M52&lt;&gt;"",OR(M50="",M51="")),"Erro: há linhas sendo puladas - B16.01a05",
IF(AND(M53&lt;&gt;"",OR(M50="",M51="",M52="")),"Erro: há linhas sendo puladas - B16.01a05",
IF(AND(M54&lt;&gt;"",OR(M50="",M51="",M52="",M53="")),"Erro: há linhas sendo puladas - B16.01a05",
"***"))))</f>
        <v>***</v>
      </c>
      <c r="AD50" s="131" t="str">
        <f t="shared" ref="AD50" si="135" xml:space="preserve">
IF(T50&lt;&gt;"Preenchimento correto","",
IF(K50="","",
IF(M50="Não válido","",
K50)))</f>
        <v/>
      </c>
    </row>
    <row r="51" spans="1:30" ht="60.75" customHeight="1">
      <c r="A51" s="242"/>
      <c r="B51" s="257"/>
      <c r="C51" s="217"/>
      <c r="D51" s="218"/>
      <c r="E51" s="219"/>
      <c r="F51" s="220"/>
      <c r="G51" s="221"/>
      <c r="H51" s="35">
        <v>2</v>
      </c>
      <c r="I51" s="172"/>
      <c r="J51" s="36" t="str">
        <f xml:space="preserve">
IF(I51="","",
VLOOKUP(I51,'BD EMPRES'!$B$8:$C$507,2,FALSE))</f>
        <v/>
      </c>
      <c r="K51" s="178"/>
      <c r="L51" s="179"/>
      <c r="M51" s="179"/>
      <c r="N51" s="180"/>
      <c r="O51" s="223"/>
      <c r="P51" s="228"/>
      <c r="Q51" s="230"/>
      <c r="R51" s="232"/>
      <c r="S51" s="234"/>
      <c r="T51" s="236"/>
      <c r="U51" s="23"/>
      <c r="V51" s="122"/>
      <c r="W51" s="118"/>
      <c r="X51" s="118"/>
      <c r="Y51" s="118"/>
      <c r="Z51" s="118"/>
      <c r="AA51" s="118"/>
      <c r="AB51" s="118"/>
      <c r="AC51" s="118"/>
      <c r="AD51" s="132" t="str">
        <f t="shared" ref="AD51" si="136" xml:space="preserve">
IF(T50&lt;&gt;"Preenchimento correto","",
IF(K51="","",
IF(M51="Não válido","",
K51)))</f>
        <v/>
      </c>
    </row>
    <row r="52" spans="1:30" ht="60.75" customHeight="1">
      <c r="A52" s="242"/>
      <c r="B52" s="257"/>
      <c r="C52" s="217"/>
      <c r="D52" s="218"/>
      <c r="E52" s="219"/>
      <c r="F52" s="220"/>
      <c r="G52" s="221"/>
      <c r="H52" s="35">
        <v>3</v>
      </c>
      <c r="I52" s="172"/>
      <c r="J52" s="36" t="str">
        <f xml:space="preserve">
IF(I52="","",
VLOOKUP(I52,'BD EMPRES'!$B$8:$C$507,2,FALSE))</f>
        <v/>
      </c>
      <c r="K52" s="178"/>
      <c r="L52" s="179"/>
      <c r="M52" s="179"/>
      <c r="N52" s="180"/>
      <c r="O52" s="223"/>
      <c r="P52" s="228"/>
      <c r="Q52" s="230"/>
      <c r="R52" s="232"/>
      <c r="S52" s="234"/>
      <c r="T52" s="236"/>
      <c r="U52" s="23"/>
      <c r="V52" s="122"/>
      <c r="W52" s="118"/>
      <c r="X52" s="118"/>
      <c r="Y52" s="118"/>
      <c r="Z52" s="118"/>
      <c r="AA52" s="118"/>
      <c r="AB52" s="118"/>
      <c r="AC52" s="118"/>
      <c r="AD52" s="132" t="str">
        <f t="shared" ref="AD52" si="137" xml:space="preserve">
IF(T50&lt;&gt;"Preenchimento correto","",
IF(K52="","",
IF(M52="Não válido","",
K52)))</f>
        <v/>
      </c>
    </row>
    <row r="53" spans="1:30" ht="60.75" customHeight="1">
      <c r="A53" s="242"/>
      <c r="B53" s="257"/>
      <c r="C53" s="217"/>
      <c r="D53" s="218"/>
      <c r="E53" s="219"/>
      <c r="F53" s="220"/>
      <c r="G53" s="221"/>
      <c r="H53" s="35">
        <v>4</v>
      </c>
      <c r="I53" s="172"/>
      <c r="J53" s="36" t="str">
        <f xml:space="preserve">
IF(I53="","",
VLOOKUP(I53,'BD EMPRES'!$B$8:$C$507,2,FALSE))</f>
        <v/>
      </c>
      <c r="K53" s="178"/>
      <c r="L53" s="179"/>
      <c r="M53" s="179"/>
      <c r="N53" s="180"/>
      <c r="O53" s="223"/>
      <c r="P53" s="228"/>
      <c r="Q53" s="230"/>
      <c r="R53" s="232"/>
      <c r="S53" s="234"/>
      <c r="T53" s="236"/>
      <c r="U53" s="23"/>
      <c r="V53" s="122"/>
      <c r="W53" s="118"/>
      <c r="X53" s="118"/>
      <c r="Y53" s="118"/>
      <c r="Z53" s="118"/>
      <c r="AA53" s="118"/>
      <c r="AB53" s="118"/>
      <c r="AC53" s="118"/>
      <c r="AD53" s="132" t="str">
        <f t="shared" ref="AD53" si="138" xml:space="preserve">
IF(T50&lt;&gt;"Preenchimento correto","",
IF(K53="","",
IF(M53="Não válido","",
K53)))</f>
        <v/>
      </c>
    </row>
    <row r="54" spans="1:30" ht="60.75" customHeight="1">
      <c r="A54" s="242"/>
      <c r="B54" s="257"/>
      <c r="C54" s="217"/>
      <c r="D54" s="218"/>
      <c r="E54" s="219"/>
      <c r="F54" s="220"/>
      <c r="G54" s="221"/>
      <c r="H54" s="37">
        <v>5</v>
      </c>
      <c r="I54" s="172"/>
      <c r="J54" s="38" t="str">
        <f xml:space="preserve">
IF(I54="","",
VLOOKUP(I54,'BD EMPRES'!$B$8:$C$507,2,FALSE))</f>
        <v/>
      </c>
      <c r="K54" s="183"/>
      <c r="L54" s="181"/>
      <c r="M54" s="181"/>
      <c r="N54" s="182"/>
      <c r="O54" s="224"/>
      <c r="P54" s="228"/>
      <c r="Q54" s="230"/>
      <c r="R54" s="232"/>
      <c r="S54" s="234"/>
      <c r="T54" s="236"/>
      <c r="U54" s="23"/>
      <c r="V54" s="133"/>
      <c r="W54" s="134"/>
      <c r="X54" s="134"/>
      <c r="Y54" s="134"/>
      <c r="Z54" s="134"/>
      <c r="AA54" s="134"/>
      <c r="AB54" s="134"/>
      <c r="AC54" s="134"/>
      <c r="AD54" s="135" t="str">
        <f t="shared" ref="AD54" si="139" xml:space="preserve">
IF(T50&gt;"Preenchimento correto","",
IF(K54="","",
IF(M54="Não válido","",
K54)))</f>
        <v/>
      </c>
    </row>
    <row r="55" spans="1:30" ht="60.75" customHeight="1">
      <c r="A55" s="242"/>
      <c r="B55" s="257" t="str">
        <f>IF(OR('BD ITEM'!$Q21&lt;&gt;"Preenchimento correto"),"",'BD ITEM'!B21)</f>
        <v/>
      </c>
      <c r="C55" s="217" t="str">
        <f>IF(OR('BD ITEM'!$Q21&lt;&gt;"Preenchimento correto"),"",'BD ITEM'!C21)</f>
        <v/>
      </c>
      <c r="D55" s="218" t="str">
        <f>IF(OR('BD ITEM'!$Q21&lt;&gt;"Preenchimento correto"),"",'BD ITEM'!D21)</f>
        <v/>
      </c>
      <c r="E55" s="219" t="str">
        <f>IF(OR('BD ITEM'!$Q21&lt;&gt;"Preenchimento correto"),"",'BD ITEM'!J21)</f>
        <v/>
      </c>
      <c r="F55" s="220" t="str">
        <f>IF(OR('BD ITEM'!$Q21&lt;&gt;"Preenchimento correto"),"",'BD ITEM'!K21)</f>
        <v/>
      </c>
      <c r="G55" s="221" t="str">
        <f>IF(OR('BD ITEM'!$Q21&lt;&gt;"Preenchimento correto"),"",'BD ITEM'!L21)</f>
        <v/>
      </c>
      <c r="H55" s="39">
        <v>1</v>
      </c>
      <c r="I55" s="173"/>
      <c r="J55" s="34" t="str">
        <f xml:space="preserve">
IF(I55="","",
VLOOKUP(I55,'BD EMPRES'!$B$8:$C$507,2,FALSE))</f>
        <v/>
      </c>
      <c r="K55" s="175"/>
      <c r="L55" s="176"/>
      <c r="M55" s="176"/>
      <c r="N55" s="177"/>
      <c r="O55" s="222"/>
      <c r="P55" s="228" t="str">
        <f t="shared" ref="P55" si="140" xml:space="preserve">
IF(AND(K55="",K56="",K57="",K58="",K59=""),"",
COUNTIFS(K55:K59,"&lt;&gt;""",M55:M59,"=Válido"))</f>
        <v/>
      </c>
      <c r="Q55" s="230" t="str">
        <f t="shared" ref="Q55" si="141" xml:space="preserve">
IF(T55&lt;&gt;"Preenchimento correto","",
IF(P55=1,0,
IF(P55=0,"",
IF(P55="","",
ROUND(_xlfn.STDEV.S(AD55:AD59)/AVERAGE(AD55:AD59),4)))))</f>
        <v/>
      </c>
      <c r="R55" s="232" t="str">
        <f t="shared" ref="R55" si="142" xml:space="preserve">
IF(T55&lt;&gt;"Preenchimento correto","",
IF(P55="","",
IF(P55=0,"",
IF(O55="","",
IF(O55="Menor valor",MIN(AD55:AD59),
IF(AND(O55="Tend. central",Q55&lt;=0.25),ROUND(AVERAGE(AD55:AD59),2),
IF(AND(O55="Tend. central",Q55&gt;0.25),ROUND(MEDIAN(AD55:AD59),2))))))))</f>
        <v/>
      </c>
      <c r="S55" s="234" t="str">
        <f t="shared" ref="S55" si="143" xml:space="preserve">
IF(T55&lt;&gt;"Preenchimento correto","",
IF(O55="","",
IF(P55="","",
IF(P55=0,"",
IF(OR(G55="",R55=""),"",
G55*R55)))))</f>
        <v/>
      </c>
      <c r="T55" s="236" t="str">
        <f t="shared" ref="T55" si="144" xml:space="preserve">
IF(AND(A55="",B55="",I55="",I56="",I57="",I58="",I59="",K55="",K56="",K57="",K58="",K59="",L55="",L56="",L57="",L58="",L59="",M55="",M56="",M57="",M58="",M59="",O55=""),"",
IF(A55="","Preenchimento incompleto: falta informar o ID SEC - B01.01",
IF(AND(A55&lt;&gt;"",B55&lt;&gt;"",I55="",I56="",I57="",I58="",I59="",K55="",K56="",K57="",K58="",K59="",L55="",L56="",L57="",L58="",L59="",M55="",M56="",M57="",M58="",M59="",O55=""),"Preenchimento incompleto: item sem nenhuma informação de empresa e preço e fonte de preço e validade do orçamento e modalidade de cálculo - B02.01",
IF(AND(B55="",OR(I55&lt;&gt;"",I56&lt;&gt;"",I57&lt;&gt;"",I58&lt;&gt;"",I59&lt;&gt;"",K55&lt;&gt;"",K56&lt;&gt;"",K57&lt;&gt;"",K58&lt;&gt;"",K59&lt;&gt;"",L55&lt;&gt;"",L56&lt;&gt;"",L57&lt;&gt;"",L58&lt;&gt;"",L59&lt;&gt;"",M55&lt;&gt;"",M56&lt;&gt;"",M57&lt;&gt;"",M58&lt;&gt;"",M59&lt;&gt;"",O55&lt;&gt;"")),"Erro: há empresa(s) e/ou preço(s) e/ou fonte(s) de preço e/ou validade(s) do orçamento e/ou modalidade de cálculo informados para item inexistente - B03.01",
IF(AND(I55&lt;&gt;"",OR(K55="",L55="",M55="",O55="")),"Preenchimento incompleto: empresa sem preço e(ou) fonte de preço e(ou) validade do orçamento e(ou) modalidade de cálculo associados - B04.01",
IF(AND(I56&lt;&gt;"",OR(K56="",L56="",M56="",O55="")),"Preenchimento incompleto: empresa sem preço e(ou) fonte de preço e(ou) validade do orçamento e(ou) modalidade de cálculo associados - B04.02",
IF(AND(I57&lt;&gt;"",OR(K57="",L57="",M57="",O55="")),"Preenchimento incompleto: empresa sem preço e(ou) fonte de preço e(ou) validade do orçamento e(ou) modalidade de cálculo associados - B04.03",
IF(AND(I58&lt;&gt;"",OR(K58="",L58="",M58="",O55="")),"Preenchimento incompleto: empresa sem preço e(ou) fonte de preço e(ou) validade do orçamento e(ou) modalidade de cálculo associados - B04.04",
IF(AND(I59&lt;&gt;"",OR(K59="",L59="",M59="",O55="")),"Preenchimento incompleto: empresa sem preço e(ou) fonte de preço e(ou) validade do orçamento e(ou) modalidade de cálculo associados - B04.05",
IF(AND(K55&lt;&gt;"",OR(I55="",L55="",M55="",O55="")),"Preenchimento incompleto: preço sem empresa e(ou) fonte do preço associados e(ou) validade do orçamento e(ou) modalidade de cálculo associados - B05.01",
IF(AND(K56&lt;&gt;"",OR(I56="",L56="",M56="",O55="")),"Preenchimento incompleto: preço sem empresa e(ou) fonte do preço associados e(ou) validade do orçamento e(ou) modalidade de cálculo associados - B05.02",
IF(AND(K57&lt;&gt;"",OR(I57="",L57="",M57="",O55="")),"Preenchimento incompleto: preço sem empresa e(ou) fonte do preço associados e(ou) validade do orçamento e(ou) modalidade de cálculo associados - B05.03",
IF(AND(K58&lt;&gt;"",OR(I58="",L58="",M58="",O55="")),"Preenchimento incompleto: preço sem empresa e(ou) fonte do preço associados e(ou) validade do orçamento e(ou) modalidade de cálculo associados - B05.04",
IF(AND(K59&lt;&gt;"",OR(I59="",L59="",M59="",O55="")),"Preenchimento incompleto: preço sem empresa e(ou) fonte do preço associados e(ou) validade do orçamento e(ou) modalidade de cálculo associados - B05.05",
IF(AND(L55&lt;&gt;"",OR(K55="",I55="",M55="",O55="")),"Preenchimento incompleto: fonte do preço sem empresa e(ou) preço associados e(ou) validade do orçamento e(ou) modalidade de cálculo associados - B06.01",
IF(AND(L56&lt;&gt;"",OR(K56="",I56="",M56="",O55="")),"Preenchimento incompleto: fonte do preço sem empresa e(ou) preço associados e(ou) validade do orçamento e(ou) modalidade de cálculo associados - B06.02",
IF(AND(L57&lt;&gt;"",OR(K57="",I57="",M57="",O55="")),"Preenchimento incompleto: fonte do preço sem empresa e(ou) preço associados e(ou) validade do orçamento e(ou) modalidade de cálculo associados - B06.03",
IF(AND(L58&lt;&gt;"",OR(K58="",I58="",M58="",O55="")),"Preenchimento incompleto: fonte do preço sem empresa e(ou) preço associados e(ou) validade do orçamento e(ou) modalidade de cálculo associados - B06.04",
IF(AND(L59&lt;&gt;"",OR(K59="",I59="",M59="",O55="")),"Preenchimento incompleto: fonte do preço sem empresa e(ou) preço associados e(ou) validade do orçamento e(ou) modalidade de cálculo associados - B06.05",
IF(AND(M55&lt;&gt;"",OR(K55="",I55="",L55="",O55="")),"Preenchimento incompleto: validade do orçamento sem empresa e(ou) preço associados e(ou) fonte do preço e(ou) modalidade de cálculo associados - B07.01",
IF(AND(M56&lt;&gt;"",OR(K56="",I56="",L56="",O55="")),"Preenchimento incompleto: validade do orçamento sem empresa e(ou) preço associados e(ou) fonte do preço e(ou) modalidade de cálculo associados - B07.02",
IF(AND(M57&lt;&gt;"",OR(K57="",I57="",L57="",O55="")),"Preenchimento incompleto: validade do orçamento sem empresa e(ou) preço associados e(ou) fonte do preço e(ou) modalidade de cálculo associados - B07.03",
IF(AND(M58&lt;&gt;"",OR(K58="",I58="",L58="",O55="")),"Preenchimento incompleto: validade do orçamento sem empresa e(ou) preço associados e(ou) fonte do preço e(ou) modalidade de cálculo associados - B07.04",
IF(AND(M59&lt;&gt;"",OR(K59="",I59="",L59="",O55="")),"Preenchimento incompleto: validade do orçamento sem empresa e(ou) preço associados e(ou) fonte do preço e(ou) modalidade de cálculo associados - B07.05",
IF(O55="","Preenchimento incompleto: modalidade de cálculo não informada - B08.01",
IF(V55="Erro: há repetição de empresa de mídia especializada para o item sendo precificado - B09.01a05","Erro: há repetição de empresa de mídia especializada para o item sendo precificado - B09.01a05",
IF(W55="Erro: há repetição de empresa de orçamento de empresa para o item sendo precificado - B10.01a05","Erro: há repetição de empresa de orçamento de empresa para o item sendo precificado - B10.01a05",
IF(X55="Erro: a fonte de preços informada é incompatível com compras governamentais - B11.01a05","Erro: a fonte de preços informada é incompatível com compras governamentais - B11.01a05",
IF(Y55="Erro: a fonte de preços informada é incompatível com compras governamentais - B12.01a05","Erro: a fonte de preços informada é incompatível com compras governamentais - B12.01a05",
IF(Z55="Erro: há linhas sendo puladas - B13.01a04","Erro: há linhas sendo puladas - B13.01a04",
IF(AA55="Erro: há linhas sendo puladas - B14.01a05","Erro: há linhas sendo puladas - B14.01a05",
IF(AB55="Erro: há linhas sendo puladas - B15.01a05","Erro: há linhas sendo puladas - B15.01a05",
IF(AC55="Erro: há linhas sendo puladas - B16.01a05","Erro: há linhas sendo puladas - B16.01a05",
IF(AND(P55&lt;&gt;"",P55=0),"Preenchimento incompleto: número de propostas válidas igual a zero - B17.01",
"Preenchimento correto"))))))))))))))))))))))))))))))))))</f>
        <v/>
      </c>
      <c r="U55" s="123"/>
      <c r="V55" s="121" t="str">
        <f t="shared" ref="V55" si="145" xml:space="preserve">
IF(COUNTIFS(I55:I59,I55,L55:L59,"=Mídia especializada")&gt;1,"Erro: há repetição de empresa de mídia especializada para o item sendo precificado - B09.01a05",
IF(COUNTIFS(I55:I59,I56,L55:L59,"=Mídia especializada")&gt;1,"Erro: há repetição de empresa de mídia especializada para o item sendo precificado - B09.01a05",
IF(COUNTIFS(I55:I59,I57,L55:L59,"=Mídia especializada")&gt;1,"Erro: há repetição de empresa de mídia especializada para o item sendo precificado - B09.01a05",
IF(COUNTIFS(I55:I59,I58,L55:L59,"=Mídia especializada")&gt;1,"Erro: há repetição de empresa de mídia especializada para o item sendo precificado - B09.01a05",
IF(COUNTIFS(I55:I59,I59,L55:L59,"=Mídia especializada")&gt;1,"Erro: há repetição de empresa de mídia especializada para o item sendo precificado - B09.01a05",
"***")))))</f>
        <v>***</v>
      </c>
      <c r="W55" s="119" t="str">
        <f t="shared" ref="W55" si="146" xml:space="preserve">
IF(COUNTIFS(I55:I59,I55,L55:L59,"=Orçamento de empresa")&gt;1,"Erro: há repetição de empresa de orçamento de empresa para o item sendo precificado - B10.01a05",
IF(COUNTIFS(I55:I59,I56,L55:L59,"=Orçamento de empresa")&gt;1,"Erro: há repetição de empresa de orçamento de empresa para o item sendo precificado - B10.01a05",
IF(COUNTIFS(I55:I59,I57,L55:L59,"=Orçamento de empresa")&gt;1,"Erro: há repetição de empresa de orçamento de empresa para o item sendo precificado - B10.01a05",
IF(COUNTIFS(I55:I59,I58,L55:L59,"=Orçamento de empresa")&gt;1,"Erro: há repetição de empresa de orçamento de empresa para o item sendo precificado - B10.01a05",
IF(COUNTIFS(I55:I59,I59,L55:L59,"=Orçamento de empresa")&gt;1,"Erro: há repetição de empresa de orçamento de empresa para o item sendo precificado - B10.01a05",
"***")))))</f>
        <v>***</v>
      </c>
      <c r="X55" s="119" t="str">
        <f t="shared" ref="X55" si="147" xml:space="preserve">
IF(AND(I55="Compras governamentais",K55&lt;&gt;"",L55="Orçamento de empresa"),"Erro: a fonte de preços informada é incompatível com compras governamentais - B11.01a05",
IF(AND(I56="Compras governamentais",K56&lt;&gt;"",L56="Orçamento de empresa"),"Erro: a fonte de preços informada é incompatível com compras governamentais - B11.01a05",
IF(AND(I57="Compras governamentais",K57&lt;&gt;"",L57="Orçamento de empresa"),"Erro: a fonte de preços informada é incompatível com compras governamentais - B11.01a05",
IF(AND(I58="Compras governamentais",K58&lt;&gt;"",L58="Orçamento de empresa"),"Erro: a fonte de preços informada é incompatível com compras governamentais - B11.01a05",
IF(AND(I59="Compras governamentais",K59&lt;&gt;"",L59="Orçamento de empresa"),"Erro: a fonte de preços informada é incompatível com compras governamentais - B11.01a05",
"***")))))</f>
        <v>***</v>
      </c>
      <c r="Y55" s="119" t="str">
        <f t="shared" ref="Y55" si="148" xml:space="preserve">
IF(AND(I55="Compras governamentais",K55&lt;&gt;"",L55="Mídia especializada"),"Erro: a fonte de preços informada é incompatível com compras governamentais - B12.01a05",
IF(AND(I56="Compras governamentais",K56&lt;&gt;"",L56="Mídia especializada"),"Erro: a fonte de preços informada é incompatível com compras governamentais - B12.01a05",
IF(AND(I57="Compras governamentais",K57&lt;&gt;"",L57="Mídia especializada"),"Erro: a fonte de preços informada é incompatível com compras governamentais - B12.01a05",
IF(AND(I58="Compras governamentais",K58&lt;&gt;"",L58="Mídia especializada"),"Erro: a fonte de preços informada é incompatível com compras governamentais - B12.01a05",
IF(AND(I59="Compras governamentais",K59&lt;&gt;"",L59="Mídia especializada"),"Erro: a fonte de preços informada é incompatível com compras governamentais - B12.01a05",
"***")))))</f>
        <v>***</v>
      </c>
      <c r="Z55" s="119" t="str">
        <f t="shared" ref="Z55" si="149" xml:space="preserve">
IF(AND(I56&lt;&gt;"",OR(I55="")),"Erro: há linhas sendo puladas - B13.01a04",
IF(AND(I57&lt;&gt;"",OR(I55="",I56="")),"Erro: há linhas sendo puladas - B13.01a04",
IF(AND(I58&lt;&gt;"",OR(I55="",I56="",I57="")),"Erro: há linhas sendo puladas - B13.01a04",
IF(AND(I59&lt;&gt;"",OR(I55="",I56="",I57="",I58="")),"Erro: há linhas sendo puladas - B13.01a04",
"***"))))</f>
        <v>***</v>
      </c>
      <c r="AA55" s="119" t="str">
        <f t="shared" ref="AA55" si="150" xml:space="preserve">
IF(AND(K56&lt;&gt;"",OR(K55="")),"Erro: há linhas sendo puladas - B14.01a05",
IF(AND(K57&lt;&gt;"",OR(K55="",K56="")),"Erro: há linhas sendo puladas - B14.01a05",
IF(AND(K58&lt;&gt;"",OR(K55="",K56="",K57="")),"Erro: há linhas sendo puladas - B14.01a05",
IF(AND(K59&lt;&gt;"",OR(K55="",K56="",K57="",K58="")),"Erro: há linhas sendo puladas - B14.01a05",
"***"))))</f>
        <v>***</v>
      </c>
      <c r="AB55" s="119" t="str">
        <f t="shared" ref="AB55" si="151" xml:space="preserve">
IF(AND(L56&lt;&gt;"",OR(L55="")),"Erro: há linhas sendo puladas - B15.01a05",
IF(AND(L57&lt;&gt;"",OR(L55="",L56="")),"Erro: há linhas sendo puladas - B15.01a05",
IF(AND(L58&lt;&gt;"",OR(L55="",L56="",L57="")),"Erro: há linhas sendo puladas - B15.01a05",
IF(AND(L59&lt;&gt;"",OR(L55="",L56="",L57="",L58="")),"Erro: há linhas sendo puladas - B15.01a05",
"***"))))</f>
        <v>***</v>
      </c>
      <c r="AC55" s="119" t="str">
        <f t="shared" ref="AC55" si="152" xml:space="preserve">
IF(AND(M56&lt;&gt;"",OR(M55="")),"Erro: há linhas sendo puladas - B16.01a05",
IF(AND(M57&lt;&gt;"",OR(M55="",M56="")),"Erro: há linhas sendo puladas - B16.01a05",
IF(AND(M58&lt;&gt;"",OR(M55="",M56="",M57="")),"Erro: há linhas sendo puladas - B16.01a05",
IF(AND(M59&lt;&gt;"",OR(M55="",M56="",M57="",M58="")),"Erro: há linhas sendo puladas - B16.01a05",
"***"))))</f>
        <v>***</v>
      </c>
      <c r="AD55" s="131" t="str">
        <f t="shared" ref="AD55" si="153" xml:space="preserve">
IF(T55&lt;&gt;"Preenchimento correto","",
IF(K55="","",
IF(M55="Não válido","",
K55)))</f>
        <v/>
      </c>
    </row>
    <row r="56" spans="1:30" ht="60.75" customHeight="1">
      <c r="A56" s="242"/>
      <c r="B56" s="257"/>
      <c r="C56" s="217"/>
      <c r="D56" s="218"/>
      <c r="E56" s="219"/>
      <c r="F56" s="220"/>
      <c r="G56" s="221"/>
      <c r="H56" s="35">
        <v>2</v>
      </c>
      <c r="I56" s="172"/>
      <c r="J56" s="36" t="str">
        <f xml:space="preserve">
IF(I56="","",
VLOOKUP(I56,'BD EMPRES'!$B$8:$C$507,2,FALSE))</f>
        <v/>
      </c>
      <c r="K56" s="178"/>
      <c r="L56" s="179"/>
      <c r="M56" s="179"/>
      <c r="N56" s="180"/>
      <c r="O56" s="223"/>
      <c r="P56" s="228"/>
      <c r="Q56" s="230"/>
      <c r="R56" s="232"/>
      <c r="S56" s="234"/>
      <c r="T56" s="236"/>
      <c r="U56" s="23"/>
      <c r="V56" s="122"/>
      <c r="W56" s="118"/>
      <c r="X56" s="118"/>
      <c r="Y56" s="118"/>
      <c r="Z56" s="118"/>
      <c r="AA56" s="118"/>
      <c r="AB56" s="118"/>
      <c r="AC56" s="118"/>
      <c r="AD56" s="132" t="str">
        <f t="shared" ref="AD56" si="154" xml:space="preserve">
IF(T55&lt;&gt;"Preenchimento correto","",
IF(K56="","",
IF(M56="Não válido","",
K56)))</f>
        <v/>
      </c>
    </row>
    <row r="57" spans="1:30" ht="60.75" customHeight="1">
      <c r="A57" s="242"/>
      <c r="B57" s="257"/>
      <c r="C57" s="217"/>
      <c r="D57" s="218"/>
      <c r="E57" s="219"/>
      <c r="F57" s="220"/>
      <c r="G57" s="221"/>
      <c r="H57" s="35">
        <v>3</v>
      </c>
      <c r="I57" s="172"/>
      <c r="J57" s="36" t="str">
        <f xml:space="preserve">
IF(I57="","",
VLOOKUP(I57,'BD EMPRES'!$B$8:$C$507,2,FALSE))</f>
        <v/>
      </c>
      <c r="K57" s="178"/>
      <c r="L57" s="179"/>
      <c r="M57" s="179"/>
      <c r="N57" s="180"/>
      <c r="O57" s="223"/>
      <c r="P57" s="228"/>
      <c r="Q57" s="230"/>
      <c r="R57" s="232"/>
      <c r="S57" s="234"/>
      <c r="T57" s="236"/>
      <c r="U57" s="23"/>
      <c r="V57" s="122"/>
      <c r="W57" s="118"/>
      <c r="X57" s="118"/>
      <c r="Y57" s="118"/>
      <c r="Z57" s="118"/>
      <c r="AA57" s="118"/>
      <c r="AB57" s="118"/>
      <c r="AC57" s="118"/>
      <c r="AD57" s="132" t="str">
        <f t="shared" ref="AD57" si="155" xml:space="preserve">
IF(T55&lt;&gt;"Preenchimento correto","",
IF(K57="","",
IF(M57="Não válido","",
K57)))</f>
        <v/>
      </c>
    </row>
    <row r="58" spans="1:30" ht="60.75" customHeight="1">
      <c r="A58" s="242"/>
      <c r="B58" s="257"/>
      <c r="C58" s="217"/>
      <c r="D58" s="218"/>
      <c r="E58" s="219"/>
      <c r="F58" s="220"/>
      <c r="G58" s="221"/>
      <c r="H58" s="35">
        <v>4</v>
      </c>
      <c r="I58" s="172"/>
      <c r="J58" s="36" t="str">
        <f xml:space="preserve">
IF(I58="","",
VLOOKUP(I58,'BD EMPRES'!$B$8:$C$507,2,FALSE))</f>
        <v/>
      </c>
      <c r="K58" s="178"/>
      <c r="L58" s="179"/>
      <c r="M58" s="179"/>
      <c r="N58" s="180"/>
      <c r="O58" s="223"/>
      <c r="P58" s="228"/>
      <c r="Q58" s="230"/>
      <c r="R58" s="232"/>
      <c r="S58" s="234"/>
      <c r="T58" s="236"/>
      <c r="U58" s="23"/>
      <c r="V58" s="122"/>
      <c r="W58" s="118"/>
      <c r="X58" s="118"/>
      <c r="Y58" s="118"/>
      <c r="Z58" s="118"/>
      <c r="AA58" s="118"/>
      <c r="AB58" s="118"/>
      <c r="AC58" s="118"/>
      <c r="AD58" s="132" t="str">
        <f t="shared" ref="AD58" si="156" xml:space="preserve">
IF(T55&lt;&gt;"Preenchimento correto","",
IF(K58="","",
IF(M58="Não válido","",
K58)))</f>
        <v/>
      </c>
    </row>
    <row r="59" spans="1:30" ht="60.75" customHeight="1">
      <c r="A59" s="242"/>
      <c r="B59" s="257"/>
      <c r="C59" s="217"/>
      <c r="D59" s="218"/>
      <c r="E59" s="219"/>
      <c r="F59" s="220"/>
      <c r="G59" s="221"/>
      <c r="H59" s="37">
        <v>5</v>
      </c>
      <c r="I59" s="172"/>
      <c r="J59" s="38" t="str">
        <f xml:space="preserve">
IF(I59="","",
VLOOKUP(I59,'BD EMPRES'!$B$8:$C$507,2,FALSE))</f>
        <v/>
      </c>
      <c r="K59" s="183"/>
      <c r="L59" s="181"/>
      <c r="M59" s="181"/>
      <c r="N59" s="182"/>
      <c r="O59" s="224"/>
      <c r="P59" s="228"/>
      <c r="Q59" s="230"/>
      <c r="R59" s="232"/>
      <c r="S59" s="234"/>
      <c r="T59" s="236"/>
      <c r="U59" s="23"/>
      <c r="V59" s="133"/>
      <c r="W59" s="134"/>
      <c r="X59" s="134"/>
      <c r="Y59" s="134"/>
      <c r="Z59" s="134"/>
      <c r="AA59" s="134"/>
      <c r="AB59" s="134"/>
      <c r="AC59" s="134"/>
      <c r="AD59" s="135" t="str">
        <f t="shared" ref="AD59" si="157" xml:space="preserve">
IF(T55&gt;"Preenchimento correto","",
IF(K59="","",
IF(M59="Não válido","",
K59)))</f>
        <v/>
      </c>
    </row>
    <row r="60" spans="1:30" ht="60.75" customHeight="1">
      <c r="A60" s="242"/>
      <c r="B60" s="257" t="str">
        <f>IF(OR('BD ITEM'!$Q22&lt;&gt;"Preenchimento correto"),"",'BD ITEM'!B22)</f>
        <v/>
      </c>
      <c r="C60" s="217" t="str">
        <f>IF(OR('BD ITEM'!$Q22&lt;&gt;"Preenchimento correto"),"",'BD ITEM'!C22)</f>
        <v/>
      </c>
      <c r="D60" s="218" t="str">
        <f>IF(OR('BD ITEM'!$Q22&lt;&gt;"Preenchimento correto"),"",'BD ITEM'!D22)</f>
        <v/>
      </c>
      <c r="E60" s="219" t="str">
        <f>IF(OR('BD ITEM'!$Q22&lt;&gt;"Preenchimento correto"),"",'BD ITEM'!J22)</f>
        <v/>
      </c>
      <c r="F60" s="220" t="str">
        <f>IF(OR('BD ITEM'!$Q22&lt;&gt;"Preenchimento correto"),"",'BD ITEM'!K22)</f>
        <v/>
      </c>
      <c r="G60" s="221" t="str">
        <f>IF(OR('BD ITEM'!$Q22&lt;&gt;"Preenchimento correto"),"",'BD ITEM'!L22)</f>
        <v/>
      </c>
      <c r="H60" s="39">
        <v>1</v>
      </c>
      <c r="I60" s="173"/>
      <c r="J60" s="34" t="str">
        <f xml:space="preserve">
IF(I60="","",
VLOOKUP(I60,'BD EMPRES'!$B$8:$C$507,2,FALSE))</f>
        <v/>
      </c>
      <c r="K60" s="175"/>
      <c r="L60" s="176"/>
      <c r="M60" s="176"/>
      <c r="N60" s="177"/>
      <c r="O60" s="222"/>
      <c r="P60" s="228" t="str">
        <f t="shared" ref="P60" si="158" xml:space="preserve">
IF(AND(K60="",K61="",K62="",K63="",K64=""),"",
COUNTIFS(K60:K64,"&lt;&gt;""",M60:M64,"=Válido"))</f>
        <v/>
      </c>
      <c r="Q60" s="230" t="str">
        <f t="shared" ref="Q60" si="159" xml:space="preserve">
IF(T60&lt;&gt;"Preenchimento correto","",
IF(P60=1,0,
IF(P60=0,"",
IF(P60="","",
ROUND(_xlfn.STDEV.S(AD60:AD64)/AVERAGE(AD60:AD64),4)))))</f>
        <v/>
      </c>
      <c r="R60" s="232" t="str">
        <f t="shared" ref="R60" si="160" xml:space="preserve">
IF(T60&lt;&gt;"Preenchimento correto","",
IF(P60="","",
IF(P60=0,"",
IF(O60="","",
IF(O60="Menor valor",MIN(AD60:AD64),
IF(AND(O60="Tend. central",Q60&lt;=0.25),ROUND(AVERAGE(AD60:AD64),2),
IF(AND(O60="Tend. central",Q60&gt;0.25),ROUND(MEDIAN(AD60:AD64),2))))))))</f>
        <v/>
      </c>
      <c r="S60" s="234" t="str">
        <f t="shared" ref="S60" si="161" xml:space="preserve">
IF(T60&lt;&gt;"Preenchimento correto","",
IF(O60="","",
IF(P60="","",
IF(P60=0,"",
IF(OR(G60="",R60=""),"",
G60*R60)))))</f>
        <v/>
      </c>
      <c r="T60" s="236" t="str">
        <f t="shared" ref="T60" si="162" xml:space="preserve">
IF(AND(A60="",B60="",I60="",I61="",I62="",I63="",I64="",K60="",K61="",K62="",K63="",K64="",L60="",L61="",L62="",L63="",L64="",M60="",M61="",M62="",M63="",M64="",O60=""),"",
IF(A60="","Preenchimento incompleto: falta informar o ID SEC - B01.01",
IF(AND(A60&lt;&gt;"",B60&lt;&gt;"",I60="",I61="",I62="",I63="",I64="",K60="",K61="",K62="",K63="",K64="",L60="",L61="",L62="",L63="",L64="",M60="",M61="",M62="",M63="",M64="",O60=""),"Preenchimento incompleto: item sem nenhuma informação de empresa e preço e fonte de preço e validade do orçamento e modalidade de cálculo - B02.01",
IF(AND(B60="",OR(I60&lt;&gt;"",I61&lt;&gt;"",I62&lt;&gt;"",I63&lt;&gt;"",I64&lt;&gt;"",K60&lt;&gt;"",K61&lt;&gt;"",K62&lt;&gt;"",K63&lt;&gt;"",K64&lt;&gt;"",L60&lt;&gt;"",L61&lt;&gt;"",L62&lt;&gt;"",L63&lt;&gt;"",L64&lt;&gt;"",M60&lt;&gt;"",M61&lt;&gt;"",M62&lt;&gt;"",M63&lt;&gt;"",M64&lt;&gt;"",O60&lt;&gt;"")),"Erro: há empresa(s) e/ou preço(s) e/ou fonte(s) de preço e/ou validade(s) do orçamento e/ou modalidade de cálculo informados para item inexistente - B03.01",
IF(AND(I60&lt;&gt;"",OR(K60="",L60="",M60="",O60="")),"Preenchimento incompleto: empresa sem preço e(ou) fonte de preço e(ou) validade do orçamento e(ou) modalidade de cálculo associados - B04.01",
IF(AND(I61&lt;&gt;"",OR(K61="",L61="",M61="",O60="")),"Preenchimento incompleto: empresa sem preço e(ou) fonte de preço e(ou) validade do orçamento e(ou) modalidade de cálculo associados - B04.02",
IF(AND(I62&lt;&gt;"",OR(K62="",L62="",M62="",O60="")),"Preenchimento incompleto: empresa sem preço e(ou) fonte de preço e(ou) validade do orçamento e(ou) modalidade de cálculo associados - B04.03",
IF(AND(I63&lt;&gt;"",OR(K63="",L63="",M63="",O60="")),"Preenchimento incompleto: empresa sem preço e(ou) fonte de preço e(ou) validade do orçamento e(ou) modalidade de cálculo associados - B04.04",
IF(AND(I64&lt;&gt;"",OR(K64="",L64="",M64="",O60="")),"Preenchimento incompleto: empresa sem preço e(ou) fonte de preço e(ou) validade do orçamento e(ou) modalidade de cálculo associados - B04.05",
IF(AND(K60&lt;&gt;"",OR(I60="",L60="",M60="",O60="")),"Preenchimento incompleto: preço sem empresa e(ou) fonte do preço associados e(ou) validade do orçamento e(ou) modalidade de cálculo associados - B05.01",
IF(AND(K61&lt;&gt;"",OR(I61="",L61="",M61="",O60="")),"Preenchimento incompleto: preço sem empresa e(ou) fonte do preço associados e(ou) validade do orçamento e(ou) modalidade de cálculo associados - B05.02",
IF(AND(K62&lt;&gt;"",OR(I62="",L62="",M62="",O60="")),"Preenchimento incompleto: preço sem empresa e(ou) fonte do preço associados e(ou) validade do orçamento e(ou) modalidade de cálculo associados - B05.03",
IF(AND(K63&lt;&gt;"",OR(I63="",L63="",M63="",O60="")),"Preenchimento incompleto: preço sem empresa e(ou) fonte do preço associados e(ou) validade do orçamento e(ou) modalidade de cálculo associados - B05.04",
IF(AND(K64&lt;&gt;"",OR(I64="",L64="",M64="",O60="")),"Preenchimento incompleto: preço sem empresa e(ou) fonte do preço associados e(ou) validade do orçamento e(ou) modalidade de cálculo associados - B05.05",
IF(AND(L60&lt;&gt;"",OR(K60="",I60="",M60="",O60="")),"Preenchimento incompleto: fonte do preço sem empresa e(ou) preço associados e(ou) validade do orçamento e(ou) modalidade de cálculo associados - B06.01",
IF(AND(L61&lt;&gt;"",OR(K61="",I61="",M61="",O60="")),"Preenchimento incompleto: fonte do preço sem empresa e(ou) preço associados e(ou) validade do orçamento e(ou) modalidade de cálculo associados - B06.02",
IF(AND(L62&lt;&gt;"",OR(K62="",I62="",M62="",O60="")),"Preenchimento incompleto: fonte do preço sem empresa e(ou) preço associados e(ou) validade do orçamento e(ou) modalidade de cálculo associados - B06.03",
IF(AND(L63&lt;&gt;"",OR(K63="",I63="",M63="",O60="")),"Preenchimento incompleto: fonte do preço sem empresa e(ou) preço associados e(ou) validade do orçamento e(ou) modalidade de cálculo associados - B06.04",
IF(AND(L64&lt;&gt;"",OR(K64="",I64="",M64="",O60="")),"Preenchimento incompleto: fonte do preço sem empresa e(ou) preço associados e(ou) validade do orçamento e(ou) modalidade de cálculo associados - B06.05",
IF(AND(M60&lt;&gt;"",OR(K60="",I60="",L60="",O60="")),"Preenchimento incompleto: validade do orçamento sem empresa e(ou) preço associados e(ou) fonte do preço e(ou) modalidade de cálculo associados - B07.01",
IF(AND(M61&lt;&gt;"",OR(K61="",I61="",L61="",O60="")),"Preenchimento incompleto: validade do orçamento sem empresa e(ou) preço associados e(ou) fonte do preço e(ou) modalidade de cálculo associados - B07.02",
IF(AND(M62&lt;&gt;"",OR(K62="",I62="",L62="",O60="")),"Preenchimento incompleto: validade do orçamento sem empresa e(ou) preço associados e(ou) fonte do preço e(ou) modalidade de cálculo associados - B07.03",
IF(AND(M63&lt;&gt;"",OR(K63="",I63="",L63="",O60="")),"Preenchimento incompleto: validade do orçamento sem empresa e(ou) preço associados e(ou) fonte do preço e(ou) modalidade de cálculo associados - B07.04",
IF(AND(M64&lt;&gt;"",OR(K64="",I64="",L64="",O60="")),"Preenchimento incompleto: validade do orçamento sem empresa e(ou) preço associados e(ou) fonte do preço e(ou) modalidade de cálculo associados - B07.05",
IF(O60="","Preenchimento incompleto: modalidade de cálculo não informada - B08.01",
IF(V60="Erro: há repetição de empresa de mídia especializada para o item sendo precificado - B09.01a05","Erro: há repetição de empresa de mídia especializada para o item sendo precificado - B09.01a05",
IF(W60="Erro: há repetição de empresa de orçamento de empresa para o item sendo precificado - B10.01a05","Erro: há repetição de empresa de orçamento de empresa para o item sendo precificado - B10.01a05",
IF(X60="Erro: a fonte de preços informada é incompatível com compras governamentais - B11.01a05","Erro: a fonte de preços informada é incompatível com compras governamentais - B11.01a05",
IF(Y60="Erro: a fonte de preços informada é incompatível com compras governamentais - B12.01a05","Erro: a fonte de preços informada é incompatível com compras governamentais - B12.01a05",
IF(Z60="Erro: há linhas sendo puladas - B13.01a04","Erro: há linhas sendo puladas - B13.01a04",
IF(AA60="Erro: há linhas sendo puladas - B14.01a05","Erro: há linhas sendo puladas - B14.01a05",
IF(AB60="Erro: há linhas sendo puladas - B15.01a05","Erro: há linhas sendo puladas - B15.01a05",
IF(AC60="Erro: há linhas sendo puladas - B16.01a05","Erro: há linhas sendo puladas - B16.01a05",
IF(AND(P60&lt;&gt;"",P60=0),"Preenchimento incompleto: número de propostas válidas igual a zero - B17.01",
"Preenchimento correto"))))))))))))))))))))))))))))))))))</f>
        <v/>
      </c>
      <c r="U60" s="123"/>
      <c r="V60" s="121" t="str">
        <f t="shared" ref="V60" si="163" xml:space="preserve">
IF(COUNTIFS(I60:I64,I60,L60:L64,"=Mídia especializada")&gt;1,"Erro: há repetição de empresa de mídia especializada para o item sendo precificado - B09.01a05",
IF(COUNTIFS(I60:I64,I61,L60:L64,"=Mídia especializada")&gt;1,"Erro: há repetição de empresa de mídia especializada para o item sendo precificado - B09.01a05",
IF(COUNTIFS(I60:I64,I62,L60:L64,"=Mídia especializada")&gt;1,"Erro: há repetição de empresa de mídia especializada para o item sendo precificado - B09.01a05",
IF(COUNTIFS(I60:I64,I63,L60:L64,"=Mídia especializada")&gt;1,"Erro: há repetição de empresa de mídia especializada para o item sendo precificado - B09.01a05",
IF(COUNTIFS(I60:I64,I64,L60:L64,"=Mídia especializada")&gt;1,"Erro: há repetição de empresa de mídia especializada para o item sendo precificado - B09.01a05",
"***")))))</f>
        <v>***</v>
      </c>
      <c r="W60" s="119" t="str">
        <f t="shared" ref="W60" si="164" xml:space="preserve">
IF(COUNTIFS(I60:I64,I60,L60:L64,"=Orçamento de empresa")&gt;1,"Erro: há repetição de empresa de orçamento de empresa para o item sendo precificado - B10.01a05",
IF(COUNTIFS(I60:I64,I61,L60:L64,"=Orçamento de empresa")&gt;1,"Erro: há repetição de empresa de orçamento de empresa para o item sendo precificado - B10.01a05",
IF(COUNTIFS(I60:I64,I62,L60:L64,"=Orçamento de empresa")&gt;1,"Erro: há repetição de empresa de orçamento de empresa para o item sendo precificado - B10.01a05",
IF(COUNTIFS(I60:I64,I63,L60:L64,"=Orçamento de empresa")&gt;1,"Erro: há repetição de empresa de orçamento de empresa para o item sendo precificado - B10.01a05",
IF(COUNTIFS(I60:I64,I64,L60:L64,"=Orçamento de empresa")&gt;1,"Erro: há repetição de empresa de orçamento de empresa para o item sendo precificado - B10.01a05",
"***")))))</f>
        <v>***</v>
      </c>
      <c r="X60" s="119" t="str">
        <f t="shared" ref="X60" si="165" xml:space="preserve">
IF(AND(I60="Compras governamentais",K60&lt;&gt;"",L60="Orçamento de empresa"),"Erro: a fonte de preços informada é incompatível com compras governamentais - B11.01a05",
IF(AND(I61="Compras governamentais",K61&lt;&gt;"",L61="Orçamento de empresa"),"Erro: a fonte de preços informada é incompatível com compras governamentais - B11.01a05",
IF(AND(I62="Compras governamentais",K62&lt;&gt;"",L62="Orçamento de empresa"),"Erro: a fonte de preços informada é incompatível com compras governamentais - B11.01a05",
IF(AND(I63="Compras governamentais",K63&lt;&gt;"",L63="Orçamento de empresa"),"Erro: a fonte de preços informada é incompatível com compras governamentais - B11.01a05",
IF(AND(I64="Compras governamentais",K64&lt;&gt;"",L64="Orçamento de empresa"),"Erro: a fonte de preços informada é incompatível com compras governamentais - B11.01a05",
"***")))))</f>
        <v>***</v>
      </c>
      <c r="Y60" s="119" t="str">
        <f t="shared" ref="Y60" si="166" xml:space="preserve">
IF(AND(I60="Compras governamentais",K60&lt;&gt;"",L60="Mídia especializada"),"Erro: a fonte de preços informada é incompatível com compras governamentais - B12.01a05",
IF(AND(I61="Compras governamentais",K61&lt;&gt;"",L61="Mídia especializada"),"Erro: a fonte de preços informada é incompatível com compras governamentais - B12.01a05",
IF(AND(I62="Compras governamentais",K62&lt;&gt;"",L62="Mídia especializada"),"Erro: a fonte de preços informada é incompatível com compras governamentais - B12.01a05",
IF(AND(I63="Compras governamentais",K63&lt;&gt;"",L63="Mídia especializada"),"Erro: a fonte de preços informada é incompatível com compras governamentais - B12.01a05",
IF(AND(I64="Compras governamentais",K64&lt;&gt;"",L64="Mídia especializada"),"Erro: a fonte de preços informada é incompatível com compras governamentais - B12.01a05",
"***")))))</f>
        <v>***</v>
      </c>
      <c r="Z60" s="119" t="str">
        <f t="shared" ref="Z60" si="167" xml:space="preserve">
IF(AND(I61&lt;&gt;"",OR(I60="")),"Erro: há linhas sendo puladas - B13.01a04",
IF(AND(I62&lt;&gt;"",OR(I60="",I61="")),"Erro: há linhas sendo puladas - B13.01a04",
IF(AND(I63&lt;&gt;"",OR(I60="",I61="",I62="")),"Erro: há linhas sendo puladas - B13.01a04",
IF(AND(I64&lt;&gt;"",OR(I60="",I61="",I62="",I63="")),"Erro: há linhas sendo puladas - B13.01a04",
"***"))))</f>
        <v>***</v>
      </c>
      <c r="AA60" s="119" t="str">
        <f t="shared" ref="AA60" si="168" xml:space="preserve">
IF(AND(K61&lt;&gt;"",OR(K60="")),"Erro: há linhas sendo puladas - B14.01a05",
IF(AND(K62&lt;&gt;"",OR(K60="",K61="")),"Erro: há linhas sendo puladas - B14.01a05",
IF(AND(K63&lt;&gt;"",OR(K60="",K61="",K62="")),"Erro: há linhas sendo puladas - B14.01a05",
IF(AND(K64&lt;&gt;"",OR(K60="",K61="",K62="",K63="")),"Erro: há linhas sendo puladas - B14.01a05",
"***"))))</f>
        <v>***</v>
      </c>
      <c r="AB60" s="119" t="str">
        <f t="shared" ref="AB60" si="169" xml:space="preserve">
IF(AND(L61&lt;&gt;"",OR(L60="")),"Erro: há linhas sendo puladas - B15.01a05",
IF(AND(L62&lt;&gt;"",OR(L60="",L61="")),"Erro: há linhas sendo puladas - B15.01a05",
IF(AND(L63&lt;&gt;"",OR(L60="",L61="",L62="")),"Erro: há linhas sendo puladas - B15.01a05",
IF(AND(L64&lt;&gt;"",OR(L60="",L61="",L62="",L63="")),"Erro: há linhas sendo puladas - B15.01a05",
"***"))))</f>
        <v>***</v>
      </c>
      <c r="AC60" s="119" t="str">
        <f t="shared" ref="AC60" si="170" xml:space="preserve">
IF(AND(M61&lt;&gt;"",OR(M60="")),"Erro: há linhas sendo puladas - B16.01a05",
IF(AND(M62&lt;&gt;"",OR(M60="",M61="")),"Erro: há linhas sendo puladas - B16.01a05",
IF(AND(M63&lt;&gt;"",OR(M60="",M61="",M62="")),"Erro: há linhas sendo puladas - B16.01a05",
IF(AND(M64&lt;&gt;"",OR(M60="",M61="",M62="",M63="")),"Erro: há linhas sendo puladas - B16.01a05",
"***"))))</f>
        <v>***</v>
      </c>
      <c r="AD60" s="131" t="str">
        <f t="shared" ref="AD60" si="171" xml:space="preserve">
IF(T60&lt;&gt;"Preenchimento correto","",
IF(K60="","",
IF(M60="Não válido","",
K60)))</f>
        <v/>
      </c>
    </row>
    <row r="61" spans="1:30" ht="60.75" customHeight="1">
      <c r="A61" s="242"/>
      <c r="B61" s="257"/>
      <c r="C61" s="217"/>
      <c r="D61" s="218"/>
      <c r="E61" s="219"/>
      <c r="F61" s="220"/>
      <c r="G61" s="221"/>
      <c r="H61" s="35">
        <v>2</v>
      </c>
      <c r="I61" s="172"/>
      <c r="J61" s="36" t="str">
        <f xml:space="preserve">
IF(I61="","",
VLOOKUP(I61,'BD EMPRES'!$B$8:$C$507,2,FALSE))</f>
        <v/>
      </c>
      <c r="K61" s="178"/>
      <c r="L61" s="179"/>
      <c r="M61" s="179"/>
      <c r="N61" s="180"/>
      <c r="O61" s="223"/>
      <c r="P61" s="228"/>
      <c r="Q61" s="230"/>
      <c r="R61" s="232"/>
      <c r="S61" s="234"/>
      <c r="T61" s="236"/>
      <c r="U61" s="23"/>
      <c r="V61" s="122"/>
      <c r="W61" s="118"/>
      <c r="X61" s="118"/>
      <c r="Y61" s="118"/>
      <c r="Z61" s="118"/>
      <c r="AA61" s="118"/>
      <c r="AB61" s="118"/>
      <c r="AC61" s="118"/>
      <c r="AD61" s="132" t="str">
        <f t="shared" ref="AD61" si="172" xml:space="preserve">
IF(T60&lt;&gt;"Preenchimento correto","",
IF(K61="","",
IF(M61="Não válido","",
K61)))</f>
        <v/>
      </c>
    </row>
    <row r="62" spans="1:30" ht="60.75" customHeight="1">
      <c r="A62" s="242"/>
      <c r="B62" s="257"/>
      <c r="C62" s="217"/>
      <c r="D62" s="218"/>
      <c r="E62" s="219"/>
      <c r="F62" s="220"/>
      <c r="G62" s="221"/>
      <c r="H62" s="35">
        <v>3</v>
      </c>
      <c r="I62" s="172"/>
      <c r="J62" s="36" t="str">
        <f xml:space="preserve">
IF(I62="","",
VLOOKUP(I62,'BD EMPRES'!$B$8:$C$507,2,FALSE))</f>
        <v/>
      </c>
      <c r="K62" s="178"/>
      <c r="L62" s="179"/>
      <c r="M62" s="179"/>
      <c r="N62" s="180"/>
      <c r="O62" s="223"/>
      <c r="P62" s="228"/>
      <c r="Q62" s="230"/>
      <c r="R62" s="232"/>
      <c r="S62" s="234"/>
      <c r="T62" s="236"/>
      <c r="U62" s="23"/>
      <c r="V62" s="122"/>
      <c r="W62" s="118"/>
      <c r="X62" s="118"/>
      <c r="Y62" s="118"/>
      <c r="Z62" s="118"/>
      <c r="AA62" s="118"/>
      <c r="AB62" s="118"/>
      <c r="AC62" s="118"/>
      <c r="AD62" s="132" t="str">
        <f t="shared" ref="AD62" si="173" xml:space="preserve">
IF(T60&lt;&gt;"Preenchimento correto","",
IF(K62="","",
IF(M62="Não válido","",
K62)))</f>
        <v/>
      </c>
    </row>
    <row r="63" spans="1:30" ht="60.75" customHeight="1">
      <c r="A63" s="242"/>
      <c r="B63" s="257"/>
      <c r="C63" s="217"/>
      <c r="D63" s="218"/>
      <c r="E63" s="219"/>
      <c r="F63" s="220"/>
      <c r="G63" s="221"/>
      <c r="H63" s="35">
        <v>4</v>
      </c>
      <c r="I63" s="172"/>
      <c r="J63" s="36" t="str">
        <f xml:space="preserve">
IF(I63="","",
VLOOKUP(I63,'BD EMPRES'!$B$8:$C$507,2,FALSE))</f>
        <v/>
      </c>
      <c r="K63" s="178"/>
      <c r="L63" s="179"/>
      <c r="M63" s="179"/>
      <c r="N63" s="180"/>
      <c r="O63" s="223"/>
      <c r="P63" s="228"/>
      <c r="Q63" s="230"/>
      <c r="R63" s="232"/>
      <c r="S63" s="234"/>
      <c r="T63" s="236"/>
      <c r="U63" s="23"/>
      <c r="V63" s="122"/>
      <c r="W63" s="118"/>
      <c r="X63" s="118"/>
      <c r="Y63" s="118"/>
      <c r="Z63" s="118"/>
      <c r="AA63" s="118"/>
      <c r="AB63" s="118"/>
      <c r="AC63" s="118"/>
      <c r="AD63" s="132" t="str">
        <f t="shared" ref="AD63" si="174" xml:space="preserve">
IF(T60&lt;&gt;"Preenchimento correto","",
IF(K63="","",
IF(M63="Não válido","",
K63)))</f>
        <v/>
      </c>
    </row>
    <row r="64" spans="1:30" ht="60.75" customHeight="1">
      <c r="A64" s="242"/>
      <c r="B64" s="257"/>
      <c r="C64" s="217"/>
      <c r="D64" s="218"/>
      <c r="E64" s="219"/>
      <c r="F64" s="220"/>
      <c r="G64" s="221"/>
      <c r="H64" s="37">
        <v>5</v>
      </c>
      <c r="I64" s="172"/>
      <c r="J64" s="38" t="str">
        <f xml:space="preserve">
IF(I64="","",
VLOOKUP(I64,'BD EMPRES'!$B$8:$C$507,2,FALSE))</f>
        <v/>
      </c>
      <c r="K64" s="183"/>
      <c r="L64" s="181"/>
      <c r="M64" s="181"/>
      <c r="N64" s="182"/>
      <c r="O64" s="224"/>
      <c r="P64" s="228"/>
      <c r="Q64" s="230"/>
      <c r="R64" s="232"/>
      <c r="S64" s="234"/>
      <c r="T64" s="236"/>
      <c r="U64" s="23"/>
      <c r="V64" s="133"/>
      <c r="W64" s="134"/>
      <c r="X64" s="134"/>
      <c r="Y64" s="134"/>
      <c r="Z64" s="134"/>
      <c r="AA64" s="134"/>
      <c r="AB64" s="134"/>
      <c r="AC64" s="134"/>
      <c r="AD64" s="135" t="str">
        <f t="shared" ref="AD64" si="175" xml:space="preserve">
IF(T60&gt;"Preenchimento correto","",
IF(K64="","",
IF(M64="Não válido","",
K64)))</f>
        <v/>
      </c>
    </row>
    <row r="65" spans="1:30" ht="60.75" customHeight="1">
      <c r="A65" s="242"/>
      <c r="B65" s="257" t="str">
        <f>IF(OR('BD ITEM'!$Q23&lt;&gt;"Preenchimento correto"),"",'BD ITEM'!B23)</f>
        <v/>
      </c>
      <c r="C65" s="217" t="str">
        <f>IF(OR('BD ITEM'!$Q23&lt;&gt;"Preenchimento correto"),"",'BD ITEM'!C23)</f>
        <v/>
      </c>
      <c r="D65" s="218" t="str">
        <f>IF(OR('BD ITEM'!$Q23&lt;&gt;"Preenchimento correto"),"",'BD ITEM'!D23)</f>
        <v/>
      </c>
      <c r="E65" s="219" t="str">
        <f>IF(OR('BD ITEM'!$Q23&lt;&gt;"Preenchimento correto"),"",'BD ITEM'!J23)</f>
        <v/>
      </c>
      <c r="F65" s="220" t="str">
        <f>IF(OR('BD ITEM'!$Q23&lt;&gt;"Preenchimento correto"),"",'BD ITEM'!K23)</f>
        <v/>
      </c>
      <c r="G65" s="221" t="str">
        <f>IF(OR('BD ITEM'!$Q23&lt;&gt;"Preenchimento correto"),"",'BD ITEM'!L23)</f>
        <v/>
      </c>
      <c r="H65" s="39">
        <v>1</v>
      </c>
      <c r="I65" s="173"/>
      <c r="J65" s="34" t="str">
        <f xml:space="preserve">
IF(I65="","",
VLOOKUP(I65,'BD EMPRES'!$B$8:$C$507,2,FALSE))</f>
        <v/>
      </c>
      <c r="K65" s="175"/>
      <c r="L65" s="176"/>
      <c r="M65" s="176"/>
      <c r="N65" s="177"/>
      <c r="O65" s="222"/>
      <c r="P65" s="228" t="str">
        <f t="shared" ref="P65" si="176" xml:space="preserve">
IF(AND(K65="",K66="",K67="",K68="",K69=""),"",
COUNTIFS(K65:K69,"&lt;&gt;""",M65:M69,"=Válido"))</f>
        <v/>
      </c>
      <c r="Q65" s="230" t="str">
        <f t="shared" ref="Q65" si="177" xml:space="preserve">
IF(T65&lt;&gt;"Preenchimento correto","",
IF(P65=1,0,
IF(P65=0,"",
IF(P65="","",
ROUND(_xlfn.STDEV.S(AD65:AD69)/AVERAGE(AD65:AD69),4)))))</f>
        <v/>
      </c>
      <c r="R65" s="232" t="str">
        <f t="shared" ref="R65" si="178" xml:space="preserve">
IF(T65&lt;&gt;"Preenchimento correto","",
IF(P65="","",
IF(P65=0,"",
IF(O65="","",
IF(O65="Menor valor",MIN(AD65:AD69),
IF(AND(O65="Tend. central",Q65&lt;=0.25),ROUND(AVERAGE(AD65:AD69),2),
IF(AND(O65="Tend. central",Q65&gt;0.25),ROUND(MEDIAN(AD65:AD69),2))))))))</f>
        <v/>
      </c>
      <c r="S65" s="234" t="str">
        <f t="shared" ref="S65" si="179" xml:space="preserve">
IF(T65&lt;&gt;"Preenchimento correto","",
IF(O65="","",
IF(P65="","",
IF(P65=0,"",
IF(OR(G65="",R65=""),"",
G65*R65)))))</f>
        <v/>
      </c>
      <c r="T65" s="236" t="str">
        <f t="shared" ref="T65" si="180" xml:space="preserve">
IF(AND(A65="",B65="",I65="",I66="",I67="",I68="",I69="",K65="",K66="",K67="",K68="",K69="",L65="",L66="",L67="",L68="",L69="",M65="",M66="",M67="",M68="",M69="",O65=""),"",
IF(A65="","Preenchimento incompleto: falta informar o ID SEC - B01.01",
IF(AND(A65&lt;&gt;"",B65&lt;&gt;"",I65="",I66="",I67="",I68="",I69="",K65="",K66="",K67="",K68="",K69="",L65="",L66="",L67="",L68="",L69="",M65="",M66="",M67="",M68="",M69="",O65=""),"Preenchimento incompleto: item sem nenhuma informação de empresa e preço e fonte de preço e validade do orçamento e modalidade de cálculo - B02.01",
IF(AND(B65="",OR(I65&lt;&gt;"",I66&lt;&gt;"",I67&lt;&gt;"",I68&lt;&gt;"",I69&lt;&gt;"",K65&lt;&gt;"",K66&lt;&gt;"",K67&lt;&gt;"",K68&lt;&gt;"",K69&lt;&gt;"",L65&lt;&gt;"",L66&lt;&gt;"",L67&lt;&gt;"",L68&lt;&gt;"",L69&lt;&gt;"",M65&lt;&gt;"",M66&lt;&gt;"",M67&lt;&gt;"",M68&lt;&gt;"",M69&lt;&gt;"",O65&lt;&gt;"")),"Erro: há empresa(s) e/ou preço(s) e/ou fonte(s) de preço e/ou validade(s) do orçamento e/ou modalidade de cálculo informados para item inexistente - B03.01",
IF(AND(I65&lt;&gt;"",OR(K65="",L65="",M65="",O65="")),"Preenchimento incompleto: empresa sem preço e(ou) fonte de preço e(ou) validade do orçamento e(ou) modalidade de cálculo associados - B04.01",
IF(AND(I66&lt;&gt;"",OR(K66="",L66="",M66="",O65="")),"Preenchimento incompleto: empresa sem preço e(ou) fonte de preço e(ou) validade do orçamento e(ou) modalidade de cálculo associados - B04.02",
IF(AND(I67&lt;&gt;"",OR(K67="",L67="",M67="",O65="")),"Preenchimento incompleto: empresa sem preço e(ou) fonte de preço e(ou) validade do orçamento e(ou) modalidade de cálculo associados - B04.03",
IF(AND(I68&lt;&gt;"",OR(K68="",L68="",M68="",O65="")),"Preenchimento incompleto: empresa sem preço e(ou) fonte de preço e(ou) validade do orçamento e(ou) modalidade de cálculo associados - B04.04",
IF(AND(I69&lt;&gt;"",OR(K69="",L69="",M69="",O65="")),"Preenchimento incompleto: empresa sem preço e(ou) fonte de preço e(ou) validade do orçamento e(ou) modalidade de cálculo associados - B04.05",
IF(AND(K65&lt;&gt;"",OR(I65="",L65="",M65="",O65="")),"Preenchimento incompleto: preço sem empresa e(ou) fonte do preço associados e(ou) validade do orçamento e(ou) modalidade de cálculo associados - B05.01",
IF(AND(K66&lt;&gt;"",OR(I66="",L66="",M66="",O65="")),"Preenchimento incompleto: preço sem empresa e(ou) fonte do preço associados e(ou) validade do orçamento e(ou) modalidade de cálculo associados - B05.02",
IF(AND(K67&lt;&gt;"",OR(I67="",L67="",M67="",O65="")),"Preenchimento incompleto: preço sem empresa e(ou) fonte do preço associados e(ou) validade do orçamento e(ou) modalidade de cálculo associados - B05.03",
IF(AND(K68&lt;&gt;"",OR(I68="",L68="",M68="",O65="")),"Preenchimento incompleto: preço sem empresa e(ou) fonte do preço associados e(ou) validade do orçamento e(ou) modalidade de cálculo associados - B05.04",
IF(AND(K69&lt;&gt;"",OR(I69="",L69="",M69="",O65="")),"Preenchimento incompleto: preço sem empresa e(ou) fonte do preço associados e(ou) validade do orçamento e(ou) modalidade de cálculo associados - B05.05",
IF(AND(L65&lt;&gt;"",OR(K65="",I65="",M65="",O65="")),"Preenchimento incompleto: fonte do preço sem empresa e(ou) preço associados e(ou) validade do orçamento e(ou) modalidade de cálculo associados - B06.01",
IF(AND(L66&lt;&gt;"",OR(K66="",I66="",M66="",O65="")),"Preenchimento incompleto: fonte do preço sem empresa e(ou) preço associados e(ou) validade do orçamento e(ou) modalidade de cálculo associados - B06.02",
IF(AND(L67&lt;&gt;"",OR(K67="",I67="",M67="",O65="")),"Preenchimento incompleto: fonte do preço sem empresa e(ou) preço associados e(ou) validade do orçamento e(ou) modalidade de cálculo associados - B06.03",
IF(AND(L68&lt;&gt;"",OR(K68="",I68="",M68="",O65="")),"Preenchimento incompleto: fonte do preço sem empresa e(ou) preço associados e(ou) validade do orçamento e(ou) modalidade de cálculo associados - B06.04",
IF(AND(L69&lt;&gt;"",OR(K69="",I69="",M69="",O65="")),"Preenchimento incompleto: fonte do preço sem empresa e(ou) preço associados e(ou) validade do orçamento e(ou) modalidade de cálculo associados - B06.05",
IF(AND(M65&lt;&gt;"",OR(K65="",I65="",L65="",O65="")),"Preenchimento incompleto: validade do orçamento sem empresa e(ou) preço associados e(ou) fonte do preço e(ou) modalidade de cálculo associados - B07.01",
IF(AND(M66&lt;&gt;"",OR(K66="",I66="",L66="",O65="")),"Preenchimento incompleto: validade do orçamento sem empresa e(ou) preço associados e(ou) fonte do preço e(ou) modalidade de cálculo associados - B07.02",
IF(AND(M67&lt;&gt;"",OR(K67="",I67="",L67="",O65="")),"Preenchimento incompleto: validade do orçamento sem empresa e(ou) preço associados e(ou) fonte do preço e(ou) modalidade de cálculo associados - B07.03",
IF(AND(M68&lt;&gt;"",OR(K68="",I68="",L68="",O65="")),"Preenchimento incompleto: validade do orçamento sem empresa e(ou) preço associados e(ou) fonte do preço e(ou) modalidade de cálculo associados - B07.04",
IF(AND(M69&lt;&gt;"",OR(K69="",I69="",L69="",O65="")),"Preenchimento incompleto: validade do orçamento sem empresa e(ou) preço associados e(ou) fonte do preço e(ou) modalidade de cálculo associados - B07.05",
IF(O65="","Preenchimento incompleto: modalidade de cálculo não informada - B08.01",
IF(V65="Erro: há repetição de empresa de mídia especializada para o item sendo precificado - B09.01a05","Erro: há repetição de empresa de mídia especializada para o item sendo precificado - B09.01a05",
IF(W65="Erro: há repetição de empresa de orçamento de empresa para o item sendo precificado - B10.01a05","Erro: há repetição de empresa de orçamento de empresa para o item sendo precificado - B10.01a05",
IF(X65="Erro: a fonte de preços informada é incompatível com compras governamentais - B11.01a05","Erro: a fonte de preços informada é incompatível com compras governamentais - B11.01a05",
IF(Y65="Erro: a fonte de preços informada é incompatível com compras governamentais - B12.01a05","Erro: a fonte de preços informada é incompatível com compras governamentais - B12.01a05",
IF(Z65="Erro: há linhas sendo puladas - B13.01a04","Erro: há linhas sendo puladas - B13.01a04",
IF(AA65="Erro: há linhas sendo puladas - B14.01a05","Erro: há linhas sendo puladas - B14.01a05",
IF(AB65="Erro: há linhas sendo puladas - B15.01a05","Erro: há linhas sendo puladas - B15.01a05",
IF(AC65="Erro: há linhas sendo puladas - B16.01a05","Erro: há linhas sendo puladas - B16.01a05",
IF(AND(P65&lt;&gt;"",P65=0),"Preenchimento incompleto: número de propostas válidas igual a zero - B17.01",
"Preenchimento correto"))))))))))))))))))))))))))))))))))</f>
        <v/>
      </c>
      <c r="U65" s="123"/>
      <c r="V65" s="121" t="str">
        <f t="shared" ref="V65" si="181" xml:space="preserve">
IF(COUNTIFS(I65:I69,I65,L65:L69,"=Mídia especializada")&gt;1,"Erro: há repetição de empresa de mídia especializada para o item sendo precificado - B09.01a05",
IF(COUNTIFS(I65:I69,I66,L65:L69,"=Mídia especializada")&gt;1,"Erro: há repetição de empresa de mídia especializada para o item sendo precificado - B09.01a05",
IF(COUNTIFS(I65:I69,I67,L65:L69,"=Mídia especializada")&gt;1,"Erro: há repetição de empresa de mídia especializada para o item sendo precificado - B09.01a05",
IF(COUNTIFS(I65:I69,I68,L65:L69,"=Mídia especializada")&gt;1,"Erro: há repetição de empresa de mídia especializada para o item sendo precificado - B09.01a05",
IF(COUNTIFS(I65:I69,I69,L65:L69,"=Mídia especializada")&gt;1,"Erro: há repetição de empresa de mídia especializada para o item sendo precificado - B09.01a05",
"***")))))</f>
        <v>***</v>
      </c>
      <c r="W65" s="119" t="str">
        <f t="shared" ref="W65" si="182" xml:space="preserve">
IF(COUNTIFS(I65:I69,I65,L65:L69,"=Orçamento de empresa")&gt;1,"Erro: há repetição de empresa de orçamento de empresa para o item sendo precificado - B10.01a05",
IF(COUNTIFS(I65:I69,I66,L65:L69,"=Orçamento de empresa")&gt;1,"Erro: há repetição de empresa de orçamento de empresa para o item sendo precificado - B10.01a05",
IF(COUNTIFS(I65:I69,I67,L65:L69,"=Orçamento de empresa")&gt;1,"Erro: há repetição de empresa de orçamento de empresa para o item sendo precificado - B10.01a05",
IF(COUNTIFS(I65:I69,I68,L65:L69,"=Orçamento de empresa")&gt;1,"Erro: há repetição de empresa de orçamento de empresa para o item sendo precificado - B10.01a05",
IF(COUNTIFS(I65:I69,I69,L65:L69,"=Orçamento de empresa")&gt;1,"Erro: há repetição de empresa de orçamento de empresa para o item sendo precificado - B10.01a05",
"***")))))</f>
        <v>***</v>
      </c>
      <c r="X65" s="119" t="str">
        <f t="shared" ref="X65" si="183" xml:space="preserve">
IF(AND(I65="Compras governamentais",K65&lt;&gt;"",L65="Orçamento de empresa"),"Erro: a fonte de preços informada é incompatível com compras governamentais - B11.01a05",
IF(AND(I66="Compras governamentais",K66&lt;&gt;"",L66="Orçamento de empresa"),"Erro: a fonte de preços informada é incompatível com compras governamentais - B11.01a05",
IF(AND(I67="Compras governamentais",K67&lt;&gt;"",L67="Orçamento de empresa"),"Erro: a fonte de preços informada é incompatível com compras governamentais - B11.01a05",
IF(AND(I68="Compras governamentais",K68&lt;&gt;"",L68="Orçamento de empresa"),"Erro: a fonte de preços informada é incompatível com compras governamentais - B11.01a05",
IF(AND(I69="Compras governamentais",K69&lt;&gt;"",L69="Orçamento de empresa"),"Erro: a fonte de preços informada é incompatível com compras governamentais - B11.01a05",
"***")))))</f>
        <v>***</v>
      </c>
      <c r="Y65" s="119" t="str">
        <f t="shared" ref="Y65" si="184" xml:space="preserve">
IF(AND(I65="Compras governamentais",K65&lt;&gt;"",L65="Mídia especializada"),"Erro: a fonte de preços informada é incompatível com compras governamentais - B12.01a05",
IF(AND(I66="Compras governamentais",K66&lt;&gt;"",L66="Mídia especializada"),"Erro: a fonte de preços informada é incompatível com compras governamentais - B12.01a05",
IF(AND(I67="Compras governamentais",K67&lt;&gt;"",L67="Mídia especializada"),"Erro: a fonte de preços informada é incompatível com compras governamentais - B12.01a05",
IF(AND(I68="Compras governamentais",K68&lt;&gt;"",L68="Mídia especializada"),"Erro: a fonte de preços informada é incompatível com compras governamentais - B12.01a05",
IF(AND(I69="Compras governamentais",K69&lt;&gt;"",L69="Mídia especializada"),"Erro: a fonte de preços informada é incompatível com compras governamentais - B12.01a05",
"***")))))</f>
        <v>***</v>
      </c>
      <c r="Z65" s="119" t="str">
        <f t="shared" ref="Z65" si="185" xml:space="preserve">
IF(AND(I66&lt;&gt;"",OR(I65="")),"Erro: há linhas sendo puladas - B13.01a04",
IF(AND(I67&lt;&gt;"",OR(I65="",I66="")),"Erro: há linhas sendo puladas - B13.01a04",
IF(AND(I68&lt;&gt;"",OR(I65="",I66="",I67="")),"Erro: há linhas sendo puladas - B13.01a04",
IF(AND(I69&lt;&gt;"",OR(I65="",I66="",I67="",I68="")),"Erro: há linhas sendo puladas - B13.01a04",
"***"))))</f>
        <v>***</v>
      </c>
      <c r="AA65" s="119" t="str">
        <f t="shared" ref="AA65" si="186" xml:space="preserve">
IF(AND(K66&lt;&gt;"",OR(K65="")),"Erro: há linhas sendo puladas - B14.01a05",
IF(AND(K67&lt;&gt;"",OR(K65="",K66="")),"Erro: há linhas sendo puladas - B14.01a05",
IF(AND(K68&lt;&gt;"",OR(K65="",K66="",K67="")),"Erro: há linhas sendo puladas - B14.01a05",
IF(AND(K69&lt;&gt;"",OR(K65="",K66="",K67="",K68="")),"Erro: há linhas sendo puladas - B14.01a05",
"***"))))</f>
        <v>***</v>
      </c>
      <c r="AB65" s="119" t="str">
        <f t="shared" ref="AB65" si="187" xml:space="preserve">
IF(AND(L66&lt;&gt;"",OR(L65="")),"Erro: há linhas sendo puladas - B15.01a05",
IF(AND(L67&lt;&gt;"",OR(L65="",L66="")),"Erro: há linhas sendo puladas - B15.01a05",
IF(AND(L68&lt;&gt;"",OR(L65="",L66="",L67="")),"Erro: há linhas sendo puladas - B15.01a05",
IF(AND(L69&lt;&gt;"",OR(L65="",L66="",L67="",L68="")),"Erro: há linhas sendo puladas - B15.01a05",
"***"))))</f>
        <v>***</v>
      </c>
      <c r="AC65" s="119" t="str">
        <f t="shared" ref="AC65" si="188" xml:space="preserve">
IF(AND(M66&lt;&gt;"",OR(M65="")),"Erro: há linhas sendo puladas - B16.01a05",
IF(AND(M67&lt;&gt;"",OR(M65="",M66="")),"Erro: há linhas sendo puladas - B16.01a05",
IF(AND(M68&lt;&gt;"",OR(M65="",M66="",M67="")),"Erro: há linhas sendo puladas - B16.01a05",
IF(AND(M69&lt;&gt;"",OR(M65="",M66="",M67="",M68="")),"Erro: há linhas sendo puladas - B16.01a05",
"***"))))</f>
        <v>***</v>
      </c>
      <c r="AD65" s="131" t="str">
        <f t="shared" ref="AD65" si="189" xml:space="preserve">
IF(T65&lt;&gt;"Preenchimento correto","",
IF(K65="","",
IF(M65="Não válido","",
K65)))</f>
        <v/>
      </c>
    </row>
    <row r="66" spans="1:30" ht="60.75" customHeight="1">
      <c r="A66" s="242"/>
      <c r="B66" s="257"/>
      <c r="C66" s="217"/>
      <c r="D66" s="218"/>
      <c r="E66" s="219"/>
      <c r="F66" s="220"/>
      <c r="G66" s="221"/>
      <c r="H66" s="35">
        <v>2</v>
      </c>
      <c r="I66" s="172"/>
      <c r="J66" s="36" t="str">
        <f xml:space="preserve">
IF(I66="","",
VLOOKUP(I66,'BD EMPRES'!$B$8:$C$507,2,FALSE))</f>
        <v/>
      </c>
      <c r="K66" s="178"/>
      <c r="L66" s="179"/>
      <c r="M66" s="179"/>
      <c r="N66" s="180"/>
      <c r="O66" s="223"/>
      <c r="P66" s="228"/>
      <c r="Q66" s="230"/>
      <c r="R66" s="232"/>
      <c r="S66" s="234"/>
      <c r="T66" s="236"/>
      <c r="U66" s="23"/>
      <c r="V66" s="122"/>
      <c r="W66" s="118"/>
      <c r="X66" s="118"/>
      <c r="Y66" s="118"/>
      <c r="Z66" s="118"/>
      <c r="AA66" s="118"/>
      <c r="AB66" s="118"/>
      <c r="AC66" s="118"/>
      <c r="AD66" s="132" t="str">
        <f t="shared" ref="AD66" si="190" xml:space="preserve">
IF(T65&lt;&gt;"Preenchimento correto","",
IF(K66="","",
IF(M66="Não válido","",
K66)))</f>
        <v/>
      </c>
    </row>
    <row r="67" spans="1:30" ht="60.75" customHeight="1">
      <c r="A67" s="242"/>
      <c r="B67" s="257"/>
      <c r="C67" s="217"/>
      <c r="D67" s="218"/>
      <c r="E67" s="219"/>
      <c r="F67" s="220"/>
      <c r="G67" s="221"/>
      <c r="H67" s="35">
        <v>3</v>
      </c>
      <c r="I67" s="172"/>
      <c r="J67" s="36" t="str">
        <f xml:space="preserve">
IF(I67="","",
VLOOKUP(I67,'BD EMPRES'!$B$8:$C$507,2,FALSE))</f>
        <v/>
      </c>
      <c r="K67" s="178"/>
      <c r="L67" s="179"/>
      <c r="M67" s="179"/>
      <c r="N67" s="180"/>
      <c r="O67" s="223"/>
      <c r="P67" s="228"/>
      <c r="Q67" s="230"/>
      <c r="R67" s="232"/>
      <c r="S67" s="234"/>
      <c r="T67" s="236"/>
      <c r="U67" s="23"/>
      <c r="V67" s="122"/>
      <c r="W67" s="118"/>
      <c r="X67" s="118"/>
      <c r="Y67" s="118"/>
      <c r="Z67" s="118"/>
      <c r="AA67" s="118"/>
      <c r="AB67" s="118"/>
      <c r="AC67" s="118"/>
      <c r="AD67" s="132" t="str">
        <f t="shared" ref="AD67" si="191" xml:space="preserve">
IF(T65&lt;&gt;"Preenchimento correto","",
IF(K67="","",
IF(M67="Não válido","",
K67)))</f>
        <v/>
      </c>
    </row>
    <row r="68" spans="1:30" ht="60.75" customHeight="1">
      <c r="A68" s="242"/>
      <c r="B68" s="257"/>
      <c r="C68" s="217"/>
      <c r="D68" s="218"/>
      <c r="E68" s="219"/>
      <c r="F68" s="220"/>
      <c r="G68" s="221"/>
      <c r="H68" s="35">
        <v>4</v>
      </c>
      <c r="I68" s="172"/>
      <c r="J68" s="36" t="str">
        <f xml:space="preserve">
IF(I68="","",
VLOOKUP(I68,'BD EMPRES'!$B$8:$C$507,2,FALSE))</f>
        <v/>
      </c>
      <c r="K68" s="178"/>
      <c r="L68" s="179"/>
      <c r="M68" s="179"/>
      <c r="N68" s="180"/>
      <c r="O68" s="223"/>
      <c r="P68" s="228"/>
      <c r="Q68" s="230"/>
      <c r="R68" s="232"/>
      <c r="S68" s="234"/>
      <c r="T68" s="236"/>
      <c r="U68" s="23"/>
      <c r="V68" s="122"/>
      <c r="W68" s="118"/>
      <c r="X68" s="118"/>
      <c r="Y68" s="118"/>
      <c r="Z68" s="118"/>
      <c r="AA68" s="118"/>
      <c r="AB68" s="118"/>
      <c r="AC68" s="118"/>
      <c r="AD68" s="132" t="str">
        <f t="shared" ref="AD68" si="192" xml:space="preserve">
IF(T65&lt;&gt;"Preenchimento correto","",
IF(K68="","",
IF(M68="Não válido","",
K68)))</f>
        <v/>
      </c>
    </row>
    <row r="69" spans="1:30" ht="60.75" customHeight="1">
      <c r="A69" s="242"/>
      <c r="B69" s="257"/>
      <c r="C69" s="217"/>
      <c r="D69" s="218"/>
      <c r="E69" s="219"/>
      <c r="F69" s="220"/>
      <c r="G69" s="221"/>
      <c r="H69" s="37">
        <v>5</v>
      </c>
      <c r="I69" s="172"/>
      <c r="J69" s="38" t="str">
        <f xml:space="preserve">
IF(I69="","",
VLOOKUP(I69,'BD EMPRES'!$B$8:$C$507,2,FALSE))</f>
        <v/>
      </c>
      <c r="K69" s="183"/>
      <c r="L69" s="181"/>
      <c r="M69" s="181"/>
      <c r="N69" s="182"/>
      <c r="O69" s="224"/>
      <c r="P69" s="228"/>
      <c r="Q69" s="230"/>
      <c r="R69" s="232"/>
      <c r="S69" s="234"/>
      <c r="T69" s="236"/>
      <c r="U69" s="23"/>
      <c r="V69" s="133"/>
      <c r="W69" s="134"/>
      <c r="X69" s="134"/>
      <c r="Y69" s="134"/>
      <c r="Z69" s="134"/>
      <c r="AA69" s="134"/>
      <c r="AB69" s="134"/>
      <c r="AC69" s="134"/>
      <c r="AD69" s="135" t="str">
        <f t="shared" ref="AD69" si="193" xml:space="preserve">
IF(T65&gt;"Preenchimento correto","",
IF(K69="","",
IF(M69="Não válido","",
K69)))</f>
        <v/>
      </c>
    </row>
    <row r="70" spans="1:30" ht="60.75" customHeight="1">
      <c r="A70" s="242"/>
      <c r="B70" s="257" t="str">
        <f>IF(OR('BD ITEM'!$Q24&lt;&gt;"Preenchimento correto"),"",'BD ITEM'!B24)</f>
        <v/>
      </c>
      <c r="C70" s="217" t="str">
        <f>IF(OR('BD ITEM'!$Q24&lt;&gt;"Preenchimento correto"),"",'BD ITEM'!C24)</f>
        <v/>
      </c>
      <c r="D70" s="218" t="str">
        <f>IF(OR('BD ITEM'!$Q24&lt;&gt;"Preenchimento correto"),"",'BD ITEM'!D24)</f>
        <v/>
      </c>
      <c r="E70" s="219" t="str">
        <f>IF(OR('BD ITEM'!$Q24&lt;&gt;"Preenchimento correto"),"",'BD ITEM'!J24)</f>
        <v/>
      </c>
      <c r="F70" s="220" t="str">
        <f>IF(OR('BD ITEM'!$Q24&lt;&gt;"Preenchimento correto"),"",'BD ITEM'!K24)</f>
        <v/>
      </c>
      <c r="G70" s="221" t="str">
        <f>IF(OR('BD ITEM'!$Q24&lt;&gt;"Preenchimento correto"),"",'BD ITEM'!L24)</f>
        <v/>
      </c>
      <c r="H70" s="39">
        <v>1</v>
      </c>
      <c r="I70" s="173"/>
      <c r="J70" s="34" t="str">
        <f xml:space="preserve">
IF(I70="","",
VLOOKUP(I70,'BD EMPRES'!$B$8:$C$507,2,FALSE))</f>
        <v/>
      </c>
      <c r="K70" s="175"/>
      <c r="L70" s="176"/>
      <c r="M70" s="176"/>
      <c r="N70" s="177"/>
      <c r="O70" s="222"/>
      <c r="P70" s="228" t="str">
        <f t="shared" ref="P70" si="194" xml:space="preserve">
IF(AND(K70="",K71="",K72="",K73="",K74=""),"",
COUNTIFS(K70:K74,"&lt;&gt;""",M70:M74,"=Válido"))</f>
        <v/>
      </c>
      <c r="Q70" s="230" t="str">
        <f t="shared" ref="Q70" si="195" xml:space="preserve">
IF(T70&lt;&gt;"Preenchimento correto","",
IF(P70=1,0,
IF(P70=0,"",
IF(P70="","",
ROUND(_xlfn.STDEV.S(AD70:AD74)/AVERAGE(AD70:AD74),4)))))</f>
        <v/>
      </c>
      <c r="R70" s="232" t="str">
        <f t="shared" ref="R70" si="196" xml:space="preserve">
IF(T70&lt;&gt;"Preenchimento correto","",
IF(P70="","",
IF(P70=0,"",
IF(O70="","",
IF(O70="Menor valor",MIN(AD70:AD74),
IF(AND(O70="Tend. central",Q70&lt;=0.25),ROUND(AVERAGE(AD70:AD74),2),
IF(AND(O70="Tend. central",Q70&gt;0.25),ROUND(MEDIAN(AD70:AD74),2))))))))</f>
        <v/>
      </c>
      <c r="S70" s="234" t="str">
        <f t="shared" ref="S70" si="197" xml:space="preserve">
IF(T70&lt;&gt;"Preenchimento correto","",
IF(O70="","",
IF(P70="","",
IF(P70=0,"",
IF(OR(G70="",R70=""),"",
G70*R70)))))</f>
        <v/>
      </c>
      <c r="T70" s="236" t="str">
        <f t="shared" ref="T70" si="198" xml:space="preserve">
IF(AND(A70="",B70="",I70="",I71="",I72="",I73="",I74="",K70="",K71="",K72="",K73="",K74="",L70="",L71="",L72="",L73="",L74="",M70="",M71="",M72="",M73="",M74="",O70=""),"",
IF(A70="","Preenchimento incompleto: falta informar o ID SEC - B01.01",
IF(AND(A70&lt;&gt;"",B70&lt;&gt;"",I70="",I71="",I72="",I73="",I74="",K70="",K71="",K72="",K73="",K74="",L70="",L71="",L72="",L73="",L74="",M70="",M71="",M72="",M73="",M74="",O70=""),"Preenchimento incompleto: item sem nenhuma informação de empresa e preço e fonte de preço e validade do orçamento e modalidade de cálculo - B02.01",
IF(AND(B70="",OR(I70&lt;&gt;"",I71&lt;&gt;"",I72&lt;&gt;"",I73&lt;&gt;"",I74&lt;&gt;"",K70&lt;&gt;"",K71&lt;&gt;"",K72&lt;&gt;"",K73&lt;&gt;"",K74&lt;&gt;"",L70&lt;&gt;"",L71&lt;&gt;"",L72&lt;&gt;"",L73&lt;&gt;"",L74&lt;&gt;"",M70&lt;&gt;"",M71&lt;&gt;"",M72&lt;&gt;"",M73&lt;&gt;"",M74&lt;&gt;"",O70&lt;&gt;"")),"Erro: há empresa(s) e/ou preço(s) e/ou fonte(s) de preço e/ou validade(s) do orçamento e/ou modalidade de cálculo informados para item inexistente - B03.01",
IF(AND(I70&lt;&gt;"",OR(K70="",L70="",M70="",O70="")),"Preenchimento incompleto: empresa sem preço e(ou) fonte de preço e(ou) validade do orçamento e(ou) modalidade de cálculo associados - B04.01",
IF(AND(I71&lt;&gt;"",OR(K71="",L71="",M71="",O70="")),"Preenchimento incompleto: empresa sem preço e(ou) fonte de preço e(ou) validade do orçamento e(ou) modalidade de cálculo associados - B04.02",
IF(AND(I72&lt;&gt;"",OR(K72="",L72="",M72="",O70="")),"Preenchimento incompleto: empresa sem preço e(ou) fonte de preço e(ou) validade do orçamento e(ou) modalidade de cálculo associados - B04.03",
IF(AND(I73&lt;&gt;"",OR(K73="",L73="",M73="",O70="")),"Preenchimento incompleto: empresa sem preço e(ou) fonte de preço e(ou) validade do orçamento e(ou) modalidade de cálculo associados - B04.04",
IF(AND(I74&lt;&gt;"",OR(K74="",L74="",M74="",O70="")),"Preenchimento incompleto: empresa sem preço e(ou) fonte de preço e(ou) validade do orçamento e(ou) modalidade de cálculo associados - B04.05",
IF(AND(K70&lt;&gt;"",OR(I70="",L70="",M70="",O70="")),"Preenchimento incompleto: preço sem empresa e(ou) fonte do preço associados e(ou) validade do orçamento e(ou) modalidade de cálculo associados - B05.01",
IF(AND(K71&lt;&gt;"",OR(I71="",L71="",M71="",O70="")),"Preenchimento incompleto: preço sem empresa e(ou) fonte do preço associados e(ou) validade do orçamento e(ou) modalidade de cálculo associados - B05.02",
IF(AND(K72&lt;&gt;"",OR(I72="",L72="",M72="",O70="")),"Preenchimento incompleto: preço sem empresa e(ou) fonte do preço associados e(ou) validade do orçamento e(ou) modalidade de cálculo associados - B05.03",
IF(AND(K73&lt;&gt;"",OR(I73="",L73="",M73="",O70="")),"Preenchimento incompleto: preço sem empresa e(ou) fonte do preço associados e(ou) validade do orçamento e(ou) modalidade de cálculo associados - B05.04",
IF(AND(K74&lt;&gt;"",OR(I74="",L74="",M74="",O70="")),"Preenchimento incompleto: preço sem empresa e(ou) fonte do preço associados e(ou) validade do orçamento e(ou) modalidade de cálculo associados - B05.05",
IF(AND(L70&lt;&gt;"",OR(K70="",I70="",M70="",O70="")),"Preenchimento incompleto: fonte do preço sem empresa e(ou) preço associados e(ou) validade do orçamento e(ou) modalidade de cálculo associados - B06.01",
IF(AND(L71&lt;&gt;"",OR(K71="",I71="",M71="",O70="")),"Preenchimento incompleto: fonte do preço sem empresa e(ou) preço associados e(ou) validade do orçamento e(ou) modalidade de cálculo associados - B06.02",
IF(AND(L72&lt;&gt;"",OR(K72="",I72="",M72="",O70="")),"Preenchimento incompleto: fonte do preço sem empresa e(ou) preço associados e(ou) validade do orçamento e(ou) modalidade de cálculo associados - B06.03",
IF(AND(L73&lt;&gt;"",OR(K73="",I73="",M73="",O70="")),"Preenchimento incompleto: fonte do preço sem empresa e(ou) preço associados e(ou) validade do orçamento e(ou) modalidade de cálculo associados - B06.04",
IF(AND(L74&lt;&gt;"",OR(K74="",I74="",M74="",O70="")),"Preenchimento incompleto: fonte do preço sem empresa e(ou) preço associados e(ou) validade do orçamento e(ou) modalidade de cálculo associados - B06.05",
IF(AND(M70&lt;&gt;"",OR(K70="",I70="",L70="",O70="")),"Preenchimento incompleto: validade do orçamento sem empresa e(ou) preço associados e(ou) fonte do preço e(ou) modalidade de cálculo associados - B07.01",
IF(AND(M71&lt;&gt;"",OR(K71="",I71="",L71="",O70="")),"Preenchimento incompleto: validade do orçamento sem empresa e(ou) preço associados e(ou) fonte do preço e(ou) modalidade de cálculo associados - B07.02",
IF(AND(M72&lt;&gt;"",OR(K72="",I72="",L72="",O70="")),"Preenchimento incompleto: validade do orçamento sem empresa e(ou) preço associados e(ou) fonte do preço e(ou) modalidade de cálculo associados - B07.03",
IF(AND(M73&lt;&gt;"",OR(K73="",I73="",L73="",O70="")),"Preenchimento incompleto: validade do orçamento sem empresa e(ou) preço associados e(ou) fonte do preço e(ou) modalidade de cálculo associados - B07.04",
IF(AND(M74&lt;&gt;"",OR(K74="",I74="",L74="",O70="")),"Preenchimento incompleto: validade do orçamento sem empresa e(ou) preço associados e(ou) fonte do preço e(ou) modalidade de cálculo associados - B07.05",
IF(O70="","Preenchimento incompleto: modalidade de cálculo não informada - B08.01",
IF(V70="Erro: há repetição de empresa de mídia especializada para o item sendo precificado - B09.01a05","Erro: há repetição de empresa de mídia especializada para o item sendo precificado - B09.01a05",
IF(W70="Erro: há repetição de empresa de orçamento de empresa para o item sendo precificado - B10.01a05","Erro: há repetição de empresa de orçamento de empresa para o item sendo precificado - B10.01a05",
IF(X70="Erro: a fonte de preços informada é incompatível com compras governamentais - B11.01a05","Erro: a fonte de preços informada é incompatível com compras governamentais - B11.01a05",
IF(Y70="Erro: a fonte de preços informada é incompatível com compras governamentais - B12.01a05","Erro: a fonte de preços informada é incompatível com compras governamentais - B12.01a05",
IF(Z70="Erro: há linhas sendo puladas - B13.01a04","Erro: há linhas sendo puladas - B13.01a04",
IF(AA70="Erro: há linhas sendo puladas - B14.01a05","Erro: há linhas sendo puladas - B14.01a05",
IF(AB70="Erro: há linhas sendo puladas - B15.01a05","Erro: há linhas sendo puladas - B15.01a05",
IF(AC70="Erro: há linhas sendo puladas - B16.01a05","Erro: há linhas sendo puladas - B16.01a05",
IF(AND(P70&lt;&gt;"",P70=0),"Preenchimento incompleto: número de propostas válidas igual a zero - B17.01",
"Preenchimento correto"))))))))))))))))))))))))))))))))))</f>
        <v/>
      </c>
      <c r="U70" s="123"/>
      <c r="V70" s="121" t="str">
        <f t="shared" ref="V70" si="199" xml:space="preserve">
IF(COUNTIFS(I70:I74,I70,L70:L74,"=Mídia especializada")&gt;1,"Erro: há repetição de empresa de mídia especializada para o item sendo precificado - B09.01a05",
IF(COUNTIFS(I70:I74,I71,L70:L74,"=Mídia especializada")&gt;1,"Erro: há repetição de empresa de mídia especializada para o item sendo precificado - B09.01a05",
IF(COUNTIFS(I70:I74,I72,L70:L74,"=Mídia especializada")&gt;1,"Erro: há repetição de empresa de mídia especializada para o item sendo precificado - B09.01a05",
IF(COUNTIFS(I70:I74,I73,L70:L74,"=Mídia especializada")&gt;1,"Erro: há repetição de empresa de mídia especializada para o item sendo precificado - B09.01a05",
IF(COUNTIFS(I70:I74,I74,L70:L74,"=Mídia especializada")&gt;1,"Erro: há repetição de empresa de mídia especializada para o item sendo precificado - B09.01a05",
"***")))))</f>
        <v>***</v>
      </c>
      <c r="W70" s="119" t="str">
        <f t="shared" ref="W70" si="200" xml:space="preserve">
IF(COUNTIFS(I70:I74,I70,L70:L74,"=Orçamento de empresa")&gt;1,"Erro: há repetição de empresa de orçamento de empresa para o item sendo precificado - B10.01a05",
IF(COUNTIFS(I70:I74,I71,L70:L74,"=Orçamento de empresa")&gt;1,"Erro: há repetição de empresa de orçamento de empresa para o item sendo precificado - B10.01a05",
IF(COUNTIFS(I70:I74,I72,L70:L74,"=Orçamento de empresa")&gt;1,"Erro: há repetição de empresa de orçamento de empresa para o item sendo precificado - B10.01a05",
IF(COUNTIFS(I70:I74,I73,L70:L74,"=Orçamento de empresa")&gt;1,"Erro: há repetição de empresa de orçamento de empresa para o item sendo precificado - B10.01a05",
IF(COUNTIFS(I70:I74,I74,L70:L74,"=Orçamento de empresa")&gt;1,"Erro: há repetição de empresa de orçamento de empresa para o item sendo precificado - B10.01a05",
"***")))))</f>
        <v>***</v>
      </c>
      <c r="X70" s="119" t="str">
        <f t="shared" ref="X70" si="201" xml:space="preserve">
IF(AND(I70="Compras governamentais",K70&lt;&gt;"",L70="Orçamento de empresa"),"Erro: a fonte de preços informada é incompatível com compras governamentais - B11.01a05",
IF(AND(I71="Compras governamentais",K71&lt;&gt;"",L71="Orçamento de empresa"),"Erro: a fonte de preços informada é incompatível com compras governamentais - B11.01a05",
IF(AND(I72="Compras governamentais",K72&lt;&gt;"",L72="Orçamento de empresa"),"Erro: a fonte de preços informada é incompatível com compras governamentais - B11.01a05",
IF(AND(I73="Compras governamentais",K73&lt;&gt;"",L73="Orçamento de empresa"),"Erro: a fonte de preços informada é incompatível com compras governamentais - B11.01a05",
IF(AND(I74="Compras governamentais",K74&lt;&gt;"",L74="Orçamento de empresa"),"Erro: a fonte de preços informada é incompatível com compras governamentais - B11.01a05",
"***")))))</f>
        <v>***</v>
      </c>
      <c r="Y70" s="119" t="str">
        <f t="shared" ref="Y70" si="202" xml:space="preserve">
IF(AND(I70="Compras governamentais",K70&lt;&gt;"",L70="Mídia especializada"),"Erro: a fonte de preços informada é incompatível com compras governamentais - B12.01a05",
IF(AND(I71="Compras governamentais",K71&lt;&gt;"",L71="Mídia especializada"),"Erro: a fonte de preços informada é incompatível com compras governamentais - B12.01a05",
IF(AND(I72="Compras governamentais",K72&lt;&gt;"",L72="Mídia especializada"),"Erro: a fonte de preços informada é incompatível com compras governamentais - B12.01a05",
IF(AND(I73="Compras governamentais",K73&lt;&gt;"",L73="Mídia especializada"),"Erro: a fonte de preços informada é incompatível com compras governamentais - B12.01a05",
IF(AND(I74="Compras governamentais",K74&lt;&gt;"",L74="Mídia especializada"),"Erro: a fonte de preços informada é incompatível com compras governamentais - B12.01a05",
"***")))))</f>
        <v>***</v>
      </c>
      <c r="Z70" s="119" t="str">
        <f t="shared" ref="Z70" si="203" xml:space="preserve">
IF(AND(I71&lt;&gt;"",OR(I70="")),"Erro: há linhas sendo puladas - B13.01a04",
IF(AND(I72&lt;&gt;"",OR(I70="",I71="")),"Erro: há linhas sendo puladas - B13.01a04",
IF(AND(I73&lt;&gt;"",OR(I70="",I71="",I72="")),"Erro: há linhas sendo puladas - B13.01a04",
IF(AND(I74&lt;&gt;"",OR(I70="",I71="",I72="",I73="")),"Erro: há linhas sendo puladas - B13.01a04",
"***"))))</f>
        <v>***</v>
      </c>
      <c r="AA70" s="119" t="str">
        <f t="shared" ref="AA70" si="204" xml:space="preserve">
IF(AND(K71&lt;&gt;"",OR(K70="")),"Erro: há linhas sendo puladas - B14.01a05",
IF(AND(K72&lt;&gt;"",OR(K70="",K71="")),"Erro: há linhas sendo puladas - B14.01a05",
IF(AND(K73&lt;&gt;"",OR(K70="",K71="",K72="")),"Erro: há linhas sendo puladas - B14.01a05",
IF(AND(K74&lt;&gt;"",OR(K70="",K71="",K72="",K73="")),"Erro: há linhas sendo puladas - B14.01a05",
"***"))))</f>
        <v>***</v>
      </c>
      <c r="AB70" s="119" t="str">
        <f t="shared" ref="AB70" si="205" xml:space="preserve">
IF(AND(L71&lt;&gt;"",OR(L70="")),"Erro: há linhas sendo puladas - B15.01a05",
IF(AND(L72&lt;&gt;"",OR(L70="",L71="")),"Erro: há linhas sendo puladas - B15.01a05",
IF(AND(L73&lt;&gt;"",OR(L70="",L71="",L72="")),"Erro: há linhas sendo puladas - B15.01a05",
IF(AND(L74&lt;&gt;"",OR(L70="",L71="",L72="",L73="")),"Erro: há linhas sendo puladas - B15.01a05",
"***"))))</f>
        <v>***</v>
      </c>
      <c r="AC70" s="119" t="str">
        <f t="shared" ref="AC70" si="206" xml:space="preserve">
IF(AND(M71&lt;&gt;"",OR(M70="")),"Erro: há linhas sendo puladas - B16.01a05",
IF(AND(M72&lt;&gt;"",OR(M70="",M71="")),"Erro: há linhas sendo puladas - B16.01a05",
IF(AND(M73&lt;&gt;"",OR(M70="",M71="",M72="")),"Erro: há linhas sendo puladas - B16.01a05",
IF(AND(M74&lt;&gt;"",OR(M70="",M71="",M72="",M73="")),"Erro: há linhas sendo puladas - B16.01a05",
"***"))))</f>
        <v>***</v>
      </c>
      <c r="AD70" s="131" t="str">
        <f t="shared" ref="AD70" si="207" xml:space="preserve">
IF(T70&lt;&gt;"Preenchimento correto","",
IF(K70="","",
IF(M70="Não válido","",
K70)))</f>
        <v/>
      </c>
    </row>
    <row r="71" spans="1:30" ht="60.75" customHeight="1">
      <c r="A71" s="242"/>
      <c r="B71" s="257"/>
      <c r="C71" s="217"/>
      <c r="D71" s="218"/>
      <c r="E71" s="219"/>
      <c r="F71" s="220"/>
      <c r="G71" s="221"/>
      <c r="H71" s="35">
        <v>2</v>
      </c>
      <c r="I71" s="172"/>
      <c r="J71" s="36" t="str">
        <f xml:space="preserve">
IF(I71="","",
VLOOKUP(I71,'BD EMPRES'!$B$8:$C$507,2,FALSE))</f>
        <v/>
      </c>
      <c r="K71" s="178"/>
      <c r="L71" s="179"/>
      <c r="M71" s="179"/>
      <c r="N71" s="180"/>
      <c r="O71" s="223"/>
      <c r="P71" s="228"/>
      <c r="Q71" s="230"/>
      <c r="R71" s="232"/>
      <c r="S71" s="234"/>
      <c r="T71" s="236"/>
      <c r="U71" s="23"/>
      <c r="V71" s="122"/>
      <c r="W71" s="118"/>
      <c r="X71" s="118"/>
      <c r="Y71" s="118"/>
      <c r="Z71" s="118"/>
      <c r="AA71" s="118"/>
      <c r="AB71" s="118"/>
      <c r="AC71" s="118"/>
      <c r="AD71" s="132" t="str">
        <f t="shared" ref="AD71" si="208" xml:space="preserve">
IF(T70&lt;&gt;"Preenchimento correto","",
IF(K71="","",
IF(M71="Não válido","",
K71)))</f>
        <v/>
      </c>
    </row>
    <row r="72" spans="1:30" ht="60.75" customHeight="1">
      <c r="A72" s="242"/>
      <c r="B72" s="257"/>
      <c r="C72" s="217"/>
      <c r="D72" s="218"/>
      <c r="E72" s="219"/>
      <c r="F72" s="220"/>
      <c r="G72" s="221"/>
      <c r="H72" s="35">
        <v>3</v>
      </c>
      <c r="I72" s="172"/>
      <c r="J72" s="36" t="str">
        <f xml:space="preserve">
IF(I72="","",
VLOOKUP(I72,'BD EMPRES'!$B$8:$C$507,2,FALSE))</f>
        <v/>
      </c>
      <c r="K72" s="178"/>
      <c r="L72" s="179"/>
      <c r="M72" s="179"/>
      <c r="N72" s="180"/>
      <c r="O72" s="223"/>
      <c r="P72" s="228"/>
      <c r="Q72" s="230"/>
      <c r="R72" s="232"/>
      <c r="S72" s="234"/>
      <c r="T72" s="236"/>
      <c r="U72" s="23"/>
      <c r="V72" s="122"/>
      <c r="W72" s="118"/>
      <c r="X72" s="118"/>
      <c r="Y72" s="118"/>
      <c r="Z72" s="118"/>
      <c r="AA72" s="118"/>
      <c r="AB72" s="118"/>
      <c r="AC72" s="118"/>
      <c r="AD72" s="132" t="str">
        <f t="shared" ref="AD72" si="209" xml:space="preserve">
IF(T70&lt;&gt;"Preenchimento correto","",
IF(K72="","",
IF(M72="Não válido","",
K72)))</f>
        <v/>
      </c>
    </row>
    <row r="73" spans="1:30" ht="60.75" customHeight="1">
      <c r="A73" s="242"/>
      <c r="B73" s="257"/>
      <c r="C73" s="217"/>
      <c r="D73" s="218"/>
      <c r="E73" s="219"/>
      <c r="F73" s="220"/>
      <c r="G73" s="221"/>
      <c r="H73" s="35">
        <v>4</v>
      </c>
      <c r="I73" s="172"/>
      <c r="J73" s="36" t="str">
        <f xml:space="preserve">
IF(I73="","",
VLOOKUP(I73,'BD EMPRES'!$B$8:$C$507,2,FALSE))</f>
        <v/>
      </c>
      <c r="K73" s="178"/>
      <c r="L73" s="179"/>
      <c r="M73" s="179"/>
      <c r="N73" s="180"/>
      <c r="O73" s="223"/>
      <c r="P73" s="228"/>
      <c r="Q73" s="230"/>
      <c r="R73" s="232"/>
      <c r="S73" s="234"/>
      <c r="T73" s="236"/>
      <c r="U73" s="23"/>
      <c r="V73" s="122"/>
      <c r="W73" s="118"/>
      <c r="X73" s="118"/>
      <c r="Y73" s="118"/>
      <c r="Z73" s="118"/>
      <c r="AA73" s="118"/>
      <c r="AB73" s="118"/>
      <c r="AC73" s="118"/>
      <c r="AD73" s="132" t="str">
        <f t="shared" ref="AD73" si="210" xml:space="preserve">
IF(T70&lt;&gt;"Preenchimento correto","",
IF(K73="","",
IF(M73="Não válido","",
K73)))</f>
        <v/>
      </c>
    </row>
    <row r="74" spans="1:30" ht="60.75" customHeight="1">
      <c r="A74" s="242"/>
      <c r="B74" s="257"/>
      <c r="C74" s="217"/>
      <c r="D74" s="218"/>
      <c r="E74" s="219"/>
      <c r="F74" s="220"/>
      <c r="G74" s="221"/>
      <c r="H74" s="37">
        <v>5</v>
      </c>
      <c r="I74" s="172"/>
      <c r="J74" s="38" t="str">
        <f xml:space="preserve">
IF(I74="","",
VLOOKUP(I74,'BD EMPRES'!$B$8:$C$507,2,FALSE))</f>
        <v/>
      </c>
      <c r="K74" s="183"/>
      <c r="L74" s="181"/>
      <c r="M74" s="181"/>
      <c r="N74" s="182"/>
      <c r="O74" s="224"/>
      <c r="P74" s="228"/>
      <c r="Q74" s="230"/>
      <c r="R74" s="232"/>
      <c r="S74" s="234"/>
      <c r="T74" s="236"/>
      <c r="U74" s="23"/>
      <c r="V74" s="133"/>
      <c r="W74" s="134"/>
      <c r="X74" s="134"/>
      <c r="Y74" s="134"/>
      <c r="Z74" s="134"/>
      <c r="AA74" s="134"/>
      <c r="AB74" s="134"/>
      <c r="AC74" s="134"/>
      <c r="AD74" s="135" t="str">
        <f t="shared" ref="AD74" si="211" xml:space="preserve">
IF(T70&gt;"Preenchimento correto","",
IF(K74="","",
IF(M74="Não válido","",
K74)))</f>
        <v/>
      </c>
    </row>
    <row r="75" spans="1:30" ht="60.75" customHeight="1">
      <c r="A75" s="242"/>
      <c r="B75" s="257" t="str">
        <f>IF(OR('BD ITEM'!$Q25&lt;&gt;"Preenchimento correto"),"",'BD ITEM'!B25)</f>
        <v/>
      </c>
      <c r="C75" s="217" t="str">
        <f>IF(OR('BD ITEM'!$Q25&lt;&gt;"Preenchimento correto"),"",'BD ITEM'!C25)</f>
        <v/>
      </c>
      <c r="D75" s="218" t="str">
        <f>IF(OR('BD ITEM'!$Q25&lt;&gt;"Preenchimento correto"),"",'BD ITEM'!D25)</f>
        <v/>
      </c>
      <c r="E75" s="219" t="str">
        <f>IF(OR('BD ITEM'!$Q25&lt;&gt;"Preenchimento correto"),"",'BD ITEM'!J25)</f>
        <v/>
      </c>
      <c r="F75" s="220" t="str">
        <f>IF(OR('BD ITEM'!$Q25&lt;&gt;"Preenchimento correto"),"",'BD ITEM'!K25)</f>
        <v/>
      </c>
      <c r="G75" s="221" t="str">
        <f>IF(OR('BD ITEM'!$Q25&lt;&gt;"Preenchimento correto"),"",'BD ITEM'!L25)</f>
        <v/>
      </c>
      <c r="H75" s="39">
        <v>1</v>
      </c>
      <c r="I75" s="173"/>
      <c r="J75" s="34" t="str">
        <f xml:space="preserve">
IF(I75="","",
VLOOKUP(I75,'BD EMPRES'!$B$8:$C$507,2,FALSE))</f>
        <v/>
      </c>
      <c r="K75" s="175"/>
      <c r="L75" s="176"/>
      <c r="M75" s="176"/>
      <c r="N75" s="177"/>
      <c r="O75" s="222"/>
      <c r="P75" s="228" t="str">
        <f t="shared" ref="P75" si="212" xml:space="preserve">
IF(AND(K75="",K76="",K77="",K78="",K79=""),"",
COUNTIFS(K75:K79,"&lt;&gt;""",M75:M79,"=Válido"))</f>
        <v/>
      </c>
      <c r="Q75" s="230" t="str">
        <f t="shared" ref="Q75" si="213" xml:space="preserve">
IF(T75&lt;&gt;"Preenchimento correto","",
IF(P75=1,0,
IF(P75=0,"",
IF(P75="","",
ROUND(_xlfn.STDEV.S(AD75:AD79)/AVERAGE(AD75:AD79),4)))))</f>
        <v/>
      </c>
      <c r="R75" s="232" t="str">
        <f t="shared" ref="R75" si="214" xml:space="preserve">
IF(T75&lt;&gt;"Preenchimento correto","",
IF(P75="","",
IF(P75=0,"",
IF(O75="","",
IF(O75="Menor valor",MIN(AD75:AD79),
IF(AND(O75="Tend. central",Q75&lt;=0.25),ROUND(AVERAGE(AD75:AD79),2),
IF(AND(O75="Tend. central",Q75&gt;0.25),ROUND(MEDIAN(AD75:AD79),2))))))))</f>
        <v/>
      </c>
      <c r="S75" s="234" t="str">
        <f t="shared" ref="S75" si="215" xml:space="preserve">
IF(T75&lt;&gt;"Preenchimento correto","",
IF(O75="","",
IF(P75="","",
IF(P75=0,"",
IF(OR(G75="",R75=""),"",
G75*R75)))))</f>
        <v/>
      </c>
      <c r="T75" s="236" t="str">
        <f t="shared" ref="T75" si="216" xml:space="preserve">
IF(AND(A75="",B75="",I75="",I76="",I77="",I78="",I79="",K75="",K76="",K77="",K78="",K79="",L75="",L76="",L77="",L78="",L79="",M75="",M76="",M77="",M78="",M79="",O75=""),"",
IF(A75="","Preenchimento incompleto: falta informar o ID SEC - B01.01",
IF(AND(A75&lt;&gt;"",B75&lt;&gt;"",I75="",I76="",I77="",I78="",I79="",K75="",K76="",K77="",K78="",K79="",L75="",L76="",L77="",L78="",L79="",M75="",M76="",M77="",M78="",M79="",O75=""),"Preenchimento incompleto: item sem nenhuma informação de empresa e preço e fonte de preço e validade do orçamento e modalidade de cálculo - B02.01",
IF(AND(B75="",OR(I75&lt;&gt;"",I76&lt;&gt;"",I77&lt;&gt;"",I78&lt;&gt;"",I79&lt;&gt;"",K75&lt;&gt;"",K76&lt;&gt;"",K77&lt;&gt;"",K78&lt;&gt;"",K79&lt;&gt;"",L75&lt;&gt;"",L76&lt;&gt;"",L77&lt;&gt;"",L78&lt;&gt;"",L79&lt;&gt;"",M75&lt;&gt;"",M76&lt;&gt;"",M77&lt;&gt;"",M78&lt;&gt;"",M79&lt;&gt;"",O75&lt;&gt;"")),"Erro: há empresa(s) e/ou preço(s) e/ou fonte(s) de preço e/ou validade(s) do orçamento e/ou modalidade de cálculo informados para item inexistente - B03.01",
IF(AND(I75&lt;&gt;"",OR(K75="",L75="",M75="",O75="")),"Preenchimento incompleto: empresa sem preço e(ou) fonte de preço e(ou) validade do orçamento e(ou) modalidade de cálculo associados - B04.01",
IF(AND(I76&lt;&gt;"",OR(K76="",L76="",M76="",O75="")),"Preenchimento incompleto: empresa sem preço e(ou) fonte de preço e(ou) validade do orçamento e(ou) modalidade de cálculo associados - B04.02",
IF(AND(I77&lt;&gt;"",OR(K77="",L77="",M77="",O75="")),"Preenchimento incompleto: empresa sem preço e(ou) fonte de preço e(ou) validade do orçamento e(ou) modalidade de cálculo associados - B04.03",
IF(AND(I78&lt;&gt;"",OR(K78="",L78="",M78="",O75="")),"Preenchimento incompleto: empresa sem preço e(ou) fonte de preço e(ou) validade do orçamento e(ou) modalidade de cálculo associados - B04.04",
IF(AND(I79&lt;&gt;"",OR(K79="",L79="",M79="",O75="")),"Preenchimento incompleto: empresa sem preço e(ou) fonte de preço e(ou) validade do orçamento e(ou) modalidade de cálculo associados - B04.05",
IF(AND(K75&lt;&gt;"",OR(I75="",L75="",M75="",O75="")),"Preenchimento incompleto: preço sem empresa e(ou) fonte do preço associados e(ou) validade do orçamento e(ou) modalidade de cálculo associados - B05.01",
IF(AND(K76&lt;&gt;"",OR(I76="",L76="",M76="",O75="")),"Preenchimento incompleto: preço sem empresa e(ou) fonte do preço associados e(ou) validade do orçamento e(ou) modalidade de cálculo associados - B05.02",
IF(AND(K77&lt;&gt;"",OR(I77="",L77="",M77="",O75="")),"Preenchimento incompleto: preço sem empresa e(ou) fonte do preço associados e(ou) validade do orçamento e(ou) modalidade de cálculo associados - B05.03",
IF(AND(K78&lt;&gt;"",OR(I78="",L78="",M78="",O75="")),"Preenchimento incompleto: preço sem empresa e(ou) fonte do preço associados e(ou) validade do orçamento e(ou) modalidade de cálculo associados - B05.04",
IF(AND(K79&lt;&gt;"",OR(I79="",L79="",M79="",O75="")),"Preenchimento incompleto: preço sem empresa e(ou) fonte do preço associados e(ou) validade do orçamento e(ou) modalidade de cálculo associados - B05.05",
IF(AND(L75&lt;&gt;"",OR(K75="",I75="",M75="",O75="")),"Preenchimento incompleto: fonte do preço sem empresa e(ou) preço associados e(ou) validade do orçamento e(ou) modalidade de cálculo associados - B06.01",
IF(AND(L76&lt;&gt;"",OR(K76="",I76="",M76="",O75="")),"Preenchimento incompleto: fonte do preço sem empresa e(ou) preço associados e(ou) validade do orçamento e(ou) modalidade de cálculo associados - B06.02",
IF(AND(L77&lt;&gt;"",OR(K77="",I77="",M77="",O75="")),"Preenchimento incompleto: fonte do preço sem empresa e(ou) preço associados e(ou) validade do orçamento e(ou) modalidade de cálculo associados - B06.03",
IF(AND(L78&lt;&gt;"",OR(K78="",I78="",M78="",O75="")),"Preenchimento incompleto: fonte do preço sem empresa e(ou) preço associados e(ou) validade do orçamento e(ou) modalidade de cálculo associados - B06.04",
IF(AND(L79&lt;&gt;"",OR(K79="",I79="",M79="",O75="")),"Preenchimento incompleto: fonte do preço sem empresa e(ou) preço associados e(ou) validade do orçamento e(ou) modalidade de cálculo associados - B06.05",
IF(AND(M75&lt;&gt;"",OR(K75="",I75="",L75="",O75="")),"Preenchimento incompleto: validade do orçamento sem empresa e(ou) preço associados e(ou) fonte do preço e(ou) modalidade de cálculo associados - B07.01",
IF(AND(M76&lt;&gt;"",OR(K76="",I76="",L76="",O75="")),"Preenchimento incompleto: validade do orçamento sem empresa e(ou) preço associados e(ou) fonte do preço e(ou) modalidade de cálculo associados - B07.02",
IF(AND(M77&lt;&gt;"",OR(K77="",I77="",L77="",O75="")),"Preenchimento incompleto: validade do orçamento sem empresa e(ou) preço associados e(ou) fonte do preço e(ou) modalidade de cálculo associados - B07.03",
IF(AND(M78&lt;&gt;"",OR(K78="",I78="",L78="",O75="")),"Preenchimento incompleto: validade do orçamento sem empresa e(ou) preço associados e(ou) fonte do preço e(ou) modalidade de cálculo associados - B07.04",
IF(AND(M79&lt;&gt;"",OR(K79="",I79="",L79="",O75="")),"Preenchimento incompleto: validade do orçamento sem empresa e(ou) preço associados e(ou) fonte do preço e(ou) modalidade de cálculo associados - B07.05",
IF(O75="","Preenchimento incompleto: modalidade de cálculo não informada - B08.01",
IF(V75="Erro: há repetição de empresa de mídia especializada para o item sendo precificado - B09.01a05","Erro: há repetição de empresa de mídia especializada para o item sendo precificado - B09.01a05",
IF(W75="Erro: há repetição de empresa de orçamento de empresa para o item sendo precificado - B10.01a05","Erro: há repetição de empresa de orçamento de empresa para o item sendo precificado - B10.01a05",
IF(X75="Erro: a fonte de preços informada é incompatível com compras governamentais - B11.01a05","Erro: a fonte de preços informada é incompatível com compras governamentais - B11.01a05",
IF(Y75="Erro: a fonte de preços informada é incompatível com compras governamentais - B12.01a05","Erro: a fonte de preços informada é incompatível com compras governamentais - B12.01a05",
IF(Z75="Erro: há linhas sendo puladas - B13.01a04","Erro: há linhas sendo puladas - B13.01a04",
IF(AA75="Erro: há linhas sendo puladas - B14.01a05","Erro: há linhas sendo puladas - B14.01a05",
IF(AB75="Erro: há linhas sendo puladas - B15.01a05","Erro: há linhas sendo puladas - B15.01a05",
IF(AC75="Erro: há linhas sendo puladas - B16.01a05","Erro: há linhas sendo puladas - B16.01a05",
IF(AND(P75&lt;&gt;"",P75=0),"Preenchimento incompleto: número de propostas válidas igual a zero - B17.01",
"Preenchimento correto"))))))))))))))))))))))))))))))))))</f>
        <v/>
      </c>
      <c r="U75" s="123"/>
      <c r="V75" s="121" t="str">
        <f t="shared" ref="V75" si="217" xml:space="preserve">
IF(COUNTIFS(I75:I79,I75,L75:L79,"=Mídia especializada")&gt;1,"Erro: há repetição de empresa de mídia especializada para o item sendo precificado - B09.01a05",
IF(COUNTIFS(I75:I79,I76,L75:L79,"=Mídia especializada")&gt;1,"Erro: há repetição de empresa de mídia especializada para o item sendo precificado - B09.01a05",
IF(COUNTIFS(I75:I79,I77,L75:L79,"=Mídia especializada")&gt;1,"Erro: há repetição de empresa de mídia especializada para o item sendo precificado - B09.01a05",
IF(COUNTIFS(I75:I79,I78,L75:L79,"=Mídia especializada")&gt;1,"Erro: há repetição de empresa de mídia especializada para o item sendo precificado - B09.01a05",
IF(COUNTIFS(I75:I79,I79,L75:L79,"=Mídia especializada")&gt;1,"Erro: há repetição de empresa de mídia especializada para o item sendo precificado - B09.01a05",
"***")))))</f>
        <v>***</v>
      </c>
      <c r="W75" s="119" t="str">
        <f t="shared" ref="W75" si="218" xml:space="preserve">
IF(COUNTIFS(I75:I79,I75,L75:L79,"=Orçamento de empresa")&gt;1,"Erro: há repetição de empresa de orçamento de empresa para o item sendo precificado - B10.01a05",
IF(COUNTIFS(I75:I79,I76,L75:L79,"=Orçamento de empresa")&gt;1,"Erro: há repetição de empresa de orçamento de empresa para o item sendo precificado - B10.01a05",
IF(COUNTIFS(I75:I79,I77,L75:L79,"=Orçamento de empresa")&gt;1,"Erro: há repetição de empresa de orçamento de empresa para o item sendo precificado - B10.01a05",
IF(COUNTIFS(I75:I79,I78,L75:L79,"=Orçamento de empresa")&gt;1,"Erro: há repetição de empresa de orçamento de empresa para o item sendo precificado - B10.01a05",
IF(COUNTIFS(I75:I79,I79,L75:L79,"=Orçamento de empresa")&gt;1,"Erro: há repetição de empresa de orçamento de empresa para o item sendo precificado - B10.01a05",
"***")))))</f>
        <v>***</v>
      </c>
      <c r="X75" s="119" t="str">
        <f t="shared" ref="X75" si="219" xml:space="preserve">
IF(AND(I75="Compras governamentais",K75&lt;&gt;"",L75="Orçamento de empresa"),"Erro: a fonte de preços informada é incompatível com compras governamentais - B11.01a05",
IF(AND(I76="Compras governamentais",K76&lt;&gt;"",L76="Orçamento de empresa"),"Erro: a fonte de preços informada é incompatível com compras governamentais - B11.01a05",
IF(AND(I77="Compras governamentais",K77&lt;&gt;"",L77="Orçamento de empresa"),"Erro: a fonte de preços informada é incompatível com compras governamentais - B11.01a05",
IF(AND(I78="Compras governamentais",K78&lt;&gt;"",L78="Orçamento de empresa"),"Erro: a fonte de preços informada é incompatível com compras governamentais - B11.01a05",
IF(AND(I79="Compras governamentais",K79&lt;&gt;"",L79="Orçamento de empresa"),"Erro: a fonte de preços informada é incompatível com compras governamentais - B11.01a05",
"***")))))</f>
        <v>***</v>
      </c>
      <c r="Y75" s="119" t="str">
        <f t="shared" ref="Y75" si="220" xml:space="preserve">
IF(AND(I75="Compras governamentais",K75&lt;&gt;"",L75="Mídia especializada"),"Erro: a fonte de preços informada é incompatível com compras governamentais - B12.01a05",
IF(AND(I76="Compras governamentais",K76&lt;&gt;"",L76="Mídia especializada"),"Erro: a fonte de preços informada é incompatível com compras governamentais - B12.01a05",
IF(AND(I77="Compras governamentais",K77&lt;&gt;"",L77="Mídia especializada"),"Erro: a fonte de preços informada é incompatível com compras governamentais - B12.01a05",
IF(AND(I78="Compras governamentais",K78&lt;&gt;"",L78="Mídia especializada"),"Erro: a fonte de preços informada é incompatível com compras governamentais - B12.01a05",
IF(AND(I79="Compras governamentais",K79&lt;&gt;"",L79="Mídia especializada"),"Erro: a fonte de preços informada é incompatível com compras governamentais - B12.01a05",
"***")))))</f>
        <v>***</v>
      </c>
      <c r="Z75" s="119" t="str">
        <f t="shared" ref="Z75" si="221" xml:space="preserve">
IF(AND(I76&lt;&gt;"",OR(I75="")),"Erro: há linhas sendo puladas - B13.01a04",
IF(AND(I77&lt;&gt;"",OR(I75="",I76="")),"Erro: há linhas sendo puladas - B13.01a04",
IF(AND(I78&lt;&gt;"",OR(I75="",I76="",I77="")),"Erro: há linhas sendo puladas - B13.01a04",
IF(AND(I79&lt;&gt;"",OR(I75="",I76="",I77="",I78="")),"Erro: há linhas sendo puladas - B13.01a04",
"***"))))</f>
        <v>***</v>
      </c>
      <c r="AA75" s="119" t="str">
        <f t="shared" ref="AA75" si="222" xml:space="preserve">
IF(AND(K76&lt;&gt;"",OR(K75="")),"Erro: há linhas sendo puladas - B14.01a05",
IF(AND(K77&lt;&gt;"",OR(K75="",K76="")),"Erro: há linhas sendo puladas - B14.01a05",
IF(AND(K78&lt;&gt;"",OR(K75="",K76="",K77="")),"Erro: há linhas sendo puladas - B14.01a05",
IF(AND(K79&lt;&gt;"",OR(K75="",K76="",K77="",K78="")),"Erro: há linhas sendo puladas - B14.01a05",
"***"))))</f>
        <v>***</v>
      </c>
      <c r="AB75" s="119" t="str">
        <f t="shared" ref="AB75" si="223" xml:space="preserve">
IF(AND(L76&lt;&gt;"",OR(L75="")),"Erro: há linhas sendo puladas - B15.01a05",
IF(AND(L77&lt;&gt;"",OR(L75="",L76="")),"Erro: há linhas sendo puladas - B15.01a05",
IF(AND(L78&lt;&gt;"",OR(L75="",L76="",L77="")),"Erro: há linhas sendo puladas - B15.01a05",
IF(AND(L79&lt;&gt;"",OR(L75="",L76="",L77="",L78="")),"Erro: há linhas sendo puladas - B15.01a05",
"***"))))</f>
        <v>***</v>
      </c>
      <c r="AC75" s="119" t="str">
        <f t="shared" ref="AC75" si="224" xml:space="preserve">
IF(AND(M76&lt;&gt;"",OR(M75="")),"Erro: há linhas sendo puladas - B16.01a05",
IF(AND(M77&lt;&gt;"",OR(M75="",M76="")),"Erro: há linhas sendo puladas - B16.01a05",
IF(AND(M78&lt;&gt;"",OR(M75="",M76="",M77="")),"Erro: há linhas sendo puladas - B16.01a05",
IF(AND(M79&lt;&gt;"",OR(M75="",M76="",M77="",M78="")),"Erro: há linhas sendo puladas - B16.01a05",
"***"))))</f>
        <v>***</v>
      </c>
      <c r="AD75" s="131" t="str">
        <f t="shared" ref="AD75" si="225" xml:space="preserve">
IF(T75&lt;&gt;"Preenchimento correto","",
IF(K75="","",
IF(M75="Não válido","",
K75)))</f>
        <v/>
      </c>
    </row>
    <row r="76" spans="1:30" ht="60.75" customHeight="1">
      <c r="A76" s="242"/>
      <c r="B76" s="257"/>
      <c r="C76" s="217"/>
      <c r="D76" s="218"/>
      <c r="E76" s="219"/>
      <c r="F76" s="220"/>
      <c r="G76" s="221"/>
      <c r="H76" s="35">
        <v>2</v>
      </c>
      <c r="I76" s="172"/>
      <c r="J76" s="36" t="str">
        <f xml:space="preserve">
IF(I76="","",
VLOOKUP(I76,'BD EMPRES'!$B$8:$C$507,2,FALSE))</f>
        <v/>
      </c>
      <c r="K76" s="178"/>
      <c r="L76" s="179"/>
      <c r="M76" s="179"/>
      <c r="N76" s="180"/>
      <c r="O76" s="223"/>
      <c r="P76" s="228"/>
      <c r="Q76" s="230"/>
      <c r="R76" s="232"/>
      <c r="S76" s="234"/>
      <c r="T76" s="236"/>
      <c r="U76" s="23"/>
      <c r="V76" s="122"/>
      <c r="W76" s="118"/>
      <c r="X76" s="118"/>
      <c r="Y76" s="118"/>
      <c r="Z76" s="118"/>
      <c r="AA76" s="118"/>
      <c r="AB76" s="118"/>
      <c r="AC76" s="118"/>
      <c r="AD76" s="132" t="str">
        <f t="shared" ref="AD76" si="226" xml:space="preserve">
IF(T75&lt;&gt;"Preenchimento correto","",
IF(K76="","",
IF(M76="Não válido","",
K76)))</f>
        <v/>
      </c>
    </row>
    <row r="77" spans="1:30" ht="60.75" customHeight="1">
      <c r="A77" s="242"/>
      <c r="B77" s="257"/>
      <c r="C77" s="217"/>
      <c r="D77" s="218"/>
      <c r="E77" s="219"/>
      <c r="F77" s="220"/>
      <c r="G77" s="221"/>
      <c r="H77" s="35">
        <v>3</v>
      </c>
      <c r="I77" s="172"/>
      <c r="J77" s="36" t="str">
        <f xml:space="preserve">
IF(I77="","",
VLOOKUP(I77,'BD EMPRES'!$B$8:$C$507,2,FALSE))</f>
        <v/>
      </c>
      <c r="K77" s="178"/>
      <c r="L77" s="179"/>
      <c r="M77" s="179"/>
      <c r="N77" s="180"/>
      <c r="O77" s="223"/>
      <c r="P77" s="228"/>
      <c r="Q77" s="230"/>
      <c r="R77" s="232"/>
      <c r="S77" s="234"/>
      <c r="T77" s="236"/>
      <c r="U77" s="23"/>
      <c r="V77" s="122"/>
      <c r="W77" s="118"/>
      <c r="X77" s="118"/>
      <c r="Y77" s="118"/>
      <c r="Z77" s="118"/>
      <c r="AA77" s="118"/>
      <c r="AB77" s="118"/>
      <c r="AC77" s="118"/>
      <c r="AD77" s="132" t="str">
        <f t="shared" ref="AD77" si="227" xml:space="preserve">
IF(T75&lt;&gt;"Preenchimento correto","",
IF(K77="","",
IF(M77="Não válido","",
K77)))</f>
        <v/>
      </c>
    </row>
    <row r="78" spans="1:30" ht="60.75" customHeight="1">
      <c r="A78" s="242"/>
      <c r="B78" s="257"/>
      <c r="C78" s="217"/>
      <c r="D78" s="218"/>
      <c r="E78" s="219"/>
      <c r="F78" s="220"/>
      <c r="G78" s="221"/>
      <c r="H78" s="35">
        <v>4</v>
      </c>
      <c r="I78" s="172"/>
      <c r="J78" s="36" t="str">
        <f xml:space="preserve">
IF(I78="","",
VLOOKUP(I78,'BD EMPRES'!$B$8:$C$507,2,FALSE))</f>
        <v/>
      </c>
      <c r="K78" s="178"/>
      <c r="L78" s="179"/>
      <c r="M78" s="179"/>
      <c r="N78" s="180"/>
      <c r="O78" s="223"/>
      <c r="P78" s="228"/>
      <c r="Q78" s="230"/>
      <c r="R78" s="232"/>
      <c r="S78" s="234"/>
      <c r="T78" s="236"/>
      <c r="U78" s="23"/>
      <c r="V78" s="122"/>
      <c r="W78" s="118"/>
      <c r="X78" s="118"/>
      <c r="Y78" s="118"/>
      <c r="Z78" s="118"/>
      <c r="AA78" s="118"/>
      <c r="AB78" s="118"/>
      <c r="AC78" s="118"/>
      <c r="AD78" s="132" t="str">
        <f t="shared" ref="AD78" si="228" xml:space="preserve">
IF(T75&lt;&gt;"Preenchimento correto","",
IF(K78="","",
IF(M78="Não válido","",
K78)))</f>
        <v/>
      </c>
    </row>
    <row r="79" spans="1:30" ht="60.75" customHeight="1">
      <c r="A79" s="242"/>
      <c r="B79" s="257"/>
      <c r="C79" s="217"/>
      <c r="D79" s="218"/>
      <c r="E79" s="219"/>
      <c r="F79" s="220"/>
      <c r="G79" s="221"/>
      <c r="H79" s="37">
        <v>5</v>
      </c>
      <c r="I79" s="172"/>
      <c r="J79" s="38" t="str">
        <f xml:space="preserve">
IF(I79="","",
VLOOKUP(I79,'BD EMPRES'!$B$8:$C$507,2,FALSE))</f>
        <v/>
      </c>
      <c r="K79" s="183"/>
      <c r="L79" s="181"/>
      <c r="M79" s="181"/>
      <c r="N79" s="182"/>
      <c r="O79" s="224"/>
      <c r="P79" s="228"/>
      <c r="Q79" s="230"/>
      <c r="R79" s="232"/>
      <c r="S79" s="234"/>
      <c r="T79" s="236"/>
      <c r="U79" s="23"/>
      <c r="V79" s="133"/>
      <c r="W79" s="134"/>
      <c r="X79" s="134"/>
      <c r="Y79" s="134"/>
      <c r="Z79" s="134"/>
      <c r="AA79" s="134"/>
      <c r="AB79" s="134"/>
      <c r="AC79" s="134"/>
      <c r="AD79" s="135" t="str">
        <f t="shared" ref="AD79" si="229" xml:space="preserve">
IF(T75&gt;"Preenchimento correto","",
IF(K79="","",
IF(M79="Não válido","",
K79)))</f>
        <v/>
      </c>
    </row>
    <row r="80" spans="1:30" ht="60.75" customHeight="1">
      <c r="A80" s="242"/>
      <c r="B80" s="257" t="str">
        <f>IF(OR('BD ITEM'!$Q26&lt;&gt;"Preenchimento correto"),"",'BD ITEM'!B26)</f>
        <v/>
      </c>
      <c r="C80" s="217" t="str">
        <f>IF(OR('BD ITEM'!$Q26&lt;&gt;"Preenchimento correto"),"",'BD ITEM'!C26)</f>
        <v/>
      </c>
      <c r="D80" s="218" t="str">
        <f>IF(OR('BD ITEM'!$Q26&lt;&gt;"Preenchimento correto"),"",'BD ITEM'!D26)</f>
        <v/>
      </c>
      <c r="E80" s="219" t="str">
        <f>IF(OR('BD ITEM'!$Q26&lt;&gt;"Preenchimento correto"),"",'BD ITEM'!J26)</f>
        <v/>
      </c>
      <c r="F80" s="220" t="str">
        <f>IF(OR('BD ITEM'!$Q26&lt;&gt;"Preenchimento correto"),"",'BD ITEM'!K26)</f>
        <v/>
      </c>
      <c r="G80" s="221" t="str">
        <f>IF(OR('BD ITEM'!$Q26&lt;&gt;"Preenchimento correto"),"",'BD ITEM'!L26)</f>
        <v/>
      </c>
      <c r="H80" s="39">
        <v>1</v>
      </c>
      <c r="I80" s="173"/>
      <c r="J80" s="34" t="str">
        <f xml:space="preserve">
IF(I80="","",
VLOOKUP(I80,'BD EMPRES'!$B$8:$C$507,2,FALSE))</f>
        <v/>
      </c>
      <c r="K80" s="175"/>
      <c r="L80" s="176"/>
      <c r="M80" s="176"/>
      <c r="N80" s="177"/>
      <c r="O80" s="222"/>
      <c r="P80" s="228" t="str">
        <f t="shared" ref="P80" si="230" xml:space="preserve">
IF(AND(K80="",K81="",K82="",K83="",K84=""),"",
COUNTIFS(K80:K84,"&lt;&gt;""",M80:M84,"=Válido"))</f>
        <v/>
      </c>
      <c r="Q80" s="230" t="str">
        <f t="shared" ref="Q80" si="231" xml:space="preserve">
IF(T80&lt;&gt;"Preenchimento correto","",
IF(P80=1,0,
IF(P80=0,"",
IF(P80="","",
ROUND(_xlfn.STDEV.S(AD80:AD84)/AVERAGE(AD80:AD84),4)))))</f>
        <v/>
      </c>
      <c r="R80" s="232" t="str">
        <f t="shared" ref="R80" si="232" xml:space="preserve">
IF(T80&lt;&gt;"Preenchimento correto","",
IF(P80="","",
IF(P80=0,"",
IF(O80="","",
IF(O80="Menor valor",MIN(AD80:AD84),
IF(AND(O80="Tend. central",Q80&lt;=0.25),ROUND(AVERAGE(AD80:AD84),2),
IF(AND(O80="Tend. central",Q80&gt;0.25),ROUND(MEDIAN(AD80:AD84),2))))))))</f>
        <v/>
      </c>
      <c r="S80" s="234" t="str">
        <f t="shared" ref="S80" si="233" xml:space="preserve">
IF(T80&lt;&gt;"Preenchimento correto","",
IF(O80="","",
IF(P80="","",
IF(P80=0,"",
IF(OR(G80="",R80=""),"",
G80*R80)))))</f>
        <v/>
      </c>
      <c r="T80" s="236" t="str">
        <f t="shared" ref="T80" si="234" xml:space="preserve">
IF(AND(A80="",B80="",I80="",I81="",I82="",I83="",I84="",K80="",K81="",K82="",K83="",K84="",L80="",L81="",L82="",L83="",L84="",M80="",M81="",M82="",M83="",M84="",O80=""),"",
IF(A80="","Preenchimento incompleto: falta informar o ID SEC - B01.01",
IF(AND(A80&lt;&gt;"",B80&lt;&gt;"",I80="",I81="",I82="",I83="",I84="",K80="",K81="",K82="",K83="",K84="",L80="",L81="",L82="",L83="",L84="",M80="",M81="",M82="",M83="",M84="",O80=""),"Preenchimento incompleto: item sem nenhuma informação de empresa e preço e fonte de preço e validade do orçamento e modalidade de cálculo - B02.01",
IF(AND(B80="",OR(I80&lt;&gt;"",I81&lt;&gt;"",I82&lt;&gt;"",I83&lt;&gt;"",I84&lt;&gt;"",K80&lt;&gt;"",K81&lt;&gt;"",K82&lt;&gt;"",K83&lt;&gt;"",K84&lt;&gt;"",L80&lt;&gt;"",L81&lt;&gt;"",L82&lt;&gt;"",L83&lt;&gt;"",L84&lt;&gt;"",M80&lt;&gt;"",M81&lt;&gt;"",M82&lt;&gt;"",M83&lt;&gt;"",M84&lt;&gt;"",O80&lt;&gt;"")),"Erro: há empresa(s) e/ou preço(s) e/ou fonte(s) de preço e/ou validade(s) do orçamento e/ou modalidade de cálculo informados para item inexistente - B03.01",
IF(AND(I80&lt;&gt;"",OR(K80="",L80="",M80="",O80="")),"Preenchimento incompleto: empresa sem preço e(ou) fonte de preço e(ou) validade do orçamento e(ou) modalidade de cálculo associados - B04.01",
IF(AND(I81&lt;&gt;"",OR(K81="",L81="",M81="",O80="")),"Preenchimento incompleto: empresa sem preço e(ou) fonte de preço e(ou) validade do orçamento e(ou) modalidade de cálculo associados - B04.02",
IF(AND(I82&lt;&gt;"",OR(K82="",L82="",M82="",O80="")),"Preenchimento incompleto: empresa sem preço e(ou) fonte de preço e(ou) validade do orçamento e(ou) modalidade de cálculo associados - B04.03",
IF(AND(I83&lt;&gt;"",OR(K83="",L83="",M83="",O80="")),"Preenchimento incompleto: empresa sem preço e(ou) fonte de preço e(ou) validade do orçamento e(ou) modalidade de cálculo associados - B04.04",
IF(AND(I84&lt;&gt;"",OR(K84="",L84="",M84="",O80="")),"Preenchimento incompleto: empresa sem preço e(ou) fonte de preço e(ou) validade do orçamento e(ou) modalidade de cálculo associados - B04.05",
IF(AND(K80&lt;&gt;"",OR(I80="",L80="",M80="",O80="")),"Preenchimento incompleto: preço sem empresa e(ou) fonte do preço associados e(ou) validade do orçamento e(ou) modalidade de cálculo associados - B05.01",
IF(AND(K81&lt;&gt;"",OR(I81="",L81="",M81="",O80="")),"Preenchimento incompleto: preço sem empresa e(ou) fonte do preço associados e(ou) validade do orçamento e(ou) modalidade de cálculo associados - B05.02",
IF(AND(K82&lt;&gt;"",OR(I82="",L82="",M82="",O80="")),"Preenchimento incompleto: preço sem empresa e(ou) fonte do preço associados e(ou) validade do orçamento e(ou) modalidade de cálculo associados - B05.03",
IF(AND(K83&lt;&gt;"",OR(I83="",L83="",M83="",O80="")),"Preenchimento incompleto: preço sem empresa e(ou) fonte do preço associados e(ou) validade do orçamento e(ou) modalidade de cálculo associados - B05.04",
IF(AND(K84&lt;&gt;"",OR(I84="",L84="",M84="",O80="")),"Preenchimento incompleto: preço sem empresa e(ou) fonte do preço associados e(ou) validade do orçamento e(ou) modalidade de cálculo associados - B05.05",
IF(AND(L80&lt;&gt;"",OR(K80="",I80="",M80="",O80="")),"Preenchimento incompleto: fonte do preço sem empresa e(ou) preço associados e(ou) validade do orçamento e(ou) modalidade de cálculo associados - B06.01",
IF(AND(L81&lt;&gt;"",OR(K81="",I81="",M81="",O80="")),"Preenchimento incompleto: fonte do preço sem empresa e(ou) preço associados e(ou) validade do orçamento e(ou) modalidade de cálculo associados - B06.02",
IF(AND(L82&lt;&gt;"",OR(K82="",I82="",M82="",O80="")),"Preenchimento incompleto: fonte do preço sem empresa e(ou) preço associados e(ou) validade do orçamento e(ou) modalidade de cálculo associados - B06.03",
IF(AND(L83&lt;&gt;"",OR(K83="",I83="",M83="",O80="")),"Preenchimento incompleto: fonte do preço sem empresa e(ou) preço associados e(ou) validade do orçamento e(ou) modalidade de cálculo associados - B06.04",
IF(AND(L84&lt;&gt;"",OR(K84="",I84="",M84="",O80="")),"Preenchimento incompleto: fonte do preço sem empresa e(ou) preço associados e(ou) validade do orçamento e(ou) modalidade de cálculo associados - B06.05",
IF(AND(M80&lt;&gt;"",OR(K80="",I80="",L80="",O80="")),"Preenchimento incompleto: validade do orçamento sem empresa e(ou) preço associados e(ou) fonte do preço e(ou) modalidade de cálculo associados - B07.01",
IF(AND(M81&lt;&gt;"",OR(K81="",I81="",L81="",O80="")),"Preenchimento incompleto: validade do orçamento sem empresa e(ou) preço associados e(ou) fonte do preço e(ou) modalidade de cálculo associados - B07.02",
IF(AND(M82&lt;&gt;"",OR(K82="",I82="",L82="",O80="")),"Preenchimento incompleto: validade do orçamento sem empresa e(ou) preço associados e(ou) fonte do preço e(ou) modalidade de cálculo associados - B07.03",
IF(AND(M83&lt;&gt;"",OR(K83="",I83="",L83="",O80="")),"Preenchimento incompleto: validade do orçamento sem empresa e(ou) preço associados e(ou) fonte do preço e(ou) modalidade de cálculo associados - B07.04",
IF(AND(M84&lt;&gt;"",OR(K84="",I84="",L84="",O80="")),"Preenchimento incompleto: validade do orçamento sem empresa e(ou) preço associados e(ou) fonte do preço e(ou) modalidade de cálculo associados - B07.05",
IF(O80="","Preenchimento incompleto: modalidade de cálculo não informada - B08.01",
IF(V80="Erro: há repetição de empresa de mídia especializada para o item sendo precificado - B09.01a05","Erro: há repetição de empresa de mídia especializada para o item sendo precificado - B09.01a05",
IF(W80="Erro: há repetição de empresa de orçamento de empresa para o item sendo precificado - B10.01a05","Erro: há repetição de empresa de orçamento de empresa para o item sendo precificado - B10.01a05",
IF(X80="Erro: a fonte de preços informada é incompatível com compras governamentais - B11.01a05","Erro: a fonte de preços informada é incompatível com compras governamentais - B11.01a05",
IF(Y80="Erro: a fonte de preços informada é incompatível com compras governamentais - B12.01a05","Erro: a fonte de preços informada é incompatível com compras governamentais - B12.01a05",
IF(Z80="Erro: há linhas sendo puladas - B13.01a04","Erro: há linhas sendo puladas - B13.01a04",
IF(AA80="Erro: há linhas sendo puladas - B14.01a05","Erro: há linhas sendo puladas - B14.01a05",
IF(AB80="Erro: há linhas sendo puladas - B15.01a05","Erro: há linhas sendo puladas - B15.01a05",
IF(AC80="Erro: há linhas sendo puladas - B16.01a05","Erro: há linhas sendo puladas - B16.01a05",
IF(AND(P80&lt;&gt;"",P80=0),"Preenchimento incompleto: número de propostas válidas igual a zero - B17.01",
"Preenchimento correto"))))))))))))))))))))))))))))))))))</f>
        <v/>
      </c>
      <c r="U80" s="123"/>
      <c r="V80" s="121" t="str">
        <f t="shared" ref="V80" si="235" xml:space="preserve">
IF(COUNTIFS(I80:I84,I80,L80:L84,"=Mídia especializada")&gt;1,"Erro: há repetição de empresa de mídia especializada para o item sendo precificado - B09.01a05",
IF(COUNTIFS(I80:I84,I81,L80:L84,"=Mídia especializada")&gt;1,"Erro: há repetição de empresa de mídia especializada para o item sendo precificado - B09.01a05",
IF(COUNTIFS(I80:I84,I82,L80:L84,"=Mídia especializada")&gt;1,"Erro: há repetição de empresa de mídia especializada para o item sendo precificado - B09.01a05",
IF(COUNTIFS(I80:I84,I83,L80:L84,"=Mídia especializada")&gt;1,"Erro: há repetição de empresa de mídia especializada para o item sendo precificado - B09.01a05",
IF(COUNTIFS(I80:I84,I84,L80:L84,"=Mídia especializada")&gt;1,"Erro: há repetição de empresa de mídia especializada para o item sendo precificado - B09.01a05",
"***")))))</f>
        <v>***</v>
      </c>
      <c r="W80" s="119" t="str">
        <f t="shared" ref="W80" si="236" xml:space="preserve">
IF(COUNTIFS(I80:I84,I80,L80:L84,"=Orçamento de empresa")&gt;1,"Erro: há repetição de empresa de orçamento de empresa para o item sendo precificado - B10.01a05",
IF(COUNTIFS(I80:I84,I81,L80:L84,"=Orçamento de empresa")&gt;1,"Erro: há repetição de empresa de orçamento de empresa para o item sendo precificado - B10.01a05",
IF(COUNTIFS(I80:I84,I82,L80:L84,"=Orçamento de empresa")&gt;1,"Erro: há repetição de empresa de orçamento de empresa para o item sendo precificado - B10.01a05",
IF(COUNTIFS(I80:I84,I83,L80:L84,"=Orçamento de empresa")&gt;1,"Erro: há repetição de empresa de orçamento de empresa para o item sendo precificado - B10.01a05",
IF(COUNTIFS(I80:I84,I84,L80:L84,"=Orçamento de empresa")&gt;1,"Erro: há repetição de empresa de orçamento de empresa para o item sendo precificado - B10.01a05",
"***")))))</f>
        <v>***</v>
      </c>
      <c r="X80" s="119" t="str">
        <f t="shared" ref="X80" si="237" xml:space="preserve">
IF(AND(I80="Compras governamentais",K80&lt;&gt;"",L80="Orçamento de empresa"),"Erro: a fonte de preços informada é incompatível com compras governamentais - B11.01a05",
IF(AND(I81="Compras governamentais",K81&lt;&gt;"",L81="Orçamento de empresa"),"Erro: a fonte de preços informada é incompatível com compras governamentais - B11.01a05",
IF(AND(I82="Compras governamentais",K82&lt;&gt;"",L82="Orçamento de empresa"),"Erro: a fonte de preços informada é incompatível com compras governamentais - B11.01a05",
IF(AND(I83="Compras governamentais",K83&lt;&gt;"",L83="Orçamento de empresa"),"Erro: a fonte de preços informada é incompatível com compras governamentais - B11.01a05",
IF(AND(I84="Compras governamentais",K84&lt;&gt;"",L84="Orçamento de empresa"),"Erro: a fonte de preços informada é incompatível com compras governamentais - B11.01a05",
"***")))))</f>
        <v>***</v>
      </c>
      <c r="Y80" s="119" t="str">
        <f t="shared" ref="Y80" si="238" xml:space="preserve">
IF(AND(I80="Compras governamentais",K80&lt;&gt;"",L80="Mídia especializada"),"Erro: a fonte de preços informada é incompatível com compras governamentais - B12.01a05",
IF(AND(I81="Compras governamentais",K81&lt;&gt;"",L81="Mídia especializada"),"Erro: a fonte de preços informada é incompatível com compras governamentais - B12.01a05",
IF(AND(I82="Compras governamentais",K82&lt;&gt;"",L82="Mídia especializada"),"Erro: a fonte de preços informada é incompatível com compras governamentais - B12.01a05",
IF(AND(I83="Compras governamentais",K83&lt;&gt;"",L83="Mídia especializada"),"Erro: a fonte de preços informada é incompatível com compras governamentais - B12.01a05",
IF(AND(I84="Compras governamentais",K84&lt;&gt;"",L84="Mídia especializada"),"Erro: a fonte de preços informada é incompatível com compras governamentais - B12.01a05",
"***")))))</f>
        <v>***</v>
      </c>
      <c r="Z80" s="119" t="str">
        <f t="shared" ref="Z80" si="239" xml:space="preserve">
IF(AND(I81&lt;&gt;"",OR(I80="")),"Erro: há linhas sendo puladas - B13.01a04",
IF(AND(I82&lt;&gt;"",OR(I80="",I81="")),"Erro: há linhas sendo puladas - B13.01a04",
IF(AND(I83&lt;&gt;"",OR(I80="",I81="",I82="")),"Erro: há linhas sendo puladas - B13.01a04",
IF(AND(I84&lt;&gt;"",OR(I80="",I81="",I82="",I83="")),"Erro: há linhas sendo puladas - B13.01a04",
"***"))))</f>
        <v>***</v>
      </c>
      <c r="AA80" s="119" t="str">
        <f t="shared" ref="AA80" si="240" xml:space="preserve">
IF(AND(K81&lt;&gt;"",OR(K80="")),"Erro: há linhas sendo puladas - B14.01a05",
IF(AND(K82&lt;&gt;"",OR(K80="",K81="")),"Erro: há linhas sendo puladas - B14.01a05",
IF(AND(K83&lt;&gt;"",OR(K80="",K81="",K82="")),"Erro: há linhas sendo puladas - B14.01a05",
IF(AND(K84&lt;&gt;"",OR(K80="",K81="",K82="",K83="")),"Erro: há linhas sendo puladas - B14.01a05",
"***"))))</f>
        <v>***</v>
      </c>
      <c r="AB80" s="119" t="str">
        <f t="shared" ref="AB80" si="241" xml:space="preserve">
IF(AND(L81&lt;&gt;"",OR(L80="")),"Erro: há linhas sendo puladas - B15.01a05",
IF(AND(L82&lt;&gt;"",OR(L80="",L81="")),"Erro: há linhas sendo puladas - B15.01a05",
IF(AND(L83&lt;&gt;"",OR(L80="",L81="",L82="")),"Erro: há linhas sendo puladas - B15.01a05",
IF(AND(L84&lt;&gt;"",OR(L80="",L81="",L82="",L83="")),"Erro: há linhas sendo puladas - B15.01a05",
"***"))))</f>
        <v>***</v>
      </c>
      <c r="AC80" s="119" t="str">
        <f t="shared" ref="AC80" si="242" xml:space="preserve">
IF(AND(M81&lt;&gt;"",OR(M80="")),"Erro: há linhas sendo puladas - B16.01a05",
IF(AND(M82&lt;&gt;"",OR(M80="",M81="")),"Erro: há linhas sendo puladas - B16.01a05",
IF(AND(M83&lt;&gt;"",OR(M80="",M81="",M82="")),"Erro: há linhas sendo puladas - B16.01a05",
IF(AND(M84&lt;&gt;"",OR(M80="",M81="",M82="",M83="")),"Erro: há linhas sendo puladas - B16.01a05",
"***"))))</f>
        <v>***</v>
      </c>
      <c r="AD80" s="131" t="str">
        <f t="shared" ref="AD80" si="243" xml:space="preserve">
IF(T80&lt;&gt;"Preenchimento correto","",
IF(K80="","",
IF(M80="Não válido","",
K80)))</f>
        <v/>
      </c>
    </row>
    <row r="81" spans="1:30" ht="60.75" customHeight="1">
      <c r="A81" s="242"/>
      <c r="B81" s="257"/>
      <c r="C81" s="217"/>
      <c r="D81" s="218"/>
      <c r="E81" s="219"/>
      <c r="F81" s="220"/>
      <c r="G81" s="221"/>
      <c r="H81" s="35">
        <v>2</v>
      </c>
      <c r="I81" s="172"/>
      <c r="J81" s="36" t="str">
        <f xml:space="preserve">
IF(I81="","",
VLOOKUP(I81,'BD EMPRES'!$B$8:$C$507,2,FALSE))</f>
        <v/>
      </c>
      <c r="K81" s="178"/>
      <c r="L81" s="179"/>
      <c r="M81" s="179"/>
      <c r="N81" s="180"/>
      <c r="O81" s="223"/>
      <c r="P81" s="228"/>
      <c r="Q81" s="230"/>
      <c r="R81" s="232"/>
      <c r="S81" s="234"/>
      <c r="T81" s="236"/>
      <c r="U81" s="23"/>
      <c r="V81" s="122"/>
      <c r="W81" s="118"/>
      <c r="X81" s="118"/>
      <c r="Y81" s="118"/>
      <c r="Z81" s="118"/>
      <c r="AA81" s="118"/>
      <c r="AB81" s="118"/>
      <c r="AC81" s="118"/>
      <c r="AD81" s="132" t="str">
        <f t="shared" ref="AD81" si="244" xml:space="preserve">
IF(T80&lt;&gt;"Preenchimento correto","",
IF(K81="","",
IF(M81="Não válido","",
K81)))</f>
        <v/>
      </c>
    </row>
    <row r="82" spans="1:30" ht="60.75" customHeight="1">
      <c r="A82" s="242"/>
      <c r="B82" s="257"/>
      <c r="C82" s="217"/>
      <c r="D82" s="218"/>
      <c r="E82" s="219"/>
      <c r="F82" s="220"/>
      <c r="G82" s="221"/>
      <c r="H82" s="35">
        <v>3</v>
      </c>
      <c r="I82" s="172"/>
      <c r="J82" s="36" t="str">
        <f xml:space="preserve">
IF(I82="","",
VLOOKUP(I82,'BD EMPRES'!$B$8:$C$507,2,FALSE))</f>
        <v/>
      </c>
      <c r="K82" s="178"/>
      <c r="L82" s="179"/>
      <c r="M82" s="179"/>
      <c r="N82" s="180"/>
      <c r="O82" s="223"/>
      <c r="P82" s="228"/>
      <c r="Q82" s="230"/>
      <c r="R82" s="232"/>
      <c r="S82" s="234"/>
      <c r="T82" s="236"/>
      <c r="U82" s="23"/>
      <c r="V82" s="122"/>
      <c r="W82" s="118"/>
      <c r="X82" s="118"/>
      <c r="Y82" s="118"/>
      <c r="Z82" s="118"/>
      <c r="AA82" s="118"/>
      <c r="AB82" s="118"/>
      <c r="AC82" s="118"/>
      <c r="AD82" s="132" t="str">
        <f t="shared" ref="AD82" si="245" xml:space="preserve">
IF(T80&lt;&gt;"Preenchimento correto","",
IF(K82="","",
IF(M82="Não válido","",
K82)))</f>
        <v/>
      </c>
    </row>
    <row r="83" spans="1:30" ht="60.75" customHeight="1">
      <c r="A83" s="242"/>
      <c r="B83" s="257"/>
      <c r="C83" s="217"/>
      <c r="D83" s="218"/>
      <c r="E83" s="219"/>
      <c r="F83" s="220"/>
      <c r="G83" s="221"/>
      <c r="H83" s="35">
        <v>4</v>
      </c>
      <c r="I83" s="172"/>
      <c r="J83" s="36" t="str">
        <f xml:space="preserve">
IF(I83="","",
VLOOKUP(I83,'BD EMPRES'!$B$8:$C$507,2,FALSE))</f>
        <v/>
      </c>
      <c r="K83" s="178"/>
      <c r="L83" s="179"/>
      <c r="M83" s="179"/>
      <c r="N83" s="180"/>
      <c r="O83" s="223"/>
      <c r="P83" s="228"/>
      <c r="Q83" s="230"/>
      <c r="R83" s="232"/>
      <c r="S83" s="234"/>
      <c r="T83" s="236"/>
      <c r="U83" s="23"/>
      <c r="V83" s="122"/>
      <c r="W83" s="118"/>
      <c r="X83" s="118"/>
      <c r="Y83" s="118"/>
      <c r="Z83" s="118"/>
      <c r="AA83" s="118"/>
      <c r="AB83" s="118"/>
      <c r="AC83" s="118"/>
      <c r="AD83" s="132" t="str">
        <f t="shared" ref="AD83" si="246" xml:space="preserve">
IF(T80&lt;&gt;"Preenchimento correto","",
IF(K83="","",
IF(M83="Não válido","",
K83)))</f>
        <v/>
      </c>
    </row>
    <row r="84" spans="1:30" ht="60.75" customHeight="1">
      <c r="A84" s="242"/>
      <c r="B84" s="257"/>
      <c r="C84" s="217"/>
      <c r="D84" s="218"/>
      <c r="E84" s="219"/>
      <c r="F84" s="220"/>
      <c r="G84" s="221"/>
      <c r="H84" s="37">
        <v>5</v>
      </c>
      <c r="I84" s="172"/>
      <c r="J84" s="38" t="str">
        <f xml:space="preserve">
IF(I84="","",
VLOOKUP(I84,'BD EMPRES'!$B$8:$C$507,2,FALSE))</f>
        <v/>
      </c>
      <c r="K84" s="183"/>
      <c r="L84" s="181"/>
      <c r="M84" s="181"/>
      <c r="N84" s="182"/>
      <c r="O84" s="224"/>
      <c r="P84" s="228"/>
      <c r="Q84" s="230"/>
      <c r="R84" s="232"/>
      <c r="S84" s="234"/>
      <c r="T84" s="236"/>
      <c r="U84" s="23"/>
      <c r="V84" s="133"/>
      <c r="W84" s="134"/>
      <c r="X84" s="134"/>
      <c r="Y84" s="134"/>
      <c r="Z84" s="134"/>
      <c r="AA84" s="134"/>
      <c r="AB84" s="134"/>
      <c r="AC84" s="134"/>
      <c r="AD84" s="135" t="str">
        <f t="shared" ref="AD84" si="247" xml:space="preserve">
IF(T80&gt;"Preenchimento correto","",
IF(K84="","",
IF(M84="Não válido","",
K84)))</f>
        <v/>
      </c>
    </row>
    <row r="85" spans="1:30" ht="60.75" customHeight="1">
      <c r="A85" s="242"/>
      <c r="B85" s="257" t="str">
        <f>IF(OR('BD ITEM'!$Q27&lt;&gt;"Preenchimento correto"),"",'BD ITEM'!B27)</f>
        <v/>
      </c>
      <c r="C85" s="217" t="str">
        <f>IF(OR('BD ITEM'!$Q27&lt;&gt;"Preenchimento correto"),"",'BD ITEM'!C27)</f>
        <v/>
      </c>
      <c r="D85" s="218" t="str">
        <f>IF(OR('BD ITEM'!$Q27&lt;&gt;"Preenchimento correto"),"",'BD ITEM'!D27)</f>
        <v/>
      </c>
      <c r="E85" s="219" t="str">
        <f>IF(OR('BD ITEM'!$Q27&lt;&gt;"Preenchimento correto"),"",'BD ITEM'!J27)</f>
        <v/>
      </c>
      <c r="F85" s="220" t="str">
        <f>IF(OR('BD ITEM'!$Q27&lt;&gt;"Preenchimento correto"),"",'BD ITEM'!K27)</f>
        <v/>
      </c>
      <c r="G85" s="221" t="str">
        <f>IF(OR('BD ITEM'!$Q27&lt;&gt;"Preenchimento correto"),"",'BD ITEM'!L27)</f>
        <v/>
      </c>
      <c r="H85" s="39">
        <v>1</v>
      </c>
      <c r="I85" s="173"/>
      <c r="J85" s="34" t="str">
        <f xml:space="preserve">
IF(I85="","",
VLOOKUP(I85,'BD EMPRES'!$B$8:$C$507,2,FALSE))</f>
        <v/>
      </c>
      <c r="K85" s="175"/>
      <c r="L85" s="176"/>
      <c r="M85" s="176"/>
      <c r="N85" s="177"/>
      <c r="O85" s="222"/>
      <c r="P85" s="228" t="str">
        <f t="shared" ref="P85" si="248" xml:space="preserve">
IF(AND(K85="",K86="",K87="",K88="",K89=""),"",
COUNTIFS(K85:K89,"&lt;&gt;""",M85:M89,"=Válido"))</f>
        <v/>
      </c>
      <c r="Q85" s="230" t="str">
        <f t="shared" ref="Q85" si="249" xml:space="preserve">
IF(T85&lt;&gt;"Preenchimento correto","",
IF(P85=1,0,
IF(P85=0,"",
IF(P85="","",
ROUND(_xlfn.STDEV.S(AD85:AD89)/AVERAGE(AD85:AD89),4)))))</f>
        <v/>
      </c>
      <c r="R85" s="232" t="str">
        <f t="shared" ref="R85" si="250" xml:space="preserve">
IF(T85&lt;&gt;"Preenchimento correto","",
IF(P85="","",
IF(P85=0,"",
IF(O85="","",
IF(O85="Menor valor",MIN(AD85:AD89),
IF(AND(O85="Tend. central",Q85&lt;=0.25),ROUND(AVERAGE(AD85:AD89),2),
IF(AND(O85="Tend. central",Q85&gt;0.25),ROUND(MEDIAN(AD85:AD89),2))))))))</f>
        <v/>
      </c>
      <c r="S85" s="234" t="str">
        <f t="shared" ref="S85" si="251" xml:space="preserve">
IF(T85&lt;&gt;"Preenchimento correto","",
IF(O85="","",
IF(P85="","",
IF(P85=0,"",
IF(OR(G85="",R85=""),"",
G85*R85)))))</f>
        <v/>
      </c>
      <c r="T85" s="236" t="str">
        <f t="shared" ref="T85" si="252" xml:space="preserve">
IF(AND(A85="",B85="",I85="",I86="",I87="",I88="",I89="",K85="",K86="",K87="",K88="",K89="",L85="",L86="",L87="",L88="",L89="",M85="",M86="",M87="",M88="",M89="",O85=""),"",
IF(A85="","Preenchimento incompleto: falta informar o ID SEC - B01.01",
IF(AND(A85&lt;&gt;"",B85&lt;&gt;"",I85="",I86="",I87="",I88="",I89="",K85="",K86="",K87="",K88="",K89="",L85="",L86="",L87="",L88="",L89="",M85="",M86="",M87="",M88="",M89="",O85=""),"Preenchimento incompleto: item sem nenhuma informação de empresa e preço e fonte de preço e validade do orçamento e modalidade de cálculo - B02.01",
IF(AND(B85="",OR(I85&lt;&gt;"",I86&lt;&gt;"",I87&lt;&gt;"",I88&lt;&gt;"",I89&lt;&gt;"",K85&lt;&gt;"",K86&lt;&gt;"",K87&lt;&gt;"",K88&lt;&gt;"",K89&lt;&gt;"",L85&lt;&gt;"",L86&lt;&gt;"",L87&lt;&gt;"",L88&lt;&gt;"",L89&lt;&gt;"",M85&lt;&gt;"",M86&lt;&gt;"",M87&lt;&gt;"",M88&lt;&gt;"",M89&lt;&gt;"",O85&lt;&gt;"")),"Erro: há empresa(s) e/ou preço(s) e/ou fonte(s) de preço e/ou validade(s) do orçamento e/ou modalidade de cálculo informados para item inexistente - B03.01",
IF(AND(I85&lt;&gt;"",OR(K85="",L85="",M85="",O85="")),"Preenchimento incompleto: empresa sem preço e(ou) fonte de preço e(ou) validade do orçamento e(ou) modalidade de cálculo associados - B04.01",
IF(AND(I86&lt;&gt;"",OR(K86="",L86="",M86="",O85="")),"Preenchimento incompleto: empresa sem preço e(ou) fonte de preço e(ou) validade do orçamento e(ou) modalidade de cálculo associados - B04.02",
IF(AND(I87&lt;&gt;"",OR(K87="",L87="",M87="",O85="")),"Preenchimento incompleto: empresa sem preço e(ou) fonte de preço e(ou) validade do orçamento e(ou) modalidade de cálculo associados - B04.03",
IF(AND(I88&lt;&gt;"",OR(K88="",L88="",M88="",O85="")),"Preenchimento incompleto: empresa sem preço e(ou) fonte de preço e(ou) validade do orçamento e(ou) modalidade de cálculo associados - B04.04",
IF(AND(I89&lt;&gt;"",OR(K89="",L89="",M89="",O85="")),"Preenchimento incompleto: empresa sem preço e(ou) fonte de preço e(ou) validade do orçamento e(ou) modalidade de cálculo associados - B04.05",
IF(AND(K85&lt;&gt;"",OR(I85="",L85="",M85="",O85="")),"Preenchimento incompleto: preço sem empresa e(ou) fonte do preço associados e(ou) validade do orçamento e(ou) modalidade de cálculo associados - B05.01",
IF(AND(K86&lt;&gt;"",OR(I86="",L86="",M86="",O85="")),"Preenchimento incompleto: preço sem empresa e(ou) fonte do preço associados e(ou) validade do orçamento e(ou) modalidade de cálculo associados - B05.02",
IF(AND(K87&lt;&gt;"",OR(I87="",L87="",M87="",O85="")),"Preenchimento incompleto: preço sem empresa e(ou) fonte do preço associados e(ou) validade do orçamento e(ou) modalidade de cálculo associados - B05.03",
IF(AND(K88&lt;&gt;"",OR(I88="",L88="",M88="",O85="")),"Preenchimento incompleto: preço sem empresa e(ou) fonte do preço associados e(ou) validade do orçamento e(ou) modalidade de cálculo associados - B05.04",
IF(AND(K89&lt;&gt;"",OR(I89="",L89="",M89="",O85="")),"Preenchimento incompleto: preço sem empresa e(ou) fonte do preço associados e(ou) validade do orçamento e(ou) modalidade de cálculo associados - B05.05",
IF(AND(L85&lt;&gt;"",OR(K85="",I85="",M85="",O85="")),"Preenchimento incompleto: fonte do preço sem empresa e(ou) preço associados e(ou) validade do orçamento e(ou) modalidade de cálculo associados - B06.01",
IF(AND(L86&lt;&gt;"",OR(K86="",I86="",M86="",O85="")),"Preenchimento incompleto: fonte do preço sem empresa e(ou) preço associados e(ou) validade do orçamento e(ou) modalidade de cálculo associados - B06.02",
IF(AND(L87&lt;&gt;"",OR(K87="",I87="",M87="",O85="")),"Preenchimento incompleto: fonte do preço sem empresa e(ou) preço associados e(ou) validade do orçamento e(ou) modalidade de cálculo associados - B06.03",
IF(AND(L88&lt;&gt;"",OR(K88="",I88="",M88="",O85="")),"Preenchimento incompleto: fonte do preço sem empresa e(ou) preço associados e(ou) validade do orçamento e(ou) modalidade de cálculo associados - B06.04",
IF(AND(L89&lt;&gt;"",OR(K89="",I89="",M89="",O85="")),"Preenchimento incompleto: fonte do preço sem empresa e(ou) preço associados e(ou) validade do orçamento e(ou) modalidade de cálculo associados - B06.05",
IF(AND(M85&lt;&gt;"",OR(K85="",I85="",L85="",O85="")),"Preenchimento incompleto: validade do orçamento sem empresa e(ou) preço associados e(ou) fonte do preço e(ou) modalidade de cálculo associados - B07.01",
IF(AND(M86&lt;&gt;"",OR(K86="",I86="",L86="",O85="")),"Preenchimento incompleto: validade do orçamento sem empresa e(ou) preço associados e(ou) fonte do preço e(ou) modalidade de cálculo associados - B07.02",
IF(AND(M87&lt;&gt;"",OR(K87="",I87="",L87="",O85="")),"Preenchimento incompleto: validade do orçamento sem empresa e(ou) preço associados e(ou) fonte do preço e(ou) modalidade de cálculo associados - B07.03",
IF(AND(M88&lt;&gt;"",OR(K88="",I88="",L88="",O85="")),"Preenchimento incompleto: validade do orçamento sem empresa e(ou) preço associados e(ou) fonte do preço e(ou) modalidade de cálculo associados - B07.04",
IF(AND(M89&lt;&gt;"",OR(K89="",I89="",L89="",O85="")),"Preenchimento incompleto: validade do orçamento sem empresa e(ou) preço associados e(ou) fonte do preço e(ou) modalidade de cálculo associados - B07.05",
IF(O85="","Preenchimento incompleto: modalidade de cálculo não informada - B08.01",
IF(V85="Erro: há repetição de empresa de mídia especializada para o item sendo precificado - B09.01a05","Erro: há repetição de empresa de mídia especializada para o item sendo precificado - B09.01a05",
IF(W85="Erro: há repetição de empresa de orçamento de empresa para o item sendo precificado - B10.01a05","Erro: há repetição de empresa de orçamento de empresa para o item sendo precificado - B10.01a05",
IF(X85="Erro: a fonte de preços informada é incompatível com compras governamentais - B11.01a05","Erro: a fonte de preços informada é incompatível com compras governamentais - B11.01a05",
IF(Y85="Erro: a fonte de preços informada é incompatível com compras governamentais - B12.01a05","Erro: a fonte de preços informada é incompatível com compras governamentais - B12.01a05",
IF(Z85="Erro: há linhas sendo puladas - B13.01a04","Erro: há linhas sendo puladas - B13.01a04",
IF(AA85="Erro: há linhas sendo puladas - B14.01a05","Erro: há linhas sendo puladas - B14.01a05",
IF(AB85="Erro: há linhas sendo puladas - B15.01a05","Erro: há linhas sendo puladas - B15.01a05",
IF(AC85="Erro: há linhas sendo puladas - B16.01a05","Erro: há linhas sendo puladas - B16.01a05",
IF(AND(P85&lt;&gt;"",P85=0),"Preenchimento incompleto: número de propostas válidas igual a zero - B17.01",
"Preenchimento correto"))))))))))))))))))))))))))))))))))</f>
        <v/>
      </c>
      <c r="U85" s="123"/>
      <c r="V85" s="121" t="str">
        <f t="shared" ref="V85" si="253" xml:space="preserve">
IF(COUNTIFS(I85:I89,I85,L85:L89,"=Mídia especializada")&gt;1,"Erro: há repetição de empresa de mídia especializada para o item sendo precificado - B09.01a05",
IF(COUNTIFS(I85:I89,I86,L85:L89,"=Mídia especializada")&gt;1,"Erro: há repetição de empresa de mídia especializada para o item sendo precificado - B09.01a05",
IF(COUNTIFS(I85:I89,I87,L85:L89,"=Mídia especializada")&gt;1,"Erro: há repetição de empresa de mídia especializada para o item sendo precificado - B09.01a05",
IF(COUNTIFS(I85:I89,I88,L85:L89,"=Mídia especializada")&gt;1,"Erro: há repetição de empresa de mídia especializada para o item sendo precificado - B09.01a05",
IF(COUNTIFS(I85:I89,I89,L85:L89,"=Mídia especializada")&gt;1,"Erro: há repetição de empresa de mídia especializada para o item sendo precificado - B09.01a05",
"***")))))</f>
        <v>***</v>
      </c>
      <c r="W85" s="119" t="str">
        <f t="shared" ref="W85" si="254" xml:space="preserve">
IF(COUNTIFS(I85:I89,I85,L85:L89,"=Orçamento de empresa")&gt;1,"Erro: há repetição de empresa de orçamento de empresa para o item sendo precificado - B10.01a05",
IF(COUNTIFS(I85:I89,I86,L85:L89,"=Orçamento de empresa")&gt;1,"Erro: há repetição de empresa de orçamento de empresa para o item sendo precificado - B10.01a05",
IF(COUNTIFS(I85:I89,I87,L85:L89,"=Orçamento de empresa")&gt;1,"Erro: há repetição de empresa de orçamento de empresa para o item sendo precificado - B10.01a05",
IF(COUNTIFS(I85:I89,I88,L85:L89,"=Orçamento de empresa")&gt;1,"Erro: há repetição de empresa de orçamento de empresa para o item sendo precificado - B10.01a05",
IF(COUNTIFS(I85:I89,I89,L85:L89,"=Orçamento de empresa")&gt;1,"Erro: há repetição de empresa de orçamento de empresa para o item sendo precificado - B10.01a05",
"***")))))</f>
        <v>***</v>
      </c>
      <c r="X85" s="119" t="str">
        <f t="shared" ref="X85" si="255" xml:space="preserve">
IF(AND(I85="Compras governamentais",K85&lt;&gt;"",L85="Orçamento de empresa"),"Erro: a fonte de preços informada é incompatível com compras governamentais - B11.01a05",
IF(AND(I86="Compras governamentais",K86&lt;&gt;"",L86="Orçamento de empresa"),"Erro: a fonte de preços informada é incompatível com compras governamentais - B11.01a05",
IF(AND(I87="Compras governamentais",K87&lt;&gt;"",L87="Orçamento de empresa"),"Erro: a fonte de preços informada é incompatível com compras governamentais - B11.01a05",
IF(AND(I88="Compras governamentais",K88&lt;&gt;"",L88="Orçamento de empresa"),"Erro: a fonte de preços informada é incompatível com compras governamentais - B11.01a05",
IF(AND(I89="Compras governamentais",K89&lt;&gt;"",L89="Orçamento de empresa"),"Erro: a fonte de preços informada é incompatível com compras governamentais - B11.01a05",
"***")))))</f>
        <v>***</v>
      </c>
      <c r="Y85" s="119" t="str">
        <f t="shared" ref="Y85" si="256" xml:space="preserve">
IF(AND(I85="Compras governamentais",K85&lt;&gt;"",L85="Mídia especializada"),"Erro: a fonte de preços informada é incompatível com compras governamentais - B12.01a05",
IF(AND(I86="Compras governamentais",K86&lt;&gt;"",L86="Mídia especializada"),"Erro: a fonte de preços informada é incompatível com compras governamentais - B12.01a05",
IF(AND(I87="Compras governamentais",K87&lt;&gt;"",L87="Mídia especializada"),"Erro: a fonte de preços informada é incompatível com compras governamentais - B12.01a05",
IF(AND(I88="Compras governamentais",K88&lt;&gt;"",L88="Mídia especializada"),"Erro: a fonte de preços informada é incompatível com compras governamentais - B12.01a05",
IF(AND(I89="Compras governamentais",K89&lt;&gt;"",L89="Mídia especializada"),"Erro: a fonte de preços informada é incompatível com compras governamentais - B12.01a05",
"***")))))</f>
        <v>***</v>
      </c>
      <c r="Z85" s="119" t="str">
        <f t="shared" ref="Z85" si="257" xml:space="preserve">
IF(AND(I86&lt;&gt;"",OR(I85="")),"Erro: há linhas sendo puladas - B13.01a04",
IF(AND(I87&lt;&gt;"",OR(I85="",I86="")),"Erro: há linhas sendo puladas - B13.01a04",
IF(AND(I88&lt;&gt;"",OR(I85="",I86="",I87="")),"Erro: há linhas sendo puladas - B13.01a04",
IF(AND(I89&lt;&gt;"",OR(I85="",I86="",I87="",I88="")),"Erro: há linhas sendo puladas - B13.01a04",
"***"))))</f>
        <v>***</v>
      </c>
      <c r="AA85" s="119" t="str">
        <f t="shared" ref="AA85" si="258" xml:space="preserve">
IF(AND(K86&lt;&gt;"",OR(K85="")),"Erro: há linhas sendo puladas - B14.01a05",
IF(AND(K87&lt;&gt;"",OR(K85="",K86="")),"Erro: há linhas sendo puladas - B14.01a05",
IF(AND(K88&lt;&gt;"",OR(K85="",K86="",K87="")),"Erro: há linhas sendo puladas - B14.01a05",
IF(AND(K89&lt;&gt;"",OR(K85="",K86="",K87="",K88="")),"Erro: há linhas sendo puladas - B14.01a05",
"***"))))</f>
        <v>***</v>
      </c>
      <c r="AB85" s="119" t="str">
        <f t="shared" ref="AB85" si="259" xml:space="preserve">
IF(AND(L86&lt;&gt;"",OR(L85="")),"Erro: há linhas sendo puladas - B15.01a05",
IF(AND(L87&lt;&gt;"",OR(L85="",L86="")),"Erro: há linhas sendo puladas - B15.01a05",
IF(AND(L88&lt;&gt;"",OR(L85="",L86="",L87="")),"Erro: há linhas sendo puladas - B15.01a05",
IF(AND(L89&lt;&gt;"",OR(L85="",L86="",L87="",L88="")),"Erro: há linhas sendo puladas - B15.01a05",
"***"))))</f>
        <v>***</v>
      </c>
      <c r="AC85" s="119" t="str">
        <f t="shared" ref="AC85" si="260" xml:space="preserve">
IF(AND(M86&lt;&gt;"",OR(M85="")),"Erro: há linhas sendo puladas - B16.01a05",
IF(AND(M87&lt;&gt;"",OR(M85="",M86="")),"Erro: há linhas sendo puladas - B16.01a05",
IF(AND(M88&lt;&gt;"",OR(M85="",M86="",M87="")),"Erro: há linhas sendo puladas - B16.01a05",
IF(AND(M89&lt;&gt;"",OR(M85="",M86="",M87="",M88="")),"Erro: há linhas sendo puladas - B16.01a05",
"***"))))</f>
        <v>***</v>
      </c>
      <c r="AD85" s="131" t="str">
        <f t="shared" ref="AD85" si="261" xml:space="preserve">
IF(T85&lt;&gt;"Preenchimento correto","",
IF(K85="","",
IF(M85="Não válido","",
K85)))</f>
        <v/>
      </c>
    </row>
    <row r="86" spans="1:30" ht="60.75" customHeight="1">
      <c r="A86" s="242"/>
      <c r="B86" s="257"/>
      <c r="C86" s="217"/>
      <c r="D86" s="218"/>
      <c r="E86" s="219"/>
      <c r="F86" s="220"/>
      <c r="G86" s="221"/>
      <c r="H86" s="35">
        <v>2</v>
      </c>
      <c r="I86" s="172"/>
      <c r="J86" s="36" t="str">
        <f xml:space="preserve">
IF(I86="","",
VLOOKUP(I86,'BD EMPRES'!$B$8:$C$507,2,FALSE))</f>
        <v/>
      </c>
      <c r="K86" s="178"/>
      <c r="L86" s="179"/>
      <c r="M86" s="179"/>
      <c r="N86" s="180"/>
      <c r="O86" s="223"/>
      <c r="P86" s="228"/>
      <c r="Q86" s="230"/>
      <c r="R86" s="232"/>
      <c r="S86" s="234"/>
      <c r="T86" s="236"/>
      <c r="U86" s="23"/>
      <c r="V86" s="122"/>
      <c r="W86" s="118"/>
      <c r="X86" s="118"/>
      <c r="Y86" s="118"/>
      <c r="Z86" s="118"/>
      <c r="AA86" s="118"/>
      <c r="AB86" s="118"/>
      <c r="AC86" s="118"/>
      <c r="AD86" s="132" t="str">
        <f t="shared" ref="AD86" si="262" xml:space="preserve">
IF(T85&lt;&gt;"Preenchimento correto","",
IF(K86="","",
IF(M86="Não válido","",
K86)))</f>
        <v/>
      </c>
    </row>
    <row r="87" spans="1:30" ht="60.75" customHeight="1">
      <c r="A87" s="242"/>
      <c r="B87" s="257"/>
      <c r="C87" s="217"/>
      <c r="D87" s="218"/>
      <c r="E87" s="219"/>
      <c r="F87" s="220"/>
      <c r="G87" s="221"/>
      <c r="H87" s="35">
        <v>3</v>
      </c>
      <c r="I87" s="172"/>
      <c r="J87" s="36" t="str">
        <f xml:space="preserve">
IF(I87="","",
VLOOKUP(I87,'BD EMPRES'!$B$8:$C$507,2,FALSE))</f>
        <v/>
      </c>
      <c r="K87" s="178"/>
      <c r="L87" s="179"/>
      <c r="M87" s="179"/>
      <c r="N87" s="180"/>
      <c r="O87" s="223"/>
      <c r="P87" s="228"/>
      <c r="Q87" s="230"/>
      <c r="R87" s="232"/>
      <c r="S87" s="234"/>
      <c r="T87" s="236"/>
      <c r="U87" s="23"/>
      <c r="V87" s="122"/>
      <c r="W87" s="118"/>
      <c r="X87" s="118"/>
      <c r="Y87" s="118"/>
      <c r="Z87" s="118"/>
      <c r="AA87" s="118"/>
      <c r="AB87" s="118"/>
      <c r="AC87" s="118"/>
      <c r="AD87" s="132" t="str">
        <f t="shared" ref="AD87" si="263" xml:space="preserve">
IF(T85&lt;&gt;"Preenchimento correto","",
IF(K87="","",
IF(M87="Não válido","",
K87)))</f>
        <v/>
      </c>
    </row>
    <row r="88" spans="1:30" ht="60.75" customHeight="1">
      <c r="A88" s="242"/>
      <c r="B88" s="257"/>
      <c r="C88" s="217"/>
      <c r="D88" s="218"/>
      <c r="E88" s="219"/>
      <c r="F88" s="220"/>
      <c r="G88" s="221"/>
      <c r="H88" s="35">
        <v>4</v>
      </c>
      <c r="I88" s="172"/>
      <c r="J88" s="36" t="str">
        <f xml:space="preserve">
IF(I88="","",
VLOOKUP(I88,'BD EMPRES'!$B$8:$C$507,2,FALSE))</f>
        <v/>
      </c>
      <c r="K88" s="178"/>
      <c r="L88" s="179"/>
      <c r="M88" s="179"/>
      <c r="N88" s="180"/>
      <c r="O88" s="223"/>
      <c r="P88" s="228"/>
      <c r="Q88" s="230"/>
      <c r="R88" s="232"/>
      <c r="S88" s="234"/>
      <c r="T88" s="236"/>
      <c r="U88" s="23"/>
      <c r="V88" s="122"/>
      <c r="W88" s="118"/>
      <c r="X88" s="118"/>
      <c r="Y88" s="118"/>
      <c r="Z88" s="118"/>
      <c r="AA88" s="118"/>
      <c r="AB88" s="118"/>
      <c r="AC88" s="118"/>
      <c r="AD88" s="132" t="str">
        <f t="shared" ref="AD88" si="264" xml:space="preserve">
IF(T85&lt;&gt;"Preenchimento correto","",
IF(K88="","",
IF(M88="Não válido","",
K88)))</f>
        <v/>
      </c>
    </row>
    <row r="89" spans="1:30" ht="60.75" customHeight="1">
      <c r="A89" s="242"/>
      <c r="B89" s="257"/>
      <c r="C89" s="217"/>
      <c r="D89" s="218"/>
      <c r="E89" s="219"/>
      <c r="F89" s="220"/>
      <c r="G89" s="221"/>
      <c r="H89" s="37">
        <v>5</v>
      </c>
      <c r="I89" s="172"/>
      <c r="J89" s="38" t="str">
        <f xml:space="preserve">
IF(I89="","",
VLOOKUP(I89,'BD EMPRES'!$B$8:$C$507,2,FALSE))</f>
        <v/>
      </c>
      <c r="K89" s="183"/>
      <c r="L89" s="181"/>
      <c r="M89" s="181"/>
      <c r="N89" s="182"/>
      <c r="O89" s="224"/>
      <c r="P89" s="228"/>
      <c r="Q89" s="230"/>
      <c r="R89" s="232"/>
      <c r="S89" s="234"/>
      <c r="T89" s="236"/>
      <c r="U89" s="23"/>
      <c r="V89" s="133"/>
      <c r="W89" s="134"/>
      <c r="X89" s="134"/>
      <c r="Y89" s="134"/>
      <c r="Z89" s="134"/>
      <c r="AA89" s="134"/>
      <c r="AB89" s="134"/>
      <c r="AC89" s="134"/>
      <c r="AD89" s="135" t="str">
        <f t="shared" ref="AD89" si="265" xml:space="preserve">
IF(T85&gt;"Preenchimento correto","",
IF(K89="","",
IF(M89="Não válido","",
K89)))</f>
        <v/>
      </c>
    </row>
    <row r="90" spans="1:30" ht="15" customHeight="1">
      <c r="A90" s="242"/>
      <c r="B90" s="257" t="str">
        <f>IF(OR('BD ITEM'!$Q28&lt;&gt;"Preenchimento correto"),"",'BD ITEM'!B28)</f>
        <v/>
      </c>
      <c r="C90" s="217" t="str">
        <f>IF(OR('BD ITEM'!$Q28&lt;&gt;"Preenchimento correto"),"",'BD ITEM'!C28)</f>
        <v/>
      </c>
      <c r="D90" s="218" t="str">
        <f>IF(OR('BD ITEM'!$Q28&lt;&gt;"Preenchimento correto"),"",'BD ITEM'!D28)</f>
        <v/>
      </c>
      <c r="E90" s="219" t="str">
        <f>IF(OR('BD ITEM'!$Q28&lt;&gt;"Preenchimento correto"),"",'BD ITEM'!J28)</f>
        <v/>
      </c>
      <c r="F90" s="220" t="str">
        <f>IF(OR('BD ITEM'!$Q28&lt;&gt;"Preenchimento correto"),"",'BD ITEM'!K28)</f>
        <v/>
      </c>
      <c r="G90" s="221" t="str">
        <f>IF(OR('BD ITEM'!$Q28&lt;&gt;"Preenchimento correto"),"",'BD ITEM'!L28)</f>
        <v/>
      </c>
      <c r="H90" s="39">
        <v>1</v>
      </c>
      <c r="I90" s="173"/>
      <c r="J90" s="34" t="str">
        <f xml:space="preserve">
IF(I90="","",
VLOOKUP(I90,'BD EMPRES'!$B$8:$C$507,2,FALSE))</f>
        <v/>
      </c>
      <c r="K90" s="175"/>
      <c r="L90" s="176"/>
      <c r="M90" s="176"/>
      <c r="N90" s="177"/>
      <c r="O90" s="222"/>
      <c r="P90" s="228" t="str">
        <f t="shared" ref="P90" si="266" xml:space="preserve">
IF(AND(K90="",K91="",K92="",K93="",K94=""),"",
COUNTIFS(K90:K94,"&lt;&gt;""",M90:M94,"=Válido"))</f>
        <v/>
      </c>
      <c r="Q90" s="230" t="str">
        <f t="shared" ref="Q90" si="267" xml:space="preserve">
IF(T90&lt;&gt;"Preenchimento correto","",
IF(P90=1,0,
IF(P90=0,"",
IF(P90="","",
ROUND(_xlfn.STDEV.S(AD90:AD94)/AVERAGE(AD90:AD94),4)))))</f>
        <v/>
      </c>
      <c r="R90" s="232" t="str">
        <f t="shared" ref="R90" si="268" xml:space="preserve">
IF(T90&lt;&gt;"Preenchimento correto","",
IF(P90="","",
IF(P90=0,"",
IF(O90="","",
IF(O90="Menor valor",MIN(AD90:AD94),
IF(AND(O90="Tend. central",Q90&lt;=0.25),ROUND(AVERAGE(AD90:AD94),2),
IF(AND(O90="Tend. central",Q90&gt;0.25),ROUND(MEDIAN(AD90:AD94),2))))))))</f>
        <v/>
      </c>
      <c r="S90" s="234" t="str">
        <f t="shared" ref="S90" si="269" xml:space="preserve">
IF(T90&lt;&gt;"Preenchimento correto","",
IF(O90="","",
IF(P90="","",
IF(P90=0,"",
IF(OR(G90="",R90=""),"",
G90*R90)))))</f>
        <v/>
      </c>
      <c r="T90" s="236" t="str">
        <f t="shared" ref="T90" si="270" xml:space="preserve">
IF(AND(A90="",B90="",I90="",I91="",I92="",I93="",I94="",K90="",K91="",K92="",K93="",K94="",L90="",L91="",L92="",L93="",L94="",M90="",M91="",M92="",M93="",M94="",O90=""),"",
IF(A90="","Preenchimento incompleto: falta informar o ID SEC - B01.01",
IF(AND(A90&lt;&gt;"",B90&lt;&gt;"",I90="",I91="",I92="",I93="",I94="",K90="",K91="",K92="",K93="",K94="",L90="",L91="",L92="",L93="",L94="",M90="",M91="",M92="",M93="",M94="",O90=""),"Preenchimento incompleto: item sem nenhuma informação de empresa e preço e fonte de preço e validade do orçamento e modalidade de cálculo - B02.01",
IF(AND(B90="",OR(I90&lt;&gt;"",I91&lt;&gt;"",I92&lt;&gt;"",I93&lt;&gt;"",I94&lt;&gt;"",K90&lt;&gt;"",K91&lt;&gt;"",K92&lt;&gt;"",K93&lt;&gt;"",K94&lt;&gt;"",L90&lt;&gt;"",L91&lt;&gt;"",L92&lt;&gt;"",L93&lt;&gt;"",L94&lt;&gt;"",M90&lt;&gt;"",M91&lt;&gt;"",M92&lt;&gt;"",M93&lt;&gt;"",M94&lt;&gt;"",O90&lt;&gt;"")),"Erro: há empresa(s) e/ou preço(s) e/ou fonte(s) de preço e/ou validade(s) do orçamento e/ou modalidade de cálculo informados para item inexistente - B03.01",
IF(AND(I90&lt;&gt;"",OR(K90="",L90="",M90="",O90="")),"Preenchimento incompleto: empresa sem preço e(ou) fonte de preço e(ou) validade do orçamento e(ou) modalidade de cálculo associados - B04.01",
IF(AND(I91&lt;&gt;"",OR(K91="",L91="",M91="",O90="")),"Preenchimento incompleto: empresa sem preço e(ou) fonte de preço e(ou) validade do orçamento e(ou) modalidade de cálculo associados - B04.02",
IF(AND(I92&lt;&gt;"",OR(K92="",L92="",M92="",O90="")),"Preenchimento incompleto: empresa sem preço e(ou) fonte de preço e(ou) validade do orçamento e(ou) modalidade de cálculo associados - B04.03",
IF(AND(I93&lt;&gt;"",OR(K93="",L93="",M93="",O90="")),"Preenchimento incompleto: empresa sem preço e(ou) fonte de preço e(ou) validade do orçamento e(ou) modalidade de cálculo associados - B04.04",
IF(AND(I94&lt;&gt;"",OR(K94="",L94="",M94="",O90="")),"Preenchimento incompleto: empresa sem preço e(ou) fonte de preço e(ou) validade do orçamento e(ou) modalidade de cálculo associados - B04.05",
IF(AND(K90&lt;&gt;"",OR(I90="",L90="",M90="",O90="")),"Preenchimento incompleto: preço sem empresa e(ou) fonte do preço associados e(ou) validade do orçamento e(ou) modalidade de cálculo associados - B05.01",
IF(AND(K91&lt;&gt;"",OR(I91="",L91="",M91="",O90="")),"Preenchimento incompleto: preço sem empresa e(ou) fonte do preço associados e(ou) validade do orçamento e(ou) modalidade de cálculo associados - B05.02",
IF(AND(K92&lt;&gt;"",OR(I92="",L92="",M92="",O90="")),"Preenchimento incompleto: preço sem empresa e(ou) fonte do preço associados e(ou) validade do orçamento e(ou) modalidade de cálculo associados - B05.03",
IF(AND(K93&lt;&gt;"",OR(I93="",L93="",M93="",O90="")),"Preenchimento incompleto: preço sem empresa e(ou) fonte do preço associados e(ou) validade do orçamento e(ou) modalidade de cálculo associados - B05.04",
IF(AND(K94&lt;&gt;"",OR(I94="",L94="",M94="",O90="")),"Preenchimento incompleto: preço sem empresa e(ou) fonte do preço associados e(ou) validade do orçamento e(ou) modalidade de cálculo associados - B05.05",
IF(AND(L90&lt;&gt;"",OR(K90="",I90="",M90="",O90="")),"Preenchimento incompleto: fonte do preço sem empresa e(ou) preço associados e(ou) validade do orçamento e(ou) modalidade de cálculo associados - B06.01",
IF(AND(L91&lt;&gt;"",OR(K91="",I91="",M91="",O90="")),"Preenchimento incompleto: fonte do preço sem empresa e(ou) preço associados e(ou) validade do orçamento e(ou) modalidade de cálculo associados - B06.02",
IF(AND(L92&lt;&gt;"",OR(K92="",I92="",M92="",O90="")),"Preenchimento incompleto: fonte do preço sem empresa e(ou) preço associados e(ou) validade do orçamento e(ou) modalidade de cálculo associados - B06.03",
IF(AND(L93&lt;&gt;"",OR(K93="",I93="",M93="",O90="")),"Preenchimento incompleto: fonte do preço sem empresa e(ou) preço associados e(ou) validade do orçamento e(ou) modalidade de cálculo associados - B06.04",
IF(AND(L94&lt;&gt;"",OR(K94="",I94="",M94="",O90="")),"Preenchimento incompleto: fonte do preço sem empresa e(ou) preço associados e(ou) validade do orçamento e(ou) modalidade de cálculo associados - B06.05",
IF(AND(M90&lt;&gt;"",OR(K90="",I90="",L90="",O90="")),"Preenchimento incompleto: validade do orçamento sem empresa e(ou) preço associados e(ou) fonte do preço e(ou) modalidade de cálculo associados - B07.01",
IF(AND(M91&lt;&gt;"",OR(K91="",I91="",L91="",O90="")),"Preenchimento incompleto: validade do orçamento sem empresa e(ou) preço associados e(ou) fonte do preço e(ou) modalidade de cálculo associados - B07.02",
IF(AND(M92&lt;&gt;"",OR(K92="",I92="",L92="",O90="")),"Preenchimento incompleto: validade do orçamento sem empresa e(ou) preço associados e(ou) fonte do preço e(ou) modalidade de cálculo associados - B07.03",
IF(AND(M93&lt;&gt;"",OR(K93="",I93="",L93="",O90="")),"Preenchimento incompleto: validade do orçamento sem empresa e(ou) preço associados e(ou) fonte do preço e(ou) modalidade de cálculo associados - B07.04",
IF(AND(M94&lt;&gt;"",OR(K94="",I94="",L94="",O90="")),"Preenchimento incompleto: validade do orçamento sem empresa e(ou) preço associados e(ou) fonte do preço e(ou) modalidade de cálculo associados - B07.05",
IF(O90="","Preenchimento incompleto: modalidade de cálculo não informada - B08.01",
IF(V90="Erro: há repetição de empresa de mídia especializada para o item sendo precificado - B09.01a05","Erro: há repetição de empresa de mídia especializada para o item sendo precificado - B09.01a05",
IF(W90="Erro: há repetição de empresa de orçamento de empresa para o item sendo precificado - B10.01a05","Erro: há repetição de empresa de orçamento de empresa para o item sendo precificado - B10.01a05",
IF(X90="Erro: a fonte de preços informada é incompatível com compras governamentais - B11.01a05","Erro: a fonte de preços informada é incompatível com compras governamentais - B11.01a05",
IF(Y90="Erro: a fonte de preços informada é incompatível com compras governamentais - B12.01a05","Erro: a fonte de preços informada é incompatível com compras governamentais - B12.01a05",
IF(Z90="Erro: há linhas sendo puladas - B13.01a04","Erro: há linhas sendo puladas - B13.01a04",
IF(AA90="Erro: há linhas sendo puladas - B14.01a05","Erro: há linhas sendo puladas - B14.01a05",
IF(AB90="Erro: há linhas sendo puladas - B15.01a05","Erro: há linhas sendo puladas - B15.01a05",
IF(AC90="Erro: há linhas sendo puladas - B16.01a05","Erro: há linhas sendo puladas - B16.01a05",
IF(AND(P90&lt;&gt;"",P90=0),"Preenchimento incompleto: número de propostas válidas igual a zero - B17.01",
"Preenchimento correto"))))))))))))))))))))))))))))))))))</f>
        <v/>
      </c>
      <c r="U90" s="123"/>
      <c r="V90" s="121" t="str">
        <f t="shared" ref="V90" si="271" xml:space="preserve">
IF(COUNTIFS(I90:I94,I90,L90:L94,"=Mídia especializada")&gt;1,"Erro: há repetição de empresa de mídia especializada para o item sendo precificado - B09.01a05",
IF(COUNTIFS(I90:I94,I91,L90:L94,"=Mídia especializada")&gt;1,"Erro: há repetição de empresa de mídia especializada para o item sendo precificado - B09.01a05",
IF(COUNTIFS(I90:I94,I92,L90:L94,"=Mídia especializada")&gt;1,"Erro: há repetição de empresa de mídia especializada para o item sendo precificado - B09.01a05",
IF(COUNTIFS(I90:I94,I93,L90:L94,"=Mídia especializada")&gt;1,"Erro: há repetição de empresa de mídia especializada para o item sendo precificado - B09.01a05",
IF(COUNTIFS(I90:I94,I94,L90:L94,"=Mídia especializada")&gt;1,"Erro: há repetição de empresa de mídia especializada para o item sendo precificado - B09.01a05",
"***")))))</f>
        <v>***</v>
      </c>
      <c r="W90" s="119" t="str">
        <f t="shared" ref="W90" si="272" xml:space="preserve">
IF(COUNTIFS(I90:I94,I90,L90:L94,"=Orçamento de empresa")&gt;1,"Erro: há repetição de empresa de orçamento de empresa para o item sendo precificado - B10.01a05",
IF(COUNTIFS(I90:I94,I91,L90:L94,"=Orçamento de empresa")&gt;1,"Erro: há repetição de empresa de orçamento de empresa para o item sendo precificado - B10.01a05",
IF(COUNTIFS(I90:I94,I92,L90:L94,"=Orçamento de empresa")&gt;1,"Erro: há repetição de empresa de orçamento de empresa para o item sendo precificado - B10.01a05",
IF(COUNTIFS(I90:I94,I93,L90:L94,"=Orçamento de empresa")&gt;1,"Erro: há repetição de empresa de orçamento de empresa para o item sendo precificado - B10.01a05",
IF(COUNTIFS(I90:I94,I94,L90:L94,"=Orçamento de empresa")&gt;1,"Erro: há repetição de empresa de orçamento de empresa para o item sendo precificado - B10.01a05",
"***")))))</f>
        <v>***</v>
      </c>
      <c r="X90" s="119" t="str">
        <f t="shared" ref="X90" si="273" xml:space="preserve">
IF(AND(I90="Compras governamentais",K90&lt;&gt;"",L90="Orçamento de empresa"),"Erro: a fonte de preços informada é incompatível com compras governamentais - B11.01a05",
IF(AND(I91="Compras governamentais",K91&lt;&gt;"",L91="Orçamento de empresa"),"Erro: a fonte de preços informada é incompatível com compras governamentais - B11.01a05",
IF(AND(I92="Compras governamentais",K92&lt;&gt;"",L92="Orçamento de empresa"),"Erro: a fonte de preços informada é incompatível com compras governamentais - B11.01a05",
IF(AND(I93="Compras governamentais",K93&lt;&gt;"",L93="Orçamento de empresa"),"Erro: a fonte de preços informada é incompatível com compras governamentais - B11.01a05",
IF(AND(I94="Compras governamentais",K94&lt;&gt;"",L94="Orçamento de empresa"),"Erro: a fonte de preços informada é incompatível com compras governamentais - B11.01a05",
"***")))))</f>
        <v>***</v>
      </c>
      <c r="Y90" s="119" t="str">
        <f t="shared" ref="Y90" si="274" xml:space="preserve">
IF(AND(I90="Compras governamentais",K90&lt;&gt;"",L90="Mídia especializada"),"Erro: a fonte de preços informada é incompatível com compras governamentais - B12.01a05",
IF(AND(I91="Compras governamentais",K91&lt;&gt;"",L91="Mídia especializada"),"Erro: a fonte de preços informada é incompatível com compras governamentais - B12.01a05",
IF(AND(I92="Compras governamentais",K92&lt;&gt;"",L92="Mídia especializada"),"Erro: a fonte de preços informada é incompatível com compras governamentais - B12.01a05",
IF(AND(I93="Compras governamentais",K93&lt;&gt;"",L93="Mídia especializada"),"Erro: a fonte de preços informada é incompatível com compras governamentais - B12.01a05",
IF(AND(I94="Compras governamentais",K94&lt;&gt;"",L94="Mídia especializada"),"Erro: a fonte de preços informada é incompatível com compras governamentais - B12.01a05",
"***")))))</f>
        <v>***</v>
      </c>
      <c r="Z90" s="119" t="str">
        <f t="shared" ref="Z90" si="275" xml:space="preserve">
IF(AND(I91&lt;&gt;"",OR(I90="")),"Erro: há linhas sendo puladas - B13.01a04",
IF(AND(I92&lt;&gt;"",OR(I90="",I91="")),"Erro: há linhas sendo puladas - B13.01a04",
IF(AND(I93&lt;&gt;"",OR(I90="",I91="",I92="")),"Erro: há linhas sendo puladas - B13.01a04",
IF(AND(I94&lt;&gt;"",OR(I90="",I91="",I92="",I93="")),"Erro: há linhas sendo puladas - B13.01a04",
"***"))))</f>
        <v>***</v>
      </c>
      <c r="AA90" s="119" t="str">
        <f t="shared" ref="AA90" si="276" xml:space="preserve">
IF(AND(K91&lt;&gt;"",OR(K90="")),"Erro: há linhas sendo puladas - B14.01a05",
IF(AND(K92&lt;&gt;"",OR(K90="",K91="")),"Erro: há linhas sendo puladas - B14.01a05",
IF(AND(K93&lt;&gt;"",OR(K90="",K91="",K92="")),"Erro: há linhas sendo puladas - B14.01a05",
IF(AND(K94&lt;&gt;"",OR(K90="",K91="",K92="",K93="")),"Erro: há linhas sendo puladas - B14.01a05",
"***"))))</f>
        <v>***</v>
      </c>
      <c r="AB90" s="119" t="str">
        <f t="shared" ref="AB90" si="277" xml:space="preserve">
IF(AND(L91&lt;&gt;"",OR(L90="")),"Erro: há linhas sendo puladas - B15.01a05",
IF(AND(L92&lt;&gt;"",OR(L90="",L91="")),"Erro: há linhas sendo puladas - B15.01a05",
IF(AND(L93&lt;&gt;"",OR(L90="",L91="",L92="")),"Erro: há linhas sendo puladas - B15.01a05",
IF(AND(L94&lt;&gt;"",OR(L90="",L91="",L92="",L93="")),"Erro: há linhas sendo puladas - B15.01a05",
"***"))))</f>
        <v>***</v>
      </c>
      <c r="AC90" s="119" t="str">
        <f t="shared" ref="AC90" si="278" xml:space="preserve">
IF(AND(M91&lt;&gt;"",OR(M90="")),"Erro: há linhas sendo puladas - B16.01a05",
IF(AND(M92&lt;&gt;"",OR(M90="",M91="")),"Erro: há linhas sendo puladas - B16.01a05",
IF(AND(M93&lt;&gt;"",OR(M90="",M91="",M92="")),"Erro: há linhas sendo puladas - B16.01a05",
IF(AND(M94&lt;&gt;"",OR(M90="",M91="",M92="",M93="")),"Erro: há linhas sendo puladas - B16.01a05",
"***"))))</f>
        <v>***</v>
      </c>
      <c r="AD90" s="131" t="str">
        <f t="shared" ref="AD90" si="279" xml:space="preserve">
IF(T90&lt;&gt;"Preenchimento correto","",
IF(K90="","",
IF(M90="Não válido","",
K90)))</f>
        <v/>
      </c>
    </row>
    <row r="91" spans="1:30" ht="15" customHeight="1">
      <c r="A91" s="242"/>
      <c r="B91" s="257"/>
      <c r="C91" s="217"/>
      <c r="D91" s="218"/>
      <c r="E91" s="219"/>
      <c r="F91" s="220"/>
      <c r="G91" s="221"/>
      <c r="H91" s="35">
        <v>2</v>
      </c>
      <c r="I91" s="172"/>
      <c r="J91" s="36" t="str">
        <f xml:space="preserve">
IF(I91="","",
VLOOKUP(I91,'BD EMPRES'!$B$8:$C$507,2,FALSE))</f>
        <v/>
      </c>
      <c r="K91" s="178"/>
      <c r="L91" s="179"/>
      <c r="M91" s="179"/>
      <c r="N91" s="180"/>
      <c r="O91" s="223"/>
      <c r="P91" s="228"/>
      <c r="Q91" s="230"/>
      <c r="R91" s="232"/>
      <c r="S91" s="234"/>
      <c r="T91" s="236"/>
      <c r="U91" s="23"/>
      <c r="V91" s="122"/>
      <c r="W91" s="118"/>
      <c r="X91" s="118"/>
      <c r="Y91" s="118"/>
      <c r="Z91" s="118"/>
      <c r="AA91" s="118"/>
      <c r="AB91" s="118"/>
      <c r="AC91" s="118"/>
      <c r="AD91" s="132" t="str">
        <f t="shared" ref="AD91" si="280" xml:space="preserve">
IF(T90&lt;&gt;"Preenchimento correto","",
IF(K91="","",
IF(M91="Não válido","",
K91)))</f>
        <v/>
      </c>
    </row>
    <row r="92" spans="1:30" ht="15" customHeight="1">
      <c r="A92" s="242"/>
      <c r="B92" s="257"/>
      <c r="C92" s="217"/>
      <c r="D92" s="218"/>
      <c r="E92" s="219"/>
      <c r="F92" s="220"/>
      <c r="G92" s="221"/>
      <c r="H92" s="35">
        <v>3</v>
      </c>
      <c r="I92" s="172"/>
      <c r="J92" s="36" t="str">
        <f xml:space="preserve">
IF(I92="","",
VLOOKUP(I92,'BD EMPRES'!$B$8:$C$507,2,FALSE))</f>
        <v/>
      </c>
      <c r="K92" s="178"/>
      <c r="L92" s="179"/>
      <c r="M92" s="179"/>
      <c r="N92" s="180"/>
      <c r="O92" s="223"/>
      <c r="P92" s="228"/>
      <c r="Q92" s="230"/>
      <c r="R92" s="232"/>
      <c r="S92" s="234"/>
      <c r="T92" s="236"/>
      <c r="U92" s="23"/>
      <c r="V92" s="122"/>
      <c r="W92" s="118"/>
      <c r="X92" s="118"/>
      <c r="Y92" s="118"/>
      <c r="Z92" s="118"/>
      <c r="AA92" s="118"/>
      <c r="AB92" s="118"/>
      <c r="AC92" s="118"/>
      <c r="AD92" s="132" t="str">
        <f t="shared" ref="AD92" si="281" xml:space="preserve">
IF(T90&lt;&gt;"Preenchimento correto","",
IF(K92="","",
IF(M92="Não válido","",
K92)))</f>
        <v/>
      </c>
    </row>
    <row r="93" spans="1:30" ht="15" customHeight="1">
      <c r="A93" s="242"/>
      <c r="B93" s="257"/>
      <c r="C93" s="217"/>
      <c r="D93" s="218"/>
      <c r="E93" s="219"/>
      <c r="F93" s="220"/>
      <c r="G93" s="221"/>
      <c r="H93" s="35">
        <v>4</v>
      </c>
      <c r="I93" s="172"/>
      <c r="J93" s="36" t="str">
        <f xml:space="preserve">
IF(I93="","",
VLOOKUP(I93,'BD EMPRES'!$B$8:$C$507,2,FALSE))</f>
        <v/>
      </c>
      <c r="K93" s="178"/>
      <c r="L93" s="179"/>
      <c r="M93" s="179"/>
      <c r="N93" s="180"/>
      <c r="O93" s="223"/>
      <c r="P93" s="228"/>
      <c r="Q93" s="230"/>
      <c r="R93" s="232"/>
      <c r="S93" s="234"/>
      <c r="T93" s="236"/>
      <c r="U93" s="23"/>
      <c r="V93" s="122"/>
      <c r="W93" s="118"/>
      <c r="X93" s="118"/>
      <c r="Y93" s="118"/>
      <c r="Z93" s="118"/>
      <c r="AA93" s="118"/>
      <c r="AB93" s="118"/>
      <c r="AC93" s="118"/>
      <c r="AD93" s="132" t="str">
        <f t="shared" ref="AD93" si="282" xml:space="preserve">
IF(T90&lt;&gt;"Preenchimento correto","",
IF(K93="","",
IF(M93="Não válido","",
K93)))</f>
        <v/>
      </c>
    </row>
    <row r="94" spans="1:30" ht="15" customHeight="1">
      <c r="A94" s="242"/>
      <c r="B94" s="257"/>
      <c r="C94" s="217"/>
      <c r="D94" s="218"/>
      <c r="E94" s="219"/>
      <c r="F94" s="220"/>
      <c r="G94" s="221"/>
      <c r="H94" s="37">
        <v>5</v>
      </c>
      <c r="I94" s="172"/>
      <c r="J94" s="38" t="str">
        <f xml:space="preserve">
IF(I94="","",
VLOOKUP(I94,'BD EMPRES'!$B$8:$C$507,2,FALSE))</f>
        <v/>
      </c>
      <c r="K94" s="183"/>
      <c r="L94" s="181"/>
      <c r="M94" s="181"/>
      <c r="N94" s="182"/>
      <c r="O94" s="224"/>
      <c r="P94" s="228"/>
      <c r="Q94" s="230"/>
      <c r="R94" s="232"/>
      <c r="S94" s="234"/>
      <c r="T94" s="236"/>
      <c r="U94" s="23"/>
      <c r="V94" s="133"/>
      <c r="W94" s="134"/>
      <c r="X94" s="134"/>
      <c r="Y94" s="134"/>
      <c r="Z94" s="134"/>
      <c r="AA94" s="134"/>
      <c r="AB94" s="134"/>
      <c r="AC94" s="134"/>
      <c r="AD94" s="135" t="str">
        <f t="shared" ref="AD94" si="283" xml:space="preserve">
IF(T90&gt;"Preenchimento correto","",
IF(K94="","",
IF(M94="Não válido","",
K94)))</f>
        <v/>
      </c>
    </row>
    <row r="95" spans="1:30" ht="15" customHeight="1">
      <c r="A95" s="242"/>
      <c r="B95" s="257" t="str">
        <f>IF(OR('BD ITEM'!$Q29&lt;&gt;"Preenchimento correto"),"",'BD ITEM'!B29)</f>
        <v/>
      </c>
      <c r="C95" s="217" t="str">
        <f>IF(OR('BD ITEM'!$Q29&lt;&gt;"Preenchimento correto"),"",'BD ITEM'!C29)</f>
        <v/>
      </c>
      <c r="D95" s="218" t="str">
        <f>IF(OR('BD ITEM'!$Q29&lt;&gt;"Preenchimento correto"),"",'BD ITEM'!D29)</f>
        <v/>
      </c>
      <c r="E95" s="219" t="str">
        <f>IF(OR('BD ITEM'!$Q29&lt;&gt;"Preenchimento correto"),"",'BD ITEM'!J29)</f>
        <v/>
      </c>
      <c r="F95" s="220" t="str">
        <f>IF(OR('BD ITEM'!$Q29&lt;&gt;"Preenchimento correto"),"",'BD ITEM'!K29)</f>
        <v/>
      </c>
      <c r="G95" s="221" t="str">
        <f>IF(OR('BD ITEM'!$Q29&lt;&gt;"Preenchimento correto"),"",'BD ITEM'!L29)</f>
        <v/>
      </c>
      <c r="H95" s="39">
        <v>1</v>
      </c>
      <c r="I95" s="173"/>
      <c r="J95" s="34" t="str">
        <f xml:space="preserve">
IF(I95="","",
VLOOKUP(I95,'BD EMPRES'!$B$8:$C$507,2,FALSE))</f>
        <v/>
      </c>
      <c r="K95" s="175"/>
      <c r="L95" s="176"/>
      <c r="M95" s="176"/>
      <c r="N95" s="177"/>
      <c r="O95" s="222"/>
      <c r="P95" s="228" t="str">
        <f t="shared" ref="P95" si="284" xml:space="preserve">
IF(AND(K95="",K96="",K97="",K98="",K99=""),"",
COUNTIFS(K95:K99,"&lt;&gt;""",M95:M99,"=Válido"))</f>
        <v/>
      </c>
      <c r="Q95" s="230" t="str">
        <f t="shared" ref="Q95" si="285" xml:space="preserve">
IF(T95&lt;&gt;"Preenchimento correto","",
IF(P95=1,0,
IF(P95=0,"",
IF(P95="","",
ROUND(_xlfn.STDEV.S(AD95:AD99)/AVERAGE(AD95:AD99),4)))))</f>
        <v/>
      </c>
      <c r="R95" s="232" t="str">
        <f t="shared" ref="R95" si="286" xml:space="preserve">
IF(T95&lt;&gt;"Preenchimento correto","",
IF(P95="","",
IF(P95=0,"",
IF(O95="","",
IF(O95="Menor valor",MIN(AD95:AD99),
IF(AND(O95="Tend. central",Q95&lt;=0.25),ROUND(AVERAGE(AD95:AD99),2),
IF(AND(O95="Tend. central",Q95&gt;0.25),ROUND(MEDIAN(AD95:AD99),2))))))))</f>
        <v/>
      </c>
      <c r="S95" s="234" t="str">
        <f t="shared" ref="S95" si="287" xml:space="preserve">
IF(T95&lt;&gt;"Preenchimento correto","",
IF(O95="","",
IF(P95="","",
IF(P95=0,"",
IF(OR(G95="",R95=""),"",
G95*R95)))))</f>
        <v/>
      </c>
      <c r="T95" s="236" t="str">
        <f t="shared" ref="T95" si="288" xml:space="preserve">
IF(AND(A95="",B95="",I95="",I96="",I97="",I98="",I99="",K95="",K96="",K97="",K98="",K99="",L95="",L96="",L97="",L98="",L99="",M95="",M96="",M97="",M98="",M99="",O95=""),"",
IF(A95="","Preenchimento incompleto: falta informar o ID SEC - B01.01",
IF(AND(A95&lt;&gt;"",B95&lt;&gt;"",I95="",I96="",I97="",I98="",I99="",K95="",K96="",K97="",K98="",K99="",L95="",L96="",L97="",L98="",L99="",M95="",M96="",M97="",M98="",M99="",O95=""),"Preenchimento incompleto: item sem nenhuma informação de empresa e preço e fonte de preço e validade do orçamento e modalidade de cálculo - B02.01",
IF(AND(B95="",OR(I95&lt;&gt;"",I96&lt;&gt;"",I97&lt;&gt;"",I98&lt;&gt;"",I99&lt;&gt;"",K95&lt;&gt;"",K96&lt;&gt;"",K97&lt;&gt;"",K98&lt;&gt;"",K99&lt;&gt;"",L95&lt;&gt;"",L96&lt;&gt;"",L97&lt;&gt;"",L98&lt;&gt;"",L99&lt;&gt;"",M95&lt;&gt;"",M96&lt;&gt;"",M97&lt;&gt;"",M98&lt;&gt;"",M99&lt;&gt;"",O95&lt;&gt;"")),"Erro: há empresa(s) e/ou preço(s) e/ou fonte(s) de preço e/ou validade(s) do orçamento e/ou modalidade de cálculo informados para item inexistente - B03.01",
IF(AND(I95&lt;&gt;"",OR(K95="",L95="",M95="",O95="")),"Preenchimento incompleto: empresa sem preço e(ou) fonte de preço e(ou) validade do orçamento e(ou) modalidade de cálculo associados - B04.01",
IF(AND(I96&lt;&gt;"",OR(K96="",L96="",M96="",O95="")),"Preenchimento incompleto: empresa sem preço e(ou) fonte de preço e(ou) validade do orçamento e(ou) modalidade de cálculo associados - B04.02",
IF(AND(I97&lt;&gt;"",OR(K97="",L97="",M97="",O95="")),"Preenchimento incompleto: empresa sem preço e(ou) fonte de preço e(ou) validade do orçamento e(ou) modalidade de cálculo associados - B04.03",
IF(AND(I98&lt;&gt;"",OR(K98="",L98="",M98="",O95="")),"Preenchimento incompleto: empresa sem preço e(ou) fonte de preço e(ou) validade do orçamento e(ou) modalidade de cálculo associados - B04.04",
IF(AND(I99&lt;&gt;"",OR(K99="",L99="",M99="",O95="")),"Preenchimento incompleto: empresa sem preço e(ou) fonte de preço e(ou) validade do orçamento e(ou) modalidade de cálculo associados - B04.05",
IF(AND(K95&lt;&gt;"",OR(I95="",L95="",M95="",O95="")),"Preenchimento incompleto: preço sem empresa e(ou) fonte do preço associados e(ou) validade do orçamento e(ou) modalidade de cálculo associados - B05.01",
IF(AND(K96&lt;&gt;"",OR(I96="",L96="",M96="",O95="")),"Preenchimento incompleto: preço sem empresa e(ou) fonte do preço associados e(ou) validade do orçamento e(ou) modalidade de cálculo associados - B05.02",
IF(AND(K97&lt;&gt;"",OR(I97="",L97="",M97="",O95="")),"Preenchimento incompleto: preço sem empresa e(ou) fonte do preço associados e(ou) validade do orçamento e(ou) modalidade de cálculo associados - B05.03",
IF(AND(K98&lt;&gt;"",OR(I98="",L98="",M98="",O95="")),"Preenchimento incompleto: preço sem empresa e(ou) fonte do preço associados e(ou) validade do orçamento e(ou) modalidade de cálculo associados - B05.04",
IF(AND(K99&lt;&gt;"",OR(I99="",L99="",M99="",O95="")),"Preenchimento incompleto: preço sem empresa e(ou) fonte do preço associados e(ou) validade do orçamento e(ou) modalidade de cálculo associados - B05.05",
IF(AND(L95&lt;&gt;"",OR(K95="",I95="",M95="",O95="")),"Preenchimento incompleto: fonte do preço sem empresa e(ou) preço associados e(ou) validade do orçamento e(ou) modalidade de cálculo associados - B06.01",
IF(AND(L96&lt;&gt;"",OR(K96="",I96="",M96="",O95="")),"Preenchimento incompleto: fonte do preço sem empresa e(ou) preço associados e(ou) validade do orçamento e(ou) modalidade de cálculo associados - B06.02",
IF(AND(L97&lt;&gt;"",OR(K97="",I97="",M97="",O95="")),"Preenchimento incompleto: fonte do preço sem empresa e(ou) preço associados e(ou) validade do orçamento e(ou) modalidade de cálculo associados - B06.03",
IF(AND(L98&lt;&gt;"",OR(K98="",I98="",M98="",O95="")),"Preenchimento incompleto: fonte do preço sem empresa e(ou) preço associados e(ou) validade do orçamento e(ou) modalidade de cálculo associados - B06.04",
IF(AND(L99&lt;&gt;"",OR(K99="",I99="",M99="",O95="")),"Preenchimento incompleto: fonte do preço sem empresa e(ou) preço associados e(ou) validade do orçamento e(ou) modalidade de cálculo associados - B06.05",
IF(AND(M95&lt;&gt;"",OR(K95="",I95="",L95="",O95="")),"Preenchimento incompleto: validade do orçamento sem empresa e(ou) preço associados e(ou) fonte do preço e(ou) modalidade de cálculo associados - B07.01",
IF(AND(M96&lt;&gt;"",OR(K96="",I96="",L96="",O95="")),"Preenchimento incompleto: validade do orçamento sem empresa e(ou) preço associados e(ou) fonte do preço e(ou) modalidade de cálculo associados - B07.02",
IF(AND(M97&lt;&gt;"",OR(K97="",I97="",L97="",O95="")),"Preenchimento incompleto: validade do orçamento sem empresa e(ou) preço associados e(ou) fonte do preço e(ou) modalidade de cálculo associados - B07.03",
IF(AND(M98&lt;&gt;"",OR(K98="",I98="",L98="",O95="")),"Preenchimento incompleto: validade do orçamento sem empresa e(ou) preço associados e(ou) fonte do preço e(ou) modalidade de cálculo associados - B07.04",
IF(AND(M99&lt;&gt;"",OR(K99="",I99="",L99="",O95="")),"Preenchimento incompleto: validade do orçamento sem empresa e(ou) preço associados e(ou) fonte do preço e(ou) modalidade de cálculo associados - B07.05",
IF(O95="","Preenchimento incompleto: modalidade de cálculo não informada - B08.01",
IF(V95="Erro: há repetição de empresa de mídia especializada para o item sendo precificado - B09.01a05","Erro: há repetição de empresa de mídia especializada para o item sendo precificado - B09.01a05",
IF(W95="Erro: há repetição de empresa de orçamento de empresa para o item sendo precificado - B10.01a05","Erro: há repetição de empresa de orçamento de empresa para o item sendo precificado - B10.01a05",
IF(X95="Erro: a fonte de preços informada é incompatível com compras governamentais - B11.01a05","Erro: a fonte de preços informada é incompatível com compras governamentais - B11.01a05",
IF(Y95="Erro: a fonte de preços informada é incompatível com compras governamentais - B12.01a05","Erro: a fonte de preços informada é incompatível com compras governamentais - B12.01a05",
IF(Z95="Erro: há linhas sendo puladas - B13.01a04","Erro: há linhas sendo puladas - B13.01a04",
IF(AA95="Erro: há linhas sendo puladas - B14.01a05","Erro: há linhas sendo puladas - B14.01a05",
IF(AB95="Erro: há linhas sendo puladas - B15.01a05","Erro: há linhas sendo puladas - B15.01a05",
IF(AC95="Erro: há linhas sendo puladas - B16.01a05","Erro: há linhas sendo puladas - B16.01a05",
IF(AND(P95&lt;&gt;"",P95=0),"Preenchimento incompleto: número de propostas válidas igual a zero - B17.01",
"Preenchimento correto"))))))))))))))))))))))))))))))))))</f>
        <v/>
      </c>
      <c r="U95" s="123"/>
      <c r="V95" s="121" t="str">
        <f t="shared" ref="V95" si="289" xml:space="preserve">
IF(COUNTIFS(I95:I99,I95,L95:L99,"=Mídia especializada")&gt;1,"Erro: há repetição de empresa de mídia especializada para o item sendo precificado - B09.01a05",
IF(COUNTIFS(I95:I99,I96,L95:L99,"=Mídia especializada")&gt;1,"Erro: há repetição de empresa de mídia especializada para o item sendo precificado - B09.01a05",
IF(COUNTIFS(I95:I99,I97,L95:L99,"=Mídia especializada")&gt;1,"Erro: há repetição de empresa de mídia especializada para o item sendo precificado - B09.01a05",
IF(COUNTIFS(I95:I99,I98,L95:L99,"=Mídia especializada")&gt;1,"Erro: há repetição de empresa de mídia especializada para o item sendo precificado - B09.01a05",
IF(COUNTIFS(I95:I99,I99,L95:L99,"=Mídia especializada")&gt;1,"Erro: há repetição de empresa de mídia especializada para o item sendo precificado - B09.01a05",
"***")))))</f>
        <v>***</v>
      </c>
      <c r="W95" s="119" t="str">
        <f t="shared" ref="W95" si="290" xml:space="preserve">
IF(COUNTIFS(I95:I99,I95,L95:L99,"=Orçamento de empresa")&gt;1,"Erro: há repetição de empresa de orçamento de empresa para o item sendo precificado - B10.01a05",
IF(COUNTIFS(I95:I99,I96,L95:L99,"=Orçamento de empresa")&gt;1,"Erro: há repetição de empresa de orçamento de empresa para o item sendo precificado - B10.01a05",
IF(COUNTIFS(I95:I99,I97,L95:L99,"=Orçamento de empresa")&gt;1,"Erro: há repetição de empresa de orçamento de empresa para o item sendo precificado - B10.01a05",
IF(COUNTIFS(I95:I99,I98,L95:L99,"=Orçamento de empresa")&gt;1,"Erro: há repetição de empresa de orçamento de empresa para o item sendo precificado - B10.01a05",
IF(COUNTIFS(I95:I99,I99,L95:L99,"=Orçamento de empresa")&gt;1,"Erro: há repetição de empresa de orçamento de empresa para o item sendo precificado - B10.01a05",
"***")))))</f>
        <v>***</v>
      </c>
      <c r="X95" s="119" t="str">
        <f t="shared" ref="X95" si="291" xml:space="preserve">
IF(AND(I95="Compras governamentais",K95&lt;&gt;"",L95="Orçamento de empresa"),"Erro: a fonte de preços informada é incompatível com compras governamentais - B11.01a05",
IF(AND(I96="Compras governamentais",K96&lt;&gt;"",L96="Orçamento de empresa"),"Erro: a fonte de preços informada é incompatível com compras governamentais - B11.01a05",
IF(AND(I97="Compras governamentais",K97&lt;&gt;"",L97="Orçamento de empresa"),"Erro: a fonte de preços informada é incompatível com compras governamentais - B11.01a05",
IF(AND(I98="Compras governamentais",K98&lt;&gt;"",L98="Orçamento de empresa"),"Erro: a fonte de preços informada é incompatível com compras governamentais - B11.01a05",
IF(AND(I99="Compras governamentais",K99&lt;&gt;"",L99="Orçamento de empresa"),"Erro: a fonte de preços informada é incompatível com compras governamentais - B11.01a05",
"***")))))</f>
        <v>***</v>
      </c>
      <c r="Y95" s="119" t="str">
        <f t="shared" ref="Y95" si="292" xml:space="preserve">
IF(AND(I95="Compras governamentais",K95&lt;&gt;"",L95="Mídia especializada"),"Erro: a fonte de preços informada é incompatível com compras governamentais - B12.01a05",
IF(AND(I96="Compras governamentais",K96&lt;&gt;"",L96="Mídia especializada"),"Erro: a fonte de preços informada é incompatível com compras governamentais - B12.01a05",
IF(AND(I97="Compras governamentais",K97&lt;&gt;"",L97="Mídia especializada"),"Erro: a fonte de preços informada é incompatível com compras governamentais - B12.01a05",
IF(AND(I98="Compras governamentais",K98&lt;&gt;"",L98="Mídia especializada"),"Erro: a fonte de preços informada é incompatível com compras governamentais - B12.01a05",
IF(AND(I99="Compras governamentais",K99&lt;&gt;"",L99="Mídia especializada"),"Erro: a fonte de preços informada é incompatível com compras governamentais - B12.01a05",
"***")))))</f>
        <v>***</v>
      </c>
      <c r="Z95" s="119" t="str">
        <f t="shared" ref="Z95" si="293" xml:space="preserve">
IF(AND(I96&lt;&gt;"",OR(I95="")),"Erro: há linhas sendo puladas - B13.01a04",
IF(AND(I97&lt;&gt;"",OR(I95="",I96="")),"Erro: há linhas sendo puladas - B13.01a04",
IF(AND(I98&lt;&gt;"",OR(I95="",I96="",I97="")),"Erro: há linhas sendo puladas - B13.01a04",
IF(AND(I99&lt;&gt;"",OR(I95="",I96="",I97="",I98="")),"Erro: há linhas sendo puladas - B13.01a04",
"***"))))</f>
        <v>***</v>
      </c>
      <c r="AA95" s="119" t="str">
        <f t="shared" ref="AA95" si="294" xml:space="preserve">
IF(AND(K96&lt;&gt;"",OR(K95="")),"Erro: há linhas sendo puladas - B14.01a05",
IF(AND(K97&lt;&gt;"",OR(K95="",K96="")),"Erro: há linhas sendo puladas - B14.01a05",
IF(AND(K98&lt;&gt;"",OR(K95="",K96="",K97="")),"Erro: há linhas sendo puladas - B14.01a05",
IF(AND(K99&lt;&gt;"",OR(K95="",K96="",K97="",K98="")),"Erro: há linhas sendo puladas - B14.01a05",
"***"))))</f>
        <v>***</v>
      </c>
      <c r="AB95" s="119" t="str">
        <f t="shared" ref="AB95" si="295" xml:space="preserve">
IF(AND(L96&lt;&gt;"",OR(L95="")),"Erro: há linhas sendo puladas - B15.01a05",
IF(AND(L97&lt;&gt;"",OR(L95="",L96="")),"Erro: há linhas sendo puladas - B15.01a05",
IF(AND(L98&lt;&gt;"",OR(L95="",L96="",L97="")),"Erro: há linhas sendo puladas - B15.01a05",
IF(AND(L99&lt;&gt;"",OR(L95="",L96="",L97="",L98="")),"Erro: há linhas sendo puladas - B15.01a05",
"***"))))</f>
        <v>***</v>
      </c>
      <c r="AC95" s="119" t="str">
        <f t="shared" ref="AC95" si="296" xml:space="preserve">
IF(AND(M96&lt;&gt;"",OR(M95="")),"Erro: há linhas sendo puladas - B16.01a05",
IF(AND(M97&lt;&gt;"",OR(M95="",M96="")),"Erro: há linhas sendo puladas - B16.01a05",
IF(AND(M98&lt;&gt;"",OR(M95="",M96="",M97="")),"Erro: há linhas sendo puladas - B16.01a05",
IF(AND(M99&lt;&gt;"",OR(M95="",M96="",M97="",M98="")),"Erro: há linhas sendo puladas - B16.01a05",
"***"))))</f>
        <v>***</v>
      </c>
      <c r="AD95" s="131" t="str">
        <f t="shared" ref="AD95" si="297" xml:space="preserve">
IF(T95&lt;&gt;"Preenchimento correto","",
IF(K95="","",
IF(M95="Não válido","",
K95)))</f>
        <v/>
      </c>
    </row>
    <row r="96" spans="1:30" ht="15" customHeight="1">
      <c r="A96" s="242"/>
      <c r="B96" s="257"/>
      <c r="C96" s="217"/>
      <c r="D96" s="218"/>
      <c r="E96" s="219"/>
      <c r="F96" s="220"/>
      <c r="G96" s="221"/>
      <c r="H96" s="35">
        <v>2</v>
      </c>
      <c r="I96" s="172"/>
      <c r="J96" s="36" t="str">
        <f xml:space="preserve">
IF(I96="","",
VLOOKUP(I96,'BD EMPRES'!$B$8:$C$507,2,FALSE))</f>
        <v/>
      </c>
      <c r="K96" s="178"/>
      <c r="L96" s="179"/>
      <c r="M96" s="179"/>
      <c r="N96" s="180"/>
      <c r="O96" s="223"/>
      <c r="P96" s="228"/>
      <c r="Q96" s="230"/>
      <c r="R96" s="232"/>
      <c r="S96" s="234"/>
      <c r="T96" s="236"/>
      <c r="U96" s="23"/>
      <c r="V96" s="122"/>
      <c r="W96" s="118"/>
      <c r="X96" s="118"/>
      <c r="Y96" s="118"/>
      <c r="Z96" s="118"/>
      <c r="AA96" s="118"/>
      <c r="AB96" s="118"/>
      <c r="AC96" s="118"/>
      <c r="AD96" s="132" t="str">
        <f t="shared" ref="AD96" si="298" xml:space="preserve">
IF(T95&lt;&gt;"Preenchimento correto","",
IF(K96="","",
IF(M96="Não válido","",
K96)))</f>
        <v/>
      </c>
    </row>
    <row r="97" spans="1:30" ht="15" customHeight="1">
      <c r="A97" s="242"/>
      <c r="B97" s="257"/>
      <c r="C97" s="217"/>
      <c r="D97" s="218"/>
      <c r="E97" s="219"/>
      <c r="F97" s="220"/>
      <c r="G97" s="221"/>
      <c r="H97" s="35">
        <v>3</v>
      </c>
      <c r="I97" s="172"/>
      <c r="J97" s="36" t="str">
        <f xml:space="preserve">
IF(I97="","",
VLOOKUP(I97,'BD EMPRES'!$B$8:$C$507,2,FALSE))</f>
        <v/>
      </c>
      <c r="K97" s="178"/>
      <c r="L97" s="179"/>
      <c r="M97" s="179"/>
      <c r="N97" s="180"/>
      <c r="O97" s="223"/>
      <c r="P97" s="228"/>
      <c r="Q97" s="230"/>
      <c r="R97" s="232"/>
      <c r="S97" s="234"/>
      <c r="T97" s="236"/>
      <c r="U97" s="23"/>
      <c r="V97" s="122"/>
      <c r="W97" s="118"/>
      <c r="X97" s="118"/>
      <c r="Y97" s="118"/>
      <c r="Z97" s="118"/>
      <c r="AA97" s="118"/>
      <c r="AB97" s="118"/>
      <c r="AC97" s="118"/>
      <c r="AD97" s="132" t="str">
        <f t="shared" ref="AD97" si="299" xml:space="preserve">
IF(T95&lt;&gt;"Preenchimento correto","",
IF(K97="","",
IF(M97="Não válido","",
K97)))</f>
        <v/>
      </c>
    </row>
    <row r="98" spans="1:30" ht="15" customHeight="1">
      <c r="A98" s="242"/>
      <c r="B98" s="257"/>
      <c r="C98" s="217"/>
      <c r="D98" s="218"/>
      <c r="E98" s="219"/>
      <c r="F98" s="220"/>
      <c r="G98" s="221"/>
      <c r="H98" s="35">
        <v>4</v>
      </c>
      <c r="I98" s="172"/>
      <c r="J98" s="36" t="str">
        <f xml:space="preserve">
IF(I98="","",
VLOOKUP(I98,'BD EMPRES'!$B$8:$C$507,2,FALSE))</f>
        <v/>
      </c>
      <c r="K98" s="178"/>
      <c r="L98" s="179"/>
      <c r="M98" s="179"/>
      <c r="N98" s="180"/>
      <c r="O98" s="223"/>
      <c r="P98" s="228"/>
      <c r="Q98" s="230"/>
      <c r="R98" s="232"/>
      <c r="S98" s="234"/>
      <c r="T98" s="236"/>
      <c r="U98" s="23"/>
      <c r="V98" s="122"/>
      <c r="W98" s="118"/>
      <c r="X98" s="118"/>
      <c r="Y98" s="118"/>
      <c r="Z98" s="118"/>
      <c r="AA98" s="118"/>
      <c r="AB98" s="118"/>
      <c r="AC98" s="118"/>
      <c r="AD98" s="132" t="str">
        <f t="shared" ref="AD98" si="300" xml:space="preserve">
IF(T95&lt;&gt;"Preenchimento correto","",
IF(K98="","",
IF(M98="Não válido","",
K98)))</f>
        <v/>
      </c>
    </row>
    <row r="99" spans="1:30" ht="15" customHeight="1">
      <c r="A99" s="242"/>
      <c r="B99" s="257"/>
      <c r="C99" s="217"/>
      <c r="D99" s="218"/>
      <c r="E99" s="219"/>
      <c r="F99" s="220"/>
      <c r="G99" s="221"/>
      <c r="H99" s="37">
        <v>5</v>
      </c>
      <c r="I99" s="172"/>
      <c r="J99" s="38" t="str">
        <f xml:space="preserve">
IF(I99="","",
VLOOKUP(I99,'BD EMPRES'!$B$8:$C$507,2,FALSE))</f>
        <v/>
      </c>
      <c r="K99" s="183"/>
      <c r="L99" s="181"/>
      <c r="M99" s="181"/>
      <c r="N99" s="182"/>
      <c r="O99" s="224"/>
      <c r="P99" s="228"/>
      <c r="Q99" s="230"/>
      <c r="R99" s="232"/>
      <c r="S99" s="234"/>
      <c r="T99" s="236"/>
      <c r="U99" s="23"/>
      <c r="V99" s="133"/>
      <c r="W99" s="134"/>
      <c r="X99" s="134"/>
      <c r="Y99" s="134"/>
      <c r="Z99" s="134"/>
      <c r="AA99" s="134"/>
      <c r="AB99" s="134"/>
      <c r="AC99" s="134"/>
      <c r="AD99" s="135" t="str">
        <f t="shared" ref="AD99" si="301" xml:space="preserve">
IF(T95&gt;"Preenchimento correto","",
IF(K99="","",
IF(M99="Não válido","",
K99)))</f>
        <v/>
      </c>
    </row>
    <row r="100" spans="1:30" ht="15" customHeight="1">
      <c r="A100" s="242"/>
      <c r="B100" s="257" t="str">
        <f>IF(OR('BD ITEM'!$Q30&lt;&gt;"Preenchimento correto"),"",'BD ITEM'!B30)</f>
        <v/>
      </c>
      <c r="C100" s="217" t="str">
        <f>IF(OR('BD ITEM'!$Q30&lt;&gt;"Preenchimento correto"),"",'BD ITEM'!C30)</f>
        <v/>
      </c>
      <c r="D100" s="218" t="str">
        <f>IF(OR('BD ITEM'!$Q30&lt;&gt;"Preenchimento correto"),"",'BD ITEM'!D30)</f>
        <v/>
      </c>
      <c r="E100" s="219" t="str">
        <f>IF(OR('BD ITEM'!$Q30&lt;&gt;"Preenchimento correto"),"",'BD ITEM'!J30)</f>
        <v/>
      </c>
      <c r="F100" s="220" t="str">
        <f>IF(OR('BD ITEM'!$Q30&lt;&gt;"Preenchimento correto"),"",'BD ITEM'!K30)</f>
        <v/>
      </c>
      <c r="G100" s="221" t="str">
        <f>IF(OR('BD ITEM'!$Q30&lt;&gt;"Preenchimento correto"),"",'BD ITEM'!L30)</f>
        <v/>
      </c>
      <c r="H100" s="39">
        <v>1</v>
      </c>
      <c r="I100" s="173"/>
      <c r="J100" s="34" t="str">
        <f xml:space="preserve">
IF(I100="","",
VLOOKUP(I100,'BD EMPRES'!$B$8:$C$507,2,FALSE))</f>
        <v/>
      </c>
      <c r="K100" s="175"/>
      <c r="L100" s="176"/>
      <c r="M100" s="176"/>
      <c r="N100" s="177"/>
      <c r="O100" s="222"/>
      <c r="P100" s="228" t="str">
        <f t="shared" ref="P100" si="302" xml:space="preserve">
IF(AND(K100="",K101="",K102="",K103="",K104=""),"",
COUNTIFS(K100:K104,"&lt;&gt;""",M100:M104,"=Válido"))</f>
        <v/>
      </c>
      <c r="Q100" s="230" t="str">
        <f t="shared" ref="Q100" si="303" xml:space="preserve">
IF(T100&lt;&gt;"Preenchimento correto","",
IF(P100=1,0,
IF(P100=0,"",
IF(P100="","",
ROUND(_xlfn.STDEV.S(AD100:AD104)/AVERAGE(AD100:AD104),4)))))</f>
        <v/>
      </c>
      <c r="R100" s="232" t="str">
        <f t="shared" ref="R100" si="304" xml:space="preserve">
IF(T100&lt;&gt;"Preenchimento correto","",
IF(P100="","",
IF(P100=0,"",
IF(O100="","",
IF(O100="Menor valor",MIN(AD100:AD104),
IF(AND(O100="Tend. central",Q100&lt;=0.25),ROUND(AVERAGE(AD100:AD104),2),
IF(AND(O100="Tend. central",Q100&gt;0.25),ROUND(MEDIAN(AD100:AD104),2))))))))</f>
        <v/>
      </c>
      <c r="S100" s="234" t="str">
        <f t="shared" ref="S100" si="305" xml:space="preserve">
IF(T100&lt;&gt;"Preenchimento correto","",
IF(O100="","",
IF(P100="","",
IF(P100=0,"",
IF(OR(G100="",R100=""),"",
G100*R100)))))</f>
        <v/>
      </c>
      <c r="T100" s="236" t="str">
        <f t="shared" ref="T100" si="306" xml:space="preserve">
IF(AND(A100="",B100="",I100="",I101="",I102="",I103="",I104="",K100="",K101="",K102="",K103="",K104="",L100="",L101="",L102="",L103="",L104="",M100="",M101="",M102="",M103="",M104="",O100=""),"",
IF(A100="","Preenchimento incompleto: falta informar o ID SEC - B01.01",
IF(AND(A100&lt;&gt;"",B100&lt;&gt;"",I100="",I101="",I102="",I103="",I104="",K100="",K101="",K102="",K103="",K104="",L100="",L101="",L102="",L103="",L104="",M100="",M101="",M102="",M103="",M104="",O100=""),"Preenchimento incompleto: item sem nenhuma informação de empresa e preço e fonte de preço e validade do orçamento e modalidade de cálculo - B02.01",
IF(AND(B100="",OR(I100&lt;&gt;"",I101&lt;&gt;"",I102&lt;&gt;"",I103&lt;&gt;"",I104&lt;&gt;"",K100&lt;&gt;"",K101&lt;&gt;"",K102&lt;&gt;"",K103&lt;&gt;"",K104&lt;&gt;"",L100&lt;&gt;"",L101&lt;&gt;"",L102&lt;&gt;"",L103&lt;&gt;"",L104&lt;&gt;"",M100&lt;&gt;"",M101&lt;&gt;"",M102&lt;&gt;"",M103&lt;&gt;"",M104&lt;&gt;"",O100&lt;&gt;"")),"Erro: há empresa(s) e/ou preço(s) e/ou fonte(s) de preço e/ou validade(s) do orçamento e/ou modalidade de cálculo informados para item inexistente - B03.01",
IF(AND(I100&lt;&gt;"",OR(K100="",L100="",M100="",O100="")),"Preenchimento incompleto: empresa sem preço e(ou) fonte de preço e(ou) validade do orçamento e(ou) modalidade de cálculo associados - B04.01",
IF(AND(I101&lt;&gt;"",OR(K101="",L101="",M101="",O100="")),"Preenchimento incompleto: empresa sem preço e(ou) fonte de preço e(ou) validade do orçamento e(ou) modalidade de cálculo associados - B04.02",
IF(AND(I102&lt;&gt;"",OR(K102="",L102="",M102="",O100="")),"Preenchimento incompleto: empresa sem preço e(ou) fonte de preço e(ou) validade do orçamento e(ou) modalidade de cálculo associados - B04.03",
IF(AND(I103&lt;&gt;"",OR(K103="",L103="",M103="",O100="")),"Preenchimento incompleto: empresa sem preço e(ou) fonte de preço e(ou) validade do orçamento e(ou) modalidade de cálculo associados - B04.04",
IF(AND(I104&lt;&gt;"",OR(K104="",L104="",M104="",O100="")),"Preenchimento incompleto: empresa sem preço e(ou) fonte de preço e(ou) validade do orçamento e(ou) modalidade de cálculo associados - B04.05",
IF(AND(K100&lt;&gt;"",OR(I100="",L100="",M100="",O100="")),"Preenchimento incompleto: preço sem empresa e(ou) fonte do preço associados e(ou) validade do orçamento e(ou) modalidade de cálculo associados - B05.01",
IF(AND(K101&lt;&gt;"",OR(I101="",L101="",M101="",O100="")),"Preenchimento incompleto: preço sem empresa e(ou) fonte do preço associados e(ou) validade do orçamento e(ou) modalidade de cálculo associados - B05.02",
IF(AND(K102&lt;&gt;"",OR(I102="",L102="",M102="",O100="")),"Preenchimento incompleto: preço sem empresa e(ou) fonte do preço associados e(ou) validade do orçamento e(ou) modalidade de cálculo associados - B05.03",
IF(AND(K103&lt;&gt;"",OR(I103="",L103="",M103="",O100="")),"Preenchimento incompleto: preço sem empresa e(ou) fonte do preço associados e(ou) validade do orçamento e(ou) modalidade de cálculo associados - B05.04",
IF(AND(K104&lt;&gt;"",OR(I104="",L104="",M104="",O100="")),"Preenchimento incompleto: preço sem empresa e(ou) fonte do preço associados e(ou) validade do orçamento e(ou) modalidade de cálculo associados - B05.05",
IF(AND(L100&lt;&gt;"",OR(K100="",I100="",M100="",O100="")),"Preenchimento incompleto: fonte do preço sem empresa e(ou) preço associados e(ou) validade do orçamento e(ou) modalidade de cálculo associados - B06.01",
IF(AND(L101&lt;&gt;"",OR(K101="",I101="",M101="",O100="")),"Preenchimento incompleto: fonte do preço sem empresa e(ou) preço associados e(ou) validade do orçamento e(ou) modalidade de cálculo associados - B06.02",
IF(AND(L102&lt;&gt;"",OR(K102="",I102="",M102="",O100="")),"Preenchimento incompleto: fonte do preço sem empresa e(ou) preço associados e(ou) validade do orçamento e(ou) modalidade de cálculo associados - B06.03",
IF(AND(L103&lt;&gt;"",OR(K103="",I103="",M103="",O100="")),"Preenchimento incompleto: fonte do preço sem empresa e(ou) preço associados e(ou) validade do orçamento e(ou) modalidade de cálculo associados - B06.04",
IF(AND(L104&lt;&gt;"",OR(K104="",I104="",M104="",O100="")),"Preenchimento incompleto: fonte do preço sem empresa e(ou) preço associados e(ou) validade do orçamento e(ou) modalidade de cálculo associados - B06.05",
IF(AND(M100&lt;&gt;"",OR(K100="",I100="",L100="",O100="")),"Preenchimento incompleto: validade do orçamento sem empresa e(ou) preço associados e(ou) fonte do preço e(ou) modalidade de cálculo associados - B07.01",
IF(AND(M101&lt;&gt;"",OR(K101="",I101="",L101="",O100="")),"Preenchimento incompleto: validade do orçamento sem empresa e(ou) preço associados e(ou) fonte do preço e(ou) modalidade de cálculo associados - B07.02",
IF(AND(M102&lt;&gt;"",OR(K102="",I102="",L102="",O100="")),"Preenchimento incompleto: validade do orçamento sem empresa e(ou) preço associados e(ou) fonte do preço e(ou) modalidade de cálculo associados - B07.03",
IF(AND(M103&lt;&gt;"",OR(K103="",I103="",L103="",O100="")),"Preenchimento incompleto: validade do orçamento sem empresa e(ou) preço associados e(ou) fonte do preço e(ou) modalidade de cálculo associados - B07.04",
IF(AND(M104&lt;&gt;"",OR(K104="",I104="",L104="",O100="")),"Preenchimento incompleto: validade do orçamento sem empresa e(ou) preço associados e(ou) fonte do preço e(ou) modalidade de cálculo associados - B07.05",
IF(O100="","Preenchimento incompleto: modalidade de cálculo não informada - B08.01",
IF(V100="Erro: há repetição de empresa de mídia especializada para o item sendo precificado - B09.01a05","Erro: há repetição de empresa de mídia especializada para o item sendo precificado - B09.01a05",
IF(W100="Erro: há repetição de empresa de orçamento de empresa para o item sendo precificado - B10.01a05","Erro: há repetição de empresa de orçamento de empresa para o item sendo precificado - B10.01a05",
IF(X100="Erro: a fonte de preços informada é incompatível com compras governamentais - B11.01a05","Erro: a fonte de preços informada é incompatível com compras governamentais - B11.01a05",
IF(Y100="Erro: a fonte de preços informada é incompatível com compras governamentais - B12.01a05","Erro: a fonte de preços informada é incompatível com compras governamentais - B12.01a05",
IF(Z100="Erro: há linhas sendo puladas - B13.01a04","Erro: há linhas sendo puladas - B13.01a04",
IF(AA100="Erro: há linhas sendo puladas - B14.01a05","Erro: há linhas sendo puladas - B14.01a05",
IF(AB100="Erro: há linhas sendo puladas - B15.01a05","Erro: há linhas sendo puladas - B15.01a05",
IF(AC100="Erro: há linhas sendo puladas - B16.01a05","Erro: há linhas sendo puladas - B16.01a05",
IF(AND(P100&lt;&gt;"",P100=0),"Preenchimento incompleto: número de propostas válidas igual a zero - B17.01",
"Preenchimento correto"))))))))))))))))))))))))))))))))))</f>
        <v/>
      </c>
      <c r="U100" s="123"/>
      <c r="V100" s="121" t="str">
        <f t="shared" ref="V100" si="307" xml:space="preserve">
IF(COUNTIFS(I100:I104,I100,L100:L104,"=Mídia especializada")&gt;1,"Erro: há repetição de empresa de mídia especializada para o item sendo precificado - B09.01a05",
IF(COUNTIFS(I100:I104,I101,L100:L104,"=Mídia especializada")&gt;1,"Erro: há repetição de empresa de mídia especializada para o item sendo precificado - B09.01a05",
IF(COUNTIFS(I100:I104,I102,L100:L104,"=Mídia especializada")&gt;1,"Erro: há repetição de empresa de mídia especializada para o item sendo precificado - B09.01a05",
IF(COUNTIFS(I100:I104,I103,L100:L104,"=Mídia especializada")&gt;1,"Erro: há repetição de empresa de mídia especializada para o item sendo precificado - B09.01a05",
IF(COUNTIFS(I100:I104,I104,L100:L104,"=Mídia especializada")&gt;1,"Erro: há repetição de empresa de mídia especializada para o item sendo precificado - B09.01a05",
"***")))))</f>
        <v>***</v>
      </c>
      <c r="W100" s="119" t="str">
        <f t="shared" ref="W100" si="308" xml:space="preserve">
IF(COUNTIFS(I100:I104,I100,L100:L104,"=Orçamento de empresa")&gt;1,"Erro: há repetição de empresa de orçamento de empresa para o item sendo precificado - B10.01a05",
IF(COUNTIFS(I100:I104,I101,L100:L104,"=Orçamento de empresa")&gt;1,"Erro: há repetição de empresa de orçamento de empresa para o item sendo precificado - B10.01a05",
IF(COUNTIFS(I100:I104,I102,L100:L104,"=Orçamento de empresa")&gt;1,"Erro: há repetição de empresa de orçamento de empresa para o item sendo precificado - B10.01a05",
IF(COUNTIFS(I100:I104,I103,L100:L104,"=Orçamento de empresa")&gt;1,"Erro: há repetição de empresa de orçamento de empresa para o item sendo precificado - B10.01a05",
IF(COUNTIFS(I100:I104,I104,L100:L104,"=Orçamento de empresa")&gt;1,"Erro: há repetição de empresa de orçamento de empresa para o item sendo precificado - B10.01a05",
"***")))))</f>
        <v>***</v>
      </c>
      <c r="X100" s="119" t="str">
        <f t="shared" ref="X100" si="309" xml:space="preserve">
IF(AND(I100="Compras governamentais",K100&lt;&gt;"",L100="Orçamento de empresa"),"Erro: a fonte de preços informada é incompatível com compras governamentais - B11.01a05",
IF(AND(I101="Compras governamentais",K101&lt;&gt;"",L101="Orçamento de empresa"),"Erro: a fonte de preços informada é incompatível com compras governamentais - B11.01a05",
IF(AND(I102="Compras governamentais",K102&lt;&gt;"",L102="Orçamento de empresa"),"Erro: a fonte de preços informada é incompatível com compras governamentais - B11.01a05",
IF(AND(I103="Compras governamentais",K103&lt;&gt;"",L103="Orçamento de empresa"),"Erro: a fonte de preços informada é incompatível com compras governamentais - B11.01a05",
IF(AND(I104="Compras governamentais",K104&lt;&gt;"",L104="Orçamento de empresa"),"Erro: a fonte de preços informada é incompatível com compras governamentais - B11.01a05",
"***")))))</f>
        <v>***</v>
      </c>
      <c r="Y100" s="119" t="str">
        <f t="shared" ref="Y100" si="310" xml:space="preserve">
IF(AND(I100="Compras governamentais",K100&lt;&gt;"",L100="Mídia especializada"),"Erro: a fonte de preços informada é incompatível com compras governamentais - B12.01a05",
IF(AND(I101="Compras governamentais",K101&lt;&gt;"",L101="Mídia especializada"),"Erro: a fonte de preços informada é incompatível com compras governamentais - B12.01a05",
IF(AND(I102="Compras governamentais",K102&lt;&gt;"",L102="Mídia especializada"),"Erro: a fonte de preços informada é incompatível com compras governamentais - B12.01a05",
IF(AND(I103="Compras governamentais",K103&lt;&gt;"",L103="Mídia especializada"),"Erro: a fonte de preços informada é incompatível com compras governamentais - B12.01a05",
IF(AND(I104="Compras governamentais",K104&lt;&gt;"",L104="Mídia especializada"),"Erro: a fonte de preços informada é incompatível com compras governamentais - B12.01a05",
"***")))))</f>
        <v>***</v>
      </c>
      <c r="Z100" s="119" t="str">
        <f t="shared" ref="Z100" si="311" xml:space="preserve">
IF(AND(I101&lt;&gt;"",OR(I100="")),"Erro: há linhas sendo puladas - B13.01a04",
IF(AND(I102&lt;&gt;"",OR(I100="",I101="")),"Erro: há linhas sendo puladas - B13.01a04",
IF(AND(I103&lt;&gt;"",OR(I100="",I101="",I102="")),"Erro: há linhas sendo puladas - B13.01a04",
IF(AND(I104&lt;&gt;"",OR(I100="",I101="",I102="",I103="")),"Erro: há linhas sendo puladas - B13.01a04",
"***"))))</f>
        <v>***</v>
      </c>
      <c r="AA100" s="119" t="str">
        <f t="shared" ref="AA100" si="312" xml:space="preserve">
IF(AND(K101&lt;&gt;"",OR(K100="")),"Erro: há linhas sendo puladas - B14.01a05",
IF(AND(K102&lt;&gt;"",OR(K100="",K101="")),"Erro: há linhas sendo puladas - B14.01a05",
IF(AND(K103&lt;&gt;"",OR(K100="",K101="",K102="")),"Erro: há linhas sendo puladas - B14.01a05",
IF(AND(K104&lt;&gt;"",OR(K100="",K101="",K102="",K103="")),"Erro: há linhas sendo puladas - B14.01a05",
"***"))))</f>
        <v>***</v>
      </c>
      <c r="AB100" s="119" t="str">
        <f t="shared" ref="AB100" si="313" xml:space="preserve">
IF(AND(L101&lt;&gt;"",OR(L100="")),"Erro: há linhas sendo puladas - B15.01a05",
IF(AND(L102&lt;&gt;"",OR(L100="",L101="")),"Erro: há linhas sendo puladas - B15.01a05",
IF(AND(L103&lt;&gt;"",OR(L100="",L101="",L102="")),"Erro: há linhas sendo puladas - B15.01a05",
IF(AND(L104&lt;&gt;"",OR(L100="",L101="",L102="",L103="")),"Erro: há linhas sendo puladas - B15.01a05",
"***"))))</f>
        <v>***</v>
      </c>
      <c r="AC100" s="119" t="str">
        <f t="shared" ref="AC100" si="314" xml:space="preserve">
IF(AND(M101&lt;&gt;"",OR(M100="")),"Erro: há linhas sendo puladas - B16.01a05",
IF(AND(M102&lt;&gt;"",OR(M100="",M101="")),"Erro: há linhas sendo puladas - B16.01a05",
IF(AND(M103&lt;&gt;"",OR(M100="",M101="",M102="")),"Erro: há linhas sendo puladas - B16.01a05",
IF(AND(M104&lt;&gt;"",OR(M100="",M101="",M102="",M103="")),"Erro: há linhas sendo puladas - B16.01a05",
"***"))))</f>
        <v>***</v>
      </c>
      <c r="AD100" s="131" t="str">
        <f t="shared" ref="AD100" si="315" xml:space="preserve">
IF(T100&lt;&gt;"Preenchimento correto","",
IF(K100="","",
IF(M100="Não válido","",
K100)))</f>
        <v/>
      </c>
    </row>
    <row r="101" spans="1:30" ht="15" customHeight="1">
      <c r="A101" s="242"/>
      <c r="B101" s="257"/>
      <c r="C101" s="217"/>
      <c r="D101" s="218"/>
      <c r="E101" s="219"/>
      <c r="F101" s="220"/>
      <c r="G101" s="221"/>
      <c r="H101" s="35">
        <v>2</v>
      </c>
      <c r="I101" s="172"/>
      <c r="J101" s="36" t="str">
        <f xml:space="preserve">
IF(I101="","",
VLOOKUP(I101,'BD EMPRES'!$B$8:$C$507,2,FALSE))</f>
        <v/>
      </c>
      <c r="K101" s="178"/>
      <c r="L101" s="179"/>
      <c r="M101" s="179"/>
      <c r="N101" s="180"/>
      <c r="O101" s="223"/>
      <c r="P101" s="228"/>
      <c r="Q101" s="230"/>
      <c r="R101" s="232"/>
      <c r="S101" s="234"/>
      <c r="T101" s="236"/>
      <c r="U101" s="23"/>
      <c r="V101" s="122"/>
      <c r="W101" s="118"/>
      <c r="X101" s="118"/>
      <c r="Y101" s="118"/>
      <c r="Z101" s="118"/>
      <c r="AA101" s="118"/>
      <c r="AB101" s="118"/>
      <c r="AC101" s="118"/>
      <c r="AD101" s="132" t="str">
        <f t="shared" ref="AD101" si="316" xml:space="preserve">
IF(T100&lt;&gt;"Preenchimento correto","",
IF(K101="","",
IF(M101="Não válido","",
K101)))</f>
        <v/>
      </c>
    </row>
    <row r="102" spans="1:30" ht="15" customHeight="1">
      <c r="A102" s="242"/>
      <c r="B102" s="257"/>
      <c r="C102" s="217"/>
      <c r="D102" s="218"/>
      <c r="E102" s="219"/>
      <c r="F102" s="220"/>
      <c r="G102" s="221"/>
      <c r="H102" s="35">
        <v>3</v>
      </c>
      <c r="I102" s="172"/>
      <c r="J102" s="36" t="str">
        <f xml:space="preserve">
IF(I102="","",
VLOOKUP(I102,'BD EMPRES'!$B$8:$C$507,2,FALSE))</f>
        <v/>
      </c>
      <c r="K102" s="178"/>
      <c r="L102" s="179"/>
      <c r="M102" s="179"/>
      <c r="N102" s="180"/>
      <c r="O102" s="223"/>
      <c r="P102" s="228"/>
      <c r="Q102" s="230"/>
      <c r="R102" s="232"/>
      <c r="S102" s="234"/>
      <c r="T102" s="236"/>
      <c r="U102" s="23"/>
      <c r="V102" s="122"/>
      <c r="W102" s="118"/>
      <c r="X102" s="118"/>
      <c r="Y102" s="118"/>
      <c r="Z102" s="118"/>
      <c r="AA102" s="118"/>
      <c r="AB102" s="118"/>
      <c r="AC102" s="118"/>
      <c r="AD102" s="132" t="str">
        <f t="shared" ref="AD102" si="317" xml:space="preserve">
IF(T100&lt;&gt;"Preenchimento correto","",
IF(K102="","",
IF(M102="Não válido","",
K102)))</f>
        <v/>
      </c>
    </row>
    <row r="103" spans="1:30" ht="15" customHeight="1">
      <c r="A103" s="242"/>
      <c r="B103" s="257"/>
      <c r="C103" s="217"/>
      <c r="D103" s="218"/>
      <c r="E103" s="219"/>
      <c r="F103" s="220"/>
      <c r="G103" s="221"/>
      <c r="H103" s="35">
        <v>4</v>
      </c>
      <c r="I103" s="172"/>
      <c r="J103" s="36" t="str">
        <f xml:space="preserve">
IF(I103="","",
VLOOKUP(I103,'BD EMPRES'!$B$8:$C$507,2,FALSE))</f>
        <v/>
      </c>
      <c r="K103" s="178"/>
      <c r="L103" s="179"/>
      <c r="M103" s="179"/>
      <c r="N103" s="180"/>
      <c r="O103" s="223"/>
      <c r="P103" s="228"/>
      <c r="Q103" s="230"/>
      <c r="R103" s="232"/>
      <c r="S103" s="234"/>
      <c r="T103" s="236"/>
      <c r="U103" s="23"/>
      <c r="V103" s="122"/>
      <c r="W103" s="118"/>
      <c r="X103" s="118"/>
      <c r="Y103" s="118"/>
      <c r="Z103" s="118"/>
      <c r="AA103" s="118"/>
      <c r="AB103" s="118"/>
      <c r="AC103" s="118"/>
      <c r="AD103" s="132" t="str">
        <f t="shared" ref="AD103" si="318" xml:space="preserve">
IF(T100&lt;&gt;"Preenchimento correto","",
IF(K103="","",
IF(M103="Não válido","",
K103)))</f>
        <v/>
      </c>
    </row>
    <row r="104" spans="1:30" ht="15" customHeight="1">
      <c r="A104" s="242"/>
      <c r="B104" s="257"/>
      <c r="C104" s="217"/>
      <c r="D104" s="218"/>
      <c r="E104" s="219"/>
      <c r="F104" s="220"/>
      <c r="G104" s="221"/>
      <c r="H104" s="37">
        <v>5</v>
      </c>
      <c r="I104" s="172"/>
      <c r="J104" s="38" t="str">
        <f xml:space="preserve">
IF(I104="","",
VLOOKUP(I104,'BD EMPRES'!$B$8:$C$507,2,FALSE))</f>
        <v/>
      </c>
      <c r="K104" s="183"/>
      <c r="L104" s="181"/>
      <c r="M104" s="181"/>
      <c r="N104" s="182"/>
      <c r="O104" s="224"/>
      <c r="P104" s="228"/>
      <c r="Q104" s="230"/>
      <c r="R104" s="232"/>
      <c r="S104" s="234"/>
      <c r="T104" s="236"/>
      <c r="U104" s="23"/>
      <c r="V104" s="133"/>
      <c r="W104" s="134"/>
      <c r="X104" s="134"/>
      <c r="Y104" s="134"/>
      <c r="Z104" s="134"/>
      <c r="AA104" s="134"/>
      <c r="AB104" s="134"/>
      <c r="AC104" s="134"/>
      <c r="AD104" s="135" t="str">
        <f t="shared" ref="AD104" si="319" xml:space="preserve">
IF(T100&gt;"Preenchimento correto","",
IF(K104="","",
IF(M104="Não válido","",
K104)))</f>
        <v/>
      </c>
    </row>
    <row r="105" spans="1:30" ht="15" customHeight="1">
      <c r="A105" s="242"/>
      <c r="B105" s="257" t="str">
        <f>IF(OR('BD ITEM'!$Q31&lt;&gt;"Preenchimento correto"),"",'BD ITEM'!B31)</f>
        <v/>
      </c>
      <c r="C105" s="217" t="str">
        <f>IF(OR('BD ITEM'!$Q31&lt;&gt;"Preenchimento correto"),"",'BD ITEM'!C31)</f>
        <v/>
      </c>
      <c r="D105" s="218" t="str">
        <f>IF(OR('BD ITEM'!$Q31&lt;&gt;"Preenchimento correto"),"",'BD ITEM'!D31)</f>
        <v/>
      </c>
      <c r="E105" s="219" t="str">
        <f>IF(OR('BD ITEM'!$Q31&lt;&gt;"Preenchimento correto"),"",'BD ITEM'!J31)</f>
        <v/>
      </c>
      <c r="F105" s="220" t="str">
        <f>IF(OR('BD ITEM'!$Q31&lt;&gt;"Preenchimento correto"),"",'BD ITEM'!K31)</f>
        <v/>
      </c>
      <c r="G105" s="221" t="str">
        <f>IF(OR('BD ITEM'!$Q31&lt;&gt;"Preenchimento correto"),"",'BD ITEM'!L31)</f>
        <v/>
      </c>
      <c r="H105" s="39">
        <v>1</v>
      </c>
      <c r="I105" s="173"/>
      <c r="J105" s="34" t="str">
        <f xml:space="preserve">
IF(I105="","",
VLOOKUP(I105,'BD EMPRES'!$B$8:$C$507,2,FALSE))</f>
        <v/>
      </c>
      <c r="K105" s="175"/>
      <c r="L105" s="176"/>
      <c r="M105" s="176"/>
      <c r="N105" s="177"/>
      <c r="O105" s="222"/>
      <c r="P105" s="228" t="str">
        <f t="shared" ref="P105" si="320" xml:space="preserve">
IF(AND(K105="",K106="",K107="",K108="",K109=""),"",
COUNTIFS(K105:K109,"&lt;&gt;""",M105:M109,"=Válido"))</f>
        <v/>
      </c>
      <c r="Q105" s="230" t="str">
        <f t="shared" ref="Q105" si="321" xml:space="preserve">
IF(T105&lt;&gt;"Preenchimento correto","",
IF(P105=1,0,
IF(P105=0,"",
IF(P105="","",
ROUND(_xlfn.STDEV.S(AD105:AD109)/AVERAGE(AD105:AD109),4)))))</f>
        <v/>
      </c>
      <c r="R105" s="232" t="str">
        <f t="shared" ref="R105" si="322" xml:space="preserve">
IF(T105&lt;&gt;"Preenchimento correto","",
IF(P105="","",
IF(P105=0,"",
IF(O105="","",
IF(O105="Menor valor",MIN(AD105:AD109),
IF(AND(O105="Tend. central",Q105&lt;=0.25),ROUND(AVERAGE(AD105:AD109),2),
IF(AND(O105="Tend. central",Q105&gt;0.25),ROUND(MEDIAN(AD105:AD109),2))))))))</f>
        <v/>
      </c>
      <c r="S105" s="234" t="str">
        <f t="shared" ref="S105" si="323" xml:space="preserve">
IF(T105&lt;&gt;"Preenchimento correto","",
IF(O105="","",
IF(P105="","",
IF(P105=0,"",
IF(OR(G105="",R105=""),"",
G105*R105)))))</f>
        <v/>
      </c>
      <c r="T105" s="236" t="str">
        <f t="shared" ref="T105" si="324" xml:space="preserve">
IF(AND(A105="",B105="",I105="",I106="",I107="",I108="",I109="",K105="",K106="",K107="",K108="",K109="",L105="",L106="",L107="",L108="",L109="",M105="",M106="",M107="",M108="",M109="",O105=""),"",
IF(A105="","Preenchimento incompleto: falta informar o ID SEC - B01.01",
IF(AND(A105&lt;&gt;"",B105&lt;&gt;"",I105="",I106="",I107="",I108="",I109="",K105="",K106="",K107="",K108="",K109="",L105="",L106="",L107="",L108="",L109="",M105="",M106="",M107="",M108="",M109="",O105=""),"Preenchimento incompleto: item sem nenhuma informação de empresa e preço e fonte de preço e validade do orçamento e modalidade de cálculo - B02.01",
IF(AND(B105="",OR(I105&lt;&gt;"",I106&lt;&gt;"",I107&lt;&gt;"",I108&lt;&gt;"",I109&lt;&gt;"",K105&lt;&gt;"",K106&lt;&gt;"",K107&lt;&gt;"",K108&lt;&gt;"",K109&lt;&gt;"",L105&lt;&gt;"",L106&lt;&gt;"",L107&lt;&gt;"",L108&lt;&gt;"",L109&lt;&gt;"",M105&lt;&gt;"",M106&lt;&gt;"",M107&lt;&gt;"",M108&lt;&gt;"",M109&lt;&gt;"",O105&lt;&gt;"")),"Erro: há empresa(s) e/ou preço(s) e/ou fonte(s) de preço e/ou validade(s) do orçamento e/ou modalidade de cálculo informados para item inexistente - B03.01",
IF(AND(I105&lt;&gt;"",OR(K105="",L105="",M105="",O105="")),"Preenchimento incompleto: empresa sem preço e(ou) fonte de preço e(ou) validade do orçamento e(ou) modalidade de cálculo associados - B04.01",
IF(AND(I106&lt;&gt;"",OR(K106="",L106="",M106="",O105="")),"Preenchimento incompleto: empresa sem preço e(ou) fonte de preço e(ou) validade do orçamento e(ou) modalidade de cálculo associados - B04.02",
IF(AND(I107&lt;&gt;"",OR(K107="",L107="",M107="",O105="")),"Preenchimento incompleto: empresa sem preço e(ou) fonte de preço e(ou) validade do orçamento e(ou) modalidade de cálculo associados - B04.03",
IF(AND(I108&lt;&gt;"",OR(K108="",L108="",M108="",O105="")),"Preenchimento incompleto: empresa sem preço e(ou) fonte de preço e(ou) validade do orçamento e(ou) modalidade de cálculo associados - B04.04",
IF(AND(I109&lt;&gt;"",OR(K109="",L109="",M109="",O105="")),"Preenchimento incompleto: empresa sem preço e(ou) fonte de preço e(ou) validade do orçamento e(ou) modalidade de cálculo associados - B04.05",
IF(AND(K105&lt;&gt;"",OR(I105="",L105="",M105="",O105="")),"Preenchimento incompleto: preço sem empresa e(ou) fonte do preço associados e(ou) validade do orçamento e(ou) modalidade de cálculo associados - B05.01",
IF(AND(K106&lt;&gt;"",OR(I106="",L106="",M106="",O105="")),"Preenchimento incompleto: preço sem empresa e(ou) fonte do preço associados e(ou) validade do orçamento e(ou) modalidade de cálculo associados - B05.02",
IF(AND(K107&lt;&gt;"",OR(I107="",L107="",M107="",O105="")),"Preenchimento incompleto: preço sem empresa e(ou) fonte do preço associados e(ou) validade do orçamento e(ou) modalidade de cálculo associados - B05.03",
IF(AND(K108&lt;&gt;"",OR(I108="",L108="",M108="",O105="")),"Preenchimento incompleto: preço sem empresa e(ou) fonte do preço associados e(ou) validade do orçamento e(ou) modalidade de cálculo associados - B05.04",
IF(AND(K109&lt;&gt;"",OR(I109="",L109="",M109="",O105="")),"Preenchimento incompleto: preço sem empresa e(ou) fonte do preço associados e(ou) validade do orçamento e(ou) modalidade de cálculo associados - B05.05",
IF(AND(L105&lt;&gt;"",OR(K105="",I105="",M105="",O105="")),"Preenchimento incompleto: fonte do preço sem empresa e(ou) preço associados e(ou) validade do orçamento e(ou) modalidade de cálculo associados - B06.01",
IF(AND(L106&lt;&gt;"",OR(K106="",I106="",M106="",O105="")),"Preenchimento incompleto: fonte do preço sem empresa e(ou) preço associados e(ou) validade do orçamento e(ou) modalidade de cálculo associados - B06.02",
IF(AND(L107&lt;&gt;"",OR(K107="",I107="",M107="",O105="")),"Preenchimento incompleto: fonte do preço sem empresa e(ou) preço associados e(ou) validade do orçamento e(ou) modalidade de cálculo associados - B06.03",
IF(AND(L108&lt;&gt;"",OR(K108="",I108="",M108="",O105="")),"Preenchimento incompleto: fonte do preço sem empresa e(ou) preço associados e(ou) validade do orçamento e(ou) modalidade de cálculo associados - B06.04",
IF(AND(L109&lt;&gt;"",OR(K109="",I109="",M109="",O105="")),"Preenchimento incompleto: fonte do preço sem empresa e(ou) preço associados e(ou) validade do orçamento e(ou) modalidade de cálculo associados - B06.05",
IF(AND(M105&lt;&gt;"",OR(K105="",I105="",L105="",O105="")),"Preenchimento incompleto: validade do orçamento sem empresa e(ou) preço associados e(ou) fonte do preço e(ou) modalidade de cálculo associados - B07.01",
IF(AND(M106&lt;&gt;"",OR(K106="",I106="",L106="",O105="")),"Preenchimento incompleto: validade do orçamento sem empresa e(ou) preço associados e(ou) fonte do preço e(ou) modalidade de cálculo associados - B07.02",
IF(AND(M107&lt;&gt;"",OR(K107="",I107="",L107="",O105="")),"Preenchimento incompleto: validade do orçamento sem empresa e(ou) preço associados e(ou) fonte do preço e(ou) modalidade de cálculo associados - B07.03",
IF(AND(M108&lt;&gt;"",OR(K108="",I108="",L108="",O105="")),"Preenchimento incompleto: validade do orçamento sem empresa e(ou) preço associados e(ou) fonte do preço e(ou) modalidade de cálculo associados - B07.04",
IF(AND(M109&lt;&gt;"",OR(K109="",I109="",L109="",O105="")),"Preenchimento incompleto: validade do orçamento sem empresa e(ou) preço associados e(ou) fonte do preço e(ou) modalidade de cálculo associados - B07.05",
IF(O105="","Preenchimento incompleto: modalidade de cálculo não informada - B08.01",
IF(V105="Erro: há repetição de empresa de mídia especializada para o item sendo precificado - B09.01a05","Erro: há repetição de empresa de mídia especializada para o item sendo precificado - B09.01a05",
IF(W105="Erro: há repetição de empresa de orçamento de empresa para o item sendo precificado - B10.01a05","Erro: há repetição de empresa de orçamento de empresa para o item sendo precificado - B10.01a05",
IF(X105="Erro: a fonte de preços informada é incompatível com compras governamentais - B11.01a05","Erro: a fonte de preços informada é incompatível com compras governamentais - B11.01a05",
IF(Y105="Erro: a fonte de preços informada é incompatível com compras governamentais - B12.01a05","Erro: a fonte de preços informada é incompatível com compras governamentais - B12.01a05",
IF(Z105="Erro: há linhas sendo puladas - B13.01a04","Erro: há linhas sendo puladas - B13.01a04",
IF(AA105="Erro: há linhas sendo puladas - B14.01a05","Erro: há linhas sendo puladas - B14.01a05",
IF(AB105="Erro: há linhas sendo puladas - B15.01a05","Erro: há linhas sendo puladas - B15.01a05",
IF(AC105="Erro: há linhas sendo puladas - B16.01a05","Erro: há linhas sendo puladas - B16.01a05",
IF(AND(P105&lt;&gt;"",P105=0),"Preenchimento incompleto: número de propostas válidas igual a zero - B17.01",
"Preenchimento correto"))))))))))))))))))))))))))))))))))</f>
        <v/>
      </c>
      <c r="U105" s="123"/>
      <c r="V105" s="121" t="str">
        <f t="shared" ref="V105" si="325" xml:space="preserve">
IF(COUNTIFS(I105:I109,I105,L105:L109,"=Mídia especializada")&gt;1,"Erro: há repetição de empresa de mídia especializada para o item sendo precificado - B09.01a05",
IF(COUNTIFS(I105:I109,I106,L105:L109,"=Mídia especializada")&gt;1,"Erro: há repetição de empresa de mídia especializada para o item sendo precificado - B09.01a05",
IF(COUNTIFS(I105:I109,I107,L105:L109,"=Mídia especializada")&gt;1,"Erro: há repetição de empresa de mídia especializada para o item sendo precificado - B09.01a05",
IF(COUNTIFS(I105:I109,I108,L105:L109,"=Mídia especializada")&gt;1,"Erro: há repetição de empresa de mídia especializada para o item sendo precificado - B09.01a05",
IF(COUNTIFS(I105:I109,I109,L105:L109,"=Mídia especializada")&gt;1,"Erro: há repetição de empresa de mídia especializada para o item sendo precificado - B09.01a05",
"***")))))</f>
        <v>***</v>
      </c>
      <c r="W105" s="119" t="str">
        <f t="shared" ref="W105" si="326" xml:space="preserve">
IF(COUNTIFS(I105:I109,I105,L105:L109,"=Orçamento de empresa")&gt;1,"Erro: há repetição de empresa de orçamento de empresa para o item sendo precificado - B10.01a05",
IF(COUNTIFS(I105:I109,I106,L105:L109,"=Orçamento de empresa")&gt;1,"Erro: há repetição de empresa de orçamento de empresa para o item sendo precificado - B10.01a05",
IF(COUNTIFS(I105:I109,I107,L105:L109,"=Orçamento de empresa")&gt;1,"Erro: há repetição de empresa de orçamento de empresa para o item sendo precificado - B10.01a05",
IF(COUNTIFS(I105:I109,I108,L105:L109,"=Orçamento de empresa")&gt;1,"Erro: há repetição de empresa de orçamento de empresa para o item sendo precificado - B10.01a05",
IF(COUNTIFS(I105:I109,I109,L105:L109,"=Orçamento de empresa")&gt;1,"Erro: há repetição de empresa de orçamento de empresa para o item sendo precificado - B10.01a05",
"***")))))</f>
        <v>***</v>
      </c>
      <c r="X105" s="119" t="str">
        <f t="shared" ref="X105" si="327" xml:space="preserve">
IF(AND(I105="Compras governamentais",K105&lt;&gt;"",L105="Orçamento de empresa"),"Erro: a fonte de preços informada é incompatível com compras governamentais - B11.01a05",
IF(AND(I106="Compras governamentais",K106&lt;&gt;"",L106="Orçamento de empresa"),"Erro: a fonte de preços informada é incompatível com compras governamentais - B11.01a05",
IF(AND(I107="Compras governamentais",K107&lt;&gt;"",L107="Orçamento de empresa"),"Erro: a fonte de preços informada é incompatível com compras governamentais - B11.01a05",
IF(AND(I108="Compras governamentais",K108&lt;&gt;"",L108="Orçamento de empresa"),"Erro: a fonte de preços informada é incompatível com compras governamentais - B11.01a05",
IF(AND(I109="Compras governamentais",K109&lt;&gt;"",L109="Orçamento de empresa"),"Erro: a fonte de preços informada é incompatível com compras governamentais - B11.01a05",
"***")))))</f>
        <v>***</v>
      </c>
      <c r="Y105" s="119" t="str">
        <f t="shared" ref="Y105" si="328" xml:space="preserve">
IF(AND(I105="Compras governamentais",K105&lt;&gt;"",L105="Mídia especializada"),"Erro: a fonte de preços informada é incompatível com compras governamentais - B12.01a05",
IF(AND(I106="Compras governamentais",K106&lt;&gt;"",L106="Mídia especializada"),"Erro: a fonte de preços informada é incompatível com compras governamentais - B12.01a05",
IF(AND(I107="Compras governamentais",K107&lt;&gt;"",L107="Mídia especializada"),"Erro: a fonte de preços informada é incompatível com compras governamentais - B12.01a05",
IF(AND(I108="Compras governamentais",K108&lt;&gt;"",L108="Mídia especializada"),"Erro: a fonte de preços informada é incompatível com compras governamentais - B12.01a05",
IF(AND(I109="Compras governamentais",K109&lt;&gt;"",L109="Mídia especializada"),"Erro: a fonte de preços informada é incompatível com compras governamentais - B12.01a05",
"***")))))</f>
        <v>***</v>
      </c>
      <c r="Z105" s="119" t="str">
        <f t="shared" ref="Z105" si="329" xml:space="preserve">
IF(AND(I106&lt;&gt;"",OR(I105="")),"Erro: há linhas sendo puladas - B13.01a04",
IF(AND(I107&lt;&gt;"",OR(I105="",I106="")),"Erro: há linhas sendo puladas - B13.01a04",
IF(AND(I108&lt;&gt;"",OR(I105="",I106="",I107="")),"Erro: há linhas sendo puladas - B13.01a04",
IF(AND(I109&lt;&gt;"",OR(I105="",I106="",I107="",I108="")),"Erro: há linhas sendo puladas - B13.01a04",
"***"))))</f>
        <v>***</v>
      </c>
      <c r="AA105" s="119" t="str">
        <f t="shared" ref="AA105" si="330" xml:space="preserve">
IF(AND(K106&lt;&gt;"",OR(K105="")),"Erro: há linhas sendo puladas - B14.01a05",
IF(AND(K107&lt;&gt;"",OR(K105="",K106="")),"Erro: há linhas sendo puladas - B14.01a05",
IF(AND(K108&lt;&gt;"",OR(K105="",K106="",K107="")),"Erro: há linhas sendo puladas - B14.01a05",
IF(AND(K109&lt;&gt;"",OR(K105="",K106="",K107="",K108="")),"Erro: há linhas sendo puladas - B14.01a05",
"***"))))</f>
        <v>***</v>
      </c>
      <c r="AB105" s="119" t="str">
        <f t="shared" ref="AB105" si="331" xml:space="preserve">
IF(AND(L106&lt;&gt;"",OR(L105="")),"Erro: há linhas sendo puladas - B15.01a05",
IF(AND(L107&lt;&gt;"",OR(L105="",L106="")),"Erro: há linhas sendo puladas - B15.01a05",
IF(AND(L108&lt;&gt;"",OR(L105="",L106="",L107="")),"Erro: há linhas sendo puladas - B15.01a05",
IF(AND(L109&lt;&gt;"",OR(L105="",L106="",L107="",L108="")),"Erro: há linhas sendo puladas - B15.01a05",
"***"))))</f>
        <v>***</v>
      </c>
      <c r="AC105" s="119" t="str">
        <f t="shared" ref="AC105" si="332" xml:space="preserve">
IF(AND(M106&lt;&gt;"",OR(M105="")),"Erro: há linhas sendo puladas - B16.01a05",
IF(AND(M107&lt;&gt;"",OR(M105="",M106="")),"Erro: há linhas sendo puladas - B16.01a05",
IF(AND(M108&lt;&gt;"",OR(M105="",M106="",M107="")),"Erro: há linhas sendo puladas - B16.01a05",
IF(AND(M109&lt;&gt;"",OR(M105="",M106="",M107="",M108="")),"Erro: há linhas sendo puladas - B16.01a05",
"***"))))</f>
        <v>***</v>
      </c>
      <c r="AD105" s="131" t="str">
        <f t="shared" ref="AD105" si="333" xml:space="preserve">
IF(T105&lt;&gt;"Preenchimento correto","",
IF(K105="","",
IF(M105="Não válido","",
K105)))</f>
        <v/>
      </c>
    </row>
    <row r="106" spans="1:30" ht="15" customHeight="1">
      <c r="A106" s="242"/>
      <c r="B106" s="257"/>
      <c r="C106" s="217"/>
      <c r="D106" s="218"/>
      <c r="E106" s="219"/>
      <c r="F106" s="220"/>
      <c r="G106" s="221"/>
      <c r="H106" s="35">
        <v>2</v>
      </c>
      <c r="I106" s="172"/>
      <c r="J106" s="36" t="str">
        <f xml:space="preserve">
IF(I106="","",
VLOOKUP(I106,'BD EMPRES'!$B$8:$C$507,2,FALSE))</f>
        <v/>
      </c>
      <c r="K106" s="178"/>
      <c r="L106" s="179"/>
      <c r="M106" s="179"/>
      <c r="N106" s="180"/>
      <c r="O106" s="223"/>
      <c r="P106" s="228"/>
      <c r="Q106" s="230"/>
      <c r="R106" s="232"/>
      <c r="S106" s="234"/>
      <c r="T106" s="236"/>
      <c r="U106" s="23"/>
      <c r="V106" s="122"/>
      <c r="W106" s="118"/>
      <c r="X106" s="118"/>
      <c r="Y106" s="118"/>
      <c r="Z106" s="118"/>
      <c r="AA106" s="118"/>
      <c r="AB106" s="118"/>
      <c r="AC106" s="118"/>
      <c r="AD106" s="132" t="str">
        <f t="shared" ref="AD106" si="334" xml:space="preserve">
IF(T105&lt;&gt;"Preenchimento correto","",
IF(K106="","",
IF(M106="Não válido","",
K106)))</f>
        <v/>
      </c>
    </row>
    <row r="107" spans="1:30" ht="15" customHeight="1">
      <c r="A107" s="242"/>
      <c r="B107" s="257"/>
      <c r="C107" s="217"/>
      <c r="D107" s="218"/>
      <c r="E107" s="219"/>
      <c r="F107" s="220"/>
      <c r="G107" s="221"/>
      <c r="H107" s="35">
        <v>3</v>
      </c>
      <c r="I107" s="172"/>
      <c r="J107" s="36" t="str">
        <f xml:space="preserve">
IF(I107="","",
VLOOKUP(I107,'BD EMPRES'!$B$8:$C$507,2,FALSE))</f>
        <v/>
      </c>
      <c r="K107" s="178"/>
      <c r="L107" s="179"/>
      <c r="M107" s="179"/>
      <c r="N107" s="180"/>
      <c r="O107" s="223"/>
      <c r="P107" s="228"/>
      <c r="Q107" s="230"/>
      <c r="R107" s="232"/>
      <c r="S107" s="234"/>
      <c r="T107" s="236"/>
      <c r="U107" s="23"/>
      <c r="V107" s="122"/>
      <c r="W107" s="118"/>
      <c r="X107" s="118"/>
      <c r="Y107" s="118"/>
      <c r="Z107" s="118"/>
      <c r="AA107" s="118"/>
      <c r="AB107" s="118"/>
      <c r="AC107" s="118"/>
      <c r="AD107" s="132" t="str">
        <f t="shared" ref="AD107" si="335" xml:space="preserve">
IF(T105&lt;&gt;"Preenchimento correto","",
IF(K107="","",
IF(M107="Não válido","",
K107)))</f>
        <v/>
      </c>
    </row>
    <row r="108" spans="1:30" ht="15" customHeight="1">
      <c r="A108" s="242"/>
      <c r="B108" s="257"/>
      <c r="C108" s="217"/>
      <c r="D108" s="218"/>
      <c r="E108" s="219"/>
      <c r="F108" s="220"/>
      <c r="G108" s="221"/>
      <c r="H108" s="35">
        <v>4</v>
      </c>
      <c r="I108" s="172"/>
      <c r="J108" s="36" t="str">
        <f xml:space="preserve">
IF(I108="","",
VLOOKUP(I108,'BD EMPRES'!$B$8:$C$507,2,FALSE))</f>
        <v/>
      </c>
      <c r="K108" s="178"/>
      <c r="L108" s="179"/>
      <c r="M108" s="179"/>
      <c r="N108" s="180"/>
      <c r="O108" s="223"/>
      <c r="P108" s="228"/>
      <c r="Q108" s="230"/>
      <c r="R108" s="232"/>
      <c r="S108" s="234"/>
      <c r="T108" s="236"/>
      <c r="U108" s="23"/>
      <c r="V108" s="122"/>
      <c r="W108" s="118"/>
      <c r="X108" s="118"/>
      <c r="Y108" s="118"/>
      <c r="Z108" s="118"/>
      <c r="AA108" s="118"/>
      <c r="AB108" s="118"/>
      <c r="AC108" s="118"/>
      <c r="AD108" s="132" t="str">
        <f t="shared" ref="AD108" si="336" xml:space="preserve">
IF(T105&lt;&gt;"Preenchimento correto","",
IF(K108="","",
IF(M108="Não válido","",
K108)))</f>
        <v/>
      </c>
    </row>
    <row r="109" spans="1:30" ht="15" customHeight="1">
      <c r="A109" s="242"/>
      <c r="B109" s="257"/>
      <c r="C109" s="217"/>
      <c r="D109" s="218"/>
      <c r="E109" s="219"/>
      <c r="F109" s="220"/>
      <c r="G109" s="221"/>
      <c r="H109" s="37">
        <v>5</v>
      </c>
      <c r="I109" s="172"/>
      <c r="J109" s="38" t="str">
        <f xml:space="preserve">
IF(I109="","",
VLOOKUP(I109,'BD EMPRES'!$B$8:$C$507,2,FALSE))</f>
        <v/>
      </c>
      <c r="K109" s="183"/>
      <c r="L109" s="181"/>
      <c r="M109" s="181"/>
      <c r="N109" s="182"/>
      <c r="O109" s="224"/>
      <c r="P109" s="228"/>
      <c r="Q109" s="230"/>
      <c r="R109" s="232"/>
      <c r="S109" s="234"/>
      <c r="T109" s="236"/>
      <c r="U109" s="23"/>
      <c r="V109" s="133"/>
      <c r="W109" s="134"/>
      <c r="X109" s="134"/>
      <c r="Y109" s="134"/>
      <c r="Z109" s="134"/>
      <c r="AA109" s="134"/>
      <c r="AB109" s="134"/>
      <c r="AC109" s="134"/>
      <c r="AD109" s="135" t="str">
        <f t="shared" ref="AD109" si="337" xml:space="preserve">
IF(T105&gt;"Preenchimento correto","",
IF(K109="","",
IF(M109="Não válido","",
K109)))</f>
        <v/>
      </c>
    </row>
    <row r="110" spans="1:30" ht="15" customHeight="1">
      <c r="A110" s="242"/>
      <c r="B110" s="257" t="str">
        <f>IF(OR('BD ITEM'!$Q32&lt;&gt;"Preenchimento correto"),"",'BD ITEM'!B32)</f>
        <v/>
      </c>
      <c r="C110" s="217" t="str">
        <f>IF(OR('BD ITEM'!$Q32&lt;&gt;"Preenchimento correto"),"",'BD ITEM'!C32)</f>
        <v/>
      </c>
      <c r="D110" s="218" t="str">
        <f>IF(OR('BD ITEM'!$Q32&lt;&gt;"Preenchimento correto"),"",'BD ITEM'!D32)</f>
        <v/>
      </c>
      <c r="E110" s="219" t="str">
        <f>IF(OR('BD ITEM'!$Q32&lt;&gt;"Preenchimento correto"),"",'BD ITEM'!J32)</f>
        <v/>
      </c>
      <c r="F110" s="220" t="str">
        <f>IF(OR('BD ITEM'!$Q32&lt;&gt;"Preenchimento correto"),"",'BD ITEM'!K32)</f>
        <v/>
      </c>
      <c r="G110" s="221" t="str">
        <f>IF(OR('BD ITEM'!$Q32&lt;&gt;"Preenchimento correto"),"",'BD ITEM'!L32)</f>
        <v/>
      </c>
      <c r="H110" s="39">
        <v>1</v>
      </c>
      <c r="I110" s="173"/>
      <c r="J110" s="34" t="str">
        <f xml:space="preserve">
IF(I110="","",
VLOOKUP(I110,'BD EMPRES'!$B$8:$C$507,2,FALSE))</f>
        <v/>
      </c>
      <c r="K110" s="175"/>
      <c r="L110" s="176"/>
      <c r="M110" s="176"/>
      <c r="N110" s="177"/>
      <c r="O110" s="222"/>
      <c r="P110" s="228" t="str">
        <f t="shared" ref="P110" si="338" xml:space="preserve">
IF(AND(K110="",K111="",K112="",K113="",K114=""),"",
COUNTIFS(K110:K114,"&lt;&gt;""",M110:M114,"=Válido"))</f>
        <v/>
      </c>
      <c r="Q110" s="230" t="str">
        <f t="shared" ref="Q110" si="339" xml:space="preserve">
IF(T110&lt;&gt;"Preenchimento correto","",
IF(P110=1,0,
IF(P110=0,"",
IF(P110="","",
ROUND(_xlfn.STDEV.S(AD110:AD114)/AVERAGE(AD110:AD114),4)))))</f>
        <v/>
      </c>
      <c r="R110" s="232" t="str">
        <f t="shared" ref="R110" si="340" xml:space="preserve">
IF(T110&lt;&gt;"Preenchimento correto","",
IF(P110="","",
IF(P110=0,"",
IF(O110="","",
IF(O110="Menor valor",MIN(AD110:AD114),
IF(AND(O110="Tend. central",Q110&lt;=0.25),ROUND(AVERAGE(AD110:AD114),2),
IF(AND(O110="Tend. central",Q110&gt;0.25),ROUND(MEDIAN(AD110:AD114),2))))))))</f>
        <v/>
      </c>
      <c r="S110" s="234" t="str">
        <f t="shared" ref="S110" si="341" xml:space="preserve">
IF(T110&lt;&gt;"Preenchimento correto","",
IF(O110="","",
IF(P110="","",
IF(P110=0,"",
IF(OR(G110="",R110=""),"",
G110*R110)))))</f>
        <v/>
      </c>
      <c r="T110" s="236" t="str">
        <f t="shared" ref="T110" si="342" xml:space="preserve">
IF(AND(A110="",B110="",I110="",I111="",I112="",I113="",I114="",K110="",K111="",K112="",K113="",K114="",L110="",L111="",L112="",L113="",L114="",M110="",M111="",M112="",M113="",M114="",O110=""),"",
IF(A110="","Preenchimento incompleto: falta informar o ID SEC - B01.01",
IF(AND(A110&lt;&gt;"",B110&lt;&gt;"",I110="",I111="",I112="",I113="",I114="",K110="",K111="",K112="",K113="",K114="",L110="",L111="",L112="",L113="",L114="",M110="",M111="",M112="",M113="",M114="",O110=""),"Preenchimento incompleto: item sem nenhuma informação de empresa e preço e fonte de preço e validade do orçamento e modalidade de cálculo - B02.01",
IF(AND(B110="",OR(I110&lt;&gt;"",I111&lt;&gt;"",I112&lt;&gt;"",I113&lt;&gt;"",I114&lt;&gt;"",K110&lt;&gt;"",K111&lt;&gt;"",K112&lt;&gt;"",K113&lt;&gt;"",K114&lt;&gt;"",L110&lt;&gt;"",L111&lt;&gt;"",L112&lt;&gt;"",L113&lt;&gt;"",L114&lt;&gt;"",M110&lt;&gt;"",M111&lt;&gt;"",M112&lt;&gt;"",M113&lt;&gt;"",M114&lt;&gt;"",O110&lt;&gt;"")),"Erro: há empresa(s) e/ou preço(s) e/ou fonte(s) de preço e/ou validade(s) do orçamento e/ou modalidade de cálculo informados para item inexistente - B03.01",
IF(AND(I110&lt;&gt;"",OR(K110="",L110="",M110="",O110="")),"Preenchimento incompleto: empresa sem preço e(ou) fonte de preço e(ou) validade do orçamento e(ou) modalidade de cálculo associados - B04.01",
IF(AND(I111&lt;&gt;"",OR(K111="",L111="",M111="",O110="")),"Preenchimento incompleto: empresa sem preço e(ou) fonte de preço e(ou) validade do orçamento e(ou) modalidade de cálculo associados - B04.02",
IF(AND(I112&lt;&gt;"",OR(K112="",L112="",M112="",O110="")),"Preenchimento incompleto: empresa sem preço e(ou) fonte de preço e(ou) validade do orçamento e(ou) modalidade de cálculo associados - B04.03",
IF(AND(I113&lt;&gt;"",OR(K113="",L113="",M113="",O110="")),"Preenchimento incompleto: empresa sem preço e(ou) fonte de preço e(ou) validade do orçamento e(ou) modalidade de cálculo associados - B04.04",
IF(AND(I114&lt;&gt;"",OR(K114="",L114="",M114="",O110="")),"Preenchimento incompleto: empresa sem preço e(ou) fonte de preço e(ou) validade do orçamento e(ou) modalidade de cálculo associados - B04.05",
IF(AND(K110&lt;&gt;"",OR(I110="",L110="",M110="",O110="")),"Preenchimento incompleto: preço sem empresa e(ou) fonte do preço associados e(ou) validade do orçamento e(ou) modalidade de cálculo associados - B05.01",
IF(AND(K111&lt;&gt;"",OR(I111="",L111="",M111="",O110="")),"Preenchimento incompleto: preço sem empresa e(ou) fonte do preço associados e(ou) validade do orçamento e(ou) modalidade de cálculo associados - B05.02",
IF(AND(K112&lt;&gt;"",OR(I112="",L112="",M112="",O110="")),"Preenchimento incompleto: preço sem empresa e(ou) fonte do preço associados e(ou) validade do orçamento e(ou) modalidade de cálculo associados - B05.03",
IF(AND(K113&lt;&gt;"",OR(I113="",L113="",M113="",O110="")),"Preenchimento incompleto: preço sem empresa e(ou) fonte do preço associados e(ou) validade do orçamento e(ou) modalidade de cálculo associados - B05.04",
IF(AND(K114&lt;&gt;"",OR(I114="",L114="",M114="",O110="")),"Preenchimento incompleto: preço sem empresa e(ou) fonte do preço associados e(ou) validade do orçamento e(ou) modalidade de cálculo associados - B05.05",
IF(AND(L110&lt;&gt;"",OR(K110="",I110="",M110="",O110="")),"Preenchimento incompleto: fonte do preço sem empresa e(ou) preço associados e(ou) validade do orçamento e(ou) modalidade de cálculo associados - B06.01",
IF(AND(L111&lt;&gt;"",OR(K111="",I111="",M111="",O110="")),"Preenchimento incompleto: fonte do preço sem empresa e(ou) preço associados e(ou) validade do orçamento e(ou) modalidade de cálculo associados - B06.02",
IF(AND(L112&lt;&gt;"",OR(K112="",I112="",M112="",O110="")),"Preenchimento incompleto: fonte do preço sem empresa e(ou) preço associados e(ou) validade do orçamento e(ou) modalidade de cálculo associados - B06.03",
IF(AND(L113&lt;&gt;"",OR(K113="",I113="",M113="",O110="")),"Preenchimento incompleto: fonte do preço sem empresa e(ou) preço associados e(ou) validade do orçamento e(ou) modalidade de cálculo associados - B06.04",
IF(AND(L114&lt;&gt;"",OR(K114="",I114="",M114="",O110="")),"Preenchimento incompleto: fonte do preço sem empresa e(ou) preço associados e(ou) validade do orçamento e(ou) modalidade de cálculo associados - B06.05",
IF(AND(M110&lt;&gt;"",OR(K110="",I110="",L110="",O110="")),"Preenchimento incompleto: validade do orçamento sem empresa e(ou) preço associados e(ou) fonte do preço e(ou) modalidade de cálculo associados - B07.01",
IF(AND(M111&lt;&gt;"",OR(K111="",I111="",L111="",O110="")),"Preenchimento incompleto: validade do orçamento sem empresa e(ou) preço associados e(ou) fonte do preço e(ou) modalidade de cálculo associados - B07.02",
IF(AND(M112&lt;&gt;"",OR(K112="",I112="",L112="",O110="")),"Preenchimento incompleto: validade do orçamento sem empresa e(ou) preço associados e(ou) fonte do preço e(ou) modalidade de cálculo associados - B07.03",
IF(AND(M113&lt;&gt;"",OR(K113="",I113="",L113="",O110="")),"Preenchimento incompleto: validade do orçamento sem empresa e(ou) preço associados e(ou) fonte do preço e(ou) modalidade de cálculo associados - B07.04",
IF(AND(M114&lt;&gt;"",OR(K114="",I114="",L114="",O110="")),"Preenchimento incompleto: validade do orçamento sem empresa e(ou) preço associados e(ou) fonte do preço e(ou) modalidade de cálculo associados - B07.05",
IF(O110="","Preenchimento incompleto: modalidade de cálculo não informada - B08.01",
IF(V110="Erro: há repetição de empresa de mídia especializada para o item sendo precificado - B09.01a05","Erro: há repetição de empresa de mídia especializada para o item sendo precificado - B09.01a05",
IF(W110="Erro: há repetição de empresa de orçamento de empresa para o item sendo precificado - B10.01a05","Erro: há repetição de empresa de orçamento de empresa para o item sendo precificado - B10.01a05",
IF(X110="Erro: a fonte de preços informada é incompatível com compras governamentais - B11.01a05","Erro: a fonte de preços informada é incompatível com compras governamentais - B11.01a05",
IF(Y110="Erro: a fonte de preços informada é incompatível com compras governamentais - B12.01a05","Erro: a fonte de preços informada é incompatível com compras governamentais - B12.01a05",
IF(Z110="Erro: há linhas sendo puladas - B13.01a04","Erro: há linhas sendo puladas - B13.01a04",
IF(AA110="Erro: há linhas sendo puladas - B14.01a05","Erro: há linhas sendo puladas - B14.01a05",
IF(AB110="Erro: há linhas sendo puladas - B15.01a05","Erro: há linhas sendo puladas - B15.01a05",
IF(AC110="Erro: há linhas sendo puladas - B16.01a05","Erro: há linhas sendo puladas - B16.01a05",
IF(AND(P110&lt;&gt;"",P110=0),"Preenchimento incompleto: número de propostas válidas igual a zero - B17.01",
"Preenchimento correto"))))))))))))))))))))))))))))))))))</f>
        <v/>
      </c>
      <c r="U110" s="123"/>
      <c r="V110" s="121" t="str">
        <f t="shared" ref="V110" si="343" xml:space="preserve">
IF(COUNTIFS(I110:I114,I110,L110:L114,"=Mídia especializada")&gt;1,"Erro: há repetição de empresa de mídia especializada para o item sendo precificado - B09.01a05",
IF(COUNTIFS(I110:I114,I111,L110:L114,"=Mídia especializada")&gt;1,"Erro: há repetição de empresa de mídia especializada para o item sendo precificado - B09.01a05",
IF(COUNTIFS(I110:I114,I112,L110:L114,"=Mídia especializada")&gt;1,"Erro: há repetição de empresa de mídia especializada para o item sendo precificado - B09.01a05",
IF(COUNTIFS(I110:I114,I113,L110:L114,"=Mídia especializada")&gt;1,"Erro: há repetição de empresa de mídia especializada para o item sendo precificado - B09.01a05",
IF(COUNTIFS(I110:I114,I114,L110:L114,"=Mídia especializada")&gt;1,"Erro: há repetição de empresa de mídia especializada para o item sendo precificado - B09.01a05",
"***")))))</f>
        <v>***</v>
      </c>
      <c r="W110" s="119" t="str">
        <f t="shared" ref="W110" si="344" xml:space="preserve">
IF(COUNTIFS(I110:I114,I110,L110:L114,"=Orçamento de empresa")&gt;1,"Erro: há repetição de empresa de orçamento de empresa para o item sendo precificado - B10.01a05",
IF(COUNTIFS(I110:I114,I111,L110:L114,"=Orçamento de empresa")&gt;1,"Erro: há repetição de empresa de orçamento de empresa para o item sendo precificado - B10.01a05",
IF(COUNTIFS(I110:I114,I112,L110:L114,"=Orçamento de empresa")&gt;1,"Erro: há repetição de empresa de orçamento de empresa para o item sendo precificado - B10.01a05",
IF(COUNTIFS(I110:I114,I113,L110:L114,"=Orçamento de empresa")&gt;1,"Erro: há repetição de empresa de orçamento de empresa para o item sendo precificado - B10.01a05",
IF(COUNTIFS(I110:I114,I114,L110:L114,"=Orçamento de empresa")&gt;1,"Erro: há repetição de empresa de orçamento de empresa para o item sendo precificado - B10.01a05",
"***")))))</f>
        <v>***</v>
      </c>
      <c r="X110" s="119" t="str">
        <f t="shared" ref="X110" si="345" xml:space="preserve">
IF(AND(I110="Compras governamentais",K110&lt;&gt;"",L110="Orçamento de empresa"),"Erro: a fonte de preços informada é incompatível com compras governamentais - B11.01a05",
IF(AND(I111="Compras governamentais",K111&lt;&gt;"",L111="Orçamento de empresa"),"Erro: a fonte de preços informada é incompatível com compras governamentais - B11.01a05",
IF(AND(I112="Compras governamentais",K112&lt;&gt;"",L112="Orçamento de empresa"),"Erro: a fonte de preços informada é incompatível com compras governamentais - B11.01a05",
IF(AND(I113="Compras governamentais",K113&lt;&gt;"",L113="Orçamento de empresa"),"Erro: a fonte de preços informada é incompatível com compras governamentais - B11.01a05",
IF(AND(I114="Compras governamentais",K114&lt;&gt;"",L114="Orçamento de empresa"),"Erro: a fonte de preços informada é incompatível com compras governamentais - B11.01a05",
"***")))))</f>
        <v>***</v>
      </c>
      <c r="Y110" s="119" t="str">
        <f t="shared" ref="Y110" si="346" xml:space="preserve">
IF(AND(I110="Compras governamentais",K110&lt;&gt;"",L110="Mídia especializada"),"Erro: a fonte de preços informada é incompatível com compras governamentais - B12.01a05",
IF(AND(I111="Compras governamentais",K111&lt;&gt;"",L111="Mídia especializada"),"Erro: a fonte de preços informada é incompatível com compras governamentais - B12.01a05",
IF(AND(I112="Compras governamentais",K112&lt;&gt;"",L112="Mídia especializada"),"Erro: a fonte de preços informada é incompatível com compras governamentais - B12.01a05",
IF(AND(I113="Compras governamentais",K113&lt;&gt;"",L113="Mídia especializada"),"Erro: a fonte de preços informada é incompatível com compras governamentais - B12.01a05",
IF(AND(I114="Compras governamentais",K114&lt;&gt;"",L114="Mídia especializada"),"Erro: a fonte de preços informada é incompatível com compras governamentais - B12.01a05",
"***")))))</f>
        <v>***</v>
      </c>
      <c r="Z110" s="119" t="str">
        <f t="shared" ref="Z110" si="347" xml:space="preserve">
IF(AND(I111&lt;&gt;"",OR(I110="")),"Erro: há linhas sendo puladas - B13.01a04",
IF(AND(I112&lt;&gt;"",OR(I110="",I111="")),"Erro: há linhas sendo puladas - B13.01a04",
IF(AND(I113&lt;&gt;"",OR(I110="",I111="",I112="")),"Erro: há linhas sendo puladas - B13.01a04",
IF(AND(I114&lt;&gt;"",OR(I110="",I111="",I112="",I113="")),"Erro: há linhas sendo puladas - B13.01a04",
"***"))))</f>
        <v>***</v>
      </c>
      <c r="AA110" s="119" t="str">
        <f t="shared" ref="AA110" si="348" xml:space="preserve">
IF(AND(K111&lt;&gt;"",OR(K110="")),"Erro: há linhas sendo puladas - B14.01a05",
IF(AND(K112&lt;&gt;"",OR(K110="",K111="")),"Erro: há linhas sendo puladas - B14.01a05",
IF(AND(K113&lt;&gt;"",OR(K110="",K111="",K112="")),"Erro: há linhas sendo puladas - B14.01a05",
IF(AND(K114&lt;&gt;"",OR(K110="",K111="",K112="",K113="")),"Erro: há linhas sendo puladas - B14.01a05",
"***"))))</f>
        <v>***</v>
      </c>
      <c r="AB110" s="119" t="str">
        <f t="shared" ref="AB110" si="349" xml:space="preserve">
IF(AND(L111&lt;&gt;"",OR(L110="")),"Erro: há linhas sendo puladas - B15.01a05",
IF(AND(L112&lt;&gt;"",OR(L110="",L111="")),"Erro: há linhas sendo puladas - B15.01a05",
IF(AND(L113&lt;&gt;"",OR(L110="",L111="",L112="")),"Erro: há linhas sendo puladas - B15.01a05",
IF(AND(L114&lt;&gt;"",OR(L110="",L111="",L112="",L113="")),"Erro: há linhas sendo puladas - B15.01a05",
"***"))))</f>
        <v>***</v>
      </c>
      <c r="AC110" s="119" t="str">
        <f t="shared" ref="AC110" si="350" xml:space="preserve">
IF(AND(M111&lt;&gt;"",OR(M110="")),"Erro: há linhas sendo puladas - B16.01a05",
IF(AND(M112&lt;&gt;"",OR(M110="",M111="")),"Erro: há linhas sendo puladas - B16.01a05",
IF(AND(M113&lt;&gt;"",OR(M110="",M111="",M112="")),"Erro: há linhas sendo puladas - B16.01a05",
IF(AND(M114&lt;&gt;"",OR(M110="",M111="",M112="",M113="")),"Erro: há linhas sendo puladas - B16.01a05",
"***"))))</f>
        <v>***</v>
      </c>
      <c r="AD110" s="131" t="str">
        <f t="shared" ref="AD110" si="351" xml:space="preserve">
IF(T110&lt;&gt;"Preenchimento correto","",
IF(K110="","",
IF(M110="Não válido","",
K110)))</f>
        <v/>
      </c>
    </row>
    <row r="111" spans="1:30" ht="15" customHeight="1">
      <c r="A111" s="242"/>
      <c r="B111" s="257"/>
      <c r="C111" s="217"/>
      <c r="D111" s="218"/>
      <c r="E111" s="219"/>
      <c r="F111" s="220"/>
      <c r="G111" s="221"/>
      <c r="H111" s="35">
        <v>2</v>
      </c>
      <c r="I111" s="172"/>
      <c r="J111" s="36" t="str">
        <f xml:space="preserve">
IF(I111="","",
VLOOKUP(I111,'BD EMPRES'!$B$8:$C$507,2,FALSE))</f>
        <v/>
      </c>
      <c r="K111" s="178"/>
      <c r="L111" s="179"/>
      <c r="M111" s="179"/>
      <c r="N111" s="180"/>
      <c r="O111" s="223"/>
      <c r="P111" s="228"/>
      <c r="Q111" s="230"/>
      <c r="R111" s="232"/>
      <c r="S111" s="234"/>
      <c r="T111" s="236"/>
      <c r="U111" s="23"/>
      <c r="V111" s="122"/>
      <c r="W111" s="118"/>
      <c r="X111" s="118"/>
      <c r="Y111" s="118"/>
      <c r="Z111" s="118"/>
      <c r="AA111" s="118"/>
      <c r="AB111" s="118"/>
      <c r="AC111" s="118"/>
      <c r="AD111" s="132" t="str">
        <f t="shared" ref="AD111" si="352" xml:space="preserve">
IF(T110&lt;&gt;"Preenchimento correto","",
IF(K111="","",
IF(M111="Não válido","",
K111)))</f>
        <v/>
      </c>
    </row>
    <row r="112" spans="1:30" ht="15" customHeight="1">
      <c r="A112" s="242"/>
      <c r="B112" s="257"/>
      <c r="C112" s="217"/>
      <c r="D112" s="218"/>
      <c r="E112" s="219"/>
      <c r="F112" s="220"/>
      <c r="G112" s="221"/>
      <c r="H112" s="35">
        <v>3</v>
      </c>
      <c r="I112" s="172"/>
      <c r="J112" s="36" t="str">
        <f xml:space="preserve">
IF(I112="","",
VLOOKUP(I112,'BD EMPRES'!$B$8:$C$507,2,FALSE))</f>
        <v/>
      </c>
      <c r="K112" s="178"/>
      <c r="L112" s="179"/>
      <c r="M112" s="179"/>
      <c r="N112" s="180"/>
      <c r="O112" s="223"/>
      <c r="P112" s="228"/>
      <c r="Q112" s="230"/>
      <c r="R112" s="232"/>
      <c r="S112" s="234"/>
      <c r="T112" s="236"/>
      <c r="U112" s="23"/>
      <c r="V112" s="122"/>
      <c r="W112" s="118"/>
      <c r="X112" s="118"/>
      <c r="Y112" s="118"/>
      <c r="Z112" s="118"/>
      <c r="AA112" s="118"/>
      <c r="AB112" s="118"/>
      <c r="AC112" s="118"/>
      <c r="AD112" s="132" t="str">
        <f t="shared" ref="AD112" si="353" xml:space="preserve">
IF(T110&lt;&gt;"Preenchimento correto","",
IF(K112="","",
IF(M112="Não válido","",
K112)))</f>
        <v/>
      </c>
    </row>
    <row r="113" spans="1:30" ht="15" customHeight="1">
      <c r="A113" s="242"/>
      <c r="B113" s="257"/>
      <c r="C113" s="217"/>
      <c r="D113" s="218"/>
      <c r="E113" s="219"/>
      <c r="F113" s="220"/>
      <c r="G113" s="221"/>
      <c r="H113" s="35">
        <v>4</v>
      </c>
      <c r="I113" s="172"/>
      <c r="J113" s="36" t="str">
        <f xml:space="preserve">
IF(I113="","",
VLOOKUP(I113,'BD EMPRES'!$B$8:$C$507,2,FALSE))</f>
        <v/>
      </c>
      <c r="K113" s="178"/>
      <c r="L113" s="179"/>
      <c r="M113" s="179"/>
      <c r="N113" s="180"/>
      <c r="O113" s="223"/>
      <c r="P113" s="228"/>
      <c r="Q113" s="230"/>
      <c r="R113" s="232"/>
      <c r="S113" s="234"/>
      <c r="T113" s="236"/>
      <c r="U113" s="23"/>
      <c r="V113" s="122"/>
      <c r="W113" s="118"/>
      <c r="X113" s="118"/>
      <c r="Y113" s="118"/>
      <c r="Z113" s="118"/>
      <c r="AA113" s="118"/>
      <c r="AB113" s="118"/>
      <c r="AC113" s="118"/>
      <c r="AD113" s="132" t="str">
        <f t="shared" ref="AD113" si="354" xml:space="preserve">
IF(T110&lt;&gt;"Preenchimento correto","",
IF(K113="","",
IF(M113="Não válido","",
K113)))</f>
        <v/>
      </c>
    </row>
    <row r="114" spans="1:30" ht="15" customHeight="1">
      <c r="A114" s="242"/>
      <c r="B114" s="257"/>
      <c r="C114" s="217"/>
      <c r="D114" s="218"/>
      <c r="E114" s="219"/>
      <c r="F114" s="220"/>
      <c r="G114" s="221"/>
      <c r="H114" s="37">
        <v>5</v>
      </c>
      <c r="I114" s="172"/>
      <c r="J114" s="38" t="str">
        <f xml:space="preserve">
IF(I114="","",
VLOOKUP(I114,'BD EMPRES'!$B$8:$C$507,2,FALSE))</f>
        <v/>
      </c>
      <c r="K114" s="183"/>
      <c r="L114" s="181"/>
      <c r="M114" s="181"/>
      <c r="N114" s="182"/>
      <c r="O114" s="224"/>
      <c r="P114" s="228"/>
      <c r="Q114" s="230"/>
      <c r="R114" s="232"/>
      <c r="S114" s="234"/>
      <c r="T114" s="236"/>
      <c r="U114" s="23"/>
      <c r="V114" s="133"/>
      <c r="W114" s="134"/>
      <c r="X114" s="134"/>
      <c r="Y114" s="134"/>
      <c r="Z114" s="134"/>
      <c r="AA114" s="134"/>
      <c r="AB114" s="134"/>
      <c r="AC114" s="134"/>
      <c r="AD114" s="135" t="str">
        <f t="shared" ref="AD114" si="355" xml:space="preserve">
IF(T110&gt;"Preenchimento correto","",
IF(K114="","",
IF(M114="Não válido","",
K114)))</f>
        <v/>
      </c>
    </row>
    <row r="115" spans="1:30" ht="15" customHeight="1">
      <c r="A115" s="242"/>
      <c r="B115" s="260" t="str">
        <f>IF(OR('BD ITEM'!$Q33&lt;&gt;"Preenchimento correto"),"",'BD ITEM'!B33)</f>
        <v/>
      </c>
      <c r="C115" s="261" t="str">
        <f>IF(OR('BD ITEM'!$Q33&lt;&gt;"Preenchimento correto"),"",'BD ITEM'!C33)</f>
        <v/>
      </c>
      <c r="D115" s="258" t="str">
        <f>IF(OR('BD ITEM'!$Q33&lt;&gt;"Preenchimento correto"),"",'BD ITEM'!D33)</f>
        <v/>
      </c>
      <c r="E115" s="258" t="str">
        <f>IF(OR('BD ITEM'!$Q33&lt;&gt;"Preenchimento correto"),"",'BD ITEM'!J33)</f>
        <v/>
      </c>
      <c r="F115" s="258" t="str">
        <f>IF(OR('BD ITEM'!$Q33&lt;&gt;"Preenchimento correto"),"",'BD ITEM'!K33)</f>
        <v/>
      </c>
      <c r="G115" s="259" t="str">
        <f>IF(OR('BD ITEM'!$Q33&lt;&gt;"Preenchimento correto"),"",'BD ITEM'!L33)</f>
        <v/>
      </c>
      <c r="H115" s="39">
        <v>1</v>
      </c>
      <c r="I115" s="173"/>
      <c r="J115" s="34" t="str">
        <f xml:space="preserve">
IF(I115="","",
VLOOKUP(I115,'BD EMPRES'!$B$8:$C$507,2,FALSE))</f>
        <v/>
      </c>
      <c r="K115" s="175"/>
      <c r="L115" s="176"/>
      <c r="M115" s="176"/>
      <c r="N115" s="177"/>
      <c r="O115" s="222"/>
      <c r="P115" s="228" t="str">
        <f t="shared" ref="P115" si="356" xml:space="preserve">
IF(AND(K115="",K116="",K117="",K118="",K119=""),"",
COUNTIFS(K115:K119,"&lt;&gt;""",M115:M119,"=Válido"))</f>
        <v/>
      </c>
      <c r="Q115" s="230" t="str">
        <f t="shared" ref="Q115" si="357" xml:space="preserve">
IF(T115&lt;&gt;"Preenchimento correto","",
IF(P115=1,0,
IF(P115=0,"",
IF(P115="","",
ROUND(_xlfn.STDEV.S(AD115:AD119)/AVERAGE(AD115:AD119),4)))))</f>
        <v/>
      </c>
      <c r="R115" s="232" t="str">
        <f t="shared" ref="R115" si="358" xml:space="preserve">
IF(T115&lt;&gt;"Preenchimento correto","",
IF(P115="","",
IF(P115=0,"",
IF(O115="","",
IF(O115="Menor valor",MIN(AD115:AD119),
IF(AND(O115="Tend. central",Q115&lt;=0.25),ROUND(AVERAGE(AD115:AD119),2),
IF(AND(O115="Tend. central",Q115&gt;0.25),ROUND(MEDIAN(AD115:AD119),2))))))))</f>
        <v/>
      </c>
      <c r="S115" s="234" t="str">
        <f t="shared" ref="S115" si="359" xml:space="preserve">
IF(T115&lt;&gt;"Preenchimento correto","",
IF(O115="","",
IF(P115="","",
IF(P115=0,"",
IF(OR(G115="",R115=""),"",
G115*R115)))))</f>
        <v/>
      </c>
      <c r="T115" s="236" t="str">
        <f t="shared" ref="T115" si="360" xml:space="preserve">
IF(AND(A115="",B115="",I115="",I116="",I117="",I118="",I119="",K115="",K116="",K117="",K118="",K119="",L115="",L116="",L117="",L118="",L119="",M115="",M116="",M117="",M118="",M119="",O115=""),"",
IF(A115="","Preenchimento incompleto: falta informar o ID SEC - B01.01",
IF(AND(A115&lt;&gt;"",B115&lt;&gt;"",I115="",I116="",I117="",I118="",I119="",K115="",K116="",K117="",K118="",K119="",L115="",L116="",L117="",L118="",L119="",M115="",M116="",M117="",M118="",M119="",O115=""),"Preenchimento incompleto: item sem nenhuma informação de empresa e preço e fonte de preço e validade do orçamento e modalidade de cálculo - B02.01",
IF(AND(B115="",OR(I115&lt;&gt;"",I116&lt;&gt;"",I117&lt;&gt;"",I118&lt;&gt;"",I119&lt;&gt;"",K115&lt;&gt;"",K116&lt;&gt;"",K117&lt;&gt;"",K118&lt;&gt;"",K119&lt;&gt;"",L115&lt;&gt;"",L116&lt;&gt;"",L117&lt;&gt;"",L118&lt;&gt;"",L119&lt;&gt;"",M115&lt;&gt;"",M116&lt;&gt;"",M117&lt;&gt;"",M118&lt;&gt;"",M119&lt;&gt;"",O115&lt;&gt;"")),"Erro: há empresa(s) e/ou preço(s) e/ou fonte(s) de preço e/ou validade(s) do orçamento e/ou modalidade de cálculo informados para item inexistente - B03.01",
IF(AND(I115&lt;&gt;"",OR(K115="",L115="",M115="",O115="")),"Preenchimento incompleto: empresa sem preço e(ou) fonte de preço e(ou) validade do orçamento e(ou) modalidade de cálculo associados - B04.01",
IF(AND(I116&lt;&gt;"",OR(K116="",L116="",M116="",O115="")),"Preenchimento incompleto: empresa sem preço e(ou) fonte de preço e(ou) validade do orçamento e(ou) modalidade de cálculo associados - B04.02",
IF(AND(I117&lt;&gt;"",OR(K117="",L117="",M117="",O115="")),"Preenchimento incompleto: empresa sem preço e(ou) fonte de preço e(ou) validade do orçamento e(ou) modalidade de cálculo associados - B04.03",
IF(AND(I118&lt;&gt;"",OR(K118="",L118="",M118="",O115="")),"Preenchimento incompleto: empresa sem preço e(ou) fonte de preço e(ou) validade do orçamento e(ou) modalidade de cálculo associados - B04.04",
IF(AND(I119&lt;&gt;"",OR(K119="",L119="",M119="",O115="")),"Preenchimento incompleto: empresa sem preço e(ou) fonte de preço e(ou) validade do orçamento e(ou) modalidade de cálculo associados - B04.05",
IF(AND(K115&lt;&gt;"",OR(I115="",L115="",M115="",O115="")),"Preenchimento incompleto: preço sem empresa e(ou) fonte do preço associados e(ou) validade do orçamento e(ou) modalidade de cálculo associados - B05.01",
IF(AND(K116&lt;&gt;"",OR(I116="",L116="",M116="",O115="")),"Preenchimento incompleto: preço sem empresa e(ou) fonte do preço associados e(ou) validade do orçamento e(ou) modalidade de cálculo associados - B05.02",
IF(AND(K117&lt;&gt;"",OR(I117="",L117="",M117="",O115="")),"Preenchimento incompleto: preço sem empresa e(ou) fonte do preço associados e(ou) validade do orçamento e(ou) modalidade de cálculo associados - B05.03",
IF(AND(K118&lt;&gt;"",OR(I118="",L118="",M118="",O115="")),"Preenchimento incompleto: preço sem empresa e(ou) fonte do preço associados e(ou) validade do orçamento e(ou) modalidade de cálculo associados - B05.04",
IF(AND(K119&lt;&gt;"",OR(I119="",L119="",M119="",O115="")),"Preenchimento incompleto: preço sem empresa e(ou) fonte do preço associados e(ou) validade do orçamento e(ou) modalidade de cálculo associados - B05.05",
IF(AND(L115&lt;&gt;"",OR(K115="",I115="",M115="",O115="")),"Preenchimento incompleto: fonte do preço sem empresa e(ou) preço associados e(ou) validade do orçamento e(ou) modalidade de cálculo associados - B06.01",
IF(AND(L116&lt;&gt;"",OR(K116="",I116="",M116="",O115="")),"Preenchimento incompleto: fonte do preço sem empresa e(ou) preço associados e(ou) validade do orçamento e(ou) modalidade de cálculo associados - B06.02",
IF(AND(L117&lt;&gt;"",OR(K117="",I117="",M117="",O115="")),"Preenchimento incompleto: fonte do preço sem empresa e(ou) preço associados e(ou) validade do orçamento e(ou) modalidade de cálculo associados - B06.03",
IF(AND(L118&lt;&gt;"",OR(K118="",I118="",M118="",O115="")),"Preenchimento incompleto: fonte do preço sem empresa e(ou) preço associados e(ou) validade do orçamento e(ou) modalidade de cálculo associados - B06.04",
IF(AND(L119&lt;&gt;"",OR(K119="",I119="",M119="",O115="")),"Preenchimento incompleto: fonte do preço sem empresa e(ou) preço associados e(ou) validade do orçamento e(ou) modalidade de cálculo associados - B06.05",
IF(AND(M115&lt;&gt;"",OR(K115="",I115="",L115="",O115="")),"Preenchimento incompleto: validade do orçamento sem empresa e(ou) preço associados e(ou) fonte do preço e(ou) modalidade de cálculo associados - B07.01",
IF(AND(M116&lt;&gt;"",OR(K116="",I116="",L116="",O115="")),"Preenchimento incompleto: validade do orçamento sem empresa e(ou) preço associados e(ou) fonte do preço e(ou) modalidade de cálculo associados - B07.02",
IF(AND(M117&lt;&gt;"",OR(K117="",I117="",L117="",O115="")),"Preenchimento incompleto: validade do orçamento sem empresa e(ou) preço associados e(ou) fonte do preço e(ou) modalidade de cálculo associados - B07.03",
IF(AND(M118&lt;&gt;"",OR(K118="",I118="",L118="",O115="")),"Preenchimento incompleto: validade do orçamento sem empresa e(ou) preço associados e(ou) fonte do preço e(ou) modalidade de cálculo associados - B07.04",
IF(AND(M119&lt;&gt;"",OR(K119="",I119="",L119="",O115="")),"Preenchimento incompleto: validade do orçamento sem empresa e(ou) preço associados e(ou) fonte do preço e(ou) modalidade de cálculo associados - B07.05",
IF(O115="","Preenchimento incompleto: modalidade de cálculo não informada - B08.01",
IF(V115="Erro: há repetição de empresa de mídia especializada para o item sendo precificado - B09.01a05","Erro: há repetição de empresa de mídia especializada para o item sendo precificado - B09.01a05",
IF(W115="Erro: há repetição de empresa de orçamento de empresa para o item sendo precificado - B10.01a05","Erro: há repetição de empresa de orçamento de empresa para o item sendo precificado - B10.01a05",
IF(X115="Erro: a fonte de preços informada é incompatível com compras governamentais - B11.01a05","Erro: a fonte de preços informada é incompatível com compras governamentais - B11.01a05",
IF(Y115="Erro: a fonte de preços informada é incompatível com compras governamentais - B12.01a05","Erro: a fonte de preços informada é incompatível com compras governamentais - B12.01a05",
IF(Z115="Erro: há linhas sendo puladas - B13.01a04","Erro: há linhas sendo puladas - B13.01a04",
IF(AA115="Erro: há linhas sendo puladas - B14.01a05","Erro: há linhas sendo puladas - B14.01a05",
IF(AB115="Erro: há linhas sendo puladas - B15.01a05","Erro: há linhas sendo puladas - B15.01a05",
IF(AC115="Erro: há linhas sendo puladas - B16.01a05","Erro: há linhas sendo puladas - B16.01a05",
IF(AND(P115&lt;&gt;"",P115=0),"Preenchimento incompleto: número de propostas válidas igual a zero - B17.01",
"Preenchimento correto"))))))))))))))))))))))))))))))))))</f>
        <v/>
      </c>
      <c r="U115" s="123"/>
      <c r="V115" s="121" t="str">
        <f t="shared" ref="V115" si="361" xml:space="preserve">
IF(COUNTIFS(I115:I119,I115,L115:L119,"=Mídia especializada")&gt;1,"Erro: há repetição de empresa de mídia especializada para o item sendo precificado - B09.01a05",
IF(COUNTIFS(I115:I119,I116,L115:L119,"=Mídia especializada")&gt;1,"Erro: há repetição de empresa de mídia especializada para o item sendo precificado - B09.01a05",
IF(COUNTIFS(I115:I119,I117,L115:L119,"=Mídia especializada")&gt;1,"Erro: há repetição de empresa de mídia especializada para o item sendo precificado - B09.01a05",
IF(COUNTIFS(I115:I119,I118,L115:L119,"=Mídia especializada")&gt;1,"Erro: há repetição de empresa de mídia especializada para o item sendo precificado - B09.01a05",
IF(COUNTIFS(I115:I119,I119,L115:L119,"=Mídia especializada")&gt;1,"Erro: há repetição de empresa de mídia especializada para o item sendo precificado - B09.01a05",
"***")))))</f>
        <v>***</v>
      </c>
      <c r="W115" s="119" t="str">
        <f t="shared" ref="W115" si="362" xml:space="preserve">
IF(COUNTIFS(I115:I119,I115,L115:L119,"=Orçamento de empresa")&gt;1,"Erro: há repetição de empresa de orçamento de empresa para o item sendo precificado - B10.01a05",
IF(COUNTIFS(I115:I119,I116,L115:L119,"=Orçamento de empresa")&gt;1,"Erro: há repetição de empresa de orçamento de empresa para o item sendo precificado - B10.01a05",
IF(COUNTIFS(I115:I119,I117,L115:L119,"=Orçamento de empresa")&gt;1,"Erro: há repetição de empresa de orçamento de empresa para o item sendo precificado - B10.01a05",
IF(COUNTIFS(I115:I119,I118,L115:L119,"=Orçamento de empresa")&gt;1,"Erro: há repetição de empresa de orçamento de empresa para o item sendo precificado - B10.01a05",
IF(COUNTIFS(I115:I119,I119,L115:L119,"=Orçamento de empresa")&gt;1,"Erro: há repetição de empresa de orçamento de empresa para o item sendo precificado - B10.01a05",
"***")))))</f>
        <v>***</v>
      </c>
      <c r="X115" s="119" t="str">
        <f t="shared" ref="X115" si="363" xml:space="preserve">
IF(AND(I115="Compras governamentais",K115&lt;&gt;"",L115="Orçamento de empresa"),"Erro: a fonte de preços informada é incompatível com compras governamentais - B11.01a05",
IF(AND(I116="Compras governamentais",K116&lt;&gt;"",L116="Orçamento de empresa"),"Erro: a fonte de preços informada é incompatível com compras governamentais - B11.01a05",
IF(AND(I117="Compras governamentais",K117&lt;&gt;"",L117="Orçamento de empresa"),"Erro: a fonte de preços informada é incompatível com compras governamentais - B11.01a05",
IF(AND(I118="Compras governamentais",K118&lt;&gt;"",L118="Orçamento de empresa"),"Erro: a fonte de preços informada é incompatível com compras governamentais - B11.01a05",
IF(AND(I119="Compras governamentais",K119&lt;&gt;"",L119="Orçamento de empresa"),"Erro: a fonte de preços informada é incompatível com compras governamentais - B11.01a05",
"***")))))</f>
        <v>***</v>
      </c>
      <c r="Y115" s="119" t="str">
        <f t="shared" ref="Y115" si="364" xml:space="preserve">
IF(AND(I115="Compras governamentais",K115&lt;&gt;"",L115="Mídia especializada"),"Erro: a fonte de preços informada é incompatível com compras governamentais - B12.01a05",
IF(AND(I116="Compras governamentais",K116&lt;&gt;"",L116="Mídia especializada"),"Erro: a fonte de preços informada é incompatível com compras governamentais - B12.01a05",
IF(AND(I117="Compras governamentais",K117&lt;&gt;"",L117="Mídia especializada"),"Erro: a fonte de preços informada é incompatível com compras governamentais - B12.01a05",
IF(AND(I118="Compras governamentais",K118&lt;&gt;"",L118="Mídia especializada"),"Erro: a fonte de preços informada é incompatível com compras governamentais - B12.01a05",
IF(AND(I119="Compras governamentais",K119&lt;&gt;"",L119="Mídia especializada"),"Erro: a fonte de preços informada é incompatível com compras governamentais - B12.01a05",
"***")))))</f>
        <v>***</v>
      </c>
      <c r="Z115" s="119" t="str">
        <f t="shared" ref="Z115" si="365" xml:space="preserve">
IF(AND(I116&lt;&gt;"",OR(I115="")),"Erro: há linhas sendo puladas - B13.01a04",
IF(AND(I117&lt;&gt;"",OR(I115="",I116="")),"Erro: há linhas sendo puladas - B13.01a04",
IF(AND(I118&lt;&gt;"",OR(I115="",I116="",I117="")),"Erro: há linhas sendo puladas - B13.01a04",
IF(AND(I119&lt;&gt;"",OR(I115="",I116="",I117="",I118="")),"Erro: há linhas sendo puladas - B13.01a04",
"***"))))</f>
        <v>***</v>
      </c>
      <c r="AA115" s="119" t="str">
        <f t="shared" ref="AA115" si="366" xml:space="preserve">
IF(AND(K116&lt;&gt;"",OR(K115="")),"Erro: há linhas sendo puladas - B14.01a05",
IF(AND(K117&lt;&gt;"",OR(K115="",K116="")),"Erro: há linhas sendo puladas - B14.01a05",
IF(AND(K118&lt;&gt;"",OR(K115="",K116="",K117="")),"Erro: há linhas sendo puladas - B14.01a05",
IF(AND(K119&lt;&gt;"",OR(K115="",K116="",K117="",K118="")),"Erro: há linhas sendo puladas - B14.01a05",
"***"))))</f>
        <v>***</v>
      </c>
      <c r="AB115" s="119" t="str">
        <f t="shared" ref="AB115" si="367" xml:space="preserve">
IF(AND(L116&lt;&gt;"",OR(L115="")),"Erro: há linhas sendo puladas - B15.01a05",
IF(AND(L117&lt;&gt;"",OR(L115="",L116="")),"Erro: há linhas sendo puladas - B15.01a05",
IF(AND(L118&lt;&gt;"",OR(L115="",L116="",L117="")),"Erro: há linhas sendo puladas - B15.01a05",
IF(AND(L119&lt;&gt;"",OR(L115="",L116="",L117="",L118="")),"Erro: há linhas sendo puladas - B15.01a05",
"***"))))</f>
        <v>***</v>
      </c>
      <c r="AC115" s="119" t="str">
        <f t="shared" ref="AC115" si="368" xml:space="preserve">
IF(AND(M116&lt;&gt;"",OR(M115="")),"Erro: há linhas sendo puladas - B16.01a05",
IF(AND(M117&lt;&gt;"",OR(M115="",M116="")),"Erro: há linhas sendo puladas - B16.01a05",
IF(AND(M118&lt;&gt;"",OR(M115="",M116="",M117="")),"Erro: há linhas sendo puladas - B16.01a05",
IF(AND(M119&lt;&gt;"",OR(M115="",M116="",M117="",M118="")),"Erro: há linhas sendo puladas - B16.01a05",
"***"))))</f>
        <v>***</v>
      </c>
      <c r="AD115" s="131" t="str">
        <f t="shared" ref="AD115" si="369" xml:space="preserve">
IF(T115&lt;&gt;"Preenchimento correto","",
IF(K115="","",
IF(M115="Não válido","",
K115)))</f>
        <v/>
      </c>
    </row>
    <row r="116" spans="1:30" ht="15" customHeight="1">
      <c r="A116" s="242"/>
      <c r="B116" s="260"/>
      <c r="C116" s="261"/>
      <c r="D116" s="258"/>
      <c r="E116" s="258"/>
      <c r="F116" s="258"/>
      <c r="G116" s="259"/>
      <c r="H116" s="35">
        <v>2</v>
      </c>
      <c r="I116" s="172"/>
      <c r="J116" s="36" t="str">
        <f xml:space="preserve">
IF(I116="","",
VLOOKUP(I116,'BD EMPRES'!$B$8:$C$507,2,FALSE))</f>
        <v/>
      </c>
      <c r="K116" s="178"/>
      <c r="L116" s="179"/>
      <c r="M116" s="179"/>
      <c r="N116" s="180"/>
      <c r="O116" s="223"/>
      <c r="P116" s="228"/>
      <c r="Q116" s="230"/>
      <c r="R116" s="232"/>
      <c r="S116" s="234"/>
      <c r="T116" s="236"/>
      <c r="U116" s="23"/>
      <c r="V116" s="122"/>
      <c r="W116" s="118"/>
      <c r="X116" s="118"/>
      <c r="Y116" s="118"/>
      <c r="Z116" s="118"/>
      <c r="AA116" s="118"/>
      <c r="AB116" s="118"/>
      <c r="AC116" s="118"/>
      <c r="AD116" s="132" t="str">
        <f t="shared" ref="AD116" si="370" xml:space="preserve">
IF(T115&lt;&gt;"Preenchimento correto","",
IF(K116="","",
IF(M116="Não válido","",
K116)))</f>
        <v/>
      </c>
    </row>
    <row r="117" spans="1:30" ht="15" customHeight="1">
      <c r="A117" s="242"/>
      <c r="B117" s="260"/>
      <c r="C117" s="261"/>
      <c r="D117" s="258"/>
      <c r="E117" s="258"/>
      <c r="F117" s="258"/>
      <c r="G117" s="259"/>
      <c r="H117" s="35">
        <v>3</v>
      </c>
      <c r="I117" s="172"/>
      <c r="J117" s="36" t="str">
        <f xml:space="preserve">
IF(I117="","",
VLOOKUP(I117,'BD EMPRES'!$B$8:$C$507,2,FALSE))</f>
        <v/>
      </c>
      <c r="K117" s="178"/>
      <c r="L117" s="179"/>
      <c r="M117" s="179"/>
      <c r="N117" s="180"/>
      <c r="O117" s="223"/>
      <c r="P117" s="228"/>
      <c r="Q117" s="230"/>
      <c r="R117" s="232"/>
      <c r="S117" s="234"/>
      <c r="T117" s="236"/>
      <c r="U117" s="23"/>
      <c r="V117" s="122"/>
      <c r="W117" s="118"/>
      <c r="X117" s="118"/>
      <c r="Y117" s="118"/>
      <c r="Z117" s="118"/>
      <c r="AA117" s="118"/>
      <c r="AB117" s="118"/>
      <c r="AC117" s="118"/>
      <c r="AD117" s="132" t="str">
        <f t="shared" ref="AD117" si="371" xml:space="preserve">
IF(T115&lt;&gt;"Preenchimento correto","",
IF(K117="","",
IF(M117="Não válido","",
K117)))</f>
        <v/>
      </c>
    </row>
    <row r="118" spans="1:30" ht="15" customHeight="1">
      <c r="A118" s="242"/>
      <c r="B118" s="260"/>
      <c r="C118" s="261"/>
      <c r="D118" s="258"/>
      <c r="E118" s="258"/>
      <c r="F118" s="258"/>
      <c r="G118" s="259"/>
      <c r="H118" s="35">
        <v>4</v>
      </c>
      <c r="I118" s="172"/>
      <c r="J118" s="36" t="str">
        <f xml:space="preserve">
IF(I118="","",
VLOOKUP(I118,'BD EMPRES'!$B$8:$C$507,2,FALSE))</f>
        <v/>
      </c>
      <c r="K118" s="178"/>
      <c r="L118" s="179"/>
      <c r="M118" s="179"/>
      <c r="N118" s="180"/>
      <c r="O118" s="223"/>
      <c r="P118" s="228"/>
      <c r="Q118" s="230"/>
      <c r="R118" s="232"/>
      <c r="S118" s="234"/>
      <c r="T118" s="236"/>
      <c r="U118" s="23"/>
      <c r="V118" s="122"/>
      <c r="W118" s="118"/>
      <c r="X118" s="118"/>
      <c r="Y118" s="118"/>
      <c r="Z118" s="118"/>
      <c r="AA118" s="118"/>
      <c r="AB118" s="118"/>
      <c r="AC118" s="118"/>
      <c r="AD118" s="132" t="str">
        <f t="shared" ref="AD118" si="372" xml:space="preserve">
IF(T115&lt;&gt;"Preenchimento correto","",
IF(K118="","",
IF(M118="Não válido","",
K118)))</f>
        <v/>
      </c>
    </row>
    <row r="119" spans="1:30" ht="15" customHeight="1">
      <c r="A119" s="242"/>
      <c r="B119" s="260"/>
      <c r="C119" s="261"/>
      <c r="D119" s="258"/>
      <c r="E119" s="258"/>
      <c r="F119" s="258"/>
      <c r="G119" s="259"/>
      <c r="H119" s="37">
        <v>5</v>
      </c>
      <c r="I119" s="172"/>
      <c r="J119" s="38" t="str">
        <f xml:space="preserve">
IF(I119="","",
VLOOKUP(I119,'BD EMPRES'!$B$8:$C$507,2,FALSE))</f>
        <v/>
      </c>
      <c r="K119" s="183"/>
      <c r="L119" s="181"/>
      <c r="M119" s="181"/>
      <c r="N119" s="182"/>
      <c r="O119" s="224"/>
      <c r="P119" s="228"/>
      <c r="Q119" s="230"/>
      <c r="R119" s="232"/>
      <c r="S119" s="234"/>
      <c r="T119" s="236"/>
      <c r="U119" s="23"/>
      <c r="V119" s="133"/>
      <c r="W119" s="134"/>
      <c r="X119" s="134"/>
      <c r="Y119" s="134"/>
      <c r="Z119" s="134"/>
      <c r="AA119" s="134"/>
      <c r="AB119" s="134"/>
      <c r="AC119" s="134"/>
      <c r="AD119" s="135" t="str">
        <f t="shared" ref="AD119" si="373" xml:space="preserve">
IF(T115&gt;"Preenchimento correto","",
IF(K119="","",
IF(M119="Não válido","",
K119)))</f>
        <v/>
      </c>
    </row>
    <row r="120" spans="1:30" ht="15" customHeight="1">
      <c r="A120" s="242"/>
      <c r="B120" s="257" t="str">
        <f>IF(OR('BD ITEM'!$Q34&lt;&gt;"Preenchimento correto"),"",'BD ITEM'!B34)</f>
        <v/>
      </c>
      <c r="C120" s="217" t="str">
        <f>IF(OR('BD ITEM'!$Q34&lt;&gt;"Preenchimento correto"),"",'BD ITEM'!C34)</f>
        <v/>
      </c>
      <c r="D120" s="218" t="str">
        <f>IF(OR('BD ITEM'!$Q34&lt;&gt;"Preenchimento correto"),"",'BD ITEM'!D34)</f>
        <v/>
      </c>
      <c r="E120" s="219" t="str">
        <f>IF(OR('BD ITEM'!$Q34&lt;&gt;"Preenchimento correto"),"",'BD ITEM'!J34)</f>
        <v/>
      </c>
      <c r="F120" s="220" t="str">
        <f>IF(OR('BD ITEM'!$Q34&lt;&gt;"Preenchimento correto"),"",'BD ITEM'!K34)</f>
        <v/>
      </c>
      <c r="G120" s="221" t="str">
        <f>IF(OR('BD ITEM'!$Q34&lt;&gt;"Preenchimento correto"),"",'BD ITEM'!L34)</f>
        <v/>
      </c>
      <c r="H120" s="39">
        <v>1</v>
      </c>
      <c r="I120" s="173"/>
      <c r="J120" s="34" t="str">
        <f xml:space="preserve">
IF(I120="","",
VLOOKUP(I120,'BD EMPRES'!$B$8:$C$507,2,FALSE))</f>
        <v/>
      </c>
      <c r="K120" s="175"/>
      <c r="L120" s="176"/>
      <c r="M120" s="176"/>
      <c r="N120" s="177"/>
      <c r="O120" s="222"/>
      <c r="P120" s="228" t="str">
        <f t="shared" ref="P120" si="374" xml:space="preserve">
IF(AND(K120="",K121="",K122="",K123="",K124=""),"",
COUNTIFS(K120:K124,"&lt;&gt;""",M120:M124,"=Válido"))</f>
        <v/>
      </c>
      <c r="Q120" s="230" t="str">
        <f t="shared" ref="Q120" si="375" xml:space="preserve">
IF(T120&lt;&gt;"Preenchimento correto","",
IF(P120=1,0,
IF(P120=0,"",
IF(P120="","",
ROUND(_xlfn.STDEV.S(AD120:AD124)/AVERAGE(AD120:AD124),4)))))</f>
        <v/>
      </c>
      <c r="R120" s="232" t="str">
        <f t="shared" ref="R120" si="376" xml:space="preserve">
IF(T120&lt;&gt;"Preenchimento correto","",
IF(P120="","",
IF(P120=0,"",
IF(O120="","",
IF(O120="Menor valor",MIN(AD120:AD124),
IF(AND(O120="Tend. central",Q120&lt;=0.25),ROUND(AVERAGE(AD120:AD124),2),
IF(AND(O120="Tend. central",Q120&gt;0.25),ROUND(MEDIAN(AD120:AD124),2))))))))</f>
        <v/>
      </c>
      <c r="S120" s="234" t="str">
        <f t="shared" ref="S120" si="377" xml:space="preserve">
IF(T120&lt;&gt;"Preenchimento correto","",
IF(O120="","",
IF(P120="","",
IF(P120=0,"",
IF(OR(G120="",R120=""),"",
G120*R120)))))</f>
        <v/>
      </c>
      <c r="T120" s="236" t="str">
        <f t="shared" ref="T120" si="378" xml:space="preserve">
IF(AND(A120="",B120="",I120="",I121="",I122="",I123="",I124="",K120="",K121="",K122="",K123="",K124="",L120="",L121="",L122="",L123="",L124="",M120="",M121="",M122="",M123="",M124="",O120=""),"",
IF(A120="","Preenchimento incompleto: falta informar o ID SEC - B01.01",
IF(AND(A120&lt;&gt;"",B120&lt;&gt;"",I120="",I121="",I122="",I123="",I124="",K120="",K121="",K122="",K123="",K124="",L120="",L121="",L122="",L123="",L124="",M120="",M121="",M122="",M123="",M124="",O120=""),"Preenchimento incompleto: item sem nenhuma informação de empresa e preço e fonte de preço e validade do orçamento e modalidade de cálculo - B02.01",
IF(AND(B120="",OR(I120&lt;&gt;"",I121&lt;&gt;"",I122&lt;&gt;"",I123&lt;&gt;"",I124&lt;&gt;"",K120&lt;&gt;"",K121&lt;&gt;"",K122&lt;&gt;"",K123&lt;&gt;"",K124&lt;&gt;"",L120&lt;&gt;"",L121&lt;&gt;"",L122&lt;&gt;"",L123&lt;&gt;"",L124&lt;&gt;"",M120&lt;&gt;"",M121&lt;&gt;"",M122&lt;&gt;"",M123&lt;&gt;"",M124&lt;&gt;"",O120&lt;&gt;"")),"Erro: há empresa(s) e/ou preço(s) e/ou fonte(s) de preço e/ou validade(s) do orçamento e/ou modalidade de cálculo informados para item inexistente - B03.01",
IF(AND(I120&lt;&gt;"",OR(K120="",L120="",M120="",O120="")),"Preenchimento incompleto: empresa sem preço e(ou) fonte de preço e(ou) validade do orçamento e(ou) modalidade de cálculo associados - B04.01",
IF(AND(I121&lt;&gt;"",OR(K121="",L121="",M121="",O120="")),"Preenchimento incompleto: empresa sem preço e(ou) fonte de preço e(ou) validade do orçamento e(ou) modalidade de cálculo associados - B04.02",
IF(AND(I122&lt;&gt;"",OR(K122="",L122="",M122="",O120="")),"Preenchimento incompleto: empresa sem preço e(ou) fonte de preço e(ou) validade do orçamento e(ou) modalidade de cálculo associados - B04.03",
IF(AND(I123&lt;&gt;"",OR(K123="",L123="",M123="",O120="")),"Preenchimento incompleto: empresa sem preço e(ou) fonte de preço e(ou) validade do orçamento e(ou) modalidade de cálculo associados - B04.04",
IF(AND(I124&lt;&gt;"",OR(K124="",L124="",M124="",O120="")),"Preenchimento incompleto: empresa sem preço e(ou) fonte de preço e(ou) validade do orçamento e(ou) modalidade de cálculo associados - B04.05",
IF(AND(K120&lt;&gt;"",OR(I120="",L120="",M120="",O120="")),"Preenchimento incompleto: preço sem empresa e(ou) fonte do preço associados e(ou) validade do orçamento e(ou) modalidade de cálculo associados - B05.01",
IF(AND(K121&lt;&gt;"",OR(I121="",L121="",M121="",O120="")),"Preenchimento incompleto: preço sem empresa e(ou) fonte do preço associados e(ou) validade do orçamento e(ou) modalidade de cálculo associados - B05.02",
IF(AND(K122&lt;&gt;"",OR(I122="",L122="",M122="",O120="")),"Preenchimento incompleto: preço sem empresa e(ou) fonte do preço associados e(ou) validade do orçamento e(ou) modalidade de cálculo associados - B05.03",
IF(AND(K123&lt;&gt;"",OR(I123="",L123="",M123="",O120="")),"Preenchimento incompleto: preço sem empresa e(ou) fonte do preço associados e(ou) validade do orçamento e(ou) modalidade de cálculo associados - B05.04",
IF(AND(K124&lt;&gt;"",OR(I124="",L124="",M124="",O120="")),"Preenchimento incompleto: preço sem empresa e(ou) fonte do preço associados e(ou) validade do orçamento e(ou) modalidade de cálculo associados - B05.05",
IF(AND(L120&lt;&gt;"",OR(K120="",I120="",M120="",O120="")),"Preenchimento incompleto: fonte do preço sem empresa e(ou) preço associados e(ou) validade do orçamento e(ou) modalidade de cálculo associados - B06.01",
IF(AND(L121&lt;&gt;"",OR(K121="",I121="",M121="",O120="")),"Preenchimento incompleto: fonte do preço sem empresa e(ou) preço associados e(ou) validade do orçamento e(ou) modalidade de cálculo associados - B06.02",
IF(AND(L122&lt;&gt;"",OR(K122="",I122="",M122="",O120="")),"Preenchimento incompleto: fonte do preço sem empresa e(ou) preço associados e(ou) validade do orçamento e(ou) modalidade de cálculo associados - B06.03",
IF(AND(L123&lt;&gt;"",OR(K123="",I123="",M123="",O120="")),"Preenchimento incompleto: fonte do preço sem empresa e(ou) preço associados e(ou) validade do orçamento e(ou) modalidade de cálculo associados - B06.04",
IF(AND(L124&lt;&gt;"",OR(K124="",I124="",M124="",O120="")),"Preenchimento incompleto: fonte do preço sem empresa e(ou) preço associados e(ou) validade do orçamento e(ou) modalidade de cálculo associados - B06.05",
IF(AND(M120&lt;&gt;"",OR(K120="",I120="",L120="",O120="")),"Preenchimento incompleto: validade do orçamento sem empresa e(ou) preço associados e(ou) fonte do preço e(ou) modalidade de cálculo associados - B07.01",
IF(AND(M121&lt;&gt;"",OR(K121="",I121="",L121="",O120="")),"Preenchimento incompleto: validade do orçamento sem empresa e(ou) preço associados e(ou) fonte do preço e(ou) modalidade de cálculo associados - B07.02",
IF(AND(M122&lt;&gt;"",OR(K122="",I122="",L122="",O120="")),"Preenchimento incompleto: validade do orçamento sem empresa e(ou) preço associados e(ou) fonte do preço e(ou) modalidade de cálculo associados - B07.03",
IF(AND(M123&lt;&gt;"",OR(K123="",I123="",L123="",O120="")),"Preenchimento incompleto: validade do orçamento sem empresa e(ou) preço associados e(ou) fonte do preço e(ou) modalidade de cálculo associados - B07.04",
IF(AND(M124&lt;&gt;"",OR(K124="",I124="",L124="",O120="")),"Preenchimento incompleto: validade do orçamento sem empresa e(ou) preço associados e(ou) fonte do preço e(ou) modalidade de cálculo associados - B07.05",
IF(O120="","Preenchimento incompleto: modalidade de cálculo não informada - B08.01",
IF(V120="Erro: há repetição de empresa de mídia especializada para o item sendo precificado - B09.01a05","Erro: há repetição de empresa de mídia especializada para o item sendo precificado - B09.01a05",
IF(W120="Erro: há repetição de empresa de orçamento de empresa para o item sendo precificado - B10.01a05","Erro: há repetição de empresa de orçamento de empresa para o item sendo precificado - B10.01a05",
IF(X120="Erro: a fonte de preços informada é incompatível com compras governamentais - B11.01a05","Erro: a fonte de preços informada é incompatível com compras governamentais - B11.01a05",
IF(Y120="Erro: a fonte de preços informada é incompatível com compras governamentais - B12.01a05","Erro: a fonte de preços informada é incompatível com compras governamentais - B12.01a05",
IF(Z120="Erro: há linhas sendo puladas - B13.01a04","Erro: há linhas sendo puladas - B13.01a04",
IF(AA120="Erro: há linhas sendo puladas - B14.01a05","Erro: há linhas sendo puladas - B14.01a05",
IF(AB120="Erro: há linhas sendo puladas - B15.01a05","Erro: há linhas sendo puladas - B15.01a05",
IF(AC120="Erro: há linhas sendo puladas - B16.01a05","Erro: há linhas sendo puladas - B16.01a05",
IF(AND(P120&lt;&gt;"",P120=0),"Preenchimento incompleto: número de propostas válidas igual a zero - B17.01",
"Preenchimento correto"))))))))))))))))))))))))))))))))))</f>
        <v/>
      </c>
      <c r="U120" s="123"/>
      <c r="V120" s="121" t="str">
        <f t="shared" ref="V120" si="379" xml:space="preserve">
IF(COUNTIFS(I120:I124,I120,L120:L124,"=Mídia especializada")&gt;1,"Erro: há repetição de empresa de mídia especializada para o item sendo precificado - B09.01a05",
IF(COUNTIFS(I120:I124,I121,L120:L124,"=Mídia especializada")&gt;1,"Erro: há repetição de empresa de mídia especializada para o item sendo precificado - B09.01a05",
IF(COUNTIFS(I120:I124,I122,L120:L124,"=Mídia especializada")&gt;1,"Erro: há repetição de empresa de mídia especializada para o item sendo precificado - B09.01a05",
IF(COUNTIFS(I120:I124,I123,L120:L124,"=Mídia especializada")&gt;1,"Erro: há repetição de empresa de mídia especializada para o item sendo precificado - B09.01a05",
IF(COUNTIFS(I120:I124,I124,L120:L124,"=Mídia especializada")&gt;1,"Erro: há repetição de empresa de mídia especializada para o item sendo precificado - B09.01a05",
"***")))))</f>
        <v>***</v>
      </c>
      <c r="W120" s="119" t="str">
        <f t="shared" ref="W120" si="380" xml:space="preserve">
IF(COUNTIFS(I120:I124,I120,L120:L124,"=Orçamento de empresa")&gt;1,"Erro: há repetição de empresa de orçamento de empresa para o item sendo precificado - B10.01a05",
IF(COUNTIFS(I120:I124,I121,L120:L124,"=Orçamento de empresa")&gt;1,"Erro: há repetição de empresa de orçamento de empresa para o item sendo precificado - B10.01a05",
IF(COUNTIFS(I120:I124,I122,L120:L124,"=Orçamento de empresa")&gt;1,"Erro: há repetição de empresa de orçamento de empresa para o item sendo precificado - B10.01a05",
IF(COUNTIFS(I120:I124,I123,L120:L124,"=Orçamento de empresa")&gt;1,"Erro: há repetição de empresa de orçamento de empresa para o item sendo precificado - B10.01a05",
IF(COUNTIFS(I120:I124,I124,L120:L124,"=Orçamento de empresa")&gt;1,"Erro: há repetição de empresa de orçamento de empresa para o item sendo precificado - B10.01a05",
"***")))))</f>
        <v>***</v>
      </c>
      <c r="X120" s="119" t="str">
        <f t="shared" ref="X120" si="381" xml:space="preserve">
IF(AND(I120="Compras governamentais",K120&lt;&gt;"",L120="Orçamento de empresa"),"Erro: a fonte de preços informada é incompatível com compras governamentais - B11.01a05",
IF(AND(I121="Compras governamentais",K121&lt;&gt;"",L121="Orçamento de empresa"),"Erro: a fonte de preços informada é incompatível com compras governamentais - B11.01a05",
IF(AND(I122="Compras governamentais",K122&lt;&gt;"",L122="Orçamento de empresa"),"Erro: a fonte de preços informada é incompatível com compras governamentais - B11.01a05",
IF(AND(I123="Compras governamentais",K123&lt;&gt;"",L123="Orçamento de empresa"),"Erro: a fonte de preços informada é incompatível com compras governamentais - B11.01a05",
IF(AND(I124="Compras governamentais",K124&lt;&gt;"",L124="Orçamento de empresa"),"Erro: a fonte de preços informada é incompatível com compras governamentais - B11.01a05",
"***")))))</f>
        <v>***</v>
      </c>
      <c r="Y120" s="119" t="str">
        <f t="shared" ref="Y120" si="382" xml:space="preserve">
IF(AND(I120="Compras governamentais",K120&lt;&gt;"",L120="Mídia especializada"),"Erro: a fonte de preços informada é incompatível com compras governamentais - B12.01a05",
IF(AND(I121="Compras governamentais",K121&lt;&gt;"",L121="Mídia especializada"),"Erro: a fonte de preços informada é incompatível com compras governamentais - B12.01a05",
IF(AND(I122="Compras governamentais",K122&lt;&gt;"",L122="Mídia especializada"),"Erro: a fonte de preços informada é incompatível com compras governamentais - B12.01a05",
IF(AND(I123="Compras governamentais",K123&lt;&gt;"",L123="Mídia especializada"),"Erro: a fonte de preços informada é incompatível com compras governamentais - B12.01a05",
IF(AND(I124="Compras governamentais",K124&lt;&gt;"",L124="Mídia especializada"),"Erro: a fonte de preços informada é incompatível com compras governamentais - B12.01a05",
"***")))))</f>
        <v>***</v>
      </c>
      <c r="Z120" s="119" t="str">
        <f t="shared" ref="Z120" si="383" xml:space="preserve">
IF(AND(I121&lt;&gt;"",OR(I120="")),"Erro: há linhas sendo puladas - B13.01a04",
IF(AND(I122&lt;&gt;"",OR(I120="",I121="")),"Erro: há linhas sendo puladas - B13.01a04",
IF(AND(I123&lt;&gt;"",OR(I120="",I121="",I122="")),"Erro: há linhas sendo puladas - B13.01a04",
IF(AND(I124&lt;&gt;"",OR(I120="",I121="",I122="",I123="")),"Erro: há linhas sendo puladas - B13.01a04",
"***"))))</f>
        <v>***</v>
      </c>
      <c r="AA120" s="119" t="str">
        <f t="shared" ref="AA120" si="384" xml:space="preserve">
IF(AND(K121&lt;&gt;"",OR(K120="")),"Erro: há linhas sendo puladas - B14.01a05",
IF(AND(K122&lt;&gt;"",OR(K120="",K121="")),"Erro: há linhas sendo puladas - B14.01a05",
IF(AND(K123&lt;&gt;"",OR(K120="",K121="",K122="")),"Erro: há linhas sendo puladas - B14.01a05",
IF(AND(K124&lt;&gt;"",OR(K120="",K121="",K122="",K123="")),"Erro: há linhas sendo puladas - B14.01a05",
"***"))))</f>
        <v>***</v>
      </c>
      <c r="AB120" s="119" t="str">
        <f t="shared" ref="AB120" si="385" xml:space="preserve">
IF(AND(L121&lt;&gt;"",OR(L120="")),"Erro: há linhas sendo puladas - B15.01a05",
IF(AND(L122&lt;&gt;"",OR(L120="",L121="")),"Erro: há linhas sendo puladas - B15.01a05",
IF(AND(L123&lt;&gt;"",OR(L120="",L121="",L122="")),"Erro: há linhas sendo puladas - B15.01a05",
IF(AND(L124&lt;&gt;"",OR(L120="",L121="",L122="",L123="")),"Erro: há linhas sendo puladas - B15.01a05",
"***"))))</f>
        <v>***</v>
      </c>
      <c r="AC120" s="119" t="str">
        <f t="shared" ref="AC120" si="386" xml:space="preserve">
IF(AND(M121&lt;&gt;"",OR(M120="")),"Erro: há linhas sendo puladas - B16.01a05",
IF(AND(M122&lt;&gt;"",OR(M120="",M121="")),"Erro: há linhas sendo puladas - B16.01a05",
IF(AND(M123&lt;&gt;"",OR(M120="",M121="",M122="")),"Erro: há linhas sendo puladas - B16.01a05",
IF(AND(M124&lt;&gt;"",OR(M120="",M121="",M122="",M123="")),"Erro: há linhas sendo puladas - B16.01a05",
"***"))))</f>
        <v>***</v>
      </c>
      <c r="AD120" s="131" t="str">
        <f t="shared" ref="AD120" si="387" xml:space="preserve">
IF(T120&lt;&gt;"Preenchimento correto","",
IF(K120="","",
IF(M120="Não válido","",
K120)))</f>
        <v/>
      </c>
    </row>
    <row r="121" spans="1:30" ht="15" customHeight="1">
      <c r="A121" s="242"/>
      <c r="B121" s="257"/>
      <c r="C121" s="217"/>
      <c r="D121" s="218"/>
      <c r="E121" s="219"/>
      <c r="F121" s="220"/>
      <c r="G121" s="221"/>
      <c r="H121" s="35">
        <v>2</v>
      </c>
      <c r="I121" s="172"/>
      <c r="J121" s="36" t="str">
        <f xml:space="preserve">
IF(I121="","",
VLOOKUP(I121,'BD EMPRES'!$B$8:$C$507,2,FALSE))</f>
        <v/>
      </c>
      <c r="K121" s="178"/>
      <c r="L121" s="179"/>
      <c r="M121" s="179"/>
      <c r="N121" s="180"/>
      <c r="O121" s="223"/>
      <c r="P121" s="228"/>
      <c r="Q121" s="230"/>
      <c r="R121" s="232"/>
      <c r="S121" s="234"/>
      <c r="T121" s="236"/>
      <c r="U121" s="23"/>
      <c r="V121" s="122"/>
      <c r="W121" s="118"/>
      <c r="X121" s="118"/>
      <c r="Y121" s="118"/>
      <c r="Z121" s="118"/>
      <c r="AA121" s="118"/>
      <c r="AB121" s="118"/>
      <c r="AC121" s="118"/>
      <c r="AD121" s="132" t="str">
        <f t="shared" ref="AD121" si="388" xml:space="preserve">
IF(T120&lt;&gt;"Preenchimento correto","",
IF(K121="","",
IF(M121="Não válido","",
K121)))</f>
        <v/>
      </c>
    </row>
    <row r="122" spans="1:30" ht="15" customHeight="1">
      <c r="A122" s="242"/>
      <c r="B122" s="257"/>
      <c r="C122" s="217"/>
      <c r="D122" s="218"/>
      <c r="E122" s="219"/>
      <c r="F122" s="220"/>
      <c r="G122" s="221"/>
      <c r="H122" s="35">
        <v>3</v>
      </c>
      <c r="I122" s="172"/>
      <c r="J122" s="36" t="str">
        <f xml:space="preserve">
IF(I122="","",
VLOOKUP(I122,'BD EMPRES'!$B$8:$C$507,2,FALSE))</f>
        <v/>
      </c>
      <c r="K122" s="178"/>
      <c r="L122" s="179"/>
      <c r="M122" s="179"/>
      <c r="N122" s="180"/>
      <c r="O122" s="223"/>
      <c r="P122" s="228"/>
      <c r="Q122" s="230"/>
      <c r="R122" s="232"/>
      <c r="S122" s="234"/>
      <c r="T122" s="236"/>
      <c r="U122" s="23"/>
      <c r="V122" s="122"/>
      <c r="W122" s="118"/>
      <c r="X122" s="118"/>
      <c r="Y122" s="118"/>
      <c r="Z122" s="118"/>
      <c r="AA122" s="118"/>
      <c r="AB122" s="118"/>
      <c r="AC122" s="118"/>
      <c r="AD122" s="132" t="str">
        <f t="shared" ref="AD122" si="389" xml:space="preserve">
IF(T120&lt;&gt;"Preenchimento correto","",
IF(K122="","",
IF(M122="Não válido","",
K122)))</f>
        <v/>
      </c>
    </row>
    <row r="123" spans="1:30" ht="15" customHeight="1">
      <c r="A123" s="242"/>
      <c r="B123" s="257"/>
      <c r="C123" s="217"/>
      <c r="D123" s="218"/>
      <c r="E123" s="219"/>
      <c r="F123" s="220"/>
      <c r="G123" s="221"/>
      <c r="H123" s="35">
        <v>4</v>
      </c>
      <c r="I123" s="172"/>
      <c r="J123" s="36" t="str">
        <f xml:space="preserve">
IF(I123="","",
VLOOKUP(I123,'BD EMPRES'!$B$8:$C$507,2,FALSE))</f>
        <v/>
      </c>
      <c r="K123" s="178"/>
      <c r="L123" s="179"/>
      <c r="M123" s="179"/>
      <c r="N123" s="180"/>
      <c r="O123" s="223"/>
      <c r="P123" s="228"/>
      <c r="Q123" s="230"/>
      <c r="R123" s="232"/>
      <c r="S123" s="234"/>
      <c r="T123" s="236"/>
      <c r="U123" s="23"/>
      <c r="V123" s="122"/>
      <c r="W123" s="118"/>
      <c r="X123" s="118"/>
      <c r="Y123" s="118"/>
      <c r="Z123" s="118"/>
      <c r="AA123" s="118"/>
      <c r="AB123" s="118"/>
      <c r="AC123" s="118"/>
      <c r="AD123" s="132" t="str">
        <f t="shared" ref="AD123" si="390" xml:space="preserve">
IF(T120&lt;&gt;"Preenchimento correto","",
IF(K123="","",
IF(M123="Não válido","",
K123)))</f>
        <v/>
      </c>
    </row>
    <row r="124" spans="1:30" ht="15" customHeight="1">
      <c r="A124" s="242"/>
      <c r="B124" s="257"/>
      <c r="C124" s="217"/>
      <c r="D124" s="218"/>
      <c r="E124" s="219"/>
      <c r="F124" s="220"/>
      <c r="G124" s="221"/>
      <c r="H124" s="37">
        <v>5</v>
      </c>
      <c r="I124" s="172"/>
      <c r="J124" s="38" t="str">
        <f xml:space="preserve">
IF(I124="","",
VLOOKUP(I124,'BD EMPRES'!$B$8:$C$507,2,FALSE))</f>
        <v/>
      </c>
      <c r="K124" s="183"/>
      <c r="L124" s="181"/>
      <c r="M124" s="181"/>
      <c r="N124" s="182"/>
      <c r="O124" s="224"/>
      <c r="P124" s="228"/>
      <c r="Q124" s="230"/>
      <c r="R124" s="232"/>
      <c r="S124" s="234"/>
      <c r="T124" s="236"/>
      <c r="U124" s="23"/>
      <c r="V124" s="133"/>
      <c r="W124" s="134"/>
      <c r="X124" s="134"/>
      <c r="Y124" s="134"/>
      <c r="Z124" s="134"/>
      <c r="AA124" s="134"/>
      <c r="AB124" s="134"/>
      <c r="AC124" s="134"/>
      <c r="AD124" s="135" t="str">
        <f t="shared" ref="AD124" si="391" xml:space="preserve">
IF(T120&gt;"Preenchimento correto","",
IF(K124="","",
IF(M124="Não válido","",
K124)))</f>
        <v/>
      </c>
    </row>
    <row r="125" spans="1:30" ht="15" customHeight="1">
      <c r="A125" s="242"/>
      <c r="B125" s="257" t="str">
        <f>IF(OR('BD ITEM'!$Q35&lt;&gt;"Preenchimento correto"),"",'BD ITEM'!B35)</f>
        <v/>
      </c>
      <c r="C125" s="217" t="str">
        <f>IF(OR('BD ITEM'!$Q35&lt;&gt;"Preenchimento correto"),"",'BD ITEM'!C35)</f>
        <v/>
      </c>
      <c r="D125" s="218" t="str">
        <f>IF(OR('BD ITEM'!$Q35&lt;&gt;"Preenchimento correto"),"",'BD ITEM'!D35)</f>
        <v/>
      </c>
      <c r="E125" s="219" t="str">
        <f>IF(OR('BD ITEM'!$Q35&lt;&gt;"Preenchimento correto"),"",'BD ITEM'!J35)</f>
        <v/>
      </c>
      <c r="F125" s="220" t="str">
        <f>IF(OR('BD ITEM'!$Q35&lt;&gt;"Preenchimento correto"),"",'BD ITEM'!K35)</f>
        <v/>
      </c>
      <c r="G125" s="221" t="str">
        <f>IF(OR('BD ITEM'!$Q35&lt;&gt;"Preenchimento correto"),"",'BD ITEM'!L35)</f>
        <v/>
      </c>
      <c r="H125" s="39">
        <v>1</v>
      </c>
      <c r="I125" s="173"/>
      <c r="J125" s="34" t="str">
        <f xml:space="preserve">
IF(I125="","",
VLOOKUP(I125,'BD EMPRES'!$B$8:$C$507,2,FALSE))</f>
        <v/>
      </c>
      <c r="K125" s="175"/>
      <c r="L125" s="176"/>
      <c r="M125" s="176"/>
      <c r="N125" s="177"/>
      <c r="O125" s="222"/>
      <c r="P125" s="228" t="str">
        <f t="shared" ref="P125" si="392" xml:space="preserve">
IF(AND(K125="",K126="",K127="",K128="",K129=""),"",
COUNTIFS(K125:K129,"&lt;&gt;""",M125:M129,"=Válido"))</f>
        <v/>
      </c>
      <c r="Q125" s="230" t="str">
        <f t="shared" ref="Q125" si="393" xml:space="preserve">
IF(T125&lt;&gt;"Preenchimento correto","",
IF(P125=1,0,
IF(P125=0,"",
IF(P125="","",
ROUND(_xlfn.STDEV.S(AD125:AD129)/AVERAGE(AD125:AD129),4)))))</f>
        <v/>
      </c>
      <c r="R125" s="232" t="str">
        <f t="shared" ref="R125" si="394" xml:space="preserve">
IF(T125&lt;&gt;"Preenchimento correto","",
IF(P125="","",
IF(P125=0,"",
IF(O125="","",
IF(O125="Menor valor",MIN(AD125:AD129),
IF(AND(O125="Tend. central",Q125&lt;=0.25),ROUND(AVERAGE(AD125:AD129),2),
IF(AND(O125="Tend. central",Q125&gt;0.25),ROUND(MEDIAN(AD125:AD129),2))))))))</f>
        <v/>
      </c>
      <c r="S125" s="234" t="str">
        <f t="shared" ref="S125" si="395" xml:space="preserve">
IF(T125&lt;&gt;"Preenchimento correto","",
IF(O125="","",
IF(P125="","",
IF(P125=0,"",
IF(OR(G125="",R125=""),"",
G125*R125)))))</f>
        <v/>
      </c>
      <c r="T125" s="236" t="str">
        <f t="shared" ref="T125" si="396" xml:space="preserve">
IF(AND(A125="",B125="",I125="",I126="",I127="",I128="",I129="",K125="",K126="",K127="",K128="",K129="",L125="",L126="",L127="",L128="",L129="",M125="",M126="",M127="",M128="",M129="",O125=""),"",
IF(A125="","Preenchimento incompleto: falta informar o ID SEC - B01.01",
IF(AND(A125&lt;&gt;"",B125&lt;&gt;"",I125="",I126="",I127="",I128="",I129="",K125="",K126="",K127="",K128="",K129="",L125="",L126="",L127="",L128="",L129="",M125="",M126="",M127="",M128="",M129="",O125=""),"Preenchimento incompleto: item sem nenhuma informação de empresa e preço e fonte de preço e validade do orçamento e modalidade de cálculo - B02.01",
IF(AND(B125="",OR(I125&lt;&gt;"",I126&lt;&gt;"",I127&lt;&gt;"",I128&lt;&gt;"",I129&lt;&gt;"",K125&lt;&gt;"",K126&lt;&gt;"",K127&lt;&gt;"",K128&lt;&gt;"",K129&lt;&gt;"",L125&lt;&gt;"",L126&lt;&gt;"",L127&lt;&gt;"",L128&lt;&gt;"",L129&lt;&gt;"",M125&lt;&gt;"",M126&lt;&gt;"",M127&lt;&gt;"",M128&lt;&gt;"",M129&lt;&gt;"",O125&lt;&gt;"")),"Erro: há empresa(s) e/ou preço(s) e/ou fonte(s) de preço e/ou validade(s) do orçamento e/ou modalidade de cálculo informados para item inexistente - B03.01",
IF(AND(I125&lt;&gt;"",OR(K125="",L125="",M125="",O125="")),"Preenchimento incompleto: empresa sem preço e(ou) fonte de preço e(ou) validade do orçamento e(ou) modalidade de cálculo associados - B04.01",
IF(AND(I126&lt;&gt;"",OR(K126="",L126="",M126="",O125="")),"Preenchimento incompleto: empresa sem preço e(ou) fonte de preço e(ou) validade do orçamento e(ou) modalidade de cálculo associados - B04.02",
IF(AND(I127&lt;&gt;"",OR(K127="",L127="",M127="",O125="")),"Preenchimento incompleto: empresa sem preço e(ou) fonte de preço e(ou) validade do orçamento e(ou) modalidade de cálculo associados - B04.03",
IF(AND(I128&lt;&gt;"",OR(K128="",L128="",M128="",O125="")),"Preenchimento incompleto: empresa sem preço e(ou) fonte de preço e(ou) validade do orçamento e(ou) modalidade de cálculo associados - B04.04",
IF(AND(I129&lt;&gt;"",OR(K129="",L129="",M129="",O125="")),"Preenchimento incompleto: empresa sem preço e(ou) fonte de preço e(ou) validade do orçamento e(ou) modalidade de cálculo associados - B04.05",
IF(AND(K125&lt;&gt;"",OR(I125="",L125="",M125="",O125="")),"Preenchimento incompleto: preço sem empresa e(ou) fonte do preço associados e(ou) validade do orçamento e(ou) modalidade de cálculo associados - B05.01",
IF(AND(K126&lt;&gt;"",OR(I126="",L126="",M126="",O125="")),"Preenchimento incompleto: preço sem empresa e(ou) fonte do preço associados e(ou) validade do orçamento e(ou) modalidade de cálculo associados - B05.02",
IF(AND(K127&lt;&gt;"",OR(I127="",L127="",M127="",O125="")),"Preenchimento incompleto: preço sem empresa e(ou) fonte do preço associados e(ou) validade do orçamento e(ou) modalidade de cálculo associados - B05.03",
IF(AND(K128&lt;&gt;"",OR(I128="",L128="",M128="",O125="")),"Preenchimento incompleto: preço sem empresa e(ou) fonte do preço associados e(ou) validade do orçamento e(ou) modalidade de cálculo associados - B05.04",
IF(AND(K129&lt;&gt;"",OR(I129="",L129="",M129="",O125="")),"Preenchimento incompleto: preço sem empresa e(ou) fonte do preço associados e(ou) validade do orçamento e(ou) modalidade de cálculo associados - B05.05",
IF(AND(L125&lt;&gt;"",OR(K125="",I125="",M125="",O125="")),"Preenchimento incompleto: fonte do preço sem empresa e(ou) preço associados e(ou) validade do orçamento e(ou) modalidade de cálculo associados - B06.01",
IF(AND(L126&lt;&gt;"",OR(K126="",I126="",M126="",O125="")),"Preenchimento incompleto: fonte do preço sem empresa e(ou) preço associados e(ou) validade do orçamento e(ou) modalidade de cálculo associados - B06.02",
IF(AND(L127&lt;&gt;"",OR(K127="",I127="",M127="",O125="")),"Preenchimento incompleto: fonte do preço sem empresa e(ou) preço associados e(ou) validade do orçamento e(ou) modalidade de cálculo associados - B06.03",
IF(AND(L128&lt;&gt;"",OR(K128="",I128="",M128="",O125="")),"Preenchimento incompleto: fonte do preço sem empresa e(ou) preço associados e(ou) validade do orçamento e(ou) modalidade de cálculo associados - B06.04",
IF(AND(L129&lt;&gt;"",OR(K129="",I129="",M129="",O125="")),"Preenchimento incompleto: fonte do preço sem empresa e(ou) preço associados e(ou) validade do orçamento e(ou) modalidade de cálculo associados - B06.05",
IF(AND(M125&lt;&gt;"",OR(K125="",I125="",L125="",O125="")),"Preenchimento incompleto: validade do orçamento sem empresa e(ou) preço associados e(ou) fonte do preço e(ou) modalidade de cálculo associados - B07.01",
IF(AND(M126&lt;&gt;"",OR(K126="",I126="",L126="",O125="")),"Preenchimento incompleto: validade do orçamento sem empresa e(ou) preço associados e(ou) fonte do preço e(ou) modalidade de cálculo associados - B07.02",
IF(AND(M127&lt;&gt;"",OR(K127="",I127="",L127="",O125="")),"Preenchimento incompleto: validade do orçamento sem empresa e(ou) preço associados e(ou) fonte do preço e(ou) modalidade de cálculo associados - B07.03",
IF(AND(M128&lt;&gt;"",OR(K128="",I128="",L128="",O125="")),"Preenchimento incompleto: validade do orçamento sem empresa e(ou) preço associados e(ou) fonte do preço e(ou) modalidade de cálculo associados - B07.04",
IF(AND(M129&lt;&gt;"",OR(K129="",I129="",L129="",O125="")),"Preenchimento incompleto: validade do orçamento sem empresa e(ou) preço associados e(ou) fonte do preço e(ou) modalidade de cálculo associados - B07.05",
IF(O125="","Preenchimento incompleto: modalidade de cálculo não informada - B08.01",
IF(V125="Erro: há repetição de empresa de mídia especializada para o item sendo precificado - B09.01a05","Erro: há repetição de empresa de mídia especializada para o item sendo precificado - B09.01a05",
IF(W125="Erro: há repetição de empresa de orçamento de empresa para o item sendo precificado - B10.01a05","Erro: há repetição de empresa de orçamento de empresa para o item sendo precificado - B10.01a05",
IF(X125="Erro: a fonte de preços informada é incompatível com compras governamentais - B11.01a05","Erro: a fonte de preços informada é incompatível com compras governamentais - B11.01a05",
IF(Y125="Erro: a fonte de preços informada é incompatível com compras governamentais - B12.01a05","Erro: a fonte de preços informada é incompatível com compras governamentais - B12.01a05",
IF(Z125="Erro: há linhas sendo puladas - B13.01a04","Erro: há linhas sendo puladas - B13.01a04",
IF(AA125="Erro: há linhas sendo puladas - B14.01a05","Erro: há linhas sendo puladas - B14.01a05",
IF(AB125="Erro: há linhas sendo puladas - B15.01a05","Erro: há linhas sendo puladas - B15.01a05",
IF(AC125="Erro: há linhas sendo puladas - B16.01a05","Erro: há linhas sendo puladas - B16.01a05",
IF(AND(P125&lt;&gt;"",P125=0),"Preenchimento incompleto: número de propostas válidas igual a zero - B17.01",
"Preenchimento correto"))))))))))))))))))))))))))))))))))</f>
        <v/>
      </c>
      <c r="U125" s="123"/>
      <c r="V125" s="121" t="str">
        <f t="shared" ref="V125" si="397" xml:space="preserve">
IF(COUNTIFS(I125:I129,I125,L125:L129,"=Mídia especializada")&gt;1,"Erro: há repetição de empresa de mídia especializada para o item sendo precificado - B09.01a05",
IF(COUNTIFS(I125:I129,I126,L125:L129,"=Mídia especializada")&gt;1,"Erro: há repetição de empresa de mídia especializada para o item sendo precificado - B09.01a05",
IF(COUNTIFS(I125:I129,I127,L125:L129,"=Mídia especializada")&gt;1,"Erro: há repetição de empresa de mídia especializada para o item sendo precificado - B09.01a05",
IF(COUNTIFS(I125:I129,I128,L125:L129,"=Mídia especializada")&gt;1,"Erro: há repetição de empresa de mídia especializada para o item sendo precificado - B09.01a05",
IF(COUNTIFS(I125:I129,I129,L125:L129,"=Mídia especializada")&gt;1,"Erro: há repetição de empresa de mídia especializada para o item sendo precificado - B09.01a05",
"***")))))</f>
        <v>***</v>
      </c>
      <c r="W125" s="119" t="str">
        <f t="shared" ref="W125" si="398" xml:space="preserve">
IF(COUNTIFS(I125:I129,I125,L125:L129,"=Orçamento de empresa")&gt;1,"Erro: há repetição de empresa de orçamento de empresa para o item sendo precificado - B10.01a05",
IF(COUNTIFS(I125:I129,I126,L125:L129,"=Orçamento de empresa")&gt;1,"Erro: há repetição de empresa de orçamento de empresa para o item sendo precificado - B10.01a05",
IF(COUNTIFS(I125:I129,I127,L125:L129,"=Orçamento de empresa")&gt;1,"Erro: há repetição de empresa de orçamento de empresa para o item sendo precificado - B10.01a05",
IF(COUNTIFS(I125:I129,I128,L125:L129,"=Orçamento de empresa")&gt;1,"Erro: há repetição de empresa de orçamento de empresa para o item sendo precificado - B10.01a05",
IF(COUNTIFS(I125:I129,I129,L125:L129,"=Orçamento de empresa")&gt;1,"Erro: há repetição de empresa de orçamento de empresa para o item sendo precificado - B10.01a05",
"***")))))</f>
        <v>***</v>
      </c>
      <c r="X125" s="119" t="str">
        <f t="shared" ref="X125" si="399" xml:space="preserve">
IF(AND(I125="Compras governamentais",K125&lt;&gt;"",L125="Orçamento de empresa"),"Erro: a fonte de preços informada é incompatível com compras governamentais - B11.01a05",
IF(AND(I126="Compras governamentais",K126&lt;&gt;"",L126="Orçamento de empresa"),"Erro: a fonte de preços informada é incompatível com compras governamentais - B11.01a05",
IF(AND(I127="Compras governamentais",K127&lt;&gt;"",L127="Orçamento de empresa"),"Erro: a fonte de preços informada é incompatível com compras governamentais - B11.01a05",
IF(AND(I128="Compras governamentais",K128&lt;&gt;"",L128="Orçamento de empresa"),"Erro: a fonte de preços informada é incompatível com compras governamentais - B11.01a05",
IF(AND(I129="Compras governamentais",K129&lt;&gt;"",L129="Orçamento de empresa"),"Erro: a fonte de preços informada é incompatível com compras governamentais - B11.01a05",
"***")))))</f>
        <v>***</v>
      </c>
      <c r="Y125" s="119" t="str">
        <f t="shared" ref="Y125" si="400" xml:space="preserve">
IF(AND(I125="Compras governamentais",K125&lt;&gt;"",L125="Mídia especializada"),"Erro: a fonte de preços informada é incompatível com compras governamentais - B12.01a05",
IF(AND(I126="Compras governamentais",K126&lt;&gt;"",L126="Mídia especializada"),"Erro: a fonte de preços informada é incompatível com compras governamentais - B12.01a05",
IF(AND(I127="Compras governamentais",K127&lt;&gt;"",L127="Mídia especializada"),"Erro: a fonte de preços informada é incompatível com compras governamentais - B12.01a05",
IF(AND(I128="Compras governamentais",K128&lt;&gt;"",L128="Mídia especializada"),"Erro: a fonte de preços informada é incompatível com compras governamentais - B12.01a05",
IF(AND(I129="Compras governamentais",K129&lt;&gt;"",L129="Mídia especializada"),"Erro: a fonte de preços informada é incompatível com compras governamentais - B12.01a05",
"***")))))</f>
        <v>***</v>
      </c>
      <c r="Z125" s="119" t="str">
        <f t="shared" ref="Z125" si="401" xml:space="preserve">
IF(AND(I126&lt;&gt;"",OR(I125="")),"Erro: há linhas sendo puladas - B13.01a04",
IF(AND(I127&lt;&gt;"",OR(I125="",I126="")),"Erro: há linhas sendo puladas - B13.01a04",
IF(AND(I128&lt;&gt;"",OR(I125="",I126="",I127="")),"Erro: há linhas sendo puladas - B13.01a04",
IF(AND(I129&lt;&gt;"",OR(I125="",I126="",I127="",I128="")),"Erro: há linhas sendo puladas - B13.01a04",
"***"))))</f>
        <v>***</v>
      </c>
      <c r="AA125" s="119" t="str">
        <f t="shared" ref="AA125" si="402" xml:space="preserve">
IF(AND(K126&lt;&gt;"",OR(K125="")),"Erro: há linhas sendo puladas - B14.01a05",
IF(AND(K127&lt;&gt;"",OR(K125="",K126="")),"Erro: há linhas sendo puladas - B14.01a05",
IF(AND(K128&lt;&gt;"",OR(K125="",K126="",K127="")),"Erro: há linhas sendo puladas - B14.01a05",
IF(AND(K129&lt;&gt;"",OR(K125="",K126="",K127="",K128="")),"Erro: há linhas sendo puladas - B14.01a05",
"***"))))</f>
        <v>***</v>
      </c>
      <c r="AB125" s="119" t="str">
        <f t="shared" ref="AB125" si="403" xml:space="preserve">
IF(AND(L126&lt;&gt;"",OR(L125="")),"Erro: há linhas sendo puladas - B15.01a05",
IF(AND(L127&lt;&gt;"",OR(L125="",L126="")),"Erro: há linhas sendo puladas - B15.01a05",
IF(AND(L128&lt;&gt;"",OR(L125="",L126="",L127="")),"Erro: há linhas sendo puladas - B15.01a05",
IF(AND(L129&lt;&gt;"",OR(L125="",L126="",L127="",L128="")),"Erro: há linhas sendo puladas - B15.01a05",
"***"))))</f>
        <v>***</v>
      </c>
      <c r="AC125" s="119" t="str">
        <f t="shared" ref="AC125" si="404" xml:space="preserve">
IF(AND(M126&lt;&gt;"",OR(M125="")),"Erro: há linhas sendo puladas - B16.01a05",
IF(AND(M127&lt;&gt;"",OR(M125="",M126="")),"Erro: há linhas sendo puladas - B16.01a05",
IF(AND(M128&lt;&gt;"",OR(M125="",M126="",M127="")),"Erro: há linhas sendo puladas - B16.01a05",
IF(AND(M129&lt;&gt;"",OR(M125="",M126="",M127="",M128="")),"Erro: há linhas sendo puladas - B16.01a05",
"***"))))</f>
        <v>***</v>
      </c>
      <c r="AD125" s="131" t="str">
        <f t="shared" ref="AD125" si="405" xml:space="preserve">
IF(T125&lt;&gt;"Preenchimento correto","",
IF(K125="","",
IF(M125="Não válido","",
K125)))</f>
        <v/>
      </c>
    </row>
    <row r="126" spans="1:30" ht="15" customHeight="1">
      <c r="A126" s="242"/>
      <c r="B126" s="257"/>
      <c r="C126" s="217"/>
      <c r="D126" s="218"/>
      <c r="E126" s="219"/>
      <c r="F126" s="220"/>
      <c r="G126" s="221"/>
      <c r="H126" s="35">
        <v>2</v>
      </c>
      <c r="I126" s="172"/>
      <c r="J126" s="36" t="str">
        <f xml:space="preserve">
IF(I126="","",
VLOOKUP(I126,'BD EMPRES'!$B$8:$C$507,2,FALSE))</f>
        <v/>
      </c>
      <c r="K126" s="178"/>
      <c r="L126" s="179"/>
      <c r="M126" s="179"/>
      <c r="N126" s="180"/>
      <c r="O126" s="223"/>
      <c r="P126" s="228"/>
      <c r="Q126" s="230"/>
      <c r="R126" s="232"/>
      <c r="S126" s="234"/>
      <c r="T126" s="236"/>
      <c r="U126" s="23"/>
      <c r="V126" s="122"/>
      <c r="W126" s="118"/>
      <c r="X126" s="118"/>
      <c r="Y126" s="118"/>
      <c r="Z126" s="118"/>
      <c r="AA126" s="118"/>
      <c r="AB126" s="118"/>
      <c r="AC126" s="118"/>
      <c r="AD126" s="132" t="str">
        <f t="shared" ref="AD126" si="406" xml:space="preserve">
IF(T125&lt;&gt;"Preenchimento correto","",
IF(K126="","",
IF(M126="Não válido","",
K126)))</f>
        <v/>
      </c>
    </row>
    <row r="127" spans="1:30" ht="15" customHeight="1">
      <c r="A127" s="242"/>
      <c r="B127" s="257"/>
      <c r="C127" s="217"/>
      <c r="D127" s="218"/>
      <c r="E127" s="219"/>
      <c r="F127" s="220"/>
      <c r="G127" s="221"/>
      <c r="H127" s="35">
        <v>3</v>
      </c>
      <c r="I127" s="172"/>
      <c r="J127" s="36" t="str">
        <f xml:space="preserve">
IF(I127="","",
VLOOKUP(I127,'BD EMPRES'!$B$8:$C$507,2,FALSE))</f>
        <v/>
      </c>
      <c r="K127" s="178"/>
      <c r="L127" s="179"/>
      <c r="M127" s="179"/>
      <c r="N127" s="180"/>
      <c r="O127" s="223"/>
      <c r="P127" s="228"/>
      <c r="Q127" s="230"/>
      <c r="R127" s="232"/>
      <c r="S127" s="234"/>
      <c r="T127" s="236"/>
      <c r="U127" s="23"/>
      <c r="V127" s="122"/>
      <c r="W127" s="118"/>
      <c r="X127" s="118"/>
      <c r="Y127" s="118"/>
      <c r="Z127" s="118"/>
      <c r="AA127" s="118"/>
      <c r="AB127" s="118"/>
      <c r="AC127" s="118"/>
      <c r="AD127" s="132" t="str">
        <f t="shared" ref="AD127" si="407" xml:space="preserve">
IF(T125&lt;&gt;"Preenchimento correto","",
IF(K127="","",
IF(M127="Não válido","",
K127)))</f>
        <v/>
      </c>
    </row>
    <row r="128" spans="1:30" ht="15" customHeight="1">
      <c r="A128" s="242"/>
      <c r="B128" s="257"/>
      <c r="C128" s="217"/>
      <c r="D128" s="218"/>
      <c r="E128" s="219"/>
      <c r="F128" s="220"/>
      <c r="G128" s="221"/>
      <c r="H128" s="35">
        <v>4</v>
      </c>
      <c r="I128" s="172"/>
      <c r="J128" s="36" t="str">
        <f xml:space="preserve">
IF(I128="","",
VLOOKUP(I128,'BD EMPRES'!$B$8:$C$507,2,FALSE))</f>
        <v/>
      </c>
      <c r="K128" s="178"/>
      <c r="L128" s="179"/>
      <c r="M128" s="179"/>
      <c r="N128" s="180"/>
      <c r="O128" s="223"/>
      <c r="P128" s="228"/>
      <c r="Q128" s="230"/>
      <c r="R128" s="232"/>
      <c r="S128" s="234"/>
      <c r="T128" s="236"/>
      <c r="U128" s="23"/>
      <c r="V128" s="122"/>
      <c r="W128" s="118"/>
      <c r="X128" s="118"/>
      <c r="Y128" s="118"/>
      <c r="Z128" s="118"/>
      <c r="AA128" s="118"/>
      <c r="AB128" s="118"/>
      <c r="AC128" s="118"/>
      <c r="AD128" s="132" t="str">
        <f t="shared" ref="AD128" si="408" xml:space="preserve">
IF(T125&lt;&gt;"Preenchimento correto","",
IF(K128="","",
IF(M128="Não válido","",
K128)))</f>
        <v/>
      </c>
    </row>
    <row r="129" spans="1:30" ht="15" customHeight="1">
      <c r="A129" s="242"/>
      <c r="B129" s="257"/>
      <c r="C129" s="217"/>
      <c r="D129" s="218"/>
      <c r="E129" s="219"/>
      <c r="F129" s="220"/>
      <c r="G129" s="221"/>
      <c r="H129" s="37">
        <v>5</v>
      </c>
      <c r="I129" s="172"/>
      <c r="J129" s="38" t="str">
        <f xml:space="preserve">
IF(I129="","",
VLOOKUP(I129,'BD EMPRES'!$B$8:$C$507,2,FALSE))</f>
        <v/>
      </c>
      <c r="K129" s="183"/>
      <c r="L129" s="181"/>
      <c r="M129" s="181"/>
      <c r="N129" s="182"/>
      <c r="O129" s="224"/>
      <c r="P129" s="228"/>
      <c r="Q129" s="230"/>
      <c r="R129" s="232"/>
      <c r="S129" s="234"/>
      <c r="T129" s="236"/>
      <c r="U129" s="23"/>
      <c r="V129" s="133"/>
      <c r="W129" s="134"/>
      <c r="X129" s="134"/>
      <c r="Y129" s="134"/>
      <c r="Z129" s="134"/>
      <c r="AA129" s="134"/>
      <c r="AB129" s="134"/>
      <c r="AC129" s="134"/>
      <c r="AD129" s="135" t="str">
        <f t="shared" ref="AD129" si="409" xml:space="preserve">
IF(T125&gt;"Preenchimento correto","",
IF(K129="","",
IF(M129="Não válido","",
K129)))</f>
        <v/>
      </c>
    </row>
    <row r="130" spans="1:30" ht="15" customHeight="1">
      <c r="A130" s="242"/>
      <c r="B130" s="257" t="str">
        <f>IF(OR('BD ITEM'!$Q36&lt;&gt;"Preenchimento correto"),"",'BD ITEM'!B36)</f>
        <v/>
      </c>
      <c r="C130" s="217" t="str">
        <f>IF(OR('BD ITEM'!$Q36&lt;&gt;"Preenchimento correto"),"",'BD ITEM'!C36)</f>
        <v/>
      </c>
      <c r="D130" s="218" t="str">
        <f>IF(OR('BD ITEM'!$Q36&lt;&gt;"Preenchimento correto"),"",'BD ITEM'!D36)</f>
        <v/>
      </c>
      <c r="E130" s="219" t="str">
        <f>IF(OR('BD ITEM'!$Q36&lt;&gt;"Preenchimento correto"),"",'BD ITEM'!J36)</f>
        <v/>
      </c>
      <c r="F130" s="220" t="str">
        <f>IF(OR('BD ITEM'!$Q36&lt;&gt;"Preenchimento correto"),"",'BD ITEM'!K36)</f>
        <v/>
      </c>
      <c r="G130" s="221" t="str">
        <f>IF(OR('BD ITEM'!$Q36&lt;&gt;"Preenchimento correto"),"",'BD ITEM'!L36)</f>
        <v/>
      </c>
      <c r="H130" s="39">
        <v>1</v>
      </c>
      <c r="I130" s="173"/>
      <c r="J130" s="34" t="str">
        <f xml:space="preserve">
IF(I130="","",
VLOOKUP(I130,'BD EMPRES'!$B$8:$C$507,2,FALSE))</f>
        <v/>
      </c>
      <c r="K130" s="175"/>
      <c r="L130" s="176"/>
      <c r="M130" s="176"/>
      <c r="N130" s="177"/>
      <c r="O130" s="222"/>
      <c r="P130" s="228" t="str">
        <f t="shared" ref="P130" si="410" xml:space="preserve">
IF(AND(K130="",K131="",K132="",K133="",K134=""),"",
COUNTIFS(K130:K134,"&lt;&gt;""",M130:M134,"=Válido"))</f>
        <v/>
      </c>
      <c r="Q130" s="230" t="str">
        <f t="shared" ref="Q130" si="411" xml:space="preserve">
IF(T130&lt;&gt;"Preenchimento correto","",
IF(P130=1,0,
IF(P130=0,"",
IF(P130="","",
ROUND(_xlfn.STDEV.S(AD130:AD134)/AVERAGE(AD130:AD134),4)))))</f>
        <v/>
      </c>
      <c r="R130" s="232" t="str">
        <f t="shared" ref="R130" si="412" xml:space="preserve">
IF(T130&lt;&gt;"Preenchimento correto","",
IF(P130="","",
IF(P130=0,"",
IF(O130="","",
IF(O130="Menor valor",MIN(AD130:AD134),
IF(AND(O130="Tend. central",Q130&lt;=0.25),ROUND(AVERAGE(AD130:AD134),2),
IF(AND(O130="Tend. central",Q130&gt;0.25),ROUND(MEDIAN(AD130:AD134),2))))))))</f>
        <v/>
      </c>
      <c r="S130" s="234" t="str">
        <f t="shared" ref="S130" si="413" xml:space="preserve">
IF(T130&lt;&gt;"Preenchimento correto","",
IF(O130="","",
IF(P130="","",
IF(P130=0,"",
IF(OR(G130="",R130=""),"",
G130*R130)))))</f>
        <v/>
      </c>
      <c r="T130" s="236" t="str">
        <f t="shared" ref="T130" si="414" xml:space="preserve">
IF(AND(A130="",B130="",I130="",I131="",I132="",I133="",I134="",K130="",K131="",K132="",K133="",K134="",L130="",L131="",L132="",L133="",L134="",M130="",M131="",M132="",M133="",M134="",O130=""),"",
IF(A130="","Preenchimento incompleto: falta informar o ID SEC - B01.01",
IF(AND(A130&lt;&gt;"",B130&lt;&gt;"",I130="",I131="",I132="",I133="",I134="",K130="",K131="",K132="",K133="",K134="",L130="",L131="",L132="",L133="",L134="",M130="",M131="",M132="",M133="",M134="",O130=""),"Preenchimento incompleto: item sem nenhuma informação de empresa e preço e fonte de preço e validade do orçamento e modalidade de cálculo - B02.01",
IF(AND(B130="",OR(I130&lt;&gt;"",I131&lt;&gt;"",I132&lt;&gt;"",I133&lt;&gt;"",I134&lt;&gt;"",K130&lt;&gt;"",K131&lt;&gt;"",K132&lt;&gt;"",K133&lt;&gt;"",K134&lt;&gt;"",L130&lt;&gt;"",L131&lt;&gt;"",L132&lt;&gt;"",L133&lt;&gt;"",L134&lt;&gt;"",M130&lt;&gt;"",M131&lt;&gt;"",M132&lt;&gt;"",M133&lt;&gt;"",M134&lt;&gt;"",O130&lt;&gt;"")),"Erro: há empresa(s) e/ou preço(s) e/ou fonte(s) de preço e/ou validade(s) do orçamento e/ou modalidade de cálculo informados para item inexistente - B03.01",
IF(AND(I130&lt;&gt;"",OR(K130="",L130="",M130="",O130="")),"Preenchimento incompleto: empresa sem preço e(ou) fonte de preço e(ou) validade do orçamento e(ou) modalidade de cálculo associados - B04.01",
IF(AND(I131&lt;&gt;"",OR(K131="",L131="",M131="",O130="")),"Preenchimento incompleto: empresa sem preço e(ou) fonte de preço e(ou) validade do orçamento e(ou) modalidade de cálculo associados - B04.02",
IF(AND(I132&lt;&gt;"",OR(K132="",L132="",M132="",O130="")),"Preenchimento incompleto: empresa sem preço e(ou) fonte de preço e(ou) validade do orçamento e(ou) modalidade de cálculo associados - B04.03",
IF(AND(I133&lt;&gt;"",OR(K133="",L133="",M133="",O130="")),"Preenchimento incompleto: empresa sem preço e(ou) fonte de preço e(ou) validade do orçamento e(ou) modalidade de cálculo associados - B04.04",
IF(AND(I134&lt;&gt;"",OR(K134="",L134="",M134="",O130="")),"Preenchimento incompleto: empresa sem preço e(ou) fonte de preço e(ou) validade do orçamento e(ou) modalidade de cálculo associados - B04.05",
IF(AND(K130&lt;&gt;"",OR(I130="",L130="",M130="",O130="")),"Preenchimento incompleto: preço sem empresa e(ou) fonte do preço associados e(ou) validade do orçamento e(ou) modalidade de cálculo associados - B05.01",
IF(AND(K131&lt;&gt;"",OR(I131="",L131="",M131="",O130="")),"Preenchimento incompleto: preço sem empresa e(ou) fonte do preço associados e(ou) validade do orçamento e(ou) modalidade de cálculo associados - B05.02",
IF(AND(K132&lt;&gt;"",OR(I132="",L132="",M132="",O130="")),"Preenchimento incompleto: preço sem empresa e(ou) fonte do preço associados e(ou) validade do orçamento e(ou) modalidade de cálculo associados - B05.03",
IF(AND(K133&lt;&gt;"",OR(I133="",L133="",M133="",O130="")),"Preenchimento incompleto: preço sem empresa e(ou) fonte do preço associados e(ou) validade do orçamento e(ou) modalidade de cálculo associados - B05.04",
IF(AND(K134&lt;&gt;"",OR(I134="",L134="",M134="",O130="")),"Preenchimento incompleto: preço sem empresa e(ou) fonte do preço associados e(ou) validade do orçamento e(ou) modalidade de cálculo associados - B05.05",
IF(AND(L130&lt;&gt;"",OR(K130="",I130="",M130="",O130="")),"Preenchimento incompleto: fonte do preço sem empresa e(ou) preço associados e(ou) validade do orçamento e(ou) modalidade de cálculo associados - B06.01",
IF(AND(L131&lt;&gt;"",OR(K131="",I131="",M131="",O130="")),"Preenchimento incompleto: fonte do preço sem empresa e(ou) preço associados e(ou) validade do orçamento e(ou) modalidade de cálculo associados - B06.02",
IF(AND(L132&lt;&gt;"",OR(K132="",I132="",M132="",O130="")),"Preenchimento incompleto: fonte do preço sem empresa e(ou) preço associados e(ou) validade do orçamento e(ou) modalidade de cálculo associados - B06.03",
IF(AND(L133&lt;&gt;"",OR(K133="",I133="",M133="",O130="")),"Preenchimento incompleto: fonte do preço sem empresa e(ou) preço associados e(ou) validade do orçamento e(ou) modalidade de cálculo associados - B06.04",
IF(AND(L134&lt;&gt;"",OR(K134="",I134="",M134="",O130="")),"Preenchimento incompleto: fonte do preço sem empresa e(ou) preço associados e(ou) validade do orçamento e(ou) modalidade de cálculo associados - B06.05",
IF(AND(M130&lt;&gt;"",OR(K130="",I130="",L130="",O130="")),"Preenchimento incompleto: validade do orçamento sem empresa e(ou) preço associados e(ou) fonte do preço e(ou) modalidade de cálculo associados - B07.01",
IF(AND(M131&lt;&gt;"",OR(K131="",I131="",L131="",O130="")),"Preenchimento incompleto: validade do orçamento sem empresa e(ou) preço associados e(ou) fonte do preço e(ou) modalidade de cálculo associados - B07.02",
IF(AND(M132&lt;&gt;"",OR(K132="",I132="",L132="",O130="")),"Preenchimento incompleto: validade do orçamento sem empresa e(ou) preço associados e(ou) fonte do preço e(ou) modalidade de cálculo associados - B07.03",
IF(AND(M133&lt;&gt;"",OR(K133="",I133="",L133="",O130="")),"Preenchimento incompleto: validade do orçamento sem empresa e(ou) preço associados e(ou) fonte do preço e(ou) modalidade de cálculo associados - B07.04",
IF(AND(M134&lt;&gt;"",OR(K134="",I134="",L134="",O130="")),"Preenchimento incompleto: validade do orçamento sem empresa e(ou) preço associados e(ou) fonte do preço e(ou) modalidade de cálculo associados - B07.05",
IF(O130="","Preenchimento incompleto: modalidade de cálculo não informada - B08.01",
IF(V130="Erro: há repetição de empresa de mídia especializada para o item sendo precificado - B09.01a05","Erro: há repetição de empresa de mídia especializada para o item sendo precificado - B09.01a05",
IF(W130="Erro: há repetição de empresa de orçamento de empresa para o item sendo precificado - B10.01a05","Erro: há repetição de empresa de orçamento de empresa para o item sendo precificado - B10.01a05",
IF(X130="Erro: a fonte de preços informada é incompatível com compras governamentais - B11.01a05","Erro: a fonte de preços informada é incompatível com compras governamentais - B11.01a05",
IF(Y130="Erro: a fonte de preços informada é incompatível com compras governamentais - B12.01a05","Erro: a fonte de preços informada é incompatível com compras governamentais - B12.01a05",
IF(Z130="Erro: há linhas sendo puladas - B13.01a04","Erro: há linhas sendo puladas - B13.01a04",
IF(AA130="Erro: há linhas sendo puladas - B14.01a05","Erro: há linhas sendo puladas - B14.01a05",
IF(AB130="Erro: há linhas sendo puladas - B15.01a05","Erro: há linhas sendo puladas - B15.01a05",
IF(AC130="Erro: há linhas sendo puladas - B16.01a05","Erro: há linhas sendo puladas - B16.01a05",
IF(AND(P130&lt;&gt;"",P130=0),"Preenchimento incompleto: número de propostas válidas igual a zero - B17.01",
"Preenchimento correto"))))))))))))))))))))))))))))))))))</f>
        <v/>
      </c>
      <c r="U130" s="123"/>
      <c r="V130" s="121" t="str">
        <f t="shared" ref="V130" si="415" xml:space="preserve">
IF(COUNTIFS(I130:I134,I130,L130:L134,"=Mídia especializada")&gt;1,"Erro: há repetição de empresa de mídia especializada para o item sendo precificado - B09.01a05",
IF(COUNTIFS(I130:I134,I131,L130:L134,"=Mídia especializada")&gt;1,"Erro: há repetição de empresa de mídia especializada para o item sendo precificado - B09.01a05",
IF(COUNTIFS(I130:I134,I132,L130:L134,"=Mídia especializada")&gt;1,"Erro: há repetição de empresa de mídia especializada para o item sendo precificado - B09.01a05",
IF(COUNTIFS(I130:I134,I133,L130:L134,"=Mídia especializada")&gt;1,"Erro: há repetição de empresa de mídia especializada para o item sendo precificado - B09.01a05",
IF(COUNTIFS(I130:I134,I134,L130:L134,"=Mídia especializada")&gt;1,"Erro: há repetição de empresa de mídia especializada para o item sendo precificado - B09.01a05",
"***")))))</f>
        <v>***</v>
      </c>
      <c r="W130" s="119" t="str">
        <f t="shared" ref="W130" si="416" xml:space="preserve">
IF(COUNTIFS(I130:I134,I130,L130:L134,"=Orçamento de empresa")&gt;1,"Erro: há repetição de empresa de orçamento de empresa para o item sendo precificado - B10.01a05",
IF(COUNTIFS(I130:I134,I131,L130:L134,"=Orçamento de empresa")&gt;1,"Erro: há repetição de empresa de orçamento de empresa para o item sendo precificado - B10.01a05",
IF(COUNTIFS(I130:I134,I132,L130:L134,"=Orçamento de empresa")&gt;1,"Erro: há repetição de empresa de orçamento de empresa para o item sendo precificado - B10.01a05",
IF(COUNTIFS(I130:I134,I133,L130:L134,"=Orçamento de empresa")&gt;1,"Erro: há repetição de empresa de orçamento de empresa para o item sendo precificado - B10.01a05",
IF(COUNTIFS(I130:I134,I134,L130:L134,"=Orçamento de empresa")&gt;1,"Erro: há repetição de empresa de orçamento de empresa para o item sendo precificado - B10.01a05",
"***")))))</f>
        <v>***</v>
      </c>
      <c r="X130" s="119" t="str">
        <f t="shared" ref="X130" si="417" xml:space="preserve">
IF(AND(I130="Compras governamentais",K130&lt;&gt;"",L130="Orçamento de empresa"),"Erro: a fonte de preços informada é incompatível com compras governamentais - B11.01a05",
IF(AND(I131="Compras governamentais",K131&lt;&gt;"",L131="Orçamento de empresa"),"Erro: a fonte de preços informada é incompatível com compras governamentais - B11.01a05",
IF(AND(I132="Compras governamentais",K132&lt;&gt;"",L132="Orçamento de empresa"),"Erro: a fonte de preços informada é incompatível com compras governamentais - B11.01a05",
IF(AND(I133="Compras governamentais",K133&lt;&gt;"",L133="Orçamento de empresa"),"Erro: a fonte de preços informada é incompatível com compras governamentais - B11.01a05",
IF(AND(I134="Compras governamentais",K134&lt;&gt;"",L134="Orçamento de empresa"),"Erro: a fonte de preços informada é incompatível com compras governamentais - B11.01a05",
"***")))))</f>
        <v>***</v>
      </c>
      <c r="Y130" s="119" t="str">
        <f t="shared" ref="Y130" si="418" xml:space="preserve">
IF(AND(I130="Compras governamentais",K130&lt;&gt;"",L130="Mídia especializada"),"Erro: a fonte de preços informada é incompatível com compras governamentais - B12.01a05",
IF(AND(I131="Compras governamentais",K131&lt;&gt;"",L131="Mídia especializada"),"Erro: a fonte de preços informada é incompatível com compras governamentais - B12.01a05",
IF(AND(I132="Compras governamentais",K132&lt;&gt;"",L132="Mídia especializada"),"Erro: a fonte de preços informada é incompatível com compras governamentais - B12.01a05",
IF(AND(I133="Compras governamentais",K133&lt;&gt;"",L133="Mídia especializada"),"Erro: a fonte de preços informada é incompatível com compras governamentais - B12.01a05",
IF(AND(I134="Compras governamentais",K134&lt;&gt;"",L134="Mídia especializada"),"Erro: a fonte de preços informada é incompatível com compras governamentais - B12.01a05",
"***")))))</f>
        <v>***</v>
      </c>
      <c r="Z130" s="119" t="str">
        <f t="shared" ref="Z130" si="419" xml:space="preserve">
IF(AND(I131&lt;&gt;"",OR(I130="")),"Erro: há linhas sendo puladas - B13.01a04",
IF(AND(I132&lt;&gt;"",OR(I130="",I131="")),"Erro: há linhas sendo puladas - B13.01a04",
IF(AND(I133&lt;&gt;"",OR(I130="",I131="",I132="")),"Erro: há linhas sendo puladas - B13.01a04",
IF(AND(I134&lt;&gt;"",OR(I130="",I131="",I132="",I133="")),"Erro: há linhas sendo puladas - B13.01a04",
"***"))))</f>
        <v>***</v>
      </c>
      <c r="AA130" s="119" t="str">
        <f t="shared" ref="AA130" si="420" xml:space="preserve">
IF(AND(K131&lt;&gt;"",OR(K130="")),"Erro: há linhas sendo puladas - B14.01a05",
IF(AND(K132&lt;&gt;"",OR(K130="",K131="")),"Erro: há linhas sendo puladas - B14.01a05",
IF(AND(K133&lt;&gt;"",OR(K130="",K131="",K132="")),"Erro: há linhas sendo puladas - B14.01a05",
IF(AND(K134&lt;&gt;"",OR(K130="",K131="",K132="",K133="")),"Erro: há linhas sendo puladas - B14.01a05",
"***"))))</f>
        <v>***</v>
      </c>
      <c r="AB130" s="119" t="str">
        <f t="shared" ref="AB130" si="421" xml:space="preserve">
IF(AND(L131&lt;&gt;"",OR(L130="")),"Erro: há linhas sendo puladas - B15.01a05",
IF(AND(L132&lt;&gt;"",OR(L130="",L131="")),"Erro: há linhas sendo puladas - B15.01a05",
IF(AND(L133&lt;&gt;"",OR(L130="",L131="",L132="")),"Erro: há linhas sendo puladas - B15.01a05",
IF(AND(L134&lt;&gt;"",OR(L130="",L131="",L132="",L133="")),"Erro: há linhas sendo puladas - B15.01a05",
"***"))))</f>
        <v>***</v>
      </c>
      <c r="AC130" s="119" t="str">
        <f t="shared" ref="AC130" si="422" xml:space="preserve">
IF(AND(M131&lt;&gt;"",OR(M130="")),"Erro: há linhas sendo puladas - B16.01a05",
IF(AND(M132&lt;&gt;"",OR(M130="",M131="")),"Erro: há linhas sendo puladas - B16.01a05",
IF(AND(M133&lt;&gt;"",OR(M130="",M131="",M132="")),"Erro: há linhas sendo puladas - B16.01a05",
IF(AND(M134&lt;&gt;"",OR(M130="",M131="",M132="",M133="")),"Erro: há linhas sendo puladas - B16.01a05",
"***"))))</f>
        <v>***</v>
      </c>
      <c r="AD130" s="131" t="str">
        <f t="shared" ref="AD130" si="423" xml:space="preserve">
IF(T130&lt;&gt;"Preenchimento correto","",
IF(K130="","",
IF(M130="Não válido","",
K130)))</f>
        <v/>
      </c>
    </row>
    <row r="131" spans="1:30" ht="15" customHeight="1">
      <c r="A131" s="242"/>
      <c r="B131" s="257"/>
      <c r="C131" s="217"/>
      <c r="D131" s="218"/>
      <c r="E131" s="219"/>
      <c r="F131" s="220"/>
      <c r="G131" s="221"/>
      <c r="H131" s="35">
        <v>2</v>
      </c>
      <c r="I131" s="172"/>
      <c r="J131" s="36" t="str">
        <f xml:space="preserve">
IF(I131="","",
VLOOKUP(I131,'BD EMPRES'!$B$8:$C$507,2,FALSE))</f>
        <v/>
      </c>
      <c r="K131" s="178"/>
      <c r="L131" s="179"/>
      <c r="M131" s="179"/>
      <c r="N131" s="180"/>
      <c r="O131" s="223"/>
      <c r="P131" s="228"/>
      <c r="Q131" s="230"/>
      <c r="R131" s="232"/>
      <c r="S131" s="234"/>
      <c r="T131" s="236"/>
      <c r="U131" s="23"/>
      <c r="V131" s="122"/>
      <c r="W131" s="118"/>
      <c r="X131" s="118"/>
      <c r="Y131" s="118"/>
      <c r="Z131" s="118"/>
      <c r="AA131" s="118"/>
      <c r="AB131" s="118"/>
      <c r="AC131" s="118"/>
      <c r="AD131" s="132" t="str">
        <f t="shared" ref="AD131" si="424" xml:space="preserve">
IF(T130&lt;&gt;"Preenchimento correto","",
IF(K131="","",
IF(M131="Não válido","",
K131)))</f>
        <v/>
      </c>
    </row>
    <row r="132" spans="1:30" ht="15" customHeight="1">
      <c r="A132" s="242"/>
      <c r="B132" s="257"/>
      <c r="C132" s="217"/>
      <c r="D132" s="218"/>
      <c r="E132" s="219"/>
      <c r="F132" s="220"/>
      <c r="G132" s="221"/>
      <c r="H132" s="35">
        <v>3</v>
      </c>
      <c r="I132" s="172"/>
      <c r="J132" s="36" t="str">
        <f xml:space="preserve">
IF(I132="","",
VLOOKUP(I132,'BD EMPRES'!$B$8:$C$507,2,FALSE))</f>
        <v/>
      </c>
      <c r="K132" s="178"/>
      <c r="L132" s="179"/>
      <c r="M132" s="179"/>
      <c r="N132" s="180"/>
      <c r="O132" s="223"/>
      <c r="P132" s="228"/>
      <c r="Q132" s="230"/>
      <c r="R132" s="232"/>
      <c r="S132" s="234"/>
      <c r="T132" s="236"/>
      <c r="U132" s="23"/>
      <c r="V132" s="122"/>
      <c r="W132" s="118"/>
      <c r="X132" s="118"/>
      <c r="Y132" s="118"/>
      <c r="Z132" s="118"/>
      <c r="AA132" s="118"/>
      <c r="AB132" s="118"/>
      <c r="AC132" s="118"/>
      <c r="AD132" s="132" t="str">
        <f t="shared" ref="AD132" si="425" xml:space="preserve">
IF(T130&lt;&gt;"Preenchimento correto","",
IF(K132="","",
IF(M132="Não válido","",
K132)))</f>
        <v/>
      </c>
    </row>
    <row r="133" spans="1:30" ht="15" customHeight="1">
      <c r="A133" s="242"/>
      <c r="B133" s="257"/>
      <c r="C133" s="217"/>
      <c r="D133" s="218"/>
      <c r="E133" s="219"/>
      <c r="F133" s="220"/>
      <c r="G133" s="221"/>
      <c r="H133" s="35">
        <v>4</v>
      </c>
      <c r="I133" s="172"/>
      <c r="J133" s="36" t="str">
        <f xml:space="preserve">
IF(I133="","",
VLOOKUP(I133,'BD EMPRES'!$B$8:$C$507,2,FALSE))</f>
        <v/>
      </c>
      <c r="K133" s="178"/>
      <c r="L133" s="179"/>
      <c r="M133" s="179"/>
      <c r="N133" s="180"/>
      <c r="O133" s="223"/>
      <c r="P133" s="228"/>
      <c r="Q133" s="230"/>
      <c r="R133" s="232"/>
      <c r="S133" s="234"/>
      <c r="T133" s="236"/>
      <c r="U133" s="23"/>
      <c r="V133" s="122"/>
      <c r="W133" s="118"/>
      <c r="X133" s="118"/>
      <c r="Y133" s="118"/>
      <c r="Z133" s="118"/>
      <c r="AA133" s="118"/>
      <c r="AB133" s="118"/>
      <c r="AC133" s="118"/>
      <c r="AD133" s="132" t="str">
        <f t="shared" ref="AD133" si="426" xml:space="preserve">
IF(T130&lt;&gt;"Preenchimento correto","",
IF(K133="","",
IF(M133="Não válido","",
K133)))</f>
        <v/>
      </c>
    </row>
    <row r="134" spans="1:30" ht="15" customHeight="1">
      <c r="A134" s="242"/>
      <c r="B134" s="257"/>
      <c r="C134" s="217"/>
      <c r="D134" s="218"/>
      <c r="E134" s="219"/>
      <c r="F134" s="220"/>
      <c r="G134" s="221"/>
      <c r="H134" s="37">
        <v>5</v>
      </c>
      <c r="I134" s="172"/>
      <c r="J134" s="38" t="str">
        <f xml:space="preserve">
IF(I134="","",
VLOOKUP(I134,'BD EMPRES'!$B$8:$C$507,2,FALSE))</f>
        <v/>
      </c>
      <c r="K134" s="183"/>
      <c r="L134" s="181"/>
      <c r="M134" s="181"/>
      <c r="N134" s="182"/>
      <c r="O134" s="224"/>
      <c r="P134" s="228"/>
      <c r="Q134" s="230"/>
      <c r="R134" s="232"/>
      <c r="S134" s="234"/>
      <c r="T134" s="236"/>
      <c r="U134" s="23"/>
      <c r="V134" s="133"/>
      <c r="W134" s="134"/>
      <c r="X134" s="134"/>
      <c r="Y134" s="134"/>
      <c r="Z134" s="134"/>
      <c r="AA134" s="134"/>
      <c r="AB134" s="134"/>
      <c r="AC134" s="134"/>
      <c r="AD134" s="135" t="str">
        <f t="shared" ref="AD134" si="427" xml:space="preserve">
IF(T130&gt;"Preenchimento correto","",
IF(K134="","",
IF(M134="Não válido","",
K134)))</f>
        <v/>
      </c>
    </row>
    <row r="135" spans="1:30" ht="15" customHeight="1">
      <c r="A135" s="242"/>
      <c r="B135" s="257" t="str">
        <f>IF(OR('BD ITEM'!$Q37&lt;&gt;"Preenchimento correto"),"",'BD ITEM'!B37)</f>
        <v/>
      </c>
      <c r="C135" s="217" t="str">
        <f>IF(OR('BD ITEM'!$Q37&lt;&gt;"Preenchimento correto"),"",'BD ITEM'!C37)</f>
        <v/>
      </c>
      <c r="D135" s="218" t="str">
        <f>IF(OR('BD ITEM'!$Q37&lt;&gt;"Preenchimento correto"),"",'BD ITEM'!D37)</f>
        <v/>
      </c>
      <c r="E135" s="219" t="str">
        <f>IF(OR('BD ITEM'!$Q37&lt;&gt;"Preenchimento correto"),"",'BD ITEM'!J37)</f>
        <v/>
      </c>
      <c r="F135" s="220" t="str">
        <f>IF(OR('BD ITEM'!$Q37&lt;&gt;"Preenchimento correto"),"",'BD ITEM'!K37)</f>
        <v/>
      </c>
      <c r="G135" s="221" t="str">
        <f>IF(OR('BD ITEM'!$Q37&lt;&gt;"Preenchimento correto"),"",'BD ITEM'!L37)</f>
        <v/>
      </c>
      <c r="H135" s="39">
        <v>1</v>
      </c>
      <c r="I135" s="173"/>
      <c r="J135" s="34" t="str">
        <f xml:space="preserve">
IF(I135="","",
VLOOKUP(I135,'BD EMPRES'!$B$8:$C$507,2,FALSE))</f>
        <v/>
      </c>
      <c r="K135" s="175"/>
      <c r="L135" s="176"/>
      <c r="M135" s="176"/>
      <c r="N135" s="177"/>
      <c r="O135" s="222"/>
      <c r="P135" s="228" t="str">
        <f t="shared" ref="P135" si="428" xml:space="preserve">
IF(AND(K135="",K136="",K137="",K138="",K139=""),"",
COUNTIFS(K135:K139,"&lt;&gt;""",M135:M139,"=Válido"))</f>
        <v/>
      </c>
      <c r="Q135" s="230" t="str">
        <f t="shared" ref="Q135" si="429" xml:space="preserve">
IF(T135&lt;&gt;"Preenchimento correto","",
IF(P135=1,0,
IF(P135=0,"",
IF(P135="","",
ROUND(_xlfn.STDEV.S(AD135:AD139)/AVERAGE(AD135:AD139),4)))))</f>
        <v/>
      </c>
      <c r="R135" s="232" t="str">
        <f t="shared" ref="R135" si="430" xml:space="preserve">
IF(T135&lt;&gt;"Preenchimento correto","",
IF(P135="","",
IF(P135=0,"",
IF(O135="","",
IF(O135="Menor valor",MIN(AD135:AD139),
IF(AND(O135="Tend. central",Q135&lt;=0.25),ROUND(AVERAGE(AD135:AD139),2),
IF(AND(O135="Tend. central",Q135&gt;0.25),ROUND(MEDIAN(AD135:AD139),2))))))))</f>
        <v/>
      </c>
      <c r="S135" s="234" t="str">
        <f t="shared" ref="S135" si="431" xml:space="preserve">
IF(T135&lt;&gt;"Preenchimento correto","",
IF(O135="","",
IF(P135="","",
IF(P135=0,"",
IF(OR(G135="",R135=""),"",
G135*R135)))))</f>
        <v/>
      </c>
      <c r="T135" s="236" t="str">
        <f t="shared" ref="T135" si="432" xml:space="preserve">
IF(AND(A135="",B135="",I135="",I136="",I137="",I138="",I139="",K135="",K136="",K137="",K138="",K139="",L135="",L136="",L137="",L138="",L139="",M135="",M136="",M137="",M138="",M139="",O135=""),"",
IF(A135="","Preenchimento incompleto: falta informar o ID SEC - B01.01",
IF(AND(A135&lt;&gt;"",B135&lt;&gt;"",I135="",I136="",I137="",I138="",I139="",K135="",K136="",K137="",K138="",K139="",L135="",L136="",L137="",L138="",L139="",M135="",M136="",M137="",M138="",M139="",O135=""),"Preenchimento incompleto: item sem nenhuma informação de empresa e preço e fonte de preço e validade do orçamento e modalidade de cálculo - B02.01",
IF(AND(B135="",OR(I135&lt;&gt;"",I136&lt;&gt;"",I137&lt;&gt;"",I138&lt;&gt;"",I139&lt;&gt;"",K135&lt;&gt;"",K136&lt;&gt;"",K137&lt;&gt;"",K138&lt;&gt;"",K139&lt;&gt;"",L135&lt;&gt;"",L136&lt;&gt;"",L137&lt;&gt;"",L138&lt;&gt;"",L139&lt;&gt;"",M135&lt;&gt;"",M136&lt;&gt;"",M137&lt;&gt;"",M138&lt;&gt;"",M139&lt;&gt;"",O135&lt;&gt;"")),"Erro: há empresa(s) e/ou preço(s) e/ou fonte(s) de preço e/ou validade(s) do orçamento e/ou modalidade de cálculo informados para item inexistente - B03.01",
IF(AND(I135&lt;&gt;"",OR(K135="",L135="",M135="",O135="")),"Preenchimento incompleto: empresa sem preço e(ou) fonte de preço e(ou) validade do orçamento e(ou) modalidade de cálculo associados - B04.01",
IF(AND(I136&lt;&gt;"",OR(K136="",L136="",M136="",O135="")),"Preenchimento incompleto: empresa sem preço e(ou) fonte de preço e(ou) validade do orçamento e(ou) modalidade de cálculo associados - B04.02",
IF(AND(I137&lt;&gt;"",OR(K137="",L137="",M137="",O135="")),"Preenchimento incompleto: empresa sem preço e(ou) fonte de preço e(ou) validade do orçamento e(ou) modalidade de cálculo associados - B04.03",
IF(AND(I138&lt;&gt;"",OR(K138="",L138="",M138="",O135="")),"Preenchimento incompleto: empresa sem preço e(ou) fonte de preço e(ou) validade do orçamento e(ou) modalidade de cálculo associados - B04.04",
IF(AND(I139&lt;&gt;"",OR(K139="",L139="",M139="",O135="")),"Preenchimento incompleto: empresa sem preço e(ou) fonte de preço e(ou) validade do orçamento e(ou) modalidade de cálculo associados - B04.05",
IF(AND(K135&lt;&gt;"",OR(I135="",L135="",M135="",O135="")),"Preenchimento incompleto: preço sem empresa e(ou) fonte do preço associados e(ou) validade do orçamento e(ou) modalidade de cálculo associados - B05.01",
IF(AND(K136&lt;&gt;"",OR(I136="",L136="",M136="",O135="")),"Preenchimento incompleto: preço sem empresa e(ou) fonte do preço associados e(ou) validade do orçamento e(ou) modalidade de cálculo associados - B05.02",
IF(AND(K137&lt;&gt;"",OR(I137="",L137="",M137="",O135="")),"Preenchimento incompleto: preço sem empresa e(ou) fonte do preço associados e(ou) validade do orçamento e(ou) modalidade de cálculo associados - B05.03",
IF(AND(K138&lt;&gt;"",OR(I138="",L138="",M138="",O135="")),"Preenchimento incompleto: preço sem empresa e(ou) fonte do preço associados e(ou) validade do orçamento e(ou) modalidade de cálculo associados - B05.04",
IF(AND(K139&lt;&gt;"",OR(I139="",L139="",M139="",O135="")),"Preenchimento incompleto: preço sem empresa e(ou) fonte do preço associados e(ou) validade do orçamento e(ou) modalidade de cálculo associados - B05.05",
IF(AND(L135&lt;&gt;"",OR(K135="",I135="",M135="",O135="")),"Preenchimento incompleto: fonte do preço sem empresa e(ou) preço associados e(ou) validade do orçamento e(ou) modalidade de cálculo associados - B06.01",
IF(AND(L136&lt;&gt;"",OR(K136="",I136="",M136="",O135="")),"Preenchimento incompleto: fonte do preço sem empresa e(ou) preço associados e(ou) validade do orçamento e(ou) modalidade de cálculo associados - B06.02",
IF(AND(L137&lt;&gt;"",OR(K137="",I137="",M137="",O135="")),"Preenchimento incompleto: fonte do preço sem empresa e(ou) preço associados e(ou) validade do orçamento e(ou) modalidade de cálculo associados - B06.03",
IF(AND(L138&lt;&gt;"",OR(K138="",I138="",M138="",O135="")),"Preenchimento incompleto: fonte do preço sem empresa e(ou) preço associados e(ou) validade do orçamento e(ou) modalidade de cálculo associados - B06.04",
IF(AND(L139&lt;&gt;"",OR(K139="",I139="",M139="",O135="")),"Preenchimento incompleto: fonte do preço sem empresa e(ou) preço associados e(ou) validade do orçamento e(ou) modalidade de cálculo associados - B06.05",
IF(AND(M135&lt;&gt;"",OR(K135="",I135="",L135="",O135="")),"Preenchimento incompleto: validade do orçamento sem empresa e(ou) preço associados e(ou) fonte do preço e(ou) modalidade de cálculo associados - B07.01",
IF(AND(M136&lt;&gt;"",OR(K136="",I136="",L136="",O135="")),"Preenchimento incompleto: validade do orçamento sem empresa e(ou) preço associados e(ou) fonte do preço e(ou) modalidade de cálculo associados - B07.02",
IF(AND(M137&lt;&gt;"",OR(K137="",I137="",L137="",O135="")),"Preenchimento incompleto: validade do orçamento sem empresa e(ou) preço associados e(ou) fonte do preço e(ou) modalidade de cálculo associados - B07.03",
IF(AND(M138&lt;&gt;"",OR(K138="",I138="",L138="",O135="")),"Preenchimento incompleto: validade do orçamento sem empresa e(ou) preço associados e(ou) fonte do preço e(ou) modalidade de cálculo associados - B07.04",
IF(AND(M139&lt;&gt;"",OR(K139="",I139="",L139="",O135="")),"Preenchimento incompleto: validade do orçamento sem empresa e(ou) preço associados e(ou) fonte do preço e(ou) modalidade de cálculo associados - B07.05",
IF(O135="","Preenchimento incompleto: modalidade de cálculo não informada - B08.01",
IF(V135="Erro: há repetição de empresa de mídia especializada para o item sendo precificado - B09.01a05","Erro: há repetição de empresa de mídia especializada para o item sendo precificado - B09.01a05",
IF(W135="Erro: há repetição de empresa de orçamento de empresa para o item sendo precificado - B10.01a05","Erro: há repetição de empresa de orçamento de empresa para o item sendo precificado - B10.01a05",
IF(X135="Erro: a fonte de preços informada é incompatível com compras governamentais - B11.01a05","Erro: a fonte de preços informada é incompatível com compras governamentais - B11.01a05",
IF(Y135="Erro: a fonte de preços informada é incompatível com compras governamentais - B12.01a05","Erro: a fonte de preços informada é incompatível com compras governamentais - B12.01a05",
IF(Z135="Erro: há linhas sendo puladas - B13.01a04","Erro: há linhas sendo puladas - B13.01a04",
IF(AA135="Erro: há linhas sendo puladas - B14.01a05","Erro: há linhas sendo puladas - B14.01a05",
IF(AB135="Erro: há linhas sendo puladas - B15.01a05","Erro: há linhas sendo puladas - B15.01a05",
IF(AC135="Erro: há linhas sendo puladas - B16.01a05","Erro: há linhas sendo puladas - B16.01a05",
IF(AND(P135&lt;&gt;"",P135=0),"Preenchimento incompleto: número de propostas válidas igual a zero - B17.01",
"Preenchimento correto"))))))))))))))))))))))))))))))))))</f>
        <v/>
      </c>
      <c r="U135" s="123"/>
      <c r="V135" s="121" t="str">
        <f t="shared" ref="V135" si="433" xml:space="preserve">
IF(COUNTIFS(I135:I139,I135,L135:L139,"=Mídia especializada")&gt;1,"Erro: há repetição de empresa de mídia especializada para o item sendo precificado - B09.01a05",
IF(COUNTIFS(I135:I139,I136,L135:L139,"=Mídia especializada")&gt;1,"Erro: há repetição de empresa de mídia especializada para o item sendo precificado - B09.01a05",
IF(COUNTIFS(I135:I139,I137,L135:L139,"=Mídia especializada")&gt;1,"Erro: há repetição de empresa de mídia especializada para o item sendo precificado - B09.01a05",
IF(COUNTIFS(I135:I139,I138,L135:L139,"=Mídia especializada")&gt;1,"Erro: há repetição de empresa de mídia especializada para o item sendo precificado - B09.01a05",
IF(COUNTIFS(I135:I139,I139,L135:L139,"=Mídia especializada")&gt;1,"Erro: há repetição de empresa de mídia especializada para o item sendo precificado - B09.01a05",
"***")))))</f>
        <v>***</v>
      </c>
      <c r="W135" s="119" t="str">
        <f t="shared" ref="W135" si="434" xml:space="preserve">
IF(COUNTIFS(I135:I139,I135,L135:L139,"=Orçamento de empresa")&gt;1,"Erro: há repetição de empresa de orçamento de empresa para o item sendo precificado - B10.01a05",
IF(COUNTIFS(I135:I139,I136,L135:L139,"=Orçamento de empresa")&gt;1,"Erro: há repetição de empresa de orçamento de empresa para o item sendo precificado - B10.01a05",
IF(COUNTIFS(I135:I139,I137,L135:L139,"=Orçamento de empresa")&gt;1,"Erro: há repetição de empresa de orçamento de empresa para o item sendo precificado - B10.01a05",
IF(COUNTIFS(I135:I139,I138,L135:L139,"=Orçamento de empresa")&gt;1,"Erro: há repetição de empresa de orçamento de empresa para o item sendo precificado - B10.01a05",
IF(COUNTIFS(I135:I139,I139,L135:L139,"=Orçamento de empresa")&gt;1,"Erro: há repetição de empresa de orçamento de empresa para o item sendo precificado - B10.01a05",
"***")))))</f>
        <v>***</v>
      </c>
      <c r="X135" s="119" t="str">
        <f t="shared" ref="X135" si="435" xml:space="preserve">
IF(AND(I135="Compras governamentais",K135&lt;&gt;"",L135="Orçamento de empresa"),"Erro: a fonte de preços informada é incompatível com compras governamentais - B11.01a05",
IF(AND(I136="Compras governamentais",K136&lt;&gt;"",L136="Orçamento de empresa"),"Erro: a fonte de preços informada é incompatível com compras governamentais - B11.01a05",
IF(AND(I137="Compras governamentais",K137&lt;&gt;"",L137="Orçamento de empresa"),"Erro: a fonte de preços informada é incompatível com compras governamentais - B11.01a05",
IF(AND(I138="Compras governamentais",K138&lt;&gt;"",L138="Orçamento de empresa"),"Erro: a fonte de preços informada é incompatível com compras governamentais - B11.01a05",
IF(AND(I139="Compras governamentais",K139&lt;&gt;"",L139="Orçamento de empresa"),"Erro: a fonte de preços informada é incompatível com compras governamentais - B11.01a05",
"***")))))</f>
        <v>***</v>
      </c>
      <c r="Y135" s="119" t="str">
        <f t="shared" ref="Y135" si="436" xml:space="preserve">
IF(AND(I135="Compras governamentais",K135&lt;&gt;"",L135="Mídia especializada"),"Erro: a fonte de preços informada é incompatível com compras governamentais - B12.01a05",
IF(AND(I136="Compras governamentais",K136&lt;&gt;"",L136="Mídia especializada"),"Erro: a fonte de preços informada é incompatível com compras governamentais - B12.01a05",
IF(AND(I137="Compras governamentais",K137&lt;&gt;"",L137="Mídia especializada"),"Erro: a fonte de preços informada é incompatível com compras governamentais - B12.01a05",
IF(AND(I138="Compras governamentais",K138&lt;&gt;"",L138="Mídia especializada"),"Erro: a fonte de preços informada é incompatível com compras governamentais - B12.01a05",
IF(AND(I139="Compras governamentais",K139&lt;&gt;"",L139="Mídia especializada"),"Erro: a fonte de preços informada é incompatível com compras governamentais - B12.01a05",
"***")))))</f>
        <v>***</v>
      </c>
      <c r="Z135" s="119" t="str">
        <f t="shared" ref="Z135" si="437" xml:space="preserve">
IF(AND(I136&lt;&gt;"",OR(I135="")),"Erro: há linhas sendo puladas - B13.01a04",
IF(AND(I137&lt;&gt;"",OR(I135="",I136="")),"Erro: há linhas sendo puladas - B13.01a04",
IF(AND(I138&lt;&gt;"",OR(I135="",I136="",I137="")),"Erro: há linhas sendo puladas - B13.01a04",
IF(AND(I139&lt;&gt;"",OR(I135="",I136="",I137="",I138="")),"Erro: há linhas sendo puladas - B13.01a04",
"***"))))</f>
        <v>***</v>
      </c>
      <c r="AA135" s="119" t="str">
        <f t="shared" ref="AA135" si="438" xml:space="preserve">
IF(AND(K136&lt;&gt;"",OR(K135="")),"Erro: há linhas sendo puladas - B14.01a05",
IF(AND(K137&lt;&gt;"",OR(K135="",K136="")),"Erro: há linhas sendo puladas - B14.01a05",
IF(AND(K138&lt;&gt;"",OR(K135="",K136="",K137="")),"Erro: há linhas sendo puladas - B14.01a05",
IF(AND(K139&lt;&gt;"",OR(K135="",K136="",K137="",K138="")),"Erro: há linhas sendo puladas - B14.01a05",
"***"))))</f>
        <v>***</v>
      </c>
      <c r="AB135" s="119" t="str">
        <f t="shared" ref="AB135" si="439" xml:space="preserve">
IF(AND(L136&lt;&gt;"",OR(L135="")),"Erro: há linhas sendo puladas - B15.01a05",
IF(AND(L137&lt;&gt;"",OR(L135="",L136="")),"Erro: há linhas sendo puladas - B15.01a05",
IF(AND(L138&lt;&gt;"",OR(L135="",L136="",L137="")),"Erro: há linhas sendo puladas - B15.01a05",
IF(AND(L139&lt;&gt;"",OR(L135="",L136="",L137="",L138="")),"Erro: há linhas sendo puladas - B15.01a05",
"***"))))</f>
        <v>***</v>
      </c>
      <c r="AC135" s="119" t="str">
        <f t="shared" ref="AC135" si="440" xml:space="preserve">
IF(AND(M136&lt;&gt;"",OR(M135="")),"Erro: há linhas sendo puladas - B16.01a05",
IF(AND(M137&lt;&gt;"",OR(M135="",M136="")),"Erro: há linhas sendo puladas - B16.01a05",
IF(AND(M138&lt;&gt;"",OR(M135="",M136="",M137="")),"Erro: há linhas sendo puladas - B16.01a05",
IF(AND(M139&lt;&gt;"",OR(M135="",M136="",M137="",M138="")),"Erro: há linhas sendo puladas - B16.01a05",
"***"))))</f>
        <v>***</v>
      </c>
      <c r="AD135" s="131" t="str">
        <f t="shared" ref="AD135" si="441" xml:space="preserve">
IF(T135&lt;&gt;"Preenchimento correto","",
IF(K135="","",
IF(M135="Não válido","",
K135)))</f>
        <v/>
      </c>
    </row>
    <row r="136" spans="1:30" ht="15" customHeight="1">
      <c r="A136" s="242"/>
      <c r="B136" s="257"/>
      <c r="C136" s="217"/>
      <c r="D136" s="218"/>
      <c r="E136" s="219"/>
      <c r="F136" s="220"/>
      <c r="G136" s="221"/>
      <c r="H136" s="35">
        <v>2</v>
      </c>
      <c r="I136" s="172"/>
      <c r="J136" s="36" t="str">
        <f xml:space="preserve">
IF(I136="","",
VLOOKUP(I136,'BD EMPRES'!$B$8:$C$507,2,FALSE))</f>
        <v/>
      </c>
      <c r="K136" s="178"/>
      <c r="L136" s="179"/>
      <c r="M136" s="179"/>
      <c r="N136" s="180"/>
      <c r="O136" s="223"/>
      <c r="P136" s="228"/>
      <c r="Q136" s="230"/>
      <c r="R136" s="232"/>
      <c r="S136" s="234"/>
      <c r="T136" s="236"/>
      <c r="U136" s="23"/>
      <c r="V136" s="122"/>
      <c r="W136" s="118"/>
      <c r="X136" s="118"/>
      <c r="Y136" s="118"/>
      <c r="Z136" s="118"/>
      <c r="AA136" s="118"/>
      <c r="AB136" s="118"/>
      <c r="AC136" s="118"/>
      <c r="AD136" s="132" t="str">
        <f t="shared" ref="AD136" si="442" xml:space="preserve">
IF(T135&lt;&gt;"Preenchimento correto","",
IF(K136="","",
IF(M136="Não válido","",
K136)))</f>
        <v/>
      </c>
    </row>
    <row r="137" spans="1:30" ht="15" customHeight="1">
      <c r="A137" s="242"/>
      <c r="B137" s="257"/>
      <c r="C137" s="217"/>
      <c r="D137" s="218"/>
      <c r="E137" s="219"/>
      <c r="F137" s="220"/>
      <c r="G137" s="221"/>
      <c r="H137" s="35">
        <v>3</v>
      </c>
      <c r="I137" s="172"/>
      <c r="J137" s="36" t="str">
        <f xml:space="preserve">
IF(I137="","",
VLOOKUP(I137,'BD EMPRES'!$B$8:$C$507,2,FALSE))</f>
        <v/>
      </c>
      <c r="K137" s="178"/>
      <c r="L137" s="179"/>
      <c r="M137" s="179"/>
      <c r="N137" s="180"/>
      <c r="O137" s="223"/>
      <c r="P137" s="228"/>
      <c r="Q137" s="230"/>
      <c r="R137" s="232"/>
      <c r="S137" s="234"/>
      <c r="T137" s="236"/>
      <c r="U137" s="23"/>
      <c r="V137" s="122"/>
      <c r="W137" s="118"/>
      <c r="X137" s="118"/>
      <c r="Y137" s="118"/>
      <c r="Z137" s="118"/>
      <c r="AA137" s="118"/>
      <c r="AB137" s="118"/>
      <c r="AC137" s="118"/>
      <c r="AD137" s="132" t="str">
        <f t="shared" ref="AD137" si="443" xml:space="preserve">
IF(T135&lt;&gt;"Preenchimento correto","",
IF(K137="","",
IF(M137="Não válido","",
K137)))</f>
        <v/>
      </c>
    </row>
    <row r="138" spans="1:30" ht="15" customHeight="1">
      <c r="A138" s="242"/>
      <c r="B138" s="257"/>
      <c r="C138" s="217"/>
      <c r="D138" s="218"/>
      <c r="E138" s="219"/>
      <c r="F138" s="220"/>
      <c r="G138" s="221"/>
      <c r="H138" s="35">
        <v>4</v>
      </c>
      <c r="I138" s="172"/>
      <c r="J138" s="36" t="str">
        <f xml:space="preserve">
IF(I138="","",
VLOOKUP(I138,'BD EMPRES'!$B$8:$C$507,2,FALSE))</f>
        <v/>
      </c>
      <c r="K138" s="178"/>
      <c r="L138" s="179"/>
      <c r="M138" s="179"/>
      <c r="N138" s="180"/>
      <c r="O138" s="223"/>
      <c r="P138" s="228"/>
      <c r="Q138" s="230"/>
      <c r="R138" s="232"/>
      <c r="S138" s="234"/>
      <c r="T138" s="236"/>
      <c r="U138" s="23"/>
      <c r="V138" s="122"/>
      <c r="W138" s="118"/>
      <c r="X138" s="118"/>
      <c r="Y138" s="118"/>
      <c r="Z138" s="118"/>
      <c r="AA138" s="118"/>
      <c r="AB138" s="118"/>
      <c r="AC138" s="118"/>
      <c r="AD138" s="132" t="str">
        <f t="shared" ref="AD138" si="444" xml:space="preserve">
IF(T135&lt;&gt;"Preenchimento correto","",
IF(K138="","",
IF(M138="Não válido","",
K138)))</f>
        <v/>
      </c>
    </row>
    <row r="139" spans="1:30" ht="15" customHeight="1">
      <c r="A139" s="242"/>
      <c r="B139" s="257"/>
      <c r="C139" s="217"/>
      <c r="D139" s="218"/>
      <c r="E139" s="219"/>
      <c r="F139" s="220"/>
      <c r="G139" s="221"/>
      <c r="H139" s="37">
        <v>5</v>
      </c>
      <c r="I139" s="172"/>
      <c r="J139" s="38" t="str">
        <f xml:space="preserve">
IF(I139="","",
VLOOKUP(I139,'BD EMPRES'!$B$8:$C$507,2,FALSE))</f>
        <v/>
      </c>
      <c r="K139" s="183"/>
      <c r="L139" s="181"/>
      <c r="M139" s="181"/>
      <c r="N139" s="182"/>
      <c r="O139" s="224"/>
      <c r="P139" s="228"/>
      <c r="Q139" s="230"/>
      <c r="R139" s="232"/>
      <c r="S139" s="234"/>
      <c r="T139" s="236"/>
      <c r="U139" s="23"/>
      <c r="V139" s="133"/>
      <c r="W139" s="134"/>
      <c r="X139" s="134"/>
      <c r="Y139" s="134"/>
      <c r="Z139" s="134"/>
      <c r="AA139" s="134"/>
      <c r="AB139" s="134"/>
      <c r="AC139" s="134"/>
      <c r="AD139" s="135" t="str">
        <f t="shared" ref="AD139" si="445" xml:space="preserve">
IF(T135&gt;"Preenchimento correto","",
IF(K139="","",
IF(M139="Não válido","",
K139)))</f>
        <v/>
      </c>
    </row>
    <row r="140" spans="1:30" ht="15" customHeight="1">
      <c r="A140" s="242"/>
      <c r="B140" s="257" t="str">
        <f>IF(OR('BD ITEM'!$Q38&lt;&gt;"Preenchimento correto"),"",'BD ITEM'!B38)</f>
        <v/>
      </c>
      <c r="C140" s="217" t="str">
        <f>IF(OR('BD ITEM'!$Q38&lt;&gt;"Preenchimento correto"),"",'BD ITEM'!C38)</f>
        <v/>
      </c>
      <c r="D140" s="218" t="str">
        <f>IF(OR('BD ITEM'!$Q38&lt;&gt;"Preenchimento correto"),"",'BD ITEM'!D38)</f>
        <v/>
      </c>
      <c r="E140" s="219" t="str">
        <f>IF(OR('BD ITEM'!$Q38&lt;&gt;"Preenchimento correto"),"",'BD ITEM'!J38)</f>
        <v/>
      </c>
      <c r="F140" s="220" t="str">
        <f>IF(OR('BD ITEM'!$Q38&lt;&gt;"Preenchimento correto"),"",'BD ITEM'!K38)</f>
        <v/>
      </c>
      <c r="G140" s="221" t="str">
        <f>IF(OR('BD ITEM'!$Q38&lt;&gt;"Preenchimento correto"),"",'BD ITEM'!L38)</f>
        <v/>
      </c>
      <c r="H140" s="39">
        <v>1</v>
      </c>
      <c r="I140" s="173"/>
      <c r="J140" s="34" t="str">
        <f xml:space="preserve">
IF(I140="","",
VLOOKUP(I140,'BD EMPRES'!$B$8:$C$507,2,FALSE))</f>
        <v/>
      </c>
      <c r="K140" s="175"/>
      <c r="L140" s="176"/>
      <c r="M140" s="176"/>
      <c r="N140" s="177"/>
      <c r="O140" s="222"/>
      <c r="P140" s="228" t="str">
        <f t="shared" ref="P140" si="446" xml:space="preserve">
IF(AND(K140="",K141="",K142="",K143="",K144=""),"",
COUNTIFS(K140:K144,"&lt;&gt;""",M140:M144,"=Válido"))</f>
        <v/>
      </c>
      <c r="Q140" s="230" t="str">
        <f t="shared" ref="Q140" si="447" xml:space="preserve">
IF(T140&lt;&gt;"Preenchimento correto","",
IF(P140=1,0,
IF(P140=0,"",
IF(P140="","",
ROUND(_xlfn.STDEV.S(AD140:AD144)/AVERAGE(AD140:AD144),4)))))</f>
        <v/>
      </c>
      <c r="R140" s="232" t="str">
        <f t="shared" ref="R140" si="448" xml:space="preserve">
IF(T140&lt;&gt;"Preenchimento correto","",
IF(P140="","",
IF(P140=0,"",
IF(O140="","",
IF(O140="Menor valor",MIN(AD140:AD144),
IF(AND(O140="Tend. central",Q140&lt;=0.25),ROUND(AVERAGE(AD140:AD144),2),
IF(AND(O140="Tend. central",Q140&gt;0.25),ROUND(MEDIAN(AD140:AD144),2))))))))</f>
        <v/>
      </c>
      <c r="S140" s="234" t="str">
        <f t="shared" ref="S140" si="449" xml:space="preserve">
IF(T140&lt;&gt;"Preenchimento correto","",
IF(O140="","",
IF(P140="","",
IF(P140=0,"",
IF(OR(G140="",R140=""),"",
G140*R140)))))</f>
        <v/>
      </c>
      <c r="T140" s="236" t="str">
        <f t="shared" ref="T140" si="450" xml:space="preserve">
IF(AND(A140="",B140="",I140="",I141="",I142="",I143="",I144="",K140="",K141="",K142="",K143="",K144="",L140="",L141="",L142="",L143="",L144="",M140="",M141="",M142="",M143="",M144="",O140=""),"",
IF(A140="","Preenchimento incompleto: falta informar o ID SEC - B01.01",
IF(AND(A140&lt;&gt;"",B140&lt;&gt;"",I140="",I141="",I142="",I143="",I144="",K140="",K141="",K142="",K143="",K144="",L140="",L141="",L142="",L143="",L144="",M140="",M141="",M142="",M143="",M144="",O140=""),"Preenchimento incompleto: item sem nenhuma informação de empresa e preço e fonte de preço e validade do orçamento e modalidade de cálculo - B02.01",
IF(AND(B140="",OR(I140&lt;&gt;"",I141&lt;&gt;"",I142&lt;&gt;"",I143&lt;&gt;"",I144&lt;&gt;"",K140&lt;&gt;"",K141&lt;&gt;"",K142&lt;&gt;"",K143&lt;&gt;"",K144&lt;&gt;"",L140&lt;&gt;"",L141&lt;&gt;"",L142&lt;&gt;"",L143&lt;&gt;"",L144&lt;&gt;"",M140&lt;&gt;"",M141&lt;&gt;"",M142&lt;&gt;"",M143&lt;&gt;"",M144&lt;&gt;"",O140&lt;&gt;"")),"Erro: há empresa(s) e/ou preço(s) e/ou fonte(s) de preço e/ou validade(s) do orçamento e/ou modalidade de cálculo informados para item inexistente - B03.01",
IF(AND(I140&lt;&gt;"",OR(K140="",L140="",M140="",O140="")),"Preenchimento incompleto: empresa sem preço e(ou) fonte de preço e(ou) validade do orçamento e(ou) modalidade de cálculo associados - B04.01",
IF(AND(I141&lt;&gt;"",OR(K141="",L141="",M141="",O140="")),"Preenchimento incompleto: empresa sem preço e(ou) fonte de preço e(ou) validade do orçamento e(ou) modalidade de cálculo associados - B04.02",
IF(AND(I142&lt;&gt;"",OR(K142="",L142="",M142="",O140="")),"Preenchimento incompleto: empresa sem preço e(ou) fonte de preço e(ou) validade do orçamento e(ou) modalidade de cálculo associados - B04.03",
IF(AND(I143&lt;&gt;"",OR(K143="",L143="",M143="",O140="")),"Preenchimento incompleto: empresa sem preço e(ou) fonte de preço e(ou) validade do orçamento e(ou) modalidade de cálculo associados - B04.04",
IF(AND(I144&lt;&gt;"",OR(K144="",L144="",M144="",O140="")),"Preenchimento incompleto: empresa sem preço e(ou) fonte de preço e(ou) validade do orçamento e(ou) modalidade de cálculo associados - B04.05",
IF(AND(K140&lt;&gt;"",OR(I140="",L140="",M140="",O140="")),"Preenchimento incompleto: preço sem empresa e(ou) fonte do preço associados e(ou) validade do orçamento e(ou) modalidade de cálculo associados - B05.01",
IF(AND(K141&lt;&gt;"",OR(I141="",L141="",M141="",O140="")),"Preenchimento incompleto: preço sem empresa e(ou) fonte do preço associados e(ou) validade do orçamento e(ou) modalidade de cálculo associados - B05.02",
IF(AND(K142&lt;&gt;"",OR(I142="",L142="",M142="",O140="")),"Preenchimento incompleto: preço sem empresa e(ou) fonte do preço associados e(ou) validade do orçamento e(ou) modalidade de cálculo associados - B05.03",
IF(AND(K143&lt;&gt;"",OR(I143="",L143="",M143="",O140="")),"Preenchimento incompleto: preço sem empresa e(ou) fonte do preço associados e(ou) validade do orçamento e(ou) modalidade de cálculo associados - B05.04",
IF(AND(K144&lt;&gt;"",OR(I144="",L144="",M144="",O140="")),"Preenchimento incompleto: preço sem empresa e(ou) fonte do preço associados e(ou) validade do orçamento e(ou) modalidade de cálculo associados - B05.05",
IF(AND(L140&lt;&gt;"",OR(K140="",I140="",M140="",O140="")),"Preenchimento incompleto: fonte do preço sem empresa e(ou) preço associados e(ou) validade do orçamento e(ou) modalidade de cálculo associados - B06.01",
IF(AND(L141&lt;&gt;"",OR(K141="",I141="",M141="",O140="")),"Preenchimento incompleto: fonte do preço sem empresa e(ou) preço associados e(ou) validade do orçamento e(ou) modalidade de cálculo associados - B06.02",
IF(AND(L142&lt;&gt;"",OR(K142="",I142="",M142="",O140="")),"Preenchimento incompleto: fonte do preço sem empresa e(ou) preço associados e(ou) validade do orçamento e(ou) modalidade de cálculo associados - B06.03",
IF(AND(L143&lt;&gt;"",OR(K143="",I143="",M143="",O140="")),"Preenchimento incompleto: fonte do preço sem empresa e(ou) preço associados e(ou) validade do orçamento e(ou) modalidade de cálculo associados - B06.04",
IF(AND(L144&lt;&gt;"",OR(K144="",I144="",M144="",O140="")),"Preenchimento incompleto: fonte do preço sem empresa e(ou) preço associados e(ou) validade do orçamento e(ou) modalidade de cálculo associados - B06.05",
IF(AND(M140&lt;&gt;"",OR(K140="",I140="",L140="",O140="")),"Preenchimento incompleto: validade do orçamento sem empresa e(ou) preço associados e(ou) fonte do preço e(ou) modalidade de cálculo associados - B07.01",
IF(AND(M141&lt;&gt;"",OR(K141="",I141="",L141="",O140="")),"Preenchimento incompleto: validade do orçamento sem empresa e(ou) preço associados e(ou) fonte do preço e(ou) modalidade de cálculo associados - B07.02",
IF(AND(M142&lt;&gt;"",OR(K142="",I142="",L142="",O140="")),"Preenchimento incompleto: validade do orçamento sem empresa e(ou) preço associados e(ou) fonte do preço e(ou) modalidade de cálculo associados - B07.03",
IF(AND(M143&lt;&gt;"",OR(K143="",I143="",L143="",O140="")),"Preenchimento incompleto: validade do orçamento sem empresa e(ou) preço associados e(ou) fonte do preço e(ou) modalidade de cálculo associados - B07.04",
IF(AND(M144&lt;&gt;"",OR(K144="",I144="",L144="",O140="")),"Preenchimento incompleto: validade do orçamento sem empresa e(ou) preço associados e(ou) fonte do preço e(ou) modalidade de cálculo associados - B07.05",
IF(O140="","Preenchimento incompleto: modalidade de cálculo não informada - B08.01",
IF(V140="Erro: há repetição de empresa de mídia especializada para o item sendo precificado - B09.01a05","Erro: há repetição de empresa de mídia especializada para o item sendo precificado - B09.01a05",
IF(W140="Erro: há repetição de empresa de orçamento de empresa para o item sendo precificado - B10.01a05","Erro: há repetição de empresa de orçamento de empresa para o item sendo precificado - B10.01a05",
IF(X140="Erro: a fonte de preços informada é incompatível com compras governamentais - B11.01a05","Erro: a fonte de preços informada é incompatível com compras governamentais - B11.01a05",
IF(Y140="Erro: a fonte de preços informada é incompatível com compras governamentais - B12.01a05","Erro: a fonte de preços informada é incompatível com compras governamentais - B12.01a05",
IF(Z140="Erro: há linhas sendo puladas - B13.01a04","Erro: há linhas sendo puladas - B13.01a04",
IF(AA140="Erro: há linhas sendo puladas - B14.01a05","Erro: há linhas sendo puladas - B14.01a05",
IF(AB140="Erro: há linhas sendo puladas - B15.01a05","Erro: há linhas sendo puladas - B15.01a05",
IF(AC140="Erro: há linhas sendo puladas - B16.01a05","Erro: há linhas sendo puladas - B16.01a05",
IF(AND(P140&lt;&gt;"",P140=0),"Preenchimento incompleto: número de propostas válidas igual a zero - B17.01",
"Preenchimento correto"))))))))))))))))))))))))))))))))))</f>
        <v/>
      </c>
      <c r="U140" s="123"/>
      <c r="V140" s="121" t="str">
        <f t="shared" ref="V140" si="451" xml:space="preserve">
IF(COUNTIFS(I140:I144,I140,L140:L144,"=Mídia especializada")&gt;1,"Erro: há repetição de empresa de mídia especializada para o item sendo precificado - B09.01a05",
IF(COUNTIFS(I140:I144,I141,L140:L144,"=Mídia especializada")&gt;1,"Erro: há repetição de empresa de mídia especializada para o item sendo precificado - B09.01a05",
IF(COUNTIFS(I140:I144,I142,L140:L144,"=Mídia especializada")&gt;1,"Erro: há repetição de empresa de mídia especializada para o item sendo precificado - B09.01a05",
IF(COUNTIFS(I140:I144,I143,L140:L144,"=Mídia especializada")&gt;1,"Erro: há repetição de empresa de mídia especializada para o item sendo precificado - B09.01a05",
IF(COUNTIFS(I140:I144,I144,L140:L144,"=Mídia especializada")&gt;1,"Erro: há repetição de empresa de mídia especializada para o item sendo precificado - B09.01a05",
"***")))))</f>
        <v>***</v>
      </c>
      <c r="W140" s="119" t="str">
        <f t="shared" ref="W140" si="452" xml:space="preserve">
IF(COUNTIFS(I140:I144,I140,L140:L144,"=Orçamento de empresa")&gt;1,"Erro: há repetição de empresa de orçamento de empresa para o item sendo precificado - B10.01a05",
IF(COUNTIFS(I140:I144,I141,L140:L144,"=Orçamento de empresa")&gt;1,"Erro: há repetição de empresa de orçamento de empresa para o item sendo precificado - B10.01a05",
IF(COUNTIFS(I140:I144,I142,L140:L144,"=Orçamento de empresa")&gt;1,"Erro: há repetição de empresa de orçamento de empresa para o item sendo precificado - B10.01a05",
IF(COUNTIFS(I140:I144,I143,L140:L144,"=Orçamento de empresa")&gt;1,"Erro: há repetição de empresa de orçamento de empresa para o item sendo precificado - B10.01a05",
IF(COUNTIFS(I140:I144,I144,L140:L144,"=Orçamento de empresa")&gt;1,"Erro: há repetição de empresa de orçamento de empresa para o item sendo precificado - B10.01a05",
"***")))))</f>
        <v>***</v>
      </c>
      <c r="X140" s="119" t="str">
        <f t="shared" ref="X140" si="453" xml:space="preserve">
IF(AND(I140="Compras governamentais",K140&lt;&gt;"",L140="Orçamento de empresa"),"Erro: a fonte de preços informada é incompatível com compras governamentais - B11.01a05",
IF(AND(I141="Compras governamentais",K141&lt;&gt;"",L141="Orçamento de empresa"),"Erro: a fonte de preços informada é incompatível com compras governamentais - B11.01a05",
IF(AND(I142="Compras governamentais",K142&lt;&gt;"",L142="Orçamento de empresa"),"Erro: a fonte de preços informada é incompatível com compras governamentais - B11.01a05",
IF(AND(I143="Compras governamentais",K143&lt;&gt;"",L143="Orçamento de empresa"),"Erro: a fonte de preços informada é incompatível com compras governamentais - B11.01a05",
IF(AND(I144="Compras governamentais",K144&lt;&gt;"",L144="Orçamento de empresa"),"Erro: a fonte de preços informada é incompatível com compras governamentais - B11.01a05",
"***")))))</f>
        <v>***</v>
      </c>
      <c r="Y140" s="119" t="str">
        <f t="shared" ref="Y140" si="454" xml:space="preserve">
IF(AND(I140="Compras governamentais",K140&lt;&gt;"",L140="Mídia especializada"),"Erro: a fonte de preços informada é incompatível com compras governamentais - B12.01a05",
IF(AND(I141="Compras governamentais",K141&lt;&gt;"",L141="Mídia especializada"),"Erro: a fonte de preços informada é incompatível com compras governamentais - B12.01a05",
IF(AND(I142="Compras governamentais",K142&lt;&gt;"",L142="Mídia especializada"),"Erro: a fonte de preços informada é incompatível com compras governamentais - B12.01a05",
IF(AND(I143="Compras governamentais",K143&lt;&gt;"",L143="Mídia especializada"),"Erro: a fonte de preços informada é incompatível com compras governamentais - B12.01a05",
IF(AND(I144="Compras governamentais",K144&lt;&gt;"",L144="Mídia especializada"),"Erro: a fonte de preços informada é incompatível com compras governamentais - B12.01a05",
"***")))))</f>
        <v>***</v>
      </c>
      <c r="Z140" s="119" t="str">
        <f t="shared" ref="Z140" si="455" xml:space="preserve">
IF(AND(I141&lt;&gt;"",OR(I140="")),"Erro: há linhas sendo puladas - B13.01a04",
IF(AND(I142&lt;&gt;"",OR(I140="",I141="")),"Erro: há linhas sendo puladas - B13.01a04",
IF(AND(I143&lt;&gt;"",OR(I140="",I141="",I142="")),"Erro: há linhas sendo puladas - B13.01a04",
IF(AND(I144&lt;&gt;"",OR(I140="",I141="",I142="",I143="")),"Erro: há linhas sendo puladas - B13.01a04",
"***"))))</f>
        <v>***</v>
      </c>
      <c r="AA140" s="119" t="str">
        <f t="shared" ref="AA140" si="456" xml:space="preserve">
IF(AND(K141&lt;&gt;"",OR(K140="")),"Erro: há linhas sendo puladas - B14.01a05",
IF(AND(K142&lt;&gt;"",OR(K140="",K141="")),"Erro: há linhas sendo puladas - B14.01a05",
IF(AND(K143&lt;&gt;"",OR(K140="",K141="",K142="")),"Erro: há linhas sendo puladas - B14.01a05",
IF(AND(K144&lt;&gt;"",OR(K140="",K141="",K142="",K143="")),"Erro: há linhas sendo puladas - B14.01a05",
"***"))))</f>
        <v>***</v>
      </c>
      <c r="AB140" s="119" t="str">
        <f t="shared" ref="AB140" si="457" xml:space="preserve">
IF(AND(L141&lt;&gt;"",OR(L140="")),"Erro: há linhas sendo puladas - B15.01a05",
IF(AND(L142&lt;&gt;"",OR(L140="",L141="")),"Erro: há linhas sendo puladas - B15.01a05",
IF(AND(L143&lt;&gt;"",OR(L140="",L141="",L142="")),"Erro: há linhas sendo puladas - B15.01a05",
IF(AND(L144&lt;&gt;"",OR(L140="",L141="",L142="",L143="")),"Erro: há linhas sendo puladas - B15.01a05",
"***"))))</f>
        <v>***</v>
      </c>
      <c r="AC140" s="119" t="str">
        <f t="shared" ref="AC140" si="458" xml:space="preserve">
IF(AND(M141&lt;&gt;"",OR(M140="")),"Erro: há linhas sendo puladas - B16.01a05",
IF(AND(M142&lt;&gt;"",OR(M140="",M141="")),"Erro: há linhas sendo puladas - B16.01a05",
IF(AND(M143&lt;&gt;"",OR(M140="",M141="",M142="")),"Erro: há linhas sendo puladas - B16.01a05",
IF(AND(M144&lt;&gt;"",OR(M140="",M141="",M142="",M143="")),"Erro: há linhas sendo puladas - B16.01a05",
"***"))))</f>
        <v>***</v>
      </c>
      <c r="AD140" s="131" t="str">
        <f t="shared" ref="AD140" si="459" xml:space="preserve">
IF(T140&lt;&gt;"Preenchimento correto","",
IF(K140="","",
IF(M140="Não válido","",
K140)))</f>
        <v/>
      </c>
    </row>
    <row r="141" spans="1:30" ht="15" customHeight="1">
      <c r="A141" s="242"/>
      <c r="B141" s="257"/>
      <c r="C141" s="217"/>
      <c r="D141" s="218"/>
      <c r="E141" s="219"/>
      <c r="F141" s="220"/>
      <c r="G141" s="221"/>
      <c r="H141" s="35">
        <v>2</v>
      </c>
      <c r="I141" s="172"/>
      <c r="J141" s="36" t="str">
        <f xml:space="preserve">
IF(I141="","",
VLOOKUP(I141,'BD EMPRES'!$B$8:$C$507,2,FALSE))</f>
        <v/>
      </c>
      <c r="K141" s="178"/>
      <c r="L141" s="179"/>
      <c r="M141" s="179"/>
      <c r="N141" s="180"/>
      <c r="O141" s="223"/>
      <c r="P141" s="228"/>
      <c r="Q141" s="230"/>
      <c r="R141" s="232"/>
      <c r="S141" s="234"/>
      <c r="T141" s="236"/>
      <c r="U141" s="23"/>
      <c r="V141" s="122"/>
      <c r="W141" s="118"/>
      <c r="X141" s="118"/>
      <c r="Y141" s="118"/>
      <c r="Z141" s="118"/>
      <c r="AA141" s="118"/>
      <c r="AB141" s="118"/>
      <c r="AC141" s="118"/>
      <c r="AD141" s="132" t="str">
        <f t="shared" ref="AD141" si="460" xml:space="preserve">
IF(T140&lt;&gt;"Preenchimento correto","",
IF(K141="","",
IF(M141="Não válido","",
K141)))</f>
        <v/>
      </c>
    </row>
    <row r="142" spans="1:30" ht="15" customHeight="1">
      <c r="A142" s="242"/>
      <c r="B142" s="257"/>
      <c r="C142" s="217"/>
      <c r="D142" s="218"/>
      <c r="E142" s="219"/>
      <c r="F142" s="220"/>
      <c r="G142" s="221"/>
      <c r="H142" s="35">
        <v>3</v>
      </c>
      <c r="I142" s="172"/>
      <c r="J142" s="36" t="str">
        <f xml:space="preserve">
IF(I142="","",
VLOOKUP(I142,'BD EMPRES'!$B$8:$C$507,2,FALSE))</f>
        <v/>
      </c>
      <c r="K142" s="178"/>
      <c r="L142" s="179"/>
      <c r="M142" s="179"/>
      <c r="N142" s="180"/>
      <c r="O142" s="223"/>
      <c r="P142" s="228"/>
      <c r="Q142" s="230"/>
      <c r="R142" s="232"/>
      <c r="S142" s="234"/>
      <c r="T142" s="236"/>
      <c r="U142" s="23"/>
      <c r="V142" s="122"/>
      <c r="W142" s="118"/>
      <c r="X142" s="118"/>
      <c r="Y142" s="118"/>
      <c r="Z142" s="118"/>
      <c r="AA142" s="118"/>
      <c r="AB142" s="118"/>
      <c r="AC142" s="118"/>
      <c r="AD142" s="132" t="str">
        <f t="shared" ref="AD142" si="461" xml:space="preserve">
IF(T140&lt;&gt;"Preenchimento correto","",
IF(K142="","",
IF(M142="Não válido","",
K142)))</f>
        <v/>
      </c>
    </row>
    <row r="143" spans="1:30" ht="15" customHeight="1">
      <c r="A143" s="242"/>
      <c r="B143" s="257"/>
      <c r="C143" s="217"/>
      <c r="D143" s="218"/>
      <c r="E143" s="219"/>
      <c r="F143" s="220"/>
      <c r="G143" s="221"/>
      <c r="H143" s="35">
        <v>4</v>
      </c>
      <c r="I143" s="172"/>
      <c r="J143" s="36" t="str">
        <f xml:space="preserve">
IF(I143="","",
VLOOKUP(I143,'BD EMPRES'!$B$8:$C$507,2,FALSE))</f>
        <v/>
      </c>
      <c r="K143" s="178"/>
      <c r="L143" s="179"/>
      <c r="M143" s="179"/>
      <c r="N143" s="180"/>
      <c r="O143" s="223"/>
      <c r="P143" s="228"/>
      <c r="Q143" s="230"/>
      <c r="R143" s="232"/>
      <c r="S143" s="234"/>
      <c r="T143" s="236"/>
      <c r="U143" s="23"/>
      <c r="V143" s="122"/>
      <c r="W143" s="118"/>
      <c r="X143" s="118"/>
      <c r="Y143" s="118"/>
      <c r="Z143" s="118"/>
      <c r="AA143" s="118"/>
      <c r="AB143" s="118"/>
      <c r="AC143" s="118"/>
      <c r="AD143" s="132" t="str">
        <f t="shared" ref="AD143" si="462" xml:space="preserve">
IF(T140&lt;&gt;"Preenchimento correto","",
IF(K143="","",
IF(M143="Não válido","",
K143)))</f>
        <v/>
      </c>
    </row>
    <row r="144" spans="1:30" ht="15" customHeight="1">
      <c r="A144" s="242"/>
      <c r="B144" s="257"/>
      <c r="C144" s="217"/>
      <c r="D144" s="218"/>
      <c r="E144" s="219"/>
      <c r="F144" s="220"/>
      <c r="G144" s="221"/>
      <c r="H144" s="37">
        <v>5</v>
      </c>
      <c r="I144" s="172"/>
      <c r="J144" s="38" t="str">
        <f xml:space="preserve">
IF(I144="","",
VLOOKUP(I144,'BD EMPRES'!$B$8:$C$507,2,FALSE))</f>
        <v/>
      </c>
      <c r="K144" s="183"/>
      <c r="L144" s="181"/>
      <c r="M144" s="181"/>
      <c r="N144" s="182"/>
      <c r="O144" s="224"/>
      <c r="P144" s="228"/>
      <c r="Q144" s="230"/>
      <c r="R144" s="232"/>
      <c r="S144" s="234"/>
      <c r="T144" s="236"/>
      <c r="U144" s="23"/>
      <c r="V144" s="133"/>
      <c r="W144" s="134"/>
      <c r="X144" s="134"/>
      <c r="Y144" s="134"/>
      <c r="Z144" s="134"/>
      <c r="AA144" s="134"/>
      <c r="AB144" s="134"/>
      <c r="AC144" s="134"/>
      <c r="AD144" s="135" t="str">
        <f t="shared" ref="AD144" si="463" xml:space="preserve">
IF(T140&gt;"Preenchimento correto","",
IF(K144="","",
IF(M144="Não válido","",
K144)))</f>
        <v/>
      </c>
    </row>
    <row r="145" spans="1:30" ht="15" customHeight="1">
      <c r="A145" s="242"/>
      <c r="B145" s="257" t="str">
        <f>IF(OR('BD ITEM'!$Q39&lt;&gt;"Preenchimento correto"),"",'BD ITEM'!B39)</f>
        <v/>
      </c>
      <c r="C145" s="217" t="str">
        <f>IF(OR('BD ITEM'!$Q39&lt;&gt;"Preenchimento correto"),"",'BD ITEM'!C39)</f>
        <v/>
      </c>
      <c r="D145" s="218" t="str">
        <f>IF(OR('BD ITEM'!$Q39&lt;&gt;"Preenchimento correto"),"",'BD ITEM'!D39)</f>
        <v/>
      </c>
      <c r="E145" s="219" t="str">
        <f>IF(OR('BD ITEM'!$Q39&lt;&gt;"Preenchimento correto"),"",'BD ITEM'!J39)</f>
        <v/>
      </c>
      <c r="F145" s="220" t="str">
        <f>IF(OR('BD ITEM'!$Q39&lt;&gt;"Preenchimento correto"),"",'BD ITEM'!K39)</f>
        <v/>
      </c>
      <c r="G145" s="221" t="str">
        <f>IF(OR('BD ITEM'!$Q39&lt;&gt;"Preenchimento correto"),"",'BD ITEM'!L39)</f>
        <v/>
      </c>
      <c r="H145" s="39">
        <v>1</v>
      </c>
      <c r="I145" s="173"/>
      <c r="J145" s="34" t="str">
        <f xml:space="preserve">
IF(I145="","",
VLOOKUP(I145,'BD EMPRES'!$B$8:$C$507,2,FALSE))</f>
        <v/>
      </c>
      <c r="K145" s="175"/>
      <c r="L145" s="176"/>
      <c r="M145" s="176"/>
      <c r="N145" s="177"/>
      <c r="O145" s="222"/>
      <c r="P145" s="228" t="str">
        <f t="shared" ref="P145" si="464" xml:space="preserve">
IF(AND(K145="",K146="",K147="",K148="",K149=""),"",
COUNTIFS(K145:K149,"&lt;&gt;""",M145:M149,"=Válido"))</f>
        <v/>
      </c>
      <c r="Q145" s="230" t="str">
        <f t="shared" ref="Q145" si="465" xml:space="preserve">
IF(T145&lt;&gt;"Preenchimento correto","",
IF(P145=1,0,
IF(P145=0,"",
IF(P145="","",
ROUND(_xlfn.STDEV.S(AD145:AD149)/AVERAGE(AD145:AD149),4)))))</f>
        <v/>
      </c>
      <c r="R145" s="232" t="str">
        <f t="shared" ref="R145" si="466" xml:space="preserve">
IF(T145&lt;&gt;"Preenchimento correto","",
IF(P145="","",
IF(P145=0,"",
IF(O145="","",
IF(O145="Menor valor",MIN(AD145:AD149),
IF(AND(O145="Tend. central",Q145&lt;=0.25),ROUND(AVERAGE(AD145:AD149),2),
IF(AND(O145="Tend. central",Q145&gt;0.25),ROUND(MEDIAN(AD145:AD149),2))))))))</f>
        <v/>
      </c>
      <c r="S145" s="234" t="str">
        <f t="shared" ref="S145" si="467" xml:space="preserve">
IF(T145&lt;&gt;"Preenchimento correto","",
IF(O145="","",
IF(P145="","",
IF(P145=0,"",
IF(OR(G145="",R145=""),"",
G145*R145)))))</f>
        <v/>
      </c>
      <c r="T145" s="236" t="str">
        <f t="shared" ref="T145" si="468" xml:space="preserve">
IF(AND(A145="",B145="",I145="",I146="",I147="",I148="",I149="",K145="",K146="",K147="",K148="",K149="",L145="",L146="",L147="",L148="",L149="",M145="",M146="",M147="",M148="",M149="",O145=""),"",
IF(A145="","Preenchimento incompleto: falta informar o ID SEC - B01.01",
IF(AND(A145&lt;&gt;"",B145&lt;&gt;"",I145="",I146="",I147="",I148="",I149="",K145="",K146="",K147="",K148="",K149="",L145="",L146="",L147="",L148="",L149="",M145="",M146="",M147="",M148="",M149="",O145=""),"Preenchimento incompleto: item sem nenhuma informação de empresa e preço e fonte de preço e validade do orçamento e modalidade de cálculo - B02.01",
IF(AND(B145="",OR(I145&lt;&gt;"",I146&lt;&gt;"",I147&lt;&gt;"",I148&lt;&gt;"",I149&lt;&gt;"",K145&lt;&gt;"",K146&lt;&gt;"",K147&lt;&gt;"",K148&lt;&gt;"",K149&lt;&gt;"",L145&lt;&gt;"",L146&lt;&gt;"",L147&lt;&gt;"",L148&lt;&gt;"",L149&lt;&gt;"",M145&lt;&gt;"",M146&lt;&gt;"",M147&lt;&gt;"",M148&lt;&gt;"",M149&lt;&gt;"",O145&lt;&gt;"")),"Erro: há empresa(s) e/ou preço(s) e/ou fonte(s) de preço e/ou validade(s) do orçamento e/ou modalidade de cálculo informados para item inexistente - B03.01",
IF(AND(I145&lt;&gt;"",OR(K145="",L145="",M145="",O145="")),"Preenchimento incompleto: empresa sem preço e(ou) fonte de preço e(ou) validade do orçamento e(ou) modalidade de cálculo associados - B04.01",
IF(AND(I146&lt;&gt;"",OR(K146="",L146="",M146="",O145="")),"Preenchimento incompleto: empresa sem preço e(ou) fonte de preço e(ou) validade do orçamento e(ou) modalidade de cálculo associados - B04.02",
IF(AND(I147&lt;&gt;"",OR(K147="",L147="",M147="",O145="")),"Preenchimento incompleto: empresa sem preço e(ou) fonte de preço e(ou) validade do orçamento e(ou) modalidade de cálculo associados - B04.03",
IF(AND(I148&lt;&gt;"",OR(K148="",L148="",M148="",O145="")),"Preenchimento incompleto: empresa sem preço e(ou) fonte de preço e(ou) validade do orçamento e(ou) modalidade de cálculo associados - B04.04",
IF(AND(I149&lt;&gt;"",OR(K149="",L149="",M149="",O145="")),"Preenchimento incompleto: empresa sem preço e(ou) fonte de preço e(ou) validade do orçamento e(ou) modalidade de cálculo associados - B04.05",
IF(AND(K145&lt;&gt;"",OR(I145="",L145="",M145="",O145="")),"Preenchimento incompleto: preço sem empresa e(ou) fonte do preço associados e(ou) validade do orçamento e(ou) modalidade de cálculo associados - B05.01",
IF(AND(K146&lt;&gt;"",OR(I146="",L146="",M146="",O145="")),"Preenchimento incompleto: preço sem empresa e(ou) fonte do preço associados e(ou) validade do orçamento e(ou) modalidade de cálculo associados - B05.02",
IF(AND(K147&lt;&gt;"",OR(I147="",L147="",M147="",O145="")),"Preenchimento incompleto: preço sem empresa e(ou) fonte do preço associados e(ou) validade do orçamento e(ou) modalidade de cálculo associados - B05.03",
IF(AND(K148&lt;&gt;"",OR(I148="",L148="",M148="",O145="")),"Preenchimento incompleto: preço sem empresa e(ou) fonte do preço associados e(ou) validade do orçamento e(ou) modalidade de cálculo associados - B05.04",
IF(AND(K149&lt;&gt;"",OR(I149="",L149="",M149="",O145="")),"Preenchimento incompleto: preço sem empresa e(ou) fonte do preço associados e(ou) validade do orçamento e(ou) modalidade de cálculo associados - B05.05",
IF(AND(L145&lt;&gt;"",OR(K145="",I145="",M145="",O145="")),"Preenchimento incompleto: fonte do preço sem empresa e(ou) preço associados e(ou) validade do orçamento e(ou) modalidade de cálculo associados - B06.01",
IF(AND(L146&lt;&gt;"",OR(K146="",I146="",M146="",O145="")),"Preenchimento incompleto: fonte do preço sem empresa e(ou) preço associados e(ou) validade do orçamento e(ou) modalidade de cálculo associados - B06.02",
IF(AND(L147&lt;&gt;"",OR(K147="",I147="",M147="",O145="")),"Preenchimento incompleto: fonte do preço sem empresa e(ou) preço associados e(ou) validade do orçamento e(ou) modalidade de cálculo associados - B06.03",
IF(AND(L148&lt;&gt;"",OR(K148="",I148="",M148="",O145="")),"Preenchimento incompleto: fonte do preço sem empresa e(ou) preço associados e(ou) validade do orçamento e(ou) modalidade de cálculo associados - B06.04",
IF(AND(L149&lt;&gt;"",OR(K149="",I149="",M149="",O145="")),"Preenchimento incompleto: fonte do preço sem empresa e(ou) preço associados e(ou) validade do orçamento e(ou) modalidade de cálculo associados - B06.05",
IF(AND(M145&lt;&gt;"",OR(K145="",I145="",L145="",O145="")),"Preenchimento incompleto: validade do orçamento sem empresa e(ou) preço associados e(ou) fonte do preço e(ou) modalidade de cálculo associados - B07.01",
IF(AND(M146&lt;&gt;"",OR(K146="",I146="",L146="",O145="")),"Preenchimento incompleto: validade do orçamento sem empresa e(ou) preço associados e(ou) fonte do preço e(ou) modalidade de cálculo associados - B07.02",
IF(AND(M147&lt;&gt;"",OR(K147="",I147="",L147="",O145="")),"Preenchimento incompleto: validade do orçamento sem empresa e(ou) preço associados e(ou) fonte do preço e(ou) modalidade de cálculo associados - B07.03",
IF(AND(M148&lt;&gt;"",OR(K148="",I148="",L148="",O145="")),"Preenchimento incompleto: validade do orçamento sem empresa e(ou) preço associados e(ou) fonte do preço e(ou) modalidade de cálculo associados - B07.04",
IF(AND(M149&lt;&gt;"",OR(K149="",I149="",L149="",O145="")),"Preenchimento incompleto: validade do orçamento sem empresa e(ou) preço associados e(ou) fonte do preço e(ou) modalidade de cálculo associados - B07.05",
IF(O145="","Preenchimento incompleto: modalidade de cálculo não informada - B08.01",
IF(V145="Erro: há repetição de empresa de mídia especializada para o item sendo precificado - B09.01a05","Erro: há repetição de empresa de mídia especializada para o item sendo precificado - B09.01a05",
IF(W145="Erro: há repetição de empresa de orçamento de empresa para o item sendo precificado - B10.01a05","Erro: há repetição de empresa de orçamento de empresa para o item sendo precificado - B10.01a05",
IF(X145="Erro: a fonte de preços informada é incompatível com compras governamentais - B11.01a05","Erro: a fonte de preços informada é incompatível com compras governamentais - B11.01a05",
IF(Y145="Erro: a fonte de preços informada é incompatível com compras governamentais - B12.01a05","Erro: a fonte de preços informada é incompatível com compras governamentais - B12.01a05",
IF(Z145="Erro: há linhas sendo puladas - B13.01a04","Erro: há linhas sendo puladas - B13.01a04",
IF(AA145="Erro: há linhas sendo puladas - B14.01a05","Erro: há linhas sendo puladas - B14.01a05",
IF(AB145="Erro: há linhas sendo puladas - B15.01a05","Erro: há linhas sendo puladas - B15.01a05",
IF(AC145="Erro: há linhas sendo puladas - B16.01a05","Erro: há linhas sendo puladas - B16.01a05",
IF(AND(P145&lt;&gt;"",P145=0),"Preenchimento incompleto: número de propostas válidas igual a zero - B17.01",
"Preenchimento correto"))))))))))))))))))))))))))))))))))</f>
        <v/>
      </c>
      <c r="U145" s="123"/>
      <c r="V145" s="121" t="str">
        <f t="shared" ref="V145" si="469" xml:space="preserve">
IF(COUNTIFS(I145:I149,I145,L145:L149,"=Mídia especializada")&gt;1,"Erro: há repetição de empresa de mídia especializada para o item sendo precificado - B09.01a05",
IF(COUNTIFS(I145:I149,I146,L145:L149,"=Mídia especializada")&gt;1,"Erro: há repetição de empresa de mídia especializada para o item sendo precificado - B09.01a05",
IF(COUNTIFS(I145:I149,I147,L145:L149,"=Mídia especializada")&gt;1,"Erro: há repetição de empresa de mídia especializada para o item sendo precificado - B09.01a05",
IF(COUNTIFS(I145:I149,I148,L145:L149,"=Mídia especializada")&gt;1,"Erro: há repetição de empresa de mídia especializada para o item sendo precificado - B09.01a05",
IF(COUNTIFS(I145:I149,I149,L145:L149,"=Mídia especializada")&gt;1,"Erro: há repetição de empresa de mídia especializada para o item sendo precificado - B09.01a05",
"***")))))</f>
        <v>***</v>
      </c>
      <c r="W145" s="119" t="str">
        <f t="shared" ref="W145" si="470" xml:space="preserve">
IF(COUNTIFS(I145:I149,I145,L145:L149,"=Orçamento de empresa")&gt;1,"Erro: há repetição de empresa de orçamento de empresa para o item sendo precificado - B10.01a05",
IF(COUNTIFS(I145:I149,I146,L145:L149,"=Orçamento de empresa")&gt;1,"Erro: há repetição de empresa de orçamento de empresa para o item sendo precificado - B10.01a05",
IF(COUNTIFS(I145:I149,I147,L145:L149,"=Orçamento de empresa")&gt;1,"Erro: há repetição de empresa de orçamento de empresa para o item sendo precificado - B10.01a05",
IF(COUNTIFS(I145:I149,I148,L145:L149,"=Orçamento de empresa")&gt;1,"Erro: há repetição de empresa de orçamento de empresa para o item sendo precificado - B10.01a05",
IF(COUNTIFS(I145:I149,I149,L145:L149,"=Orçamento de empresa")&gt;1,"Erro: há repetição de empresa de orçamento de empresa para o item sendo precificado - B10.01a05",
"***")))))</f>
        <v>***</v>
      </c>
      <c r="X145" s="119" t="str">
        <f t="shared" ref="X145" si="471" xml:space="preserve">
IF(AND(I145="Compras governamentais",K145&lt;&gt;"",L145="Orçamento de empresa"),"Erro: a fonte de preços informada é incompatível com compras governamentais - B11.01a05",
IF(AND(I146="Compras governamentais",K146&lt;&gt;"",L146="Orçamento de empresa"),"Erro: a fonte de preços informada é incompatível com compras governamentais - B11.01a05",
IF(AND(I147="Compras governamentais",K147&lt;&gt;"",L147="Orçamento de empresa"),"Erro: a fonte de preços informada é incompatível com compras governamentais - B11.01a05",
IF(AND(I148="Compras governamentais",K148&lt;&gt;"",L148="Orçamento de empresa"),"Erro: a fonte de preços informada é incompatível com compras governamentais - B11.01a05",
IF(AND(I149="Compras governamentais",K149&lt;&gt;"",L149="Orçamento de empresa"),"Erro: a fonte de preços informada é incompatível com compras governamentais - B11.01a05",
"***")))))</f>
        <v>***</v>
      </c>
      <c r="Y145" s="119" t="str">
        <f t="shared" ref="Y145" si="472" xml:space="preserve">
IF(AND(I145="Compras governamentais",K145&lt;&gt;"",L145="Mídia especializada"),"Erro: a fonte de preços informada é incompatível com compras governamentais - B12.01a05",
IF(AND(I146="Compras governamentais",K146&lt;&gt;"",L146="Mídia especializada"),"Erro: a fonte de preços informada é incompatível com compras governamentais - B12.01a05",
IF(AND(I147="Compras governamentais",K147&lt;&gt;"",L147="Mídia especializada"),"Erro: a fonte de preços informada é incompatível com compras governamentais - B12.01a05",
IF(AND(I148="Compras governamentais",K148&lt;&gt;"",L148="Mídia especializada"),"Erro: a fonte de preços informada é incompatível com compras governamentais - B12.01a05",
IF(AND(I149="Compras governamentais",K149&lt;&gt;"",L149="Mídia especializada"),"Erro: a fonte de preços informada é incompatível com compras governamentais - B12.01a05",
"***")))))</f>
        <v>***</v>
      </c>
      <c r="Z145" s="119" t="str">
        <f t="shared" ref="Z145" si="473" xml:space="preserve">
IF(AND(I146&lt;&gt;"",OR(I145="")),"Erro: há linhas sendo puladas - B13.01a04",
IF(AND(I147&lt;&gt;"",OR(I145="",I146="")),"Erro: há linhas sendo puladas - B13.01a04",
IF(AND(I148&lt;&gt;"",OR(I145="",I146="",I147="")),"Erro: há linhas sendo puladas - B13.01a04",
IF(AND(I149&lt;&gt;"",OR(I145="",I146="",I147="",I148="")),"Erro: há linhas sendo puladas - B13.01a04",
"***"))))</f>
        <v>***</v>
      </c>
      <c r="AA145" s="119" t="str">
        <f t="shared" ref="AA145" si="474" xml:space="preserve">
IF(AND(K146&lt;&gt;"",OR(K145="")),"Erro: há linhas sendo puladas - B14.01a05",
IF(AND(K147&lt;&gt;"",OR(K145="",K146="")),"Erro: há linhas sendo puladas - B14.01a05",
IF(AND(K148&lt;&gt;"",OR(K145="",K146="",K147="")),"Erro: há linhas sendo puladas - B14.01a05",
IF(AND(K149&lt;&gt;"",OR(K145="",K146="",K147="",K148="")),"Erro: há linhas sendo puladas - B14.01a05",
"***"))))</f>
        <v>***</v>
      </c>
      <c r="AB145" s="119" t="str">
        <f t="shared" ref="AB145" si="475" xml:space="preserve">
IF(AND(L146&lt;&gt;"",OR(L145="")),"Erro: há linhas sendo puladas - B15.01a05",
IF(AND(L147&lt;&gt;"",OR(L145="",L146="")),"Erro: há linhas sendo puladas - B15.01a05",
IF(AND(L148&lt;&gt;"",OR(L145="",L146="",L147="")),"Erro: há linhas sendo puladas - B15.01a05",
IF(AND(L149&lt;&gt;"",OR(L145="",L146="",L147="",L148="")),"Erro: há linhas sendo puladas - B15.01a05",
"***"))))</f>
        <v>***</v>
      </c>
      <c r="AC145" s="119" t="str">
        <f t="shared" ref="AC145" si="476" xml:space="preserve">
IF(AND(M146&lt;&gt;"",OR(M145="")),"Erro: há linhas sendo puladas - B16.01a05",
IF(AND(M147&lt;&gt;"",OR(M145="",M146="")),"Erro: há linhas sendo puladas - B16.01a05",
IF(AND(M148&lt;&gt;"",OR(M145="",M146="",M147="")),"Erro: há linhas sendo puladas - B16.01a05",
IF(AND(M149&lt;&gt;"",OR(M145="",M146="",M147="",M148="")),"Erro: há linhas sendo puladas - B16.01a05",
"***"))))</f>
        <v>***</v>
      </c>
      <c r="AD145" s="131" t="str">
        <f t="shared" ref="AD145" si="477" xml:space="preserve">
IF(T145&lt;&gt;"Preenchimento correto","",
IF(K145="","",
IF(M145="Não válido","",
K145)))</f>
        <v/>
      </c>
    </row>
    <row r="146" spans="1:30" ht="15" customHeight="1">
      <c r="A146" s="242"/>
      <c r="B146" s="257"/>
      <c r="C146" s="217"/>
      <c r="D146" s="218"/>
      <c r="E146" s="219"/>
      <c r="F146" s="220"/>
      <c r="G146" s="221"/>
      <c r="H146" s="35">
        <v>2</v>
      </c>
      <c r="I146" s="172"/>
      <c r="J146" s="36" t="str">
        <f xml:space="preserve">
IF(I146="","",
VLOOKUP(I146,'BD EMPRES'!$B$8:$C$507,2,FALSE))</f>
        <v/>
      </c>
      <c r="K146" s="178"/>
      <c r="L146" s="179"/>
      <c r="M146" s="179"/>
      <c r="N146" s="180"/>
      <c r="O146" s="223"/>
      <c r="P146" s="228"/>
      <c r="Q146" s="230"/>
      <c r="R146" s="232"/>
      <c r="S146" s="234"/>
      <c r="T146" s="236"/>
      <c r="U146" s="23"/>
      <c r="V146" s="122"/>
      <c r="W146" s="118"/>
      <c r="X146" s="118"/>
      <c r="Y146" s="118"/>
      <c r="Z146" s="118"/>
      <c r="AA146" s="118"/>
      <c r="AB146" s="118"/>
      <c r="AC146" s="118"/>
      <c r="AD146" s="132" t="str">
        <f t="shared" ref="AD146" si="478" xml:space="preserve">
IF(T145&lt;&gt;"Preenchimento correto","",
IF(K146="","",
IF(M146="Não válido","",
K146)))</f>
        <v/>
      </c>
    </row>
    <row r="147" spans="1:30" ht="15" customHeight="1">
      <c r="A147" s="242"/>
      <c r="B147" s="257"/>
      <c r="C147" s="217"/>
      <c r="D147" s="218"/>
      <c r="E147" s="219"/>
      <c r="F147" s="220"/>
      <c r="G147" s="221"/>
      <c r="H147" s="35">
        <v>3</v>
      </c>
      <c r="I147" s="172"/>
      <c r="J147" s="36" t="str">
        <f xml:space="preserve">
IF(I147="","",
VLOOKUP(I147,'BD EMPRES'!$B$8:$C$507,2,FALSE))</f>
        <v/>
      </c>
      <c r="K147" s="178"/>
      <c r="L147" s="179"/>
      <c r="M147" s="179"/>
      <c r="N147" s="180"/>
      <c r="O147" s="223"/>
      <c r="P147" s="228"/>
      <c r="Q147" s="230"/>
      <c r="R147" s="232"/>
      <c r="S147" s="234"/>
      <c r="T147" s="236"/>
      <c r="U147" s="23"/>
      <c r="V147" s="122"/>
      <c r="W147" s="118"/>
      <c r="X147" s="118"/>
      <c r="Y147" s="118"/>
      <c r="Z147" s="118"/>
      <c r="AA147" s="118"/>
      <c r="AB147" s="118"/>
      <c r="AC147" s="118"/>
      <c r="AD147" s="132" t="str">
        <f t="shared" ref="AD147" si="479" xml:space="preserve">
IF(T145&lt;&gt;"Preenchimento correto","",
IF(K147="","",
IF(M147="Não válido","",
K147)))</f>
        <v/>
      </c>
    </row>
    <row r="148" spans="1:30" ht="15" customHeight="1">
      <c r="A148" s="242"/>
      <c r="B148" s="257"/>
      <c r="C148" s="217"/>
      <c r="D148" s="218"/>
      <c r="E148" s="219"/>
      <c r="F148" s="220"/>
      <c r="G148" s="221"/>
      <c r="H148" s="35">
        <v>4</v>
      </c>
      <c r="I148" s="172"/>
      <c r="J148" s="36" t="str">
        <f xml:space="preserve">
IF(I148="","",
VLOOKUP(I148,'BD EMPRES'!$B$8:$C$507,2,FALSE))</f>
        <v/>
      </c>
      <c r="K148" s="178"/>
      <c r="L148" s="179"/>
      <c r="M148" s="179"/>
      <c r="N148" s="180"/>
      <c r="O148" s="223"/>
      <c r="P148" s="228"/>
      <c r="Q148" s="230"/>
      <c r="R148" s="232"/>
      <c r="S148" s="234"/>
      <c r="T148" s="236"/>
      <c r="U148" s="23"/>
      <c r="V148" s="122"/>
      <c r="W148" s="118"/>
      <c r="X148" s="118"/>
      <c r="Y148" s="118"/>
      <c r="Z148" s="118"/>
      <c r="AA148" s="118"/>
      <c r="AB148" s="118"/>
      <c r="AC148" s="118"/>
      <c r="AD148" s="132" t="str">
        <f t="shared" ref="AD148" si="480" xml:space="preserve">
IF(T145&lt;&gt;"Preenchimento correto","",
IF(K148="","",
IF(M148="Não válido","",
K148)))</f>
        <v/>
      </c>
    </row>
    <row r="149" spans="1:30" ht="15" customHeight="1">
      <c r="A149" s="242"/>
      <c r="B149" s="257"/>
      <c r="C149" s="217"/>
      <c r="D149" s="218"/>
      <c r="E149" s="219"/>
      <c r="F149" s="220"/>
      <c r="G149" s="221"/>
      <c r="H149" s="37">
        <v>5</v>
      </c>
      <c r="I149" s="172"/>
      <c r="J149" s="38" t="str">
        <f xml:space="preserve">
IF(I149="","",
VLOOKUP(I149,'BD EMPRES'!$B$8:$C$507,2,FALSE))</f>
        <v/>
      </c>
      <c r="K149" s="183"/>
      <c r="L149" s="181"/>
      <c r="M149" s="181"/>
      <c r="N149" s="182"/>
      <c r="O149" s="224"/>
      <c r="P149" s="228"/>
      <c r="Q149" s="230"/>
      <c r="R149" s="232"/>
      <c r="S149" s="234"/>
      <c r="T149" s="236"/>
      <c r="U149" s="23"/>
      <c r="V149" s="133"/>
      <c r="W149" s="134"/>
      <c r="X149" s="134"/>
      <c r="Y149" s="134"/>
      <c r="Z149" s="134"/>
      <c r="AA149" s="134"/>
      <c r="AB149" s="134"/>
      <c r="AC149" s="134"/>
      <c r="AD149" s="135" t="str">
        <f t="shared" ref="AD149" si="481" xml:space="preserve">
IF(T145&gt;"Preenchimento correto","",
IF(K149="","",
IF(M149="Não válido","",
K149)))</f>
        <v/>
      </c>
    </row>
    <row r="150" spans="1:30" ht="15" customHeight="1">
      <c r="A150" s="242"/>
      <c r="B150" s="257" t="str">
        <f>IF(OR('BD ITEM'!$Q40&lt;&gt;"Preenchimento correto"),"",'BD ITEM'!B40)</f>
        <v/>
      </c>
      <c r="C150" s="217" t="str">
        <f>IF(OR('BD ITEM'!$Q40&lt;&gt;"Preenchimento correto"),"",'BD ITEM'!C40)</f>
        <v/>
      </c>
      <c r="D150" s="218" t="str">
        <f>IF(OR('BD ITEM'!$Q40&lt;&gt;"Preenchimento correto"),"",'BD ITEM'!D40)</f>
        <v/>
      </c>
      <c r="E150" s="219" t="str">
        <f>IF(OR('BD ITEM'!$Q40&lt;&gt;"Preenchimento correto"),"",'BD ITEM'!J40)</f>
        <v/>
      </c>
      <c r="F150" s="220" t="str">
        <f>IF(OR('BD ITEM'!$Q40&lt;&gt;"Preenchimento correto"),"",'BD ITEM'!K40)</f>
        <v/>
      </c>
      <c r="G150" s="221" t="str">
        <f>IF(OR('BD ITEM'!$Q40&lt;&gt;"Preenchimento correto"),"",'BD ITEM'!L40)</f>
        <v/>
      </c>
      <c r="H150" s="39">
        <v>1</v>
      </c>
      <c r="I150" s="173"/>
      <c r="J150" s="34" t="str">
        <f xml:space="preserve">
IF(I150="","",
VLOOKUP(I150,'BD EMPRES'!$B$8:$C$507,2,FALSE))</f>
        <v/>
      </c>
      <c r="K150" s="175"/>
      <c r="L150" s="176"/>
      <c r="M150" s="176"/>
      <c r="N150" s="177"/>
      <c r="O150" s="222"/>
      <c r="P150" s="228" t="str">
        <f t="shared" ref="P150" si="482" xml:space="preserve">
IF(AND(K150="",K151="",K152="",K153="",K154=""),"",
COUNTIFS(K150:K154,"&lt;&gt;""",M150:M154,"=Válido"))</f>
        <v/>
      </c>
      <c r="Q150" s="230" t="str">
        <f t="shared" ref="Q150" si="483" xml:space="preserve">
IF(T150&lt;&gt;"Preenchimento correto","",
IF(P150=1,0,
IF(P150=0,"",
IF(P150="","",
ROUND(_xlfn.STDEV.S(AD150:AD154)/AVERAGE(AD150:AD154),4)))))</f>
        <v/>
      </c>
      <c r="R150" s="232" t="str">
        <f t="shared" ref="R150" si="484" xml:space="preserve">
IF(T150&lt;&gt;"Preenchimento correto","",
IF(P150="","",
IF(P150=0,"",
IF(O150="","",
IF(O150="Menor valor",MIN(AD150:AD154),
IF(AND(O150="Tend. central",Q150&lt;=0.25),ROUND(AVERAGE(AD150:AD154),2),
IF(AND(O150="Tend. central",Q150&gt;0.25),ROUND(MEDIAN(AD150:AD154),2))))))))</f>
        <v/>
      </c>
      <c r="S150" s="234" t="str">
        <f t="shared" ref="S150" si="485" xml:space="preserve">
IF(T150&lt;&gt;"Preenchimento correto","",
IF(O150="","",
IF(P150="","",
IF(P150=0,"",
IF(OR(G150="",R150=""),"",
G150*R150)))))</f>
        <v/>
      </c>
      <c r="T150" s="236" t="str">
        <f t="shared" ref="T150" si="486" xml:space="preserve">
IF(AND(A150="",B150="",I150="",I151="",I152="",I153="",I154="",K150="",K151="",K152="",K153="",K154="",L150="",L151="",L152="",L153="",L154="",M150="",M151="",M152="",M153="",M154="",O150=""),"",
IF(A150="","Preenchimento incompleto: falta informar o ID SEC - B01.01",
IF(AND(A150&lt;&gt;"",B150&lt;&gt;"",I150="",I151="",I152="",I153="",I154="",K150="",K151="",K152="",K153="",K154="",L150="",L151="",L152="",L153="",L154="",M150="",M151="",M152="",M153="",M154="",O150=""),"Preenchimento incompleto: item sem nenhuma informação de empresa e preço e fonte de preço e validade do orçamento e modalidade de cálculo - B02.01",
IF(AND(B150="",OR(I150&lt;&gt;"",I151&lt;&gt;"",I152&lt;&gt;"",I153&lt;&gt;"",I154&lt;&gt;"",K150&lt;&gt;"",K151&lt;&gt;"",K152&lt;&gt;"",K153&lt;&gt;"",K154&lt;&gt;"",L150&lt;&gt;"",L151&lt;&gt;"",L152&lt;&gt;"",L153&lt;&gt;"",L154&lt;&gt;"",M150&lt;&gt;"",M151&lt;&gt;"",M152&lt;&gt;"",M153&lt;&gt;"",M154&lt;&gt;"",O150&lt;&gt;"")),"Erro: há empresa(s) e/ou preço(s) e/ou fonte(s) de preço e/ou validade(s) do orçamento e/ou modalidade de cálculo informados para item inexistente - B03.01",
IF(AND(I150&lt;&gt;"",OR(K150="",L150="",M150="",O150="")),"Preenchimento incompleto: empresa sem preço e(ou) fonte de preço e(ou) validade do orçamento e(ou) modalidade de cálculo associados - B04.01",
IF(AND(I151&lt;&gt;"",OR(K151="",L151="",M151="",O150="")),"Preenchimento incompleto: empresa sem preço e(ou) fonte de preço e(ou) validade do orçamento e(ou) modalidade de cálculo associados - B04.02",
IF(AND(I152&lt;&gt;"",OR(K152="",L152="",M152="",O150="")),"Preenchimento incompleto: empresa sem preço e(ou) fonte de preço e(ou) validade do orçamento e(ou) modalidade de cálculo associados - B04.03",
IF(AND(I153&lt;&gt;"",OR(K153="",L153="",M153="",O150="")),"Preenchimento incompleto: empresa sem preço e(ou) fonte de preço e(ou) validade do orçamento e(ou) modalidade de cálculo associados - B04.04",
IF(AND(I154&lt;&gt;"",OR(K154="",L154="",M154="",O150="")),"Preenchimento incompleto: empresa sem preço e(ou) fonte de preço e(ou) validade do orçamento e(ou) modalidade de cálculo associados - B04.05",
IF(AND(K150&lt;&gt;"",OR(I150="",L150="",M150="",O150="")),"Preenchimento incompleto: preço sem empresa e(ou) fonte do preço associados e(ou) validade do orçamento e(ou) modalidade de cálculo associados - B05.01",
IF(AND(K151&lt;&gt;"",OR(I151="",L151="",M151="",O150="")),"Preenchimento incompleto: preço sem empresa e(ou) fonte do preço associados e(ou) validade do orçamento e(ou) modalidade de cálculo associados - B05.02",
IF(AND(K152&lt;&gt;"",OR(I152="",L152="",M152="",O150="")),"Preenchimento incompleto: preço sem empresa e(ou) fonte do preço associados e(ou) validade do orçamento e(ou) modalidade de cálculo associados - B05.03",
IF(AND(K153&lt;&gt;"",OR(I153="",L153="",M153="",O150="")),"Preenchimento incompleto: preço sem empresa e(ou) fonte do preço associados e(ou) validade do orçamento e(ou) modalidade de cálculo associados - B05.04",
IF(AND(K154&lt;&gt;"",OR(I154="",L154="",M154="",O150="")),"Preenchimento incompleto: preço sem empresa e(ou) fonte do preço associados e(ou) validade do orçamento e(ou) modalidade de cálculo associados - B05.05",
IF(AND(L150&lt;&gt;"",OR(K150="",I150="",M150="",O150="")),"Preenchimento incompleto: fonte do preço sem empresa e(ou) preço associados e(ou) validade do orçamento e(ou) modalidade de cálculo associados - B06.01",
IF(AND(L151&lt;&gt;"",OR(K151="",I151="",M151="",O150="")),"Preenchimento incompleto: fonte do preço sem empresa e(ou) preço associados e(ou) validade do orçamento e(ou) modalidade de cálculo associados - B06.02",
IF(AND(L152&lt;&gt;"",OR(K152="",I152="",M152="",O150="")),"Preenchimento incompleto: fonte do preço sem empresa e(ou) preço associados e(ou) validade do orçamento e(ou) modalidade de cálculo associados - B06.03",
IF(AND(L153&lt;&gt;"",OR(K153="",I153="",M153="",O150="")),"Preenchimento incompleto: fonte do preço sem empresa e(ou) preço associados e(ou) validade do orçamento e(ou) modalidade de cálculo associados - B06.04",
IF(AND(L154&lt;&gt;"",OR(K154="",I154="",M154="",O150="")),"Preenchimento incompleto: fonte do preço sem empresa e(ou) preço associados e(ou) validade do orçamento e(ou) modalidade de cálculo associados - B06.05",
IF(AND(M150&lt;&gt;"",OR(K150="",I150="",L150="",O150="")),"Preenchimento incompleto: validade do orçamento sem empresa e(ou) preço associados e(ou) fonte do preço e(ou) modalidade de cálculo associados - B07.01",
IF(AND(M151&lt;&gt;"",OR(K151="",I151="",L151="",O150="")),"Preenchimento incompleto: validade do orçamento sem empresa e(ou) preço associados e(ou) fonte do preço e(ou) modalidade de cálculo associados - B07.02",
IF(AND(M152&lt;&gt;"",OR(K152="",I152="",L152="",O150="")),"Preenchimento incompleto: validade do orçamento sem empresa e(ou) preço associados e(ou) fonte do preço e(ou) modalidade de cálculo associados - B07.03",
IF(AND(M153&lt;&gt;"",OR(K153="",I153="",L153="",O150="")),"Preenchimento incompleto: validade do orçamento sem empresa e(ou) preço associados e(ou) fonte do preço e(ou) modalidade de cálculo associados - B07.04",
IF(AND(M154&lt;&gt;"",OR(K154="",I154="",L154="",O150="")),"Preenchimento incompleto: validade do orçamento sem empresa e(ou) preço associados e(ou) fonte do preço e(ou) modalidade de cálculo associados - B07.05",
IF(O150="","Preenchimento incompleto: modalidade de cálculo não informada - B08.01",
IF(V150="Erro: há repetição de empresa de mídia especializada para o item sendo precificado - B09.01a05","Erro: há repetição de empresa de mídia especializada para o item sendo precificado - B09.01a05",
IF(W150="Erro: há repetição de empresa de orçamento de empresa para o item sendo precificado - B10.01a05","Erro: há repetição de empresa de orçamento de empresa para o item sendo precificado - B10.01a05",
IF(X150="Erro: a fonte de preços informada é incompatível com compras governamentais - B11.01a05","Erro: a fonte de preços informada é incompatível com compras governamentais - B11.01a05",
IF(Y150="Erro: a fonte de preços informada é incompatível com compras governamentais - B12.01a05","Erro: a fonte de preços informada é incompatível com compras governamentais - B12.01a05",
IF(Z150="Erro: há linhas sendo puladas - B13.01a04","Erro: há linhas sendo puladas - B13.01a04",
IF(AA150="Erro: há linhas sendo puladas - B14.01a05","Erro: há linhas sendo puladas - B14.01a05",
IF(AB150="Erro: há linhas sendo puladas - B15.01a05","Erro: há linhas sendo puladas - B15.01a05",
IF(AC150="Erro: há linhas sendo puladas - B16.01a05","Erro: há linhas sendo puladas - B16.01a05",
IF(AND(P150&lt;&gt;"",P150=0),"Preenchimento incompleto: número de propostas válidas igual a zero - B17.01",
"Preenchimento correto"))))))))))))))))))))))))))))))))))</f>
        <v/>
      </c>
      <c r="U150" s="123"/>
      <c r="V150" s="121" t="str">
        <f t="shared" ref="V150" si="487" xml:space="preserve">
IF(COUNTIFS(I150:I154,I150,L150:L154,"=Mídia especializada")&gt;1,"Erro: há repetição de empresa de mídia especializada para o item sendo precificado - B09.01a05",
IF(COUNTIFS(I150:I154,I151,L150:L154,"=Mídia especializada")&gt;1,"Erro: há repetição de empresa de mídia especializada para o item sendo precificado - B09.01a05",
IF(COUNTIFS(I150:I154,I152,L150:L154,"=Mídia especializada")&gt;1,"Erro: há repetição de empresa de mídia especializada para o item sendo precificado - B09.01a05",
IF(COUNTIFS(I150:I154,I153,L150:L154,"=Mídia especializada")&gt;1,"Erro: há repetição de empresa de mídia especializada para o item sendo precificado - B09.01a05",
IF(COUNTIFS(I150:I154,I154,L150:L154,"=Mídia especializada")&gt;1,"Erro: há repetição de empresa de mídia especializada para o item sendo precificado - B09.01a05",
"***")))))</f>
        <v>***</v>
      </c>
      <c r="W150" s="119" t="str">
        <f t="shared" ref="W150" si="488" xml:space="preserve">
IF(COUNTIFS(I150:I154,I150,L150:L154,"=Orçamento de empresa")&gt;1,"Erro: há repetição de empresa de orçamento de empresa para o item sendo precificado - B10.01a05",
IF(COUNTIFS(I150:I154,I151,L150:L154,"=Orçamento de empresa")&gt;1,"Erro: há repetição de empresa de orçamento de empresa para o item sendo precificado - B10.01a05",
IF(COUNTIFS(I150:I154,I152,L150:L154,"=Orçamento de empresa")&gt;1,"Erro: há repetição de empresa de orçamento de empresa para o item sendo precificado - B10.01a05",
IF(COUNTIFS(I150:I154,I153,L150:L154,"=Orçamento de empresa")&gt;1,"Erro: há repetição de empresa de orçamento de empresa para o item sendo precificado - B10.01a05",
IF(COUNTIFS(I150:I154,I154,L150:L154,"=Orçamento de empresa")&gt;1,"Erro: há repetição de empresa de orçamento de empresa para o item sendo precificado - B10.01a05",
"***")))))</f>
        <v>***</v>
      </c>
      <c r="X150" s="119" t="str">
        <f t="shared" ref="X150" si="489" xml:space="preserve">
IF(AND(I150="Compras governamentais",K150&lt;&gt;"",L150="Orçamento de empresa"),"Erro: a fonte de preços informada é incompatível com compras governamentais - B11.01a05",
IF(AND(I151="Compras governamentais",K151&lt;&gt;"",L151="Orçamento de empresa"),"Erro: a fonte de preços informada é incompatível com compras governamentais - B11.01a05",
IF(AND(I152="Compras governamentais",K152&lt;&gt;"",L152="Orçamento de empresa"),"Erro: a fonte de preços informada é incompatível com compras governamentais - B11.01a05",
IF(AND(I153="Compras governamentais",K153&lt;&gt;"",L153="Orçamento de empresa"),"Erro: a fonte de preços informada é incompatível com compras governamentais - B11.01a05",
IF(AND(I154="Compras governamentais",K154&lt;&gt;"",L154="Orçamento de empresa"),"Erro: a fonte de preços informada é incompatível com compras governamentais - B11.01a05",
"***")))))</f>
        <v>***</v>
      </c>
      <c r="Y150" s="119" t="str">
        <f t="shared" ref="Y150" si="490" xml:space="preserve">
IF(AND(I150="Compras governamentais",K150&lt;&gt;"",L150="Mídia especializada"),"Erro: a fonte de preços informada é incompatível com compras governamentais - B12.01a05",
IF(AND(I151="Compras governamentais",K151&lt;&gt;"",L151="Mídia especializada"),"Erro: a fonte de preços informada é incompatível com compras governamentais - B12.01a05",
IF(AND(I152="Compras governamentais",K152&lt;&gt;"",L152="Mídia especializada"),"Erro: a fonte de preços informada é incompatível com compras governamentais - B12.01a05",
IF(AND(I153="Compras governamentais",K153&lt;&gt;"",L153="Mídia especializada"),"Erro: a fonte de preços informada é incompatível com compras governamentais - B12.01a05",
IF(AND(I154="Compras governamentais",K154&lt;&gt;"",L154="Mídia especializada"),"Erro: a fonte de preços informada é incompatível com compras governamentais - B12.01a05",
"***")))))</f>
        <v>***</v>
      </c>
      <c r="Z150" s="119" t="str">
        <f t="shared" ref="Z150" si="491" xml:space="preserve">
IF(AND(I151&lt;&gt;"",OR(I150="")),"Erro: há linhas sendo puladas - B13.01a04",
IF(AND(I152&lt;&gt;"",OR(I150="",I151="")),"Erro: há linhas sendo puladas - B13.01a04",
IF(AND(I153&lt;&gt;"",OR(I150="",I151="",I152="")),"Erro: há linhas sendo puladas - B13.01a04",
IF(AND(I154&lt;&gt;"",OR(I150="",I151="",I152="",I153="")),"Erro: há linhas sendo puladas - B13.01a04",
"***"))))</f>
        <v>***</v>
      </c>
      <c r="AA150" s="119" t="str">
        <f t="shared" ref="AA150" si="492" xml:space="preserve">
IF(AND(K151&lt;&gt;"",OR(K150="")),"Erro: há linhas sendo puladas - B14.01a05",
IF(AND(K152&lt;&gt;"",OR(K150="",K151="")),"Erro: há linhas sendo puladas - B14.01a05",
IF(AND(K153&lt;&gt;"",OR(K150="",K151="",K152="")),"Erro: há linhas sendo puladas - B14.01a05",
IF(AND(K154&lt;&gt;"",OR(K150="",K151="",K152="",K153="")),"Erro: há linhas sendo puladas - B14.01a05",
"***"))))</f>
        <v>***</v>
      </c>
      <c r="AB150" s="119" t="str">
        <f t="shared" ref="AB150" si="493" xml:space="preserve">
IF(AND(L151&lt;&gt;"",OR(L150="")),"Erro: há linhas sendo puladas - B15.01a05",
IF(AND(L152&lt;&gt;"",OR(L150="",L151="")),"Erro: há linhas sendo puladas - B15.01a05",
IF(AND(L153&lt;&gt;"",OR(L150="",L151="",L152="")),"Erro: há linhas sendo puladas - B15.01a05",
IF(AND(L154&lt;&gt;"",OR(L150="",L151="",L152="",L153="")),"Erro: há linhas sendo puladas - B15.01a05",
"***"))))</f>
        <v>***</v>
      </c>
      <c r="AC150" s="119" t="str">
        <f t="shared" ref="AC150" si="494" xml:space="preserve">
IF(AND(M151&lt;&gt;"",OR(M150="")),"Erro: há linhas sendo puladas - B16.01a05",
IF(AND(M152&lt;&gt;"",OR(M150="",M151="")),"Erro: há linhas sendo puladas - B16.01a05",
IF(AND(M153&lt;&gt;"",OR(M150="",M151="",M152="")),"Erro: há linhas sendo puladas - B16.01a05",
IF(AND(M154&lt;&gt;"",OR(M150="",M151="",M152="",M153="")),"Erro: há linhas sendo puladas - B16.01a05",
"***"))))</f>
        <v>***</v>
      </c>
      <c r="AD150" s="131" t="str">
        <f t="shared" ref="AD150" si="495" xml:space="preserve">
IF(T150&lt;&gt;"Preenchimento correto","",
IF(K150="","",
IF(M150="Não válido","",
K150)))</f>
        <v/>
      </c>
    </row>
    <row r="151" spans="1:30" ht="15" customHeight="1">
      <c r="A151" s="242"/>
      <c r="B151" s="257"/>
      <c r="C151" s="217"/>
      <c r="D151" s="218"/>
      <c r="E151" s="219"/>
      <c r="F151" s="220"/>
      <c r="G151" s="221"/>
      <c r="H151" s="35">
        <v>2</v>
      </c>
      <c r="I151" s="172"/>
      <c r="J151" s="36" t="str">
        <f xml:space="preserve">
IF(I151="","",
VLOOKUP(I151,'BD EMPRES'!$B$8:$C$507,2,FALSE))</f>
        <v/>
      </c>
      <c r="K151" s="178"/>
      <c r="L151" s="179"/>
      <c r="M151" s="179"/>
      <c r="N151" s="180"/>
      <c r="O151" s="223"/>
      <c r="P151" s="228"/>
      <c r="Q151" s="230"/>
      <c r="R151" s="232"/>
      <c r="S151" s="234"/>
      <c r="T151" s="236"/>
      <c r="U151" s="23"/>
      <c r="V151" s="122"/>
      <c r="W151" s="118"/>
      <c r="X151" s="118"/>
      <c r="Y151" s="118"/>
      <c r="Z151" s="118"/>
      <c r="AA151" s="118"/>
      <c r="AB151" s="118"/>
      <c r="AC151" s="118"/>
      <c r="AD151" s="132" t="str">
        <f t="shared" ref="AD151" si="496" xml:space="preserve">
IF(T150&lt;&gt;"Preenchimento correto","",
IF(K151="","",
IF(M151="Não válido","",
K151)))</f>
        <v/>
      </c>
    </row>
    <row r="152" spans="1:30" ht="15" customHeight="1">
      <c r="A152" s="242"/>
      <c r="B152" s="257"/>
      <c r="C152" s="217"/>
      <c r="D152" s="218"/>
      <c r="E152" s="219"/>
      <c r="F152" s="220"/>
      <c r="G152" s="221"/>
      <c r="H152" s="35">
        <v>3</v>
      </c>
      <c r="I152" s="172"/>
      <c r="J152" s="36" t="str">
        <f xml:space="preserve">
IF(I152="","",
VLOOKUP(I152,'BD EMPRES'!$B$8:$C$507,2,FALSE))</f>
        <v/>
      </c>
      <c r="K152" s="178"/>
      <c r="L152" s="179"/>
      <c r="M152" s="179"/>
      <c r="N152" s="180"/>
      <c r="O152" s="223"/>
      <c r="P152" s="228"/>
      <c r="Q152" s="230"/>
      <c r="R152" s="232"/>
      <c r="S152" s="234"/>
      <c r="T152" s="236"/>
      <c r="U152" s="23"/>
      <c r="V152" s="122"/>
      <c r="W152" s="118"/>
      <c r="X152" s="118"/>
      <c r="Y152" s="118"/>
      <c r="Z152" s="118"/>
      <c r="AA152" s="118"/>
      <c r="AB152" s="118"/>
      <c r="AC152" s="118"/>
      <c r="AD152" s="132" t="str">
        <f t="shared" ref="AD152" si="497" xml:space="preserve">
IF(T150&lt;&gt;"Preenchimento correto","",
IF(K152="","",
IF(M152="Não válido","",
K152)))</f>
        <v/>
      </c>
    </row>
    <row r="153" spans="1:30" ht="15" customHeight="1">
      <c r="A153" s="242"/>
      <c r="B153" s="257"/>
      <c r="C153" s="217"/>
      <c r="D153" s="218"/>
      <c r="E153" s="219"/>
      <c r="F153" s="220"/>
      <c r="G153" s="221"/>
      <c r="H153" s="35">
        <v>4</v>
      </c>
      <c r="I153" s="172"/>
      <c r="J153" s="36" t="str">
        <f xml:space="preserve">
IF(I153="","",
VLOOKUP(I153,'BD EMPRES'!$B$8:$C$507,2,FALSE))</f>
        <v/>
      </c>
      <c r="K153" s="178"/>
      <c r="L153" s="179"/>
      <c r="M153" s="179"/>
      <c r="N153" s="180"/>
      <c r="O153" s="223"/>
      <c r="P153" s="228"/>
      <c r="Q153" s="230"/>
      <c r="R153" s="232"/>
      <c r="S153" s="234"/>
      <c r="T153" s="236"/>
      <c r="U153" s="23"/>
      <c r="V153" s="122"/>
      <c r="W153" s="118"/>
      <c r="X153" s="118"/>
      <c r="Y153" s="118"/>
      <c r="Z153" s="118"/>
      <c r="AA153" s="118"/>
      <c r="AB153" s="118"/>
      <c r="AC153" s="118"/>
      <c r="AD153" s="132" t="str">
        <f t="shared" ref="AD153" si="498" xml:space="preserve">
IF(T150&lt;&gt;"Preenchimento correto","",
IF(K153="","",
IF(M153="Não válido","",
K153)))</f>
        <v/>
      </c>
    </row>
    <row r="154" spans="1:30" ht="15" customHeight="1">
      <c r="A154" s="242"/>
      <c r="B154" s="257"/>
      <c r="C154" s="217"/>
      <c r="D154" s="218"/>
      <c r="E154" s="219"/>
      <c r="F154" s="220"/>
      <c r="G154" s="221"/>
      <c r="H154" s="37">
        <v>5</v>
      </c>
      <c r="I154" s="172"/>
      <c r="J154" s="38" t="str">
        <f xml:space="preserve">
IF(I154="","",
VLOOKUP(I154,'BD EMPRES'!$B$8:$C$507,2,FALSE))</f>
        <v/>
      </c>
      <c r="K154" s="183"/>
      <c r="L154" s="181"/>
      <c r="M154" s="181"/>
      <c r="N154" s="182"/>
      <c r="O154" s="224"/>
      <c r="P154" s="228"/>
      <c r="Q154" s="230"/>
      <c r="R154" s="232"/>
      <c r="S154" s="234"/>
      <c r="T154" s="236"/>
      <c r="U154" s="23"/>
      <c r="V154" s="133"/>
      <c r="W154" s="134"/>
      <c r="X154" s="134"/>
      <c r="Y154" s="134"/>
      <c r="Z154" s="134"/>
      <c r="AA154" s="134"/>
      <c r="AB154" s="134"/>
      <c r="AC154" s="134"/>
      <c r="AD154" s="135" t="str">
        <f t="shared" ref="AD154" si="499" xml:space="preserve">
IF(T150&gt;"Preenchimento correto","",
IF(K154="","",
IF(M154="Não válido","",
K154)))</f>
        <v/>
      </c>
    </row>
    <row r="155" spans="1:30" ht="15" customHeight="1">
      <c r="A155" s="242"/>
      <c r="B155" s="257" t="str">
        <f>IF(OR('BD ITEM'!$Q41&lt;&gt;"Preenchimento correto"),"",'BD ITEM'!B41)</f>
        <v/>
      </c>
      <c r="C155" s="217" t="str">
        <f>IF(OR('BD ITEM'!$Q41&lt;&gt;"Preenchimento correto"),"",'BD ITEM'!C41)</f>
        <v/>
      </c>
      <c r="D155" s="218" t="str">
        <f>IF(OR('BD ITEM'!$Q41&lt;&gt;"Preenchimento correto"),"",'BD ITEM'!D41)</f>
        <v/>
      </c>
      <c r="E155" s="219" t="str">
        <f>IF(OR('BD ITEM'!$Q41&lt;&gt;"Preenchimento correto"),"",'BD ITEM'!J41)</f>
        <v/>
      </c>
      <c r="F155" s="220" t="str">
        <f>IF(OR('BD ITEM'!$Q41&lt;&gt;"Preenchimento correto"),"",'BD ITEM'!K41)</f>
        <v/>
      </c>
      <c r="G155" s="221" t="str">
        <f>IF(OR('BD ITEM'!$Q41&lt;&gt;"Preenchimento correto"),"",'BD ITEM'!L41)</f>
        <v/>
      </c>
      <c r="H155" s="39">
        <v>1</v>
      </c>
      <c r="I155" s="173"/>
      <c r="J155" s="34" t="str">
        <f xml:space="preserve">
IF(I155="","",
VLOOKUP(I155,'BD EMPRES'!$B$8:$C$507,2,FALSE))</f>
        <v/>
      </c>
      <c r="K155" s="175"/>
      <c r="L155" s="176"/>
      <c r="M155" s="176"/>
      <c r="N155" s="177"/>
      <c r="O155" s="222"/>
      <c r="P155" s="228" t="str">
        <f t="shared" ref="P155" si="500" xml:space="preserve">
IF(AND(K155="",K156="",K157="",K158="",K159=""),"",
COUNTIFS(K155:K159,"&lt;&gt;""",M155:M159,"=Válido"))</f>
        <v/>
      </c>
      <c r="Q155" s="230" t="str">
        <f t="shared" ref="Q155" si="501" xml:space="preserve">
IF(T155&lt;&gt;"Preenchimento correto","",
IF(P155=1,0,
IF(P155=0,"",
IF(P155="","",
ROUND(_xlfn.STDEV.S(AD155:AD159)/AVERAGE(AD155:AD159),4)))))</f>
        <v/>
      </c>
      <c r="R155" s="232" t="str">
        <f t="shared" ref="R155" si="502" xml:space="preserve">
IF(T155&lt;&gt;"Preenchimento correto","",
IF(P155="","",
IF(P155=0,"",
IF(O155="","",
IF(O155="Menor valor",MIN(AD155:AD159),
IF(AND(O155="Tend. central",Q155&lt;=0.25),ROUND(AVERAGE(AD155:AD159),2),
IF(AND(O155="Tend. central",Q155&gt;0.25),ROUND(MEDIAN(AD155:AD159),2))))))))</f>
        <v/>
      </c>
      <c r="S155" s="234" t="str">
        <f t="shared" ref="S155" si="503" xml:space="preserve">
IF(T155&lt;&gt;"Preenchimento correto","",
IF(O155="","",
IF(P155="","",
IF(P155=0,"",
IF(OR(G155="",R155=""),"",
G155*R155)))))</f>
        <v/>
      </c>
      <c r="T155" s="236" t="str">
        <f t="shared" ref="T155" si="504" xml:space="preserve">
IF(AND(A155="",B155="",I155="",I156="",I157="",I158="",I159="",K155="",K156="",K157="",K158="",K159="",L155="",L156="",L157="",L158="",L159="",M155="",M156="",M157="",M158="",M159="",O155=""),"",
IF(A155="","Preenchimento incompleto: falta informar o ID SEC - B01.01",
IF(AND(A155&lt;&gt;"",B155&lt;&gt;"",I155="",I156="",I157="",I158="",I159="",K155="",K156="",K157="",K158="",K159="",L155="",L156="",L157="",L158="",L159="",M155="",M156="",M157="",M158="",M159="",O155=""),"Preenchimento incompleto: item sem nenhuma informação de empresa e preço e fonte de preço e validade do orçamento e modalidade de cálculo - B02.01",
IF(AND(B155="",OR(I155&lt;&gt;"",I156&lt;&gt;"",I157&lt;&gt;"",I158&lt;&gt;"",I159&lt;&gt;"",K155&lt;&gt;"",K156&lt;&gt;"",K157&lt;&gt;"",K158&lt;&gt;"",K159&lt;&gt;"",L155&lt;&gt;"",L156&lt;&gt;"",L157&lt;&gt;"",L158&lt;&gt;"",L159&lt;&gt;"",M155&lt;&gt;"",M156&lt;&gt;"",M157&lt;&gt;"",M158&lt;&gt;"",M159&lt;&gt;"",O155&lt;&gt;"")),"Erro: há empresa(s) e/ou preço(s) e/ou fonte(s) de preço e/ou validade(s) do orçamento e/ou modalidade de cálculo informados para item inexistente - B03.01",
IF(AND(I155&lt;&gt;"",OR(K155="",L155="",M155="",O155="")),"Preenchimento incompleto: empresa sem preço e(ou) fonte de preço e(ou) validade do orçamento e(ou) modalidade de cálculo associados - B04.01",
IF(AND(I156&lt;&gt;"",OR(K156="",L156="",M156="",O155="")),"Preenchimento incompleto: empresa sem preço e(ou) fonte de preço e(ou) validade do orçamento e(ou) modalidade de cálculo associados - B04.02",
IF(AND(I157&lt;&gt;"",OR(K157="",L157="",M157="",O155="")),"Preenchimento incompleto: empresa sem preço e(ou) fonte de preço e(ou) validade do orçamento e(ou) modalidade de cálculo associados - B04.03",
IF(AND(I158&lt;&gt;"",OR(K158="",L158="",M158="",O155="")),"Preenchimento incompleto: empresa sem preço e(ou) fonte de preço e(ou) validade do orçamento e(ou) modalidade de cálculo associados - B04.04",
IF(AND(I159&lt;&gt;"",OR(K159="",L159="",M159="",O155="")),"Preenchimento incompleto: empresa sem preço e(ou) fonte de preço e(ou) validade do orçamento e(ou) modalidade de cálculo associados - B04.05",
IF(AND(K155&lt;&gt;"",OR(I155="",L155="",M155="",O155="")),"Preenchimento incompleto: preço sem empresa e(ou) fonte do preço associados e(ou) validade do orçamento e(ou) modalidade de cálculo associados - B05.01",
IF(AND(K156&lt;&gt;"",OR(I156="",L156="",M156="",O155="")),"Preenchimento incompleto: preço sem empresa e(ou) fonte do preço associados e(ou) validade do orçamento e(ou) modalidade de cálculo associados - B05.02",
IF(AND(K157&lt;&gt;"",OR(I157="",L157="",M157="",O155="")),"Preenchimento incompleto: preço sem empresa e(ou) fonte do preço associados e(ou) validade do orçamento e(ou) modalidade de cálculo associados - B05.03",
IF(AND(K158&lt;&gt;"",OR(I158="",L158="",M158="",O155="")),"Preenchimento incompleto: preço sem empresa e(ou) fonte do preço associados e(ou) validade do orçamento e(ou) modalidade de cálculo associados - B05.04",
IF(AND(K159&lt;&gt;"",OR(I159="",L159="",M159="",O155="")),"Preenchimento incompleto: preço sem empresa e(ou) fonte do preço associados e(ou) validade do orçamento e(ou) modalidade de cálculo associados - B05.05",
IF(AND(L155&lt;&gt;"",OR(K155="",I155="",M155="",O155="")),"Preenchimento incompleto: fonte do preço sem empresa e(ou) preço associados e(ou) validade do orçamento e(ou) modalidade de cálculo associados - B06.01",
IF(AND(L156&lt;&gt;"",OR(K156="",I156="",M156="",O155="")),"Preenchimento incompleto: fonte do preço sem empresa e(ou) preço associados e(ou) validade do orçamento e(ou) modalidade de cálculo associados - B06.02",
IF(AND(L157&lt;&gt;"",OR(K157="",I157="",M157="",O155="")),"Preenchimento incompleto: fonte do preço sem empresa e(ou) preço associados e(ou) validade do orçamento e(ou) modalidade de cálculo associados - B06.03",
IF(AND(L158&lt;&gt;"",OR(K158="",I158="",M158="",O155="")),"Preenchimento incompleto: fonte do preço sem empresa e(ou) preço associados e(ou) validade do orçamento e(ou) modalidade de cálculo associados - B06.04",
IF(AND(L159&lt;&gt;"",OR(K159="",I159="",M159="",O155="")),"Preenchimento incompleto: fonte do preço sem empresa e(ou) preço associados e(ou) validade do orçamento e(ou) modalidade de cálculo associados - B06.05",
IF(AND(M155&lt;&gt;"",OR(K155="",I155="",L155="",O155="")),"Preenchimento incompleto: validade do orçamento sem empresa e(ou) preço associados e(ou) fonte do preço e(ou) modalidade de cálculo associados - B07.01",
IF(AND(M156&lt;&gt;"",OR(K156="",I156="",L156="",O155="")),"Preenchimento incompleto: validade do orçamento sem empresa e(ou) preço associados e(ou) fonte do preço e(ou) modalidade de cálculo associados - B07.02",
IF(AND(M157&lt;&gt;"",OR(K157="",I157="",L157="",O155="")),"Preenchimento incompleto: validade do orçamento sem empresa e(ou) preço associados e(ou) fonte do preço e(ou) modalidade de cálculo associados - B07.03",
IF(AND(M158&lt;&gt;"",OR(K158="",I158="",L158="",O155="")),"Preenchimento incompleto: validade do orçamento sem empresa e(ou) preço associados e(ou) fonte do preço e(ou) modalidade de cálculo associados - B07.04",
IF(AND(M159&lt;&gt;"",OR(K159="",I159="",L159="",O155="")),"Preenchimento incompleto: validade do orçamento sem empresa e(ou) preço associados e(ou) fonte do preço e(ou) modalidade de cálculo associados - B07.05",
IF(O155="","Preenchimento incompleto: modalidade de cálculo não informada - B08.01",
IF(V155="Erro: há repetição de empresa de mídia especializada para o item sendo precificado - B09.01a05","Erro: há repetição de empresa de mídia especializada para o item sendo precificado - B09.01a05",
IF(W155="Erro: há repetição de empresa de orçamento de empresa para o item sendo precificado - B10.01a05","Erro: há repetição de empresa de orçamento de empresa para o item sendo precificado - B10.01a05",
IF(X155="Erro: a fonte de preços informada é incompatível com compras governamentais - B11.01a05","Erro: a fonte de preços informada é incompatível com compras governamentais - B11.01a05",
IF(Y155="Erro: a fonte de preços informada é incompatível com compras governamentais - B12.01a05","Erro: a fonte de preços informada é incompatível com compras governamentais - B12.01a05",
IF(Z155="Erro: há linhas sendo puladas - B13.01a04","Erro: há linhas sendo puladas - B13.01a04",
IF(AA155="Erro: há linhas sendo puladas - B14.01a05","Erro: há linhas sendo puladas - B14.01a05",
IF(AB155="Erro: há linhas sendo puladas - B15.01a05","Erro: há linhas sendo puladas - B15.01a05",
IF(AC155="Erro: há linhas sendo puladas - B16.01a05","Erro: há linhas sendo puladas - B16.01a05",
IF(AND(P155&lt;&gt;"",P155=0),"Preenchimento incompleto: número de propostas válidas igual a zero - B17.01",
"Preenchimento correto"))))))))))))))))))))))))))))))))))</f>
        <v/>
      </c>
      <c r="U155" s="123"/>
      <c r="V155" s="121" t="str">
        <f t="shared" ref="V155" si="505" xml:space="preserve">
IF(COUNTIFS(I155:I159,I155,L155:L159,"=Mídia especializada")&gt;1,"Erro: há repetição de empresa de mídia especializada para o item sendo precificado - B09.01a05",
IF(COUNTIFS(I155:I159,I156,L155:L159,"=Mídia especializada")&gt;1,"Erro: há repetição de empresa de mídia especializada para o item sendo precificado - B09.01a05",
IF(COUNTIFS(I155:I159,I157,L155:L159,"=Mídia especializada")&gt;1,"Erro: há repetição de empresa de mídia especializada para o item sendo precificado - B09.01a05",
IF(COUNTIFS(I155:I159,I158,L155:L159,"=Mídia especializada")&gt;1,"Erro: há repetição de empresa de mídia especializada para o item sendo precificado - B09.01a05",
IF(COUNTIFS(I155:I159,I159,L155:L159,"=Mídia especializada")&gt;1,"Erro: há repetição de empresa de mídia especializada para o item sendo precificado - B09.01a05",
"***")))))</f>
        <v>***</v>
      </c>
      <c r="W155" s="119" t="str">
        <f t="shared" ref="W155" si="506" xml:space="preserve">
IF(COUNTIFS(I155:I159,I155,L155:L159,"=Orçamento de empresa")&gt;1,"Erro: há repetição de empresa de orçamento de empresa para o item sendo precificado - B10.01a05",
IF(COUNTIFS(I155:I159,I156,L155:L159,"=Orçamento de empresa")&gt;1,"Erro: há repetição de empresa de orçamento de empresa para o item sendo precificado - B10.01a05",
IF(COUNTIFS(I155:I159,I157,L155:L159,"=Orçamento de empresa")&gt;1,"Erro: há repetição de empresa de orçamento de empresa para o item sendo precificado - B10.01a05",
IF(COUNTIFS(I155:I159,I158,L155:L159,"=Orçamento de empresa")&gt;1,"Erro: há repetição de empresa de orçamento de empresa para o item sendo precificado - B10.01a05",
IF(COUNTIFS(I155:I159,I159,L155:L159,"=Orçamento de empresa")&gt;1,"Erro: há repetição de empresa de orçamento de empresa para o item sendo precificado - B10.01a05",
"***")))))</f>
        <v>***</v>
      </c>
      <c r="X155" s="119" t="str">
        <f t="shared" ref="X155" si="507" xml:space="preserve">
IF(AND(I155="Compras governamentais",K155&lt;&gt;"",L155="Orçamento de empresa"),"Erro: a fonte de preços informada é incompatível com compras governamentais - B11.01a05",
IF(AND(I156="Compras governamentais",K156&lt;&gt;"",L156="Orçamento de empresa"),"Erro: a fonte de preços informada é incompatível com compras governamentais - B11.01a05",
IF(AND(I157="Compras governamentais",K157&lt;&gt;"",L157="Orçamento de empresa"),"Erro: a fonte de preços informada é incompatível com compras governamentais - B11.01a05",
IF(AND(I158="Compras governamentais",K158&lt;&gt;"",L158="Orçamento de empresa"),"Erro: a fonte de preços informada é incompatível com compras governamentais - B11.01a05",
IF(AND(I159="Compras governamentais",K159&lt;&gt;"",L159="Orçamento de empresa"),"Erro: a fonte de preços informada é incompatível com compras governamentais - B11.01a05",
"***")))))</f>
        <v>***</v>
      </c>
      <c r="Y155" s="119" t="str">
        <f t="shared" ref="Y155" si="508" xml:space="preserve">
IF(AND(I155="Compras governamentais",K155&lt;&gt;"",L155="Mídia especializada"),"Erro: a fonte de preços informada é incompatível com compras governamentais - B12.01a05",
IF(AND(I156="Compras governamentais",K156&lt;&gt;"",L156="Mídia especializada"),"Erro: a fonte de preços informada é incompatível com compras governamentais - B12.01a05",
IF(AND(I157="Compras governamentais",K157&lt;&gt;"",L157="Mídia especializada"),"Erro: a fonte de preços informada é incompatível com compras governamentais - B12.01a05",
IF(AND(I158="Compras governamentais",K158&lt;&gt;"",L158="Mídia especializada"),"Erro: a fonte de preços informada é incompatível com compras governamentais - B12.01a05",
IF(AND(I159="Compras governamentais",K159&lt;&gt;"",L159="Mídia especializada"),"Erro: a fonte de preços informada é incompatível com compras governamentais - B12.01a05",
"***")))))</f>
        <v>***</v>
      </c>
      <c r="Z155" s="119" t="str">
        <f t="shared" ref="Z155" si="509" xml:space="preserve">
IF(AND(I156&lt;&gt;"",OR(I155="")),"Erro: há linhas sendo puladas - B13.01a04",
IF(AND(I157&lt;&gt;"",OR(I155="",I156="")),"Erro: há linhas sendo puladas - B13.01a04",
IF(AND(I158&lt;&gt;"",OR(I155="",I156="",I157="")),"Erro: há linhas sendo puladas - B13.01a04",
IF(AND(I159&lt;&gt;"",OR(I155="",I156="",I157="",I158="")),"Erro: há linhas sendo puladas - B13.01a04",
"***"))))</f>
        <v>***</v>
      </c>
      <c r="AA155" s="119" t="str">
        <f t="shared" ref="AA155" si="510" xml:space="preserve">
IF(AND(K156&lt;&gt;"",OR(K155="")),"Erro: há linhas sendo puladas - B14.01a05",
IF(AND(K157&lt;&gt;"",OR(K155="",K156="")),"Erro: há linhas sendo puladas - B14.01a05",
IF(AND(K158&lt;&gt;"",OR(K155="",K156="",K157="")),"Erro: há linhas sendo puladas - B14.01a05",
IF(AND(K159&lt;&gt;"",OR(K155="",K156="",K157="",K158="")),"Erro: há linhas sendo puladas - B14.01a05",
"***"))))</f>
        <v>***</v>
      </c>
      <c r="AB155" s="119" t="str">
        <f t="shared" ref="AB155" si="511" xml:space="preserve">
IF(AND(L156&lt;&gt;"",OR(L155="")),"Erro: há linhas sendo puladas - B15.01a05",
IF(AND(L157&lt;&gt;"",OR(L155="",L156="")),"Erro: há linhas sendo puladas - B15.01a05",
IF(AND(L158&lt;&gt;"",OR(L155="",L156="",L157="")),"Erro: há linhas sendo puladas - B15.01a05",
IF(AND(L159&lt;&gt;"",OR(L155="",L156="",L157="",L158="")),"Erro: há linhas sendo puladas - B15.01a05",
"***"))))</f>
        <v>***</v>
      </c>
      <c r="AC155" s="119" t="str">
        <f t="shared" ref="AC155" si="512" xml:space="preserve">
IF(AND(M156&lt;&gt;"",OR(M155="")),"Erro: há linhas sendo puladas - B16.01a05",
IF(AND(M157&lt;&gt;"",OR(M155="",M156="")),"Erro: há linhas sendo puladas - B16.01a05",
IF(AND(M158&lt;&gt;"",OR(M155="",M156="",M157="")),"Erro: há linhas sendo puladas - B16.01a05",
IF(AND(M159&lt;&gt;"",OR(M155="",M156="",M157="",M158="")),"Erro: há linhas sendo puladas - B16.01a05",
"***"))))</f>
        <v>***</v>
      </c>
      <c r="AD155" s="131" t="str">
        <f t="shared" ref="AD155" si="513" xml:space="preserve">
IF(T155&lt;&gt;"Preenchimento correto","",
IF(K155="","",
IF(M155="Não válido","",
K155)))</f>
        <v/>
      </c>
    </row>
    <row r="156" spans="1:30" ht="15" customHeight="1">
      <c r="A156" s="242"/>
      <c r="B156" s="257"/>
      <c r="C156" s="217"/>
      <c r="D156" s="218"/>
      <c r="E156" s="219"/>
      <c r="F156" s="220"/>
      <c r="G156" s="221"/>
      <c r="H156" s="35">
        <v>2</v>
      </c>
      <c r="I156" s="172"/>
      <c r="J156" s="36" t="str">
        <f xml:space="preserve">
IF(I156="","",
VLOOKUP(I156,'BD EMPRES'!$B$8:$C$507,2,FALSE))</f>
        <v/>
      </c>
      <c r="K156" s="178"/>
      <c r="L156" s="179"/>
      <c r="M156" s="179"/>
      <c r="N156" s="180"/>
      <c r="O156" s="223"/>
      <c r="P156" s="228"/>
      <c r="Q156" s="230"/>
      <c r="R156" s="232"/>
      <c r="S156" s="234"/>
      <c r="T156" s="236"/>
      <c r="U156" s="23"/>
      <c r="V156" s="122"/>
      <c r="W156" s="118"/>
      <c r="X156" s="118"/>
      <c r="Y156" s="118"/>
      <c r="Z156" s="118"/>
      <c r="AA156" s="118"/>
      <c r="AB156" s="118"/>
      <c r="AC156" s="118"/>
      <c r="AD156" s="132" t="str">
        <f t="shared" ref="AD156" si="514" xml:space="preserve">
IF(T155&lt;&gt;"Preenchimento correto","",
IF(K156="","",
IF(M156="Não válido","",
K156)))</f>
        <v/>
      </c>
    </row>
    <row r="157" spans="1:30" ht="15" customHeight="1">
      <c r="A157" s="242"/>
      <c r="B157" s="257"/>
      <c r="C157" s="217"/>
      <c r="D157" s="218"/>
      <c r="E157" s="219"/>
      <c r="F157" s="220"/>
      <c r="G157" s="221"/>
      <c r="H157" s="35">
        <v>3</v>
      </c>
      <c r="I157" s="172"/>
      <c r="J157" s="36" t="str">
        <f xml:space="preserve">
IF(I157="","",
VLOOKUP(I157,'BD EMPRES'!$B$8:$C$507,2,FALSE))</f>
        <v/>
      </c>
      <c r="K157" s="178"/>
      <c r="L157" s="179"/>
      <c r="M157" s="179"/>
      <c r="N157" s="180"/>
      <c r="O157" s="223"/>
      <c r="P157" s="228"/>
      <c r="Q157" s="230"/>
      <c r="R157" s="232"/>
      <c r="S157" s="234"/>
      <c r="T157" s="236"/>
      <c r="U157" s="23"/>
      <c r="V157" s="122"/>
      <c r="W157" s="118"/>
      <c r="X157" s="118"/>
      <c r="Y157" s="118"/>
      <c r="Z157" s="118"/>
      <c r="AA157" s="118"/>
      <c r="AB157" s="118"/>
      <c r="AC157" s="118"/>
      <c r="AD157" s="132" t="str">
        <f t="shared" ref="AD157" si="515" xml:space="preserve">
IF(T155&lt;&gt;"Preenchimento correto","",
IF(K157="","",
IF(M157="Não válido","",
K157)))</f>
        <v/>
      </c>
    </row>
    <row r="158" spans="1:30" ht="15" customHeight="1">
      <c r="A158" s="242"/>
      <c r="B158" s="257"/>
      <c r="C158" s="217"/>
      <c r="D158" s="218"/>
      <c r="E158" s="219"/>
      <c r="F158" s="220"/>
      <c r="G158" s="221"/>
      <c r="H158" s="35">
        <v>4</v>
      </c>
      <c r="I158" s="172"/>
      <c r="J158" s="36" t="str">
        <f xml:space="preserve">
IF(I158="","",
VLOOKUP(I158,'BD EMPRES'!$B$8:$C$507,2,FALSE))</f>
        <v/>
      </c>
      <c r="K158" s="178"/>
      <c r="L158" s="179"/>
      <c r="M158" s="179"/>
      <c r="N158" s="180"/>
      <c r="O158" s="223"/>
      <c r="P158" s="228"/>
      <c r="Q158" s="230"/>
      <c r="R158" s="232"/>
      <c r="S158" s="234"/>
      <c r="T158" s="236"/>
      <c r="U158" s="23"/>
      <c r="V158" s="122"/>
      <c r="W158" s="118"/>
      <c r="X158" s="118"/>
      <c r="Y158" s="118"/>
      <c r="Z158" s="118"/>
      <c r="AA158" s="118"/>
      <c r="AB158" s="118"/>
      <c r="AC158" s="118"/>
      <c r="AD158" s="132" t="str">
        <f t="shared" ref="AD158" si="516" xml:space="preserve">
IF(T155&lt;&gt;"Preenchimento correto","",
IF(K158="","",
IF(M158="Não válido","",
K158)))</f>
        <v/>
      </c>
    </row>
    <row r="159" spans="1:30" ht="15" customHeight="1">
      <c r="A159" s="242"/>
      <c r="B159" s="257"/>
      <c r="C159" s="217"/>
      <c r="D159" s="218"/>
      <c r="E159" s="219"/>
      <c r="F159" s="220"/>
      <c r="G159" s="221"/>
      <c r="H159" s="37">
        <v>5</v>
      </c>
      <c r="I159" s="172"/>
      <c r="J159" s="38" t="str">
        <f xml:space="preserve">
IF(I159="","",
VLOOKUP(I159,'BD EMPRES'!$B$8:$C$507,2,FALSE))</f>
        <v/>
      </c>
      <c r="K159" s="183"/>
      <c r="L159" s="181"/>
      <c r="M159" s="181"/>
      <c r="N159" s="182"/>
      <c r="O159" s="224"/>
      <c r="P159" s="228"/>
      <c r="Q159" s="230"/>
      <c r="R159" s="232"/>
      <c r="S159" s="234"/>
      <c r="T159" s="236"/>
      <c r="U159" s="23"/>
      <c r="V159" s="133"/>
      <c r="W159" s="134"/>
      <c r="X159" s="134"/>
      <c r="Y159" s="134"/>
      <c r="Z159" s="134"/>
      <c r="AA159" s="134"/>
      <c r="AB159" s="134"/>
      <c r="AC159" s="134"/>
      <c r="AD159" s="135" t="str">
        <f t="shared" ref="AD159" si="517" xml:space="preserve">
IF(T155&gt;"Preenchimento correto","",
IF(K159="","",
IF(M159="Não válido","",
K159)))</f>
        <v/>
      </c>
    </row>
    <row r="160" spans="1:30" ht="15" customHeight="1">
      <c r="A160" s="242"/>
      <c r="B160" s="257" t="str">
        <f>IF(OR('BD ITEM'!$Q42&lt;&gt;"Preenchimento correto"),"",'BD ITEM'!B42)</f>
        <v/>
      </c>
      <c r="C160" s="217" t="str">
        <f>IF(OR('BD ITEM'!$Q42&lt;&gt;"Preenchimento correto"),"",'BD ITEM'!C42)</f>
        <v/>
      </c>
      <c r="D160" s="218" t="str">
        <f>IF(OR('BD ITEM'!$Q42&lt;&gt;"Preenchimento correto"),"",'BD ITEM'!D42)</f>
        <v/>
      </c>
      <c r="E160" s="219" t="str">
        <f>IF(OR('BD ITEM'!$Q42&lt;&gt;"Preenchimento correto"),"",'BD ITEM'!J42)</f>
        <v/>
      </c>
      <c r="F160" s="220" t="str">
        <f>IF(OR('BD ITEM'!$Q42&lt;&gt;"Preenchimento correto"),"",'BD ITEM'!K42)</f>
        <v/>
      </c>
      <c r="G160" s="221" t="str">
        <f>IF(OR('BD ITEM'!$Q42&lt;&gt;"Preenchimento correto"),"",'BD ITEM'!L42)</f>
        <v/>
      </c>
      <c r="H160" s="39">
        <v>1</v>
      </c>
      <c r="I160" s="173"/>
      <c r="J160" s="34" t="str">
        <f xml:space="preserve">
IF(I160="","",
VLOOKUP(I160,'BD EMPRES'!$B$8:$C$507,2,FALSE))</f>
        <v/>
      </c>
      <c r="K160" s="175"/>
      <c r="L160" s="176"/>
      <c r="M160" s="176"/>
      <c r="N160" s="177"/>
      <c r="O160" s="222"/>
      <c r="P160" s="228" t="str">
        <f t="shared" ref="P160" si="518" xml:space="preserve">
IF(AND(K160="",K161="",K162="",K163="",K164=""),"",
COUNTIFS(K160:K164,"&lt;&gt;""",M160:M164,"=Válido"))</f>
        <v/>
      </c>
      <c r="Q160" s="230" t="str">
        <f t="shared" ref="Q160" si="519" xml:space="preserve">
IF(T160&lt;&gt;"Preenchimento correto","",
IF(P160=1,0,
IF(P160=0,"",
IF(P160="","",
ROUND(_xlfn.STDEV.S(AD160:AD164)/AVERAGE(AD160:AD164),4)))))</f>
        <v/>
      </c>
      <c r="R160" s="232" t="str">
        <f t="shared" ref="R160" si="520" xml:space="preserve">
IF(T160&lt;&gt;"Preenchimento correto","",
IF(P160="","",
IF(P160=0,"",
IF(O160="","",
IF(O160="Menor valor",MIN(AD160:AD164),
IF(AND(O160="Tend. central",Q160&lt;=0.25),ROUND(AVERAGE(AD160:AD164),2),
IF(AND(O160="Tend. central",Q160&gt;0.25),ROUND(MEDIAN(AD160:AD164),2))))))))</f>
        <v/>
      </c>
      <c r="S160" s="234" t="str">
        <f t="shared" ref="S160" si="521" xml:space="preserve">
IF(T160&lt;&gt;"Preenchimento correto","",
IF(O160="","",
IF(P160="","",
IF(P160=0,"",
IF(OR(G160="",R160=""),"",
G160*R160)))))</f>
        <v/>
      </c>
      <c r="T160" s="236" t="str">
        <f t="shared" ref="T160" si="522" xml:space="preserve">
IF(AND(A160="",B160="",I160="",I161="",I162="",I163="",I164="",K160="",K161="",K162="",K163="",K164="",L160="",L161="",L162="",L163="",L164="",M160="",M161="",M162="",M163="",M164="",O160=""),"",
IF(A160="","Preenchimento incompleto: falta informar o ID SEC - B01.01",
IF(AND(A160&lt;&gt;"",B160&lt;&gt;"",I160="",I161="",I162="",I163="",I164="",K160="",K161="",K162="",K163="",K164="",L160="",L161="",L162="",L163="",L164="",M160="",M161="",M162="",M163="",M164="",O160=""),"Preenchimento incompleto: item sem nenhuma informação de empresa e preço e fonte de preço e validade do orçamento e modalidade de cálculo - B02.01",
IF(AND(B160="",OR(I160&lt;&gt;"",I161&lt;&gt;"",I162&lt;&gt;"",I163&lt;&gt;"",I164&lt;&gt;"",K160&lt;&gt;"",K161&lt;&gt;"",K162&lt;&gt;"",K163&lt;&gt;"",K164&lt;&gt;"",L160&lt;&gt;"",L161&lt;&gt;"",L162&lt;&gt;"",L163&lt;&gt;"",L164&lt;&gt;"",M160&lt;&gt;"",M161&lt;&gt;"",M162&lt;&gt;"",M163&lt;&gt;"",M164&lt;&gt;"",O160&lt;&gt;"")),"Erro: há empresa(s) e/ou preço(s) e/ou fonte(s) de preço e/ou validade(s) do orçamento e/ou modalidade de cálculo informados para item inexistente - B03.01",
IF(AND(I160&lt;&gt;"",OR(K160="",L160="",M160="",O160="")),"Preenchimento incompleto: empresa sem preço e(ou) fonte de preço e(ou) validade do orçamento e(ou) modalidade de cálculo associados - B04.01",
IF(AND(I161&lt;&gt;"",OR(K161="",L161="",M161="",O160="")),"Preenchimento incompleto: empresa sem preço e(ou) fonte de preço e(ou) validade do orçamento e(ou) modalidade de cálculo associados - B04.02",
IF(AND(I162&lt;&gt;"",OR(K162="",L162="",M162="",O160="")),"Preenchimento incompleto: empresa sem preço e(ou) fonte de preço e(ou) validade do orçamento e(ou) modalidade de cálculo associados - B04.03",
IF(AND(I163&lt;&gt;"",OR(K163="",L163="",M163="",O160="")),"Preenchimento incompleto: empresa sem preço e(ou) fonte de preço e(ou) validade do orçamento e(ou) modalidade de cálculo associados - B04.04",
IF(AND(I164&lt;&gt;"",OR(K164="",L164="",M164="",O160="")),"Preenchimento incompleto: empresa sem preço e(ou) fonte de preço e(ou) validade do orçamento e(ou) modalidade de cálculo associados - B04.05",
IF(AND(K160&lt;&gt;"",OR(I160="",L160="",M160="",O160="")),"Preenchimento incompleto: preço sem empresa e(ou) fonte do preço associados e(ou) validade do orçamento e(ou) modalidade de cálculo associados - B05.01",
IF(AND(K161&lt;&gt;"",OR(I161="",L161="",M161="",O160="")),"Preenchimento incompleto: preço sem empresa e(ou) fonte do preço associados e(ou) validade do orçamento e(ou) modalidade de cálculo associados - B05.02",
IF(AND(K162&lt;&gt;"",OR(I162="",L162="",M162="",O160="")),"Preenchimento incompleto: preço sem empresa e(ou) fonte do preço associados e(ou) validade do orçamento e(ou) modalidade de cálculo associados - B05.03",
IF(AND(K163&lt;&gt;"",OR(I163="",L163="",M163="",O160="")),"Preenchimento incompleto: preço sem empresa e(ou) fonte do preço associados e(ou) validade do orçamento e(ou) modalidade de cálculo associados - B05.04",
IF(AND(K164&lt;&gt;"",OR(I164="",L164="",M164="",O160="")),"Preenchimento incompleto: preço sem empresa e(ou) fonte do preço associados e(ou) validade do orçamento e(ou) modalidade de cálculo associados - B05.05",
IF(AND(L160&lt;&gt;"",OR(K160="",I160="",M160="",O160="")),"Preenchimento incompleto: fonte do preço sem empresa e(ou) preço associados e(ou) validade do orçamento e(ou) modalidade de cálculo associados - B06.01",
IF(AND(L161&lt;&gt;"",OR(K161="",I161="",M161="",O160="")),"Preenchimento incompleto: fonte do preço sem empresa e(ou) preço associados e(ou) validade do orçamento e(ou) modalidade de cálculo associados - B06.02",
IF(AND(L162&lt;&gt;"",OR(K162="",I162="",M162="",O160="")),"Preenchimento incompleto: fonte do preço sem empresa e(ou) preço associados e(ou) validade do orçamento e(ou) modalidade de cálculo associados - B06.03",
IF(AND(L163&lt;&gt;"",OR(K163="",I163="",M163="",O160="")),"Preenchimento incompleto: fonte do preço sem empresa e(ou) preço associados e(ou) validade do orçamento e(ou) modalidade de cálculo associados - B06.04",
IF(AND(L164&lt;&gt;"",OR(K164="",I164="",M164="",O160="")),"Preenchimento incompleto: fonte do preço sem empresa e(ou) preço associados e(ou) validade do orçamento e(ou) modalidade de cálculo associados - B06.05",
IF(AND(M160&lt;&gt;"",OR(K160="",I160="",L160="",O160="")),"Preenchimento incompleto: validade do orçamento sem empresa e(ou) preço associados e(ou) fonte do preço e(ou) modalidade de cálculo associados - B07.01",
IF(AND(M161&lt;&gt;"",OR(K161="",I161="",L161="",O160="")),"Preenchimento incompleto: validade do orçamento sem empresa e(ou) preço associados e(ou) fonte do preço e(ou) modalidade de cálculo associados - B07.02",
IF(AND(M162&lt;&gt;"",OR(K162="",I162="",L162="",O160="")),"Preenchimento incompleto: validade do orçamento sem empresa e(ou) preço associados e(ou) fonte do preço e(ou) modalidade de cálculo associados - B07.03",
IF(AND(M163&lt;&gt;"",OR(K163="",I163="",L163="",O160="")),"Preenchimento incompleto: validade do orçamento sem empresa e(ou) preço associados e(ou) fonte do preço e(ou) modalidade de cálculo associados - B07.04",
IF(AND(M164&lt;&gt;"",OR(K164="",I164="",L164="",O160="")),"Preenchimento incompleto: validade do orçamento sem empresa e(ou) preço associados e(ou) fonte do preço e(ou) modalidade de cálculo associados - B07.05",
IF(O160="","Preenchimento incompleto: modalidade de cálculo não informada - B08.01",
IF(V160="Erro: há repetição de empresa de mídia especializada para o item sendo precificado - B09.01a05","Erro: há repetição de empresa de mídia especializada para o item sendo precificado - B09.01a05",
IF(W160="Erro: há repetição de empresa de orçamento de empresa para o item sendo precificado - B10.01a05","Erro: há repetição de empresa de orçamento de empresa para o item sendo precificado - B10.01a05",
IF(X160="Erro: a fonte de preços informada é incompatível com compras governamentais - B11.01a05","Erro: a fonte de preços informada é incompatível com compras governamentais - B11.01a05",
IF(Y160="Erro: a fonte de preços informada é incompatível com compras governamentais - B12.01a05","Erro: a fonte de preços informada é incompatível com compras governamentais - B12.01a05",
IF(Z160="Erro: há linhas sendo puladas - B13.01a04","Erro: há linhas sendo puladas - B13.01a04",
IF(AA160="Erro: há linhas sendo puladas - B14.01a05","Erro: há linhas sendo puladas - B14.01a05",
IF(AB160="Erro: há linhas sendo puladas - B15.01a05","Erro: há linhas sendo puladas - B15.01a05",
IF(AC160="Erro: há linhas sendo puladas - B16.01a05","Erro: há linhas sendo puladas - B16.01a05",
IF(AND(P160&lt;&gt;"",P160=0),"Preenchimento incompleto: número de propostas válidas igual a zero - B17.01",
"Preenchimento correto"))))))))))))))))))))))))))))))))))</f>
        <v/>
      </c>
      <c r="U160" s="123"/>
      <c r="V160" s="121" t="str">
        <f t="shared" ref="V160" si="523" xml:space="preserve">
IF(COUNTIFS(I160:I164,I160,L160:L164,"=Mídia especializada")&gt;1,"Erro: há repetição de empresa de mídia especializada para o item sendo precificado - B09.01a05",
IF(COUNTIFS(I160:I164,I161,L160:L164,"=Mídia especializada")&gt;1,"Erro: há repetição de empresa de mídia especializada para o item sendo precificado - B09.01a05",
IF(COUNTIFS(I160:I164,I162,L160:L164,"=Mídia especializada")&gt;1,"Erro: há repetição de empresa de mídia especializada para o item sendo precificado - B09.01a05",
IF(COUNTIFS(I160:I164,I163,L160:L164,"=Mídia especializada")&gt;1,"Erro: há repetição de empresa de mídia especializada para o item sendo precificado - B09.01a05",
IF(COUNTIFS(I160:I164,I164,L160:L164,"=Mídia especializada")&gt;1,"Erro: há repetição de empresa de mídia especializada para o item sendo precificado - B09.01a05",
"***")))))</f>
        <v>***</v>
      </c>
      <c r="W160" s="119" t="str">
        <f t="shared" ref="W160" si="524" xml:space="preserve">
IF(COUNTIFS(I160:I164,I160,L160:L164,"=Orçamento de empresa")&gt;1,"Erro: há repetição de empresa de orçamento de empresa para o item sendo precificado - B10.01a05",
IF(COUNTIFS(I160:I164,I161,L160:L164,"=Orçamento de empresa")&gt;1,"Erro: há repetição de empresa de orçamento de empresa para o item sendo precificado - B10.01a05",
IF(COUNTIFS(I160:I164,I162,L160:L164,"=Orçamento de empresa")&gt;1,"Erro: há repetição de empresa de orçamento de empresa para o item sendo precificado - B10.01a05",
IF(COUNTIFS(I160:I164,I163,L160:L164,"=Orçamento de empresa")&gt;1,"Erro: há repetição de empresa de orçamento de empresa para o item sendo precificado - B10.01a05",
IF(COUNTIFS(I160:I164,I164,L160:L164,"=Orçamento de empresa")&gt;1,"Erro: há repetição de empresa de orçamento de empresa para o item sendo precificado - B10.01a05",
"***")))))</f>
        <v>***</v>
      </c>
      <c r="X160" s="119" t="str">
        <f t="shared" ref="X160" si="525" xml:space="preserve">
IF(AND(I160="Compras governamentais",K160&lt;&gt;"",L160="Orçamento de empresa"),"Erro: a fonte de preços informada é incompatível com compras governamentais - B11.01a05",
IF(AND(I161="Compras governamentais",K161&lt;&gt;"",L161="Orçamento de empresa"),"Erro: a fonte de preços informada é incompatível com compras governamentais - B11.01a05",
IF(AND(I162="Compras governamentais",K162&lt;&gt;"",L162="Orçamento de empresa"),"Erro: a fonte de preços informada é incompatível com compras governamentais - B11.01a05",
IF(AND(I163="Compras governamentais",K163&lt;&gt;"",L163="Orçamento de empresa"),"Erro: a fonte de preços informada é incompatível com compras governamentais - B11.01a05",
IF(AND(I164="Compras governamentais",K164&lt;&gt;"",L164="Orçamento de empresa"),"Erro: a fonte de preços informada é incompatível com compras governamentais - B11.01a05",
"***")))))</f>
        <v>***</v>
      </c>
      <c r="Y160" s="119" t="str">
        <f t="shared" ref="Y160" si="526" xml:space="preserve">
IF(AND(I160="Compras governamentais",K160&lt;&gt;"",L160="Mídia especializada"),"Erro: a fonte de preços informada é incompatível com compras governamentais - B12.01a05",
IF(AND(I161="Compras governamentais",K161&lt;&gt;"",L161="Mídia especializada"),"Erro: a fonte de preços informada é incompatível com compras governamentais - B12.01a05",
IF(AND(I162="Compras governamentais",K162&lt;&gt;"",L162="Mídia especializada"),"Erro: a fonte de preços informada é incompatível com compras governamentais - B12.01a05",
IF(AND(I163="Compras governamentais",K163&lt;&gt;"",L163="Mídia especializada"),"Erro: a fonte de preços informada é incompatível com compras governamentais - B12.01a05",
IF(AND(I164="Compras governamentais",K164&lt;&gt;"",L164="Mídia especializada"),"Erro: a fonte de preços informada é incompatível com compras governamentais - B12.01a05",
"***")))))</f>
        <v>***</v>
      </c>
      <c r="Z160" s="119" t="str">
        <f t="shared" ref="Z160" si="527" xml:space="preserve">
IF(AND(I161&lt;&gt;"",OR(I160="")),"Erro: há linhas sendo puladas - B13.01a04",
IF(AND(I162&lt;&gt;"",OR(I160="",I161="")),"Erro: há linhas sendo puladas - B13.01a04",
IF(AND(I163&lt;&gt;"",OR(I160="",I161="",I162="")),"Erro: há linhas sendo puladas - B13.01a04",
IF(AND(I164&lt;&gt;"",OR(I160="",I161="",I162="",I163="")),"Erro: há linhas sendo puladas - B13.01a04",
"***"))))</f>
        <v>***</v>
      </c>
      <c r="AA160" s="119" t="str">
        <f t="shared" ref="AA160" si="528" xml:space="preserve">
IF(AND(K161&lt;&gt;"",OR(K160="")),"Erro: há linhas sendo puladas - B14.01a05",
IF(AND(K162&lt;&gt;"",OR(K160="",K161="")),"Erro: há linhas sendo puladas - B14.01a05",
IF(AND(K163&lt;&gt;"",OR(K160="",K161="",K162="")),"Erro: há linhas sendo puladas - B14.01a05",
IF(AND(K164&lt;&gt;"",OR(K160="",K161="",K162="",K163="")),"Erro: há linhas sendo puladas - B14.01a05",
"***"))))</f>
        <v>***</v>
      </c>
      <c r="AB160" s="119" t="str">
        <f t="shared" ref="AB160" si="529" xml:space="preserve">
IF(AND(L161&lt;&gt;"",OR(L160="")),"Erro: há linhas sendo puladas - B15.01a05",
IF(AND(L162&lt;&gt;"",OR(L160="",L161="")),"Erro: há linhas sendo puladas - B15.01a05",
IF(AND(L163&lt;&gt;"",OR(L160="",L161="",L162="")),"Erro: há linhas sendo puladas - B15.01a05",
IF(AND(L164&lt;&gt;"",OR(L160="",L161="",L162="",L163="")),"Erro: há linhas sendo puladas - B15.01a05",
"***"))))</f>
        <v>***</v>
      </c>
      <c r="AC160" s="119" t="str">
        <f t="shared" ref="AC160" si="530" xml:space="preserve">
IF(AND(M161&lt;&gt;"",OR(M160="")),"Erro: há linhas sendo puladas - B16.01a05",
IF(AND(M162&lt;&gt;"",OR(M160="",M161="")),"Erro: há linhas sendo puladas - B16.01a05",
IF(AND(M163&lt;&gt;"",OR(M160="",M161="",M162="")),"Erro: há linhas sendo puladas - B16.01a05",
IF(AND(M164&lt;&gt;"",OR(M160="",M161="",M162="",M163="")),"Erro: há linhas sendo puladas - B16.01a05",
"***"))))</f>
        <v>***</v>
      </c>
      <c r="AD160" s="131" t="str">
        <f t="shared" ref="AD160" si="531" xml:space="preserve">
IF(T160&lt;&gt;"Preenchimento correto","",
IF(K160="","",
IF(M160="Não válido","",
K160)))</f>
        <v/>
      </c>
    </row>
    <row r="161" spans="1:30" ht="15" customHeight="1">
      <c r="A161" s="242"/>
      <c r="B161" s="257"/>
      <c r="C161" s="217"/>
      <c r="D161" s="218"/>
      <c r="E161" s="219"/>
      <c r="F161" s="220"/>
      <c r="G161" s="221"/>
      <c r="H161" s="35">
        <v>2</v>
      </c>
      <c r="I161" s="172"/>
      <c r="J161" s="36" t="str">
        <f xml:space="preserve">
IF(I161="","",
VLOOKUP(I161,'BD EMPRES'!$B$8:$C$507,2,FALSE))</f>
        <v/>
      </c>
      <c r="K161" s="178"/>
      <c r="L161" s="179"/>
      <c r="M161" s="179"/>
      <c r="N161" s="180"/>
      <c r="O161" s="223"/>
      <c r="P161" s="228"/>
      <c r="Q161" s="230"/>
      <c r="R161" s="232"/>
      <c r="S161" s="234"/>
      <c r="T161" s="236"/>
      <c r="U161" s="23"/>
      <c r="V161" s="122"/>
      <c r="W161" s="118"/>
      <c r="X161" s="118"/>
      <c r="Y161" s="118"/>
      <c r="Z161" s="118"/>
      <c r="AA161" s="118"/>
      <c r="AB161" s="118"/>
      <c r="AC161" s="118"/>
      <c r="AD161" s="132" t="str">
        <f t="shared" ref="AD161" si="532" xml:space="preserve">
IF(T160&lt;&gt;"Preenchimento correto","",
IF(K161="","",
IF(M161="Não válido","",
K161)))</f>
        <v/>
      </c>
    </row>
    <row r="162" spans="1:30" ht="15" customHeight="1">
      <c r="A162" s="242"/>
      <c r="B162" s="257"/>
      <c r="C162" s="217"/>
      <c r="D162" s="218"/>
      <c r="E162" s="219"/>
      <c r="F162" s="220"/>
      <c r="G162" s="221"/>
      <c r="H162" s="35">
        <v>3</v>
      </c>
      <c r="I162" s="172"/>
      <c r="J162" s="36" t="str">
        <f xml:space="preserve">
IF(I162="","",
VLOOKUP(I162,'BD EMPRES'!$B$8:$C$507,2,FALSE))</f>
        <v/>
      </c>
      <c r="K162" s="178"/>
      <c r="L162" s="179"/>
      <c r="M162" s="179"/>
      <c r="N162" s="180"/>
      <c r="O162" s="223"/>
      <c r="P162" s="228"/>
      <c r="Q162" s="230"/>
      <c r="R162" s="232"/>
      <c r="S162" s="234"/>
      <c r="T162" s="236"/>
      <c r="U162" s="23"/>
      <c r="V162" s="122"/>
      <c r="W162" s="118"/>
      <c r="X162" s="118"/>
      <c r="Y162" s="118"/>
      <c r="Z162" s="118"/>
      <c r="AA162" s="118"/>
      <c r="AB162" s="118"/>
      <c r="AC162" s="118"/>
      <c r="AD162" s="132" t="str">
        <f t="shared" ref="AD162" si="533" xml:space="preserve">
IF(T160&lt;&gt;"Preenchimento correto","",
IF(K162="","",
IF(M162="Não válido","",
K162)))</f>
        <v/>
      </c>
    </row>
    <row r="163" spans="1:30" ht="15" customHeight="1">
      <c r="A163" s="242"/>
      <c r="B163" s="257"/>
      <c r="C163" s="217"/>
      <c r="D163" s="218"/>
      <c r="E163" s="219"/>
      <c r="F163" s="220"/>
      <c r="G163" s="221"/>
      <c r="H163" s="35">
        <v>4</v>
      </c>
      <c r="I163" s="172"/>
      <c r="J163" s="36" t="str">
        <f xml:space="preserve">
IF(I163="","",
VLOOKUP(I163,'BD EMPRES'!$B$8:$C$507,2,FALSE))</f>
        <v/>
      </c>
      <c r="K163" s="178"/>
      <c r="L163" s="179"/>
      <c r="M163" s="179"/>
      <c r="N163" s="180"/>
      <c r="O163" s="223"/>
      <c r="P163" s="228"/>
      <c r="Q163" s="230"/>
      <c r="R163" s="232"/>
      <c r="S163" s="234"/>
      <c r="T163" s="236"/>
      <c r="U163" s="23"/>
      <c r="V163" s="122"/>
      <c r="W163" s="118"/>
      <c r="X163" s="118"/>
      <c r="Y163" s="118"/>
      <c r="Z163" s="118"/>
      <c r="AA163" s="118"/>
      <c r="AB163" s="118"/>
      <c r="AC163" s="118"/>
      <c r="AD163" s="132" t="str">
        <f t="shared" ref="AD163" si="534" xml:space="preserve">
IF(T160&lt;&gt;"Preenchimento correto","",
IF(K163="","",
IF(M163="Não válido","",
K163)))</f>
        <v/>
      </c>
    </row>
    <row r="164" spans="1:30" ht="15" customHeight="1">
      <c r="A164" s="242"/>
      <c r="B164" s="257"/>
      <c r="C164" s="217"/>
      <c r="D164" s="218"/>
      <c r="E164" s="219"/>
      <c r="F164" s="220"/>
      <c r="G164" s="221"/>
      <c r="H164" s="37">
        <v>5</v>
      </c>
      <c r="I164" s="172"/>
      <c r="J164" s="38" t="str">
        <f xml:space="preserve">
IF(I164="","",
VLOOKUP(I164,'BD EMPRES'!$B$8:$C$507,2,FALSE))</f>
        <v/>
      </c>
      <c r="K164" s="183"/>
      <c r="L164" s="181"/>
      <c r="M164" s="181"/>
      <c r="N164" s="182"/>
      <c r="O164" s="224"/>
      <c r="P164" s="228"/>
      <c r="Q164" s="230"/>
      <c r="R164" s="232"/>
      <c r="S164" s="234"/>
      <c r="T164" s="236"/>
      <c r="U164" s="23"/>
      <c r="V164" s="133"/>
      <c r="W164" s="134"/>
      <c r="X164" s="134"/>
      <c r="Y164" s="134"/>
      <c r="Z164" s="134"/>
      <c r="AA164" s="134"/>
      <c r="AB164" s="134"/>
      <c r="AC164" s="134"/>
      <c r="AD164" s="135" t="str">
        <f t="shared" ref="AD164" si="535" xml:space="preserve">
IF(T160&gt;"Preenchimento correto","",
IF(K164="","",
IF(M164="Não válido","",
K164)))</f>
        <v/>
      </c>
    </row>
    <row r="165" spans="1:30" ht="15" customHeight="1">
      <c r="A165" s="242"/>
      <c r="B165" s="257" t="str">
        <f>IF(OR('BD ITEM'!$Q43&lt;&gt;"Preenchimento correto"),"",'BD ITEM'!B43)</f>
        <v/>
      </c>
      <c r="C165" s="217" t="str">
        <f>IF(OR('BD ITEM'!$Q43&lt;&gt;"Preenchimento correto"),"",'BD ITEM'!C43)</f>
        <v/>
      </c>
      <c r="D165" s="218" t="str">
        <f>IF(OR('BD ITEM'!$Q43&lt;&gt;"Preenchimento correto"),"",'BD ITEM'!D43)</f>
        <v/>
      </c>
      <c r="E165" s="219" t="str">
        <f>IF(OR('BD ITEM'!$Q43&lt;&gt;"Preenchimento correto"),"",'BD ITEM'!J43)</f>
        <v/>
      </c>
      <c r="F165" s="220" t="str">
        <f>IF(OR('BD ITEM'!$Q43&lt;&gt;"Preenchimento correto"),"",'BD ITEM'!K43)</f>
        <v/>
      </c>
      <c r="G165" s="221" t="str">
        <f>IF(OR('BD ITEM'!$Q43&lt;&gt;"Preenchimento correto"),"",'BD ITEM'!L43)</f>
        <v/>
      </c>
      <c r="H165" s="39">
        <v>1</v>
      </c>
      <c r="I165" s="173"/>
      <c r="J165" s="34" t="str">
        <f xml:space="preserve">
IF(I165="","",
VLOOKUP(I165,'BD EMPRES'!$B$8:$C$507,2,FALSE))</f>
        <v/>
      </c>
      <c r="K165" s="175"/>
      <c r="L165" s="176"/>
      <c r="M165" s="176"/>
      <c r="N165" s="177"/>
      <c r="O165" s="222"/>
      <c r="P165" s="228" t="str">
        <f t="shared" ref="P165" si="536" xml:space="preserve">
IF(AND(K165="",K166="",K167="",K168="",K169=""),"",
COUNTIFS(K165:K169,"&lt;&gt;""",M165:M169,"=Válido"))</f>
        <v/>
      </c>
      <c r="Q165" s="230" t="str">
        <f t="shared" ref="Q165" si="537" xml:space="preserve">
IF(T165&lt;&gt;"Preenchimento correto","",
IF(P165=1,0,
IF(P165=0,"",
IF(P165="","",
ROUND(_xlfn.STDEV.S(AD165:AD169)/AVERAGE(AD165:AD169),4)))))</f>
        <v/>
      </c>
      <c r="R165" s="232" t="str">
        <f t="shared" ref="R165" si="538" xml:space="preserve">
IF(T165&lt;&gt;"Preenchimento correto","",
IF(P165="","",
IF(P165=0,"",
IF(O165="","",
IF(O165="Menor valor",MIN(AD165:AD169),
IF(AND(O165="Tend. central",Q165&lt;=0.25),ROUND(AVERAGE(AD165:AD169),2),
IF(AND(O165="Tend. central",Q165&gt;0.25),ROUND(MEDIAN(AD165:AD169),2))))))))</f>
        <v/>
      </c>
      <c r="S165" s="234" t="str">
        <f t="shared" ref="S165" si="539" xml:space="preserve">
IF(T165&lt;&gt;"Preenchimento correto","",
IF(O165="","",
IF(P165="","",
IF(P165=0,"",
IF(OR(G165="",R165=""),"",
G165*R165)))))</f>
        <v/>
      </c>
      <c r="T165" s="236" t="str">
        <f t="shared" ref="T165" si="540" xml:space="preserve">
IF(AND(A165="",B165="",I165="",I166="",I167="",I168="",I169="",K165="",K166="",K167="",K168="",K169="",L165="",L166="",L167="",L168="",L169="",M165="",M166="",M167="",M168="",M169="",O165=""),"",
IF(A165="","Preenchimento incompleto: falta informar o ID SEC - B01.01",
IF(AND(A165&lt;&gt;"",B165&lt;&gt;"",I165="",I166="",I167="",I168="",I169="",K165="",K166="",K167="",K168="",K169="",L165="",L166="",L167="",L168="",L169="",M165="",M166="",M167="",M168="",M169="",O165=""),"Preenchimento incompleto: item sem nenhuma informação de empresa e preço e fonte de preço e validade do orçamento e modalidade de cálculo - B02.01",
IF(AND(B165="",OR(I165&lt;&gt;"",I166&lt;&gt;"",I167&lt;&gt;"",I168&lt;&gt;"",I169&lt;&gt;"",K165&lt;&gt;"",K166&lt;&gt;"",K167&lt;&gt;"",K168&lt;&gt;"",K169&lt;&gt;"",L165&lt;&gt;"",L166&lt;&gt;"",L167&lt;&gt;"",L168&lt;&gt;"",L169&lt;&gt;"",M165&lt;&gt;"",M166&lt;&gt;"",M167&lt;&gt;"",M168&lt;&gt;"",M169&lt;&gt;"",O165&lt;&gt;"")),"Erro: há empresa(s) e/ou preço(s) e/ou fonte(s) de preço e/ou validade(s) do orçamento e/ou modalidade de cálculo informados para item inexistente - B03.01",
IF(AND(I165&lt;&gt;"",OR(K165="",L165="",M165="",O165="")),"Preenchimento incompleto: empresa sem preço e(ou) fonte de preço e(ou) validade do orçamento e(ou) modalidade de cálculo associados - B04.01",
IF(AND(I166&lt;&gt;"",OR(K166="",L166="",M166="",O165="")),"Preenchimento incompleto: empresa sem preço e(ou) fonte de preço e(ou) validade do orçamento e(ou) modalidade de cálculo associados - B04.02",
IF(AND(I167&lt;&gt;"",OR(K167="",L167="",M167="",O165="")),"Preenchimento incompleto: empresa sem preço e(ou) fonte de preço e(ou) validade do orçamento e(ou) modalidade de cálculo associados - B04.03",
IF(AND(I168&lt;&gt;"",OR(K168="",L168="",M168="",O165="")),"Preenchimento incompleto: empresa sem preço e(ou) fonte de preço e(ou) validade do orçamento e(ou) modalidade de cálculo associados - B04.04",
IF(AND(I169&lt;&gt;"",OR(K169="",L169="",M169="",O165="")),"Preenchimento incompleto: empresa sem preço e(ou) fonte de preço e(ou) validade do orçamento e(ou) modalidade de cálculo associados - B04.05",
IF(AND(K165&lt;&gt;"",OR(I165="",L165="",M165="",O165="")),"Preenchimento incompleto: preço sem empresa e(ou) fonte do preço associados e(ou) validade do orçamento e(ou) modalidade de cálculo associados - B05.01",
IF(AND(K166&lt;&gt;"",OR(I166="",L166="",M166="",O165="")),"Preenchimento incompleto: preço sem empresa e(ou) fonte do preço associados e(ou) validade do orçamento e(ou) modalidade de cálculo associados - B05.02",
IF(AND(K167&lt;&gt;"",OR(I167="",L167="",M167="",O165="")),"Preenchimento incompleto: preço sem empresa e(ou) fonte do preço associados e(ou) validade do orçamento e(ou) modalidade de cálculo associados - B05.03",
IF(AND(K168&lt;&gt;"",OR(I168="",L168="",M168="",O165="")),"Preenchimento incompleto: preço sem empresa e(ou) fonte do preço associados e(ou) validade do orçamento e(ou) modalidade de cálculo associados - B05.04",
IF(AND(K169&lt;&gt;"",OR(I169="",L169="",M169="",O165="")),"Preenchimento incompleto: preço sem empresa e(ou) fonte do preço associados e(ou) validade do orçamento e(ou) modalidade de cálculo associados - B05.05",
IF(AND(L165&lt;&gt;"",OR(K165="",I165="",M165="",O165="")),"Preenchimento incompleto: fonte do preço sem empresa e(ou) preço associados e(ou) validade do orçamento e(ou) modalidade de cálculo associados - B06.01",
IF(AND(L166&lt;&gt;"",OR(K166="",I166="",M166="",O165="")),"Preenchimento incompleto: fonte do preço sem empresa e(ou) preço associados e(ou) validade do orçamento e(ou) modalidade de cálculo associados - B06.02",
IF(AND(L167&lt;&gt;"",OR(K167="",I167="",M167="",O165="")),"Preenchimento incompleto: fonte do preço sem empresa e(ou) preço associados e(ou) validade do orçamento e(ou) modalidade de cálculo associados - B06.03",
IF(AND(L168&lt;&gt;"",OR(K168="",I168="",M168="",O165="")),"Preenchimento incompleto: fonte do preço sem empresa e(ou) preço associados e(ou) validade do orçamento e(ou) modalidade de cálculo associados - B06.04",
IF(AND(L169&lt;&gt;"",OR(K169="",I169="",M169="",O165="")),"Preenchimento incompleto: fonte do preço sem empresa e(ou) preço associados e(ou) validade do orçamento e(ou) modalidade de cálculo associados - B06.05",
IF(AND(M165&lt;&gt;"",OR(K165="",I165="",L165="",O165="")),"Preenchimento incompleto: validade do orçamento sem empresa e(ou) preço associados e(ou) fonte do preço e(ou) modalidade de cálculo associados - B07.01",
IF(AND(M166&lt;&gt;"",OR(K166="",I166="",L166="",O165="")),"Preenchimento incompleto: validade do orçamento sem empresa e(ou) preço associados e(ou) fonte do preço e(ou) modalidade de cálculo associados - B07.02",
IF(AND(M167&lt;&gt;"",OR(K167="",I167="",L167="",O165="")),"Preenchimento incompleto: validade do orçamento sem empresa e(ou) preço associados e(ou) fonte do preço e(ou) modalidade de cálculo associados - B07.03",
IF(AND(M168&lt;&gt;"",OR(K168="",I168="",L168="",O165="")),"Preenchimento incompleto: validade do orçamento sem empresa e(ou) preço associados e(ou) fonte do preço e(ou) modalidade de cálculo associados - B07.04",
IF(AND(M169&lt;&gt;"",OR(K169="",I169="",L169="",O165="")),"Preenchimento incompleto: validade do orçamento sem empresa e(ou) preço associados e(ou) fonte do preço e(ou) modalidade de cálculo associados - B07.05",
IF(O165="","Preenchimento incompleto: modalidade de cálculo não informada - B08.01",
IF(V165="Erro: há repetição de empresa de mídia especializada para o item sendo precificado - B09.01a05","Erro: há repetição de empresa de mídia especializada para o item sendo precificado - B09.01a05",
IF(W165="Erro: há repetição de empresa de orçamento de empresa para o item sendo precificado - B10.01a05","Erro: há repetição de empresa de orçamento de empresa para o item sendo precificado - B10.01a05",
IF(X165="Erro: a fonte de preços informada é incompatível com compras governamentais - B11.01a05","Erro: a fonte de preços informada é incompatível com compras governamentais - B11.01a05",
IF(Y165="Erro: a fonte de preços informada é incompatível com compras governamentais - B12.01a05","Erro: a fonte de preços informada é incompatível com compras governamentais - B12.01a05",
IF(Z165="Erro: há linhas sendo puladas - B13.01a04","Erro: há linhas sendo puladas - B13.01a04",
IF(AA165="Erro: há linhas sendo puladas - B14.01a05","Erro: há linhas sendo puladas - B14.01a05",
IF(AB165="Erro: há linhas sendo puladas - B15.01a05","Erro: há linhas sendo puladas - B15.01a05",
IF(AC165="Erro: há linhas sendo puladas - B16.01a05","Erro: há linhas sendo puladas - B16.01a05",
IF(AND(P165&lt;&gt;"",P165=0),"Preenchimento incompleto: número de propostas válidas igual a zero - B17.01",
"Preenchimento correto"))))))))))))))))))))))))))))))))))</f>
        <v/>
      </c>
      <c r="U165" s="123"/>
      <c r="V165" s="121" t="str">
        <f t="shared" ref="V165" si="541" xml:space="preserve">
IF(COUNTIFS(I165:I169,I165,L165:L169,"=Mídia especializada")&gt;1,"Erro: há repetição de empresa de mídia especializada para o item sendo precificado - B09.01a05",
IF(COUNTIFS(I165:I169,I166,L165:L169,"=Mídia especializada")&gt;1,"Erro: há repetição de empresa de mídia especializada para o item sendo precificado - B09.01a05",
IF(COUNTIFS(I165:I169,I167,L165:L169,"=Mídia especializada")&gt;1,"Erro: há repetição de empresa de mídia especializada para o item sendo precificado - B09.01a05",
IF(COUNTIFS(I165:I169,I168,L165:L169,"=Mídia especializada")&gt;1,"Erro: há repetição de empresa de mídia especializada para o item sendo precificado - B09.01a05",
IF(COUNTIFS(I165:I169,I169,L165:L169,"=Mídia especializada")&gt;1,"Erro: há repetição de empresa de mídia especializada para o item sendo precificado - B09.01a05",
"***")))))</f>
        <v>***</v>
      </c>
      <c r="W165" s="119" t="str">
        <f t="shared" ref="W165" si="542" xml:space="preserve">
IF(COUNTIFS(I165:I169,I165,L165:L169,"=Orçamento de empresa")&gt;1,"Erro: há repetição de empresa de orçamento de empresa para o item sendo precificado - B10.01a05",
IF(COUNTIFS(I165:I169,I166,L165:L169,"=Orçamento de empresa")&gt;1,"Erro: há repetição de empresa de orçamento de empresa para o item sendo precificado - B10.01a05",
IF(COUNTIFS(I165:I169,I167,L165:L169,"=Orçamento de empresa")&gt;1,"Erro: há repetição de empresa de orçamento de empresa para o item sendo precificado - B10.01a05",
IF(COUNTIFS(I165:I169,I168,L165:L169,"=Orçamento de empresa")&gt;1,"Erro: há repetição de empresa de orçamento de empresa para o item sendo precificado - B10.01a05",
IF(COUNTIFS(I165:I169,I169,L165:L169,"=Orçamento de empresa")&gt;1,"Erro: há repetição de empresa de orçamento de empresa para o item sendo precificado - B10.01a05",
"***")))))</f>
        <v>***</v>
      </c>
      <c r="X165" s="119" t="str">
        <f t="shared" ref="X165" si="543" xml:space="preserve">
IF(AND(I165="Compras governamentais",K165&lt;&gt;"",L165="Orçamento de empresa"),"Erro: a fonte de preços informada é incompatível com compras governamentais - B11.01a05",
IF(AND(I166="Compras governamentais",K166&lt;&gt;"",L166="Orçamento de empresa"),"Erro: a fonte de preços informada é incompatível com compras governamentais - B11.01a05",
IF(AND(I167="Compras governamentais",K167&lt;&gt;"",L167="Orçamento de empresa"),"Erro: a fonte de preços informada é incompatível com compras governamentais - B11.01a05",
IF(AND(I168="Compras governamentais",K168&lt;&gt;"",L168="Orçamento de empresa"),"Erro: a fonte de preços informada é incompatível com compras governamentais - B11.01a05",
IF(AND(I169="Compras governamentais",K169&lt;&gt;"",L169="Orçamento de empresa"),"Erro: a fonte de preços informada é incompatível com compras governamentais - B11.01a05",
"***")))))</f>
        <v>***</v>
      </c>
      <c r="Y165" s="119" t="str">
        <f t="shared" ref="Y165" si="544" xml:space="preserve">
IF(AND(I165="Compras governamentais",K165&lt;&gt;"",L165="Mídia especializada"),"Erro: a fonte de preços informada é incompatível com compras governamentais - B12.01a05",
IF(AND(I166="Compras governamentais",K166&lt;&gt;"",L166="Mídia especializada"),"Erro: a fonte de preços informada é incompatível com compras governamentais - B12.01a05",
IF(AND(I167="Compras governamentais",K167&lt;&gt;"",L167="Mídia especializada"),"Erro: a fonte de preços informada é incompatível com compras governamentais - B12.01a05",
IF(AND(I168="Compras governamentais",K168&lt;&gt;"",L168="Mídia especializada"),"Erro: a fonte de preços informada é incompatível com compras governamentais - B12.01a05",
IF(AND(I169="Compras governamentais",K169&lt;&gt;"",L169="Mídia especializada"),"Erro: a fonte de preços informada é incompatível com compras governamentais - B12.01a05",
"***")))))</f>
        <v>***</v>
      </c>
      <c r="Z165" s="119" t="str">
        <f t="shared" ref="Z165" si="545" xml:space="preserve">
IF(AND(I166&lt;&gt;"",OR(I165="")),"Erro: há linhas sendo puladas - B13.01a04",
IF(AND(I167&lt;&gt;"",OR(I165="",I166="")),"Erro: há linhas sendo puladas - B13.01a04",
IF(AND(I168&lt;&gt;"",OR(I165="",I166="",I167="")),"Erro: há linhas sendo puladas - B13.01a04",
IF(AND(I169&lt;&gt;"",OR(I165="",I166="",I167="",I168="")),"Erro: há linhas sendo puladas - B13.01a04",
"***"))))</f>
        <v>***</v>
      </c>
      <c r="AA165" s="119" t="str">
        <f t="shared" ref="AA165" si="546" xml:space="preserve">
IF(AND(K166&lt;&gt;"",OR(K165="")),"Erro: há linhas sendo puladas - B14.01a05",
IF(AND(K167&lt;&gt;"",OR(K165="",K166="")),"Erro: há linhas sendo puladas - B14.01a05",
IF(AND(K168&lt;&gt;"",OR(K165="",K166="",K167="")),"Erro: há linhas sendo puladas - B14.01a05",
IF(AND(K169&lt;&gt;"",OR(K165="",K166="",K167="",K168="")),"Erro: há linhas sendo puladas - B14.01a05",
"***"))))</f>
        <v>***</v>
      </c>
      <c r="AB165" s="119" t="str">
        <f t="shared" ref="AB165" si="547" xml:space="preserve">
IF(AND(L166&lt;&gt;"",OR(L165="")),"Erro: há linhas sendo puladas - B15.01a05",
IF(AND(L167&lt;&gt;"",OR(L165="",L166="")),"Erro: há linhas sendo puladas - B15.01a05",
IF(AND(L168&lt;&gt;"",OR(L165="",L166="",L167="")),"Erro: há linhas sendo puladas - B15.01a05",
IF(AND(L169&lt;&gt;"",OR(L165="",L166="",L167="",L168="")),"Erro: há linhas sendo puladas - B15.01a05",
"***"))))</f>
        <v>***</v>
      </c>
      <c r="AC165" s="119" t="str">
        <f t="shared" ref="AC165" si="548" xml:space="preserve">
IF(AND(M166&lt;&gt;"",OR(M165="")),"Erro: há linhas sendo puladas - B16.01a05",
IF(AND(M167&lt;&gt;"",OR(M165="",M166="")),"Erro: há linhas sendo puladas - B16.01a05",
IF(AND(M168&lt;&gt;"",OR(M165="",M166="",M167="")),"Erro: há linhas sendo puladas - B16.01a05",
IF(AND(M169&lt;&gt;"",OR(M165="",M166="",M167="",M168="")),"Erro: há linhas sendo puladas - B16.01a05",
"***"))))</f>
        <v>***</v>
      </c>
      <c r="AD165" s="131" t="str">
        <f t="shared" ref="AD165" si="549" xml:space="preserve">
IF(T165&lt;&gt;"Preenchimento correto","",
IF(K165="","",
IF(M165="Não válido","",
K165)))</f>
        <v/>
      </c>
    </row>
    <row r="166" spans="1:30" ht="15" customHeight="1">
      <c r="A166" s="242"/>
      <c r="B166" s="257"/>
      <c r="C166" s="217"/>
      <c r="D166" s="218"/>
      <c r="E166" s="219"/>
      <c r="F166" s="220"/>
      <c r="G166" s="221"/>
      <c r="H166" s="35">
        <v>2</v>
      </c>
      <c r="I166" s="172"/>
      <c r="J166" s="36" t="str">
        <f xml:space="preserve">
IF(I166="","",
VLOOKUP(I166,'BD EMPRES'!$B$8:$C$507,2,FALSE))</f>
        <v/>
      </c>
      <c r="K166" s="178"/>
      <c r="L166" s="179"/>
      <c r="M166" s="179"/>
      <c r="N166" s="180"/>
      <c r="O166" s="223"/>
      <c r="P166" s="228"/>
      <c r="Q166" s="230"/>
      <c r="R166" s="232"/>
      <c r="S166" s="234"/>
      <c r="T166" s="236"/>
      <c r="U166" s="23"/>
      <c r="V166" s="122"/>
      <c r="W166" s="118"/>
      <c r="X166" s="118"/>
      <c r="Y166" s="118"/>
      <c r="Z166" s="118"/>
      <c r="AA166" s="118"/>
      <c r="AB166" s="118"/>
      <c r="AC166" s="118"/>
      <c r="AD166" s="132" t="str">
        <f t="shared" ref="AD166" si="550" xml:space="preserve">
IF(T165&lt;&gt;"Preenchimento correto","",
IF(K166="","",
IF(M166="Não válido","",
K166)))</f>
        <v/>
      </c>
    </row>
    <row r="167" spans="1:30" ht="15" customHeight="1">
      <c r="A167" s="242"/>
      <c r="B167" s="257"/>
      <c r="C167" s="217"/>
      <c r="D167" s="218"/>
      <c r="E167" s="219"/>
      <c r="F167" s="220"/>
      <c r="G167" s="221"/>
      <c r="H167" s="35">
        <v>3</v>
      </c>
      <c r="I167" s="172"/>
      <c r="J167" s="36" t="str">
        <f xml:space="preserve">
IF(I167="","",
VLOOKUP(I167,'BD EMPRES'!$B$8:$C$507,2,FALSE))</f>
        <v/>
      </c>
      <c r="K167" s="178"/>
      <c r="L167" s="179"/>
      <c r="M167" s="179"/>
      <c r="N167" s="180"/>
      <c r="O167" s="223"/>
      <c r="P167" s="228"/>
      <c r="Q167" s="230"/>
      <c r="R167" s="232"/>
      <c r="S167" s="234"/>
      <c r="T167" s="236"/>
      <c r="U167" s="23"/>
      <c r="V167" s="122"/>
      <c r="W167" s="118"/>
      <c r="X167" s="118"/>
      <c r="Y167" s="118"/>
      <c r="Z167" s="118"/>
      <c r="AA167" s="118"/>
      <c r="AB167" s="118"/>
      <c r="AC167" s="118"/>
      <c r="AD167" s="132" t="str">
        <f t="shared" ref="AD167" si="551" xml:space="preserve">
IF(T165&lt;&gt;"Preenchimento correto","",
IF(K167="","",
IF(M167="Não válido","",
K167)))</f>
        <v/>
      </c>
    </row>
    <row r="168" spans="1:30" ht="15" customHeight="1">
      <c r="A168" s="242"/>
      <c r="B168" s="257"/>
      <c r="C168" s="217"/>
      <c r="D168" s="218"/>
      <c r="E168" s="219"/>
      <c r="F168" s="220"/>
      <c r="G168" s="221"/>
      <c r="H168" s="35">
        <v>4</v>
      </c>
      <c r="I168" s="172"/>
      <c r="J168" s="36" t="str">
        <f xml:space="preserve">
IF(I168="","",
VLOOKUP(I168,'BD EMPRES'!$B$8:$C$507,2,FALSE))</f>
        <v/>
      </c>
      <c r="K168" s="178"/>
      <c r="L168" s="179"/>
      <c r="M168" s="179"/>
      <c r="N168" s="180"/>
      <c r="O168" s="223"/>
      <c r="P168" s="228"/>
      <c r="Q168" s="230"/>
      <c r="R168" s="232"/>
      <c r="S168" s="234"/>
      <c r="T168" s="236"/>
      <c r="U168" s="23"/>
      <c r="V168" s="122"/>
      <c r="W168" s="118"/>
      <c r="X168" s="118"/>
      <c r="Y168" s="118"/>
      <c r="Z168" s="118"/>
      <c r="AA168" s="118"/>
      <c r="AB168" s="118"/>
      <c r="AC168" s="118"/>
      <c r="AD168" s="132" t="str">
        <f t="shared" ref="AD168" si="552" xml:space="preserve">
IF(T165&lt;&gt;"Preenchimento correto","",
IF(K168="","",
IF(M168="Não válido","",
K168)))</f>
        <v/>
      </c>
    </row>
    <row r="169" spans="1:30" ht="15" customHeight="1">
      <c r="A169" s="242"/>
      <c r="B169" s="257"/>
      <c r="C169" s="217"/>
      <c r="D169" s="218"/>
      <c r="E169" s="219"/>
      <c r="F169" s="220"/>
      <c r="G169" s="221"/>
      <c r="H169" s="37">
        <v>5</v>
      </c>
      <c r="I169" s="172"/>
      <c r="J169" s="38" t="str">
        <f xml:space="preserve">
IF(I169="","",
VLOOKUP(I169,'BD EMPRES'!$B$8:$C$507,2,FALSE))</f>
        <v/>
      </c>
      <c r="K169" s="183"/>
      <c r="L169" s="181"/>
      <c r="M169" s="181"/>
      <c r="N169" s="182"/>
      <c r="O169" s="224"/>
      <c r="P169" s="228"/>
      <c r="Q169" s="230"/>
      <c r="R169" s="232"/>
      <c r="S169" s="234"/>
      <c r="T169" s="236"/>
      <c r="U169" s="23"/>
      <c r="V169" s="133"/>
      <c r="W169" s="134"/>
      <c r="X169" s="134"/>
      <c r="Y169" s="134"/>
      <c r="Z169" s="134"/>
      <c r="AA169" s="134"/>
      <c r="AB169" s="134"/>
      <c r="AC169" s="134"/>
      <c r="AD169" s="135" t="str">
        <f t="shared" ref="AD169" si="553" xml:space="preserve">
IF(T165&gt;"Preenchimento correto","",
IF(K169="","",
IF(M169="Não válido","",
K169)))</f>
        <v/>
      </c>
    </row>
    <row r="170" spans="1:30" ht="15" customHeight="1">
      <c r="A170" s="242"/>
      <c r="B170" s="257" t="str">
        <f>IF(OR('BD ITEM'!$Q44&lt;&gt;"Preenchimento correto"),"",'BD ITEM'!B44)</f>
        <v/>
      </c>
      <c r="C170" s="217" t="str">
        <f>IF(OR('BD ITEM'!$Q44&lt;&gt;"Preenchimento correto"),"",'BD ITEM'!C44)</f>
        <v/>
      </c>
      <c r="D170" s="218" t="str">
        <f>IF(OR('BD ITEM'!$Q44&lt;&gt;"Preenchimento correto"),"",'BD ITEM'!D44)</f>
        <v/>
      </c>
      <c r="E170" s="219" t="str">
        <f>IF(OR('BD ITEM'!$Q44&lt;&gt;"Preenchimento correto"),"",'BD ITEM'!J44)</f>
        <v/>
      </c>
      <c r="F170" s="220" t="str">
        <f>IF(OR('BD ITEM'!$Q44&lt;&gt;"Preenchimento correto"),"",'BD ITEM'!K44)</f>
        <v/>
      </c>
      <c r="G170" s="221" t="str">
        <f>IF(OR('BD ITEM'!$Q44&lt;&gt;"Preenchimento correto"),"",'BD ITEM'!L44)</f>
        <v/>
      </c>
      <c r="H170" s="39">
        <v>1</v>
      </c>
      <c r="I170" s="173"/>
      <c r="J170" s="34" t="str">
        <f xml:space="preserve">
IF(I170="","",
VLOOKUP(I170,'BD EMPRES'!$B$8:$C$507,2,FALSE))</f>
        <v/>
      </c>
      <c r="K170" s="175"/>
      <c r="L170" s="176"/>
      <c r="M170" s="176"/>
      <c r="N170" s="177"/>
      <c r="O170" s="222"/>
      <c r="P170" s="228" t="str">
        <f t="shared" ref="P170" si="554" xml:space="preserve">
IF(AND(K170="",K171="",K172="",K173="",K174=""),"",
COUNTIFS(K170:K174,"&lt;&gt;""",M170:M174,"=Válido"))</f>
        <v/>
      </c>
      <c r="Q170" s="230" t="str">
        <f t="shared" ref="Q170" si="555" xml:space="preserve">
IF(T170&lt;&gt;"Preenchimento correto","",
IF(P170=1,0,
IF(P170=0,"",
IF(P170="","",
ROUND(_xlfn.STDEV.S(AD170:AD174)/AVERAGE(AD170:AD174),4)))))</f>
        <v/>
      </c>
      <c r="R170" s="232" t="str">
        <f t="shared" ref="R170" si="556" xml:space="preserve">
IF(T170&lt;&gt;"Preenchimento correto","",
IF(P170="","",
IF(P170=0,"",
IF(O170="","",
IF(O170="Menor valor",MIN(AD170:AD174),
IF(AND(O170="Tend. central",Q170&lt;=0.25),ROUND(AVERAGE(AD170:AD174),2),
IF(AND(O170="Tend. central",Q170&gt;0.25),ROUND(MEDIAN(AD170:AD174),2))))))))</f>
        <v/>
      </c>
      <c r="S170" s="234" t="str">
        <f t="shared" ref="S170" si="557" xml:space="preserve">
IF(T170&lt;&gt;"Preenchimento correto","",
IF(O170="","",
IF(P170="","",
IF(P170=0,"",
IF(OR(G170="",R170=""),"",
G170*R170)))))</f>
        <v/>
      </c>
      <c r="T170" s="236" t="str">
        <f t="shared" ref="T170" si="558" xml:space="preserve">
IF(AND(A170="",B170="",I170="",I171="",I172="",I173="",I174="",K170="",K171="",K172="",K173="",K174="",L170="",L171="",L172="",L173="",L174="",M170="",M171="",M172="",M173="",M174="",O170=""),"",
IF(A170="","Preenchimento incompleto: falta informar o ID SEC - B01.01",
IF(AND(A170&lt;&gt;"",B170&lt;&gt;"",I170="",I171="",I172="",I173="",I174="",K170="",K171="",K172="",K173="",K174="",L170="",L171="",L172="",L173="",L174="",M170="",M171="",M172="",M173="",M174="",O170=""),"Preenchimento incompleto: item sem nenhuma informação de empresa e preço e fonte de preço e validade do orçamento e modalidade de cálculo - B02.01",
IF(AND(B170="",OR(I170&lt;&gt;"",I171&lt;&gt;"",I172&lt;&gt;"",I173&lt;&gt;"",I174&lt;&gt;"",K170&lt;&gt;"",K171&lt;&gt;"",K172&lt;&gt;"",K173&lt;&gt;"",K174&lt;&gt;"",L170&lt;&gt;"",L171&lt;&gt;"",L172&lt;&gt;"",L173&lt;&gt;"",L174&lt;&gt;"",M170&lt;&gt;"",M171&lt;&gt;"",M172&lt;&gt;"",M173&lt;&gt;"",M174&lt;&gt;"",O170&lt;&gt;"")),"Erro: há empresa(s) e/ou preço(s) e/ou fonte(s) de preço e/ou validade(s) do orçamento e/ou modalidade de cálculo informados para item inexistente - B03.01",
IF(AND(I170&lt;&gt;"",OR(K170="",L170="",M170="",O170="")),"Preenchimento incompleto: empresa sem preço e(ou) fonte de preço e(ou) validade do orçamento e(ou) modalidade de cálculo associados - B04.01",
IF(AND(I171&lt;&gt;"",OR(K171="",L171="",M171="",O170="")),"Preenchimento incompleto: empresa sem preço e(ou) fonte de preço e(ou) validade do orçamento e(ou) modalidade de cálculo associados - B04.02",
IF(AND(I172&lt;&gt;"",OR(K172="",L172="",M172="",O170="")),"Preenchimento incompleto: empresa sem preço e(ou) fonte de preço e(ou) validade do orçamento e(ou) modalidade de cálculo associados - B04.03",
IF(AND(I173&lt;&gt;"",OR(K173="",L173="",M173="",O170="")),"Preenchimento incompleto: empresa sem preço e(ou) fonte de preço e(ou) validade do orçamento e(ou) modalidade de cálculo associados - B04.04",
IF(AND(I174&lt;&gt;"",OR(K174="",L174="",M174="",O170="")),"Preenchimento incompleto: empresa sem preço e(ou) fonte de preço e(ou) validade do orçamento e(ou) modalidade de cálculo associados - B04.05",
IF(AND(K170&lt;&gt;"",OR(I170="",L170="",M170="",O170="")),"Preenchimento incompleto: preço sem empresa e(ou) fonte do preço associados e(ou) validade do orçamento e(ou) modalidade de cálculo associados - B05.01",
IF(AND(K171&lt;&gt;"",OR(I171="",L171="",M171="",O170="")),"Preenchimento incompleto: preço sem empresa e(ou) fonte do preço associados e(ou) validade do orçamento e(ou) modalidade de cálculo associados - B05.02",
IF(AND(K172&lt;&gt;"",OR(I172="",L172="",M172="",O170="")),"Preenchimento incompleto: preço sem empresa e(ou) fonte do preço associados e(ou) validade do orçamento e(ou) modalidade de cálculo associados - B05.03",
IF(AND(K173&lt;&gt;"",OR(I173="",L173="",M173="",O170="")),"Preenchimento incompleto: preço sem empresa e(ou) fonte do preço associados e(ou) validade do orçamento e(ou) modalidade de cálculo associados - B05.04",
IF(AND(K174&lt;&gt;"",OR(I174="",L174="",M174="",O170="")),"Preenchimento incompleto: preço sem empresa e(ou) fonte do preço associados e(ou) validade do orçamento e(ou) modalidade de cálculo associados - B05.05",
IF(AND(L170&lt;&gt;"",OR(K170="",I170="",M170="",O170="")),"Preenchimento incompleto: fonte do preço sem empresa e(ou) preço associados e(ou) validade do orçamento e(ou) modalidade de cálculo associados - B06.01",
IF(AND(L171&lt;&gt;"",OR(K171="",I171="",M171="",O170="")),"Preenchimento incompleto: fonte do preço sem empresa e(ou) preço associados e(ou) validade do orçamento e(ou) modalidade de cálculo associados - B06.02",
IF(AND(L172&lt;&gt;"",OR(K172="",I172="",M172="",O170="")),"Preenchimento incompleto: fonte do preço sem empresa e(ou) preço associados e(ou) validade do orçamento e(ou) modalidade de cálculo associados - B06.03",
IF(AND(L173&lt;&gt;"",OR(K173="",I173="",M173="",O170="")),"Preenchimento incompleto: fonte do preço sem empresa e(ou) preço associados e(ou) validade do orçamento e(ou) modalidade de cálculo associados - B06.04",
IF(AND(L174&lt;&gt;"",OR(K174="",I174="",M174="",O170="")),"Preenchimento incompleto: fonte do preço sem empresa e(ou) preço associados e(ou) validade do orçamento e(ou) modalidade de cálculo associados - B06.05",
IF(AND(M170&lt;&gt;"",OR(K170="",I170="",L170="",O170="")),"Preenchimento incompleto: validade do orçamento sem empresa e(ou) preço associados e(ou) fonte do preço e(ou) modalidade de cálculo associados - B07.01",
IF(AND(M171&lt;&gt;"",OR(K171="",I171="",L171="",O170="")),"Preenchimento incompleto: validade do orçamento sem empresa e(ou) preço associados e(ou) fonte do preço e(ou) modalidade de cálculo associados - B07.02",
IF(AND(M172&lt;&gt;"",OR(K172="",I172="",L172="",O170="")),"Preenchimento incompleto: validade do orçamento sem empresa e(ou) preço associados e(ou) fonte do preço e(ou) modalidade de cálculo associados - B07.03",
IF(AND(M173&lt;&gt;"",OR(K173="",I173="",L173="",O170="")),"Preenchimento incompleto: validade do orçamento sem empresa e(ou) preço associados e(ou) fonte do preço e(ou) modalidade de cálculo associados - B07.04",
IF(AND(M174&lt;&gt;"",OR(K174="",I174="",L174="",O170="")),"Preenchimento incompleto: validade do orçamento sem empresa e(ou) preço associados e(ou) fonte do preço e(ou) modalidade de cálculo associados - B07.05",
IF(O170="","Preenchimento incompleto: modalidade de cálculo não informada - B08.01",
IF(V170="Erro: há repetição de empresa de mídia especializada para o item sendo precificado - B09.01a05","Erro: há repetição de empresa de mídia especializada para o item sendo precificado - B09.01a05",
IF(W170="Erro: há repetição de empresa de orçamento de empresa para o item sendo precificado - B10.01a05","Erro: há repetição de empresa de orçamento de empresa para o item sendo precificado - B10.01a05",
IF(X170="Erro: a fonte de preços informada é incompatível com compras governamentais - B11.01a05","Erro: a fonte de preços informada é incompatível com compras governamentais - B11.01a05",
IF(Y170="Erro: a fonte de preços informada é incompatível com compras governamentais - B12.01a05","Erro: a fonte de preços informada é incompatível com compras governamentais - B12.01a05",
IF(Z170="Erro: há linhas sendo puladas - B13.01a04","Erro: há linhas sendo puladas - B13.01a04",
IF(AA170="Erro: há linhas sendo puladas - B14.01a05","Erro: há linhas sendo puladas - B14.01a05",
IF(AB170="Erro: há linhas sendo puladas - B15.01a05","Erro: há linhas sendo puladas - B15.01a05",
IF(AC170="Erro: há linhas sendo puladas - B16.01a05","Erro: há linhas sendo puladas - B16.01a05",
IF(AND(P170&lt;&gt;"",P170=0),"Preenchimento incompleto: número de propostas válidas igual a zero - B17.01",
"Preenchimento correto"))))))))))))))))))))))))))))))))))</f>
        <v/>
      </c>
      <c r="U170" s="123"/>
      <c r="V170" s="121" t="str">
        <f t="shared" ref="V170" si="559" xml:space="preserve">
IF(COUNTIFS(I170:I174,I170,L170:L174,"=Mídia especializada")&gt;1,"Erro: há repetição de empresa de mídia especializada para o item sendo precificado - B09.01a05",
IF(COUNTIFS(I170:I174,I171,L170:L174,"=Mídia especializada")&gt;1,"Erro: há repetição de empresa de mídia especializada para o item sendo precificado - B09.01a05",
IF(COUNTIFS(I170:I174,I172,L170:L174,"=Mídia especializada")&gt;1,"Erro: há repetição de empresa de mídia especializada para o item sendo precificado - B09.01a05",
IF(COUNTIFS(I170:I174,I173,L170:L174,"=Mídia especializada")&gt;1,"Erro: há repetição de empresa de mídia especializada para o item sendo precificado - B09.01a05",
IF(COUNTIFS(I170:I174,I174,L170:L174,"=Mídia especializada")&gt;1,"Erro: há repetição de empresa de mídia especializada para o item sendo precificado - B09.01a05",
"***")))))</f>
        <v>***</v>
      </c>
      <c r="W170" s="119" t="str">
        <f t="shared" ref="W170" si="560" xml:space="preserve">
IF(COUNTIFS(I170:I174,I170,L170:L174,"=Orçamento de empresa")&gt;1,"Erro: há repetição de empresa de orçamento de empresa para o item sendo precificado - B10.01a05",
IF(COUNTIFS(I170:I174,I171,L170:L174,"=Orçamento de empresa")&gt;1,"Erro: há repetição de empresa de orçamento de empresa para o item sendo precificado - B10.01a05",
IF(COUNTIFS(I170:I174,I172,L170:L174,"=Orçamento de empresa")&gt;1,"Erro: há repetição de empresa de orçamento de empresa para o item sendo precificado - B10.01a05",
IF(COUNTIFS(I170:I174,I173,L170:L174,"=Orçamento de empresa")&gt;1,"Erro: há repetição de empresa de orçamento de empresa para o item sendo precificado - B10.01a05",
IF(COUNTIFS(I170:I174,I174,L170:L174,"=Orçamento de empresa")&gt;1,"Erro: há repetição de empresa de orçamento de empresa para o item sendo precificado - B10.01a05",
"***")))))</f>
        <v>***</v>
      </c>
      <c r="X170" s="119" t="str">
        <f t="shared" ref="X170" si="561" xml:space="preserve">
IF(AND(I170="Compras governamentais",K170&lt;&gt;"",L170="Orçamento de empresa"),"Erro: a fonte de preços informada é incompatível com compras governamentais - B11.01a05",
IF(AND(I171="Compras governamentais",K171&lt;&gt;"",L171="Orçamento de empresa"),"Erro: a fonte de preços informada é incompatível com compras governamentais - B11.01a05",
IF(AND(I172="Compras governamentais",K172&lt;&gt;"",L172="Orçamento de empresa"),"Erro: a fonte de preços informada é incompatível com compras governamentais - B11.01a05",
IF(AND(I173="Compras governamentais",K173&lt;&gt;"",L173="Orçamento de empresa"),"Erro: a fonte de preços informada é incompatível com compras governamentais - B11.01a05",
IF(AND(I174="Compras governamentais",K174&lt;&gt;"",L174="Orçamento de empresa"),"Erro: a fonte de preços informada é incompatível com compras governamentais - B11.01a05",
"***")))))</f>
        <v>***</v>
      </c>
      <c r="Y170" s="119" t="str">
        <f t="shared" ref="Y170" si="562" xml:space="preserve">
IF(AND(I170="Compras governamentais",K170&lt;&gt;"",L170="Mídia especializada"),"Erro: a fonte de preços informada é incompatível com compras governamentais - B12.01a05",
IF(AND(I171="Compras governamentais",K171&lt;&gt;"",L171="Mídia especializada"),"Erro: a fonte de preços informada é incompatível com compras governamentais - B12.01a05",
IF(AND(I172="Compras governamentais",K172&lt;&gt;"",L172="Mídia especializada"),"Erro: a fonte de preços informada é incompatível com compras governamentais - B12.01a05",
IF(AND(I173="Compras governamentais",K173&lt;&gt;"",L173="Mídia especializada"),"Erro: a fonte de preços informada é incompatível com compras governamentais - B12.01a05",
IF(AND(I174="Compras governamentais",K174&lt;&gt;"",L174="Mídia especializada"),"Erro: a fonte de preços informada é incompatível com compras governamentais - B12.01a05",
"***")))))</f>
        <v>***</v>
      </c>
      <c r="Z170" s="119" t="str">
        <f t="shared" ref="Z170" si="563" xml:space="preserve">
IF(AND(I171&lt;&gt;"",OR(I170="")),"Erro: há linhas sendo puladas - B13.01a04",
IF(AND(I172&lt;&gt;"",OR(I170="",I171="")),"Erro: há linhas sendo puladas - B13.01a04",
IF(AND(I173&lt;&gt;"",OR(I170="",I171="",I172="")),"Erro: há linhas sendo puladas - B13.01a04",
IF(AND(I174&lt;&gt;"",OR(I170="",I171="",I172="",I173="")),"Erro: há linhas sendo puladas - B13.01a04",
"***"))))</f>
        <v>***</v>
      </c>
      <c r="AA170" s="119" t="str">
        <f t="shared" ref="AA170" si="564" xml:space="preserve">
IF(AND(K171&lt;&gt;"",OR(K170="")),"Erro: há linhas sendo puladas - B14.01a05",
IF(AND(K172&lt;&gt;"",OR(K170="",K171="")),"Erro: há linhas sendo puladas - B14.01a05",
IF(AND(K173&lt;&gt;"",OR(K170="",K171="",K172="")),"Erro: há linhas sendo puladas - B14.01a05",
IF(AND(K174&lt;&gt;"",OR(K170="",K171="",K172="",K173="")),"Erro: há linhas sendo puladas - B14.01a05",
"***"))))</f>
        <v>***</v>
      </c>
      <c r="AB170" s="119" t="str">
        <f t="shared" ref="AB170" si="565" xml:space="preserve">
IF(AND(L171&lt;&gt;"",OR(L170="")),"Erro: há linhas sendo puladas - B15.01a05",
IF(AND(L172&lt;&gt;"",OR(L170="",L171="")),"Erro: há linhas sendo puladas - B15.01a05",
IF(AND(L173&lt;&gt;"",OR(L170="",L171="",L172="")),"Erro: há linhas sendo puladas - B15.01a05",
IF(AND(L174&lt;&gt;"",OR(L170="",L171="",L172="",L173="")),"Erro: há linhas sendo puladas - B15.01a05",
"***"))))</f>
        <v>***</v>
      </c>
      <c r="AC170" s="119" t="str">
        <f t="shared" ref="AC170" si="566" xml:space="preserve">
IF(AND(M171&lt;&gt;"",OR(M170="")),"Erro: há linhas sendo puladas - B16.01a05",
IF(AND(M172&lt;&gt;"",OR(M170="",M171="")),"Erro: há linhas sendo puladas - B16.01a05",
IF(AND(M173&lt;&gt;"",OR(M170="",M171="",M172="")),"Erro: há linhas sendo puladas - B16.01a05",
IF(AND(M174&lt;&gt;"",OR(M170="",M171="",M172="",M173="")),"Erro: há linhas sendo puladas - B16.01a05",
"***"))))</f>
        <v>***</v>
      </c>
      <c r="AD170" s="131" t="str">
        <f t="shared" ref="AD170" si="567" xml:space="preserve">
IF(T170&lt;&gt;"Preenchimento correto","",
IF(K170="","",
IF(M170="Não válido","",
K170)))</f>
        <v/>
      </c>
    </row>
    <row r="171" spans="1:30" ht="15" customHeight="1">
      <c r="A171" s="242"/>
      <c r="B171" s="257"/>
      <c r="C171" s="217"/>
      <c r="D171" s="218"/>
      <c r="E171" s="219"/>
      <c r="F171" s="220"/>
      <c r="G171" s="221"/>
      <c r="H171" s="35">
        <v>2</v>
      </c>
      <c r="I171" s="172"/>
      <c r="J171" s="36" t="str">
        <f xml:space="preserve">
IF(I171="","",
VLOOKUP(I171,'BD EMPRES'!$B$8:$C$507,2,FALSE))</f>
        <v/>
      </c>
      <c r="K171" s="178"/>
      <c r="L171" s="179"/>
      <c r="M171" s="179"/>
      <c r="N171" s="180"/>
      <c r="O171" s="223"/>
      <c r="P171" s="228"/>
      <c r="Q171" s="230"/>
      <c r="R171" s="232"/>
      <c r="S171" s="234"/>
      <c r="T171" s="236"/>
      <c r="U171" s="23"/>
      <c r="V171" s="122"/>
      <c r="W171" s="118"/>
      <c r="X171" s="118"/>
      <c r="Y171" s="118"/>
      <c r="Z171" s="118"/>
      <c r="AA171" s="118"/>
      <c r="AB171" s="118"/>
      <c r="AC171" s="118"/>
      <c r="AD171" s="132" t="str">
        <f t="shared" ref="AD171" si="568" xml:space="preserve">
IF(T170&lt;&gt;"Preenchimento correto","",
IF(K171="","",
IF(M171="Não válido","",
K171)))</f>
        <v/>
      </c>
    </row>
    <row r="172" spans="1:30" ht="15" customHeight="1">
      <c r="A172" s="242"/>
      <c r="B172" s="257"/>
      <c r="C172" s="217"/>
      <c r="D172" s="218"/>
      <c r="E172" s="219"/>
      <c r="F172" s="220"/>
      <c r="G172" s="221"/>
      <c r="H172" s="35">
        <v>3</v>
      </c>
      <c r="I172" s="172"/>
      <c r="J172" s="36" t="str">
        <f xml:space="preserve">
IF(I172="","",
VLOOKUP(I172,'BD EMPRES'!$B$8:$C$507,2,FALSE))</f>
        <v/>
      </c>
      <c r="K172" s="178"/>
      <c r="L172" s="179"/>
      <c r="M172" s="179"/>
      <c r="N172" s="180"/>
      <c r="O172" s="223"/>
      <c r="P172" s="228"/>
      <c r="Q172" s="230"/>
      <c r="R172" s="232"/>
      <c r="S172" s="234"/>
      <c r="T172" s="236"/>
      <c r="U172" s="23"/>
      <c r="V172" s="122"/>
      <c r="W172" s="118"/>
      <c r="X172" s="118"/>
      <c r="Y172" s="118"/>
      <c r="Z172" s="118"/>
      <c r="AA172" s="118"/>
      <c r="AB172" s="118"/>
      <c r="AC172" s="118"/>
      <c r="AD172" s="132" t="str">
        <f t="shared" ref="AD172" si="569" xml:space="preserve">
IF(T170&lt;&gt;"Preenchimento correto","",
IF(K172="","",
IF(M172="Não válido","",
K172)))</f>
        <v/>
      </c>
    </row>
    <row r="173" spans="1:30" ht="15" customHeight="1">
      <c r="A173" s="242"/>
      <c r="B173" s="257"/>
      <c r="C173" s="217"/>
      <c r="D173" s="218"/>
      <c r="E173" s="219"/>
      <c r="F173" s="220"/>
      <c r="G173" s="221"/>
      <c r="H173" s="35">
        <v>4</v>
      </c>
      <c r="I173" s="172"/>
      <c r="J173" s="36" t="str">
        <f xml:space="preserve">
IF(I173="","",
VLOOKUP(I173,'BD EMPRES'!$B$8:$C$507,2,FALSE))</f>
        <v/>
      </c>
      <c r="K173" s="178"/>
      <c r="L173" s="179"/>
      <c r="M173" s="179"/>
      <c r="N173" s="180"/>
      <c r="O173" s="223"/>
      <c r="P173" s="228"/>
      <c r="Q173" s="230"/>
      <c r="R173" s="232"/>
      <c r="S173" s="234"/>
      <c r="T173" s="236"/>
      <c r="U173" s="23"/>
      <c r="V173" s="122"/>
      <c r="W173" s="118"/>
      <c r="X173" s="118"/>
      <c r="Y173" s="118"/>
      <c r="Z173" s="118"/>
      <c r="AA173" s="118"/>
      <c r="AB173" s="118"/>
      <c r="AC173" s="118"/>
      <c r="AD173" s="132" t="str">
        <f t="shared" ref="AD173" si="570" xml:space="preserve">
IF(T170&lt;&gt;"Preenchimento correto","",
IF(K173="","",
IF(M173="Não válido","",
K173)))</f>
        <v/>
      </c>
    </row>
    <row r="174" spans="1:30" ht="15" customHeight="1">
      <c r="A174" s="242"/>
      <c r="B174" s="257"/>
      <c r="C174" s="217"/>
      <c r="D174" s="218"/>
      <c r="E174" s="219"/>
      <c r="F174" s="220"/>
      <c r="G174" s="221"/>
      <c r="H174" s="37">
        <v>5</v>
      </c>
      <c r="I174" s="172"/>
      <c r="J174" s="38" t="str">
        <f xml:space="preserve">
IF(I174="","",
VLOOKUP(I174,'BD EMPRES'!$B$8:$C$507,2,FALSE))</f>
        <v/>
      </c>
      <c r="K174" s="183"/>
      <c r="L174" s="181"/>
      <c r="M174" s="181"/>
      <c r="N174" s="182"/>
      <c r="O174" s="224"/>
      <c r="P174" s="228"/>
      <c r="Q174" s="230"/>
      <c r="R174" s="232"/>
      <c r="S174" s="234"/>
      <c r="T174" s="236"/>
      <c r="U174" s="23"/>
      <c r="V174" s="133"/>
      <c r="W174" s="134"/>
      <c r="X174" s="134"/>
      <c r="Y174" s="134"/>
      <c r="Z174" s="134"/>
      <c r="AA174" s="134"/>
      <c r="AB174" s="134"/>
      <c r="AC174" s="134"/>
      <c r="AD174" s="135" t="str">
        <f t="shared" ref="AD174" si="571" xml:space="preserve">
IF(T170&gt;"Preenchimento correto","",
IF(K174="","",
IF(M174="Não válido","",
K174)))</f>
        <v/>
      </c>
    </row>
    <row r="175" spans="1:30" ht="15" customHeight="1">
      <c r="A175" s="242"/>
      <c r="B175" s="257" t="str">
        <f>IF(OR('BD ITEM'!$Q45&lt;&gt;"Preenchimento correto"),"",'BD ITEM'!B45)</f>
        <v/>
      </c>
      <c r="C175" s="217" t="str">
        <f>IF(OR('BD ITEM'!$Q45&lt;&gt;"Preenchimento correto"),"",'BD ITEM'!C45)</f>
        <v/>
      </c>
      <c r="D175" s="218" t="str">
        <f>IF(OR('BD ITEM'!$Q45&lt;&gt;"Preenchimento correto"),"",'BD ITEM'!D45)</f>
        <v/>
      </c>
      <c r="E175" s="219" t="str">
        <f>IF(OR('BD ITEM'!$Q45&lt;&gt;"Preenchimento correto"),"",'BD ITEM'!J45)</f>
        <v/>
      </c>
      <c r="F175" s="220" t="str">
        <f>IF(OR('BD ITEM'!$Q45&lt;&gt;"Preenchimento correto"),"",'BD ITEM'!K45)</f>
        <v/>
      </c>
      <c r="G175" s="221" t="str">
        <f>IF(OR('BD ITEM'!$Q45&lt;&gt;"Preenchimento correto"),"",'BD ITEM'!L45)</f>
        <v/>
      </c>
      <c r="H175" s="39">
        <v>1</v>
      </c>
      <c r="I175" s="173"/>
      <c r="J175" s="34" t="str">
        <f xml:space="preserve">
IF(I175="","",
VLOOKUP(I175,'BD EMPRES'!$B$8:$C$507,2,FALSE))</f>
        <v/>
      </c>
      <c r="K175" s="175"/>
      <c r="L175" s="176"/>
      <c r="M175" s="176"/>
      <c r="N175" s="177"/>
      <c r="O175" s="222"/>
      <c r="P175" s="228" t="str">
        <f t="shared" ref="P175" si="572" xml:space="preserve">
IF(AND(K175="",K176="",K177="",K178="",K179=""),"",
COUNTIFS(K175:K179,"&lt;&gt;""",M175:M179,"=Válido"))</f>
        <v/>
      </c>
      <c r="Q175" s="230" t="str">
        <f t="shared" ref="Q175" si="573" xml:space="preserve">
IF(T175&lt;&gt;"Preenchimento correto","",
IF(P175=1,0,
IF(P175=0,"",
IF(P175="","",
ROUND(_xlfn.STDEV.S(AD175:AD179)/AVERAGE(AD175:AD179),4)))))</f>
        <v/>
      </c>
      <c r="R175" s="232" t="str">
        <f t="shared" ref="R175" si="574" xml:space="preserve">
IF(T175&lt;&gt;"Preenchimento correto","",
IF(P175="","",
IF(P175=0,"",
IF(O175="","",
IF(O175="Menor valor",MIN(AD175:AD179),
IF(AND(O175="Tend. central",Q175&lt;=0.25),ROUND(AVERAGE(AD175:AD179),2),
IF(AND(O175="Tend. central",Q175&gt;0.25),ROUND(MEDIAN(AD175:AD179),2))))))))</f>
        <v/>
      </c>
      <c r="S175" s="234" t="str">
        <f t="shared" ref="S175" si="575" xml:space="preserve">
IF(T175&lt;&gt;"Preenchimento correto","",
IF(O175="","",
IF(P175="","",
IF(P175=0,"",
IF(OR(G175="",R175=""),"",
G175*R175)))))</f>
        <v/>
      </c>
      <c r="T175" s="236" t="str">
        <f t="shared" ref="T175" si="576" xml:space="preserve">
IF(AND(A175="",B175="",I175="",I176="",I177="",I178="",I179="",K175="",K176="",K177="",K178="",K179="",L175="",L176="",L177="",L178="",L179="",M175="",M176="",M177="",M178="",M179="",O175=""),"",
IF(A175="","Preenchimento incompleto: falta informar o ID SEC - B01.01",
IF(AND(A175&lt;&gt;"",B175&lt;&gt;"",I175="",I176="",I177="",I178="",I179="",K175="",K176="",K177="",K178="",K179="",L175="",L176="",L177="",L178="",L179="",M175="",M176="",M177="",M178="",M179="",O175=""),"Preenchimento incompleto: item sem nenhuma informação de empresa e preço e fonte de preço e validade do orçamento e modalidade de cálculo - B02.01",
IF(AND(B175="",OR(I175&lt;&gt;"",I176&lt;&gt;"",I177&lt;&gt;"",I178&lt;&gt;"",I179&lt;&gt;"",K175&lt;&gt;"",K176&lt;&gt;"",K177&lt;&gt;"",K178&lt;&gt;"",K179&lt;&gt;"",L175&lt;&gt;"",L176&lt;&gt;"",L177&lt;&gt;"",L178&lt;&gt;"",L179&lt;&gt;"",M175&lt;&gt;"",M176&lt;&gt;"",M177&lt;&gt;"",M178&lt;&gt;"",M179&lt;&gt;"",O175&lt;&gt;"")),"Erro: há empresa(s) e/ou preço(s) e/ou fonte(s) de preço e/ou validade(s) do orçamento e/ou modalidade de cálculo informados para item inexistente - B03.01",
IF(AND(I175&lt;&gt;"",OR(K175="",L175="",M175="",O175="")),"Preenchimento incompleto: empresa sem preço e(ou) fonte de preço e(ou) validade do orçamento e(ou) modalidade de cálculo associados - B04.01",
IF(AND(I176&lt;&gt;"",OR(K176="",L176="",M176="",O175="")),"Preenchimento incompleto: empresa sem preço e(ou) fonte de preço e(ou) validade do orçamento e(ou) modalidade de cálculo associados - B04.02",
IF(AND(I177&lt;&gt;"",OR(K177="",L177="",M177="",O175="")),"Preenchimento incompleto: empresa sem preço e(ou) fonte de preço e(ou) validade do orçamento e(ou) modalidade de cálculo associados - B04.03",
IF(AND(I178&lt;&gt;"",OR(K178="",L178="",M178="",O175="")),"Preenchimento incompleto: empresa sem preço e(ou) fonte de preço e(ou) validade do orçamento e(ou) modalidade de cálculo associados - B04.04",
IF(AND(I179&lt;&gt;"",OR(K179="",L179="",M179="",O175="")),"Preenchimento incompleto: empresa sem preço e(ou) fonte de preço e(ou) validade do orçamento e(ou) modalidade de cálculo associados - B04.05",
IF(AND(K175&lt;&gt;"",OR(I175="",L175="",M175="",O175="")),"Preenchimento incompleto: preço sem empresa e(ou) fonte do preço associados e(ou) validade do orçamento e(ou) modalidade de cálculo associados - B05.01",
IF(AND(K176&lt;&gt;"",OR(I176="",L176="",M176="",O175="")),"Preenchimento incompleto: preço sem empresa e(ou) fonte do preço associados e(ou) validade do orçamento e(ou) modalidade de cálculo associados - B05.02",
IF(AND(K177&lt;&gt;"",OR(I177="",L177="",M177="",O175="")),"Preenchimento incompleto: preço sem empresa e(ou) fonte do preço associados e(ou) validade do orçamento e(ou) modalidade de cálculo associados - B05.03",
IF(AND(K178&lt;&gt;"",OR(I178="",L178="",M178="",O175="")),"Preenchimento incompleto: preço sem empresa e(ou) fonte do preço associados e(ou) validade do orçamento e(ou) modalidade de cálculo associados - B05.04",
IF(AND(K179&lt;&gt;"",OR(I179="",L179="",M179="",O175="")),"Preenchimento incompleto: preço sem empresa e(ou) fonte do preço associados e(ou) validade do orçamento e(ou) modalidade de cálculo associados - B05.05",
IF(AND(L175&lt;&gt;"",OR(K175="",I175="",M175="",O175="")),"Preenchimento incompleto: fonte do preço sem empresa e(ou) preço associados e(ou) validade do orçamento e(ou) modalidade de cálculo associados - B06.01",
IF(AND(L176&lt;&gt;"",OR(K176="",I176="",M176="",O175="")),"Preenchimento incompleto: fonte do preço sem empresa e(ou) preço associados e(ou) validade do orçamento e(ou) modalidade de cálculo associados - B06.02",
IF(AND(L177&lt;&gt;"",OR(K177="",I177="",M177="",O175="")),"Preenchimento incompleto: fonte do preço sem empresa e(ou) preço associados e(ou) validade do orçamento e(ou) modalidade de cálculo associados - B06.03",
IF(AND(L178&lt;&gt;"",OR(K178="",I178="",M178="",O175="")),"Preenchimento incompleto: fonte do preço sem empresa e(ou) preço associados e(ou) validade do orçamento e(ou) modalidade de cálculo associados - B06.04",
IF(AND(L179&lt;&gt;"",OR(K179="",I179="",M179="",O175="")),"Preenchimento incompleto: fonte do preço sem empresa e(ou) preço associados e(ou) validade do orçamento e(ou) modalidade de cálculo associados - B06.05",
IF(AND(M175&lt;&gt;"",OR(K175="",I175="",L175="",O175="")),"Preenchimento incompleto: validade do orçamento sem empresa e(ou) preço associados e(ou) fonte do preço e(ou) modalidade de cálculo associados - B07.01",
IF(AND(M176&lt;&gt;"",OR(K176="",I176="",L176="",O175="")),"Preenchimento incompleto: validade do orçamento sem empresa e(ou) preço associados e(ou) fonte do preço e(ou) modalidade de cálculo associados - B07.02",
IF(AND(M177&lt;&gt;"",OR(K177="",I177="",L177="",O175="")),"Preenchimento incompleto: validade do orçamento sem empresa e(ou) preço associados e(ou) fonte do preço e(ou) modalidade de cálculo associados - B07.03",
IF(AND(M178&lt;&gt;"",OR(K178="",I178="",L178="",O175="")),"Preenchimento incompleto: validade do orçamento sem empresa e(ou) preço associados e(ou) fonte do preço e(ou) modalidade de cálculo associados - B07.04",
IF(AND(M179&lt;&gt;"",OR(K179="",I179="",L179="",O175="")),"Preenchimento incompleto: validade do orçamento sem empresa e(ou) preço associados e(ou) fonte do preço e(ou) modalidade de cálculo associados - B07.05",
IF(O175="","Preenchimento incompleto: modalidade de cálculo não informada - B08.01",
IF(V175="Erro: há repetição de empresa de mídia especializada para o item sendo precificado - B09.01a05","Erro: há repetição de empresa de mídia especializada para o item sendo precificado - B09.01a05",
IF(W175="Erro: há repetição de empresa de orçamento de empresa para o item sendo precificado - B10.01a05","Erro: há repetição de empresa de orçamento de empresa para o item sendo precificado - B10.01a05",
IF(X175="Erro: a fonte de preços informada é incompatível com compras governamentais - B11.01a05","Erro: a fonte de preços informada é incompatível com compras governamentais - B11.01a05",
IF(Y175="Erro: a fonte de preços informada é incompatível com compras governamentais - B12.01a05","Erro: a fonte de preços informada é incompatível com compras governamentais - B12.01a05",
IF(Z175="Erro: há linhas sendo puladas - B13.01a04","Erro: há linhas sendo puladas - B13.01a04",
IF(AA175="Erro: há linhas sendo puladas - B14.01a05","Erro: há linhas sendo puladas - B14.01a05",
IF(AB175="Erro: há linhas sendo puladas - B15.01a05","Erro: há linhas sendo puladas - B15.01a05",
IF(AC175="Erro: há linhas sendo puladas - B16.01a05","Erro: há linhas sendo puladas - B16.01a05",
IF(AND(P175&lt;&gt;"",P175=0),"Preenchimento incompleto: número de propostas válidas igual a zero - B17.01",
"Preenchimento correto"))))))))))))))))))))))))))))))))))</f>
        <v/>
      </c>
      <c r="U175" s="123"/>
      <c r="V175" s="121" t="str">
        <f t="shared" ref="V175" si="577" xml:space="preserve">
IF(COUNTIFS(I175:I179,I175,L175:L179,"=Mídia especializada")&gt;1,"Erro: há repetição de empresa de mídia especializada para o item sendo precificado - B09.01a05",
IF(COUNTIFS(I175:I179,I176,L175:L179,"=Mídia especializada")&gt;1,"Erro: há repetição de empresa de mídia especializada para o item sendo precificado - B09.01a05",
IF(COUNTIFS(I175:I179,I177,L175:L179,"=Mídia especializada")&gt;1,"Erro: há repetição de empresa de mídia especializada para o item sendo precificado - B09.01a05",
IF(COUNTIFS(I175:I179,I178,L175:L179,"=Mídia especializada")&gt;1,"Erro: há repetição de empresa de mídia especializada para o item sendo precificado - B09.01a05",
IF(COUNTIFS(I175:I179,I179,L175:L179,"=Mídia especializada")&gt;1,"Erro: há repetição de empresa de mídia especializada para o item sendo precificado - B09.01a05",
"***")))))</f>
        <v>***</v>
      </c>
      <c r="W175" s="119" t="str">
        <f t="shared" ref="W175" si="578" xml:space="preserve">
IF(COUNTIFS(I175:I179,I175,L175:L179,"=Orçamento de empresa")&gt;1,"Erro: há repetição de empresa de orçamento de empresa para o item sendo precificado - B10.01a05",
IF(COUNTIFS(I175:I179,I176,L175:L179,"=Orçamento de empresa")&gt;1,"Erro: há repetição de empresa de orçamento de empresa para o item sendo precificado - B10.01a05",
IF(COUNTIFS(I175:I179,I177,L175:L179,"=Orçamento de empresa")&gt;1,"Erro: há repetição de empresa de orçamento de empresa para o item sendo precificado - B10.01a05",
IF(COUNTIFS(I175:I179,I178,L175:L179,"=Orçamento de empresa")&gt;1,"Erro: há repetição de empresa de orçamento de empresa para o item sendo precificado - B10.01a05",
IF(COUNTIFS(I175:I179,I179,L175:L179,"=Orçamento de empresa")&gt;1,"Erro: há repetição de empresa de orçamento de empresa para o item sendo precificado - B10.01a05",
"***")))))</f>
        <v>***</v>
      </c>
      <c r="X175" s="119" t="str">
        <f t="shared" ref="X175" si="579" xml:space="preserve">
IF(AND(I175="Compras governamentais",K175&lt;&gt;"",L175="Orçamento de empresa"),"Erro: a fonte de preços informada é incompatível com compras governamentais - B11.01a05",
IF(AND(I176="Compras governamentais",K176&lt;&gt;"",L176="Orçamento de empresa"),"Erro: a fonte de preços informada é incompatível com compras governamentais - B11.01a05",
IF(AND(I177="Compras governamentais",K177&lt;&gt;"",L177="Orçamento de empresa"),"Erro: a fonte de preços informada é incompatível com compras governamentais - B11.01a05",
IF(AND(I178="Compras governamentais",K178&lt;&gt;"",L178="Orçamento de empresa"),"Erro: a fonte de preços informada é incompatível com compras governamentais - B11.01a05",
IF(AND(I179="Compras governamentais",K179&lt;&gt;"",L179="Orçamento de empresa"),"Erro: a fonte de preços informada é incompatível com compras governamentais - B11.01a05",
"***")))))</f>
        <v>***</v>
      </c>
      <c r="Y175" s="119" t="str">
        <f t="shared" ref="Y175" si="580" xml:space="preserve">
IF(AND(I175="Compras governamentais",K175&lt;&gt;"",L175="Mídia especializada"),"Erro: a fonte de preços informada é incompatível com compras governamentais - B12.01a05",
IF(AND(I176="Compras governamentais",K176&lt;&gt;"",L176="Mídia especializada"),"Erro: a fonte de preços informada é incompatível com compras governamentais - B12.01a05",
IF(AND(I177="Compras governamentais",K177&lt;&gt;"",L177="Mídia especializada"),"Erro: a fonte de preços informada é incompatível com compras governamentais - B12.01a05",
IF(AND(I178="Compras governamentais",K178&lt;&gt;"",L178="Mídia especializada"),"Erro: a fonte de preços informada é incompatível com compras governamentais - B12.01a05",
IF(AND(I179="Compras governamentais",K179&lt;&gt;"",L179="Mídia especializada"),"Erro: a fonte de preços informada é incompatível com compras governamentais - B12.01a05",
"***")))))</f>
        <v>***</v>
      </c>
      <c r="Z175" s="119" t="str">
        <f t="shared" ref="Z175" si="581" xml:space="preserve">
IF(AND(I176&lt;&gt;"",OR(I175="")),"Erro: há linhas sendo puladas - B13.01a04",
IF(AND(I177&lt;&gt;"",OR(I175="",I176="")),"Erro: há linhas sendo puladas - B13.01a04",
IF(AND(I178&lt;&gt;"",OR(I175="",I176="",I177="")),"Erro: há linhas sendo puladas - B13.01a04",
IF(AND(I179&lt;&gt;"",OR(I175="",I176="",I177="",I178="")),"Erro: há linhas sendo puladas - B13.01a04",
"***"))))</f>
        <v>***</v>
      </c>
      <c r="AA175" s="119" t="str">
        <f t="shared" ref="AA175" si="582" xml:space="preserve">
IF(AND(K176&lt;&gt;"",OR(K175="")),"Erro: há linhas sendo puladas - B14.01a05",
IF(AND(K177&lt;&gt;"",OR(K175="",K176="")),"Erro: há linhas sendo puladas - B14.01a05",
IF(AND(K178&lt;&gt;"",OR(K175="",K176="",K177="")),"Erro: há linhas sendo puladas - B14.01a05",
IF(AND(K179&lt;&gt;"",OR(K175="",K176="",K177="",K178="")),"Erro: há linhas sendo puladas - B14.01a05",
"***"))))</f>
        <v>***</v>
      </c>
      <c r="AB175" s="119" t="str">
        <f t="shared" ref="AB175" si="583" xml:space="preserve">
IF(AND(L176&lt;&gt;"",OR(L175="")),"Erro: há linhas sendo puladas - B15.01a05",
IF(AND(L177&lt;&gt;"",OR(L175="",L176="")),"Erro: há linhas sendo puladas - B15.01a05",
IF(AND(L178&lt;&gt;"",OR(L175="",L176="",L177="")),"Erro: há linhas sendo puladas - B15.01a05",
IF(AND(L179&lt;&gt;"",OR(L175="",L176="",L177="",L178="")),"Erro: há linhas sendo puladas - B15.01a05",
"***"))))</f>
        <v>***</v>
      </c>
      <c r="AC175" s="119" t="str">
        <f t="shared" ref="AC175" si="584" xml:space="preserve">
IF(AND(M176&lt;&gt;"",OR(M175="")),"Erro: há linhas sendo puladas - B16.01a05",
IF(AND(M177&lt;&gt;"",OR(M175="",M176="")),"Erro: há linhas sendo puladas - B16.01a05",
IF(AND(M178&lt;&gt;"",OR(M175="",M176="",M177="")),"Erro: há linhas sendo puladas - B16.01a05",
IF(AND(M179&lt;&gt;"",OR(M175="",M176="",M177="",M178="")),"Erro: há linhas sendo puladas - B16.01a05",
"***"))))</f>
        <v>***</v>
      </c>
      <c r="AD175" s="131" t="str">
        <f t="shared" ref="AD175" si="585" xml:space="preserve">
IF(T175&lt;&gt;"Preenchimento correto","",
IF(K175="","",
IF(M175="Não válido","",
K175)))</f>
        <v/>
      </c>
    </row>
    <row r="176" spans="1:30" ht="15" customHeight="1">
      <c r="A176" s="242"/>
      <c r="B176" s="257"/>
      <c r="C176" s="217"/>
      <c r="D176" s="218"/>
      <c r="E176" s="219"/>
      <c r="F176" s="220"/>
      <c r="G176" s="221"/>
      <c r="H176" s="35">
        <v>2</v>
      </c>
      <c r="I176" s="172"/>
      <c r="J176" s="36" t="str">
        <f xml:space="preserve">
IF(I176="","",
VLOOKUP(I176,'BD EMPRES'!$B$8:$C$507,2,FALSE))</f>
        <v/>
      </c>
      <c r="K176" s="178"/>
      <c r="L176" s="179"/>
      <c r="M176" s="179"/>
      <c r="N176" s="180"/>
      <c r="O176" s="223"/>
      <c r="P176" s="228"/>
      <c r="Q176" s="230"/>
      <c r="R176" s="232"/>
      <c r="S176" s="234"/>
      <c r="T176" s="236"/>
      <c r="U176" s="23"/>
      <c r="V176" s="122"/>
      <c r="W176" s="118"/>
      <c r="X176" s="118"/>
      <c r="Y176" s="118"/>
      <c r="Z176" s="118"/>
      <c r="AA176" s="118"/>
      <c r="AB176" s="118"/>
      <c r="AC176" s="118"/>
      <c r="AD176" s="132" t="str">
        <f t="shared" ref="AD176" si="586" xml:space="preserve">
IF(T175&lt;&gt;"Preenchimento correto","",
IF(K176="","",
IF(M176="Não válido","",
K176)))</f>
        <v/>
      </c>
    </row>
    <row r="177" spans="1:30" ht="15" customHeight="1">
      <c r="A177" s="242"/>
      <c r="B177" s="257"/>
      <c r="C177" s="217"/>
      <c r="D177" s="218"/>
      <c r="E177" s="219"/>
      <c r="F177" s="220"/>
      <c r="G177" s="221"/>
      <c r="H177" s="35">
        <v>3</v>
      </c>
      <c r="I177" s="172"/>
      <c r="J177" s="36" t="str">
        <f xml:space="preserve">
IF(I177="","",
VLOOKUP(I177,'BD EMPRES'!$B$8:$C$507,2,FALSE))</f>
        <v/>
      </c>
      <c r="K177" s="178"/>
      <c r="L177" s="179"/>
      <c r="M177" s="179"/>
      <c r="N177" s="180"/>
      <c r="O177" s="223"/>
      <c r="P177" s="228"/>
      <c r="Q177" s="230"/>
      <c r="R177" s="232"/>
      <c r="S177" s="234"/>
      <c r="T177" s="236"/>
      <c r="U177" s="23"/>
      <c r="V177" s="122"/>
      <c r="W177" s="118"/>
      <c r="X177" s="118"/>
      <c r="Y177" s="118"/>
      <c r="Z177" s="118"/>
      <c r="AA177" s="118"/>
      <c r="AB177" s="118"/>
      <c r="AC177" s="118"/>
      <c r="AD177" s="132" t="str">
        <f t="shared" ref="AD177" si="587" xml:space="preserve">
IF(T175&lt;&gt;"Preenchimento correto","",
IF(K177="","",
IF(M177="Não válido","",
K177)))</f>
        <v/>
      </c>
    </row>
    <row r="178" spans="1:30" ht="15" customHeight="1">
      <c r="A178" s="242"/>
      <c r="B178" s="257"/>
      <c r="C178" s="217"/>
      <c r="D178" s="218"/>
      <c r="E178" s="219"/>
      <c r="F178" s="220"/>
      <c r="G178" s="221"/>
      <c r="H178" s="35">
        <v>4</v>
      </c>
      <c r="I178" s="172"/>
      <c r="J178" s="36" t="str">
        <f xml:space="preserve">
IF(I178="","",
VLOOKUP(I178,'BD EMPRES'!$B$8:$C$507,2,FALSE))</f>
        <v/>
      </c>
      <c r="K178" s="178"/>
      <c r="L178" s="179"/>
      <c r="M178" s="179"/>
      <c r="N178" s="180"/>
      <c r="O178" s="223"/>
      <c r="P178" s="228"/>
      <c r="Q178" s="230"/>
      <c r="R178" s="232"/>
      <c r="S178" s="234"/>
      <c r="T178" s="236"/>
      <c r="U178" s="23"/>
      <c r="V178" s="122"/>
      <c r="W178" s="118"/>
      <c r="X178" s="118"/>
      <c r="Y178" s="118"/>
      <c r="Z178" s="118"/>
      <c r="AA178" s="118"/>
      <c r="AB178" s="118"/>
      <c r="AC178" s="118"/>
      <c r="AD178" s="132" t="str">
        <f t="shared" ref="AD178" si="588" xml:space="preserve">
IF(T175&lt;&gt;"Preenchimento correto","",
IF(K178="","",
IF(M178="Não válido","",
K178)))</f>
        <v/>
      </c>
    </row>
    <row r="179" spans="1:30" ht="15" customHeight="1">
      <c r="A179" s="242"/>
      <c r="B179" s="257"/>
      <c r="C179" s="217"/>
      <c r="D179" s="218"/>
      <c r="E179" s="219"/>
      <c r="F179" s="220"/>
      <c r="G179" s="221"/>
      <c r="H179" s="37">
        <v>5</v>
      </c>
      <c r="I179" s="172"/>
      <c r="J179" s="38" t="str">
        <f xml:space="preserve">
IF(I179="","",
VLOOKUP(I179,'BD EMPRES'!$B$8:$C$507,2,FALSE))</f>
        <v/>
      </c>
      <c r="K179" s="183"/>
      <c r="L179" s="181"/>
      <c r="M179" s="181"/>
      <c r="N179" s="182"/>
      <c r="O179" s="224"/>
      <c r="P179" s="228"/>
      <c r="Q179" s="230"/>
      <c r="R179" s="232"/>
      <c r="S179" s="234"/>
      <c r="T179" s="236"/>
      <c r="U179" s="23"/>
      <c r="V179" s="133"/>
      <c r="W179" s="134"/>
      <c r="X179" s="134"/>
      <c r="Y179" s="134"/>
      <c r="Z179" s="134"/>
      <c r="AA179" s="134"/>
      <c r="AB179" s="134"/>
      <c r="AC179" s="134"/>
      <c r="AD179" s="135" t="str">
        <f t="shared" ref="AD179" si="589" xml:space="preserve">
IF(T175&gt;"Preenchimento correto","",
IF(K179="","",
IF(M179="Não válido","",
K179)))</f>
        <v/>
      </c>
    </row>
    <row r="180" spans="1:30" ht="15" customHeight="1">
      <c r="A180" s="242"/>
      <c r="B180" s="257" t="str">
        <f>IF(OR('BD ITEM'!$Q46&lt;&gt;"Preenchimento correto"),"",'BD ITEM'!B46)</f>
        <v/>
      </c>
      <c r="C180" s="217" t="str">
        <f>IF(OR('BD ITEM'!$Q46&lt;&gt;"Preenchimento correto"),"",'BD ITEM'!C46)</f>
        <v/>
      </c>
      <c r="D180" s="218" t="str">
        <f>IF(OR('BD ITEM'!$Q46&lt;&gt;"Preenchimento correto"),"",'BD ITEM'!D46)</f>
        <v/>
      </c>
      <c r="E180" s="219" t="str">
        <f>IF(OR('BD ITEM'!$Q46&lt;&gt;"Preenchimento correto"),"",'BD ITEM'!J46)</f>
        <v/>
      </c>
      <c r="F180" s="220" t="str">
        <f>IF(OR('BD ITEM'!$Q46&lt;&gt;"Preenchimento correto"),"",'BD ITEM'!K46)</f>
        <v/>
      </c>
      <c r="G180" s="221" t="str">
        <f>IF(OR('BD ITEM'!$Q46&lt;&gt;"Preenchimento correto"),"",'BD ITEM'!L46)</f>
        <v/>
      </c>
      <c r="H180" s="39">
        <v>1</v>
      </c>
      <c r="I180" s="173"/>
      <c r="J180" s="34" t="str">
        <f xml:space="preserve">
IF(I180="","",
VLOOKUP(I180,'BD EMPRES'!$B$8:$C$507,2,FALSE))</f>
        <v/>
      </c>
      <c r="K180" s="175"/>
      <c r="L180" s="176"/>
      <c r="M180" s="176"/>
      <c r="N180" s="177"/>
      <c r="O180" s="222"/>
      <c r="P180" s="228" t="str">
        <f t="shared" ref="P180" si="590" xml:space="preserve">
IF(AND(K180="",K181="",K182="",K183="",K184=""),"",
COUNTIFS(K180:K184,"&lt;&gt;""",M180:M184,"=Válido"))</f>
        <v/>
      </c>
      <c r="Q180" s="230" t="str">
        <f t="shared" ref="Q180" si="591" xml:space="preserve">
IF(T180&lt;&gt;"Preenchimento correto","",
IF(P180=1,0,
IF(P180=0,"",
IF(P180="","",
ROUND(_xlfn.STDEV.S(AD180:AD184)/AVERAGE(AD180:AD184),4)))))</f>
        <v/>
      </c>
      <c r="R180" s="232" t="str">
        <f t="shared" ref="R180" si="592" xml:space="preserve">
IF(T180&lt;&gt;"Preenchimento correto","",
IF(P180="","",
IF(P180=0,"",
IF(O180="","",
IF(O180="Menor valor",MIN(AD180:AD184),
IF(AND(O180="Tend. central",Q180&lt;=0.25),ROUND(AVERAGE(AD180:AD184),2),
IF(AND(O180="Tend. central",Q180&gt;0.25),ROUND(MEDIAN(AD180:AD184),2))))))))</f>
        <v/>
      </c>
      <c r="S180" s="234" t="str">
        <f t="shared" ref="S180" si="593" xml:space="preserve">
IF(T180&lt;&gt;"Preenchimento correto","",
IF(O180="","",
IF(P180="","",
IF(P180=0,"",
IF(OR(G180="",R180=""),"",
G180*R180)))))</f>
        <v/>
      </c>
      <c r="T180" s="236" t="str">
        <f t="shared" ref="T180" si="594" xml:space="preserve">
IF(AND(A180="",B180="",I180="",I181="",I182="",I183="",I184="",K180="",K181="",K182="",K183="",K184="",L180="",L181="",L182="",L183="",L184="",M180="",M181="",M182="",M183="",M184="",O180=""),"",
IF(A180="","Preenchimento incompleto: falta informar o ID SEC - B01.01",
IF(AND(A180&lt;&gt;"",B180&lt;&gt;"",I180="",I181="",I182="",I183="",I184="",K180="",K181="",K182="",K183="",K184="",L180="",L181="",L182="",L183="",L184="",M180="",M181="",M182="",M183="",M184="",O180=""),"Preenchimento incompleto: item sem nenhuma informação de empresa e preço e fonte de preço e validade do orçamento e modalidade de cálculo - B02.01",
IF(AND(B180="",OR(I180&lt;&gt;"",I181&lt;&gt;"",I182&lt;&gt;"",I183&lt;&gt;"",I184&lt;&gt;"",K180&lt;&gt;"",K181&lt;&gt;"",K182&lt;&gt;"",K183&lt;&gt;"",K184&lt;&gt;"",L180&lt;&gt;"",L181&lt;&gt;"",L182&lt;&gt;"",L183&lt;&gt;"",L184&lt;&gt;"",M180&lt;&gt;"",M181&lt;&gt;"",M182&lt;&gt;"",M183&lt;&gt;"",M184&lt;&gt;"",O180&lt;&gt;"")),"Erro: há empresa(s) e/ou preço(s) e/ou fonte(s) de preço e/ou validade(s) do orçamento e/ou modalidade de cálculo informados para item inexistente - B03.01",
IF(AND(I180&lt;&gt;"",OR(K180="",L180="",M180="",O180="")),"Preenchimento incompleto: empresa sem preço e(ou) fonte de preço e(ou) validade do orçamento e(ou) modalidade de cálculo associados - B04.01",
IF(AND(I181&lt;&gt;"",OR(K181="",L181="",M181="",O180="")),"Preenchimento incompleto: empresa sem preço e(ou) fonte de preço e(ou) validade do orçamento e(ou) modalidade de cálculo associados - B04.02",
IF(AND(I182&lt;&gt;"",OR(K182="",L182="",M182="",O180="")),"Preenchimento incompleto: empresa sem preço e(ou) fonte de preço e(ou) validade do orçamento e(ou) modalidade de cálculo associados - B04.03",
IF(AND(I183&lt;&gt;"",OR(K183="",L183="",M183="",O180="")),"Preenchimento incompleto: empresa sem preço e(ou) fonte de preço e(ou) validade do orçamento e(ou) modalidade de cálculo associados - B04.04",
IF(AND(I184&lt;&gt;"",OR(K184="",L184="",M184="",O180="")),"Preenchimento incompleto: empresa sem preço e(ou) fonte de preço e(ou) validade do orçamento e(ou) modalidade de cálculo associados - B04.05",
IF(AND(K180&lt;&gt;"",OR(I180="",L180="",M180="",O180="")),"Preenchimento incompleto: preço sem empresa e(ou) fonte do preço associados e(ou) validade do orçamento e(ou) modalidade de cálculo associados - B05.01",
IF(AND(K181&lt;&gt;"",OR(I181="",L181="",M181="",O180="")),"Preenchimento incompleto: preço sem empresa e(ou) fonte do preço associados e(ou) validade do orçamento e(ou) modalidade de cálculo associados - B05.02",
IF(AND(K182&lt;&gt;"",OR(I182="",L182="",M182="",O180="")),"Preenchimento incompleto: preço sem empresa e(ou) fonte do preço associados e(ou) validade do orçamento e(ou) modalidade de cálculo associados - B05.03",
IF(AND(K183&lt;&gt;"",OR(I183="",L183="",M183="",O180="")),"Preenchimento incompleto: preço sem empresa e(ou) fonte do preço associados e(ou) validade do orçamento e(ou) modalidade de cálculo associados - B05.04",
IF(AND(K184&lt;&gt;"",OR(I184="",L184="",M184="",O180="")),"Preenchimento incompleto: preço sem empresa e(ou) fonte do preço associados e(ou) validade do orçamento e(ou) modalidade de cálculo associados - B05.05",
IF(AND(L180&lt;&gt;"",OR(K180="",I180="",M180="",O180="")),"Preenchimento incompleto: fonte do preço sem empresa e(ou) preço associados e(ou) validade do orçamento e(ou) modalidade de cálculo associados - B06.01",
IF(AND(L181&lt;&gt;"",OR(K181="",I181="",M181="",O180="")),"Preenchimento incompleto: fonte do preço sem empresa e(ou) preço associados e(ou) validade do orçamento e(ou) modalidade de cálculo associados - B06.02",
IF(AND(L182&lt;&gt;"",OR(K182="",I182="",M182="",O180="")),"Preenchimento incompleto: fonte do preço sem empresa e(ou) preço associados e(ou) validade do orçamento e(ou) modalidade de cálculo associados - B06.03",
IF(AND(L183&lt;&gt;"",OR(K183="",I183="",M183="",O180="")),"Preenchimento incompleto: fonte do preço sem empresa e(ou) preço associados e(ou) validade do orçamento e(ou) modalidade de cálculo associados - B06.04",
IF(AND(L184&lt;&gt;"",OR(K184="",I184="",M184="",O180="")),"Preenchimento incompleto: fonte do preço sem empresa e(ou) preço associados e(ou) validade do orçamento e(ou) modalidade de cálculo associados - B06.05",
IF(AND(M180&lt;&gt;"",OR(K180="",I180="",L180="",O180="")),"Preenchimento incompleto: validade do orçamento sem empresa e(ou) preço associados e(ou) fonte do preço e(ou) modalidade de cálculo associados - B07.01",
IF(AND(M181&lt;&gt;"",OR(K181="",I181="",L181="",O180="")),"Preenchimento incompleto: validade do orçamento sem empresa e(ou) preço associados e(ou) fonte do preço e(ou) modalidade de cálculo associados - B07.02",
IF(AND(M182&lt;&gt;"",OR(K182="",I182="",L182="",O180="")),"Preenchimento incompleto: validade do orçamento sem empresa e(ou) preço associados e(ou) fonte do preço e(ou) modalidade de cálculo associados - B07.03",
IF(AND(M183&lt;&gt;"",OR(K183="",I183="",L183="",O180="")),"Preenchimento incompleto: validade do orçamento sem empresa e(ou) preço associados e(ou) fonte do preço e(ou) modalidade de cálculo associados - B07.04",
IF(AND(M184&lt;&gt;"",OR(K184="",I184="",L184="",O180="")),"Preenchimento incompleto: validade do orçamento sem empresa e(ou) preço associados e(ou) fonte do preço e(ou) modalidade de cálculo associados - B07.05",
IF(O180="","Preenchimento incompleto: modalidade de cálculo não informada - B08.01",
IF(V180="Erro: há repetição de empresa de mídia especializada para o item sendo precificado - B09.01a05","Erro: há repetição de empresa de mídia especializada para o item sendo precificado - B09.01a05",
IF(W180="Erro: há repetição de empresa de orçamento de empresa para o item sendo precificado - B10.01a05","Erro: há repetição de empresa de orçamento de empresa para o item sendo precificado - B10.01a05",
IF(X180="Erro: a fonte de preços informada é incompatível com compras governamentais - B11.01a05","Erro: a fonte de preços informada é incompatível com compras governamentais - B11.01a05",
IF(Y180="Erro: a fonte de preços informada é incompatível com compras governamentais - B12.01a05","Erro: a fonte de preços informada é incompatível com compras governamentais - B12.01a05",
IF(Z180="Erro: há linhas sendo puladas - B13.01a04","Erro: há linhas sendo puladas - B13.01a04",
IF(AA180="Erro: há linhas sendo puladas - B14.01a05","Erro: há linhas sendo puladas - B14.01a05",
IF(AB180="Erro: há linhas sendo puladas - B15.01a05","Erro: há linhas sendo puladas - B15.01a05",
IF(AC180="Erro: há linhas sendo puladas - B16.01a05","Erro: há linhas sendo puladas - B16.01a05",
IF(AND(P180&lt;&gt;"",P180=0),"Preenchimento incompleto: número de propostas válidas igual a zero - B17.01",
"Preenchimento correto"))))))))))))))))))))))))))))))))))</f>
        <v/>
      </c>
      <c r="U180" s="123"/>
      <c r="V180" s="121" t="str">
        <f t="shared" ref="V180" si="595" xml:space="preserve">
IF(COUNTIFS(I180:I184,I180,L180:L184,"=Mídia especializada")&gt;1,"Erro: há repetição de empresa de mídia especializada para o item sendo precificado - B09.01a05",
IF(COUNTIFS(I180:I184,I181,L180:L184,"=Mídia especializada")&gt;1,"Erro: há repetição de empresa de mídia especializada para o item sendo precificado - B09.01a05",
IF(COUNTIFS(I180:I184,I182,L180:L184,"=Mídia especializada")&gt;1,"Erro: há repetição de empresa de mídia especializada para o item sendo precificado - B09.01a05",
IF(COUNTIFS(I180:I184,I183,L180:L184,"=Mídia especializada")&gt;1,"Erro: há repetição de empresa de mídia especializada para o item sendo precificado - B09.01a05",
IF(COUNTIFS(I180:I184,I184,L180:L184,"=Mídia especializada")&gt;1,"Erro: há repetição de empresa de mídia especializada para o item sendo precificado - B09.01a05",
"***")))))</f>
        <v>***</v>
      </c>
      <c r="W180" s="119" t="str">
        <f t="shared" ref="W180" si="596" xml:space="preserve">
IF(COUNTIFS(I180:I184,I180,L180:L184,"=Orçamento de empresa")&gt;1,"Erro: há repetição de empresa de orçamento de empresa para o item sendo precificado - B10.01a05",
IF(COUNTIFS(I180:I184,I181,L180:L184,"=Orçamento de empresa")&gt;1,"Erro: há repetição de empresa de orçamento de empresa para o item sendo precificado - B10.01a05",
IF(COUNTIFS(I180:I184,I182,L180:L184,"=Orçamento de empresa")&gt;1,"Erro: há repetição de empresa de orçamento de empresa para o item sendo precificado - B10.01a05",
IF(COUNTIFS(I180:I184,I183,L180:L184,"=Orçamento de empresa")&gt;1,"Erro: há repetição de empresa de orçamento de empresa para o item sendo precificado - B10.01a05",
IF(COUNTIFS(I180:I184,I184,L180:L184,"=Orçamento de empresa")&gt;1,"Erro: há repetição de empresa de orçamento de empresa para o item sendo precificado - B10.01a05",
"***")))))</f>
        <v>***</v>
      </c>
      <c r="X180" s="119" t="str">
        <f t="shared" ref="X180" si="597" xml:space="preserve">
IF(AND(I180="Compras governamentais",K180&lt;&gt;"",L180="Orçamento de empresa"),"Erro: a fonte de preços informada é incompatível com compras governamentais - B11.01a05",
IF(AND(I181="Compras governamentais",K181&lt;&gt;"",L181="Orçamento de empresa"),"Erro: a fonte de preços informada é incompatível com compras governamentais - B11.01a05",
IF(AND(I182="Compras governamentais",K182&lt;&gt;"",L182="Orçamento de empresa"),"Erro: a fonte de preços informada é incompatível com compras governamentais - B11.01a05",
IF(AND(I183="Compras governamentais",K183&lt;&gt;"",L183="Orçamento de empresa"),"Erro: a fonte de preços informada é incompatível com compras governamentais - B11.01a05",
IF(AND(I184="Compras governamentais",K184&lt;&gt;"",L184="Orçamento de empresa"),"Erro: a fonte de preços informada é incompatível com compras governamentais - B11.01a05",
"***")))))</f>
        <v>***</v>
      </c>
      <c r="Y180" s="119" t="str">
        <f t="shared" ref="Y180" si="598" xml:space="preserve">
IF(AND(I180="Compras governamentais",K180&lt;&gt;"",L180="Mídia especializada"),"Erro: a fonte de preços informada é incompatível com compras governamentais - B12.01a05",
IF(AND(I181="Compras governamentais",K181&lt;&gt;"",L181="Mídia especializada"),"Erro: a fonte de preços informada é incompatível com compras governamentais - B12.01a05",
IF(AND(I182="Compras governamentais",K182&lt;&gt;"",L182="Mídia especializada"),"Erro: a fonte de preços informada é incompatível com compras governamentais - B12.01a05",
IF(AND(I183="Compras governamentais",K183&lt;&gt;"",L183="Mídia especializada"),"Erro: a fonte de preços informada é incompatível com compras governamentais - B12.01a05",
IF(AND(I184="Compras governamentais",K184&lt;&gt;"",L184="Mídia especializada"),"Erro: a fonte de preços informada é incompatível com compras governamentais - B12.01a05",
"***")))))</f>
        <v>***</v>
      </c>
      <c r="Z180" s="119" t="str">
        <f t="shared" ref="Z180" si="599" xml:space="preserve">
IF(AND(I181&lt;&gt;"",OR(I180="")),"Erro: há linhas sendo puladas - B13.01a04",
IF(AND(I182&lt;&gt;"",OR(I180="",I181="")),"Erro: há linhas sendo puladas - B13.01a04",
IF(AND(I183&lt;&gt;"",OR(I180="",I181="",I182="")),"Erro: há linhas sendo puladas - B13.01a04",
IF(AND(I184&lt;&gt;"",OR(I180="",I181="",I182="",I183="")),"Erro: há linhas sendo puladas - B13.01a04",
"***"))))</f>
        <v>***</v>
      </c>
      <c r="AA180" s="119" t="str">
        <f t="shared" ref="AA180" si="600" xml:space="preserve">
IF(AND(K181&lt;&gt;"",OR(K180="")),"Erro: há linhas sendo puladas - B14.01a05",
IF(AND(K182&lt;&gt;"",OR(K180="",K181="")),"Erro: há linhas sendo puladas - B14.01a05",
IF(AND(K183&lt;&gt;"",OR(K180="",K181="",K182="")),"Erro: há linhas sendo puladas - B14.01a05",
IF(AND(K184&lt;&gt;"",OR(K180="",K181="",K182="",K183="")),"Erro: há linhas sendo puladas - B14.01a05",
"***"))))</f>
        <v>***</v>
      </c>
      <c r="AB180" s="119" t="str">
        <f t="shared" ref="AB180" si="601" xml:space="preserve">
IF(AND(L181&lt;&gt;"",OR(L180="")),"Erro: há linhas sendo puladas - B15.01a05",
IF(AND(L182&lt;&gt;"",OR(L180="",L181="")),"Erro: há linhas sendo puladas - B15.01a05",
IF(AND(L183&lt;&gt;"",OR(L180="",L181="",L182="")),"Erro: há linhas sendo puladas - B15.01a05",
IF(AND(L184&lt;&gt;"",OR(L180="",L181="",L182="",L183="")),"Erro: há linhas sendo puladas - B15.01a05",
"***"))))</f>
        <v>***</v>
      </c>
      <c r="AC180" s="119" t="str">
        <f t="shared" ref="AC180" si="602" xml:space="preserve">
IF(AND(M181&lt;&gt;"",OR(M180="")),"Erro: há linhas sendo puladas - B16.01a05",
IF(AND(M182&lt;&gt;"",OR(M180="",M181="")),"Erro: há linhas sendo puladas - B16.01a05",
IF(AND(M183&lt;&gt;"",OR(M180="",M181="",M182="")),"Erro: há linhas sendo puladas - B16.01a05",
IF(AND(M184&lt;&gt;"",OR(M180="",M181="",M182="",M183="")),"Erro: há linhas sendo puladas - B16.01a05",
"***"))))</f>
        <v>***</v>
      </c>
      <c r="AD180" s="131" t="str">
        <f t="shared" ref="AD180" si="603" xml:space="preserve">
IF(T180&lt;&gt;"Preenchimento correto","",
IF(K180="","",
IF(M180="Não válido","",
K180)))</f>
        <v/>
      </c>
    </row>
    <row r="181" spans="1:30" ht="15" customHeight="1">
      <c r="A181" s="242"/>
      <c r="B181" s="257"/>
      <c r="C181" s="217"/>
      <c r="D181" s="218"/>
      <c r="E181" s="219"/>
      <c r="F181" s="220"/>
      <c r="G181" s="221"/>
      <c r="H181" s="35">
        <v>2</v>
      </c>
      <c r="I181" s="172"/>
      <c r="J181" s="36" t="str">
        <f xml:space="preserve">
IF(I181="","",
VLOOKUP(I181,'BD EMPRES'!$B$8:$C$507,2,FALSE))</f>
        <v/>
      </c>
      <c r="K181" s="178"/>
      <c r="L181" s="179"/>
      <c r="M181" s="179"/>
      <c r="N181" s="180"/>
      <c r="O181" s="223"/>
      <c r="P181" s="228"/>
      <c r="Q181" s="230"/>
      <c r="R181" s="232"/>
      <c r="S181" s="234"/>
      <c r="T181" s="236"/>
      <c r="U181" s="23"/>
      <c r="V181" s="122"/>
      <c r="W181" s="118"/>
      <c r="X181" s="118"/>
      <c r="Y181" s="118"/>
      <c r="Z181" s="118"/>
      <c r="AA181" s="118"/>
      <c r="AB181" s="118"/>
      <c r="AC181" s="118"/>
      <c r="AD181" s="132" t="str">
        <f t="shared" ref="AD181" si="604" xml:space="preserve">
IF(T180&lt;&gt;"Preenchimento correto","",
IF(K181="","",
IF(M181="Não válido","",
K181)))</f>
        <v/>
      </c>
    </row>
    <row r="182" spans="1:30" ht="15" customHeight="1">
      <c r="A182" s="242"/>
      <c r="B182" s="257"/>
      <c r="C182" s="217"/>
      <c r="D182" s="218"/>
      <c r="E182" s="219"/>
      <c r="F182" s="220"/>
      <c r="G182" s="221"/>
      <c r="H182" s="35">
        <v>3</v>
      </c>
      <c r="I182" s="172"/>
      <c r="J182" s="36" t="str">
        <f xml:space="preserve">
IF(I182="","",
VLOOKUP(I182,'BD EMPRES'!$B$8:$C$507,2,FALSE))</f>
        <v/>
      </c>
      <c r="K182" s="178"/>
      <c r="L182" s="179"/>
      <c r="M182" s="179"/>
      <c r="N182" s="180"/>
      <c r="O182" s="223"/>
      <c r="P182" s="228"/>
      <c r="Q182" s="230"/>
      <c r="R182" s="232"/>
      <c r="S182" s="234"/>
      <c r="T182" s="236"/>
      <c r="U182" s="23"/>
      <c r="V182" s="122"/>
      <c r="W182" s="118"/>
      <c r="X182" s="118"/>
      <c r="Y182" s="118"/>
      <c r="Z182" s="118"/>
      <c r="AA182" s="118"/>
      <c r="AB182" s="118"/>
      <c r="AC182" s="118"/>
      <c r="AD182" s="132" t="str">
        <f t="shared" ref="AD182" si="605" xml:space="preserve">
IF(T180&lt;&gt;"Preenchimento correto","",
IF(K182="","",
IF(M182="Não válido","",
K182)))</f>
        <v/>
      </c>
    </row>
    <row r="183" spans="1:30" ht="15" customHeight="1">
      <c r="A183" s="242"/>
      <c r="B183" s="257"/>
      <c r="C183" s="217"/>
      <c r="D183" s="218"/>
      <c r="E183" s="219"/>
      <c r="F183" s="220"/>
      <c r="G183" s="221"/>
      <c r="H183" s="35">
        <v>4</v>
      </c>
      <c r="I183" s="172"/>
      <c r="J183" s="36" t="str">
        <f xml:space="preserve">
IF(I183="","",
VLOOKUP(I183,'BD EMPRES'!$B$8:$C$507,2,FALSE))</f>
        <v/>
      </c>
      <c r="K183" s="178"/>
      <c r="L183" s="179"/>
      <c r="M183" s="179"/>
      <c r="N183" s="180"/>
      <c r="O183" s="223"/>
      <c r="P183" s="228"/>
      <c r="Q183" s="230"/>
      <c r="R183" s="232"/>
      <c r="S183" s="234"/>
      <c r="T183" s="236"/>
      <c r="U183" s="23"/>
      <c r="V183" s="122"/>
      <c r="W183" s="118"/>
      <c r="X183" s="118"/>
      <c r="Y183" s="118"/>
      <c r="Z183" s="118"/>
      <c r="AA183" s="118"/>
      <c r="AB183" s="118"/>
      <c r="AC183" s="118"/>
      <c r="AD183" s="132" t="str">
        <f t="shared" ref="AD183" si="606" xml:space="preserve">
IF(T180&lt;&gt;"Preenchimento correto","",
IF(K183="","",
IF(M183="Não válido","",
K183)))</f>
        <v/>
      </c>
    </row>
    <row r="184" spans="1:30" ht="15" customHeight="1">
      <c r="A184" s="242"/>
      <c r="B184" s="257"/>
      <c r="C184" s="217"/>
      <c r="D184" s="218"/>
      <c r="E184" s="219"/>
      <c r="F184" s="220"/>
      <c r="G184" s="221"/>
      <c r="H184" s="37">
        <v>5</v>
      </c>
      <c r="I184" s="172"/>
      <c r="J184" s="38" t="str">
        <f xml:space="preserve">
IF(I184="","",
VLOOKUP(I184,'BD EMPRES'!$B$8:$C$507,2,FALSE))</f>
        <v/>
      </c>
      <c r="K184" s="183"/>
      <c r="L184" s="181"/>
      <c r="M184" s="181"/>
      <c r="N184" s="182"/>
      <c r="O184" s="224"/>
      <c r="P184" s="228"/>
      <c r="Q184" s="230"/>
      <c r="R184" s="232"/>
      <c r="S184" s="234"/>
      <c r="T184" s="236"/>
      <c r="U184" s="23"/>
      <c r="V184" s="133"/>
      <c r="W184" s="134"/>
      <c r="X184" s="134"/>
      <c r="Y184" s="134"/>
      <c r="Z184" s="134"/>
      <c r="AA184" s="134"/>
      <c r="AB184" s="134"/>
      <c r="AC184" s="134"/>
      <c r="AD184" s="135" t="str">
        <f t="shared" ref="AD184" si="607" xml:space="preserve">
IF(T180&gt;"Preenchimento correto","",
IF(K184="","",
IF(M184="Não válido","",
K184)))</f>
        <v/>
      </c>
    </row>
    <row r="185" spans="1:30" ht="15" customHeight="1">
      <c r="A185" s="242"/>
      <c r="B185" s="257" t="str">
        <f>IF(OR('BD ITEM'!$Q47&lt;&gt;"Preenchimento correto"),"",'BD ITEM'!B47)</f>
        <v/>
      </c>
      <c r="C185" s="217" t="str">
        <f>IF(OR('BD ITEM'!$Q47&lt;&gt;"Preenchimento correto"),"",'BD ITEM'!C47)</f>
        <v/>
      </c>
      <c r="D185" s="218" t="str">
        <f>IF(OR('BD ITEM'!$Q47&lt;&gt;"Preenchimento correto"),"",'BD ITEM'!D47)</f>
        <v/>
      </c>
      <c r="E185" s="219" t="str">
        <f>IF(OR('BD ITEM'!$Q47&lt;&gt;"Preenchimento correto"),"",'BD ITEM'!J47)</f>
        <v/>
      </c>
      <c r="F185" s="220" t="str">
        <f>IF(OR('BD ITEM'!$Q47&lt;&gt;"Preenchimento correto"),"",'BD ITEM'!K47)</f>
        <v/>
      </c>
      <c r="G185" s="221" t="str">
        <f>IF(OR('BD ITEM'!$Q47&lt;&gt;"Preenchimento correto"),"",'BD ITEM'!L47)</f>
        <v/>
      </c>
      <c r="H185" s="39">
        <v>1</v>
      </c>
      <c r="I185" s="173"/>
      <c r="J185" s="34" t="str">
        <f xml:space="preserve">
IF(I185="","",
VLOOKUP(I185,'BD EMPRES'!$B$8:$C$507,2,FALSE))</f>
        <v/>
      </c>
      <c r="K185" s="175"/>
      <c r="L185" s="176"/>
      <c r="M185" s="176"/>
      <c r="N185" s="177"/>
      <c r="O185" s="222"/>
      <c r="P185" s="228" t="str">
        <f t="shared" ref="P185" si="608" xml:space="preserve">
IF(AND(K185="",K186="",K187="",K188="",K189=""),"",
COUNTIFS(K185:K189,"&lt;&gt;""",M185:M189,"=Válido"))</f>
        <v/>
      </c>
      <c r="Q185" s="230" t="str">
        <f t="shared" ref="Q185" si="609" xml:space="preserve">
IF(T185&lt;&gt;"Preenchimento correto","",
IF(P185=1,0,
IF(P185=0,"",
IF(P185="","",
ROUND(_xlfn.STDEV.S(AD185:AD189)/AVERAGE(AD185:AD189),4)))))</f>
        <v/>
      </c>
      <c r="R185" s="232" t="str">
        <f t="shared" ref="R185" si="610" xml:space="preserve">
IF(T185&lt;&gt;"Preenchimento correto","",
IF(P185="","",
IF(P185=0,"",
IF(O185="","",
IF(O185="Menor valor",MIN(AD185:AD189),
IF(AND(O185="Tend. central",Q185&lt;=0.25),ROUND(AVERAGE(AD185:AD189),2),
IF(AND(O185="Tend. central",Q185&gt;0.25),ROUND(MEDIAN(AD185:AD189),2))))))))</f>
        <v/>
      </c>
      <c r="S185" s="234" t="str">
        <f t="shared" ref="S185" si="611" xml:space="preserve">
IF(T185&lt;&gt;"Preenchimento correto","",
IF(O185="","",
IF(P185="","",
IF(P185=0,"",
IF(OR(G185="",R185=""),"",
G185*R185)))))</f>
        <v/>
      </c>
      <c r="T185" s="236" t="str">
        <f t="shared" ref="T185" si="612" xml:space="preserve">
IF(AND(A185="",B185="",I185="",I186="",I187="",I188="",I189="",K185="",K186="",K187="",K188="",K189="",L185="",L186="",L187="",L188="",L189="",M185="",M186="",M187="",M188="",M189="",O185=""),"",
IF(A185="","Preenchimento incompleto: falta informar o ID SEC - B01.01",
IF(AND(A185&lt;&gt;"",B185&lt;&gt;"",I185="",I186="",I187="",I188="",I189="",K185="",K186="",K187="",K188="",K189="",L185="",L186="",L187="",L188="",L189="",M185="",M186="",M187="",M188="",M189="",O185=""),"Preenchimento incompleto: item sem nenhuma informação de empresa e preço e fonte de preço e validade do orçamento e modalidade de cálculo - B02.01",
IF(AND(B185="",OR(I185&lt;&gt;"",I186&lt;&gt;"",I187&lt;&gt;"",I188&lt;&gt;"",I189&lt;&gt;"",K185&lt;&gt;"",K186&lt;&gt;"",K187&lt;&gt;"",K188&lt;&gt;"",K189&lt;&gt;"",L185&lt;&gt;"",L186&lt;&gt;"",L187&lt;&gt;"",L188&lt;&gt;"",L189&lt;&gt;"",M185&lt;&gt;"",M186&lt;&gt;"",M187&lt;&gt;"",M188&lt;&gt;"",M189&lt;&gt;"",O185&lt;&gt;"")),"Erro: há empresa(s) e/ou preço(s) e/ou fonte(s) de preço e/ou validade(s) do orçamento e/ou modalidade de cálculo informados para item inexistente - B03.01",
IF(AND(I185&lt;&gt;"",OR(K185="",L185="",M185="",O185="")),"Preenchimento incompleto: empresa sem preço e(ou) fonte de preço e(ou) validade do orçamento e(ou) modalidade de cálculo associados - B04.01",
IF(AND(I186&lt;&gt;"",OR(K186="",L186="",M186="",O185="")),"Preenchimento incompleto: empresa sem preço e(ou) fonte de preço e(ou) validade do orçamento e(ou) modalidade de cálculo associados - B04.02",
IF(AND(I187&lt;&gt;"",OR(K187="",L187="",M187="",O185="")),"Preenchimento incompleto: empresa sem preço e(ou) fonte de preço e(ou) validade do orçamento e(ou) modalidade de cálculo associados - B04.03",
IF(AND(I188&lt;&gt;"",OR(K188="",L188="",M188="",O185="")),"Preenchimento incompleto: empresa sem preço e(ou) fonte de preço e(ou) validade do orçamento e(ou) modalidade de cálculo associados - B04.04",
IF(AND(I189&lt;&gt;"",OR(K189="",L189="",M189="",O185="")),"Preenchimento incompleto: empresa sem preço e(ou) fonte de preço e(ou) validade do orçamento e(ou) modalidade de cálculo associados - B04.05",
IF(AND(K185&lt;&gt;"",OR(I185="",L185="",M185="",O185="")),"Preenchimento incompleto: preço sem empresa e(ou) fonte do preço associados e(ou) validade do orçamento e(ou) modalidade de cálculo associados - B05.01",
IF(AND(K186&lt;&gt;"",OR(I186="",L186="",M186="",O185="")),"Preenchimento incompleto: preço sem empresa e(ou) fonte do preço associados e(ou) validade do orçamento e(ou) modalidade de cálculo associados - B05.02",
IF(AND(K187&lt;&gt;"",OR(I187="",L187="",M187="",O185="")),"Preenchimento incompleto: preço sem empresa e(ou) fonte do preço associados e(ou) validade do orçamento e(ou) modalidade de cálculo associados - B05.03",
IF(AND(K188&lt;&gt;"",OR(I188="",L188="",M188="",O185="")),"Preenchimento incompleto: preço sem empresa e(ou) fonte do preço associados e(ou) validade do orçamento e(ou) modalidade de cálculo associados - B05.04",
IF(AND(K189&lt;&gt;"",OR(I189="",L189="",M189="",O185="")),"Preenchimento incompleto: preço sem empresa e(ou) fonte do preço associados e(ou) validade do orçamento e(ou) modalidade de cálculo associados - B05.05",
IF(AND(L185&lt;&gt;"",OR(K185="",I185="",M185="",O185="")),"Preenchimento incompleto: fonte do preço sem empresa e(ou) preço associados e(ou) validade do orçamento e(ou) modalidade de cálculo associados - B06.01",
IF(AND(L186&lt;&gt;"",OR(K186="",I186="",M186="",O185="")),"Preenchimento incompleto: fonte do preço sem empresa e(ou) preço associados e(ou) validade do orçamento e(ou) modalidade de cálculo associados - B06.02",
IF(AND(L187&lt;&gt;"",OR(K187="",I187="",M187="",O185="")),"Preenchimento incompleto: fonte do preço sem empresa e(ou) preço associados e(ou) validade do orçamento e(ou) modalidade de cálculo associados - B06.03",
IF(AND(L188&lt;&gt;"",OR(K188="",I188="",M188="",O185="")),"Preenchimento incompleto: fonte do preço sem empresa e(ou) preço associados e(ou) validade do orçamento e(ou) modalidade de cálculo associados - B06.04",
IF(AND(L189&lt;&gt;"",OR(K189="",I189="",M189="",O185="")),"Preenchimento incompleto: fonte do preço sem empresa e(ou) preço associados e(ou) validade do orçamento e(ou) modalidade de cálculo associados - B06.05",
IF(AND(M185&lt;&gt;"",OR(K185="",I185="",L185="",O185="")),"Preenchimento incompleto: validade do orçamento sem empresa e(ou) preço associados e(ou) fonte do preço e(ou) modalidade de cálculo associados - B07.01",
IF(AND(M186&lt;&gt;"",OR(K186="",I186="",L186="",O185="")),"Preenchimento incompleto: validade do orçamento sem empresa e(ou) preço associados e(ou) fonte do preço e(ou) modalidade de cálculo associados - B07.02",
IF(AND(M187&lt;&gt;"",OR(K187="",I187="",L187="",O185="")),"Preenchimento incompleto: validade do orçamento sem empresa e(ou) preço associados e(ou) fonte do preço e(ou) modalidade de cálculo associados - B07.03",
IF(AND(M188&lt;&gt;"",OR(K188="",I188="",L188="",O185="")),"Preenchimento incompleto: validade do orçamento sem empresa e(ou) preço associados e(ou) fonte do preço e(ou) modalidade de cálculo associados - B07.04",
IF(AND(M189&lt;&gt;"",OR(K189="",I189="",L189="",O185="")),"Preenchimento incompleto: validade do orçamento sem empresa e(ou) preço associados e(ou) fonte do preço e(ou) modalidade de cálculo associados - B07.05",
IF(O185="","Preenchimento incompleto: modalidade de cálculo não informada - B08.01",
IF(V185="Erro: há repetição de empresa de mídia especializada para o item sendo precificado - B09.01a05","Erro: há repetição de empresa de mídia especializada para o item sendo precificado - B09.01a05",
IF(W185="Erro: há repetição de empresa de orçamento de empresa para o item sendo precificado - B10.01a05","Erro: há repetição de empresa de orçamento de empresa para o item sendo precificado - B10.01a05",
IF(X185="Erro: a fonte de preços informada é incompatível com compras governamentais - B11.01a05","Erro: a fonte de preços informada é incompatível com compras governamentais - B11.01a05",
IF(Y185="Erro: a fonte de preços informada é incompatível com compras governamentais - B12.01a05","Erro: a fonte de preços informada é incompatível com compras governamentais - B12.01a05",
IF(Z185="Erro: há linhas sendo puladas - B13.01a04","Erro: há linhas sendo puladas - B13.01a04",
IF(AA185="Erro: há linhas sendo puladas - B14.01a05","Erro: há linhas sendo puladas - B14.01a05",
IF(AB185="Erro: há linhas sendo puladas - B15.01a05","Erro: há linhas sendo puladas - B15.01a05",
IF(AC185="Erro: há linhas sendo puladas - B16.01a05","Erro: há linhas sendo puladas - B16.01a05",
IF(AND(P185&lt;&gt;"",P185=0),"Preenchimento incompleto: número de propostas válidas igual a zero - B17.01",
"Preenchimento correto"))))))))))))))))))))))))))))))))))</f>
        <v/>
      </c>
      <c r="U185" s="123"/>
      <c r="V185" s="121" t="str">
        <f t="shared" ref="V185" si="613" xml:space="preserve">
IF(COUNTIFS(I185:I189,I185,L185:L189,"=Mídia especializada")&gt;1,"Erro: há repetição de empresa de mídia especializada para o item sendo precificado - B09.01a05",
IF(COUNTIFS(I185:I189,I186,L185:L189,"=Mídia especializada")&gt;1,"Erro: há repetição de empresa de mídia especializada para o item sendo precificado - B09.01a05",
IF(COUNTIFS(I185:I189,I187,L185:L189,"=Mídia especializada")&gt;1,"Erro: há repetição de empresa de mídia especializada para o item sendo precificado - B09.01a05",
IF(COUNTIFS(I185:I189,I188,L185:L189,"=Mídia especializada")&gt;1,"Erro: há repetição de empresa de mídia especializada para o item sendo precificado - B09.01a05",
IF(COUNTIFS(I185:I189,I189,L185:L189,"=Mídia especializada")&gt;1,"Erro: há repetição de empresa de mídia especializada para o item sendo precificado - B09.01a05",
"***")))))</f>
        <v>***</v>
      </c>
      <c r="W185" s="119" t="str">
        <f t="shared" ref="W185" si="614" xml:space="preserve">
IF(COUNTIFS(I185:I189,I185,L185:L189,"=Orçamento de empresa")&gt;1,"Erro: há repetição de empresa de orçamento de empresa para o item sendo precificado - B10.01a05",
IF(COUNTIFS(I185:I189,I186,L185:L189,"=Orçamento de empresa")&gt;1,"Erro: há repetição de empresa de orçamento de empresa para o item sendo precificado - B10.01a05",
IF(COUNTIFS(I185:I189,I187,L185:L189,"=Orçamento de empresa")&gt;1,"Erro: há repetição de empresa de orçamento de empresa para o item sendo precificado - B10.01a05",
IF(COUNTIFS(I185:I189,I188,L185:L189,"=Orçamento de empresa")&gt;1,"Erro: há repetição de empresa de orçamento de empresa para o item sendo precificado - B10.01a05",
IF(COUNTIFS(I185:I189,I189,L185:L189,"=Orçamento de empresa")&gt;1,"Erro: há repetição de empresa de orçamento de empresa para o item sendo precificado - B10.01a05",
"***")))))</f>
        <v>***</v>
      </c>
      <c r="X185" s="119" t="str">
        <f t="shared" ref="X185" si="615" xml:space="preserve">
IF(AND(I185="Compras governamentais",K185&lt;&gt;"",L185="Orçamento de empresa"),"Erro: a fonte de preços informada é incompatível com compras governamentais - B11.01a05",
IF(AND(I186="Compras governamentais",K186&lt;&gt;"",L186="Orçamento de empresa"),"Erro: a fonte de preços informada é incompatível com compras governamentais - B11.01a05",
IF(AND(I187="Compras governamentais",K187&lt;&gt;"",L187="Orçamento de empresa"),"Erro: a fonte de preços informada é incompatível com compras governamentais - B11.01a05",
IF(AND(I188="Compras governamentais",K188&lt;&gt;"",L188="Orçamento de empresa"),"Erro: a fonte de preços informada é incompatível com compras governamentais - B11.01a05",
IF(AND(I189="Compras governamentais",K189&lt;&gt;"",L189="Orçamento de empresa"),"Erro: a fonte de preços informada é incompatível com compras governamentais - B11.01a05",
"***")))))</f>
        <v>***</v>
      </c>
      <c r="Y185" s="119" t="str">
        <f t="shared" ref="Y185" si="616" xml:space="preserve">
IF(AND(I185="Compras governamentais",K185&lt;&gt;"",L185="Mídia especializada"),"Erro: a fonte de preços informada é incompatível com compras governamentais - B12.01a05",
IF(AND(I186="Compras governamentais",K186&lt;&gt;"",L186="Mídia especializada"),"Erro: a fonte de preços informada é incompatível com compras governamentais - B12.01a05",
IF(AND(I187="Compras governamentais",K187&lt;&gt;"",L187="Mídia especializada"),"Erro: a fonte de preços informada é incompatível com compras governamentais - B12.01a05",
IF(AND(I188="Compras governamentais",K188&lt;&gt;"",L188="Mídia especializada"),"Erro: a fonte de preços informada é incompatível com compras governamentais - B12.01a05",
IF(AND(I189="Compras governamentais",K189&lt;&gt;"",L189="Mídia especializada"),"Erro: a fonte de preços informada é incompatível com compras governamentais - B12.01a05",
"***")))))</f>
        <v>***</v>
      </c>
      <c r="Z185" s="119" t="str">
        <f t="shared" ref="Z185" si="617" xml:space="preserve">
IF(AND(I186&lt;&gt;"",OR(I185="")),"Erro: há linhas sendo puladas - B13.01a04",
IF(AND(I187&lt;&gt;"",OR(I185="",I186="")),"Erro: há linhas sendo puladas - B13.01a04",
IF(AND(I188&lt;&gt;"",OR(I185="",I186="",I187="")),"Erro: há linhas sendo puladas - B13.01a04",
IF(AND(I189&lt;&gt;"",OR(I185="",I186="",I187="",I188="")),"Erro: há linhas sendo puladas - B13.01a04",
"***"))))</f>
        <v>***</v>
      </c>
      <c r="AA185" s="119" t="str">
        <f t="shared" ref="AA185" si="618" xml:space="preserve">
IF(AND(K186&lt;&gt;"",OR(K185="")),"Erro: há linhas sendo puladas - B14.01a05",
IF(AND(K187&lt;&gt;"",OR(K185="",K186="")),"Erro: há linhas sendo puladas - B14.01a05",
IF(AND(K188&lt;&gt;"",OR(K185="",K186="",K187="")),"Erro: há linhas sendo puladas - B14.01a05",
IF(AND(K189&lt;&gt;"",OR(K185="",K186="",K187="",K188="")),"Erro: há linhas sendo puladas - B14.01a05",
"***"))))</f>
        <v>***</v>
      </c>
      <c r="AB185" s="119" t="str">
        <f t="shared" ref="AB185" si="619" xml:space="preserve">
IF(AND(L186&lt;&gt;"",OR(L185="")),"Erro: há linhas sendo puladas - B15.01a05",
IF(AND(L187&lt;&gt;"",OR(L185="",L186="")),"Erro: há linhas sendo puladas - B15.01a05",
IF(AND(L188&lt;&gt;"",OR(L185="",L186="",L187="")),"Erro: há linhas sendo puladas - B15.01a05",
IF(AND(L189&lt;&gt;"",OR(L185="",L186="",L187="",L188="")),"Erro: há linhas sendo puladas - B15.01a05",
"***"))))</f>
        <v>***</v>
      </c>
      <c r="AC185" s="119" t="str">
        <f t="shared" ref="AC185" si="620" xml:space="preserve">
IF(AND(M186&lt;&gt;"",OR(M185="")),"Erro: há linhas sendo puladas - B16.01a05",
IF(AND(M187&lt;&gt;"",OR(M185="",M186="")),"Erro: há linhas sendo puladas - B16.01a05",
IF(AND(M188&lt;&gt;"",OR(M185="",M186="",M187="")),"Erro: há linhas sendo puladas - B16.01a05",
IF(AND(M189&lt;&gt;"",OR(M185="",M186="",M187="",M188="")),"Erro: há linhas sendo puladas - B16.01a05",
"***"))))</f>
        <v>***</v>
      </c>
      <c r="AD185" s="131" t="str">
        <f t="shared" ref="AD185" si="621" xml:space="preserve">
IF(T185&lt;&gt;"Preenchimento correto","",
IF(K185="","",
IF(M185="Não válido","",
K185)))</f>
        <v/>
      </c>
    </row>
    <row r="186" spans="1:30" ht="15" customHeight="1">
      <c r="A186" s="242"/>
      <c r="B186" s="257"/>
      <c r="C186" s="217"/>
      <c r="D186" s="218"/>
      <c r="E186" s="219"/>
      <c r="F186" s="220"/>
      <c r="G186" s="221"/>
      <c r="H186" s="35">
        <v>2</v>
      </c>
      <c r="I186" s="172"/>
      <c r="J186" s="36" t="str">
        <f xml:space="preserve">
IF(I186="","",
VLOOKUP(I186,'BD EMPRES'!$B$8:$C$507,2,FALSE))</f>
        <v/>
      </c>
      <c r="K186" s="178"/>
      <c r="L186" s="179"/>
      <c r="M186" s="179"/>
      <c r="N186" s="180"/>
      <c r="O186" s="223"/>
      <c r="P186" s="228"/>
      <c r="Q186" s="230"/>
      <c r="R186" s="232"/>
      <c r="S186" s="234"/>
      <c r="T186" s="236"/>
      <c r="U186" s="23"/>
      <c r="V186" s="122"/>
      <c r="W186" s="118"/>
      <c r="X186" s="118"/>
      <c r="Y186" s="118"/>
      <c r="Z186" s="118"/>
      <c r="AA186" s="118"/>
      <c r="AB186" s="118"/>
      <c r="AC186" s="118"/>
      <c r="AD186" s="132" t="str">
        <f t="shared" ref="AD186" si="622" xml:space="preserve">
IF(T185&lt;&gt;"Preenchimento correto","",
IF(K186="","",
IF(M186="Não válido","",
K186)))</f>
        <v/>
      </c>
    </row>
    <row r="187" spans="1:30" ht="15" customHeight="1">
      <c r="A187" s="242"/>
      <c r="B187" s="257"/>
      <c r="C187" s="217"/>
      <c r="D187" s="218"/>
      <c r="E187" s="219"/>
      <c r="F187" s="220"/>
      <c r="G187" s="221"/>
      <c r="H187" s="35">
        <v>3</v>
      </c>
      <c r="I187" s="172"/>
      <c r="J187" s="36" t="str">
        <f xml:space="preserve">
IF(I187="","",
VLOOKUP(I187,'BD EMPRES'!$B$8:$C$507,2,FALSE))</f>
        <v/>
      </c>
      <c r="K187" s="178"/>
      <c r="L187" s="179"/>
      <c r="M187" s="179"/>
      <c r="N187" s="180"/>
      <c r="O187" s="223"/>
      <c r="P187" s="228"/>
      <c r="Q187" s="230"/>
      <c r="R187" s="232"/>
      <c r="S187" s="234"/>
      <c r="T187" s="236"/>
      <c r="U187" s="23"/>
      <c r="V187" s="122"/>
      <c r="W187" s="118"/>
      <c r="X187" s="118"/>
      <c r="Y187" s="118"/>
      <c r="Z187" s="118"/>
      <c r="AA187" s="118"/>
      <c r="AB187" s="118"/>
      <c r="AC187" s="118"/>
      <c r="AD187" s="132" t="str">
        <f t="shared" ref="AD187" si="623" xml:space="preserve">
IF(T185&lt;&gt;"Preenchimento correto","",
IF(K187="","",
IF(M187="Não válido","",
K187)))</f>
        <v/>
      </c>
    </row>
    <row r="188" spans="1:30" ht="15" customHeight="1">
      <c r="A188" s="242"/>
      <c r="B188" s="257"/>
      <c r="C188" s="217"/>
      <c r="D188" s="218"/>
      <c r="E188" s="219"/>
      <c r="F188" s="220"/>
      <c r="G188" s="221"/>
      <c r="H188" s="35">
        <v>4</v>
      </c>
      <c r="I188" s="172"/>
      <c r="J188" s="36" t="str">
        <f xml:space="preserve">
IF(I188="","",
VLOOKUP(I188,'BD EMPRES'!$B$8:$C$507,2,FALSE))</f>
        <v/>
      </c>
      <c r="K188" s="178"/>
      <c r="L188" s="179"/>
      <c r="M188" s="179"/>
      <c r="N188" s="180"/>
      <c r="O188" s="223"/>
      <c r="P188" s="228"/>
      <c r="Q188" s="230"/>
      <c r="R188" s="232"/>
      <c r="S188" s="234"/>
      <c r="T188" s="236"/>
      <c r="U188" s="23"/>
      <c r="V188" s="122"/>
      <c r="W188" s="118"/>
      <c r="X188" s="118"/>
      <c r="Y188" s="118"/>
      <c r="Z188" s="118"/>
      <c r="AA188" s="118"/>
      <c r="AB188" s="118"/>
      <c r="AC188" s="118"/>
      <c r="AD188" s="132" t="str">
        <f t="shared" ref="AD188" si="624" xml:space="preserve">
IF(T185&lt;&gt;"Preenchimento correto","",
IF(K188="","",
IF(M188="Não válido","",
K188)))</f>
        <v/>
      </c>
    </row>
    <row r="189" spans="1:30" ht="15" customHeight="1">
      <c r="A189" s="242"/>
      <c r="B189" s="257"/>
      <c r="C189" s="217"/>
      <c r="D189" s="218"/>
      <c r="E189" s="219"/>
      <c r="F189" s="220"/>
      <c r="G189" s="221"/>
      <c r="H189" s="37">
        <v>5</v>
      </c>
      <c r="I189" s="172"/>
      <c r="J189" s="38" t="str">
        <f xml:space="preserve">
IF(I189="","",
VLOOKUP(I189,'BD EMPRES'!$B$8:$C$507,2,FALSE))</f>
        <v/>
      </c>
      <c r="K189" s="183"/>
      <c r="L189" s="181"/>
      <c r="M189" s="181"/>
      <c r="N189" s="182"/>
      <c r="O189" s="224"/>
      <c r="P189" s="228"/>
      <c r="Q189" s="230"/>
      <c r="R189" s="232"/>
      <c r="S189" s="234"/>
      <c r="T189" s="236"/>
      <c r="U189" s="23"/>
      <c r="V189" s="133"/>
      <c r="W189" s="134"/>
      <c r="X189" s="134"/>
      <c r="Y189" s="134"/>
      <c r="Z189" s="134"/>
      <c r="AA189" s="134"/>
      <c r="AB189" s="134"/>
      <c r="AC189" s="134"/>
      <c r="AD189" s="135" t="str">
        <f t="shared" ref="AD189" si="625" xml:space="preserve">
IF(T185&gt;"Preenchimento correto","",
IF(K189="","",
IF(M189="Não válido","",
K189)))</f>
        <v/>
      </c>
    </row>
    <row r="190" spans="1:30" ht="15" customHeight="1">
      <c r="A190" s="242"/>
      <c r="B190" s="257" t="str">
        <f>IF(OR('BD ITEM'!$Q48&lt;&gt;"Preenchimento correto"),"",'BD ITEM'!B48)</f>
        <v/>
      </c>
      <c r="C190" s="217" t="str">
        <f>IF(OR('BD ITEM'!$Q48&lt;&gt;"Preenchimento correto"),"",'BD ITEM'!C48)</f>
        <v/>
      </c>
      <c r="D190" s="218" t="str">
        <f>IF(OR('BD ITEM'!$Q48&lt;&gt;"Preenchimento correto"),"",'BD ITEM'!D48)</f>
        <v/>
      </c>
      <c r="E190" s="219" t="str">
        <f>IF(OR('BD ITEM'!$Q48&lt;&gt;"Preenchimento correto"),"",'BD ITEM'!J48)</f>
        <v/>
      </c>
      <c r="F190" s="220" t="str">
        <f>IF(OR('BD ITEM'!$Q48&lt;&gt;"Preenchimento correto"),"",'BD ITEM'!K48)</f>
        <v/>
      </c>
      <c r="G190" s="221" t="str">
        <f>IF(OR('BD ITEM'!$Q48&lt;&gt;"Preenchimento correto"),"",'BD ITEM'!L48)</f>
        <v/>
      </c>
      <c r="H190" s="39">
        <v>1</v>
      </c>
      <c r="I190" s="173"/>
      <c r="J190" s="34" t="str">
        <f xml:space="preserve">
IF(I190="","",
VLOOKUP(I190,'BD EMPRES'!$B$8:$C$507,2,FALSE))</f>
        <v/>
      </c>
      <c r="K190" s="175"/>
      <c r="L190" s="176"/>
      <c r="M190" s="176"/>
      <c r="N190" s="177"/>
      <c r="O190" s="222"/>
      <c r="P190" s="228" t="str">
        <f t="shared" ref="P190" si="626" xml:space="preserve">
IF(AND(K190="",K191="",K192="",K193="",K194=""),"",
COUNTIFS(K190:K194,"&lt;&gt;""",M190:M194,"=Válido"))</f>
        <v/>
      </c>
      <c r="Q190" s="230" t="str">
        <f t="shared" ref="Q190" si="627" xml:space="preserve">
IF(T190&lt;&gt;"Preenchimento correto","",
IF(P190=1,0,
IF(P190=0,"",
IF(P190="","",
ROUND(_xlfn.STDEV.S(AD190:AD194)/AVERAGE(AD190:AD194),4)))))</f>
        <v/>
      </c>
      <c r="R190" s="232" t="str">
        <f t="shared" ref="R190" si="628" xml:space="preserve">
IF(T190&lt;&gt;"Preenchimento correto","",
IF(P190="","",
IF(P190=0,"",
IF(O190="","",
IF(O190="Menor valor",MIN(AD190:AD194),
IF(AND(O190="Tend. central",Q190&lt;=0.25),ROUND(AVERAGE(AD190:AD194),2),
IF(AND(O190="Tend. central",Q190&gt;0.25),ROUND(MEDIAN(AD190:AD194),2))))))))</f>
        <v/>
      </c>
      <c r="S190" s="234" t="str">
        <f t="shared" ref="S190" si="629" xml:space="preserve">
IF(T190&lt;&gt;"Preenchimento correto","",
IF(O190="","",
IF(P190="","",
IF(P190=0,"",
IF(OR(G190="",R190=""),"",
G190*R190)))))</f>
        <v/>
      </c>
      <c r="T190" s="236" t="str">
        <f t="shared" ref="T190" si="630" xml:space="preserve">
IF(AND(A190="",B190="",I190="",I191="",I192="",I193="",I194="",K190="",K191="",K192="",K193="",K194="",L190="",L191="",L192="",L193="",L194="",M190="",M191="",M192="",M193="",M194="",O190=""),"",
IF(A190="","Preenchimento incompleto: falta informar o ID SEC - B01.01",
IF(AND(A190&lt;&gt;"",B190&lt;&gt;"",I190="",I191="",I192="",I193="",I194="",K190="",K191="",K192="",K193="",K194="",L190="",L191="",L192="",L193="",L194="",M190="",M191="",M192="",M193="",M194="",O190=""),"Preenchimento incompleto: item sem nenhuma informação de empresa e preço e fonte de preço e validade do orçamento e modalidade de cálculo - B02.01",
IF(AND(B190="",OR(I190&lt;&gt;"",I191&lt;&gt;"",I192&lt;&gt;"",I193&lt;&gt;"",I194&lt;&gt;"",K190&lt;&gt;"",K191&lt;&gt;"",K192&lt;&gt;"",K193&lt;&gt;"",K194&lt;&gt;"",L190&lt;&gt;"",L191&lt;&gt;"",L192&lt;&gt;"",L193&lt;&gt;"",L194&lt;&gt;"",M190&lt;&gt;"",M191&lt;&gt;"",M192&lt;&gt;"",M193&lt;&gt;"",M194&lt;&gt;"",O190&lt;&gt;"")),"Erro: há empresa(s) e/ou preço(s) e/ou fonte(s) de preço e/ou validade(s) do orçamento e/ou modalidade de cálculo informados para item inexistente - B03.01",
IF(AND(I190&lt;&gt;"",OR(K190="",L190="",M190="",O190="")),"Preenchimento incompleto: empresa sem preço e(ou) fonte de preço e(ou) validade do orçamento e(ou) modalidade de cálculo associados - B04.01",
IF(AND(I191&lt;&gt;"",OR(K191="",L191="",M191="",O190="")),"Preenchimento incompleto: empresa sem preço e(ou) fonte de preço e(ou) validade do orçamento e(ou) modalidade de cálculo associados - B04.02",
IF(AND(I192&lt;&gt;"",OR(K192="",L192="",M192="",O190="")),"Preenchimento incompleto: empresa sem preço e(ou) fonte de preço e(ou) validade do orçamento e(ou) modalidade de cálculo associados - B04.03",
IF(AND(I193&lt;&gt;"",OR(K193="",L193="",M193="",O190="")),"Preenchimento incompleto: empresa sem preço e(ou) fonte de preço e(ou) validade do orçamento e(ou) modalidade de cálculo associados - B04.04",
IF(AND(I194&lt;&gt;"",OR(K194="",L194="",M194="",O190="")),"Preenchimento incompleto: empresa sem preço e(ou) fonte de preço e(ou) validade do orçamento e(ou) modalidade de cálculo associados - B04.05",
IF(AND(K190&lt;&gt;"",OR(I190="",L190="",M190="",O190="")),"Preenchimento incompleto: preço sem empresa e(ou) fonte do preço associados e(ou) validade do orçamento e(ou) modalidade de cálculo associados - B05.01",
IF(AND(K191&lt;&gt;"",OR(I191="",L191="",M191="",O190="")),"Preenchimento incompleto: preço sem empresa e(ou) fonte do preço associados e(ou) validade do orçamento e(ou) modalidade de cálculo associados - B05.02",
IF(AND(K192&lt;&gt;"",OR(I192="",L192="",M192="",O190="")),"Preenchimento incompleto: preço sem empresa e(ou) fonte do preço associados e(ou) validade do orçamento e(ou) modalidade de cálculo associados - B05.03",
IF(AND(K193&lt;&gt;"",OR(I193="",L193="",M193="",O190="")),"Preenchimento incompleto: preço sem empresa e(ou) fonte do preço associados e(ou) validade do orçamento e(ou) modalidade de cálculo associados - B05.04",
IF(AND(K194&lt;&gt;"",OR(I194="",L194="",M194="",O190="")),"Preenchimento incompleto: preço sem empresa e(ou) fonte do preço associados e(ou) validade do orçamento e(ou) modalidade de cálculo associados - B05.05",
IF(AND(L190&lt;&gt;"",OR(K190="",I190="",M190="",O190="")),"Preenchimento incompleto: fonte do preço sem empresa e(ou) preço associados e(ou) validade do orçamento e(ou) modalidade de cálculo associados - B06.01",
IF(AND(L191&lt;&gt;"",OR(K191="",I191="",M191="",O190="")),"Preenchimento incompleto: fonte do preço sem empresa e(ou) preço associados e(ou) validade do orçamento e(ou) modalidade de cálculo associados - B06.02",
IF(AND(L192&lt;&gt;"",OR(K192="",I192="",M192="",O190="")),"Preenchimento incompleto: fonte do preço sem empresa e(ou) preço associados e(ou) validade do orçamento e(ou) modalidade de cálculo associados - B06.03",
IF(AND(L193&lt;&gt;"",OR(K193="",I193="",M193="",O190="")),"Preenchimento incompleto: fonte do preço sem empresa e(ou) preço associados e(ou) validade do orçamento e(ou) modalidade de cálculo associados - B06.04",
IF(AND(L194&lt;&gt;"",OR(K194="",I194="",M194="",O190="")),"Preenchimento incompleto: fonte do preço sem empresa e(ou) preço associados e(ou) validade do orçamento e(ou) modalidade de cálculo associados - B06.05",
IF(AND(M190&lt;&gt;"",OR(K190="",I190="",L190="",O190="")),"Preenchimento incompleto: validade do orçamento sem empresa e(ou) preço associados e(ou) fonte do preço e(ou) modalidade de cálculo associados - B07.01",
IF(AND(M191&lt;&gt;"",OR(K191="",I191="",L191="",O190="")),"Preenchimento incompleto: validade do orçamento sem empresa e(ou) preço associados e(ou) fonte do preço e(ou) modalidade de cálculo associados - B07.02",
IF(AND(M192&lt;&gt;"",OR(K192="",I192="",L192="",O190="")),"Preenchimento incompleto: validade do orçamento sem empresa e(ou) preço associados e(ou) fonte do preço e(ou) modalidade de cálculo associados - B07.03",
IF(AND(M193&lt;&gt;"",OR(K193="",I193="",L193="",O190="")),"Preenchimento incompleto: validade do orçamento sem empresa e(ou) preço associados e(ou) fonte do preço e(ou) modalidade de cálculo associados - B07.04",
IF(AND(M194&lt;&gt;"",OR(K194="",I194="",L194="",O190="")),"Preenchimento incompleto: validade do orçamento sem empresa e(ou) preço associados e(ou) fonte do preço e(ou) modalidade de cálculo associados - B07.05",
IF(O190="","Preenchimento incompleto: modalidade de cálculo não informada - B08.01",
IF(V190="Erro: há repetição de empresa de mídia especializada para o item sendo precificado - B09.01a05","Erro: há repetição de empresa de mídia especializada para o item sendo precificado - B09.01a05",
IF(W190="Erro: há repetição de empresa de orçamento de empresa para o item sendo precificado - B10.01a05","Erro: há repetição de empresa de orçamento de empresa para o item sendo precificado - B10.01a05",
IF(X190="Erro: a fonte de preços informada é incompatível com compras governamentais - B11.01a05","Erro: a fonte de preços informada é incompatível com compras governamentais - B11.01a05",
IF(Y190="Erro: a fonte de preços informada é incompatível com compras governamentais - B12.01a05","Erro: a fonte de preços informada é incompatível com compras governamentais - B12.01a05",
IF(Z190="Erro: há linhas sendo puladas - B13.01a04","Erro: há linhas sendo puladas - B13.01a04",
IF(AA190="Erro: há linhas sendo puladas - B14.01a05","Erro: há linhas sendo puladas - B14.01a05",
IF(AB190="Erro: há linhas sendo puladas - B15.01a05","Erro: há linhas sendo puladas - B15.01a05",
IF(AC190="Erro: há linhas sendo puladas - B16.01a05","Erro: há linhas sendo puladas - B16.01a05",
IF(AND(P190&lt;&gt;"",P190=0),"Preenchimento incompleto: número de propostas válidas igual a zero - B17.01",
"Preenchimento correto"))))))))))))))))))))))))))))))))))</f>
        <v/>
      </c>
      <c r="U190" s="123"/>
      <c r="V190" s="121" t="str">
        <f t="shared" ref="V190" si="631" xml:space="preserve">
IF(COUNTIFS(I190:I194,I190,L190:L194,"=Mídia especializada")&gt;1,"Erro: há repetição de empresa de mídia especializada para o item sendo precificado - B09.01a05",
IF(COUNTIFS(I190:I194,I191,L190:L194,"=Mídia especializada")&gt;1,"Erro: há repetição de empresa de mídia especializada para o item sendo precificado - B09.01a05",
IF(COUNTIFS(I190:I194,I192,L190:L194,"=Mídia especializada")&gt;1,"Erro: há repetição de empresa de mídia especializada para o item sendo precificado - B09.01a05",
IF(COUNTIFS(I190:I194,I193,L190:L194,"=Mídia especializada")&gt;1,"Erro: há repetição de empresa de mídia especializada para o item sendo precificado - B09.01a05",
IF(COUNTIFS(I190:I194,I194,L190:L194,"=Mídia especializada")&gt;1,"Erro: há repetição de empresa de mídia especializada para o item sendo precificado - B09.01a05",
"***")))))</f>
        <v>***</v>
      </c>
      <c r="W190" s="119" t="str">
        <f t="shared" ref="W190" si="632" xml:space="preserve">
IF(COUNTIFS(I190:I194,I190,L190:L194,"=Orçamento de empresa")&gt;1,"Erro: há repetição de empresa de orçamento de empresa para o item sendo precificado - B10.01a05",
IF(COUNTIFS(I190:I194,I191,L190:L194,"=Orçamento de empresa")&gt;1,"Erro: há repetição de empresa de orçamento de empresa para o item sendo precificado - B10.01a05",
IF(COUNTIFS(I190:I194,I192,L190:L194,"=Orçamento de empresa")&gt;1,"Erro: há repetição de empresa de orçamento de empresa para o item sendo precificado - B10.01a05",
IF(COUNTIFS(I190:I194,I193,L190:L194,"=Orçamento de empresa")&gt;1,"Erro: há repetição de empresa de orçamento de empresa para o item sendo precificado - B10.01a05",
IF(COUNTIFS(I190:I194,I194,L190:L194,"=Orçamento de empresa")&gt;1,"Erro: há repetição de empresa de orçamento de empresa para o item sendo precificado - B10.01a05",
"***")))))</f>
        <v>***</v>
      </c>
      <c r="X190" s="119" t="str">
        <f t="shared" ref="X190" si="633" xml:space="preserve">
IF(AND(I190="Compras governamentais",K190&lt;&gt;"",L190="Orçamento de empresa"),"Erro: a fonte de preços informada é incompatível com compras governamentais - B11.01a05",
IF(AND(I191="Compras governamentais",K191&lt;&gt;"",L191="Orçamento de empresa"),"Erro: a fonte de preços informada é incompatível com compras governamentais - B11.01a05",
IF(AND(I192="Compras governamentais",K192&lt;&gt;"",L192="Orçamento de empresa"),"Erro: a fonte de preços informada é incompatível com compras governamentais - B11.01a05",
IF(AND(I193="Compras governamentais",K193&lt;&gt;"",L193="Orçamento de empresa"),"Erro: a fonte de preços informada é incompatível com compras governamentais - B11.01a05",
IF(AND(I194="Compras governamentais",K194&lt;&gt;"",L194="Orçamento de empresa"),"Erro: a fonte de preços informada é incompatível com compras governamentais - B11.01a05",
"***")))))</f>
        <v>***</v>
      </c>
      <c r="Y190" s="119" t="str">
        <f t="shared" ref="Y190" si="634" xml:space="preserve">
IF(AND(I190="Compras governamentais",K190&lt;&gt;"",L190="Mídia especializada"),"Erro: a fonte de preços informada é incompatível com compras governamentais - B12.01a05",
IF(AND(I191="Compras governamentais",K191&lt;&gt;"",L191="Mídia especializada"),"Erro: a fonte de preços informada é incompatível com compras governamentais - B12.01a05",
IF(AND(I192="Compras governamentais",K192&lt;&gt;"",L192="Mídia especializada"),"Erro: a fonte de preços informada é incompatível com compras governamentais - B12.01a05",
IF(AND(I193="Compras governamentais",K193&lt;&gt;"",L193="Mídia especializada"),"Erro: a fonte de preços informada é incompatível com compras governamentais - B12.01a05",
IF(AND(I194="Compras governamentais",K194&lt;&gt;"",L194="Mídia especializada"),"Erro: a fonte de preços informada é incompatível com compras governamentais - B12.01a05",
"***")))))</f>
        <v>***</v>
      </c>
      <c r="Z190" s="119" t="str">
        <f t="shared" ref="Z190" si="635" xml:space="preserve">
IF(AND(I191&lt;&gt;"",OR(I190="")),"Erro: há linhas sendo puladas - B13.01a04",
IF(AND(I192&lt;&gt;"",OR(I190="",I191="")),"Erro: há linhas sendo puladas - B13.01a04",
IF(AND(I193&lt;&gt;"",OR(I190="",I191="",I192="")),"Erro: há linhas sendo puladas - B13.01a04",
IF(AND(I194&lt;&gt;"",OR(I190="",I191="",I192="",I193="")),"Erro: há linhas sendo puladas - B13.01a04",
"***"))))</f>
        <v>***</v>
      </c>
      <c r="AA190" s="119" t="str">
        <f t="shared" ref="AA190" si="636" xml:space="preserve">
IF(AND(K191&lt;&gt;"",OR(K190="")),"Erro: há linhas sendo puladas - B14.01a05",
IF(AND(K192&lt;&gt;"",OR(K190="",K191="")),"Erro: há linhas sendo puladas - B14.01a05",
IF(AND(K193&lt;&gt;"",OR(K190="",K191="",K192="")),"Erro: há linhas sendo puladas - B14.01a05",
IF(AND(K194&lt;&gt;"",OR(K190="",K191="",K192="",K193="")),"Erro: há linhas sendo puladas - B14.01a05",
"***"))))</f>
        <v>***</v>
      </c>
      <c r="AB190" s="119" t="str">
        <f t="shared" ref="AB190" si="637" xml:space="preserve">
IF(AND(L191&lt;&gt;"",OR(L190="")),"Erro: há linhas sendo puladas - B15.01a05",
IF(AND(L192&lt;&gt;"",OR(L190="",L191="")),"Erro: há linhas sendo puladas - B15.01a05",
IF(AND(L193&lt;&gt;"",OR(L190="",L191="",L192="")),"Erro: há linhas sendo puladas - B15.01a05",
IF(AND(L194&lt;&gt;"",OR(L190="",L191="",L192="",L193="")),"Erro: há linhas sendo puladas - B15.01a05",
"***"))))</f>
        <v>***</v>
      </c>
      <c r="AC190" s="119" t="str">
        <f t="shared" ref="AC190" si="638" xml:space="preserve">
IF(AND(M191&lt;&gt;"",OR(M190="")),"Erro: há linhas sendo puladas - B16.01a05",
IF(AND(M192&lt;&gt;"",OR(M190="",M191="")),"Erro: há linhas sendo puladas - B16.01a05",
IF(AND(M193&lt;&gt;"",OR(M190="",M191="",M192="")),"Erro: há linhas sendo puladas - B16.01a05",
IF(AND(M194&lt;&gt;"",OR(M190="",M191="",M192="",M193="")),"Erro: há linhas sendo puladas - B16.01a05",
"***"))))</f>
        <v>***</v>
      </c>
      <c r="AD190" s="131" t="str">
        <f t="shared" ref="AD190" si="639" xml:space="preserve">
IF(T190&lt;&gt;"Preenchimento correto","",
IF(K190="","",
IF(M190="Não válido","",
K190)))</f>
        <v/>
      </c>
    </row>
    <row r="191" spans="1:30" ht="15" customHeight="1">
      <c r="A191" s="242"/>
      <c r="B191" s="257"/>
      <c r="C191" s="217"/>
      <c r="D191" s="218"/>
      <c r="E191" s="219"/>
      <c r="F191" s="220"/>
      <c r="G191" s="221"/>
      <c r="H191" s="35">
        <v>2</v>
      </c>
      <c r="I191" s="172"/>
      <c r="J191" s="36" t="str">
        <f xml:space="preserve">
IF(I191="","",
VLOOKUP(I191,'BD EMPRES'!$B$8:$C$507,2,FALSE))</f>
        <v/>
      </c>
      <c r="K191" s="178"/>
      <c r="L191" s="179"/>
      <c r="M191" s="179"/>
      <c r="N191" s="180"/>
      <c r="O191" s="223"/>
      <c r="P191" s="228"/>
      <c r="Q191" s="230"/>
      <c r="R191" s="232"/>
      <c r="S191" s="234"/>
      <c r="T191" s="236"/>
      <c r="U191" s="23"/>
      <c r="V191" s="122"/>
      <c r="W191" s="118"/>
      <c r="X191" s="118"/>
      <c r="Y191" s="118"/>
      <c r="Z191" s="118"/>
      <c r="AA191" s="118"/>
      <c r="AB191" s="118"/>
      <c r="AC191" s="118"/>
      <c r="AD191" s="132" t="str">
        <f t="shared" ref="AD191" si="640" xml:space="preserve">
IF(T190&lt;&gt;"Preenchimento correto","",
IF(K191="","",
IF(M191="Não válido","",
K191)))</f>
        <v/>
      </c>
    </row>
    <row r="192" spans="1:30" ht="15" customHeight="1">
      <c r="A192" s="242"/>
      <c r="B192" s="257"/>
      <c r="C192" s="217"/>
      <c r="D192" s="218"/>
      <c r="E192" s="219"/>
      <c r="F192" s="220"/>
      <c r="G192" s="221"/>
      <c r="H192" s="35">
        <v>3</v>
      </c>
      <c r="I192" s="172"/>
      <c r="J192" s="36" t="str">
        <f xml:space="preserve">
IF(I192="","",
VLOOKUP(I192,'BD EMPRES'!$B$8:$C$507,2,FALSE))</f>
        <v/>
      </c>
      <c r="K192" s="178"/>
      <c r="L192" s="179"/>
      <c r="M192" s="179"/>
      <c r="N192" s="180"/>
      <c r="O192" s="223"/>
      <c r="P192" s="228"/>
      <c r="Q192" s="230"/>
      <c r="R192" s="232"/>
      <c r="S192" s="234"/>
      <c r="T192" s="236"/>
      <c r="U192" s="23"/>
      <c r="V192" s="122"/>
      <c r="W192" s="118"/>
      <c r="X192" s="118"/>
      <c r="Y192" s="118"/>
      <c r="Z192" s="118"/>
      <c r="AA192" s="118"/>
      <c r="AB192" s="118"/>
      <c r="AC192" s="118"/>
      <c r="AD192" s="132" t="str">
        <f t="shared" ref="AD192" si="641" xml:space="preserve">
IF(T190&lt;&gt;"Preenchimento correto","",
IF(K192="","",
IF(M192="Não válido","",
K192)))</f>
        <v/>
      </c>
    </row>
    <row r="193" spans="1:30" ht="15" customHeight="1">
      <c r="A193" s="242"/>
      <c r="B193" s="257"/>
      <c r="C193" s="217"/>
      <c r="D193" s="218"/>
      <c r="E193" s="219"/>
      <c r="F193" s="220"/>
      <c r="G193" s="221"/>
      <c r="H193" s="35">
        <v>4</v>
      </c>
      <c r="I193" s="172"/>
      <c r="J193" s="36" t="str">
        <f xml:space="preserve">
IF(I193="","",
VLOOKUP(I193,'BD EMPRES'!$B$8:$C$507,2,FALSE))</f>
        <v/>
      </c>
      <c r="K193" s="178"/>
      <c r="L193" s="179"/>
      <c r="M193" s="179"/>
      <c r="N193" s="180"/>
      <c r="O193" s="223"/>
      <c r="P193" s="228"/>
      <c r="Q193" s="230"/>
      <c r="R193" s="232"/>
      <c r="S193" s="234"/>
      <c r="T193" s="236"/>
      <c r="U193" s="23"/>
      <c r="V193" s="122"/>
      <c r="W193" s="118"/>
      <c r="X193" s="118"/>
      <c r="Y193" s="118"/>
      <c r="Z193" s="118"/>
      <c r="AA193" s="118"/>
      <c r="AB193" s="118"/>
      <c r="AC193" s="118"/>
      <c r="AD193" s="132" t="str">
        <f t="shared" ref="AD193" si="642" xml:space="preserve">
IF(T190&lt;&gt;"Preenchimento correto","",
IF(K193="","",
IF(M193="Não válido","",
K193)))</f>
        <v/>
      </c>
    </row>
    <row r="194" spans="1:30" ht="15" customHeight="1">
      <c r="A194" s="242"/>
      <c r="B194" s="257"/>
      <c r="C194" s="217"/>
      <c r="D194" s="218"/>
      <c r="E194" s="219"/>
      <c r="F194" s="220"/>
      <c r="G194" s="221"/>
      <c r="H194" s="37">
        <v>5</v>
      </c>
      <c r="I194" s="172"/>
      <c r="J194" s="38" t="str">
        <f xml:space="preserve">
IF(I194="","",
VLOOKUP(I194,'BD EMPRES'!$B$8:$C$507,2,FALSE))</f>
        <v/>
      </c>
      <c r="K194" s="183"/>
      <c r="L194" s="181"/>
      <c r="M194" s="181"/>
      <c r="N194" s="182"/>
      <c r="O194" s="224"/>
      <c r="P194" s="228"/>
      <c r="Q194" s="230"/>
      <c r="R194" s="232"/>
      <c r="S194" s="234"/>
      <c r="T194" s="236"/>
      <c r="U194" s="23"/>
      <c r="V194" s="133"/>
      <c r="W194" s="134"/>
      <c r="X194" s="134"/>
      <c r="Y194" s="134"/>
      <c r="Z194" s="134"/>
      <c r="AA194" s="134"/>
      <c r="AB194" s="134"/>
      <c r="AC194" s="134"/>
      <c r="AD194" s="135" t="str">
        <f t="shared" ref="AD194" si="643" xml:space="preserve">
IF(T190&gt;"Preenchimento correto","",
IF(K194="","",
IF(M194="Não válido","",
K194)))</f>
        <v/>
      </c>
    </row>
    <row r="195" spans="1:30" ht="15" customHeight="1">
      <c r="A195" s="242"/>
      <c r="B195" s="257" t="str">
        <f>IF(OR('BD ITEM'!$Q49&lt;&gt;"Preenchimento correto"),"",'BD ITEM'!B49)</f>
        <v/>
      </c>
      <c r="C195" s="217" t="str">
        <f>IF(OR('BD ITEM'!$Q49&lt;&gt;"Preenchimento correto"),"",'BD ITEM'!C49)</f>
        <v/>
      </c>
      <c r="D195" s="218" t="str">
        <f>IF(OR('BD ITEM'!$Q49&lt;&gt;"Preenchimento correto"),"",'BD ITEM'!D49)</f>
        <v/>
      </c>
      <c r="E195" s="219" t="str">
        <f>IF(OR('BD ITEM'!$Q49&lt;&gt;"Preenchimento correto"),"",'BD ITEM'!J49)</f>
        <v/>
      </c>
      <c r="F195" s="220" t="str">
        <f>IF(OR('BD ITEM'!$Q49&lt;&gt;"Preenchimento correto"),"",'BD ITEM'!K49)</f>
        <v/>
      </c>
      <c r="G195" s="221" t="str">
        <f>IF(OR('BD ITEM'!$Q49&lt;&gt;"Preenchimento correto"),"",'BD ITEM'!L49)</f>
        <v/>
      </c>
      <c r="H195" s="39">
        <v>1</v>
      </c>
      <c r="I195" s="173"/>
      <c r="J195" s="34" t="str">
        <f xml:space="preserve">
IF(I195="","",
VLOOKUP(I195,'BD EMPRES'!$B$8:$C$507,2,FALSE))</f>
        <v/>
      </c>
      <c r="K195" s="175"/>
      <c r="L195" s="176"/>
      <c r="M195" s="176"/>
      <c r="N195" s="177"/>
      <c r="O195" s="222"/>
      <c r="P195" s="228" t="str">
        <f t="shared" ref="P195" si="644" xml:space="preserve">
IF(AND(K195="",K196="",K197="",K198="",K199=""),"",
COUNTIFS(K195:K199,"&lt;&gt;""",M195:M199,"=Válido"))</f>
        <v/>
      </c>
      <c r="Q195" s="230" t="str">
        <f t="shared" ref="Q195" si="645" xml:space="preserve">
IF(T195&lt;&gt;"Preenchimento correto","",
IF(P195=1,0,
IF(P195=0,"",
IF(P195="","",
ROUND(_xlfn.STDEV.S(AD195:AD199)/AVERAGE(AD195:AD199),4)))))</f>
        <v/>
      </c>
      <c r="R195" s="232" t="str">
        <f t="shared" ref="R195" si="646" xml:space="preserve">
IF(T195&lt;&gt;"Preenchimento correto","",
IF(P195="","",
IF(P195=0,"",
IF(O195="","",
IF(O195="Menor valor",MIN(AD195:AD199),
IF(AND(O195="Tend. central",Q195&lt;=0.25),ROUND(AVERAGE(AD195:AD199),2),
IF(AND(O195="Tend. central",Q195&gt;0.25),ROUND(MEDIAN(AD195:AD199),2))))))))</f>
        <v/>
      </c>
      <c r="S195" s="234" t="str">
        <f t="shared" ref="S195" si="647" xml:space="preserve">
IF(T195&lt;&gt;"Preenchimento correto","",
IF(O195="","",
IF(P195="","",
IF(P195=0,"",
IF(OR(G195="",R195=""),"",
G195*R195)))))</f>
        <v/>
      </c>
      <c r="T195" s="236" t="str">
        <f t="shared" ref="T195" si="648" xml:space="preserve">
IF(AND(A195="",B195="",I195="",I196="",I197="",I198="",I199="",K195="",K196="",K197="",K198="",K199="",L195="",L196="",L197="",L198="",L199="",M195="",M196="",M197="",M198="",M199="",O195=""),"",
IF(A195="","Preenchimento incompleto: falta informar o ID SEC - B01.01",
IF(AND(A195&lt;&gt;"",B195&lt;&gt;"",I195="",I196="",I197="",I198="",I199="",K195="",K196="",K197="",K198="",K199="",L195="",L196="",L197="",L198="",L199="",M195="",M196="",M197="",M198="",M199="",O195=""),"Preenchimento incompleto: item sem nenhuma informação de empresa e preço e fonte de preço e validade do orçamento e modalidade de cálculo - B02.01",
IF(AND(B195="",OR(I195&lt;&gt;"",I196&lt;&gt;"",I197&lt;&gt;"",I198&lt;&gt;"",I199&lt;&gt;"",K195&lt;&gt;"",K196&lt;&gt;"",K197&lt;&gt;"",K198&lt;&gt;"",K199&lt;&gt;"",L195&lt;&gt;"",L196&lt;&gt;"",L197&lt;&gt;"",L198&lt;&gt;"",L199&lt;&gt;"",M195&lt;&gt;"",M196&lt;&gt;"",M197&lt;&gt;"",M198&lt;&gt;"",M199&lt;&gt;"",O195&lt;&gt;"")),"Erro: há empresa(s) e/ou preço(s) e/ou fonte(s) de preço e/ou validade(s) do orçamento e/ou modalidade de cálculo informados para item inexistente - B03.01",
IF(AND(I195&lt;&gt;"",OR(K195="",L195="",M195="",O195="")),"Preenchimento incompleto: empresa sem preço e(ou) fonte de preço e(ou) validade do orçamento e(ou) modalidade de cálculo associados - B04.01",
IF(AND(I196&lt;&gt;"",OR(K196="",L196="",M196="",O195="")),"Preenchimento incompleto: empresa sem preço e(ou) fonte de preço e(ou) validade do orçamento e(ou) modalidade de cálculo associados - B04.02",
IF(AND(I197&lt;&gt;"",OR(K197="",L197="",M197="",O195="")),"Preenchimento incompleto: empresa sem preço e(ou) fonte de preço e(ou) validade do orçamento e(ou) modalidade de cálculo associados - B04.03",
IF(AND(I198&lt;&gt;"",OR(K198="",L198="",M198="",O195="")),"Preenchimento incompleto: empresa sem preço e(ou) fonte de preço e(ou) validade do orçamento e(ou) modalidade de cálculo associados - B04.04",
IF(AND(I199&lt;&gt;"",OR(K199="",L199="",M199="",O195="")),"Preenchimento incompleto: empresa sem preço e(ou) fonte de preço e(ou) validade do orçamento e(ou) modalidade de cálculo associados - B04.05",
IF(AND(K195&lt;&gt;"",OR(I195="",L195="",M195="",O195="")),"Preenchimento incompleto: preço sem empresa e(ou) fonte do preço associados e(ou) validade do orçamento e(ou) modalidade de cálculo associados - B05.01",
IF(AND(K196&lt;&gt;"",OR(I196="",L196="",M196="",O195="")),"Preenchimento incompleto: preço sem empresa e(ou) fonte do preço associados e(ou) validade do orçamento e(ou) modalidade de cálculo associados - B05.02",
IF(AND(K197&lt;&gt;"",OR(I197="",L197="",M197="",O195="")),"Preenchimento incompleto: preço sem empresa e(ou) fonte do preço associados e(ou) validade do orçamento e(ou) modalidade de cálculo associados - B05.03",
IF(AND(K198&lt;&gt;"",OR(I198="",L198="",M198="",O195="")),"Preenchimento incompleto: preço sem empresa e(ou) fonte do preço associados e(ou) validade do orçamento e(ou) modalidade de cálculo associados - B05.04",
IF(AND(K199&lt;&gt;"",OR(I199="",L199="",M199="",O195="")),"Preenchimento incompleto: preço sem empresa e(ou) fonte do preço associados e(ou) validade do orçamento e(ou) modalidade de cálculo associados - B05.05",
IF(AND(L195&lt;&gt;"",OR(K195="",I195="",M195="",O195="")),"Preenchimento incompleto: fonte do preço sem empresa e(ou) preço associados e(ou) validade do orçamento e(ou) modalidade de cálculo associados - B06.01",
IF(AND(L196&lt;&gt;"",OR(K196="",I196="",M196="",O195="")),"Preenchimento incompleto: fonte do preço sem empresa e(ou) preço associados e(ou) validade do orçamento e(ou) modalidade de cálculo associados - B06.02",
IF(AND(L197&lt;&gt;"",OR(K197="",I197="",M197="",O195="")),"Preenchimento incompleto: fonte do preço sem empresa e(ou) preço associados e(ou) validade do orçamento e(ou) modalidade de cálculo associados - B06.03",
IF(AND(L198&lt;&gt;"",OR(K198="",I198="",M198="",O195="")),"Preenchimento incompleto: fonte do preço sem empresa e(ou) preço associados e(ou) validade do orçamento e(ou) modalidade de cálculo associados - B06.04",
IF(AND(L199&lt;&gt;"",OR(K199="",I199="",M199="",O195="")),"Preenchimento incompleto: fonte do preço sem empresa e(ou) preço associados e(ou) validade do orçamento e(ou) modalidade de cálculo associados - B06.05",
IF(AND(M195&lt;&gt;"",OR(K195="",I195="",L195="",O195="")),"Preenchimento incompleto: validade do orçamento sem empresa e(ou) preço associados e(ou) fonte do preço e(ou) modalidade de cálculo associados - B07.01",
IF(AND(M196&lt;&gt;"",OR(K196="",I196="",L196="",O195="")),"Preenchimento incompleto: validade do orçamento sem empresa e(ou) preço associados e(ou) fonte do preço e(ou) modalidade de cálculo associados - B07.02",
IF(AND(M197&lt;&gt;"",OR(K197="",I197="",L197="",O195="")),"Preenchimento incompleto: validade do orçamento sem empresa e(ou) preço associados e(ou) fonte do preço e(ou) modalidade de cálculo associados - B07.03",
IF(AND(M198&lt;&gt;"",OR(K198="",I198="",L198="",O195="")),"Preenchimento incompleto: validade do orçamento sem empresa e(ou) preço associados e(ou) fonte do preço e(ou) modalidade de cálculo associados - B07.04",
IF(AND(M199&lt;&gt;"",OR(K199="",I199="",L199="",O195="")),"Preenchimento incompleto: validade do orçamento sem empresa e(ou) preço associados e(ou) fonte do preço e(ou) modalidade de cálculo associados - B07.05",
IF(O195="","Preenchimento incompleto: modalidade de cálculo não informada - B08.01",
IF(V195="Erro: há repetição de empresa de mídia especializada para o item sendo precificado - B09.01a05","Erro: há repetição de empresa de mídia especializada para o item sendo precificado - B09.01a05",
IF(W195="Erro: há repetição de empresa de orçamento de empresa para o item sendo precificado - B10.01a05","Erro: há repetição de empresa de orçamento de empresa para o item sendo precificado - B10.01a05",
IF(X195="Erro: a fonte de preços informada é incompatível com compras governamentais - B11.01a05","Erro: a fonte de preços informada é incompatível com compras governamentais - B11.01a05",
IF(Y195="Erro: a fonte de preços informada é incompatível com compras governamentais - B12.01a05","Erro: a fonte de preços informada é incompatível com compras governamentais - B12.01a05",
IF(Z195="Erro: há linhas sendo puladas - B13.01a04","Erro: há linhas sendo puladas - B13.01a04",
IF(AA195="Erro: há linhas sendo puladas - B14.01a05","Erro: há linhas sendo puladas - B14.01a05",
IF(AB195="Erro: há linhas sendo puladas - B15.01a05","Erro: há linhas sendo puladas - B15.01a05",
IF(AC195="Erro: há linhas sendo puladas - B16.01a05","Erro: há linhas sendo puladas - B16.01a05",
IF(AND(P195&lt;&gt;"",P195=0),"Preenchimento incompleto: número de propostas válidas igual a zero - B17.01",
"Preenchimento correto"))))))))))))))))))))))))))))))))))</f>
        <v/>
      </c>
      <c r="U195" s="123"/>
      <c r="V195" s="121" t="str">
        <f t="shared" ref="V195" si="649" xml:space="preserve">
IF(COUNTIFS(I195:I199,I195,L195:L199,"=Mídia especializada")&gt;1,"Erro: há repetição de empresa de mídia especializada para o item sendo precificado - B09.01a05",
IF(COUNTIFS(I195:I199,I196,L195:L199,"=Mídia especializada")&gt;1,"Erro: há repetição de empresa de mídia especializada para o item sendo precificado - B09.01a05",
IF(COUNTIFS(I195:I199,I197,L195:L199,"=Mídia especializada")&gt;1,"Erro: há repetição de empresa de mídia especializada para o item sendo precificado - B09.01a05",
IF(COUNTIFS(I195:I199,I198,L195:L199,"=Mídia especializada")&gt;1,"Erro: há repetição de empresa de mídia especializada para o item sendo precificado - B09.01a05",
IF(COUNTIFS(I195:I199,I199,L195:L199,"=Mídia especializada")&gt;1,"Erro: há repetição de empresa de mídia especializada para o item sendo precificado - B09.01a05",
"***")))))</f>
        <v>***</v>
      </c>
      <c r="W195" s="119" t="str">
        <f t="shared" ref="W195" si="650" xml:space="preserve">
IF(COUNTIFS(I195:I199,I195,L195:L199,"=Orçamento de empresa")&gt;1,"Erro: há repetição de empresa de orçamento de empresa para o item sendo precificado - B10.01a05",
IF(COUNTIFS(I195:I199,I196,L195:L199,"=Orçamento de empresa")&gt;1,"Erro: há repetição de empresa de orçamento de empresa para o item sendo precificado - B10.01a05",
IF(COUNTIFS(I195:I199,I197,L195:L199,"=Orçamento de empresa")&gt;1,"Erro: há repetição de empresa de orçamento de empresa para o item sendo precificado - B10.01a05",
IF(COUNTIFS(I195:I199,I198,L195:L199,"=Orçamento de empresa")&gt;1,"Erro: há repetição de empresa de orçamento de empresa para o item sendo precificado - B10.01a05",
IF(COUNTIFS(I195:I199,I199,L195:L199,"=Orçamento de empresa")&gt;1,"Erro: há repetição de empresa de orçamento de empresa para o item sendo precificado - B10.01a05",
"***")))))</f>
        <v>***</v>
      </c>
      <c r="X195" s="119" t="str">
        <f t="shared" ref="X195" si="651" xml:space="preserve">
IF(AND(I195="Compras governamentais",K195&lt;&gt;"",L195="Orçamento de empresa"),"Erro: a fonte de preços informada é incompatível com compras governamentais - B11.01a05",
IF(AND(I196="Compras governamentais",K196&lt;&gt;"",L196="Orçamento de empresa"),"Erro: a fonte de preços informada é incompatível com compras governamentais - B11.01a05",
IF(AND(I197="Compras governamentais",K197&lt;&gt;"",L197="Orçamento de empresa"),"Erro: a fonte de preços informada é incompatível com compras governamentais - B11.01a05",
IF(AND(I198="Compras governamentais",K198&lt;&gt;"",L198="Orçamento de empresa"),"Erro: a fonte de preços informada é incompatível com compras governamentais - B11.01a05",
IF(AND(I199="Compras governamentais",K199&lt;&gt;"",L199="Orçamento de empresa"),"Erro: a fonte de preços informada é incompatível com compras governamentais - B11.01a05",
"***")))))</f>
        <v>***</v>
      </c>
      <c r="Y195" s="119" t="str">
        <f t="shared" ref="Y195" si="652" xml:space="preserve">
IF(AND(I195="Compras governamentais",K195&lt;&gt;"",L195="Mídia especializada"),"Erro: a fonte de preços informada é incompatível com compras governamentais - B12.01a05",
IF(AND(I196="Compras governamentais",K196&lt;&gt;"",L196="Mídia especializada"),"Erro: a fonte de preços informada é incompatível com compras governamentais - B12.01a05",
IF(AND(I197="Compras governamentais",K197&lt;&gt;"",L197="Mídia especializada"),"Erro: a fonte de preços informada é incompatível com compras governamentais - B12.01a05",
IF(AND(I198="Compras governamentais",K198&lt;&gt;"",L198="Mídia especializada"),"Erro: a fonte de preços informada é incompatível com compras governamentais - B12.01a05",
IF(AND(I199="Compras governamentais",K199&lt;&gt;"",L199="Mídia especializada"),"Erro: a fonte de preços informada é incompatível com compras governamentais - B12.01a05",
"***")))))</f>
        <v>***</v>
      </c>
      <c r="Z195" s="119" t="str">
        <f t="shared" ref="Z195" si="653" xml:space="preserve">
IF(AND(I196&lt;&gt;"",OR(I195="")),"Erro: há linhas sendo puladas - B13.01a04",
IF(AND(I197&lt;&gt;"",OR(I195="",I196="")),"Erro: há linhas sendo puladas - B13.01a04",
IF(AND(I198&lt;&gt;"",OR(I195="",I196="",I197="")),"Erro: há linhas sendo puladas - B13.01a04",
IF(AND(I199&lt;&gt;"",OR(I195="",I196="",I197="",I198="")),"Erro: há linhas sendo puladas - B13.01a04",
"***"))))</f>
        <v>***</v>
      </c>
      <c r="AA195" s="119" t="str">
        <f t="shared" ref="AA195" si="654" xml:space="preserve">
IF(AND(K196&lt;&gt;"",OR(K195="")),"Erro: há linhas sendo puladas - B14.01a05",
IF(AND(K197&lt;&gt;"",OR(K195="",K196="")),"Erro: há linhas sendo puladas - B14.01a05",
IF(AND(K198&lt;&gt;"",OR(K195="",K196="",K197="")),"Erro: há linhas sendo puladas - B14.01a05",
IF(AND(K199&lt;&gt;"",OR(K195="",K196="",K197="",K198="")),"Erro: há linhas sendo puladas - B14.01a05",
"***"))))</f>
        <v>***</v>
      </c>
      <c r="AB195" s="119" t="str">
        <f t="shared" ref="AB195" si="655" xml:space="preserve">
IF(AND(L196&lt;&gt;"",OR(L195="")),"Erro: há linhas sendo puladas - B15.01a05",
IF(AND(L197&lt;&gt;"",OR(L195="",L196="")),"Erro: há linhas sendo puladas - B15.01a05",
IF(AND(L198&lt;&gt;"",OR(L195="",L196="",L197="")),"Erro: há linhas sendo puladas - B15.01a05",
IF(AND(L199&lt;&gt;"",OR(L195="",L196="",L197="",L198="")),"Erro: há linhas sendo puladas - B15.01a05",
"***"))))</f>
        <v>***</v>
      </c>
      <c r="AC195" s="119" t="str">
        <f t="shared" ref="AC195" si="656" xml:space="preserve">
IF(AND(M196&lt;&gt;"",OR(M195="")),"Erro: há linhas sendo puladas - B16.01a05",
IF(AND(M197&lt;&gt;"",OR(M195="",M196="")),"Erro: há linhas sendo puladas - B16.01a05",
IF(AND(M198&lt;&gt;"",OR(M195="",M196="",M197="")),"Erro: há linhas sendo puladas - B16.01a05",
IF(AND(M199&lt;&gt;"",OR(M195="",M196="",M197="",M198="")),"Erro: há linhas sendo puladas - B16.01a05",
"***"))))</f>
        <v>***</v>
      </c>
      <c r="AD195" s="131" t="str">
        <f t="shared" ref="AD195" si="657" xml:space="preserve">
IF(T195&lt;&gt;"Preenchimento correto","",
IF(K195="","",
IF(M195="Não válido","",
K195)))</f>
        <v/>
      </c>
    </row>
    <row r="196" spans="1:30" ht="15" customHeight="1">
      <c r="A196" s="242"/>
      <c r="B196" s="257"/>
      <c r="C196" s="217"/>
      <c r="D196" s="218"/>
      <c r="E196" s="219"/>
      <c r="F196" s="220"/>
      <c r="G196" s="221"/>
      <c r="H196" s="35">
        <v>2</v>
      </c>
      <c r="I196" s="172"/>
      <c r="J196" s="36" t="str">
        <f xml:space="preserve">
IF(I196="","",
VLOOKUP(I196,'BD EMPRES'!$B$8:$C$507,2,FALSE))</f>
        <v/>
      </c>
      <c r="K196" s="178"/>
      <c r="L196" s="179"/>
      <c r="M196" s="179"/>
      <c r="N196" s="180"/>
      <c r="O196" s="223"/>
      <c r="P196" s="228"/>
      <c r="Q196" s="230"/>
      <c r="R196" s="232"/>
      <c r="S196" s="234"/>
      <c r="T196" s="236"/>
      <c r="U196" s="23"/>
      <c r="V196" s="122"/>
      <c r="W196" s="118"/>
      <c r="X196" s="118"/>
      <c r="Y196" s="118"/>
      <c r="Z196" s="118"/>
      <c r="AA196" s="118"/>
      <c r="AB196" s="118"/>
      <c r="AC196" s="118"/>
      <c r="AD196" s="132" t="str">
        <f t="shared" ref="AD196" si="658" xml:space="preserve">
IF(T195&lt;&gt;"Preenchimento correto","",
IF(K196="","",
IF(M196="Não válido","",
K196)))</f>
        <v/>
      </c>
    </row>
    <row r="197" spans="1:30" ht="15" customHeight="1">
      <c r="A197" s="242"/>
      <c r="B197" s="257"/>
      <c r="C197" s="217"/>
      <c r="D197" s="218"/>
      <c r="E197" s="219"/>
      <c r="F197" s="220"/>
      <c r="G197" s="221"/>
      <c r="H197" s="35">
        <v>3</v>
      </c>
      <c r="I197" s="172"/>
      <c r="J197" s="36" t="str">
        <f xml:space="preserve">
IF(I197="","",
VLOOKUP(I197,'BD EMPRES'!$B$8:$C$507,2,FALSE))</f>
        <v/>
      </c>
      <c r="K197" s="178"/>
      <c r="L197" s="179"/>
      <c r="M197" s="179"/>
      <c r="N197" s="180"/>
      <c r="O197" s="223"/>
      <c r="P197" s="228"/>
      <c r="Q197" s="230"/>
      <c r="R197" s="232"/>
      <c r="S197" s="234"/>
      <c r="T197" s="236"/>
      <c r="U197" s="23"/>
      <c r="V197" s="122"/>
      <c r="W197" s="118"/>
      <c r="X197" s="118"/>
      <c r="Y197" s="118"/>
      <c r="Z197" s="118"/>
      <c r="AA197" s="118"/>
      <c r="AB197" s="118"/>
      <c r="AC197" s="118"/>
      <c r="AD197" s="132" t="str">
        <f t="shared" ref="AD197" si="659" xml:space="preserve">
IF(T195&lt;&gt;"Preenchimento correto","",
IF(K197="","",
IF(M197="Não válido","",
K197)))</f>
        <v/>
      </c>
    </row>
    <row r="198" spans="1:30" ht="15" customHeight="1">
      <c r="A198" s="242"/>
      <c r="B198" s="257"/>
      <c r="C198" s="217"/>
      <c r="D198" s="218"/>
      <c r="E198" s="219"/>
      <c r="F198" s="220"/>
      <c r="G198" s="221"/>
      <c r="H198" s="35">
        <v>4</v>
      </c>
      <c r="I198" s="172"/>
      <c r="J198" s="36" t="str">
        <f xml:space="preserve">
IF(I198="","",
VLOOKUP(I198,'BD EMPRES'!$B$8:$C$507,2,FALSE))</f>
        <v/>
      </c>
      <c r="K198" s="178"/>
      <c r="L198" s="179"/>
      <c r="M198" s="179"/>
      <c r="N198" s="180"/>
      <c r="O198" s="223"/>
      <c r="P198" s="228"/>
      <c r="Q198" s="230"/>
      <c r="R198" s="232"/>
      <c r="S198" s="234"/>
      <c r="T198" s="236"/>
      <c r="U198" s="23"/>
      <c r="V198" s="122"/>
      <c r="W198" s="118"/>
      <c r="X198" s="118"/>
      <c r="Y198" s="118"/>
      <c r="Z198" s="118"/>
      <c r="AA198" s="118"/>
      <c r="AB198" s="118"/>
      <c r="AC198" s="118"/>
      <c r="AD198" s="132" t="str">
        <f t="shared" ref="AD198" si="660" xml:space="preserve">
IF(T195&lt;&gt;"Preenchimento correto","",
IF(K198="","",
IF(M198="Não válido","",
K198)))</f>
        <v/>
      </c>
    </row>
    <row r="199" spans="1:30" ht="15" customHeight="1">
      <c r="A199" s="242"/>
      <c r="B199" s="257"/>
      <c r="C199" s="217"/>
      <c r="D199" s="218"/>
      <c r="E199" s="219"/>
      <c r="F199" s="220"/>
      <c r="G199" s="221"/>
      <c r="H199" s="37">
        <v>5</v>
      </c>
      <c r="I199" s="172"/>
      <c r="J199" s="38" t="str">
        <f xml:space="preserve">
IF(I199="","",
VLOOKUP(I199,'BD EMPRES'!$B$8:$C$507,2,FALSE))</f>
        <v/>
      </c>
      <c r="K199" s="183"/>
      <c r="L199" s="181"/>
      <c r="M199" s="181"/>
      <c r="N199" s="182"/>
      <c r="O199" s="224"/>
      <c r="P199" s="228"/>
      <c r="Q199" s="230"/>
      <c r="R199" s="232"/>
      <c r="S199" s="234"/>
      <c r="T199" s="236"/>
      <c r="U199" s="23"/>
      <c r="V199" s="133"/>
      <c r="W199" s="134"/>
      <c r="X199" s="134"/>
      <c r="Y199" s="134"/>
      <c r="Z199" s="134"/>
      <c r="AA199" s="134"/>
      <c r="AB199" s="134"/>
      <c r="AC199" s="134"/>
      <c r="AD199" s="135" t="str">
        <f t="shared" ref="AD199" si="661" xml:space="preserve">
IF(T195&gt;"Preenchimento correto","",
IF(K199="","",
IF(M199="Não válido","",
K199)))</f>
        <v/>
      </c>
    </row>
    <row r="200" spans="1:30" ht="15" customHeight="1">
      <c r="A200" s="242"/>
      <c r="B200" s="257" t="str">
        <f>IF(OR('BD ITEM'!$Q50&lt;&gt;"Preenchimento correto"),"",'BD ITEM'!B50)</f>
        <v/>
      </c>
      <c r="C200" s="217" t="str">
        <f>IF(OR('BD ITEM'!$Q50&lt;&gt;"Preenchimento correto"),"",'BD ITEM'!C50)</f>
        <v/>
      </c>
      <c r="D200" s="218" t="str">
        <f>IF(OR('BD ITEM'!$Q50&lt;&gt;"Preenchimento correto"),"",'BD ITEM'!D50)</f>
        <v/>
      </c>
      <c r="E200" s="219" t="str">
        <f>IF(OR('BD ITEM'!$Q50&lt;&gt;"Preenchimento correto"),"",'BD ITEM'!J50)</f>
        <v/>
      </c>
      <c r="F200" s="220" t="str">
        <f>IF(OR('BD ITEM'!$Q50&lt;&gt;"Preenchimento correto"),"",'BD ITEM'!K50)</f>
        <v/>
      </c>
      <c r="G200" s="221" t="str">
        <f>IF(OR('BD ITEM'!$Q50&lt;&gt;"Preenchimento correto"),"",'BD ITEM'!L50)</f>
        <v/>
      </c>
      <c r="H200" s="39">
        <v>1</v>
      </c>
      <c r="I200" s="173"/>
      <c r="J200" s="34" t="str">
        <f xml:space="preserve">
IF(I200="","",
VLOOKUP(I200,'BD EMPRES'!$B$8:$C$507,2,FALSE))</f>
        <v/>
      </c>
      <c r="K200" s="175"/>
      <c r="L200" s="176"/>
      <c r="M200" s="176"/>
      <c r="N200" s="177"/>
      <c r="O200" s="222"/>
      <c r="P200" s="228" t="str">
        <f t="shared" ref="P200" si="662" xml:space="preserve">
IF(AND(K200="",K201="",K202="",K203="",K204=""),"",
COUNTIFS(K200:K204,"&lt;&gt;""",M200:M204,"=Válido"))</f>
        <v/>
      </c>
      <c r="Q200" s="230" t="str">
        <f t="shared" ref="Q200" si="663" xml:space="preserve">
IF(T200&lt;&gt;"Preenchimento correto","",
IF(P200=1,0,
IF(P200=0,"",
IF(P200="","",
ROUND(_xlfn.STDEV.S(AD200:AD204)/AVERAGE(AD200:AD204),4)))))</f>
        <v/>
      </c>
      <c r="R200" s="232" t="str">
        <f t="shared" ref="R200" si="664" xml:space="preserve">
IF(T200&lt;&gt;"Preenchimento correto","",
IF(P200="","",
IF(P200=0,"",
IF(O200="","",
IF(O200="Menor valor",MIN(AD200:AD204),
IF(AND(O200="Tend. central",Q200&lt;=0.25),ROUND(AVERAGE(AD200:AD204),2),
IF(AND(O200="Tend. central",Q200&gt;0.25),ROUND(MEDIAN(AD200:AD204),2))))))))</f>
        <v/>
      </c>
      <c r="S200" s="234" t="str">
        <f t="shared" ref="S200" si="665" xml:space="preserve">
IF(T200&lt;&gt;"Preenchimento correto","",
IF(O200="","",
IF(P200="","",
IF(P200=0,"",
IF(OR(G200="",R200=""),"",
G200*R200)))))</f>
        <v/>
      </c>
      <c r="T200" s="236" t="str">
        <f t="shared" ref="T200" si="666" xml:space="preserve">
IF(AND(A200="",B200="",I200="",I201="",I202="",I203="",I204="",K200="",K201="",K202="",K203="",K204="",L200="",L201="",L202="",L203="",L204="",M200="",M201="",M202="",M203="",M204="",O200=""),"",
IF(A200="","Preenchimento incompleto: falta informar o ID SEC - B01.01",
IF(AND(A200&lt;&gt;"",B200&lt;&gt;"",I200="",I201="",I202="",I203="",I204="",K200="",K201="",K202="",K203="",K204="",L200="",L201="",L202="",L203="",L204="",M200="",M201="",M202="",M203="",M204="",O200=""),"Preenchimento incompleto: item sem nenhuma informação de empresa e preço e fonte de preço e validade do orçamento e modalidade de cálculo - B02.01",
IF(AND(B200="",OR(I200&lt;&gt;"",I201&lt;&gt;"",I202&lt;&gt;"",I203&lt;&gt;"",I204&lt;&gt;"",K200&lt;&gt;"",K201&lt;&gt;"",K202&lt;&gt;"",K203&lt;&gt;"",K204&lt;&gt;"",L200&lt;&gt;"",L201&lt;&gt;"",L202&lt;&gt;"",L203&lt;&gt;"",L204&lt;&gt;"",M200&lt;&gt;"",M201&lt;&gt;"",M202&lt;&gt;"",M203&lt;&gt;"",M204&lt;&gt;"",O200&lt;&gt;"")),"Erro: há empresa(s) e/ou preço(s) e/ou fonte(s) de preço e/ou validade(s) do orçamento e/ou modalidade de cálculo informados para item inexistente - B03.01",
IF(AND(I200&lt;&gt;"",OR(K200="",L200="",M200="",O200="")),"Preenchimento incompleto: empresa sem preço e(ou) fonte de preço e(ou) validade do orçamento e(ou) modalidade de cálculo associados - B04.01",
IF(AND(I201&lt;&gt;"",OR(K201="",L201="",M201="",O200="")),"Preenchimento incompleto: empresa sem preço e(ou) fonte de preço e(ou) validade do orçamento e(ou) modalidade de cálculo associados - B04.02",
IF(AND(I202&lt;&gt;"",OR(K202="",L202="",M202="",O200="")),"Preenchimento incompleto: empresa sem preço e(ou) fonte de preço e(ou) validade do orçamento e(ou) modalidade de cálculo associados - B04.03",
IF(AND(I203&lt;&gt;"",OR(K203="",L203="",M203="",O200="")),"Preenchimento incompleto: empresa sem preço e(ou) fonte de preço e(ou) validade do orçamento e(ou) modalidade de cálculo associados - B04.04",
IF(AND(I204&lt;&gt;"",OR(K204="",L204="",M204="",O200="")),"Preenchimento incompleto: empresa sem preço e(ou) fonte de preço e(ou) validade do orçamento e(ou) modalidade de cálculo associados - B04.05",
IF(AND(K200&lt;&gt;"",OR(I200="",L200="",M200="",O200="")),"Preenchimento incompleto: preço sem empresa e(ou) fonte do preço associados e(ou) validade do orçamento e(ou) modalidade de cálculo associados - B05.01",
IF(AND(K201&lt;&gt;"",OR(I201="",L201="",M201="",O200="")),"Preenchimento incompleto: preço sem empresa e(ou) fonte do preço associados e(ou) validade do orçamento e(ou) modalidade de cálculo associados - B05.02",
IF(AND(K202&lt;&gt;"",OR(I202="",L202="",M202="",O200="")),"Preenchimento incompleto: preço sem empresa e(ou) fonte do preço associados e(ou) validade do orçamento e(ou) modalidade de cálculo associados - B05.03",
IF(AND(K203&lt;&gt;"",OR(I203="",L203="",M203="",O200="")),"Preenchimento incompleto: preço sem empresa e(ou) fonte do preço associados e(ou) validade do orçamento e(ou) modalidade de cálculo associados - B05.04",
IF(AND(K204&lt;&gt;"",OR(I204="",L204="",M204="",O200="")),"Preenchimento incompleto: preço sem empresa e(ou) fonte do preço associados e(ou) validade do orçamento e(ou) modalidade de cálculo associados - B05.05",
IF(AND(L200&lt;&gt;"",OR(K200="",I200="",M200="",O200="")),"Preenchimento incompleto: fonte do preço sem empresa e(ou) preço associados e(ou) validade do orçamento e(ou) modalidade de cálculo associados - B06.01",
IF(AND(L201&lt;&gt;"",OR(K201="",I201="",M201="",O200="")),"Preenchimento incompleto: fonte do preço sem empresa e(ou) preço associados e(ou) validade do orçamento e(ou) modalidade de cálculo associados - B06.02",
IF(AND(L202&lt;&gt;"",OR(K202="",I202="",M202="",O200="")),"Preenchimento incompleto: fonte do preço sem empresa e(ou) preço associados e(ou) validade do orçamento e(ou) modalidade de cálculo associados - B06.03",
IF(AND(L203&lt;&gt;"",OR(K203="",I203="",M203="",O200="")),"Preenchimento incompleto: fonte do preço sem empresa e(ou) preço associados e(ou) validade do orçamento e(ou) modalidade de cálculo associados - B06.04",
IF(AND(L204&lt;&gt;"",OR(K204="",I204="",M204="",O200="")),"Preenchimento incompleto: fonte do preço sem empresa e(ou) preço associados e(ou) validade do orçamento e(ou) modalidade de cálculo associados - B06.05",
IF(AND(M200&lt;&gt;"",OR(K200="",I200="",L200="",O200="")),"Preenchimento incompleto: validade do orçamento sem empresa e(ou) preço associados e(ou) fonte do preço e(ou) modalidade de cálculo associados - B07.01",
IF(AND(M201&lt;&gt;"",OR(K201="",I201="",L201="",O200="")),"Preenchimento incompleto: validade do orçamento sem empresa e(ou) preço associados e(ou) fonte do preço e(ou) modalidade de cálculo associados - B07.02",
IF(AND(M202&lt;&gt;"",OR(K202="",I202="",L202="",O200="")),"Preenchimento incompleto: validade do orçamento sem empresa e(ou) preço associados e(ou) fonte do preço e(ou) modalidade de cálculo associados - B07.03",
IF(AND(M203&lt;&gt;"",OR(K203="",I203="",L203="",O200="")),"Preenchimento incompleto: validade do orçamento sem empresa e(ou) preço associados e(ou) fonte do preço e(ou) modalidade de cálculo associados - B07.04",
IF(AND(M204&lt;&gt;"",OR(K204="",I204="",L204="",O200="")),"Preenchimento incompleto: validade do orçamento sem empresa e(ou) preço associados e(ou) fonte do preço e(ou) modalidade de cálculo associados - B07.05",
IF(O200="","Preenchimento incompleto: modalidade de cálculo não informada - B08.01",
IF(V200="Erro: há repetição de empresa de mídia especializada para o item sendo precificado - B09.01a05","Erro: há repetição de empresa de mídia especializada para o item sendo precificado - B09.01a05",
IF(W200="Erro: há repetição de empresa de orçamento de empresa para o item sendo precificado - B10.01a05","Erro: há repetição de empresa de orçamento de empresa para o item sendo precificado - B10.01a05",
IF(X200="Erro: a fonte de preços informada é incompatível com compras governamentais - B11.01a05","Erro: a fonte de preços informada é incompatível com compras governamentais - B11.01a05",
IF(Y200="Erro: a fonte de preços informada é incompatível com compras governamentais - B12.01a05","Erro: a fonte de preços informada é incompatível com compras governamentais - B12.01a05",
IF(Z200="Erro: há linhas sendo puladas - B13.01a04","Erro: há linhas sendo puladas - B13.01a04",
IF(AA200="Erro: há linhas sendo puladas - B14.01a05","Erro: há linhas sendo puladas - B14.01a05",
IF(AB200="Erro: há linhas sendo puladas - B15.01a05","Erro: há linhas sendo puladas - B15.01a05",
IF(AC200="Erro: há linhas sendo puladas - B16.01a05","Erro: há linhas sendo puladas - B16.01a05",
IF(AND(P200&lt;&gt;"",P200=0),"Preenchimento incompleto: número de propostas válidas igual a zero - B17.01",
"Preenchimento correto"))))))))))))))))))))))))))))))))))</f>
        <v/>
      </c>
      <c r="U200" s="123"/>
      <c r="V200" s="121" t="str">
        <f t="shared" ref="V200" si="667" xml:space="preserve">
IF(COUNTIFS(I200:I204,I200,L200:L204,"=Mídia especializada")&gt;1,"Erro: há repetição de empresa de mídia especializada para o item sendo precificado - B09.01a05",
IF(COUNTIFS(I200:I204,I201,L200:L204,"=Mídia especializada")&gt;1,"Erro: há repetição de empresa de mídia especializada para o item sendo precificado - B09.01a05",
IF(COUNTIFS(I200:I204,I202,L200:L204,"=Mídia especializada")&gt;1,"Erro: há repetição de empresa de mídia especializada para o item sendo precificado - B09.01a05",
IF(COUNTIFS(I200:I204,I203,L200:L204,"=Mídia especializada")&gt;1,"Erro: há repetição de empresa de mídia especializada para o item sendo precificado - B09.01a05",
IF(COUNTIFS(I200:I204,I204,L200:L204,"=Mídia especializada")&gt;1,"Erro: há repetição de empresa de mídia especializada para o item sendo precificado - B09.01a05",
"***")))))</f>
        <v>***</v>
      </c>
      <c r="W200" s="119" t="str">
        <f t="shared" ref="W200" si="668" xml:space="preserve">
IF(COUNTIFS(I200:I204,I200,L200:L204,"=Orçamento de empresa")&gt;1,"Erro: há repetição de empresa de orçamento de empresa para o item sendo precificado - B10.01a05",
IF(COUNTIFS(I200:I204,I201,L200:L204,"=Orçamento de empresa")&gt;1,"Erro: há repetição de empresa de orçamento de empresa para o item sendo precificado - B10.01a05",
IF(COUNTIFS(I200:I204,I202,L200:L204,"=Orçamento de empresa")&gt;1,"Erro: há repetição de empresa de orçamento de empresa para o item sendo precificado - B10.01a05",
IF(COUNTIFS(I200:I204,I203,L200:L204,"=Orçamento de empresa")&gt;1,"Erro: há repetição de empresa de orçamento de empresa para o item sendo precificado - B10.01a05",
IF(COUNTIFS(I200:I204,I204,L200:L204,"=Orçamento de empresa")&gt;1,"Erro: há repetição de empresa de orçamento de empresa para o item sendo precificado - B10.01a05",
"***")))))</f>
        <v>***</v>
      </c>
      <c r="X200" s="119" t="str">
        <f t="shared" ref="X200" si="669" xml:space="preserve">
IF(AND(I200="Compras governamentais",K200&lt;&gt;"",L200="Orçamento de empresa"),"Erro: a fonte de preços informada é incompatível com compras governamentais - B11.01a05",
IF(AND(I201="Compras governamentais",K201&lt;&gt;"",L201="Orçamento de empresa"),"Erro: a fonte de preços informada é incompatível com compras governamentais - B11.01a05",
IF(AND(I202="Compras governamentais",K202&lt;&gt;"",L202="Orçamento de empresa"),"Erro: a fonte de preços informada é incompatível com compras governamentais - B11.01a05",
IF(AND(I203="Compras governamentais",K203&lt;&gt;"",L203="Orçamento de empresa"),"Erro: a fonte de preços informada é incompatível com compras governamentais - B11.01a05",
IF(AND(I204="Compras governamentais",K204&lt;&gt;"",L204="Orçamento de empresa"),"Erro: a fonte de preços informada é incompatível com compras governamentais - B11.01a05",
"***")))))</f>
        <v>***</v>
      </c>
      <c r="Y200" s="119" t="str">
        <f t="shared" ref="Y200" si="670" xml:space="preserve">
IF(AND(I200="Compras governamentais",K200&lt;&gt;"",L200="Mídia especializada"),"Erro: a fonte de preços informada é incompatível com compras governamentais - B12.01a05",
IF(AND(I201="Compras governamentais",K201&lt;&gt;"",L201="Mídia especializada"),"Erro: a fonte de preços informada é incompatível com compras governamentais - B12.01a05",
IF(AND(I202="Compras governamentais",K202&lt;&gt;"",L202="Mídia especializada"),"Erro: a fonte de preços informada é incompatível com compras governamentais - B12.01a05",
IF(AND(I203="Compras governamentais",K203&lt;&gt;"",L203="Mídia especializada"),"Erro: a fonte de preços informada é incompatível com compras governamentais - B12.01a05",
IF(AND(I204="Compras governamentais",K204&lt;&gt;"",L204="Mídia especializada"),"Erro: a fonte de preços informada é incompatível com compras governamentais - B12.01a05",
"***")))))</f>
        <v>***</v>
      </c>
      <c r="Z200" s="119" t="str">
        <f t="shared" ref="Z200" si="671" xml:space="preserve">
IF(AND(I201&lt;&gt;"",OR(I200="")),"Erro: há linhas sendo puladas - B13.01a04",
IF(AND(I202&lt;&gt;"",OR(I200="",I201="")),"Erro: há linhas sendo puladas - B13.01a04",
IF(AND(I203&lt;&gt;"",OR(I200="",I201="",I202="")),"Erro: há linhas sendo puladas - B13.01a04",
IF(AND(I204&lt;&gt;"",OR(I200="",I201="",I202="",I203="")),"Erro: há linhas sendo puladas - B13.01a04",
"***"))))</f>
        <v>***</v>
      </c>
      <c r="AA200" s="119" t="str">
        <f t="shared" ref="AA200" si="672" xml:space="preserve">
IF(AND(K201&lt;&gt;"",OR(K200="")),"Erro: há linhas sendo puladas - B14.01a05",
IF(AND(K202&lt;&gt;"",OR(K200="",K201="")),"Erro: há linhas sendo puladas - B14.01a05",
IF(AND(K203&lt;&gt;"",OR(K200="",K201="",K202="")),"Erro: há linhas sendo puladas - B14.01a05",
IF(AND(K204&lt;&gt;"",OR(K200="",K201="",K202="",K203="")),"Erro: há linhas sendo puladas - B14.01a05",
"***"))))</f>
        <v>***</v>
      </c>
      <c r="AB200" s="119" t="str">
        <f t="shared" ref="AB200" si="673" xml:space="preserve">
IF(AND(L201&lt;&gt;"",OR(L200="")),"Erro: há linhas sendo puladas - B15.01a05",
IF(AND(L202&lt;&gt;"",OR(L200="",L201="")),"Erro: há linhas sendo puladas - B15.01a05",
IF(AND(L203&lt;&gt;"",OR(L200="",L201="",L202="")),"Erro: há linhas sendo puladas - B15.01a05",
IF(AND(L204&lt;&gt;"",OR(L200="",L201="",L202="",L203="")),"Erro: há linhas sendo puladas - B15.01a05",
"***"))))</f>
        <v>***</v>
      </c>
      <c r="AC200" s="119" t="str">
        <f t="shared" ref="AC200" si="674" xml:space="preserve">
IF(AND(M201&lt;&gt;"",OR(M200="")),"Erro: há linhas sendo puladas - B16.01a05",
IF(AND(M202&lt;&gt;"",OR(M200="",M201="")),"Erro: há linhas sendo puladas - B16.01a05",
IF(AND(M203&lt;&gt;"",OR(M200="",M201="",M202="")),"Erro: há linhas sendo puladas - B16.01a05",
IF(AND(M204&lt;&gt;"",OR(M200="",M201="",M202="",M203="")),"Erro: há linhas sendo puladas - B16.01a05",
"***"))))</f>
        <v>***</v>
      </c>
      <c r="AD200" s="131" t="str">
        <f t="shared" ref="AD200" si="675" xml:space="preserve">
IF(T200&lt;&gt;"Preenchimento correto","",
IF(K200="","",
IF(M200="Não válido","",
K200)))</f>
        <v/>
      </c>
    </row>
    <row r="201" spans="1:30" ht="15" customHeight="1">
      <c r="A201" s="242"/>
      <c r="B201" s="257"/>
      <c r="C201" s="217"/>
      <c r="D201" s="218"/>
      <c r="E201" s="219"/>
      <c r="F201" s="220"/>
      <c r="G201" s="221"/>
      <c r="H201" s="35">
        <v>2</v>
      </c>
      <c r="I201" s="172"/>
      <c r="J201" s="36" t="str">
        <f xml:space="preserve">
IF(I201="","",
VLOOKUP(I201,'BD EMPRES'!$B$8:$C$507,2,FALSE))</f>
        <v/>
      </c>
      <c r="K201" s="178"/>
      <c r="L201" s="179"/>
      <c r="M201" s="179"/>
      <c r="N201" s="180"/>
      <c r="O201" s="223"/>
      <c r="P201" s="228"/>
      <c r="Q201" s="230"/>
      <c r="R201" s="232"/>
      <c r="S201" s="234"/>
      <c r="T201" s="236"/>
      <c r="U201" s="23"/>
      <c r="V201" s="122"/>
      <c r="W201" s="118"/>
      <c r="X201" s="118"/>
      <c r="Y201" s="118"/>
      <c r="Z201" s="118"/>
      <c r="AA201" s="118"/>
      <c r="AB201" s="118"/>
      <c r="AC201" s="118"/>
      <c r="AD201" s="132" t="str">
        <f t="shared" ref="AD201" si="676" xml:space="preserve">
IF(T200&lt;&gt;"Preenchimento correto","",
IF(K201="","",
IF(M201="Não válido","",
K201)))</f>
        <v/>
      </c>
    </row>
    <row r="202" spans="1:30" ht="15" customHeight="1">
      <c r="A202" s="242"/>
      <c r="B202" s="257"/>
      <c r="C202" s="217"/>
      <c r="D202" s="218"/>
      <c r="E202" s="219"/>
      <c r="F202" s="220"/>
      <c r="G202" s="221"/>
      <c r="H202" s="35">
        <v>3</v>
      </c>
      <c r="I202" s="172"/>
      <c r="J202" s="36" t="str">
        <f xml:space="preserve">
IF(I202="","",
VLOOKUP(I202,'BD EMPRES'!$B$8:$C$507,2,FALSE))</f>
        <v/>
      </c>
      <c r="K202" s="178"/>
      <c r="L202" s="179"/>
      <c r="M202" s="179"/>
      <c r="N202" s="180"/>
      <c r="O202" s="223"/>
      <c r="P202" s="228"/>
      <c r="Q202" s="230"/>
      <c r="R202" s="232"/>
      <c r="S202" s="234"/>
      <c r="T202" s="236"/>
      <c r="U202" s="23"/>
      <c r="V202" s="122"/>
      <c r="W202" s="118"/>
      <c r="X202" s="118"/>
      <c r="Y202" s="118"/>
      <c r="Z202" s="118"/>
      <c r="AA202" s="118"/>
      <c r="AB202" s="118"/>
      <c r="AC202" s="118"/>
      <c r="AD202" s="132" t="str">
        <f t="shared" ref="AD202" si="677" xml:space="preserve">
IF(T200&lt;&gt;"Preenchimento correto","",
IF(K202="","",
IF(M202="Não válido","",
K202)))</f>
        <v/>
      </c>
    </row>
    <row r="203" spans="1:30" ht="15" customHeight="1">
      <c r="A203" s="242"/>
      <c r="B203" s="257"/>
      <c r="C203" s="217"/>
      <c r="D203" s="218"/>
      <c r="E203" s="219"/>
      <c r="F203" s="220"/>
      <c r="G203" s="221"/>
      <c r="H203" s="35">
        <v>4</v>
      </c>
      <c r="I203" s="172"/>
      <c r="J203" s="36" t="str">
        <f xml:space="preserve">
IF(I203="","",
VLOOKUP(I203,'BD EMPRES'!$B$8:$C$507,2,FALSE))</f>
        <v/>
      </c>
      <c r="K203" s="178"/>
      <c r="L203" s="179"/>
      <c r="M203" s="179"/>
      <c r="N203" s="180"/>
      <c r="O203" s="223"/>
      <c r="P203" s="228"/>
      <c r="Q203" s="230"/>
      <c r="R203" s="232"/>
      <c r="S203" s="234"/>
      <c r="T203" s="236"/>
      <c r="U203" s="23"/>
      <c r="V203" s="122"/>
      <c r="W203" s="118"/>
      <c r="X203" s="118"/>
      <c r="Y203" s="118"/>
      <c r="Z203" s="118"/>
      <c r="AA203" s="118"/>
      <c r="AB203" s="118"/>
      <c r="AC203" s="118"/>
      <c r="AD203" s="132" t="str">
        <f t="shared" ref="AD203" si="678" xml:space="preserve">
IF(T200&lt;&gt;"Preenchimento correto","",
IF(K203="","",
IF(M203="Não válido","",
K203)))</f>
        <v/>
      </c>
    </row>
    <row r="204" spans="1:30" ht="15" customHeight="1">
      <c r="A204" s="242"/>
      <c r="B204" s="257"/>
      <c r="C204" s="217"/>
      <c r="D204" s="218"/>
      <c r="E204" s="219"/>
      <c r="F204" s="220"/>
      <c r="G204" s="221"/>
      <c r="H204" s="37">
        <v>5</v>
      </c>
      <c r="I204" s="172"/>
      <c r="J204" s="38" t="str">
        <f xml:space="preserve">
IF(I204="","",
VLOOKUP(I204,'BD EMPRES'!$B$8:$C$507,2,FALSE))</f>
        <v/>
      </c>
      <c r="K204" s="183"/>
      <c r="L204" s="181"/>
      <c r="M204" s="181"/>
      <c r="N204" s="182"/>
      <c r="O204" s="224"/>
      <c r="P204" s="228"/>
      <c r="Q204" s="230"/>
      <c r="R204" s="232"/>
      <c r="S204" s="234"/>
      <c r="T204" s="236"/>
      <c r="U204" s="23"/>
      <c r="V204" s="133"/>
      <c r="W204" s="134"/>
      <c r="X204" s="134"/>
      <c r="Y204" s="134"/>
      <c r="Z204" s="134"/>
      <c r="AA204" s="134"/>
      <c r="AB204" s="134"/>
      <c r="AC204" s="134"/>
      <c r="AD204" s="135" t="str">
        <f t="shared" ref="AD204" si="679" xml:space="preserve">
IF(T200&gt;"Preenchimento correto","",
IF(K204="","",
IF(M204="Não válido","",
K204)))</f>
        <v/>
      </c>
    </row>
    <row r="205" spans="1:30" ht="15" customHeight="1">
      <c r="A205" s="242"/>
      <c r="B205" s="257" t="str">
        <f>IF(OR('BD ITEM'!$Q51&lt;&gt;"Preenchimento correto"),"",'BD ITEM'!B51)</f>
        <v/>
      </c>
      <c r="C205" s="217" t="str">
        <f>IF(OR('BD ITEM'!$Q51&lt;&gt;"Preenchimento correto"),"",'BD ITEM'!C51)</f>
        <v/>
      </c>
      <c r="D205" s="218" t="str">
        <f>IF(OR('BD ITEM'!$Q51&lt;&gt;"Preenchimento correto"),"",'BD ITEM'!D51)</f>
        <v/>
      </c>
      <c r="E205" s="219" t="str">
        <f>IF(OR('BD ITEM'!$Q51&lt;&gt;"Preenchimento correto"),"",'BD ITEM'!J51)</f>
        <v/>
      </c>
      <c r="F205" s="220" t="str">
        <f>IF(OR('BD ITEM'!$Q51&lt;&gt;"Preenchimento correto"),"",'BD ITEM'!K51)</f>
        <v/>
      </c>
      <c r="G205" s="221" t="str">
        <f>IF(OR('BD ITEM'!$Q51&lt;&gt;"Preenchimento correto"),"",'BD ITEM'!L51)</f>
        <v/>
      </c>
      <c r="H205" s="39">
        <v>1</v>
      </c>
      <c r="I205" s="173"/>
      <c r="J205" s="34" t="str">
        <f xml:space="preserve">
IF(I205="","",
VLOOKUP(I205,'BD EMPRES'!$B$8:$C$507,2,FALSE))</f>
        <v/>
      </c>
      <c r="K205" s="175"/>
      <c r="L205" s="176"/>
      <c r="M205" s="176"/>
      <c r="N205" s="177"/>
      <c r="O205" s="222"/>
      <c r="P205" s="228" t="str">
        <f t="shared" ref="P205" si="680" xml:space="preserve">
IF(AND(K205="",K206="",K207="",K208="",K209=""),"",
COUNTIFS(K205:K209,"&lt;&gt;""",M205:M209,"=Válido"))</f>
        <v/>
      </c>
      <c r="Q205" s="230" t="str">
        <f t="shared" ref="Q205" si="681" xml:space="preserve">
IF(T205&lt;&gt;"Preenchimento correto","",
IF(P205=1,0,
IF(P205=0,"",
IF(P205="","",
ROUND(_xlfn.STDEV.S(AD205:AD209)/AVERAGE(AD205:AD209),4)))))</f>
        <v/>
      </c>
      <c r="R205" s="232" t="str">
        <f t="shared" ref="R205" si="682" xml:space="preserve">
IF(T205&lt;&gt;"Preenchimento correto","",
IF(P205="","",
IF(P205=0,"",
IF(O205="","",
IF(O205="Menor valor",MIN(AD205:AD209),
IF(AND(O205="Tend. central",Q205&lt;=0.25),ROUND(AVERAGE(AD205:AD209),2),
IF(AND(O205="Tend. central",Q205&gt;0.25),ROUND(MEDIAN(AD205:AD209),2))))))))</f>
        <v/>
      </c>
      <c r="S205" s="234" t="str">
        <f t="shared" ref="S205" si="683" xml:space="preserve">
IF(T205&lt;&gt;"Preenchimento correto","",
IF(O205="","",
IF(P205="","",
IF(P205=0,"",
IF(OR(G205="",R205=""),"",
G205*R205)))))</f>
        <v/>
      </c>
      <c r="T205" s="236" t="str">
        <f t="shared" ref="T205" si="684" xml:space="preserve">
IF(AND(A205="",B205="",I205="",I206="",I207="",I208="",I209="",K205="",K206="",K207="",K208="",K209="",L205="",L206="",L207="",L208="",L209="",M205="",M206="",M207="",M208="",M209="",O205=""),"",
IF(A205="","Preenchimento incompleto: falta informar o ID SEC - B01.01",
IF(AND(A205&lt;&gt;"",B205&lt;&gt;"",I205="",I206="",I207="",I208="",I209="",K205="",K206="",K207="",K208="",K209="",L205="",L206="",L207="",L208="",L209="",M205="",M206="",M207="",M208="",M209="",O205=""),"Preenchimento incompleto: item sem nenhuma informação de empresa e preço e fonte de preço e validade do orçamento e modalidade de cálculo - B02.01",
IF(AND(B205="",OR(I205&lt;&gt;"",I206&lt;&gt;"",I207&lt;&gt;"",I208&lt;&gt;"",I209&lt;&gt;"",K205&lt;&gt;"",K206&lt;&gt;"",K207&lt;&gt;"",K208&lt;&gt;"",K209&lt;&gt;"",L205&lt;&gt;"",L206&lt;&gt;"",L207&lt;&gt;"",L208&lt;&gt;"",L209&lt;&gt;"",M205&lt;&gt;"",M206&lt;&gt;"",M207&lt;&gt;"",M208&lt;&gt;"",M209&lt;&gt;"",O205&lt;&gt;"")),"Erro: há empresa(s) e/ou preço(s) e/ou fonte(s) de preço e/ou validade(s) do orçamento e/ou modalidade de cálculo informados para item inexistente - B03.01",
IF(AND(I205&lt;&gt;"",OR(K205="",L205="",M205="",O205="")),"Preenchimento incompleto: empresa sem preço e(ou) fonte de preço e(ou) validade do orçamento e(ou) modalidade de cálculo associados - B04.01",
IF(AND(I206&lt;&gt;"",OR(K206="",L206="",M206="",O205="")),"Preenchimento incompleto: empresa sem preço e(ou) fonte de preço e(ou) validade do orçamento e(ou) modalidade de cálculo associados - B04.02",
IF(AND(I207&lt;&gt;"",OR(K207="",L207="",M207="",O205="")),"Preenchimento incompleto: empresa sem preço e(ou) fonte de preço e(ou) validade do orçamento e(ou) modalidade de cálculo associados - B04.03",
IF(AND(I208&lt;&gt;"",OR(K208="",L208="",M208="",O205="")),"Preenchimento incompleto: empresa sem preço e(ou) fonte de preço e(ou) validade do orçamento e(ou) modalidade de cálculo associados - B04.04",
IF(AND(I209&lt;&gt;"",OR(K209="",L209="",M209="",O205="")),"Preenchimento incompleto: empresa sem preço e(ou) fonte de preço e(ou) validade do orçamento e(ou) modalidade de cálculo associados - B04.05",
IF(AND(K205&lt;&gt;"",OR(I205="",L205="",M205="",O205="")),"Preenchimento incompleto: preço sem empresa e(ou) fonte do preço associados e(ou) validade do orçamento e(ou) modalidade de cálculo associados - B05.01",
IF(AND(K206&lt;&gt;"",OR(I206="",L206="",M206="",O205="")),"Preenchimento incompleto: preço sem empresa e(ou) fonte do preço associados e(ou) validade do orçamento e(ou) modalidade de cálculo associados - B05.02",
IF(AND(K207&lt;&gt;"",OR(I207="",L207="",M207="",O205="")),"Preenchimento incompleto: preço sem empresa e(ou) fonte do preço associados e(ou) validade do orçamento e(ou) modalidade de cálculo associados - B05.03",
IF(AND(K208&lt;&gt;"",OR(I208="",L208="",M208="",O205="")),"Preenchimento incompleto: preço sem empresa e(ou) fonte do preço associados e(ou) validade do orçamento e(ou) modalidade de cálculo associados - B05.04",
IF(AND(K209&lt;&gt;"",OR(I209="",L209="",M209="",O205="")),"Preenchimento incompleto: preço sem empresa e(ou) fonte do preço associados e(ou) validade do orçamento e(ou) modalidade de cálculo associados - B05.05",
IF(AND(L205&lt;&gt;"",OR(K205="",I205="",M205="",O205="")),"Preenchimento incompleto: fonte do preço sem empresa e(ou) preço associados e(ou) validade do orçamento e(ou) modalidade de cálculo associados - B06.01",
IF(AND(L206&lt;&gt;"",OR(K206="",I206="",M206="",O205="")),"Preenchimento incompleto: fonte do preço sem empresa e(ou) preço associados e(ou) validade do orçamento e(ou) modalidade de cálculo associados - B06.02",
IF(AND(L207&lt;&gt;"",OR(K207="",I207="",M207="",O205="")),"Preenchimento incompleto: fonte do preço sem empresa e(ou) preço associados e(ou) validade do orçamento e(ou) modalidade de cálculo associados - B06.03",
IF(AND(L208&lt;&gt;"",OR(K208="",I208="",M208="",O205="")),"Preenchimento incompleto: fonte do preço sem empresa e(ou) preço associados e(ou) validade do orçamento e(ou) modalidade de cálculo associados - B06.04",
IF(AND(L209&lt;&gt;"",OR(K209="",I209="",M209="",O205="")),"Preenchimento incompleto: fonte do preço sem empresa e(ou) preço associados e(ou) validade do orçamento e(ou) modalidade de cálculo associados - B06.05",
IF(AND(M205&lt;&gt;"",OR(K205="",I205="",L205="",O205="")),"Preenchimento incompleto: validade do orçamento sem empresa e(ou) preço associados e(ou) fonte do preço e(ou) modalidade de cálculo associados - B07.01",
IF(AND(M206&lt;&gt;"",OR(K206="",I206="",L206="",O205="")),"Preenchimento incompleto: validade do orçamento sem empresa e(ou) preço associados e(ou) fonte do preço e(ou) modalidade de cálculo associados - B07.02",
IF(AND(M207&lt;&gt;"",OR(K207="",I207="",L207="",O205="")),"Preenchimento incompleto: validade do orçamento sem empresa e(ou) preço associados e(ou) fonte do preço e(ou) modalidade de cálculo associados - B07.03",
IF(AND(M208&lt;&gt;"",OR(K208="",I208="",L208="",O205="")),"Preenchimento incompleto: validade do orçamento sem empresa e(ou) preço associados e(ou) fonte do preço e(ou) modalidade de cálculo associados - B07.04",
IF(AND(M209&lt;&gt;"",OR(K209="",I209="",L209="",O205="")),"Preenchimento incompleto: validade do orçamento sem empresa e(ou) preço associados e(ou) fonte do preço e(ou) modalidade de cálculo associados - B07.05",
IF(O205="","Preenchimento incompleto: modalidade de cálculo não informada - B08.01",
IF(V205="Erro: há repetição de empresa de mídia especializada para o item sendo precificado - B09.01a05","Erro: há repetição de empresa de mídia especializada para o item sendo precificado - B09.01a05",
IF(W205="Erro: há repetição de empresa de orçamento de empresa para o item sendo precificado - B10.01a05","Erro: há repetição de empresa de orçamento de empresa para o item sendo precificado - B10.01a05",
IF(X205="Erro: a fonte de preços informada é incompatível com compras governamentais - B11.01a05","Erro: a fonte de preços informada é incompatível com compras governamentais - B11.01a05",
IF(Y205="Erro: a fonte de preços informada é incompatível com compras governamentais - B12.01a05","Erro: a fonte de preços informada é incompatível com compras governamentais - B12.01a05",
IF(Z205="Erro: há linhas sendo puladas - B13.01a04","Erro: há linhas sendo puladas - B13.01a04",
IF(AA205="Erro: há linhas sendo puladas - B14.01a05","Erro: há linhas sendo puladas - B14.01a05",
IF(AB205="Erro: há linhas sendo puladas - B15.01a05","Erro: há linhas sendo puladas - B15.01a05",
IF(AC205="Erro: há linhas sendo puladas - B16.01a05","Erro: há linhas sendo puladas - B16.01a05",
IF(AND(P205&lt;&gt;"",P205=0),"Preenchimento incompleto: número de propostas válidas igual a zero - B17.01",
"Preenchimento correto"))))))))))))))))))))))))))))))))))</f>
        <v/>
      </c>
      <c r="U205" s="123"/>
      <c r="V205" s="121" t="str">
        <f t="shared" ref="V205" si="685" xml:space="preserve">
IF(COUNTIFS(I205:I209,I205,L205:L209,"=Mídia especializada")&gt;1,"Erro: há repetição de empresa de mídia especializada para o item sendo precificado - B09.01a05",
IF(COUNTIFS(I205:I209,I206,L205:L209,"=Mídia especializada")&gt;1,"Erro: há repetição de empresa de mídia especializada para o item sendo precificado - B09.01a05",
IF(COUNTIFS(I205:I209,I207,L205:L209,"=Mídia especializada")&gt;1,"Erro: há repetição de empresa de mídia especializada para o item sendo precificado - B09.01a05",
IF(COUNTIFS(I205:I209,I208,L205:L209,"=Mídia especializada")&gt;1,"Erro: há repetição de empresa de mídia especializada para o item sendo precificado - B09.01a05",
IF(COUNTIFS(I205:I209,I209,L205:L209,"=Mídia especializada")&gt;1,"Erro: há repetição de empresa de mídia especializada para o item sendo precificado - B09.01a05",
"***")))))</f>
        <v>***</v>
      </c>
      <c r="W205" s="119" t="str">
        <f t="shared" ref="W205" si="686" xml:space="preserve">
IF(COUNTIFS(I205:I209,I205,L205:L209,"=Orçamento de empresa")&gt;1,"Erro: há repetição de empresa de orçamento de empresa para o item sendo precificado - B10.01a05",
IF(COUNTIFS(I205:I209,I206,L205:L209,"=Orçamento de empresa")&gt;1,"Erro: há repetição de empresa de orçamento de empresa para o item sendo precificado - B10.01a05",
IF(COUNTIFS(I205:I209,I207,L205:L209,"=Orçamento de empresa")&gt;1,"Erro: há repetição de empresa de orçamento de empresa para o item sendo precificado - B10.01a05",
IF(COUNTIFS(I205:I209,I208,L205:L209,"=Orçamento de empresa")&gt;1,"Erro: há repetição de empresa de orçamento de empresa para o item sendo precificado - B10.01a05",
IF(COUNTIFS(I205:I209,I209,L205:L209,"=Orçamento de empresa")&gt;1,"Erro: há repetição de empresa de orçamento de empresa para o item sendo precificado - B10.01a05",
"***")))))</f>
        <v>***</v>
      </c>
      <c r="X205" s="119" t="str">
        <f t="shared" ref="X205" si="687" xml:space="preserve">
IF(AND(I205="Compras governamentais",K205&lt;&gt;"",L205="Orçamento de empresa"),"Erro: a fonte de preços informada é incompatível com compras governamentais - B11.01a05",
IF(AND(I206="Compras governamentais",K206&lt;&gt;"",L206="Orçamento de empresa"),"Erro: a fonte de preços informada é incompatível com compras governamentais - B11.01a05",
IF(AND(I207="Compras governamentais",K207&lt;&gt;"",L207="Orçamento de empresa"),"Erro: a fonte de preços informada é incompatível com compras governamentais - B11.01a05",
IF(AND(I208="Compras governamentais",K208&lt;&gt;"",L208="Orçamento de empresa"),"Erro: a fonte de preços informada é incompatível com compras governamentais - B11.01a05",
IF(AND(I209="Compras governamentais",K209&lt;&gt;"",L209="Orçamento de empresa"),"Erro: a fonte de preços informada é incompatível com compras governamentais - B11.01a05",
"***")))))</f>
        <v>***</v>
      </c>
      <c r="Y205" s="119" t="str">
        <f t="shared" ref="Y205" si="688" xml:space="preserve">
IF(AND(I205="Compras governamentais",K205&lt;&gt;"",L205="Mídia especializada"),"Erro: a fonte de preços informada é incompatível com compras governamentais - B12.01a05",
IF(AND(I206="Compras governamentais",K206&lt;&gt;"",L206="Mídia especializada"),"Erro: a fonte de preços informada é incompatível com compras governamentais - B12.01a05",
IF(AND(I207="Compras governamentais",K207&lt;&gt;"",L207="Mídia especializada"),"Erro: a fonte de preços informada é incompatível com compras governamentais - B12.01a05",
IF(AND(I208="Compras governamentais",K208&lt;&gt;"",L208="Mídia especializada"),"Erro: a fonte de preços informada é incompatível com compras governamentais - B12.01a05",
IF(AND(I209="Compras governamentais",K209&lt;&gt;"",L209="Mídia especializada"),"Erro: a fonte de preços informada é incompatível com compras governamentais - B12.01a05",
"***")))))</f>
        <v>***</v>
      </c>
      <c r="Z205" s="119" t="str">
        <f t="shared" ref="Z205" si="689" xml:space="preserve">
IF(AND(I206&lt;&gt;"",OR(I205="")),"Erro: há linhas sendo puladas - B13.01a04",
IF(AND(I207&lt;&gt;"",OR(I205="",I206="")),"Erro: há linhas sendo puladas - B13.01a04",
IF(AND(I208&lt;&gt;"",OR(I205="",I206="",I207="")),"Erro: há linhas sendo puladas - B13.01a04",
IF(AND(I209&lt;&gt;"",OR(I205="",I206="",I207="",I208="")),"Erro: há linhas sendo puladas - B13.01a04",
"***"))))</f>
        <v>***</v>
      </c>
      <c r="AA205" s="119" t="str">
        <f t="shared" ref="AA205" si="690" xml:space="preserve">
IF(AND(K206&lt;&gt;"",OR(K205="")),"Erro: há linhas sendo puladas - B14.01a05",
IF(AND(K207&lt;&gt;"",OR(K205="",K206="")),"Erro: há linhas sendo puladas - B14.01a05",
IF(AND(K208&lt;&gt;"",OR(K205="",K206="",K207="")),"Erro: há linhas sendo puladas - B14.01a05",
IF(AND(K209&lt;&gt;"",OR(K205="",K206="",K207="",K208="")),"Erro: há linhas sendo puladas - B14.01a05",
"***"))))</f>
        <v>***</v>
      </c>
      <c r="AB205" s="119" t="str">
        <f t="shared" ref="AB205" si="691" xml:space="preserve">
IF(AND(L206&lt;&gt;"",OR(L205="")),"Erro: há linhas sendo puladas - B15.01a05",
IF(AND(L207&lt;&gt;"",OR(L205="",L206="")),"Erro: há linhas sendo puladas - B15.01a05",
IF(AND(L208&lt;&gt;"",OR(L205="",L206="",L207="")),"Erro: há linhas sendo puladas - B15.01a05",
IF(AND(L209&lt;&gt;"",OR(L205="",L206="",L207="",L208="")),"Erro: há linhas sendo puladas - B15.01a05",
"***"))))</f>
        <v>***</v>
      </c>
      <c r="AC205" s="119" t="str">
        <f t="shared" ref="AC205" si="692" xml:space="preserve">
IF(AND(M206&lt;&gt;"",OR(M205="")),"Erro: há linhas sendo puladas - B16.01a05",
IF(AND(M207&lt;&gt;"",OR(M205="",M206="")),"Erro: há linhas sendo puladas - B16.01a05",
IF(AND(M208&lt;&gt;"",OR(M205="",M206="",M207="")),"Erro: há linhas sendo puladas - B16.01a05",
IF(AND(M209&lt;&gt;"",OR(M205="",M206="",M207="",M208="")),"Erro: há linhas sendo puladas - B16.01a05",
"***"))))</f>
        <v>***</v>
      </c>
      <c r="AD205" s="131" t="str">
        <f t="shared" ref="AD205" si="693" xml:space="preserve">
IF(T205&lt;&gt;"Preenchimento correto","",
IF(K205="","",
IF(M205="Não válido","",
K205)))</f>
        <v/>
      </c>
    </row>
    <row r="206" spans="1:30" ht="15" customHeight="1">
      <c r="A206" s="242"/>
      <c r="B206" s="257"/>
      <c r="C206" s="217"/>
      <c r="D206" s="218"/>
      <c r="E206" s="219"/>
      <c r="F206" s="220"/>
      <c r="G206" s="221"/>
      <c r="H206" s="35">
        <v>2</v>
      </c>
      <c r="I206" s="172"/>
      <c r="J206" s="36" t="str">
        <f xml:space="preserve">
IF(I206="","",
VLOOKUP(I206,'BD EMPRES'!$B$8:$C$507,2,FALSE))</f>
        <v/>
      </c>
      <c r="K206" s="178"/>
      <c r="L206" s="179"/>
      <c r="M206" s="179"/>
      <c r="N206" s="180"/>
      <c r="O206" s="223"/>
      <c r="P206" s="228"/>
      <c r="Q206" s="230"/>
      <c r="R206" s="232"/>
      <c r="S206" s="234"/>
      <c r="T206" s="236"/>
      <c r="U206" s="23"/>
      <c r="V206" s="122"/>
      <c r="W206" s="118"/>
      <c r="X206" s="118"/>
      <c r="Y206" s="118"/>
      <c r="Z206" s="118"/>
      <c r="AA206" s="118"/>
      <c r="AB206" s="118"/>
      <c r="AC206" s="118"/>
      <c r="AD206" s="132" t="str">
        <f t="shared" ref="AD206" si="694" xml:space="preserve">
IF(T205&lt;&gt;"Preenchimento correto","",
IF(K206="","",
IF(M206="Não válido","",
K206)))</f>
        <v/>
      </c>
    </row>
    <row r="207" spans="1:30" ht="15" customHeight="1">
      <c r="A207" s="242"/>
      <c r="B207" s="257"/>
      <c r="C207" s="217"/>
      <c r="D207" s="218"/>
      <c r="E207" s="219"/>
      <c r="F207" s="220"/>
      <c r="G207" s="221"/>
      <c r="H207" s="35">
        <v>3</v>
      </c>
      <c r="I207" s="172"/>
      <c r="J207" s="36" t="str">
        <f xml:space="preserve">
IF(I207="","",
VLOOKUP(I207,'BD EMPRES'!$B$8:$C$507,2,FALSE))</f>
        <v/>
      </c>
      <c r="K207" s="178"/>
      <c r="L207" s="179"/>
      <c r="M207" s="179"/>
      <c r="N207" s="180"/>
      <c r="O207" s="223"/>
      <c r="P207" s="228"/>
      <c r="Q207" s="230"/>
      <c r="R207" s="232"/>
      <c r="S207" s="234"/>
      <c r="T207" s="236"/>
      <c r="U207" s="23"/>
      <c r="V207" s="122"/>
      <c r="W207" s="118"/>
      <c r="X207" s="118"/>
      <c r="Y207" s="118"/>
      <c r="Z207" s="118"/>
      <c r="AA207" s="118"/>
      <c r="AB207" s="118"/>
      <c r="AC207" s="118"/>
      <c r="AD207" s="132" t="str">
        <f t="shared" ref="AD207" si="695" xml:space="preserve">
IF(T205&lt;&gt;"Preenchimento correto","",
IF(K207="","",
IF(M207="Não válido","",
K207)))</f>
        <v/>
      </c>
    </row>
    <row r="208" spans="1:30" ht="15" customHeight="1">
      <c r="A208" s="242"/>
      <c r="B208" s="257"/>
      <c r="C208" s="217"/>
      <c r="D208" s="218"/>
      <c r="E208" s="219"/>
      <c r="F208" s="220"/>
      <c r="G208" s="221"/>
      <c r="H208" s="35">
        <v>4</v>
      </c>
      <c r="I208" s="172"/>
      <c r="J208" s="36" t="str">
        <f xml:space="preserve">
IF(I208="","",
VLOOKUP(I208,'BD EMPRES'!$B$8:$C$507,2,FALSE))</f>
        <v/>
      </c>
      <c r="K208" s="178"/>
      <c r="L208" s="179"/>
      <c r="M208" s="179"/>
      <c r="N208" s="180"/>
      <c r="O208" s="223"/>
      <c r="P208" s="228"/>
      <c r="Q208" s="230"/>
      <c r="R208" s="232"/>
      <c r="S208" s="234"/>
      <c r="T208" s="236"/>
      <c r="U208" s="23"/>
      <c r="V208" s="122"/>
      <c r="W208" s="118"/>
      <c r="X208" s="118"/>
      <c r="Y208" s="118"/>
      <c r="Z208" s="118"/>
      <c r="AA208" s="118"/>
      <c r="AB208" s="118"/>
      <c r="AC208" s="118"/>
      <c r="AD208" s="132" t="str">
        <f t="shared" ref="AD208" si="696" xml:space="preserve">
IF(T205&lt;&gt;"Preenchimento correto","",
IF(K208="","",
IF(M208="Não válido","",
K208)))</f>
        <v/>
      </c>
    </row>
    <row r="209" spans="1:30" ht="15" customHeight="1">
      <c r="A209" s="242"/>
      <c r="B209" s="257"/>
      <c r="C209" s="217"/>
      <c r="D209" s="218"/>
      <c r="E209" s="219"/>
      <c r="F209" s="220"/>
      <c r="G209" s="221"/>
      <c r="H209" s="37">
        <v>5</v>
      </c>
      <c r="I209" s="172"/>
      <c r="J209" s="38" t="str">
        <f xml:space="preserve">
IF(I209="","",
VLOOKUP(I209,'BD EMPRES'!$B$8:$C$507,2,FALSE))</f>
        <v/>
      </c>
      <c r="K209" s="183"/>
      <c r="L209" s="181"/>
      <c r="M209" s="181"/>
      <c r="N209" s="182"/>
      <c r="O209" s="224"/>
      <c r="P209" s="228"/>
      <c r="Q209" s="230"/>
      <c r="R209" s="232"/>
      <c r="S209" s="234"/>
      <c r="T209" s="236"/>
      <c r="U209" s="23"/>
      <c r="V209" s="133"/>
      <c r="W209" s="134"/>
      <c r="X209" s="134"/>
      <c r="Y209" s="134"/>
      <c r="Z209" s="134"/>
      <c r="AA209" s="134"/>
      <c r="AB209" s="134"/>
      <c r="AC209" s="134"/>
      <c r="AD209" s="135" t="str">
        <f t="shared" ref="AD209" si="697" xml:space="preserve">
IF(T205&gt;"Preenchimento correto","",
IF(K209="","",
IF(M209="Não válido","",
K209)))</f>
        <v/>
      </c>
    </row>
    <row r="210" spans="1:30" ht="15" customHeight="1">
      <c r="A210" s="242"/>
      <c r="B210" s="257" t="str">
        <f>IF(OR('BD ITEM'!$Q52&lt;&gt;"Preenchimento correto"),"",'BD ITEM'!B52)</f>
        <v/>
      </c>
      <c r="C210" s="217" t="str">
        <f>IF(OR('BD ITEM'!$Q52&lt;&gt;"Preenchimento correto"),"",'BD ITEM'!C52)</f>
        <v/>
      </c>
      <c r="D210" s="218" t="str">
        <f>IF(OR('BD ITEM'!$Q52&lt;&gt;"Preenchimento correto"),"",'BD ITEM'!D52)</f>
        <v/>
      </c>
      <c r="E210" s="219" t="str">
        <f>IF(OR('BD ITEM'!$Q52&lt;&gt;"Preenchimento correto"),"",'BD ITEM'!J52)</f>
        <v/>
      </c>
      <c r="F210" s="220" t="str">
        <f>IF(OR('BD ITEM'!$Q52&lt;&gt;"Preenchimento correto"),"",'BD ITEM'!K52)</f>
        <v/>
      </c>
      <c r="G210" s="221" t="str">
        <f>IF(OR('BD ITEM'!$Q52&lt;&gt;"Preenchimento correto"),"",'BD ITEM'!L52)</f>
        <v/>
      </c>
      <c r="H210" s="39">
        <v>1</v>
      </c>
      <c r="I210" s="173"/>
      <c r="J210" s="34" t="str">
        <f xml:space="preserve">
IF(I210="","",
VLOOKUP(I210,'BD EMPRES'!$B$8:$C$507,2,FALSE))</f>
        <v/>
      </c>
      <c r="K210" s="175"/>
      <c r="L210" s="176"/>
      <c r="M210" s="176"/>
      <c r="N210" s="177"/>
      <c r="O210" s="222"/>
      <c r="P210" s="228" t="str">
        <f t="shared" ref="P210" si="698" xml:space="preserve">
IF(AND(K210="",K211="",K212="",K213="",K214=""),"",
COUNTIFS(K210:K214,"&lt;&gt;""",M210:M214,"=Válido"))</f>
        <v/>
      </c>
      <c r="Q210" s="230" t="str">
        <f t="shared" ref="Q210" si="699" xml:space="preserve">
IF(T210&lt;&gt;"Preenchimento correto","",
IF(P210=1,0,
IF(P210=0,"",
IF(P210="","",
ROUND(_xlfn.STDEV.S(AD210:AD214)/AVERAGE(AD210:AD214),4)))))</f>
        <v/>
      </c>
      <c r="R210" s="232" t="str">
        <f t="shared" ref="R210" si="700" xml:space="preserve">
IF(T210&lt;&gt;"Preenchimento correto","",
IF(P210="","",
IF(P210=0,"",
IF(O210="","",
IF(O210="Menor valor",MIN(AD210:AD214),
IF(AND(O210="Tend. central",Q210&lt;=0.25),ROUND(AVERAGE(AD210:AD214),2),
IF(AND(O210="Tend. central",Q210&gt;0.25),ROUND(MEDIAN(AD210:AD214),2))))))))</f>
        <v/>
      </c>
      <c r="S210" s="234" t="str">
        <f t="shared" ref="S210" si="701" xml:space="preserve">
IF(T210&lt;&gt;"Preenchimento correto","",
IF(O210="","",
IF(P210="","",
IF(P210=0,"",
IF(OR(G210="",R210=""),"",
G210*R210)))))</f>
        <v/>
      </c>
      <c r="T210" s="236" t="str">
        <f t="shared" ref="T210" si="702" xml:space="preserve">
IF(AND(A210="",B210="",I210="",I211="",I212="",I213="",I214="",K210="",K211="",K212="",K213="",K214="",L210="",L211="",L212="",L213="",L214="",M210="",M211="",M212="",M213="",M214="",O210=""),"",
IF(A210="","Preenchimento incompleto: falta informar o ID SEC - B01.01",
IF(AND(A210&lt;&gt;"",B210&lt;&gt;"",I210="",I211="",I212="",I213="",I214="",K210="",K211="",K212="",K213="",K214="",L210="",L211="",L212="",L213="",L214="",M210="",M211="",M212="",M213="",M214="",O210=""),"Preenchimento incompleto: item sem nenhuma informação de empresa e preço e fonte de preço e validade do orçamento e modalidade de cálculo - B02.01",
IF(AND(B210="",OR(I210&lt;&gt;"",I211&lt;&gt;"",I212&lt;&gt;"",I213&lt;&gt;"",I214&lt;&gt;"",K210&lt;&gt;"",K211&lt;&gt;"",K212&lt;&gt;"",K213&lt;&gt;"",K214&lt;&gt;"",L210&lt;&gt;"",L211&lt;&gt;"",L212&lt;&gt;"",L213&lt;&gt;"",L214&lt;&gt;"",M210&lt;&gt;"",M211&lt;&gt;"",M212&lt;&gt;"",M213&lt;&gt;"",M214&lt;&gt;"",O210&lt;&gt;"")),"Erro: há empresa(s) e/ou preço(s) e/ou fonte(s) de preço e/ou validade(s) do orçamento e/ou modalidade de cálculo informados para item inexistente - B03.01",
IF(AND(I210&lt;&gt;"",OR(K210="",L210="",M210="",O210="")),"Preenchimento incompleto: empresa sem preço e(ou) fonte de preço e(ou) validade do orçamento e(ou) modalidade de cálculo associados - B04.01",
IF(AND(I211&lt;&gt;"",OR(K211="",L211="",M211="",O210="")),"Preenchimento incompleto: empresa sem preço e(ou) fonte de preço e(ou) validade do orçamento e(ou) modalidade de cálculo associados - B04.02",
IF(AND(I212&lt;&gt;"",OR(K212="",L212="",M212="",O210="")),"Preenchimento incompleto: empresa sem preço e(ou) fonte de preço e(ou) validade do orçamento e(ou) modalidade de cálculo associados - B04.03",
IF(AND(I213&lt;&gt;"",OR(K213="",L213="",M213="",O210="")),"Preenchimento incompleto: empresa sem preço e(ou) fonte de preço e(ou) validade do orçamento e(ou) modalidade de cálculo associados - B04.04",
IF(AND(I214&lt;&gt;"",OR(K214="",L214="",M214="",O210="")),"Preenchimento incompleto: empresa sem preço e(ou) fonte de preço e(ou) validade do orçamento e(ou) modalidade de cálculo associados - B04.05",
IF(AND(K210&lt;&gt;"",OR(I210="",L210="",M210="",O210="")),"Preenchimento incompleto: preço sem empresa e(ou) fonte do preço associados e(ou) validade do orçamento e(ou) modalidade de cálculo associados - B05.01",
IF(AND(K211&lt;&gt;"",OR(I211="",L211="",M211="",O210="")),"Preenchimento incompleto: preço sem empresa e(ou) fonte do preço associados e(ou) validade do orçamento e(ou) modalidade de cálculo associados - B05.02",
IF(AND(K212&lt;&gt;"",OR(I212="",L212="",M212="",O210="")),"Preenchimento incompleto: preço sem empresa e(ou) fonte do preço associados e(ou) validade do orçamento e(ou) modalidade de cálculo associados - B05.03",
IF(AND(K213&lt;&gt;"",OR(I213="",L213="",M213="",O210="")),"Preenchimento incompleto: preço sem empresa e(ou) fonte do preço associados e(ou) validade do orçamento e(ou) modalidade de cálculo associados - B05.04",
IF(AND(K214&lt;&gt;"",OR(I214="",L214="",M214="",O210="")),"Preenchimento incompleto: preço sem empresa e(ou) fonte do preço associados e(ou) validade do orçamento e(ou) modalidade de cálculo associados - B05.05",
IF(AND(L210&lt;&gt;"",OR(K210="",I210="",M210="",O210="")),"Preenchimento incompleto: fonte do preço sem empresa e(ou) preço associados e(ou) validade do orçamento e(ou) modalidade de cálculo associados - B06.01",
IF(AND(L211&lt;&gt;"",OR(K211="",I211="",M211="",O210="")),"Preenchimento incompleto: fonte do preço sem empresa e(ou) preço associados e(ou) validade do orçamento e(ou) modalidade de cálculo associados - B06.02",
IF(AND(L212&lt;&gt;"",OR(K212="",I212="",M212="",O210="")),"Preenchimento incompleto: fonte do preço sem empresa e(ou) preço associados e(ou) validade do orçamento e(ou) modalidade de cálculo associados - B06.03",
IF(AND(L213&lt;&gt;"",OR(K213="",I213="",M213="",O210="")),"Preenchimento incompleto: fonte do preço sem empresa e(ou) preço associados e(ou) validade do orçamento e(ou) modalidade de cálculo associados - B06.04",
IF(AND(L214&lt;&gt;"",OR(K214="",I214="",M214="",O210="")),"Preenchimento incompleto: fonte do preço sem empresa e(ou) preço associados e(ou) validade do orçamento e(ou) modalidade de cálculo associados - B06.05",
IF(AND(M210&lt;&gt;"",OR(K210="",I210="",L210="",O210="")),"Preenchimento incompleto: validade do orçamento sem empresa e(ou) preço associados e(ou) fonte do preço e(ou) modalidade de cálculo associados - B07.01",
IF(AND(M211&lt;&gt;"",OR(K211="",I211="",L211="",O210="")),"Preenchimento incompleto: validade do orçamento sem empresa e(ou) preço associados e(ou) fonte do preço e(ou) modalidade de cálculo associados - B07.02",
IF(AND(M212&lt;&gt;"",OR(K212="",I212="",L212="",O210="")),"Preenchimento incompleto: validade do orçamento sem empresa e(ou) preço associados e(ou) fonte do preço e(ou) modalidade de cálculo associados - B07.03",
IF(AND(M213&lt;&gt;"",OR(K213="",I213="",L213="",O210="")),"Preenchimento incompleto: validade do orçamento sem empresa e(ou) preço associados e(ou) fonte do preço e(ou) modalidade de cálculo associados - B07.04",
IF(AND(M214&lt;&gt;"",OR(K214="",I214="",L214="",O210="")),"Preenchimento incompleto: validade do orçamento sem empresa e(ou) preço associados e(ou) fonte do preço e(ou) modalidade de cálculo associados - B07.05",
IF(O210="","Preenchimento incompleto: modalidade de cálculo não informada - B08.01",
IF(V210="Erro: há repetição de empresa de mídia especializada para o item sendo precificado - B09.01a05","Erro: há repetição de empresa de mídia especializada para o item sendo precificado - B09.01a05",
IF(W210="Erro: há repetição de empresa de orçamento de empresa para o item sendo precificado - B10.01a05","Erro: há repetição de empresa de orçamento de empresa para o item sendo precificado - B10.01a05",
IF(X210="Erro: a fonte de preços informada é incompatível com compras governamentais - B11.01a05","Erro: a fonte de preços informada é incompatível com compras governamentais - B11.01a05",
IF(Y210="Erro: a fonte de preços informada é incompatível com compras governamentais - B12.01a05","Erro: a fonte de preços informada é incompatível com compras governamentais - B12.01a05",
IF(Z210="Erro: há linhas sendo puladas - B13.01a04","Erro: há linhas sendo puladas - B13.01a04",
IF(AA210="Erro: há linhas sendo puladas - B14.01a05","Erro: há linhas sendo puladas - B14.01a05",
IF(AB210="Erro: há linhas sendo puladas - B15.01a05","Erro: há linhas sendo puladas - B15.01a05",
IF(AC210="Erro: há linhas sendo puladas - B16.01a05","Erro: há linhas sendo puladas - B16.01a05",
IF(AND(P210&lt;&gt;"",P210=0),"Preenchimento incompleto: número de propostas válidas igual a zero - B17.01",
"Preenchimento correto"))))))))))))))))))))))))))))))))))</f>
        <v/>
      </c>
      <c r="U210" s="23"/>
      <c r="V210" s="121" t="str">
        <f t="shared" ref="V210" si="703" xml:space="preserve">
IF(COUNTIFS(I210:I214,I210,L210:L214,"=Mídia especializada")&gt;1,"Erro: há repetição de empresa de mídia especializada para o item sendo precificado - B09.01a05",
IF(COUNTIFS(I210:I214,I211,L210:L214,"=Mídia especializada")&gt;1,"Erro: há repetição de empresa de mídia especializada para o item sendo precificado - B09.01a05",
IF(COUNTIFS(I210:I214,I212,L210:L214,"=Mídia especializada")&gt;1,"Erro: há repetição de empresa de mídia especializada para o item sendo precificado - B09.01a05",
IF(COUNTIFS(I210:I214,I213,L210:L214,"=Mídia especializada")&gt;1,"Erro: há repetição de empresa de mídia especializada para o item sendo precificado - B09.01a05",
IF(COUNTIFS(I210:I214,I214,L210:L214,"=Mídia especializada")&gt;1,"Erro: há repetição de empresa de mídia especializada para o item sendo precificado - B09.01a05",
"***")))))</f>
        <v>***</v>
      </c>
      <c r="W210" s="119" t="str">
        <f t="shared" ref="W210" si="704" xml:space="preserve">
IF(COUNTIFS(I210:I214,I210,L210:L214,"=Orçamento de empresa")&gt;1,"Erro: há repetição de empresa de orçamento de empresa para o item sendo precificado - B10.01a05",
IF(COUNTIFS(I210:I214,I211,L210:L214,"=Orçamento de empresa")&gt;1,"Erro: há repetição de empresa de orçamento de empresa para o item sendo precificado - B10.01a05",
IF(COUNTIFS(I210:I214,I212,L210:L214,"=Orçamento de empresa")&gt;1,"Erro: há repetição de empresa de orçamento de empresa para o item sendo precificado - B10.01a05",
IF(COUNTIFS(I210:I214,I213,L210:L214,"=Orçamento de empresa")&gt;1,"Erro: há repetição de empresa de orçamento de empresa para o item sendo precificado - B10.01a05",
IF(COUNTIFS(I210:I214,I214,L210:L214,"=Orçamento de empresa")&gt;1,"Erro: há repetição de empresa de orçamento de empresa para o item sendo precificado - B10.01a05",
"***")))))</f>
        <v>***</v>
      </c>
      <c r="X210" s="119" t="str">
        <f t="shared" ref="X210" si="705" xml:space="preserve">
IF(AND(I210="Compras governamentais",K210&lt;&gt;"",L210="Orçamento de empresa"),"Erro: a fonte de preços informada é incompatível com compras governamentais - B11.01a05",
IF(AND(I211="Compras governamentais",K211&lt;&gt;"",L211="Orçamento de empresa"),"Erro: a fonte de preços informada é incompatível com compras governamentais - B11.01a05",
IF(AND(I212="Compras governamentais",K212&lt;&gt;"",L212="Orçamento de empresa"),"Erro: a fonte de preços informada é incompatível com compras governamentais - B11.01a05",
IF(AND(I213="Compras governamentais",K213&lt;&gt;"",L213="Orçamento de empresa"),"Erro: a fonte de preços informada é incompatível com compras governamentais - B11.01a05",
IF(AND(I214="Compras governamentais",K214&lt;&gt;"",L214="Orçamento de empresa"),"Erro: a fonte de preços informada é incompatível com compras governamentais - B11.01a05",
"***")))))</f>
        <v>***</v>
      </c>
      <c r="Y210" s="119" t="str">
        <f t="shared" ref="Y210" si="706" xml:space="preserve">
IF(AND(I210="Compras governamentais",K210&lt;&gt;"",L210="Mídia especializada"),"Erro: a fonte de preços informada é incompatível com compras governamentais - B12.01a05",
IF(AND(I211="Compras governamentais",K211&lt;&gt;"",L211="Mídia especializada"),"Erro: a fonte de preços informada é incompatível com compras governamentais - B12.01a05",
IF(AND(I212="Compras governamentais",K212&lt;&gt;"",L212="Mídia especializada"),"Erro: a fonte de preços informada é incompatível com compras governamentais - B12.01a05",
IF(AND(I213="Compras governamentais",K213&lt;&gt;"",L213="Mídia especializada"),"Erro: a fonte de preços informada é incompatível com compras governamentais - B12.01a05",
IF(AND(I214="Compras governamentais",K214&lt;&gt;"",L214="Mídia especializada"),"Erro: a fonte de preços informada é incompatível com compras governamentais - B12.01a05",
"***")))))</f>
        <v>***</v>
      </c>
      <c r="Z210" s="119" t="str">
        <f t="shared" ref="Z210" si="707" xml:space="preserve">
IF(AND(I211&lt;&gt;"",OR(I210="")),"Erro: há linhas sendo puladas - B13.01a04",
IF(AND(I212&lt;&gt;"",OR(I210="",I211="")),"Erro: há linhas sendo puladas - B13.01a04",
IF(AND(I213&lt;&gt;"",OR(I210="",I211="",I212="")),"Erro: há linhas sendo puladas - B13.01a04",
IF(AND(I214&lt;&gt;"",OR(I210="",I211="",I212="",I213="")),"Erro: há linhas sendo puladas - B13.01a04",
"***"))))</f>
        <v>***</v>
      </c>
      <c r="AA210" s="119" t="str">
        <f t="shared" ref="AA210" si="708" xml:space="preserve">
IF(AND(K211&lt;&gt;"",OR(K210="")),"Erro: há linhas sendo puladas - B14.01a05",
IF(AND(K212&lt;&gt;"",OR(K210="",K211="")),"Erro: há linhas sendo puladas - B14.01a05",
IF(AND(K213&lt;&gt;"",OR(K210="",K211="",K212="")),"Erro: há linhas sendo puladas - B14.01a05",
IF(AND(K214&lt;&gt;"",OR(K210="",K211="",K212="",K213="")),"Erro: há linhas sendo puladas - B14.01a05",
"***"))))</f>
        <v>***</v>
      </c>
      <c r="AB210" s="119" t="str">
        <f t="shared" ref="AB210" si="709" xml:space="preserve">
IF(AND(L211&lt;&gt;"",OR(L210="")),"Erro: há linhas sendo puladas - B15.01a05",
IF(AND(L212&lt;&gt;"",OR(L210="",L211="")),"Erro: há linhas sendo puladas - B15.01a05",
IF(AND(L213&lt;&gt;"",OR(L210="",L211="",L212="")),"Erro: há linhas sendo puladas - B15.01a05",
IF(AND(L214&lt;&gt;"",OR(L210="",L211="",L212="",L213="")),"Erro: há linhas sendo puladas - B15.01a05",
"***"))))</f>
        <v>***</v>
      </c>
      <c r="AC210" s="119" t="str">
        <f t="shared" ref="AC210" si="710" xml:space="preserve">
IF(AND(M211&lt;&gt;"",OR(M210="")),"Erro: há linhas sendo puladas - B16.01a05",
IF(AND(M212&lt;&gt;"",OR(M210="",M211="")),"Erro: há linhas sendo puladas - B16.01a05",
IF(AND(M213&lt;&gt;"",OR(M210="",M211="",M212="")),"Erro: há linhas sendo puladas - B16.01a05",
IF(AND(M214&lt;&gt;"",OR(M210="",M211="",M212="",M213="")),"Erro: há linhas sendo puladas - B16.01a05",
"***"))))</f>
        <v>***</v>
      </c>
      <c r="AD210" s="131" t="str">
        <f t="shared" ref="AD210" si="711" xml:space="preserve">
IF(T210&lt;&gt;"Preenchimento correto","",
IF(K210="","",
IF(M210="Não válido","",
K210)))</f>
        <v/>
      </c>
    </row>
    <row r="211" spans="1:30" ht="15" customHeight="1">
      <c r="A211" s="242"/>
      <c r="B211" s="257"/>
      <c r="C211" s="217"/>
      <c r="D211" s="218"/>
      <c r="E211" s="219"/>
      <c r="F211" s="220"/>
      <c r="G211" s="221"/>
      <c r="H211" s="35">
        <v>2</v>
      </c>
      <c r="I211" s="172"/>
      <c r="J211" s="36" t="str">
        <f xml:space="preserve">
IF(I211="","",
VLOOKUP(I211,'BD EMPRES'!$B$8:$C$507,2,FALSE))</f>
        <v/>
      </c>
      <c r="K211" s="178"/>
      <c r="L211" s="179"/>
      <c r="M211" s="179"/>
      <c r="N211" s="180"/>
      <c r="O211" s="223"/>
      <c r="P211" s="228"/>
      <c r="Q211" s="230"/>
      <c r="R211" s="232"/>
      <c r="S211" s="234"/>
      <c r="T211" s="236"/>
      <c r="U211" s="23"/>
      <c r="V211" s="122"/>
      <c r="W211" s="118"/>
      <c r="X211" s="118"/>
      <c r="Y211" s="118"/>
      <c r="Z211" s="118"/>
      <c r="AA211" s="118"/>
      <c r="AB211" s="118"/>
      <c r="AC211" s="118"/>
      <c r="AD211" s="132" t="str">
        <f t="shared" ref="AD211" si="712" xml:space="preserve">
IF(T210&lt;&gt;"Preenchimento correto","",
IF(K211="","",
IF(M211="Não válido","",
K211)))</f>
        <v/>
      </c>
    </row>
    <row r="212" spans="1:30" ht="15" customHeight="1">
      <c r="A212" s="242"/>
      <c r="B212" s="257"/>
      <c r="C212" s="217"/>
      <c r="D212" s="218"/>
      <c r="E212" s="219"/>
      <c r="F212" s="220"/>
      <c r="G212" s="221"/>
      <c r="H212" s="35">
        <v>3</v>
      </c>
      <c r="I212" s="172"/>
      <c r="J212" s="36" t="str">
        <f xml:space="preserve">
IF(I212="","",
VLOOKUP(I212,'BD EMPRES'!$B$8:$C$507,2,FALSE))</f>
        <v/>
      </c>
      <c r="K212" s="178"/>
      <c r="L212" s="179"/>
      <c r="M212" s="179"/>
      <c r="N212" s="180"/>
      <c r="O212" s="223"/>
      <c r="P212" s="228"/>
      <c r="Q212" s="230"/>
      <c r="R212" s="232"/>
      <c r="S212" s="234"/>
      <c r="T212" s="236"/>
      <c r="U212" s="23"/>
      <c r="V212" s="122"/>
      <c r="W212" s="118"/>
      <c r="X212" s="118"/>
      <c r="Y212" s="118"/>
      <c r="Z212" s="118"/>
      <c r="AA212" s="118"/>
      <c r="AB212" s="118"/>
      <c r="AC212" s="118"/>
      <c r="AD212" s="132" t="str">
        <f t="shared" ref="AD212" si="713" xml:space="preserve">
IF(T210&lt;&gt;"Preenchimento correto","",
IF(K212="","",
IF(M212="Não válido","",
K212)))</f>
        <v/>
      </c>
    </row>
    <row r="213" spans="1:30" ht="15" customHeight="1">
      <c r="A213" s="242"/>
      <c r="B213" s="257"/>
      <c r="C213" s="217"/>
      <c r="D213" s="218"/>
      <c r="E213" s="219"/>
      <c r="F213" s="220"/>
      <c r="G213" s="221"/>
      <c r="H213" s="35">
        <v>4</v>
      </c>
      <c r="I213" s="172"/>
      <c r="J213" s="36" t="str">
        <f xml:space="preserve">
IF(I213="","",
VLOOKUP(I213,'BD EMPRES'!$B$8:$C$507,2,FALSE))</f>
        <v/>
      </c>
      <c r="K213" s="178"/>
      <c r="L213" s="179"/>
      <c r="M213" s="179"/>
      <c r="N213" s="180"/>
      <c r="O213" s="223"/>
      <c r="P213" s="228"/>
      <c r="Q213" s="230"/>
      <c r="R213" s="232"/>
      <c r="S213" s="234"/>
      <c r="T213" s="236"/>
      <c r="U213" s="23"/>
      <c r="V213" s="122"/>
      <c r="W213" s="118"/>
      <c r="X213" s="118"/>
      <c r="Y213" s="118"/>
      <c r="Z213" s="118"/>
      <c r="AA213" s="118"/>
      <c r="AB213" s="118"/>
      <c r="AC213" s="118"/>
      <c r="AD213" s="132" t="str">
        <f t="shared" ref="AD213" si="714" xml:space="preserve">
IF(T210&lt;&gt;"Preenchimento correto","",
IF(K213="","",
IF(M213="Não válido","",
K213)))</f>
        <v/>
      </c>
    </row>
    <row r="214" spans="1:30" ht="15" customHeight="1">
      <c r="A214" s="242"/>
      <c r="B214" s="257"/>
      <c r="C214" s="217"/>
      <c r="D214" s="218"/>
      <c r="E214" s="219"/>
      <c r="F214" s="220"/>
      <c r="G214" s="221"/>
      <c r="H214" s="37">
        <v>5</v>
      </c>
      <c r="I214" s="172"/>
      <c r="J214" s="38" t="str">
        <f xml:space="preserve">
IF(I214="","",
VLOOKUP(I214,'BD EMPRES'!$B$8:$C$507,2,FALSE))</f>
        <v/>
      </c>
      <c r="K214" s="183"/>
      <c r="L214" s="181"/>
      <c r="M214" s="181"/>
      <c r="N214" s="182"/>
      <c r="O214" s="224"/>
      <c r="P214" s="228"/>
      <c r="Q214" s="230"/>
      <c r="R214" s="232"/>
      <c r="S214" s="234"/>
      <c r="T214" s="236"/>
      <c r="U214" s="23"/>
      <c r="V214" s="133"/>
      <c r="W214" s="134"/>
      <c r="X214" s="134"/>
      <c r="Y214" s="134"/>
      <c r="Z214" s="134"/>
      <c r="AA214" s="134"/>
      <c r="AB214" s="134"/>
      <c r="AC214" s="134"/>
      <c r="AD214" s="135" t="str">
        <f t="shared" ref="AD214" si="715" xml:space="preserve">
IF(T210&gt;"Preenchimento correto","",
IF(K214="","",
IF(M214="Não válido","",
K214)))</f>
        <v/>
      </c>
    </row>
    <row r="215" spans="1:30" ht="15" customHeight="1">
      <c r="A215" s="242"/>
      <c r="B215" s="257" t="str">
        <f>IF(OR('BD ITEM'!$Q53&lt;&gt;"Preenchimento correto"),"",'BD ITEM'!B53)</f>
        <v/>
      </c>
      <c r="C215" s="217" t="str">
        <f>IF(OR('BD ITEM'!$Q53&lt;&gt;"Preenchimento correto"),"",'BD ITEM'!C53)</f>
        <v/>
      </c>
      <c r="D215" s="218" t="str">
        <f>IF(OR('BD ITEM'!$Q53&lt;&gt;"Preenchimento correto"),"",'BD ITEM'!D53)</f>
        <v/>
      </c>
      <c r="E215" s="219" t="str">
        <f>IF(OR('BD ITEM'!$Q53&lt;&gt;"Preenchimento correto"),"",'BD ITEM'!J53)</f>
        <v/>
      </c>
      <c r="F215" s="220" t="str">
        <f>IF(OR('BD ITEM'!$Q53&lt;&gt;"Preenchimento correto"),"",'BD ITEM'!K53)</f>
        <v/>
      </c>
      <c r="G215" s="221" t="str">
        <f>IF(OR('BD ITEM'!$Q53&lt;&gt;"Preenchimento correto"),"",'BD ITEM'!L53)</f>
        <v/>
      </c>
      <c r="H215" s="39">
        <v>1</v>
      </c>
      <c r="I215" s="173"/>
      <c r="J215" s="34" t="str">
        <f xml:space="preserve">
IF(I215="","",
VLOOKUP(I215,'BD EMPRES'!$B$8:$C$507,2,FALSE))</f>
        <v/>
      </c>
      <c r="K215" s="175"/>
      <c r="L215" s="176"/>
      <c r="M215" s="176"/>
      <c r="N215" s="177"/>
      <c r="O215" s="222"/>
      <c r="P215" s="228" t="str">
        <f t="shared" ref="P215" si="716" xml:space="preserve">
IF(AND(K215="",K216="",K217="",K218="",K219=""),"",
COUNTIFS(K215:K219,"&lt;&gt;""",M215:M219,"=Válido"))</f>
        <v/>
      </c>
      <c r="Q215" s="230" t="str">
        <f t="shared" ref="Q215" si="717" xml:space="preserve">
IF(T215&lt;&gt;"Preenchimento correto","",
IF(P215=1,0,
IF(P215=0,"",
IF(P215="","",
ROUND(_xlfn.STDEV.S(AD215:AD219)/AVERAGE(AD215:AD219),4)))))</f>
        <v/>
      </c>
      <c r="R215" s="232" t="str">
        <f t="shared" ref="R215" si="718" xml:space="preserve">
IF(T215&lt;&gt;"Preenchimento correto","",
IF(P215="","",
IF(P215=0,"",
IF(O215="","",
IF(O215="Menor valor",MIN(AD215:AD219),
IF(AND(O215="Tend. central",Q215&lt;=0.25),ROUND(AVERAGE(AD215:AD219),2),
IF(AND(O215="Tend. central",Q215&gt;0.25),ROUND(MEDIAN(AD215:AD219),2))))))))</f>
        <v/>
      </c>
      <c r="S215" s="234" t="str">
        <f t="shared" ref="S215" si="719" xml:space="preserve">
IF(T215&lt;&gt;"Preenchimento correto","",
IF(O215="","",
IF(P215="","",
IF(P215=0,"",
IF(OR(G215="",R215=""),"",
G215*R215)))))</f>
        <v/>
      </c>
      <c r="T215" s="236" t="str">
        <f t="shared" ref="T215" si="720" xml:space="preserve">
IF(AND(A215="",B215="",I215="",I216="",I217="",I218="",I219="",K215="",K216="",K217="",K218="",K219="",L215="",L216="",L217="",L218="",L219="",M215="",M216="",M217="",M218="",M219="",O215=""),"",
IF(A215="","Preenchimento incompleto: falta informar o ID SEC - B01.01",
IF(AND(A215&lt;&gt;"",B215&lt;&gt;"",I215="",I216="",I217="",I218="",I219="",K215="",K216="",K217="",K218="",K219="",L215="",L216="",L217="",L218="",L219="",M215="",M216="",M217="",M218="",M219="",O215=""),"Preenchimento incompleto: item sem nenhuma informação de empresa e preço e fonte de preço e validade do orçamento e modalidade de cálculo - B02.01",
IF(AND(B215="",OR(I215&lt;&gt;"",I216&lt;&gt;"",I217&lt;&gt;"",I218&lt;&gt;"",I219&lt;&gt;"",K215&lt;&gt;"",K216&lt;&gt;"",K217&lt;&gt;"",K218&lt;&gt;"",K219&lt;&gt;"",L215&lt;&gt;"",L216&lt;&gt;"",L217&lt;&gt;"",L218&lt;&gt;"",L219&lt;&gt;"",M215&lt;&gt;"",M216&lt;&gt;"",M217&lt;&gt;"",M218&lt;&gt;"",M219&lt;&gt;"",O215&lt;&gt;"")),"Erro: há empresa(s) e/ou preço(s) e/ou fonte(s) de preço e/ou validade(s) do orçamento e/ou modalidade de cálculo informados para item inexistente - B03.01",
IF(AND(I215&lt;&gt;"",OR(K215="",L215="",M215="",O215="")),"Preenchimento incompleto: empresa sem preço e(ou) fonte de preço e(ou) validade do orçamento e(ou) modalidade de cálculo associados - B04.01",
IF(AND(I216&lt;&gt;"",OR(K216="",L216="",M216="",O215="")),"Preenchimento incompleto: empresa sem preço e(ou) fonte de preço e(ou) validade do orçamento e(ou) modalidade de cálculo associados - B04.02",
IF(AND(I217&lt;&gt;"",OR(K217="",L217="",M217="",O215="")),"Preenchimento incompleto: empresa sem preço e(ou) fonte de preço e(ou) validade do orçamento e(ou) modalidade de cálculo associados - B04.03",
IF(AND(I218&lt;&gt;"",OR(K218="",L218="",M218="",O215="")),"Preenchimento incompleto: empresa sem preço e(ou) fonte de preço e(ou) validade do orçamento e(ou) modalidade de cálculo associados - B04.04",
IF(AND(I219&lt;&gt;"",OR(K219="",L219="",M219="",O215="")),"Preenchimento incompleto: empresa sem preço e(ou) fonte de preço e(ou) validade do orçamento e(ou) modalidade de cálculo associados - B04.05",
IF(AND(K215&lt;&gt;"",OR(I215="",L215="",M215="",O215="")),"Preenchimento incompleto: preço sem empresa e(ou) fonte do preço associados e(ou) validade do orçamento e(ou) modalidade de cálculo associados - B05.01",
IF(AND(K216&lt;&gt;"",OR(I216="",L216="",M216="",O215="")),"Preenchimento incompleto: preço sem empresa e(ou) fonte do preço associados e(ou) validade do orçamento e(ou) modalidade de cálculo associados - B05.02",
IF(AND(K217&lt;&gt;"",OR(I217="",L217="",M217="",O215="")),"Preenchimento incompleto: preço sem empresa e(ou) fonte do preço associados e(ou) validade do orçamento e(ou) modalidade de cálculo associados - B05.03",
IF(AND(K218&lt;&gt;"",OR(I218="",L218="",M218="",O215="")),"Preenchimento incompleto: preço sem empresa e(ou) fonte do preço associados e(ou) validade do orçamento e(ou) modalidade de cálculo associados - B05.04",
IF(AND(K219&lt;&gt;"",OR(I219="",L219="",M219="",O215="")),"Preenchimento incompleto: preço sem empresa e(ou) fonte do preço associados e(ou) validade do orçamento e(ou) modalidade de cálculo associados - B05.05",
IF(AND(L215&lt;&gt;"",OR(K215="",I215="",M215="",O215="")),"Preenchimento incompleto: fonte do preço sem empresa e(ou) preço associados e(ou) validade do orçamento e(ou) modalidade de cálculo associados - B06.01",
IF(AND(L216&lt;&gt;"",OR(K216="",I216="",M216="",O215="")),"Preenchimento incompleto: fonte do preço sem empresa e(ou) preço associados e(ou) validade do orçamento e(ou) modalidade de cálculo associados - B06.02",
IF(AND(L217&lt;&gt;"",OR(K217="",I217="",M217="",O215="")),"Preenchimento incompleto: fonte do preço sem empresa e(ou) preço associados e(ou) validade do orçamento e(ou) modalidade de cálculo associados - B06.03",
IF(AND(L218&lt;&gt;"",OR(K218="",I218="",M218="",O215="")),"Preenchimento incompleto: fonte do preço sem empresa e(ou) preço associados e(ou) validade do orçamento e(ou) modalidade de cálculo associados - B06.04",
IF(AND(L219&lt;&gt;"",OR(K219="",I219="",M219="",O215="")),"Preenchimento incompleto: fonte do preço sem empresa e(ou) preço associados e(ou) validade do orçamento e(ou) modalidade de cálculo associados - B06.05",
IF(AND(M215&lt;&gt;"",OR(K215="",I215="",L215="",O215="")),"Preenchimento incompleto: validade do orçamento sem empresa e(ou) preço associados e(ou) fonte do preço e(ou) modalidade de cálculo associados - B07.01",
IF(AND(M216&lt;&gt;"",OR(K216="",I216="",L216="",O215="")),"Preenchimento incompleto: validade do orçamento sem empresa e(ou) preço associados e(ou) fonte do preço e(ou) modalidade de cálculo associados - B07.02",
IF(AND(M217&lt;&gt;"",OR(K217="",I217="",L217="",O215="")),"Preenchimento incompleto: validade do orçamento sem empresa e(ou) preço associados e(ou) fonte do preço e(ou) modalidade de cálculo associados - B07.03",
IF(AND(M218&lt;&gt;"",OR(K218="",I218="",L218="",O215="")),"Preenchimento incompleto: validade do orçamento sem empresa e(ou) preço associados e(ou) fonte do preço e(ou) modalidade de cálculo associados - B07.04",
IF(AND(M219&lt;&gt;"",OR(K219="",I219="",L219="",O215="")),"Preenchimento incompleto: validade do orçamento sem empresa e(ou) preço associados e(ou) fonte do preço e(ou) modalidade de cálculo associados - B07.05",
IF(O215="","Preenchimento incompleto: modalidade de cálculo não informada - B08.01",
IF(V215="Erro: há repetição de empresa de mídia especializada para o item sendo precificado - B09.01a05","Erro: há repetição de empresa de mídia especializada para o item sendo precificado - B09.01a05",
IF(W215="Erro: há repetição de empresa de orçamento de empresa para o item sendo precificado - B10.01a05","Erro: há repetição de empresa de orçamento de empresa para o item sendo precificado - B10.01a05",
IF(X215="Erro: a fonte de preços informada é incompatível com compras governamentais - B11.01a05","Erro: a fonte de preços informada é incompatível com compras governamentais - B11.01a05",
IF(Y215="Erro: a fonte de preços informada é incompatível com compras governamentais - B12.01a05","Erro: a fonte de preços informada é incompatível com compras governamentais - B12.01a05",
IF(Z215="Erro: há linhas sendo puladas - B13.01a04","Erro: há linhas sendo puladas - B13.01a04",
IF(AA215="Erro: há linhas sendo puladas - B14.01a05","Erro: há linhas sendo puladas - B14.01a05",
IF(AB215="Erro: há linhas sendo puladas - B15.01a05","Erro: há linhas sendo puladas - B15.01a05",
IF(AC215="Erro: há linhas sendo puladas - B16.01a05","Erro: há linhas sendo puladas - B16.01a05",
IF(AND(P215&lt;&gt;"",P215=0),"Preenchimento incompleto: número de propostas válidas igual a zero - B17.01",
"Preenchimento correto"))))))))))))))))))))))))))))))))))</f>
        <v/>
      </c>
      <c r="U215" s="23"/>
      <c r="V215" s="121" t="str">
        <f t="shared" ref="V215" si="721" xml:space="preserve">
IF(COUNTIFS(I215:I219,I215,L215:L219,"=Mídia especializada")&gt;1,"Erro: há repetição de empresa de mídia especializada para o item sendo precificado - B09.01a05",
IF(COUNTIFS(I215:I219,I216,L215:L219,"=Mídia especializada")&gt;1,"Erro: há repetição de empresa de mídia especializada para o item sendo precificado - B09.01a05",
IF(COUNTIFS(I215:I219,I217,L215:L219,"=Mídia especializada")&gt;1,"Erro: há repetição de empresa de mídia especializada para o item sendo precificado - B09.01a05",
IF(COUNTIFS(I215:I219,I218,L215:L219,"=Mídia especializada")&gt;1,"Erro: há repetição de empresa de mídia especializada para o item sendo precificado - B09.01a05",
IF(COUNTIFS(I215:I219,I219,L215:L219,"=Mídia especializada")&gt;1,"Erro: há repetição de empresa de mídia especializada para o item sendo precificado - B09.01a05",
"***")))))</f>
        <v>***</v>
      </c>
      <c r="W215" s="119" t="str">
        <f t="shared" ref="W215" si="722" xml:space="preserve">
IF(COUNTIFS(I215:I219,I215,L215:L219,"=Orçamento de empresa")&gt;1,"Erro: há repetição de empresa de orçamento de empresa para o item sendo precificado - B10.01a05",
IF(COUNTIFS(I215:I219,I216,L215:L219,"=Orçamento de empresa")&gt;1,"Erro: há repetição de empresa de orçamento de empresa para o item sendo precificado - B10.01a05",
IF(COUNTIFS(I215:I219,I217,L215:L219,"=Orçamento de empresa")&gt;1,"Erro: há repetição de empresa de orçamento de empresa para o item sendo precificado - B10.01a05",
IF(COUNTIFS(I215:I219,I218,L215:L219,"=Orçamento de empresa")&gt;1,"Erro: há repetição de empresa de orçamento de empresa para o item sendo precificado - B10.01a05",
IF(COUNTIFS(I215:I219,I219,L215:L219,"=Orçamento de empresa")&gt;1,"Erro: há repetição de empresa de orçamento de empresa para o item sendo precificado - B10.01a05",
"***")))))</f>
        <v>***</v>
      </c>
      <c r="X215" s="119" t="str">
        <f t="shared" ref="X215" si="723" xml:space="preserve">
IF(AND(I215="Compras governamentais",K215&lt;&gt;"",L215="Orçamento de empresa"),"Erro: a fonte de preços informada é incompatível com compras governamentais - B11.01a05",
IF(AND(I216="Compras governamentais",K216&lt;&gt;"",L216="Orçamento de empresa"),"Erro: a fonte de preços informada é incompatível com compras governamentais - B11.01a05",
IF(AND(I217="Compras governamentais",K217&lt;&gt;"",L217="Orçamento de empresa"),"Erro: a fonte de preços informada é incompatível com compras governamentais - B11.01a05",
IF(AND(I218="Compras governamentais",K218&lt;&gt;"",L218="Orçamento de empresa"),"Erro: a fonte de preços informada é incompatível com compras governamentais - B11.01a05",
IF(AND(I219="Compras governamentais",K219&lt;&gt;"",L219="Orçamento de empresa"),"Erro: a fonte de preços informada é incompatível com compras governamentais - B11.01a05",
"***")))))</f>
        <v>***</v>
      </c>
      <c r="Y215" s="119" t="str">
        <f t="shared" ref="Y215" si="724" xml:space="preserve">
IF(AND(I215="Compras governamentais",K215&lt;&gt;"",L215="Mídia especializada"),"Erro: a fonte de preços informada é incompatível com compras governamentais - B12.01a05",
IF(AND(I216="Compras governamentais",K216&lt;&gt;"",L216="Mídia especializada"),"Erro: a fonte de preços informada é incompatível com compras governamentais - B12.01a05",
IF(AND(I217="Compras governamentais",K217&lt;&gt;"",L217="Mídia especializada"),"Erro: a fonte de preços informada é incompatível com compras governamentais - B12.01a05",
IF(AND(I218="Compras governamentais",K218&lt;&gt;"",L218="Mídia especializada"),"Erro: a fonte de preços informada é incompatível com compras governamentais - B12.01a05",
IF(AND(I219="Compras governamentais",K219&lt;&gt;"",L219="Mídia especializada"),"Erro: a fonte de preços informada é incompatível com compras governamentais - B12.01a05",
"***")))))</f>
        <v>***</v>
      </c>
      <c r="Z215" s="119" t="str">
        <f t="shared" ref="Z215" si="725" xml:space="preserve">
IF(AND(I216&lt;&gt;"",OR(I215="")),"Erro: há linhas sendo puladas - B13.01a04",
IF(AND(I217&lt;&gt;"",OR(I215="",I216="")),"Erro: há linhas sendo puladas - B13.01a04",
IF(AND(I218&lt;&gt;"",OR(I215="",I216="",I217="")),"Erro: há linhas sendo puladas - B13.01a04",
IF(AND(I219&lt;&gt;"",OR(I215="",I216="",I217="",I218="")),"Erro: há linhas sendo puladas - B13.01a04",
"***"))))</f>
        <v>***</v>
      </c>
      <c r="AA215" s="119" t="str">
        <f t="shared" ref="AA215" si="726" xml:space="preserve">
IF(AND(K216&lt;&gt;"",OR(K215="")),"Erro: há linhas sendo puladas - B14.01a05",
IF(AND(K217&lt;&gt;"",OR(K215="",K216="")),"Erro: há linhas sendo puladas - B14.01a05",
IF(AND(K218&lt;&gt;"",OR(K215="",K216="",K217="")),"Erro: há linhas sendo puladas - B14.01a05",
IF(AND(K219&lt;&gt;"",OR(K215="",K216="",K217="",K218="")),"Erro: há linhas sendo puladas - B14.01a05",
"***"))))</f>
        <v>***</v>
      </c>
      <c r="AB215" s="119" t="str">
        <f t="shared" ref="AB215" si="727" xml:space="preserve">
IF(AND(L216&lt;&gt;"",OR(L215="")),"Erro: há linhas sendo puladas - B15.01a05",
IF(AND(L217&lt;&gt;"",OR(L215="",L216="")),"Erro: há linhas sendo puladas - B15.01a05",
IF(AND(L218&lt;&gt;"",OR(L215="",L216="",L217="")),"Erro: há linhas sendo puladas - B15.01a05",
IF(AND(L219&lt;&gt;"",OR(L215="",L216="",L217="",L218="")),"Erro: há linhas sendo puladas - B15.01a05",
"***"))))</f>
        <v>***</v>
      </c>
      <c r="AC215" s="119" t="str">
        <f t="shared" ref="AC215" si="728" xml:space="preserve">
IF(AND(M216&lt;&gt;"",OR(M215="")),"Erro: há linhas sendo puladas - B16.01a05",
IF(AND(M217&lt;&gt;"",OR(M215="",M216="")),"Erro: há linhas sendo puladas - B16.01a05",
IF(AND(M218&lt;&gt;"",OR(M215="",M216="",M217="")),"Erro: há linhas sendo puladas - B16.01a05",
IF(AND(M219&lt;&gt;"",OR(M215="",M216="",M217="",M218="")),"Erro: há linhas sendo puladas - B16.01a05",
"***"))))</f>
        <v>***</v>
      </c>
      <c r="AD215" s="131" t="str">
        <f t="shared" ref="AD215" si="729" xml:space="preserve">
IF(T215&lt;&gt;"Preenchimento correto","",
IF(K215="","",
IF(M215="Não válido","",
K215)))</f>
        <v/>
      </c>
    </row>
    <row r="216" spans="1:30" ht="15" customHeight="1">
      <c r="A216" s="242"/>
      <c r="B216" s="257"/>
      <c r="C216" s="217"/>
      <c r="D216" s="218"/>
      <c r="E216" s="219"/>
      <c r="F216" s="220"/>
      <c r="G216" s="221"/>
      <c r="H216" s="35">
        <v>2</v>
      </c>
      <c r="I216" s="172"/>
      <c r="J216" s="36" t="str">
        <f xml:space="preserve">
IF(I216="","",
VLOOKUP(I216,'BD EMPRES'!$B$8:$C$507,2,FALSE))</f>
        <v/>
      </c>
      <c r="K216" s="178"/>
      <c r="L216" s="179"/>
      <c r="M216" s="179"/>
      <c r="N216" s="180"/>
      <c r="O216" s="223"/>
      <c r="P216" s="228"/>
      <c r="Q216" s="230"/>
      <c r="R216" s="232"/>
      <c r="S216" s="234"/>
      <c r="T216" s="236"/>
      <c r="U216" s="23"/>
      <c r="V216" s="122"/>
      <c r="W216" s="118"/>
      <c r="X216" s="118"/>
      <c r="Y216" s="118"/>
      <c r="Z216" s="118"/>
      <c r="AA216" s="118"/>
      <c r="AB216" s="118"/>
      <c r="AC216" s="118"/>
      <c r="AD216" s="132" t="str">
        <f t="shared" ref="AD216" si="730" xml:space="preserve">
IF(T215&lt;&gt;"Preenchimento correto","",
IF(K216="","",
IF(M216="Não válido","",
K216)))</f>
        <v/>
      </c>
    </row>
    <row r="217" spans="1:30" ht="15" customHeight="1">
      <c r="A217" s="242"/>
      <c r="B217" s="257"/>
      <c r="C217" s="217"/>
      <c r="D217" s="218"/>
      <c r="E217" s="219"/>
      <c r="F217" s="220"/>
      <c r="G217" s="221"/>
      <c r="H217" s="35">
        <v>3</v>
      </c>
      <c r="I217" s="172"/>
      <c r="J217" s="36" t="str">
        <f xml:space="preserve">
IF(I217="","",
VLOOKUP(I217,'BD EMPRES'!$B$8:$C$507,2,FALSE))</f>
        <v/>
      </c>
      <c r="K217" s="178"/>
      <c r="L217" s="179"/>
      <c r="M217" s="179"/>
      <c r="N217" s="180"/>
      <c r="O217" s="223"/>
      <c r="P217" s="228"/>
      <c r="Q217" s="230"/>
      <c r="R217" s="232"/>
      <c r="S217" s="234"/>
      <c r="T217" s="236"/>
      <c r="U217" s="23"/>
      <c r="V217" s="122"/>
      <c r="W217" s="118"/>
      <c r="X217" s="118"/>
      <c r="Y217" s="118"/>
      <c r="Z217" s="118"/>
      <c r="AA217" s="118"/>
      <c r="AB217" s="118"/>
      <c r="AC217" s="118"/>
      <c r="AD217" s="132" t="str">
        <f t="shared" ref="AD217" si="731" xml:space="preserve">
IF(T215&lt;&gt;"Preenchimento correto","",
IF(K217="","",
IF(M217="Não válido","",
K217)))</f>
        <v/>
      </c>
    </row>
    <row r="218" spans="1:30" ht="15" customHeight="1">
      <c r="A218" s="242"/>
      <c r="B218" s="257"/>
      <c r="C218" s="217"/>
      <c r="D218" s="218"/>
      <c r="E218" s="219"/>
      <c r="F218" s="220"/>
      <c r="G218" s="221"/>
      <c r="H218" s="35">
        <v>4</v>
      </c>
      <c r="I218" s="172"/>
      <c r="J218" s="36" t="str">
        <f xml:space="preserve">
IF(I218="","",
VLOOKUP(I218,'BD EMPRES'!$B$8:$C$507,2,FALSE))</f>
        <v/>
      </c>
      <c r="K218" s="178"/>
      <c r="L218" s="179"/>
      <c r="M218" s="179"/>
      <c r="N218" s="180"/>
      <c r="O218" s="223"/>
      <c r="P218" s="228"/>
      <c r="Q218" s="230"/>
      <c r="R218" s="232"/>
      <c r="S218" s="234"/>
      <c r="T218" s="236"/>
      <c r="U218" s="23"/>
      <c r="V218" s="122"/>
      <c r="W218" s="118"/>
      <c r="X218" s="118"/>
      <c r="Y218" s="118"/>
      <c r="Z218" s="118"/>
      <c r="AA218" s="118"/>
      <c r="AB218" s="118"/>
      <c r="AC218" s="118"/>
      <c r="AD218" s="132" t="str">
        <f t="shared" ref="AD218" si="732" xml:space="preserve">
IF(T215&lt;&gt;"Preenchimento correto","",
IF(K218="","",
IF(M218="Não válido","",
K218)))</f>
        <v/>
      </c>
    </row>
    <row r="219" spans="1:30" ht="15" customHeight="1">
      <c r="A219" s="242"/>
      <c r="B219" s="257"/>
      <c r="C219" s="217"/>
      <c r="D219" s="218"/>
      <c r="E219" s="219"/>
      <c r="F219" s="220"/>
      <c r="G219" s="221"/>
      <c r="H219" s="37">
        <v>5</v>
      </c>
      <c r="I219" s="172"/>
      <c r="J219" s="38" t="str">
        <f xml:space="preserve">
IF(I219="","",
VLOOKUP(I219,'BD EMPRES'!$B$8:$C$507,2,FALSE))</f>
        <v/>
      </c>
      <c r="K219" s="183"/>
      <c r="L219" s="181"/>
      <c r="M219" s="181"/>
      <c r="N219" s="182"/>
      <c r="O219" s="224"/>
      <c r="P219" s="228"/>
      <c r="Q219" s="230"/>
      <c r="R219" s="232"/>
      <c r="S219" s="234"/>
      <c r="T219" s="236"/>
      <c r="U219" s="23"/>
      <c r="V219" s="133"/>
      <c r="W219" s="134"/>
      <c r="X219" s="134"/>
      <c r="Y219" s="134"/>
      <c r="Z219" s="134"/>
      <c r="AA219" s="134"/>
      <c r="AB219" s="134"/>
      <c r="AC219" s="134"/>
      <c r="AD219" s="135" t="str">
        <f t="shared" ref="AD219" si="733" xml:space="preserve">
IF(T215&gt;"Preenchimento correto","",
IF(K219="","",
IF(M219="Não válido","",
K219)))</f>
        <v/>
      </c>
    </row>
    <row r="220" spans="1:30" ht="15" customHeight="1">
      <c r="A220" s="242"/>
      <c r="B220" s="257" t="str">
        <f>IF(OR('BD ITEM'!$Q54&lt;&gt;"Preenchimento correto"),"",'BD ITEM'!B54)</f>
        <v/>
      </c>
      <c r="C220" s="217" t="str">
        <f>IF(OR('BD ITEM'!$Q54&lt;&gt;"Preenchimento correto"),"",'BD ITEM'!C54)</f>
        <v/>
      </c>
      <c r="D220" s="218" t="str">
        <f>IF(OR('BD ITEM'!$Q54&lt;&gt;"Preenchimento correto"),"",'BD ITEM'!D54)</f>
        <v/>
      </c>
      <c r="E220" s="219" t="str">
        <f>IF(OR('BD ITEM'!$Q54&lt;&gt;"Preenchimento correto"),"",'BD ITEM'!J54)</f>
        <v/>
      </c>
      <c r="F220" s="220" t="str">
        <f>IF(OR('BD ITEM'!$Q54&lt;&gt;"Preenchimento correto"),"",'BD ITEM'!K54)</f>
        <v/>
      </c>
      <c r="G220" s="221" t="str">
        <f>IF(OR('BD ITEM'!$Q54&lt;&gt;"Preenchimento correto"),"",'BD ITEM'!L54)</f>
        <v/>
      </c>
      <c r="H220" s="39">
        <v>1</v>
      </c>
      <c r="I220" s="173"/>
      <c r="J220" s="34" t="str">
        <f xml:space="preserve">
IF(I220="","",
VLOOKUP(I220,'BD EMPRES'!$B$8:$C$507,2,FALSE))</f>
        <v/>
      </c>
      <c r="K220" s="175"/>
      <c r="L220" s="176"/>
      <c r="M220" s="176"/>
      <c r="N220" s="177"/>
      <c r="O220" s="222"/>
      <c r="P220" s="228" t="str">
        <f t="shared" ref="P220" si="734" xml:space="preserve">
IF(AND(K220="",K221="",K222="",K223="",K224=""),"",
COUNTIFS(K220:K224,"&lt;&gt;""",M220:M224,"=Válido"))</f>
        <v/>
      </c>
      <c r="Q220" s="230" t="str">
        <f t="shared" ref="Q220" si="735" xml:space="preserve">
IF(T220&lt;&gt;"Preenchimento correto","",
IF(P220=1,0,
IF(P220=0,"",
IF(P220="","",
ROUND(_xlfn.STDEV.S(AD220:AD224)/AVERAGE(AD220:AD224),4)))))</f>
        <v/>
      </c>
      <c r="R220" s="232" t="str">
        <f t="shared" ref="R220" si="736" xml:space="preserve">
IF(T220&lt;&gt;"Preenchimento correto","",
IF(P220="","",
IF(P220=0,"",
IF(O220="","",
IF(O220="Menor valor",MIN(AD220:AD224),
IF(AND(O220="Tend. central",Q220&lt;=0.25),ROUND(AVERAGE(AD220:AD224),2),
IF(AND(O220="Tend. central",Q220&gt;0.25),ROUND(MEDIAN(AD220:AD224),2))))))))</f>
        <v/>
      </c>
      <c r="S220" s="234" t="str">
        <f t="shared" ref="S220" si="737" xml:space="preserve">
IF(T220&lt;&gt;"Preenchimento correto","",
IF(O220="","",
IF(P220="","",
IF(P220=0,"",
IF(OR(G220="",R220=""),"",
G220*R220)))))</f>
        <v/>
      </c>
      <c r="T220" s="236" t="str">
        <f t="shared" ref="T220" si="738" xml:space="preserve">
IF(AND(A220="",B220="",I220="",I221="",I222="",I223="",I224="",K220="",K221="",K222="",K223="",K224="",L220="",L221="",L222="",L223="",L224="",M220="",M221="",M222="",M223="",M224="",O220=""),"",
IF(A220="","Preenchimento incompleto: falta informar o ID SEC - B01.01",
IF(AND(A220&lt;&gt;"",B220&lt;&gt;"",I220="",I221="",I222="",I223="",I224="",K220="",K221="",K222="",K223="",K224="",L220="",L221="",L222="",L223="",L224="",M220="",M221="",M222="",M223="",M224="",O220=""),"Preenchimento incompleto: item sem nenhuma informação de empresa e preço e fonte de preço e validade do orçamento e modalidade de cálculo - B02.01",
IF(AND(B220="",OR(I220&lt;&gt;"",I221&lt;&gt;"",I222&lt;&gt;"",I223&lt;&gt;"",I224&lt;&gt;"",K220&lt;&gt;"",K221&lt;&gt;"",K222&lt;&gt;"",K223&lt;&gt;"",K224&lt;&gt;"",L220&lt;&gt;"",L221&lt;&gt;"",L222&lt;&gt;"",L223&lt;&gt;"",L224&lt;&gt;"",M220&lt;&gt;"",M221&lt;&gt;"",M222&lt;&gt;"",M223&lt;&gt;"",M224&lt;&gt;"",O220&lt;&gt;"")),"Erro: há empresa(s) e/ou preço(s) e/ou fonte(s) de preço e/ou validade(s) do orçamento e/ou modalidade de cálculo informados para item inexistente - B03.01",
IF(AND(I220&lt;&gt;"",OR(K220="",L220="",M220="",O220="")),"Preenchimento incompleto: empresa sem preço e(ou) fonte de preço e(ou) validade do orçamento e(ou) modalidade de cálculo associados - B04.01",
IF(AND(I221&lt;&gt;"",OR(K221="",L221="",M221="",O220="")),"Preenchimento incompleto: empresa sem preço e(ou) fonte de preço e(ou) validade do orçamento e(ou) modalidade de cálculo associados - B04.02",
IF(AND(I222&lt;&gt;"",OR(K222="",L222="",M222="",O220="")),"Preenchimento incompleto: empresa sem preço e(ou) fonte de preço e(ou) validade do orçamento e(ou) modalidade de cálculo associados - B04.03",
IF(AND(I223&lt;&gt;"",OR(K223="",L223="",M223="",O220="")),"Preenchimento incompleto: empresa sem preço e(ou) fonte de preço e(ou) validade do orçamento e(ou) modalidade de cálculo associados - B04.04",
IF(AND(I224&lt;&gt;"",OR(K224="",L224="",M224="",O220="")),"Preenchimento incompleto: empresa sem preço e(ou) fonte de preço e(ou) validade do orçamento e(ou) modalidade de cálculo associados - B04.05",
IF(AND(K220&lt;&gt;"",OR(I220="",L220="",M220="",O220="")),"Preenchimento incompleto: preço sem empresa e(ou) fonte do preço associados e(ou) validade do orçamento e(ou) modalidade de cálculo associados - B05.01",
IF(AND(K221&lt;&gt;"",OR(I221="",L221="",M221="",O220="")),"Preenchimento incompleto: preço sem empresa e(ou) fonte do preço associados e(ou) validade do orçamento e(ou) modalidade de cálculo associados - B05.02",
IF(AND(K222&lt;&gt;"",OR(I222="",L222="",M222="",O220="")),"Preenchimento incompleto: preço sem empresa e(ou) fonte do preço associados e(ou) validade do orçamento e(ou) modalidade de cálculo associados - B05.03",
IF(AND(K223&lt;&gt;"",OR(I223="",L223="",M223="",O220="")),"Preenchimento incompleto: preço sem empresa e(ou) fonte do preço associados e(ou) validade do orçamento e(ou) modalidade de cálculo associados - B05.04",
IF(AND(K224&lt;&gt;"",OR(I224="",L224="",M224="",O220="")),"Preenchimento incompleto: preço sem empresa e(ou) fonte do preço associados e(ou) validade do orçamento e(ou) modalidade de cálculo associados - B05.05",
IF(AND(L220&lt;&gt;"",OR(K220="",I220="",M220="",O220="")),"Preenchimento incompleto: fonte do preço sem empresa e(ou) preço associados e(ou) validade do orçamento e(ou) modalidade de cálculo associados - B06.01",
IF(AND(L221&lt;&gt;"",OR(K221="",I221="",M221="",O220="")),"Preenchimento incompleto: fonte do preço sem empresa e(ou) preço associados e(ou) validade do orçamento e(ou) modalidade de cálculo associados - B06.02",
IF(AND(L222&lt;&gt;"",OR(K222="",I222="",M222="",O220="")),"Preenchimento incompleto: fonte do preço sem empresa e(ou) preço associados e(ou) validade do orçamento e(ou) modalidade de cálculo associados - B06.03",
IF(AND(L223&lt;&gt;"",OR(K223="",I223="",M223="",O220="")),"Preenchimento incompleto: fonte do preço sem empresa e(ou) preço associados e(ou) validade do orçamento e(ou) modalidade de cálculo associados - B06.04",
IF(AND(L224&lt;&gt;"",OR(K224="",I224="",M224="",O220="")),"Preenchimento incompleto: fonte do preço sem empresa e(ou) preço associados e(ou) validade do orçamento e(ou) modalidade de cálculo associados - B06.05",
IF(AND(M220&lt;&gt;"",OR(K220="",I220="",L220="",O220="")),"Preenchimento incompleto: validade do orçamento sem empresa e(ou) preço associados e(ou) fonte do preço e(ou) modalidade de cálculo associados - B07.01",
IF(AND(M221&lt;&gt;"",OR(K221="",I221="",L221="",O220="")),"Preenchimento incompleto: validade do orçamento sem empresa e(ou) preço associados e(ou) fonte do preço e(ou) modalidade de cálculo associados - B07.02",
IF(AND(M222&lt;&gt;"",OR(K222="",I222="",L222="",O220="")),"Preenchimento incompleto: validade do orçamento sem empresa e(ou) preço associados e(ou) fonte do preço e(ou) modalidade de cálculo associados - B07.03",
IF(AND(M223&lt;&gt;"",OR(K223="",I223="",L223="",O220="")),"Preenchimento incompleto: validade do orçamento sem empresa e(ou) preço associados e(ou) fonte do preço e(ou) modalidade de cálculo associados - B07.04",
IF(AND(M224&lt;&gt;"",OR(K224="",I224="",L224="",O220="")),"Preenchimento incompleto: validade do orçamento sem empresa e(ou) preço associados e(ou) fonte do preço e(ou) modalidade de cálculo associados - B07.05",
IF(O220="","Preenchimento incompleto: modalidade de cálculo não informada - B08.01",
IF(V220="Erro: há repetição de empresa de mídia especializada para o item sendo precificado - B09.01a05","Erro: há repetição de empresa de mídia especializada para o item sendo precificado - B09.01a05",
IF(W220="Erro: há repetição de empresa de orçamento de empresa para o item sendo precificado - B10.01a05","Erro: há repetição de empresa de orçamento de empresa para o item sendo precificado - B10.01a05",
IF(X220="Erro: a fonte de preços informada é incompatível com compras governamentais - B11.01a05","Erro: a fonte de preços informada é incompatível com compras governamentais - B11.01a05",
IF(Y220="Erro: a fonte de preços informada é incompatível com compras governamentais - B12.01a05","Erro: a fonte de preços informada é incompatível com compras governamentais - B12.01a05",
IF(Z220="Erro: há linhas sendo puladas - B13.01a04","Erro: há linhas sendo puladas - B13.01a04",
IF(AA220="Erro: há linhas sendo puladas - B14.01a05","Erro: há linhas sendo puladas - B14.01a05",
IF(AB220="Erro: há linhas sendo puladas - B15.01a05","Erro: há linhas sendo puladas - B15.01a05",
IF(AC220="Erro: há linhas sendo puladas - B16.01a05","Erro: há linhas sendo puladas - B16.01a05",
IF(AND(P220&lt;&gt;"",P220=0),"Preenchimento incompleto: número de propostas válidas igual a zero - B17.01",
"Preenchimento correto"))))))))))))))))))))))))))))))))))</f>
        <v/>
      </c>
      <c r="U220" s="23"/>
      <c r="V220" s="121" t="str">
        <f t="shared" ref="V220" si="739" xml:space="preserve">
IF(COUNTIFS(I220:I224,I220,L220:L224,"=Mídia especializada")&gt;1,"Erro: há repetição de empresa de mídia especializada para o item sendo precificado - B09.01a05",
IF(COUNTIFS(I220:I224,I221,L220:L224,"=Mídia especializada")&gt;1,"Erro: há repetição de empresa de mídia especializada para o item sendo precificado - B09.01a05",
IF(COUNTIFS(I220:I224,I222,L220:L224,"=Mídia especializada")&gt;1,"Erro: há repetição de empresa de mídia especializada para o item sendo precificado - B09.01a05",
IF(COUNTIFS(I220:I224,I223,L220:L224,"=Mídia especializada")&gt;1,"Erro: há repetição de empresa de mídia especializada para o item sendo precificado - B09.01a05",
IF(COUNTIFS(I220:I224,I224,L220:L224,"=Mídia especializada")&gt;1,"Erro: há repetição de empresa de mídia especializada para o item sendo precificado - B09.01a05",
"***")))))</f>
        <v>***</v>
      </c>
      <c r="W220" s="119" t="str">
        <f t="shared" ref="W220" si="740" xml:space="preserve">
IF(COUNTIFS(I220:I224,I220,L220:L224,"=Orçamento de empresa")&gt;1,"Erro: há repetição de empresa de orçamento de empresa para o item sendo precificado - B10.01a05",
IF(COUNTIFS(I220:I224,I221,L220:L224,"=Orçamento de empresa")&gt;1,"Erro: há repetição de empresa de orçamento de empresa para o item sendo precificado - B10.01a05",
IF(COUNTIFS(I220:I224,I222,L220:L224,"=Orçamento de empresa")&gt;1,"Erro: há repetição de empresa de orçamento de empresa para o item sendo precificado - B10.01a05",
IF(COUNTIFS(I220:I224,I223,L220:L224,"=Orçamento de empresa")&gt;1,"Erro: há repetição de empresa de orçamento de empresa para o item sendo precificado - B10.01a05",
IF(COUNTIFS(I220:I224,I224,L220:L224,"=Orçamento de empresa")&gt;1,"Erro: há repetição de empresa de orçamento de empresa para o item sendo precificado - B10.01a05",
"***")))))</f>
        <v>***</v>
      </c>
      <c r="X220" s="119" t="str">
        <f t="shared" ref="X220" si="741" xml:space="preserve">
IF(AND(I220="Compras governamentais",K220&lt;&gt;"",L220="Orçamento de empresa"),"Erro: a fonte de preços informada é incompatível com compras governamentais - B11.01a05",
IF(AND(I221="Compras governamentais",K221&lt;&gt;"",L221="Orçamento de empresa"),"Erro: a fonte de preços informada é incompatível com compras governamentais - B11.01a05",
IF(AND(I222="Compras governamentais",K222&lt;&gt;"",L222="Orçamento de empresa"),"Erro: a fonte de preços informada é incompatível com compras governamentais - B11.01a05",
IF(AND(I223="Compras governamentais",K223&lt;&gt;"",L223="Orçamento de empresa"),"Erro: a fonte de preços informada é incompatível com compras governamentais - B11.01a05",
IF(AND(I224="Compras governamentais",K224&lt;&gt;"",L224="Orçamento de empresa"),"Erro: a fonte de preços informada é incompatível com compras governamentais - B11.01a05",
"***")))))</f>
        <v>***</v>
      </c>
      <c r="Y220" s="119" t="str">
        <f t="shared" ref="Y220" si="742" xml:space="preserve">
IF(AND(I220="Compras governamentais",K220&lt;&gt;"",L220="Mídia especializada"),"Erro: a fonte de preços informada é incompatível com compras governamentais - B12.01a05",
IF(AND(I221="Compras governamentais",K221&lt;&gt;"",L221="Mídia especializada"),"Erro: a fonte de preços informada é incompatível com compras governamentais - B12.01a05",
IF(AND(I222="Compras governamentais",K222&lt;&gt;"",L222="Mídia especializada"),"Erro: a fonte de preços informada é incompatível com compras governamentais - B12.01a05",
IF(AND(I223="Compras governamentais",K223&lt;&gt;"",L223="Mídia especializada"),"Erro: a fonte de preços informada é incompatível com compras governamentais - B12.01a05",
IF(AND(I224="Compras governamentais",K224&lt;&gt;"",L224="Mídia especializada"),"Erro: a fonte de preços informada é incompatível com compras governamentais - B12.01a05",
"***")))))</f>
        <v>***</v>
      </c>
      <c r="Z220" s="119" t="str">
        <f t="shared" ref="Z220" si="743" xml:space="preserve">
IF(AND(I221&lt;&gt;"",OR(I220="")),"Erro: há linhas sendo puladas - B13.01a04",
IF(AND(I222&lt;&gt;"",OR(I220="",I221="")),"Erro: há linhas sendo puladas - B13.01a04",
IF(AND(I223&lt;&gt;"",OR(I220="",I221="",I222="")),"Erro: há linhas sendo puladas - B13.01a04",
IF(AND(I224&lt;&gt;"",OR(I220="",I221="",I222="",I223="")),"Erro: há linhas sendo puladas - B13.01a04",
"***"))))</f>
        <v>***</v>
      </c>
      <c r="AA220" s="119" t="str">
        <f t="shared" ref="AA220" si="744" xml:space="preserve">
IF(AND(K221&lt;&gt;"",OR(K220="")),"Erro: há linhas sendo puladas - B14.01a05",
IF(AND(K222&lt;&gt;"",OR(K220="",K221="")),"Erro: há linhas sendo puladas - B14.01a05",
IF(AND(K223&lt;&gt;"",OR(K220="",K221="",K222="")),"Erro: há linhas sendo puladas - B14.01a05",
IF(AND(K224&lt;&gt;"",OR(K220="",K221="",K222="",K223="")),"Erro: há linhas sendo puladas - B14.01a05",
"***"))))</f>
        <v>***</v>
      </c>
      <c r="AB220" s="119" t="str">
        <f t="shared" ref="AB220" si="745" xml:space="preserve">
IF(AND(L221&lt;&gt;"",OR(L220="")),"Erro: há linhas sendo puladas - B15.01a05",
IF(AND(L222&lt;&gt;"",OR(L220="",L221="")),"Erro: há linhas sendo puladas - B15.01a05",
IF(AND(L223&lt;&gt;"",OR(L220="",L221="",L222="")),"Erro: há linhas sendo puladas - B15.01a05",
IF(AND(L224&lt;&gt;"",OR(L220="",L221="",L222="",L223="")),"Erro: há linhas sendo puladas - B15.01a05",
"***"))))</f>
        <v>***</v>
      </c>
      <c r="AC220" s="119" t="str">
        <f t="shared" ref="AC220" si="746" xml:space="preserve">
IF(AND(M221&lt;&gt;"",OR(M220="")),"Erro: há linhas sendo puladas - B16.01a05",
IF(AND(M222&lt;&gt;"",OR(M220="",M221="")),"Erro: há linhas sendo puladas - B16.01a05",
IF(AND(M223&lt;&gt;"",OR(M220="",M221="",M222="")),"Erro: há linhas sendo puladas - B16.01a05",
IF(AND(M224&lt;&gt;"",OR(M220="",M221="",M222="",M223="")),"Erro: há linhas sendo puladas - B16.01a05",
"***"))))</f>
        <v>***</v>
      </c>
      <c r="AD220" s="131" t="str">
        <f t="shared" ref="AD220" si="747" xml:space="preserve">
IF(T220&lt;&gt;"Preenchimento correto","",
IF(K220="","",
IF(M220="Não válido","",
K220)))</f>
        <v/>
      </c>
    </row>
    <row r="221" spans="1:30" ht="15" customHeight="1">
      <c r="A221" s="242"/>
      <c r="B221" s="257"/>
      <c r="C221" s="217"/>
      <c r="D221" s="218"/>
      <c r="E221" s="219"/>
      <c r="F221" s="220"/>
      <c r="G221" s="221"/>
      <c r="H221" s="35">
        <v>2</v>
      </c>
      <c r="I221" s="172"/>
      <c r="J221" s="36" t="str">
        <f xml:space="preserve">
IF(I221="","",
VLOOKUP(I221,'BD EMPRES'!$B$8:$C$507,2,FALSE))</f>
        <v/>
      </c>
      <c r="K221" s="178"/>
      <c r="L221" s="179"/>
      <c r="M221" s="179"/>
      <c r="N221" s="180"/>
      <c r="O221" s="223"/>
      <c r="P221" s="228"/>
      <c r="Q221" s="230"/>
      <c r="R221" s="232"/>
      <c r="S221" s="234"/>
      <c r="T221" s="236"/>
      <c r="U221" s="23"/>
      <c r="V221" s="122"/>
      <c r="W221" s="118"/>
      <c r="X221" s="118"/>
      <c r="Y221" s="118"/>
      <c r="Z221" s="118"/>
      <c r="AA221" s="118"/>
      <c r="AB221" s="118"/>
      <c r="AC221" s="118"/>
      <c r="AD221" s="132" t="str">
        <f t="shared" ref="AD221" si="748" xml:space="preserve">
IF(T220&lt;&gt;"Preenchimento correto","",
IF(K221="","",
IF(M221="Não válido","",
K221)))</f>
        <v/>
      </c>
    </row>
    <row r="222" spans="1:30" ht="15" customHeight="1">
      <c r="A222" s="242"/>
      <c r="B222" s="257"/>
      <c r="C222" s="217"/>
      <c r="D222" s="218"/>
      <c r="E222" s="219"/>
      <c r="F222" s="220"/>
      <c r="G222" s="221"/>
      <c r="H222" s="35">
        <v>3</v>
      </c>
      <c r="I222" s="172"/>
      <c r="J222" s="36" t="str">
        <f xml:space="preserve">
IF(I222="","",
VLOOKUP(I222,'BD EMPRES'!$B$8:$C$507,2,FALSE))</f>
        <v/>
      </c>
      <c r="K222" s="178"/>
      <c r="L222" s="179"/>
      <c r="M222" s="179"/>
      <c r="N222" s="180"/>
      <c r="O222" s="223"/>
      <c r="P222" s="228"/>
      <c r="Q222" s="230"/>
      <c r="R222" s="232"/>
      <c r="S222" s="234"/>
      <c r="T222" s="236"/>
      <c r="U222" s="23"/>
      <c r="V222" s="122"/>
      <c r="W222" s="118"/>
      <c r="X222" s="118"/>
      <c r="Y222" s="118"/>
      <c r="Z222" s="118"/>
      <c r="AA222" s="118"/>
      <c r="AB222" s="118"/>
      <c r="AC222" s="118"/>
      <c r="AD222" s="132" t="str">
        <f t="shared" ref="AD222" si="749" xml:space="preserve">
IF(T220&lt;&gt;"Preenchimento correto","",
IF(K222="","",
IF(M222="Não válido","",
K222)))</f>
        <v/>
      </c>
    </row>
    <row r="223" spans="1:30" ht="15" customHeight="1">
      <c r="A223" s="242"/>
      <c r="B223" s="257"/>
      <c r="C223" s="217"/>
      <c r="D223" s="218"/>
      <c r="E223" s="219"/>
      <c r="F223" s="220"/>
      <c r="G223" s="221"/>
      <c r="H223" s="35">
        <v>4</v>
      </c>
      <c r="I223" s="172"/>
      <c r="J223" s="36" t="str">
        <f xml:space="preserve">
IF(I223="","",
VLOOKUP(I223,'BD EMPRES'!$B$8:$C$507,2,FALSE))</f>
        <v/>
      </c>
      <c r="K223" s="178"/>
      <c r="L223" s="179"/>
      <c r="M223" s="179"/>
      <c r="N223" s="180"/>
      <c r="O223" s="223"/>
      <c r="P223" s="228"/>
      <c r="Q223" s="230"/>
      <c r="R223" s="232"/>
      <c r="S223" s="234"/>
      <c r="T223" s="236"/>
      <c r="U223" s="23"/>
      <c r="V223" s="122"/>
      <c r="W223" s="118"/>
      <c r="X223" s="118"/>
      <c r="Y223" s="118"/>
      <c r="Z223" s="118"/>
      <c r="AA223" s="118"/>
      <c r="AB223" s="118"/>
      <c r="AC223" s="118"/>
      <c r="AD223" s="132" t="str">
        <f t="shared" ref="AD223" si="750" xml:space="preserve">
IF(T220&lt;&gt;"Preenchimento correto","",
IF(K223="","",
IF(M223="Não válido","",
K223)))</f>
        <v/>
      </c>
    </row>
    <row r="224" spans="1:30" ht="15" customHeight="1">
      <c r="A224" s="242"/>
      <c r="B224" s="257"/>
      <c r="C224" s="217"/>
      <c r="D224" s="218"/>
      <c r="E224" s="219"/>
      <c r="F224" s="220"/>
      <c r="G224" s="221"/>
      <c r="H224" s="37">
        <v>5</v>
      </c>
      <c r="I224" s="172"/>
      <c r="J224" s="38" t="str">
        <f xml:space="preserve">
IF(I224="","",
VLOOKUP(I224,'BD EMPRES'!$B$8:$C$507,2,FALSE))</f>
        <v/>
      </c>
      <c r="K224" s="183"/>
      <c r="L224" s="181"/>
      <c r="M224" s="181"/>
      <c r="N224" s="182"/>
      <c r="O224" s="224"/>
      <c r="P224" s="228"/>
      <c r="Q224" s="230"/>
      <c r="R224" s="232"/>
      <c r="S224" s="234"/>
      <c r="T224" s="236"/>
      <c r="U224" s="23"/>
      <c r="V224" s="133"/>
      <c r="W224" s="134"/>
      <c r="X224" s="134"/>
      <c r="Y224" s="134"/>
      <c r="Z224" s="134"/>
      <c r="AA224" s="134"/>
      <c r="AB224" s="134"/>
      <c r="AC224" s="134"/>
      <c r="AD224" s="135" t="str">
        <f t="shared" ref="AD224" si="751" xml:space="preserve">
IF(T220&gt;"Preenchimento correto","",
IF(K224="","",
IF(M224="Não válido","",
K224)))</f>
        <v/>
      </c>
    </row>
    <row r="225" spans="1:30" ht="15" customHeight="1">
      <c r="A225" s="242"/>
      <c r="B225" s="257" t="str">
        <f>IF(OR('BD ITEM'!$Q55&lt;&gt;"Preenchimento correto"),"",'BD ITEM'!B55)</f>
        <v/>
      </c>
      <c r="C225" s="217" t="str">
        <f>IF(OR('BD ITEM'!$Q55&lt;&gt;"Preenchimento correto"),"",'BD ITEM'!C55)</f>
        <v/>
      </c>
      <c r="D225" s="218" t="str">
        <f>IF(OR('BD ITEM'!$Q55&lt;&gt;"Preenchimento correto"),"",'BD ITEM'!D55)</f>
        <v/>
      </c>
      <c r="E225" s="219" t="str">
        <f>IF(OR('BD ITEM'!$Q55&lt;&gt;"Preenchimento correto"),"",'BD ITEM'!J55)</f>
        <v/>
      </c>
      <c r="F225" s="220" t="str">
        <f>IF(OR('BD ITEM'!$Q55&lt;&gt;"Preenchimento correto"),"",'BD ITEM'!K55)</f>
        <v/>
      </c>
      <c r="G225" s="221" t="str">
        <f>IF(OR('BD ITEM'!$Q55&lt;&gt;"Preenchimento correto"),"",'BD ITEM'!L55)</f>
        <v/>
      </c>
      <c r="H225" s="39">
        <v>1</v>
      </c>
      <c r="I225" s="173"/>
      <c r="J225" s="34" t="str">
        <f xml:space="preserve">
IF(I225="","",
VLOOKUP(I225,'BD EMPRES'!$B$8:$C$507,2,FALSE))</f>
        <v/>
      </c>
      <c r="K225" s="175"/>
      <c r="L225" s="176"/>
      <c r="M225" s="176"/>
      <c r="N225" s="177"/>
      <c r="O225" s="222"/>
      <c r="P225" s="228" t="str">
        <f t="shared" ref="P225" si="752" xml:space="preserve">
IF(AND(K225="",K226="",K227="",K228="",K229=""),"",
COUNTIFS(K225:K229,"&lt;&gt;""",M225:M229,"=Válido"))</f>
        <v/>
      </c>
      <c r="Q225" s="230" t="str">
        <f t="shared" ref="Q225" si="753" xml:space="preserve">
IF(T225&lt;&gt;"Preenchimento correto","",
IF(P225=1,0,
IF(P225=0,"",
IF(P225="","",
ROUND(_xlfn.STDEV.S(AD225:AD229)/AVERAGE(AD225:AD229),4)))))</f>
        <v/>
      </c>
      <c r="R225" s="232" t="str">
        <f t="shared" ref="R225" si="754" xml:space="preserve">
IF(T225&lt;&gt;"Preenchimento correto","",
IF(P225="","",
IF(P225=0,"",
IF(O225="","",
IF(O225="Menor valor",MIN(AD225:AD229),
IF(AND(O225="Tend. central",Q225&lt;=0.25),ROUND(AVERAGE(AD225:AD229),2),
IF(AND(O225="Tend. central",Q225&gt;0.25),ROUND(MEDIAN(AD225:AD229),2))))))))</f>
        <v/>
      </c>
      <c r="S225" s="234" t="str">
        <f t="shared" ref="S225" si="755" xml:space="preserve">
IF(T225&lt;&gt;"Preenchimento correto","",
IF(O225="","",
IF(P225="","",
IF(P225=0,"",
IF(OR(G225="",R225=""),"",
G225*R225)))))</f>
        <v/>
      </c>
      <c r="T225" s="236" t="str">
        <f t="shared" ref="T225" si="756" xml:space="preserve">
IF(AND(A225="",B225="",I225="",I226="",I227="",I228="",I229="",K225="",K226="",K227="",K228="",K229="",L225="",L226="",L227="",L228="",L229="",M225="",M226="",M227="",M228="",M229="",O225=""),"",
IF(A225="","Preenchimento incompleto: falta informar o ID SEC - B01.01",
IF(AND(A225&lt;&gt;"",B225&lt;&gt;"",I225="",I226="",I227="",I228="",I229="",K225="",K226="",K227="",K228="",K229="",L225="",L226="",L227="",L228="",L229="",M225="",M226="",M227="",M228="",M229="",O225=""),"Preenchimento incompleto: item sem nenhuma informação de empresa e preço e fonte de preço e validade do orçamento e modalidade de cálculo - B02.01",
IF(AND(B225="",OR(I225&lt;&gt;"",I226&lt;&gt;"",I227&lt;&gt;"",I228&lt;&gt;"",I229&lt;&gt;"",K225&lt;&gt;"",K226&lt;&gt;"",K227&lt;&gt;"",K228&lt;&gt;"",K229&lt;&gt;"",L225&lt;&gt;"",L226&lt;&gt;"",L227&lt;&gt;"",L228&lt;&gt;"",L229&lt;&gt;"",M225&lt;&gt;"",M226&lt;&gt;"",M227&lt;&gt;"",M228&lt;&gt;"",M229&lt;&gt;"",O225&lt;&gt;"")),"Erro: há empresa(s) e/ou preço(s) e/ou fonte(s) de preço e/ou validade(s) do orçamento e/ou modalidade de cálculo informados para item inexistente - B03.01",
IF(AND(I225&lt;&gt;"",OR(K225="",L225="",M225="",O225="")),"Preenchimento incompleto: empresa sem preço e(ou) fonte de preço e(ou) validade do orçamento e(ou) modalidade de cálculo associados - B04.01",
IF(AND(I226&lt;&gt;"",OR(K226="",L226="",M226="",O225="")),"Preenchimento incompleto: empresa sem preço e(ou) fonte de preço e(ou) validade do orçamento e(ou) modalidade de cálculo associados - B04.02",
IF(AND(I227&lt;&gt;"",OR(K227="",L227="",M227="",O225="")),"Preenchimento incompleto: empresa sem preço e(ou) fonte de preço e(ou) validade do orçamento e(ou) modalidade de cálculo associados - B04.03",
IF(AND(I228&lt;&gt;"",OR(K228="",L228="",M228="",O225="")),"Preenchimento incompleto: empresa sem preço e(ou) fonte de preço e(ou) validade do orçamento e(ou) modalidade de cálculo associados - B04.04",
IF(AND(I229&lt;&gt;"",OR(K229="",L229="",M229="",O225="")),"Preenchimento incompleto: empresa sem preço e(ou) fonte de preço e(ou) validade do orçamento e(ou) modalidade de cálculo associados - B04.05",
IF(AND(K225&lt;&gt;"",OR(I225="",L225="",M225="",O225="")),"Preenchimento incompleto: preço sem empresa e(ou) fonte do preço associados e(ou) validade do orçamento e(ou) modalidade de cálculo associados - B05.01",
IF(AND(K226&lt;&gt;"",OR(I226="",L226="",M226="",O225="")),"Preenchimento incompleto: preço sem empresa e(ou) fonte do preço associados e(ou) validade do orçamento e(ou) modalidade de cálculo associados - B05.02",
IF(AND(K227&lt;&gt;"",OR(I227="",L227="",M227="",O225="")),"Preenchimento incompleto: preço sem empresa e(ou) fonte do preço associados e(ou) validade do orçamento e(ou) modalidade de cálculo associados - B05.03",
IF(AND(K228&lt;&gt;"",OR(I228="",L228="",M228="",O225="")),"Preenchimento incompleto: preço sem empresa e(ou) fonte do preço associados e(ou) validade do orçamento e(ou) modalidade de cálculo associados - B05.04",
IF(AND(K229&lt;&gt;"",OR(I229="",L229="",M229="",O225="")),"Preenchimento incompleto: preço sem empresa e(ou) fonte do preço associados e(ou) validade do orçamento e(ou) modalidade de cálculo associados - B05.05",
IF(AND(L225&lt;&gt;"",OR(K225="",I225="",M225="",O225="")),"Preenchimento incompleto: fonte do preço sem empresa e(ou) preço associados e(ou) validade do orçamento e(ou) modalidade de cálculo associados - B06.01",
IF(AND(L226&lt;&gt;"",OR(K226="",I226="",M226="",O225="")),"Preenchimento incompleto: fonte do preço sem empresa e(ou) preço associados e(ou) validade do orçamento e(ou) modalidade de cálculo associados - B06.02",
IF(AND(L227&lt;&gt;"",OR(K227="",I227="",M227="",O225="")),"Preenchimento incompleto: fonte do preço sem empresa e(ou) preço associados e(ou) validade do orçamento e(ou) modalidade de cálculo associados - B06.03",
IF(AND(L228&lt;&gt;"",OR(K228="",I228="",M228="",O225="")),"Preenchimento incompleto: fonte do preço sem empresa e(ou) preço associados e(ou) validade do orçamento e(ou) modalidade de cálculo associados - B06.04",
IF(AND(L229&lt;&gt;"",OR(K229="",I229="",M229="",O225="")),"Preenchimento incompleto: fonte do preço sem empresa e(ou) preço associados e(ou) validade do orçamento e(ou) modalidade de cálculo associados - B06.05",
IF(AND(M225&lt;&gt;"",OR(K225="",I225="",L225="",O225="")),"Preenchimento incompleto: validade do orçamento sem empresa e(ou) preço associados e(ou) fonte do preço e(ou) modalidade de cálculo associados - B07.01",
IF(AND(M226&lt;&gt;"",OR(K226="",I226="",L226="",O225="")),"Preenchimento incompleto: validade do orçamento sem empresa e(ou) preço associados e(ou) fonte do preço e(ou) modalidade de cálculo associados - B07.02",
IF(AND(M227&lt;&gt;"",OR(K227="",I227="",L227="",O225="")),"Preenchimento incompleto: validade do orçamento sem empresa e(ou) preço associados e(ou) fonte do preço e(ou) modalidade de cálculo associados - B07.03",
IF(AND(M228&lt;&gt;"",OR(K228="",I228="",L228="",O225="")),"Preenchimento incompleto: validade do orçamento sem empresa e(ou) preço associados e(ou) fonte do preço e(ou) modalidade de cálculo associados - B07.04",
IF(AND(M229&lt;&gt;"",OR(K229="",I229="",L229="",O225="")),"Preenchimento incompleto: validade do orçamento sem empresa e(ou) preço associados e(ou) fonte do preço e(ou) modalidade de cálculo associados - B07.05",
IF(O225="","Preenchimento incompleto: modalidade de cálculo não informada - B08.01",
IF(V225="Erro: há repetição de empresa de mídia especializada para o item sendo precificado - B09.01a05","Erro: há repetição de empresa de mídia especializada para o item sendo precificado - B09.01a05",
IF(W225="Erro: há repetição de empresa de orçamento de empresa para o item sendo precificado - B10.01a05","Erro: há repetição de empresa de orçamento de empresa para o item sendo precificado - B10.01a05",
IF(X225="Erro: a fonte de preços informada é incompatível com compras governamentais - B11.01a05","Erro: a fonte de preços informada é incompatível com compras governamentais - B11.01a05",
IF(Y225="Erro: a fonte de preços informada é incompatível com compras governamentais - B12.01a05","Erro: a fonte de preços informada é incompatível com compras governamentais - B12.01a05",
IF(Z225="Erro: há linhas sendo puladas - B13.01a04","Erro: há linhas sendo puladas - B13.01a04",
IF(AA225="Erro: há linhas sendo puladas - B14.01a05","Erro: há linhas sendo puladas - B14.01a05",
IF(AB225="Erro: há linhas sendo puladas - B15.01a05","Erro: há linhas sendo puladas - B15.01a05",
IF(AC225="Erro: há linhas sendo puladas - B16.01a05","Erro: há linhas sendo puladas - B16.01a05",
IF(AND(P225&lt;&gt;"",P225=0),"Preenchimento incompleto: número de propostas válidas igual a zero - B17.01",
"Preenchimento correto"))))))))))))))))))))))))))))))))))</f>
        <v/>
      </c>
      <c r="U225" s="23"/>
      <c r="V225" s="121" t="str">
        <f t="shared" ref="V225" si="757" xml:space="preserve">
IF(COUNTIFS(I225:I229,I225,L225:L229,"=Mídia especializada")&gt;1,"Erro: há repetição de empresa de mídia especializada para o item sendo precificado - B09.01a05",
IF(COUNTIFS(I225:I229,I226,L225:L229,"=Mídia especializada")&gt;1,"Erro: há repetição de empresa de mídia especializada para o item sendo precificado - B09.01a05",
IF(COUNTIFS(I225:I229,I227,L225:L229,"=Mídia especializada")&gt;1,"Erro: há repetição de empresa de mídia especializada para o item sendo precificado - B09.01a05",
IF(COUNTIFS(I225:I229,I228,L225:L229,"=Mídia especializada")&gt;1,"Erro: há repetição de empresa de mídia especializada para o item sendo precificado - B09.01a05",
IF(COUNTIFS(I225:I229,I229,L225:L229,"=Mídia especializada")&gt;1,"Erro: há repetição de empresa de mídia especializada para o item sendo precificado - B09.01a05",
"***")))))</f>
        <v>***</v>
      </c>
      <c r="W225" s="119" t="str">
        <f t="shared" ref="W225" si="758" xml:space="preserve">
IF(COUNTIFS(I225:I229,I225,L225:L229,"=Orçamento de empresa")&gt;1,"Erro: há repetição de empresa de orçamento de empresa para o item sendo precificado - B10.01a05",
IF(COUNTIFS(I225:I229,I226,L225:L229,"=Orçamento de empresa")&gt;1,"Erro: há repetição de empresa de orçamento de empresa para o item sendo precificado - B10.01a05",
IF(COUNTIFS(I225:I229,I227,L225:L229,"=Orçamento de empresa")&gt;1,"Erro: há repetição de empresa de orçamento de empresa para o item sendo precificado - B10.01a05",
IF(COUNTIFS(I225:I229,I228,L225:L229,"=Orçamento de empresa")&gt;1,"Erro: há repetição de empresa de orçamento de empresa para o item sendo precificado - B10.01a05",
IF(COUNTIFS(I225:I229,I229,L225:L229,"=Orçamento de empresa")&gt;1,"Erro: há repetição de empresa de orçamento de empresa para o item sendo precificado - B10.01a05",
"***")))))</f>
        <v>***</v>
      </c>
      <c r="X225" s="119" t="str">
        <f t="shared" ref="X225" si="759" xml:space="preserve">
IF(AND(I225="Compras governamentais",K225&lt;&gt;"",L225="Orçamento de empresa"),"Erro: a fonte de preços informada é incompatível com compras governamentais - B11.01a05",
IF(AND(I226="Compras governamentais",K226&lt;&gt;"",L226="Orçamento de empresa"),"Erro: a fonte de preços informada é incompatível com compras governamentais - B11.01a05",
IF(AND(I227="Compras governamentais",K227&lt;&gt;"",L227="Orçamento de empresa"),"Erro: a fonte de preços informada é incompatível com compras governamentais - B11.01a05",
IF(AND(I228="Compras governamentais",K228&lt;&gt;"",L228="Orçamento de empresa"),"Erro: a fonte de preços informada é incompatível com compras governamentais - B11.01a05",
IF(AND(I229="Compras governamentais",K229&lt;&gt;"",L229="Orçamento de empresa"),"Erro: a fonte de preços informada é incompatível com compras governamentais - B11.01a05",
"***")))))</f>
        <v>***</v>
      </c>
      <c r="Y225" s="119" t="str">
        <f t="shared" ref="Y225" si="760" xml:space="preserve">
IF(AND(I225="Compras governamentais",K225&lt;&gt;"",L225="Mídia especializada"),"Erro: a fonte de preços informada é incompatível com compras governamentais - B12.01a05",
IF(AND(I226="Compras governamentais",K226&lt;&gt;"",L226="Mídia especializada"),"Erro: a fonte de preços informada é incompatível com compras governamentais - B12.01a05",
IF(AND(I227="Compras governamentais",K227&lt;&gt;"",L227="Mídia especializada"),"Erro: a fonte de preços informada é incompatível com compras governamentais - B12.01a05",
IF(AND(I228="Compras governamentais",K228&lt;&gt;"",L228="Mídia especializada"),"Erro: a fonte de preços informada é incompatível com compras governamentais - B12.01a05",
IF(AND(I229="Compras governamentais",K229&lt;&gt;"",L229="Mídia especializada"),"Erro: a fonte de preços informada é incompatível com compras governamentais - B12.01a05",
"***")))))</f>
        <v>***</v>
      </c>
      <c r="Z225" s="119" t="str">
        <f t="shared" ref="Z225" si="761" xml:space="preserve">
IF(AND(I226&lt;&gt;"",OR(I225="")),"Erro: há linhas sendo puladas - B13.01a04",
IF(AND(I227&lt;&gt;"",OR(I225="",I226="")),"Erro: há linhas sendo puladas - B13.01a04",
IF(AND(I228&lt;&gt;"",OR(I225="",I226="",I227="")),"Erro: há linhas sendo puladas - B13.01a04",
IF(AND(I229&lt;&gt;"",OR(I225="",I226="",I227="",I228="")),"Erro: há linhas sendo puladas - B13.01a04",
"***"))))</f>
        <v>***</v>
      </c>
      <c r="AA225" s="119" t="str">
        <f t="shared" ref="AA225" si="762" xml:space="preserve">
IF(AND(K226&lt;&gt;"",OR(K225="")),"Erro: há linhas sendo puladas - B14.01a05",
IF(AND(K227&lt;&gt;"",OR(K225="",K226="")),"Erro: há linhas sendo puladas - B14.01a05",
IF(AND(K228&lt;&gt;"",OR(K225="",K226="",K227="")),"Erro: há linhas sendo puladas - B14.01a05",
IF(AND(K229&lt;&gt;"",OR(K225="",K226="",K227="",K228="")),"Erro: há linhas sendo puladas - B14.01a05",
"***"))))</f>
        <v>***</v>
      </c>
      <c r="AB225" s="119" t="str">
        <f t="shared" ref="AB225" si="763" xml:space="preserve">
IF(AND(L226&lt;&gt;"",OR(L225="")),"Erro: há linhas sendo puladas - B15.01a05",
IF(AND(L227&lt;&gt;"",OR(L225="",L226="")),"Erro: há linhas sendo puladas - B15.01a05",
IF(AND(L228&lt;&gt;"",OR(L225="",L226="",L227="")),"Erro: há linhas sendo puladas - B15.01a05",
IF(AND(L229&lt;&gt;"",OR(L225="",L226="",L227="",L228="")),"Erro: há linhas sendo puladas - B15.01a05",
"***"))))</f>
        <v>***</v>
      </c>
      <c r="AC225" s="119" t="str">
        <f t="shared" ref="AC225" si="764" xml:space="preserve">
IF(AND(M226&lt;&gt;"",OR(M225="")),"Erro: há linhas sendo puladas - B16.01a05",
IF(AND(M227&lt;&gt;"",OR(M225="",M226="")),"Erro: há linhas sendo puladas - B16.01a05",
IF(AND(M228&lt;&gt;"",OR(M225="",M226="",M227="")),"Erro: há linhas sendo puladas - B16.01a05",
IF(AND(M229&lt;&gt;"",OR(M225="",M226="",M227="",M228="")),"Erro: há linhas sendo puladas - B16.01a05",
"***"))))</f>
        <v>***</v>
      </c>
      <c r="AD225" s="131" t="str">
        <f t="shared" ref="AD225" si="765" xml:space="preserve">
IF(T225&lt;&gt;"Preenchimento correto","",
IF(K225="","",
IF(M225="Não válido","",
K225)))</f>
        <v/>
      </c>
    </row>
    <row r="226" spans="1:30" ht="15" customHeight="1">
      <c r="A226" s="242"/>
      <c r="B226" s="257"/>
      <c r="C226" s="217"/>
      <c r="D226" s="218"/>
      <c r="E226" s="219"/>
      <c r="F226" s="220"/>
      <c r="G226" s="221"/>
      <c r="H226" s="35">
        <v>2</v>
      </c>
      <c r="I226" s="172"/>
      <c r="J226" s="36" t="str">
        <f xml:space="preserve">
IF(I226="","",
VLOOKUP(I226,'BD EMPRES'!$B$8:$C$507,2,FALSE))</f>
        <v/>
      </c>
      <c r="K226" s="178"/>
      <c r="L226" s="179"/>
      <c r="M226" s="179"/>
      <c r="N226" s="180"/>
      <c r="O226" s="223"/>
      <c r="P226" s="228"/>
      <c r="Q226" s="230"/>
      <c r="R226" s="232"/>
      <c r="S226" s="234"/>
      <c r="T226" s="236"/>
      <c r="U226" s="23"/>
      <c r="V226" s="122"/>
      <c r="W226" s="118"/>
      <c r="X226" s="118"/>
      <c r="Y226" s="118"/>
      <c r="Z226" s="118"/>
      <c r="AA226" s="118"/>
      <c r="AB226" s="118"/>
      <c r="AC226" s="118"/>
      <c r="AD226" s="132" t="str">
        <f t="shared" ref="AD226" si="766" xml:space="preserve">
IF(T225&lt;&gt;"Preenchimento correto","",
IF(K226="","",
IF(M226="Não válido","",
K226)))</f>
        <v/>
      </c>
    </row>
    <row r="227" spans="1:30" ht="15" customHeight="1">
      <c r="A227" s="242"/>
      <c r="B227" s="257"/>
      <c r="C227" s="217"/>
      <c r="D227" s="218"/>
      <c r="E227" s="219"/>
      <c r="F227" s="220"/>
      <c r="G227" s="221"/>
      <c r="H227" s="35">
        <v>3</v>
      </c>
      <c r="I227" s="172"/>
      <c r="J227" s="36" t="str">
        <f xml:space="preserve">
IF(I227="","",
VLOOKUP(I227,'BD EMPRES'!$B$8:$C$507,2,FALSE))</f>
        <v/>
      </c>
      <c r="K227" s="178"/>
      <c r="L227" s="179"/>
      <c r="M227" s="179"/>
      <c r="N227" s="180"/>
      <c r="O227" s="223"/>
      <c r="P227" s="228"/>
      <c r="Q227" s="230"/>
      <c r="R227" s="232"/>
      <c r="S227" s="234"/>
      <c r="T227" s="236"/>
      <c r="U227" s="23"/>
      <c r="V227" s="122"/>
      <c r="W227" s="118"/>
      <c r="X227" s="118"/>
      <c r="Y227" s="118"/>
      <c r="Z227" s="118"/>
      <c r="AA227" s="118"/>
      <c r="AB227" s="118"/>
      <c r="AC227" s="118"/>
      <c r="AD227" s="132" t="str">
        <f t="shared" ref="AD227" si="767" xml:space="preserve">
IF(T225&lt;&gt;"Preenchimento correto","",
IF(K227="","",
IF(M227="Não válido","",
K227)))</f>
        <v/>
      </c>
    </row>
    <row r="228" spans="1:30" ht="15" customHeight="1">
      <c r="A228" s="242"/>
      <c r="B228" s="257"/>
      <c r="C228" s="217"/>
      <c r="D228" s="218"/>
      <c r="E228" s="219"/>
      <c r="F228" s="220"/>
      <c r="G228" s="221"/>
      <c r="H228" s="35">
        <v>4</v>
      </c>
      <c r="I228" s="172"/>
      <c r="J228" s="36" t="str">
        <f xml:space="preserve">
IF(I228="","",
VLOOKUP(I228,'BD EMPRES'!$B$8:$C$507,2,FALSE))</f>
        <v/>
      </c>
      <c r="K228" s="178"/>
      <c r="L228" s="179"/>
      <c r="M228" s="179"/>
      <c r="N228" s="180"/>
      <c r="O228" s="223"/>
      <c r="P228" s="228"/>
      <c r="Q228" s="230"/>
      <c r="R228" s="232"/>
      <c r="S228" s="234"/>
      <c r="T228" s="236"/>
      <c r="U228" s="23"/>
      <c r="V228" s="122"/>
      <c r="W228" s="118"/>
      <c r="X228" s="118"/>
      <c r="Y228" s="118"/>
      <c r="Z228" s="118"/>
      <c r="AA228" s="118"/>
      <c r="AB228" s="118"/>
      <c r="AC228" s="118"/>
      <c r="AD228" s="132" t="str">
        <f t="shared" ref="AD228" si="768" xml:space="preserve">
IF(T225&lt;&gt;"Preenchimento correto","",
IF(K228="","",
IF(M228="Não válido","",
K228)))</f>
        <v/>
      </c>
    </row>
    <row r="229" spans="1:30" ht="15" customHeight="1">
      <c r="A229" s="242"/>
      <c r="B229" s="257"/>
      <c r="C229" s="217"/>
      <c r="D229" s="218"/>
      <c r="E229" s="219"/>
      <c r="F229" s="220"/>
      <c r="G229" s="221"/>
      <c r="H229" s="37">
        <v>5</v>
      </c>
      <c r="I229" s="172"/>
      <c r="J229" s="38" t="str">
        <f xml:space="preserve">
IF(I229="","",
VLOOKUP(I229,'BD EMPRES'!$B$8:$C$507,2,FALSE))</f>
        <v/>
      </c>
      <c r="K229" s="183"/>
      <c r="L229" s="181"/>
      <c r="M229" s="181"/>
      <c r="N229" s="182"/>
      <c r="O229" s="224"/>
      <c r="P229" s="228"/>
      <c r="Q229" s="230"/>
      <c r="R229" s="232"/>
      <c r="S229" s="234"/>
      <c r="T229" s="236"/>
      <c r="U229" s="23"/>
      <c r="V229" s="133"/>
      <c r="W229" s="134"/>
      <c r="X229" s="134"/>
      <c r="Y229" s="134"/>
      <c r="Z229" s="134"/>
      <c r="AA229" s="134"/>
      <c r="AB229" s="134"/>
      <c r="AC229" s="134"/>
      <c r="AD229" s="135" t="str">
        <f t="shared" ref="AD229" si="769" xml:space="preserve">
IF(T225&gt;"Preenchimento correto","",
IF(K229="","",
IF(M229="Não válido","",
K229)))</f>
        <v/>
      </c>
    </row>
    <row r="230" spans="1:30" ht="15" customHeight="1">
      <c r="A230" s="242"/>
      <c r="B230" s="257" t="str">
        <f>IF(OR('BD ITEM'!$Q56&lt;&gt;"Preenchimento correto"),"",'BD ITEM'!B56)</f>
        <v/>
      </c>
      <c r="C230" s="217" t="str">
        <f>IF(OR('BD ITEM'!$Q56&lt;&gt;"Preenchimento correto"),"",'BD ITEM'!C56)</f>
        <v/>
      </c>
      <c r="D230" s="218" t="str">
        <f>IF(OR('BD ITEM'!$Q56&lt;&gt;"Preenchimento correto"),"",'BD ITEM'!D56)</f>
        <v/>
      </c>
      <c r="E230" s="219" t="str">
        <f>IF(OR('BD ITEM'!$Q56&lt;&gt;"Preenchimento correto"),"",'BD ITEM'!J56)</f>
        <v/>
      </c>
      <c r="F230" s="220" t="str">
        <f>IF(OR('BD ITEM'!$Q56&lt;&gt;"Preenchimento correto"),"",'BD ITEM'!K56)</f>
        <v/>
      </c>
      <c r="G230" s="221" t="str">
        <f>IF(OR('BD ITEM'!$Q56&lt;&gt;"Preenchimento correto"),"",'BD ITEM'!L56)</f>
        <v/>
      </c>
      <c r="H230" s="39">
        <v>1</v>
      </c>
      <c r="I230" s="173"/>
      <c r="J230" s="34" t="str">
        <f xml:space="preserve">
IF(I230="","",
VLOOKUP(I230,'BD EMPRES'!$B$8:$C$507,2,FALSE))</f>
        <v/>
      </c>
      <c r="K230" s="175"/>
      <c r="L230" s="176"/>
      <c r="M230" s="176"/>
      <c r="N230" s="177"/>
      <c r="O230" s="222"/>
      <c r="P230" s="228" t="str">
        <f t="shared" ref="P230" si="770" xml:space="preserve">
IF(AND(K230="",K231="",K232="",K233="",K234=""),"",
COUNTIFS(K230:K234,"&lt;&gt;""",M230:M234,"=Válido"))</f>
        <v/>
      </c>
      <c r="Q230" s="230" t="str">
        <f t="shared" ref="Q230" si="771" xml:space="preserve">
IF(T230&lt;&gt;"Preenchimento correto","",
IF(P230=1,0,
IF(P230=0,"",
IF(P230="","",
ROUND(_xlfn.STDEV.S(AD230:AD234)/AVERAGE(AD230:AD234),4)))))</f>
        <v/>
      </c>
      <c r="R230" s="232" t="str">
        <f t="shared" ref="R230" si="772" xml:space="preserve">
IF(T230&lt;&gt;"Preenchimento correto","",
IF(P230="","",
IF(P230=0,"",
IF(O230="","",
IF(O230="Menor valor",MIN(AD230:AD234),
IF(AND(O230="Tend. central",Q230&lt;=0.25),ROUND(AVERAGE(AD230:AD234),2),
IF(AND(O230="Tend. central",Q230&gt;0.25),ROUND(MEDIAN(AD230:AD234),2))))))))</f>
        <v/>
      </c>
      <c r="S230" s="234" t="str">
        <f t="shared" ref="S230" si="773" xml:space="preserve">
IF(T230&lt;&gt;"Preenchimento correto","",
IF(O230="","",
IF(P230="","",
IF(P230=0,"",
IF(OR(G230="",R230=""),"",
G230*R230)))))</f>
        <v/>
      </c>
      <c r="T230" s="236" t="str">
        <f t="shared" ref="T230" si="774" xml:space="preserve">
IF(AND(A230="",B230="",I230="",I231="",I232="",I233="",I234="",K230="",K231="",K232="",K233="",K234="",L230="",L231="",L232="",L233="",L234="",M230="",M231="",M232="",M233="",M234="",O230=""),"",
IF(A230="","Preenchimento incompleto: falta informar o ID SEC - B01.01",
IF(AND(A230&lt;&gt;"",B230&lt;&gt;"",I230="",I231="",I232="",I233="",I234="",K230="",K231="",K232="",K233="",K234="",L230="",L231="",L232="",L233="",L234="",M230="",M231="",M232="",M233="",M234="",O230=""),"Preenchimento incompleto: item sem nenhuma informação de empresa e preço e fonte de preço e validade do orçamento e modalidade de cálculo - B02.01",
IF(AND(B230="",OR(I230&lt;&gt;"",I231&lt;&gt;"",I232&lt;&gt;"",I233&lt;&gt;"",I234&lt;&gt;"",K230&lt;&gt;"",K231&lt;&gt;"",K232&lt;&gt;"",K233&lt;&gt;"",K234&lt;&gt;"",L230&lt;&gt;"",L231&lt;&gt;"",L232&lt;&gt;"",L233&lt;&gt;"",L234&lt;&gt;"",M230&lt;&gt;"",M231&lt;&gt;"",M232&lt;&gt;"",M233&lt;&gt;"",M234&lt;&gt;"",O230&lt;&gt;"")),"Erro: há empresa(s) e/ou preço(s) e/ou fonte(s) de preço e/ou validade(s) do orçamento e/ou modalidade de cálculo informados para item inexistente - B03.01",
IF(AND(I230&lt;&gt;"",OR(K230="",L230="",M230="",O230="")),"Preenchimento incompleto: empresa sem preço e(ou) fonte de preço e(ou) validade do orçamento e(ou) modalidade de cálculo associados - B04.01",
IF(AND(I231&lt;&gt;"",OR(K231="",L231="",M231="",O230="")),"Preenchimento incompleto: empresa sem preço e(ou) fonte de preço e(ou) validade do orçamento e(ou) modalidade de cálculo associados - B04.02",
IF(AND(I232&lt;&gt;"",OR(K232="",L232="",M232="",O230="")),"Preenchimento incompleto: empresa sem preço e(ou) fonte de preço e(ou) validade do orçamento e(ou) modalidade de cálculo associados - B04.03",
IF(AND(I233&lt;&gt;"",OR(K233="",L233="",M233="",O230="")),"Preenchimento incompleto: empresa sem preço e(ou) fonte de preço e(ou) validade do orçamento e(ou) modalidade de cálculo associados - B04.04",
IF(AND(I234&lt;&gt;"",OR(K234="",L234="",M234="",O230="")),"Preenchimento incompleto: empresa sem preço e(ou) fonte de preço e(ou) validade do orçamento e(ou) modalidade de cálculo associados - B04.05",
IF(AND(K230&lt;&gt;"",OR(I230="",L230="",M230="",O230="")),"Preenchimento incompleto: preço sem empresa e(ou) fonte do preço associados e(ou) validade do orçamento e(ou) modalidade de cálculo associados - B05.01",
IF(AND(K231&lt;&gt;"",OR(I231="",L231="",M231="",O230="")),"Preenchimento incompleto: preço sem empresa e(ou) fonte do preço associados e(ou) validade do orçamento e(ou) modalidade de cálculo associados - B05.02",
IF(AND(K232&lt;&gt;"",OR(I232="",L232="",M232="",O230="")),"Preenchimento incompleto: preço sem empresa e(ou) fonte do preço associados e(ou) validade do orçamento e(ou) modalidade de cálculo associados - B05.03",
IF(AND(K233&lt;&gt;"",OR(I233="",L233="",M233="",O230="")),"Preenchimento incompleto: preço sem empresa e(ou) fonte do preço associados e(ou) validade do orçamento e(ou) modalidade de cálculo associados - B05.04",
IF(AND(K234&lt;&gt;"",OR(I234="",L234="",M234="",O230="")),"Preenchimento incompleto: preço sem empresa e(ou) fonte do preço associados e(ou) validade do orçamento e(ou) modalidade de cálculo associados - B05.05",
IF(AND(L230&lt;&gt;"",OR(K230="",I230="",M230="",O230="")),"Preenchimento incompleto: fonte do preço sem empresa e(ou) preço associados e(ou) validade do orçamento e(ou) modalidade de cálculo associados - B06.01",
IF(AND(L231&lt;&gt;"",OR(K231="",I231="",M231="",O230="")),"Preenchimento incompleto: fonte do preço sem empresa e(ou) preço associados e(ou) validade do orçamento e(ou) modalidade de cálculo associados - B06.02",
IF(AND(L232&lt;&gt;"",OR(K232="",I232="",M232="",O230="")),"Preenchimento incompleto: fonte do preço sem empresa e(ou) preço associados e(ou) validade do orçamento e(ou) modalidade de cálculo associados - B06.03",
IF(AND(L233&lt;&gt;"",OR(K233="",I233="",M233="",O230="")),"Preenchimento incompleto: fonte do preço sem empresa e(ou) preço associados e(ou) validade do orçamento e(ou) modalidade de cálculo associados - B06.04",
IF(AND(L234&lt;&gt;"",OR(K234="",I234="",M234="",O230="")),"Preenchimento incompleto: fonte do preço sem empresa e(ou) preço associados e(ou) validade do orçamento e(ou) modalidade de cálculo associados - B06.05",
IF(AND(M230&lt;&gt;"",OR(K230="",I230="",L230="",O230="")),"Preenchimento incompleto: validade do orçamento sem empresa e(ou) preço associados e(ou) fonte do preço e(ou) modalidade de cálculo associados - B07.01",
IF(AND(M231&lt;&gt;"",OR(K231="",I231="",L231="",O230="")),"Preenchimento incompleto: validade do orçamento sem empresa e(ou) preço associados e(ou) fonte do preço e(ou) modalidade de cálculo associados - B07.02",
IF(AND(M232&lt;&gt;"",OR(K232="",I232="",L232="",O230="")),"Preenchimento incompleto: validade do orçamento sem empresa e(ou) preço associados e(ou) fonte do preço e(ou) modalidade de cálculo associados - B07.03",
IF(AND(M233&lt;&gt;"",OR(K233="",I233="",L233="",O230="")),"Preenchimento incompleto: validade do orçamento sem empresa e(ou) preço associados e(ou) fonte do preço e(ou) modalidade de cálculo associados - B07.04",
IF(AND(M234&lt;&gt;"",OR(K234="",I234="",L234="",O230="")),"Preenchimento incompleto: validade do orçamento sem empresa e(ou) preço associados e(ou) fonte do preço e(ou) modalidade de cálculo associados - B07.05",
IF(O230="","Preenchimento incompleto: modalidade de cálculo não informada - B08.01",
IF(V230="Erro: há repetição de empresa de mídia especializada para o item sendo precificado - B09.01a05","Erro: há repetição de empresa de mídia especializada para o item sendo precificado - B09.01a05",
IF(W230="Erro: há repetição de empresa de orçamento de empresa para o item sendo precificado - B10.01a05","Erro: há repetição de empresa de orçamento de empresa para o item sendo precificado - B10.01a05",
IF(X230="Erro: a fonte de preços informada é incompatível com compras governamentais - B11.01a05","Erro: a fonte de preços informada é incompatível com compras governamentais - B11.01a05",
IF(Y230="Erro: a fonte de preços informada é incompatível com compras governamentais - B12.01a05","Erro: a fonte de preços informada é incompatível com compras governamentais - B12.01a05",
IF(Z230="Erro: há linhas sendo puladas - B13.01a04","Erro: há linhas sendo puladas - B13.01a04",
IF(AA230="Erro: há linhas sendo puladas - B14.01a05","Erro: há linhas sendo puladas - B14.01a05",
IF(AB230="Erro: há linhas sendo puladas - B15.01a05","Erro: há linhas sendo puladas - B15.01a05",
IF(AC230="Erro: há linhas sendo puladas - B16.01a05","Erro: há linhas sendo puladas - B16.01a05",
IF(AND(P230&lt;&gt;"",P230=0),"Preenchimento incompleto: número de propostas válidas igual a zero - B17.01",
"Preenchimento correto"))))))))))))))))))))))))))))))))))</f>
        <v/>
      </c>
      <c r="U230" s="23"/>
      <c r="V230" s="121" t="str">
        <f t="shared" ref="V230" si="775" xml:space="preserve">
IF(COUNTIFS(I230:I234,I230,L230:L234,"=Mídia especializada")&gt;1,"Erro: há repetição de empresa de mídia especializada para o item sendo precificado - B09.01a05",
IF(COUNTIFS(I230:I234,I231,L230:L234,"=Mídia especializada")&gt;1,"Erro: há repetição de empresa de mídia especializada para o item sendo precificado - B09.01a05",
IF(COUNTIFS(I230:I234,I232,L230:L234,"=Mídia especializada")&gt;1,"Erro: há repetição de empresa de mídia especializada para o item sendo precificado - B09.01a05",
IF(COUNTIFS(I230:I234,I233,L230:L234,"=Mídia especializada")&gt;1,"Erro: há repetição de empresa de mídia especializada para o item sendo precificado - B09.01a05",
IF(COUNTIFS(I230:I234,I234,L230:L234,"=Mídia especializada")&gt;1,"Erro: há repetição de empresa de mídia especializada para o item sendo precificado - B09.01a05",
"***")))))</f>
        <v>***</v>
      </c>
      <c r="W230" s="119" t="str">
        <f t="shared" ref="W230" si="776" xml:space="preserve">
IF(COUNTIFS(I230:I234,I230,L230:L234,"=Orçamento de empresa")&gt;1,"Erro: há repetição de empresa de orçamento de empresa para o item sendo precificado - B10.01a05",
IF(COUNTIFS(I230:I234,I231,L230:L234,"=Orçamento de empresa")&gt;1,"Erro: há repetição de empresa de orçamento de empresa para o item sendo precificado - B10.01a05",
IF(COUNTIFS(I230:I234,I232,L230:L234,"=Orçamento de empresa")&gt;1,"Erro: há repetição de empresa de orçamento de empresa para o item sendo precificado - B10.01a05",
IF(COUNTIFS(I230:I234,I233,L230:L234,"=Orçamento de empresa")&gt;1,"Erro: há repetição de empresa de orçamento de empresa para o item sendo precificado - B10.01a05",
IF(COUNTIFS(I230:I234,I234,L230:L234,"=Orçamento de empresa")&gt;1,"Erro: há repetição de empresa de orçamento de empresa para o item sendo precificado - B10.01a05",
"***")))))</f>
        <v>***</v>
      </c>
      <c r="X230" s="119" t="str">
        <f t="shared" ref="X230" si="777" xml:space="preserve">
IF(AND(I230="Compras governamentais",K230&lt;&gt;"",L230="Orçamento de empresa"),"Erro: a fonte de preços informada é incompatível com compras governamentais - B11.01a05",
IF(AND(I231="Compras governamentais",K231&lt;&gt;"",L231="Orçamento de empresa"),"Erro: a fonte de preços informada é incompatível com compras governamentais - B11.01a05",
IF(AND(I232="Compras governamentais",K232&lt;&gt;"",L232="Orçamento de empresa"),"Erro: a fonte de preços informada é incompatível com compras governamentais - B11.01a05",
IF(AND(I233="Compras governamentais",K233&lt;&gt;"",L233="Orçamento de empresa"),"Erro: a fonte de preços informada é incompatível com compras governamentais - B11.01a05",
IF(AND(I234="Compras governamentais",K234&lt;&gt;"",L234="Orçamento de empresa"),"Erro: a fonte de preços informada é incompatível com compras governamentais - B11.01a05",
"***")))))</f>
        <v>***</v>
      </c>
      <c r="Y230" s="119" t="str">
        <f t="shared" ref="Y230" si="778" xml:space="preserve">
IF(AND(I230="Compras governamentais",K230&lt;&gt;"",L230="Mídia especializada"),"Erro: a fonte de preços informada é incompatível com compras governamentais - B12.01a05",
IF(AND(I231="Compras governamentais",K231&lt;&gt;"",L231="Mídia especializada"),"Erro: a fonte de preços informada é incompatível com compras governamentais - B12.01a05",
IF(AND(I232="Compras governamentais",K232&lt;&gt;"",L232="Mídia especializada"),"Erro: a fonte de preços informada é incompatível com compras governamentais - B12.01a05",
IF(AND(I233="Compras governamentais",K233&lt;&gt;"",L233="Mídia especializada"),"Erro: a fonte de preços informada é incompatível com compras governamentais - B12.01a05",
IF(AND(I234="Compras governamentais",K234&lt;&gt;"",L234="Mídia especializada"),"Erro: a fonte de preços informada é incompatível com compras governamentais - B12.01a05",
"***")))))</f>
        <v>***</v>
      </c>
      <c r="Z230" s="119" t="str">
        <f t="shared" ref="Z230" si="779" xml:space="preserve">
IF(AND(I231&lt;&gt;"",OR(I230="")),"Erro: há linhas sendo puladas - B13.01a04",
IF(AND(I232&lt;&gt;"",OR(I230="",I231="")),"Erro: há linhas sendo puladas - B13.01a04",
IF(AND(I233&lt;&gt;"",OR(I230="",I231="",I232="")),"Erro: há linhas sendo puladas - B13.01a04",
IF(AND(I234&lt;&gt;"",OR(I230="",I231="",I232="",I233="")),"Erro: há linhas sendo puladas - B13.01a04",
"***"))))</f>
        <v>***</v>
      </c>
      <c r="AA230" s="119" t="str">
        <f t="shared" ref="AA230" si="780" xml:space="preserve">
IF(AND(K231&lt;&gt;"",OR(K230="")),"Erro: há linhas sendo puladas - B14.01a05",
IF(AND(K232&lt;&gt;"",OR(K230="",K231="")),"Erro: há linhas sendo puladas - B14.01a05",
IF(AND(K233&lt;&gt;"",OR(K230="",K231="",K232="")),"Erro: há linhas sendo puladas - B14.01a05",
IF(AND(K234&lt;&gt;"",OR(K230="",K231="",K232="",K233="")),"Erro: há linhas sendo puladas - B14.01a05",
"***"))))</f>
        <v>***</v>
      </c>
      <c r="AB230" s="119" t="str">
        <f t="shared" ref="AB230" si="781" xml:space="preserve">
IF(AND(L231&lt;&gt;"",OR(L230="")),"Erro: há linhas sendo puladas - B15.01a05",
IF(AND(L232&lt;&gt;"",OR(L230="",L231="")),"Erro: há linhas sendo puladas - B15.01a05",
IF(AND(L233&lt;&gt;"",OR(L230="",L231="",L232="")),"Erro: há linhas sendo puladas - B15.01a05",
IF(AND(L234&lt;&gt;"",OR(L230="",L231="",L232="",L233="")),"Erro: há linhas sendo puladas - B15.01a05",
"***"))))</f>
        <v>***</v>
      </c>
      <c r="AC230" s="119" t="str">
        <f t="shared" ref="AC230" si="782" xml:space="preserve">
IF(AND(M231&lt;&gt;"",OR(M230="")),"Erro: há linhas sendo puladas - B16.01a05",
IF(AND(M232&lt;&gt;"",OR(M230="",M231="")),"Erro: há linhas sendo puladas - B16.01a05",
IF(AND(M233&lt;&gt;"",OR(M230="",M231="",M232="")),"Erro: há linhas sendo puladas - B16.01a05",
IF(AND(M234&lt;&gt;"",OR(M230="",M231="",M232="",M233="")),"Erro: há linhas sendo puladas - B16.01a05",
"***"))))</f>
        <v>***</v>
      </c>
      <c r="AD230" s="131" t="str">
        <f t="shared" ref="AD230" si="783" xml:space="preserve">
IF(T230&lt;&gt;"Preenchimento correto","",
IF(K230="","",
IF(M230="Não válido","",
K230)))</f>
        <v/>
      </c>
    </row>
    <row r="231" spans="1:30" ht="15" customHeight="1">
      <c r="A231" s="242"/>
      <c r="B231" s="257"/>
      <c r="C231" s="217"/>
      <c r="D231" s="218"/>
      <c r="E231" s="219"/>
      <c r="F231" s="220"/>
      <c r="G231" s="221"/>
      <c r="H231" s="35">
        <v>2</v>
      </c>
      <c r="I231" s="172"/>
      <c r="J231" s="36" t="str">
        <f xml:space="preserve">
IF(I231="","",
VLOOKUP(I231,'BD EMPRES'!$B$8:$C$507,2,FALSE))</f>
        <v/>
      </c>
      <c r="K231" s="178"/>
      <c r="L231" s="179"/>
      <c r="M231" s="179"/>
      <c r="N231" s="180"/>
      <c r="O231" s="223"/>
      <c r="P231" s="228"/>
      <c r="Q231" s="230"/>
      <c r="R231" s="232"/>
      <c r="S231" s="234"/>
      <c r="T231" s="236"/>
      <c r="U231" s="23"/>
      <c r="V231" s="122"/>
      <c r="W231" s="118"/>
      <c r="X231" s="118"/>
      <c r="Y231" s="118"/>
      <c r="Z231" s="118"/>
      <c r="AA231" s="118"/>
      <c r="AB231" s="118"/>
      <c r="AC231" s="118"/>
      <c r="AD231" s="132" t="str">
        <f t="shared" ref="AD231" si="784" xml:space="preserve">
IF(T230&lt;&gt;"Preenchimento correto","",
IF(K231="","",
IF(M231="Não válido","",
K231)))</f>
        <v/>
      </c>
    </row>
    <row r="232" spans="1:30" ht="15" customHeight="1">
      <c r="A232" s="242"/>
      <c r="B232" s="257"/>
      <c r="C232" s="217"/>
      <c r="D232" s="218"/>
      <c r="E232" s="219"/>
      <c r="F232" s="220"/>
      <c r="G232" s="221"/>
      <c r="H232" s="35">
        <v>3</v>
      </c>
      <c r="I232" s="172"/>
      <c r="J232" s="36" t="str">
        <f xml:space="preserve">
IF(I232="","",
VLOOKUP(I232,'BD EMPRES'!$B$8:$C$507,2,FALSE))</f>
        <v/>
      </c>
      <c r="K232" s="178"/>
      <c r="L232" s="179"/>
      <c r="M232" s="179"/>
      <c r="N232" s="180"/>
      <c r="O232" s="223"/>
      <c r="P232" s="228"/>
      <c r="Q232" s="230"/>
      <c r="R232" s="232"/>
      <c r="S232" s="234"/>
      <c r="T232" s="236"/>
      <c r="U232" s="23"/>
      <c r="V232" s="122"/>
      <c r="W232" s="118"/>
      <c r="X232" s="118"/>
      <c r="Y232" s="118"/>
      <c r="Z232" s="118"/>
      <c r="AA232" s="118"/>
      <c r="AB232" s="118"/>
      <c r="AC232" s="118"/>
      <c r="AD232" s="132" t="str">
        <f t="shared" ref="AD232" si="785" xml:space="preserve">
IF(T230&lt;&gt;"Preenchimento correto","",
IF(K232="","",
IF(M232="Não válido","",
K232)))</f>
        <v/>
      </c>
    </row>
    <row r="233" spans="1:30" ht="15" customHeight="1">
      <c r="A233" s="242"/>
      <c r="B233" s="257"/>
      <c r="C233" s="217"/>
      <c r="D233" s="218"/>
      <c r="E233" s="219"/>
      <c r="F233" s="220"/>
      <c r="G233" s="221"/>
      <c r="H233" s="35">
        <v>4</v>
      </c>
      <c r="I233" s="172"/>
      <c r="J233" s="36" t="str">
        <f xml:space="preserve">
IF(I233="","",
VLOOKUP(I233,'BD EMPRES'!$B$8:$C$507,2,FALSE))</f>
        <v/>
      </c>
      <c r="K233" s="178"/>
      <c r="L233" s="179"/>
      <c r="M233" s="179"/>
      <c r="N233" s="180"/>
      <c r="O233" s="223"/>
      <c r="P233" s="228"/>
      <c r="Q233" s="230"/>
      <c r="R233" s="232"/>
      <c r="S233" s="234"/>
      <c r="T233" s="236"/>
      <c r="U233" s="23"/>
      <c r="V233" s="122"/>
      <c r="W233" s="118"/>
      <c r="X233" s="118"/>
      <c r="Y233" s="118"/>
      <c r="Z233" s="118"/>
      <c r="AA233" s="118"/>
      <c r="AB233" s="118"/>
      <c r="AC233" s="118"/>
      <c r="AD233" s="132" t="str">
        <f t="shared" ref="AD233" si="786" xml:space="preserve">
IF(T230&lt;&gt;"Preenchimento correto","",
IF(K233="","",
IF(M233="Não válido","",
K233)))</f>
        <v/>
      </c>
    </row>
    <row r="234" spans="1:30" ht="15" customHeight="1">
      <c r="A234" s="242"/>
      <c r="B234" s="257"/>
      <c r="C234" s="217"/>
      <c r="D234" s="218"/>
      <c r="E234" s="219"/>
      <c r="F234" s="220"/>
      <c r="G234" s="221"/>
      <c r="H234" s="37">
        <v>5</v>
      </c>
      <c r="I234" s="172"/>
      <c r="J234" s="38" t="str">
        <f xml:space="preserve">
IF(I234="","",
VLOOKUP(I234,'BD EMPRES'!$B$8:$C$507,2,FALSE))</f>
        <v/>
      </c>
      <c r="K234" s="183"/>
      <c r="L234" s="181"/>
      <c r="M234" s="181"/>
      <c r="N234" s="182"/>
      <c r="O234" s="224"/>
      <c r="P234" s="228"/>
      <c r="Q234" s="230"/>
      <c r="R234" s="232"/>
      <c r="S234" s="234"/>
      <c r="T234" s="236"/>
      <c r="U234" s="23"/>
      <c r="V234" s="133"/>
      <c r="W234" s="134"/>
      <c r="X234" s="134"/>
      <c r="Y234" s="134"/>
      <c r="Z234" s="134"/>
      <c r="AA234" s="134"/>
      <c r="AB234" s="134"/>
      <c r="AC234" s="134"/>
      <c r="AD234" s="135" t="str">
        <f t="shared" ref="AD234" si="787" xml:space="preserve">
IF(T230&gt;"Preenchimento correto","",
IF(K234="","",
IF(M234="Não válido","",
K234)))</f>
        <v/>
      </c>
    </row>
    <row r="235" spans="1:30" ht="15" customHeight="1">
      <c r="A235" s="242"/>
      <c r="B235" s="257" t="str">
        <f>IF(OR('BD ITEM'!$Q57&lt;&gt;"Preenchimento correto"),"",'BD ITEM'!B57)</f>
        <v/>
      </c>
      <c r="C235" s="217" t="str">
        <f>IF(OR('BD ITEM'!$Q57&lt;&gt;"Preenchimento correto"),"",'BD ITEM'!C57)</f>
        <v/>
      </c>
      <c r="D235" s="218" t="str">
        <f>IF(OR('BD ITEM'!$Q57&lt;&gt;"Preenchimento correto"),"",'BD ITEM'!D57)</f>
        <v/>
      </c>
      <c r="E235" s="219" t="str">
        <f>IF(OR('BD ITEM'!$Q57&lt;&gt;"Preenchimento correto"),"",'BD ITEM'!J57)</f>
        <v/>
      </c>
      <c r="F235" s="220" t="str">
        <f>IF(OR('BD ITEM'!$Q57&lt;&gt;"Preenchimento correto"),"",'BD ITEM'!K57)</f>
        <v/>
      </c>
      <c r="G235" s="221" t="str">
        <f>IF(OR('BD ITEM'!$Q57&lt;&gt;"Preenchimento correto"),"",'BD ITEM'!L57)</f>
        <v/>
      </c>
      <c r="H235" s="39">
        <v>1</v>
      </c>
      <c r="I235" s="173"/>
      <c r="J235" s="34" t="str">
        <f xml:space="preserve">
IF(I235="","",
VLOOKUP(I235,'BD EMPRES'!$B$8:$C$507,2,FALSE))</f>
        <v/>
      </c>
      <c r="K235" s="175"/>
      <c r="L235" s="176"/>
      <c r="M235" s="176"/>
      <c r="N235" s="177"/>
      <c r="O235" s="222"/>
      <c r="P235" s="228" t="str">
        <f t="shared" ref="P235" si="788" xml:space="preserve">
IF(AND(K235="",K236="",K237="",K238="",K239=""),"",
COUNTIFS(K235:K239,"&lt;&gt;""",M235:M239,"=Válido"))</f>
        <v/>
      </c>
      <c r="Q235" s="230" t="str">
        <f t="shared" ref="Q235" si="789" xml:space="preserve">
IF(T235&lt;&gt;"Preenchimento correto","",
IF(P235=1,0,
IF(P235=0,"",
IF(P235="","",
ROUND(_xlfn.STDEV.S(AD235:AD239)/AVERAGE(AD235:AD239),4)))))</f>
        <v/>
      </c>
      <c r="R235" s="232" t="str">
        <f t="shared" ref="R235" si="790" xml:space="preserve">
IF(T235&lt;&gt;"Preenchimento correto","",
IF(P235="","",
IF(P235=0,"",
IF(O235="","",
IF(O235="Menor valor",MIN(AD235:AD239),
IF(AND(O235="Tend. central",Q235&lt;=0.25),ROUND(AVERAGE(AD235:AD239),2),
IF(AND(O235="Tend. central",Q235&gt;0.25),ROUND(MEDIAN(AD235:AD239),2))))))))</f>
        <v/>
      </c>
      <c r="S235" s="234" t="str">
        <f t="shared" ref="S235" si="791" xml:space="preserve">
IF(T235&lt;&gt;"Preenchimento correto","",
IF(O235="","",
IF(P235="","",
IF(P235=0,"",
IF(OR(G235="",R235=""),"",
G235*R235)))))</f>
        <v/>
      </c>
      <c r="T235" s="236" t="str">
        <f t="shared" ref="T235" si="792" xml:space="preserve">
IF(AND(A235="",B235="",I235="",I236="",I237="",I238="",I239="",K235="",K236="",K237="",K238="",K239="",L235="",L236="",L237="",L238="",L239="",M235="",M236="",M237="",M238="",M239="",O235=""),"",
IF(A235="","Preenchimento incompleto: falta informar o ID SEC - B01.01",
IF(AND(A235&lt;&gt;"",B235&lt;&gt;"",I235="",I236="",I237="",I238="",I239="",K235="",K236="",K237="",K238="",K239="",L235="",L236="",L237="",L238="",L239="",M235="",M236="",M237="",M238="",M239="",O235=""),"Preenchimento incompleto: item sem nenhuma informação de empresa e preço e fonte de preço e validade do orçamento e modalidade de cálculo - B02.01",
IF(AND(B235="",OR(I235&lt;&gt;"",I236&lt;&gt;"",I237&lt;&gt;"",I238&lt;&gt;"",I239&lt;&gt;"",K235&lt;&gt;"",K236&lt;&gt;"",K237&lt;&gt;"",K238&lt;&gt;"",K239&lt;&gt;"",L235&lt;&gt;"",L236&lt;&gt;"",L237&lt;&gt;"",L238&lt;&gt;"",L239&lt;&gt;"",M235&lt;&gt;"",M236&lt;&gt;"",M237&lt;&gt;"",M238&lt;&gt;"",M239&lt;&gt;"",O235&lt;&gt;"")),"Erro: há empresa(s) e/ou preço(s) e/ou fonte(s) de preço e/ou validade(s) do orçamento e/ou modalidade de cálculo informados para item inexistente - B03.01",
IF(AND(I235&lt;&gt;"",OR(K235="",L235="",M235="",O235="")),"Preenchimento incompleto: empresa sem preço e(ou) fonte de preço e(ou) validade do orçamento e(ou) modalidade de cálculo associados - B04.01",
IF(AND(I236&lt;&gt;"",OR(K236="",L236="",M236="",O235="")),"Preenchimento incompleto: empresa sem preço e(ou) fonte de preço e(ou) validade do orçamento e(ou) modalidade de cálculo associados - B04.02",
IF(AND(I237&lt;&gt;"",OR(K237="",L237="",M237="",O235="")),"Preenchimento incompleto: empresa sem preço e(ou) fonte de preço e(ou) validade do orçamento e(ou) modalidade de cálculo associados - B04.03",
IF(AND(I238&lt;&gt;"",OR(K238="",L238="",M238="",O235="")),"Preenchimento incompleto: empresa sem preço e(ou) fonte de preço e(ou) validade do orçamento e(ou) modalidade de cálculo associados - B04.04",
IF(AND(I239&lt;&gt;"",OR(K239="",L239="",M239="",O235="")),"Preenchimento incompleto: empresa sem preço e(ou) fonte de preço e(ou) validade do orçamento e(ou) modalidade de cálculo associados - B04.05",
IF(AND(K235&lt;&gt;"",OR(I235="",L235="",M235="",O235="")),"Preenchimento incompleto: preço sem empresa e(ou) fonte do preço associados e(ou) validade do orçamento e(ou) modalidade de cálculo associados - B05.01",
IF(AND(K236&lt;&gt;"",OR(I236="",L236="",M236="",O235="")),"Preenchimento incompleto: preço sem empresa e(ou) fonte do preço associados e(ou) validade do orçamento e(ou) modalidade de cálculo associados - B05.02",
IF(AND(K237&lt;&gt;"",OR(I237="",L237="",M237="",O235="")),"Preenchimento incompleto: preço sem empresa e(ou) fonte do preço associados e(ou) validade do orçamento e(ou) modalidade de cálculo associados - B05.03",
IF(AND(K238&lt;&gt;"",OR(I238="",L238="",M238="",O235="")),"Preenchimento incompleto: preço sem empresa e(ou) fonte do preço associados e(ou) validade do orçamento e(ou) modalidade de cálculo associados - B05.04",
IF(AND(K239&lt;&gt;"",OR(I239="",L239="",M239="",O235="")),"Preenchimento incompleto: preço sem empresa e(ou) fonte do preço associados e(ou) validade do orçamento e(ou) modalidade de cálculo associados - B05.05",
IF(AND(L235&lt;&gt;"",OR(K235="",I235="",M235="",O235="")),"Preenchimento incompleto: fonte do preço sem empresa e(ou) preço associados e(ou) validade do orçamento e(ou) modalidade de cálculo associados - B06.01",
IF(AND(L236&lt;&gt;"",OR(K236="",I236="",M236="",O235="")),"Preenchimento incompleto: fonte do preço sem empresa e(ou) preço associados e(ou) validade do orçamento e(ou) modalidade de cálculo associados - B06.02",
IF(AND(L237&lt;&gt;"",OR(K237="",I237="",M237="",O235="")),"Preenchimento incompleto: fonte do preço sem empresa e(ou) preço associados e(ou) validade do orçamento e(ou) modalidade de cálculo associados - B06.03",
IF(AND(L238&lt;&gt;"",OR(K238="",I238="",M238="",O235="")),"Preenchimento incompleto: fonte do preço sem empresa e(ou) preço associados e(ou) validade do orçamento e(ou) modalidade de cálculo associados - B06.04",
IF(AND(L239&lt;&gt;"",OR(K239="",I239="",M239="",O235="")),"Preenchimento incompleto: fonte do preço sem empresa e(ou) preço associados e(ou) validade do orçamento e(ou) modalidade de cálculo associados - B06.05",
IF(AND(M235&lt;&gt;"",OR(K235="",I235="",L235="",O235="")),"Preenchimento incompleto: validade do orçamento sem empresa e(ou) preço associados e(ou) fonte do preço e(ou) modalidade de cálculo associados - B07.01",
IF(AND(M236&lt;&gt;"",OR(K236="",I236="",L236="",O235="")),"Preenchimento incompleto: validade do orçamento sem empresa e(ou) preço associados e(ou) fonte do preço e(ou) modalidade de cálculo associados - B07.02",
IF(AND(M237&lt;&gt;"",OR(K237="",I237="",L237="",O235="")),"Preenchimento incompleto: validade do orçamento sem empresa e(ou) preço associados e(ou) fonte do preço e(ou) modalidade de cálculo associados - B07.03",
IF(AND(M238&lt;&gt;"",OR(K238="",I238="",L238="",O235="")),"Preenchimento incompleto: validade do orçamento sem empresa e(ou) preço associados e(ou) fonte do preço e(ou) modalidade de cálculo associados - B07.04",
IF(AND(M239&lt;&gt;"",OR(K239="",I239="",L239="",O235="")),"Preenchimento incompleto: validade do orçamento sem empresa e(ou) preço associados e(ou) fonte do preço e(ou) modalidade de cálculo associados - B07.05",
IF(O235="","Preenchimento incompleto: modalidade de cálculo não informada - B08.01",
IF(V235="Erro: há repetição de empresa de mídia especializada para o item sendo precificado - B09.01a05","Erro: há repetição de empresa de mídia especializada para o item sendo precificado - B09.01a05",
IF(W235="Erro: há repetição de empresa de orçamento de empresa para o item sendo precificado - B10.01a05","Erro: há repetição de empresa de orçamento de empresa para o item sendo precificado - B10.01a05",
IF(X235="Erro: a fonte de preços informada é incompatível com compras governamentais - B11.01a05","Erro: a fonte de preços informada é incompatível com compras governamentais - B11.01a05",
IF(Y235="Erro: a fonte de preços informada é incompatível com compras governamentais - B12.01a05","Erro: a fonte de preços informada é incompatível com compras governamentais - B12.01a05",
IF(Z235="Erro: há linhas sendo puladas - B13.01a04","Erro: há linhas sendo puladas - B13.01a04",
IF(AA235="Erro: há linhas sendo puladas - B14.01a05","Erro: há linhas sendo puladas - B14.01a05",
IF(AB235="Erro: há linhas sendo puladas - B15.01a05","Erro: há linhas sendo puladas - B15.01a05",
IF(AC235="Erro: há linhas sendo puladas - B16.01a05","Erro: há linhas sendo puladas - B16.01a05",
IF(AND(P235&lt;&gt;"",P235=0),"Preenchimento incompleto: número de propostas válidas igual a zero - B17.01",
"Preenchimento correto"))))))))))))))))))))))))))))))))))</f>
        <v/>
      </c>
      <c r="U235" s="23"/>
      <c r="V235" s="121" t="str">
        <f t="shared" ref="V235" si="793" xml:space="preserve">
IF(COUNTIFS(I235:I239,I235,L235:L239,"=Mídia especializada")&gt;1,"Erro: há repetição de empresa de mídia especializada para o item sendo precificado - B09.01a05",
IF(COUNTIFS(I235:I239,I236,L235:L239,"=Mídia especializada")&gt;1,"Erro: há repetição de empresa de mídia especializada para o item sendo precificado - B09.01a05",
IF(COUNTIFS(I235:I239,I237,L235:L239,"=Mídia especializada")&gt;1,"Erro: há repetição de empresa de mídia especializada para o item sendo precificado - B09.01a05",
IF(COUNTIFS(I235:I239,I238,L235:L239,"=Mídia especializada")&gt;1,"Erro: há repetição de empresa de mídia especializada para o item sendo precificado - B09.01a05",
IF(COUNTIFS(I235:I239,I239,L235:L239,"=Mídia especializada")&gt;1,"Erro: há repetição de empresa de mídia especializada para o item sendo precificado - B09.01a05",
"***")))))</f>
        <v>***</v>
      </c>
      <c r="W235" s="119" t="str">
        <f t="shared" ref="W235" si="794" xml:space="preserve">
IF(COUNTIFS(I235:I239,I235,L235:L239,"=Orçamento de empresa")&gt;1,"Erro: há repetição de empresa de orçamento de empresa para o item sendo precificado - B10.01a05",
IF(COUNTIFS(I235:I239,I236,L235:L239,"=Orçamento de empresa")&gt;1,"Erro: há repetição de empresa de orçamento de empresa para o item sendo precificado - B10.01a05",
IF(COUNTIFS(I235:I239,I237,L235:L239,"=Orçamento de empresa")&gt;1,"Erro: há repetição de empresa de orçamento de empresa para o item sendo precificado - B10.01a05",
IF(COUNTIFS(I235:I239,I238,L235:L239,"=Orçamento de empresa")&gt;1,"Erro: há repetição de empresa de orçamento de empresa para o item sendo precificado - B10.01a05",
IF(COUNTIFS(I235:I239,I239,L235:L239,"=Orçamento de empresa")&gt;1,"Erro: há repetição de empresa de orçamento de empresa para o item sendo precificado - B10.01a05",
"***")))))</f>
        <v>***</v>
      </c>
      <c r="X235" s="119" t="str">
        <f t="shared" ref="X235" si="795" xml:space="preserve">
IF(AND(I235="Compras governamentais",K235&lt;&gt;"",L235="Orçamento de empresa"),"Erro: a fonte de preços informada é incompatível com compras governamentais - B11.01a05",
IF(AND(I236="Compras governamentais",K236&lt;&gt;"",L236="Orçamento de empresa"),"Erro: a fonte de preços informada é incompatível com compras governamentais - B11.01a05",
IF(AND(I237="Compras governamentais",K237&lt;&gt;"",L237="Orçamento de empresa"),"Erro: a fonte de preços informada é incompatível com compras governamentais - B11.01a05",
IF(AND(I238="Compras governamentais",K238&lt;&gt;"",L238="Orçamento de empresa"),"Erro: a fonte de preços informada é incompatível com compras governamentais - B11.01a05",
IF(AND(I239="Compras governamentais",K239&lt;&gt;"",L239="Orçamento de empresa"),"Erro: a fonte de preços informada é incompatível com compras governamentais - B11.01a05",
"***")))))</f>
        <v>***</v>
      </c>
      <c r="Y235" s="119" t="str">
        <f t="shared" ref="Y235" si="796" xml:space="preserve">
IF(AND(I235="Compras governamentais",K235&lt;&gt;"",L235="Mídia especializada"),"Erro: a fonte de preços informada é incompatível com compras governamentais - B12.01a05",
IF(AND(I236="Compras governamentais",K236&lt;&gt;"",L236="Mídia especializada"),"Erro: a fonte de preços informada é incompatível com compras governamentais - B12.01a05",
IF(AND(I237="Compras governamentais",K237&lt;&gt;"",L237="Mídia especializada"),"Erro: a fonte de preços informada é incompatível com compras governamentais - B12.01a05",
IF(AND(I238="Compras governamentais",K238&lt;&gt;"",L238="Mídia especializada"),"Erro: a fonte de preços informada é incompatível com compras governamentais - B12.01a05",
IF(AND(I239="Compras governamentais",K239&lt;&gt;"",L239="Mídia especializada"),"Erro: a fonte de preços informada é incompatível com compras governamentais - B12.01a05",
"***")))))</f>
        <v>***</v>
      </c>
      <c r="Z235" s="119" t="str">
        <f t="shared" ref="Z235" si="797" xml:space="preserve">
IF(AND(I236&lt;&gt;"",OR(I235="")),"Erro: há linhas sendo puladas - B13.01a04",
IF(AND(I237&lt;&gt;"",OR(I235="",I236="")),"Erro: há linhas sendo puladas - B13.01a04",
IF(AND(I238&lt;&gt;"",OR(I235="",I236="",I237="")),"Erro: há linhas sendo puladas - B13.01a04",
IF(AND(I239&lt;&gt;"",OR(I235="",I236="",I237="",I238="")),"Erro: há linhas sendo puladas - B13.01a04",
"***"))))</f>
        <v>***</v>
      </c>
      <c r="AA235" s="119" t="str">
        <f t="shared" ref="AA235" si="798" xml:space="preserve">
IF(AND(K236&lt;&gt;"",OR(K235="")),"Erro: há linhas sendo puladas - B14.01a05",
IF(AND(K237&lt;&gt;"",OR(K235="",K236="")),"Erro: há linhas sendo puladas - B14.01a05",
IF(AND(K238&lt;&gt;"",OR(K235="",K236="",K237="")),"Erro: há linhas sendo puladas - B14.01a05",
IF(AND(K239&lt;&gt;"",OR(K235="",K236="",K237="",K238="")),"Erro: há linhas sendo puladas - B14.01a05",
"***"))))</f>
        <v>***</v>
      </c>
      <c r="AB235" s="119" t="str">
        <f t="shared" ref="AB235" si="799" xml:space="preserve">
IF(AND(L236&lt;&gt;"",OR(L235="")),"Erro: há linhas sendo puladas - B15.01a05",
IF(AND(L237&lt;&gt;"",OR(L235="",L236="")),"Erro: há linhas sendo puladas - B15.01a05",
IF(AND(L238&lt;&gt;"",OR(L235="",L236="",L237="")),"Erro: há linhas sendo puladas - B15.01a05",
IF(AND(L239&lt;&gt;"",OR(L235="",L236="",L237="",L238="")),"Erro: há linhas sendo puladas - B15.01a05",
"***"))))</f>
        <v>***</v>
      </c>
      <c r="AC235" s="119" t="str">
        <f t="shared" ref="AC235" si="800" xml:space="preserve">
IF(AND(M236&lt;&gt;"",OR(M235="")),"Erro: há linhas sendo puladas - B16.01a05",
IF(AND(M237&lt;&gt;"",OR(M235="",M236="")),"Erro: há linhas sendo puladas - B16.01a05",
IF(AND(M238&lt;&gt;"",OR(M235="",M236="",M237="")),"Erro: há linhas sendo puladas - B16.01a05",
IF(AND(M239&lt;&gt;"",OR(M235="",M236="",M237="",M238="")),"Erro: há linhas sendo puladas - B16.01a05",
"***"))))</f>
        <v>***</v>
      </c>
      <c r="AD235" s="131" t="str">
        <f t="shared" ref="AD235" si="801" xml:space="preserve">
IF(T235&lt;&gt;"Preenchimento correto","",
IF(K235="","",
IF(M235="Não válido","",
K235)))</f>
        <v/>
      </c>
    </row>
    <row r="236" spans="1:30" ht="15" customHeight="1">
      <c r="A236" s="242"/>
      <c r="B236" s="257"/>
      <c r="C236" s="217"/>
      <c r="D236" s="218"/>
      <c r="E236" s="219"/>
      <c r="F236" s="220"/>
      <c r="G236" s="221"/>
      <c r="H236" s="35">
        <v>2</v>
      </c>
      <c r="I236" s="172"/>
      <c r="J236" s="36" t="str">
        <f xml:space="preserve">
IF(I236="","",
VLOOKUP(I236,'BD EMPRES'!$B$8:$C$507,2,FALSE))</f>
        <v/>
      </c>
      <c r="K236" s="178"/>
      <c r="L236" s="179"/>
      <c r="M236" s="179"/>
      <c r="N236" s="180"/>
      <c r="O236" s="223"/>
      <c r="P236" s="228"/>
      <c r="Q236" s="230"/>
      <c r="R236" s="232"/>
      <c r="S236" s="234"/>
      <c r="T236" s="236"/>
      <c r="U236" s="23"/>
      <c r="V236" s="122"/>
      <c r="W236" s="118"/>
      <c r="X236" s="118"/>
      <c r="Y236" s="118"/>
      <c r="Z236" s="118"/>
      <c r="AA236" s="118"/>
      <c r="AB236" s="118"/>
      <c r="AC236" s="118"/>
      <c r="AD236" s="132" t="str">
        <f t="shared" ref="AD236" si="802" xml:space="preserve">
IF(T235&lt;&gt;"Preenchimento correto","",
IF(K236="","",
IF(M236="Não válido","",
K236)))</f>
        <v/>
      </c>
    </row>
    <row r="237" spans="1:30" ht="15" customHeight="1">
      <c r="A237" s="242"/>
      <c r="B237" s="257"/>
      <c r="C237" s="217"/>
      <c r="D237" s="218"/>
      <c r="E237" s="219"/>
      <c r="F237" s="220"/>
      <c r="G237" s="221"/>
      <c r="H237" s="35">
        <v>3</v>
      </c>
      <c r="I237" s="172"/>
      <c r="J237" s="36" t="str">
        <f xml:space="preserve">
IF(I237="","",
VLOOKUP(I237,'BD EMPRES'!$B$8:$C$507,2,FALSE))</f>
        <v/>
      </c>
      <c r="K237" s="178"/>
      <c r="L237" s="179"/>
      <c r="M237" s="179"/>
      <c r="N237" s="180"/>
      <c r="O237" s="223"/>
      <c r="P237" s="228"/>
      <c r="Q237" s="230"/>
      <c r="R237" s="232"/>
      <c r="S237" s="234"/>
      <c r="T237" s="236"/>
      <c r="U237" s="23"/>
      <c r="V237" s="122"/>
      <c r="W237" s="118"/>
      <c r="X237" s="118"/>
      <c r="Y237" s="118"/>
      <c r="Z237" s="118"/>
      <c r="AA237" s="118"/>
      <c r="AB237" s="118"/>
      <c r="AC237" s="118"/>
      <c r="AD237" s="132" t="str">
        <f t="shared" ref="AD237" si="803" xml:space="preserve">
IF(T235&lt;&gt;"Preenchimento correto","",
IF(K237="","",
IF(M237="Não válido","",
K237)))</f>
        <v/>
      </c>
    </row>
    <row r="238" spans="1:30" ht="15" customHeight="1">
      <c r="A238" s="242"/>
      <c r="B238" s="257"/>
      <c r="C238" s="217"/>
      <c r="D238" s="218"/>
      <c r="E238" s="219"/>
      <c r="F238" s="220"/>
      <c r="G238" s="221"/>
      <c r="H238" s="35">
        <v>4</v>
      </c>
      <c r="I238" s="172"/>
      <c r="J238" s="36" t="str">
        <f xml:space="preserve">
IF(I238="","",
VLOOKUP(I238,'BD EMPRES'!$B$8:$C$507,2,FALSE))</f>
        <v/>
      </c>
      <c r="K238" s="178"/>
      <c r="L238" s="179"/>
      <c r="M238" s="179"/>
      <c r="N238" s="180"/>
      <c r="O238" s="223"/>
      <c r="P238" s="228"/>
      <c r="Q238" s="230"/>
      <c r="R238" s="232"/>
      <c r="S238" s="234"/>
      <c r="T238" s="236"/>
      <c r="U238" s="23"/>
      <c r="V238" s="122"/>
      <c r="W238" s="118"/>
      <c r="X238" s="118"/>
      <c r="Y238" s="118"/>
      <c r="Z238" s="118"/>
      <c r="AA238" s="118"/>
      <c r="AB238" s="118"/>
      <c r="AC238" s="118"/>
      <c r="AD238" s="132" t="str">
        <f t="shared" ref="AD238" si="804" xml:space="preserve">
IF(T235&lt;&gt;"Preenchimento correto","",
IF(K238="","",
IF(M238="Não válido","",
K238)))</f>
        <v/>
      </c>
    </row>
    <row r="239" spans="1:30" ht="15" customHeight="1">
      <c r="A239" s="242"/>
      <c r="B239" s="257"/>
      <c r="C239" s="217"/>
      <c r="D239" s="218"/>
      <c r="E239" s="219"/>
      <c r="F239" s="220"/>
      <c r="G239" s="221"/>
      <c r="H239" s="37">
        <v>5</v>
      </c>
      <c r="I239" s="172"/>
      <c r="J239" s="38" t="str">
        <f xml:space="preserve">
IF(I239="","",
VLOOKUP(I239,'BD EMPRES'!$B$8:$C$507,2,FALSE))</f>
        <v/>
      </c>
      <c r="K239" s="183"/>
      <c r="L239" s="181"/>
      <c r="M239" s="181"/>
      <c r="N239" s="182"/>
      <c r="O239" s="224"/>
      <c r="P239" s="228"/>
      <c r="Q239" s="230"/>
      <c r="R239" s="232"/>
      <c r="S239" s="234"/>
      <c r="T239" s="236"/>
      <c r="U239" s="23"/>
      <c r="V239" s="133"/>
      <c r="W239" s="134"/>
      <c r="X239" s="134"/>
      <c r="Y239" s="134"/>
      <c r="Z239" s="134"/>
      <c r="AA239" s="134"/>
      <c r="AB239" s="134"/>
      <c r="AC239" s="134"/>
      <c r="AD239" s="135" t="str">
        <f t="shared" ref="AD239" si="805" xml:space="preserve">
IF(T235&gt;"Preenchimento correto","",
IF(K239="","",
IF(M239="Não válido","",
K239)))</f>
        <v/>
      </c>
    </row>
    <row r="240" spans="1:30" ht="15" customHeight="1">
      <c r="A240" s="242"/>
      <c r="B240" s="257" t="str">
        <f>IF(OR('BD ITEM'!$Q58&lt;&gt;"Preenchimento correto"),"",'BD ITEM'!B58)</f>
        <v/>
      </c>
      <c r="C240" s="217" t="str">
        <f>IF(OR('BD ITEM'!$Q58&lt;&gt;"Preenchimento correto"),"",'BD ITEM'!C58)</f>
        <v/>
      </c>
      <c r="D240" s="218" t="str">
        <f>IF(OR('BD ITEM'!$Q58&lt;&gt;"Preenchimento correto"),"",'BD ITEM'!D58)</f>
        <v/>
      </c>
      <c r="E240" s="219" t="str">
        <f>IF(OR('BD ITEM'!$Q58&lt;&gt;"Preenchimento correto"),"",'BD ITEM'!J58)</f>
        <v/>
      </c>
      <c r="F240" s="220" t="str">
        <f>IF(OR('BD ITEM'!$Q58&lt;&gt;"Preenchimento correto"),"",'BD ITEM'!K58)</f>
        <v/>
      </c>
      <c r="G240" s="221" t="str">
        <f>IF(OR('BD ITEM'!$Q58&lt;&gt;"Preenchimento correto"),"",'BD ITEM'!L58)</f>
        <v/>
      </c>
      <c r="H240" s="39">
        <v>1</v>
      </c>
      <c r="I240" s="173"/>
      <c r="J240" s="34" t="str">
        <f xml:space="preserve">
IF(I240="","",
VLOOKUP(I240,'BD EMPRES'!$B$8:$C$507,2,FALSE))</f>
        <v/>
      </c>
      <c r="K240" s="175"/>
      <c r="L240" s="176"/>
      <c r="M240" s="176"/>
      <c r="N240" s="177"/>
      <c r="O240" s="222"/>
      <c r="P240" s="228" t="str">
        <f t="shared" ref="P240" si="806" xml:space="preserve">
IF(AND(K240="",K241="",K242="",K243="",K244=""),"",
COUNTIFS(K240:K244,"&lt;&gt;""",M240:M244,"=Válido"))</f>
        <v/>
      </c>
      <c r="Q240" s="230" t="str">
        <f t="shared" ref="Q240" si="807" xml:space="preserve">
IF(T240&lt;&gt;"Preenchimento correto","",
IF(P240=1,0,
IF(P240=0,"",
IF(P240="","",
ROUND(_xlfn.STDEV.S(AD240:AD244)/AVERAGE(AD240:AD244),4)))))</f>
        <v/>
      </c>
      <c r="R240" s="232" t="str">
        <f t="shared" ref="R240" si="808" xml:space="preserve">
IF(T240&lt;&gt;"Preenchimento correto","",
IF(P240="","",
IF(P240=0,"",
IF(O240="","",
IF(O240="Menor valor",MIN(AD240:AD244),
IF(AND(O240="Tend. central",Q240&lt;=0.25),ROUND(AVERAGE(AD240:AD244),2),
IF(AND(O240="Tend. central",Q240&gt;0.25),ROUND(MEDIAN(AD240:AD244),2))))))))</f>
        <v/>
      </c>
      <c r="S240" s="234" t="str">
        <f t="shared" ref="S240" si="809" xml:space="preserve">
IF(T240&lt;&gt;"Preenchimento correto","",
IF(O240="","",
IF(P240="","",
IF(P240=0,"",
IF(OR(G240="",R240=""),"",
G240*R240)))))</f>
        <v/>
      </c>
      <c r="T240" s="236" t="str">
        <f t="shared" ref="T240" si="810" xml:space="preserve">
IF(AND(A240="",B240="",I240="",I241="",I242="",I243="",I244="",K240="",K241="",K242="",K243="",K244="",L240="",L241="",L242="",L243="",L244="",M240="",M241="",M242="",M243="",M244="",O240=""),"",
IF(A240="","Preenchimento incompleto: falta informar o ID SEC - B01.01",
IF(AND(A240&lt;&gt;"",B240&lt;&gt;"",I240="",I241="",I242="",I243="",I244="",K240="",K241="",K242="",K243="",K244="",L240="",L241="",L242="",L243="",L244="",M240="",M241="",M242="",M243="",M244="",O240=""),"Preenchimento incompleto: item sem nenhuma informação de empresa e preço e fonte de preço e validade do orçamento e modalidade de cálculo - B02.01",
IF(AND(B240="",OR(I240&lt;&gt;"",I241&lt;&gt;"",I242&lt;&gt;"",I243&lt;&gt;"",I244&lt;&gt;"",K240&lt;&gt;"",K241&lt;&gt;"",K242&lt;&gt;"",K243&lt;&gt;"",K244&lt;&gt;"",L240&lt;&gt;"",L241&lt;&gt;"",L242&lt;&gt;"",L243&lt;&gt;"",L244&lt;&gt;"",M240&lt;&gt;"",M241&lt;&gt;"",M242&lt;&gt;"",M243&lt;&gt;"",M244&lt;&gt;"",O240&lt;&gt;"")),"Erro: há empresa(s) e/ou preço(s) e/ou fonte(s) de preço e/ou validade(s) do orçamento e/ou modalidade de cálculo informados para item inexistente - B03.01",
IF(AND(I240&lt;&gt;"",OR(K240="",L240="",M240="",O240="")),"Preenchimento incompleto: empresa sem preço e(ou) fonte de preço e(ou) validade do orçamento e(ou) modalidade de cálculo associados - B04.01",
IF(AND(I241&lt;&gt;"",OR(K241="",L241="",M241="",O240="")),"Preenchimento incompleto: empresa sem preço e(ou) fonte de preço e(ou) validade do orçamento e(ou) modalidade de cálculo associados - B04.02",
IF(AND(I242&lt;&gt;"",OR(K242="",L242="",M242="",O240="")),"Preenchimento incompleto: empresa sem preço e(ou) fonte de preço e(ou) validade do orçamento e(ou) modalidade de cálculo associados - B04.03",
IF(AND(I243&lt;&gt;"",OR(K243="",L243="",M243="",O240="")),"Preenchimento incompleto: empresa sem preço e(ou) fonte de preço e(ou) validade do orçamento e(ou) modalidade de cálculo associados - B04.04",
IF(AND(I244&lt;&gt;"",OR(K244="",L244="",M244="",O240="")),"Preenchimento incompleto: empresa sem preço e(ou) fonte de preço e(ou) validade do orçamento e(ou) modalidade de cálculo associados - B04.05",
IF(AND(K240&lt;&gt;"",OR(I240="",L240="",M240="",O240="")),"Preenchimento incompleto: preço sem empresa e(ou) fonte do preço associados e(ou) validade do orçamento e(ou) modalidade de cálculo associados - B05.01",
IF(AND(K241&lt;&gt;"",OR(I241="",L241="",M241="",O240="")),"Preenchimento incompleto: preço sem empresa e(ou) fonte do preço associados e(ou) validade do orçamento e(ou) modalidade de cálculo associados - B05.02",
IF(AND(K242&lt;&gt;"",OR(I242="",L242="",M242="",O240="")),"Preenchimento incompleto: preço sem empresa e(ou) fonte do preço associados e(ou) validade do orçamento e(ou) modalidade de cálculo associados - B05.03",
IF(AND(K243&lt;&gt;"",OR(I243="",L243="",M243="",O240="")),"Preenchimento incompleto: preço sem empresa e(ou) fonte do preço associados e(ou) validade do orçamento e(ou) modalidade de cálculo associados - B05.04",
IF(AND(K244&lt;&gt;"",OR(I244="",L244="",M244="",O240="")),"Preenchimento incompleto: preço sem empresa e(ou) fonte do preço associados e(ou) validade do orçamento e(ou) modalidade de cálculo associados - B05.05",
IF(AND(L240&lt;&gt;"",OR(K240="",I240="",M240="",O240="")),"Preenchimento incompleto: fonte do preço sem empresa e(ou) preço associados e(ou) validade do orçamento e(ou) modalidade de cálculo associados - B06.01",
IF(AND(L241&lt;&gt;"",OR(K241="",I241="",M241="",O240="")),"Preenchimento incompleto: fonte do preço sem empresa e(ou) preço associados e(ou) validade do orçamento e(ou) modalidade de cálculo associados - B06.02",
IF(AND(L242&lt;&gt;"",OR(K242="",I242="",M242="",O240="")),"Preenchimento incompleto: fonte do preço sem empresa e(ou) preço associados e(ou) validade do orçamento e(ou) modalidade de cálculo associados - B06.03",
IF(AND(L243&lt;&gt;"",OR(K243="",I243="",M243="",O240="")),"Preenchimento incompleto: fonte do preço sem empresa e(ou) preço associados e(ou) validade do orçamento e(ou) modalidade de cálculo associados - B06.04",
IF(AND(L244&lt;&gt;"",OR(K244="",I244="",M244="",O240="")),"Preenchimento incompleto: fonte do preço sem empresa e(ou) preço associados e(ou) validade do orçamento e(ou) modalidade de cálculo associados - B06.05",
IF(AND(M240&lt;&gt;"",OR(K240="",I240="",L240="",O240="")),"Preenchimento incompleto: validade do orçamento sem empresa e(ou) preço associados e(ou) fonte do preço e(ou) modalidade de cálculo associados - B07.01",
IF(AND(M241&lt;&gt;"",OR(K241="",I241="",L241="",O240="")),"Preenchimento incompleto: validade do orçamento sem empresa e(ou) preço associados e(ou) fonte do preço e(ou) modalidade de cálculo associados - B07.02",
IF(AND(M242&lt;&gt;"",OR(K242="",I242="",L242="",O240="")),"Preenchimento incompleto: validade do orçamento sem empresa e(ou) preço associados e(ou) fonte do preço e(ou) modalidade de cálculo associados - B07.03",
IF(AND(M243&lt;&gt;"",OR(K243="",I243="",L243="",O240="")),"Preenchimento incompleto: validade do orçamento sem empresa e(ou) preço associados e(ou) fonte do preço e(ou) modalidade de cálculo associados - B07.04",
IF(AND(M244&lt;&gt;"",OR(K244="",I244="",L244="",O240="")),"Preenchimento incompleto: validade do orçamento sem empresa e(ou) preço associados e(ou) fonte do preço e(ou) modalidade de cálculo associados - B07.05",
IF(O240="","Preenchimento incompleto: modalidade de cálculo não informada - B08.01",
IF(V240="Erro: há repetição de empresa de mídia especializada para o item sendo precificado - B09.01a05","Erro: há repetição de empresa de mídia especializada para o item sendo precificado - B09.01a05",
IF(W240="Erro: há repetição de empresa de orçamento de empresa para o item sendo precificado - B10.01a05","Erro: há repetição de empresa de orçamento de empresa para o item sendo precificado - B10.01a05",
IF(X240="Erro: a fonte de preços informada é incompatível com compras governamentais - B11.01a05","Erro: a fonte de preços informada é incompatível com compras governamentais - B11.01a05",
IF(Y240="Erro: a fonte de preços informada é incompatível com compras governamentais - B12.01a05","Erro: a fonte de preços informada é incompatível com compras governamentais - B12.01a05",
IF(Z240="Erro: há linhas sendo puladas - B13.01a04","Erro: há linhas sendo puladas - B13.01a04",
IF(AA240="Erro: há linhas sendo puladas - B14.01a05","Erro: há linhas sendo puladas - B14.01a05",
IF(AB240="Erro: há linhas sendo puladas - B15.01a05","Erro: há linhas sendo puladas - B15.01a05",
IF(AC240="Erro: há linhas sendo puladas - B16.01a05","Erro: há linhas sendo puladas - B16.01a05",
IF(AND(P240&lt;&gt;"",P240=0),"Preenchimento incompleto: número de propostas válidas igual a zero - B17.01",
"Preenchimento correto"))))))))))))))))))))))))))))))))))</f>
        <v/>
      </c>
      <c r="U240" s="23"/>
      <c r="V240" s="121" t="str">
        <f t="shared" ref="V240" si="811" xml:space="preserve">
IF(COUNTIFS(I240:I244,I240,L240:L244,"=Mídia especializada")&gt;1,"Erro: há repetição de empresa de mídia especializada para o item sendo precificado - B09.01a05",
IF(COUNTIFS(I240:I244,I241,L240:L244,"=Mídia especializada")&gt;1,"Erro: há repetição de empresa de mídia especializada para o item sendo precificado - B09.01a05",
IF(COUNTIFS(I240:I244,I242,L240:L244,"=Mídia especializada")&gt;1,"Erro: há repetição de empresa de mídia especializada para o item sendo precificado - B09.01a05",
IF(COUNTIFS(I240:I244,I243,L240:L244,"=Mídia especializada")&gt;1,"Erro: há repetição de empresa de mídia especializada para o item sendo precificado - B09.01a05",
IF(COUNTIFS(I240:I244,I244,L240:L244,"=Mídia especializada")&gt;1,"Erro: há repetição de empresa de mídia especializada para o item sendo precificado - B09.01a05",
"***")))))</f>
        <v>***</v>
      </c>
      <c r="W240" s="119" t="str">
        <f t="shared" ref="W240" si="812" xml:space="preserve">
IF(COUNTIFS(I240:I244,I240,L240:L244,"=Orçamento de empresa")&gt;1,"Erro: há repetição de empresa de orçamento de empresa para o item sendo precificado - B10.01a05",
IF(COUNTIFS(I240:I244,I241,L240:L244,"=Orçamento de empresa")&gt;1,"Erro: há repetição de empresa de orçamento de empresa para o item sendo precificado - B10.01a05",
IF(COUNTIFS(I240:I244,I242,L240:L244,"=Orçamento de empresa")&gt;1,"Erro: há repetição de empresa de orçamento de empresa para o item sendo precificado - B10.01a05",
IF(COUNTIFS(I240:I244,I243,L240:L244,"=Orçamento de empresa")&gt;1,"Erro: há repetição de empresa de orçamento de empresa para o item sendo precificado - B10.01a05",
IF(COUNTIFS(I240:I244,I244,L240:L244,"=Orçamento de empresa")&gt;1,"Erro: há repetição de empresa de orçamento de empresa para o item sendo precificado - B10.01a05",
"***")))))</f>
        <v>***</v>
      </c>
      <c r="X240" s="119" t="str">
        <f t="shared" ref="X240" si="813" xml:space="preserve">
IF(AND(I240="Compras governamentais",K240&lt;&gt;"",L240="Orçamento de empresa"),"Erro: a fonte de preços informada é incompatível com compras governamentais - B11.01a05",
IF(AND(I241="Compras governamentais",K241&lt;&gt;"",L241="Orçamento de empresa"),"Erro: a fonte de preços informada é incompatível com compras governamentais - B11.01a05",
IF(AND(I242="Compras governamentais",K242&lt;&gt;"",L242="Orçamento de empresa"),"Erro: a fonte de preços informada é incompatível com compras governamentais - B11.01a05",
IF(AND(I243="Compras governamentais",K243&lt;&gt;"",L243="Orçamento de empresa"),"Erro: a fonte de preços informada é incompatível com compras governamentais - B11.01a05",
IF(AND(I244="Compras governamentais",K244&lt;&gt;"",L244="Orçamento de empresa"),"Erro: a fonte de preços informada é incompatível com compras governamentais - B11.01a05",
"***")))))</f>
        <v>***</v>
      </c>
      <c r="Y240" s="119" t="str">
        <f t="shared" ref="Y240" si="814" xml:space="preserve">
IF(AND(I240="Compras governamentais",K240&lt;&gt;"",L240="Mídia especializada"),"Erro: a fonte de preços informada é incompatível com compras governamentais - B12.01a05",
IF(AND(I241="Compras governamentais",K241&lt;&gt;"",L241="Mídia especializada"),"Erro: a fonte de preços informada é incompatível com compras governamentais - B12.01a05",
IF(AND(I242="Compras governamentais",K242&lt;&gt;"",L242="Mídia especializada"),"Erro: a fonte de preços informada é incompatível com compras governamentais - B12.01a05",
IF(AND(I243="Compras governamentais",K243&lt;&gt;"",L243="Mídia especializada"),"Erro: a fonte de preços informada é incompatível com compras governamentais - B12.01a05",
IF(AND(I244="Compras governamentais",K244&lt;&gt;"",L244="Mídia especializada"),"Erro: a fonte de preços informada é incompatível com compras governamentais - B12.01a05",
"***")))))</f>
        <v>***</v>
      </c>
      <c r="Z240" s="119" t="str">
        <f t="shared" ref="Z240" si="815" xml:space="preserve">
IF(AND(I241&lt;&gt;"",OR(I240="")),"Erro: há linhas sendo puladas - B13.01a04",
IF(AND(I242&lt;&gt;"",OR(I240="",I241="")),"Erro: há linhas sendo puladas - B13.01a04",
IF(AND(I243&lt;&gt;"",OR(I240="",I241="",I242="")),"Erro: há linhas sendo puladas - B13.01a04",
IF(AND(I244&lt;&gt;"",OR(I240="",I241="",I242="",I243="")),"Erro: há linhas sendo puladas - B13.01a04",
"***"))))</f>
        <v>***</v>
      </c>
      <c r="AA240" s="119" t="str">
        <f t="shared" ref="AA240" si="816" xml:space="preserve">
IF(AND(K241&lt;&gt;"",OR(K240="")),"Erro: há linhas sendo puladas - B14.01a05",
IF(AND(K242&lt;&gt;"",OR(K240="",K241="")),"Erro: há linhas sendo puladas - B14.01a05",
IF(AND(K243&lt;&gt;"",OR(K240="",K241="",K242="")),"Erro: há linhas sendo puladas - B14.01a05",
IF(AND(K244&lt;&gt;"",OR(K240="",K241="",K242="",K243="")),"Erro: há linhas sendo puladas - B14.01a05",
"***"))))</f>
        <v>***</v>
      </c>
      <c r="AB240" s="119" t="str">
        <f t="shared" ref="AB240" si="817" xml:space="preserve">
IF(AND(L241&lt;&gt;"",OR(L240="")),"Erro: há linhas sendo puladas - B15.01a05",
IF(AND(L242&lt;&gt;"",OR(L240="",L241="")),"Erro: há linhas sendo puladas - B15.01a05",
IF(AND(L243&lt;&gt;"",OR(L240="",L241="",L242="")),"Erro: há linhas sendo puladas - B15.01a05",
IF(AND(L244&lt;&gt;"",OR(L240="",L241="",L242="",L243="")),"Erro: há linhas sendo puladas - B15.01a05",
"***"))))</f>
        <v>***</v>
      </c>
      <c r="AC240" s="119" t="str">
        <f t="shared" ref="AC240" si="818" xml:space="preserve">
IF(AND(M241&lt;&gt;"",OR(M240="")),"Erro: há linhas sendo puladas - B16.01a05",
IF(AND(M242&lt;&gt;"",OR(M240="",M241="")),"Erro: há linhas sendo puladas - B16.01a05",
IF(AND(M243&lt;&gt;"",OR(M240="",M241="",M242="")),"Erro: há linhas sendo puladas - B16.01a05",
IF(AND(M244&lt;&gt;"",OR(M240="",M241="",M242="",M243="")),"Erro: há linhas sendo puladas - B16.01a05",
"***"))))</f>
        <v>***</v>
      </c>
      <c r="AD240" s="131" t="str">
        <f t="shared" ref="AD240" si="819" xml:space="preserve">
IF(T240&lt;&gt;"Preenchimento correto","",
IF(K240="","",
IF(M240="Não válido","",
K240)))</f>
        <v/>
      </c>
    </row>
    <row r="241" spans="1:30" ht="15" customHeight="1">
      <c r="A241" s="242"/>
      <c r="B241" s="257"/>
      <c r="C241" s="217"/>
      <c r="D241" s="218"/>
      <c r="E241" s="219"/>
      <c r="F241" s="220"/>
      <c r="G241" s="221"/>
      <c r="H241" s="35">
        <v>2</v>
      </c>
      <c r="I241" s="172"/>
      <c r="J241" s="36" t="str">
        <f xml:space="preserve">
IF(I241="","",
VLOOKUP(I241,'BD EMPRES'!$B$8:$C$507,2,FALSE))</f>
        <v/>
      </c>
      <c r="K241" s="178"/>
      <c r="L241" s="179"/>
      <c r="M241" s="179"/>
      <c r="N241" s="180"/>
      <c r="O241" s="223"/>
      <c r="P241" s="228"/>
      <c r="Q241" s="230"/>
      <c r="R241" s="232"/>
      <c r="S241" s="234"/>
      <c r="T241" s="236"/>
      <c r="U241" s="23"/>
      <c r="V241" s="122"/>
      <c r="W241" s="118"/>
      <c r="X241" s="118"/>
      <c r="Y241" s="118"/>
      <c r="Z241" s="118"/>
      <c r="AA241" s="118"/>
      <c r="AB241" s="118"/>
      <c r="AC241" s="118"/>
      <c r="AD241" s="132" t="str">
        <f t="shared" ref="AD241" si="820" xml:space="preserve">
IF(T240&lt;&gt;"Preenchimento correto","",
IF(K241="","",
IF(M241="Não válido","",
K241)))</f>
        <v/>
      </c>
    </row>
    <row r="242" spans="1:30" ht="15" customHeight="1">
      <c r="A242" s="242"/>
      <c r="B242" s="257"/>
      <c r="C242" s="217"/>
      <c r="D242" s="218"/>
      <c r="E242" s="219"/>
      <c r="F242" s="220"/>
      <c r="G242" s="221"/>
      <c r="H242" s="35">
        <v>3</v>
      </c>
      <c r="I242" s="172"/>
      <c r="J242" s="36" t="str">
        <f xml:space="preserve">
IF(I242="","",
VLOOKUP(I242,'BD EMPRES'!$B$8:$C$507,2,FALSE))</f>
        <v/>
      </c>
      <c r="K242" s="178"/>
      <c r="L242" s="179"/>
      <c r="M242" s="179"/>
      <c r="N242" s="180"/>
      <c r="O242" s="223"/>
      <c r="P242" s="228"/>
      <c r="Q242" s="230"/>
      <c r="R242" s="232"/>
      <c r="S242" s="234"/>
      <c r="T242" s="236"/>
      <c r="U242" s="23"/>
      <c r="V242" s="122"/>
      <c r="W242" s="118"/>
      <c r="X242" s="118"/>
      <c r="Y242" s="118"/>
      <c r="Z242" s="118"/>
      <c r="AA242" s="118"/>
      <c r="AB242" s="118"/>
      <c r="AC242" s="118"/>
      <c r="AD242" s="132" t="str">
        <f t="shared" ref="AD242" si="821" xml:space="preserve">
IF(T240&lt;&gt;"Preenchimento correto","",
IF(K242="","",
IF(M242="Não válido","",
K242)))</f>
        <v/>
      </c>
    </row>
    <row r="243" spans="1:30" ht="15" customHeight="1">
      <c r="A243" s="242"/>
      <c r="B243" s="257"/>
      <c r="C243" s="217"/>
      <c r="D243" s="218"/>
      <c r="E243" s="219"/>
      <c r="F243" s="220"/>
      <c r="G243" s="221"/>
      <c r="H243" s="35">
        <v>4</v>
      </c>
      <c r="I243" s="172"/>
      <c r="J243" s="36" t="str">
        <f xml:space="preserve">
IF(I243="","",
VLOOKUP(I243,'BD EMPRES'!$B$8:$C$507,2,FALSE))</f>
        <v/>
      </c>
      <c r="K243" s="178"/>
      <c r="L243" s="179"/>
      <c r="M243" s="179"/>
      <c r="N243" s="180"/>
      <c r="O243" s="223"/>
      <c r="P243" s="228"/>
      <c r="Q243" s="230"/>
      <c r="R243" s="232"/>
      <c r="S243" s="234"/>
      <c r="T243" s="236"/>
      <c r="U243" s="23"/>
      <c r="V243" s="122"/>
      <c r="W243" s="118"/>
      <c r="X243" s="118"/>
      <c r="Y243" s="118"/>
      <c r="Z243" s="118"/>
      <c r="AA243" s="118"/>
      <c r="AB243" s="118"/>
      <c r="AC243" s="118"/>
      <c r="AD243" s="132" t="str">
        <f t="shared" ref="AD243" si="822" xml:space="preserve">
IF(T240&lt;&gt;"Preenchimento correto","",
IF(K243="","",
IF(M243="Não válido","",
K243)))</f>
        <v/>
      </c>
    </row>
    <row r="244" spans="1:30" ht="15" customHeight="1">
      <c r="A244" s="242"/>
      <c r="B244" s="257"/>
      <c r="C244" s="217"/>
      <c r="D244" s="218"/>
      <c r="E244" s="219"/>
      <c r="F244" s="220"/>
      <c r="G244" s="221"/>
      <c r="H244" s="37">
        <v>5</v>
      </c>
      <c r="I244" s="172"/>
      <c r="J244" s="38" t="str">
        <f xml:space="preserve">
IF(I244="","",
VLOOKUP(I244,'BD EMPRES'!$B$8:$C$507,2,FALSE))</f>
        <v/>
      </c>
      <c r="K244" s="183"/>
      <c r="L244" s="181"/>
      <c r="M244" s="181"/>
      <c r="N244" s="182"/>
      <c r="O244" s="224"/>
      <c r="P244" s="228"/>
      <c r="Q244" s="230"/>
      <c r="R244" s="232"/>
      <c r="S244" s="234"/>
      <c r="T244" s="236"/>
      <c r="U244" s="23"/>
      <c r="V244" s="133"/>
      <c r="W244" s="134"/>
      <c r="X244" s="134"/>
      <c r="Y244" s="134"/>
      <c r="Z244" s="134"/>
      <c r="AA244" s="134"/>
      <c r="AB244" s="134"/>
      <c r="AC244" s="134"/>
      <c r="AD244" s="135" t="str">
        <f t="shared" ref="AD244" si="823" xml:space="preserve">
IF(T240&gt;"Preenchimento correto","",
IF(K244="","",
IF(M244="Não válido","",
K244)))</f>
        <v/>
      </c>
    </row>
    <row r="245" spans="1:30" ht="15" customHeight="1">
      <c r="A245" s="242"/>
      <c r="B245" s="257" t="str">
        <f>IF(OR('BD ITEM'!$Q59&lt;&gt;"Preenchimento correto"),"",'BD ITEM'!B59)</f>
        <v/>
      </c>
      <c r="C245" s="217" t="str">
        <f>IF(OR('BD ITEM'!$Q59&lt;&gt;"Preenchimento correto"),"",'BD ITEM'!C59)</f>
        <v/>
      </c>
      <c r="D245" s="218" t="str">
        <f>IF(OR('BD ITEM'!$Q59&lt;&gt;"Preenchimento correto"),"",'BD ITEM'!D59)</f>
        <v/>
      </c>
      <c r="E245" s="219" t="str">
        <f>IF(OR('BD ITEM'!$Q59&lt;&gt;"Preenchimento correto"),"",'BD ITEM'!J59)</f>
        <v/>
      </c>
      <c r="F245" s="220" t="str">
        <f>IF(OR('BD ITEM'!$Q59&lt;&gt;"Preenchimento correto"),"",'BD ITEM'!K59)</f>
        <v/>
      </c>
      <c r="G245" s="221" t="str">
        <f>IF(OR('BD ITEM'!$Q59&lt;&gt;"Preenchimento correto"),"",'BD ITEM'!L59)</f>
        <v/>
      </c>
      <c r="H245" s="39">
        <v>1</v>
      </c>
      <c r="I245" s="173"/>
      <c r="J245" s="34" t="str">
        <f xml:space="preserve">
IF(I245="","",
VLOOKUP(I245,'BD EMPRES'!$B$8:$C$507,2,FALSE))</f>
        <v/>
      </c>
      <c r="K245" s="175"/>
      <c r="L245" s="176"/>
      <c r="M245" s="176"/>
      <c r="N245" s="177"/>
      <c r="O245" s="222"/>
      <c r="P245" s="228" t="str">
        <f t="shared" ref="P245" si="824" xml:space="preserve">
IF(AND(K245="",K246="",K247="",K248="",K249=""),"",
COUNTIFS(K245:K249,"&lt;&gt;""",M245:M249,"=Válido"))</f>
        <v/>
      </c>
      <c r="Q245" s="230" t="str">
        <f t="shared" ref="Q245" si="825" xml:space="preserve">
IF(T245&lt;&gt;"Preenchimento correto","",
IF(P245=1,0,
IF(P245=0,"",
IF(P245="","",
ROUND(_xlfn.STDEV.S(AD245:AD249)/AVERAGE(AD245:AD249),4)))))</f>
        <v/>
      </c>
      <c r="R245" s="232" t="str">
        <f t="shared" ref="R245" si="826" xml:space="preserve">
IF(T245&lt;&gt;"Preenchimento correto","",
IF(P245="","",
IF(P245=0,"",
IF(O245="","",
IF(O245="Menor valor",MIN(AD245:AD249),
IF(AND(O245="Tend. central",Q245&lt;=0.25),ROUND(AVERAGE(AD245:AD249),2),
IF(AND(O245="Tend. central",Q245&gt;0.25),ROUND(MEDIAN(AD245:AD249),2))))))))</f>
        <v/>
      </c>
      <c r="S245" s="234" t="str">
        <f t="shared" ref="S245" si="827" xml:space="preserve">
IF(T245&lt;&gt;"Preenchimento correto","",
IF(O245="","",
IF(P245="","",
IF(P245=0,"",
IF(OR(G245="",R245=""),"",
G245*R245)))))</f>
        <v/>
      </c>
      <c r="T245" s="236" t="str">
        <f t="shared" ref="T245" si="828" xml:space="preserve">
IF(AND(A245="",B245="",I245="",I246="",I247="",I248="",I249="",K245="",K246="",K247="",K248="",K249="",L245="",L246="",L247="",L248="",L249="",M245="",M246="",M247="",M248="",M249="",O245=""),"",
IF(A245="","Preenchimento incompleto: falta informar o ID SEC - B01.01",
IF(AND(A245&lt;&gt;"",B245&lt;&gt;"",I245="",I246="",I247="",I248="",I249="",K245="",K246="",K247="",K248="",K249="",L245="",L246="",L247="",L248="",L249="",M245="",M246="",M247="",M248="",M249="",O245=""),"Preenchimento incompleto: item sem nenhuma informação de empresa e preço e fonte de preço e validade do orçamento e modalidade de cálculo - B02.01",
IF(AND(B245="",OR(I245&lt;&gt;"",I246&lt;&gt;"",I247&lt;&gt;"",I248&lt;&gt;"",I249&lt;&gt;"",K245&lt;&gt;"",K246&lt;&gt;"",K247&lt;&gt;"",K248&lt;&gt;"",K249&lt;&gt;"",L245&lt;&gt;"",L246&lt;&gt;"",L247&lt;&gt;"",L248&lt;&gt;"",L249&lt;&gt;"",M245&lt;&gt;"",M246&lt;&gt;"",M247&lt;&gt;"",M248&lt;&gt;"",M249&lt;&gt;"",O245&lt;&gt;"")),"Erro: há empresa(s) e/ou preço(s) e/ou fonte(s) de preço e/ou validade(s) do orçamento e/ou modalidade de cálculo informados para item inexistente - B03.01",
IF(AND(I245&lt;&gt;"",OR(K245="",L245="",M245="",O245="")),"Preenchimento incompleto: empresa sem preço e(ou) fonte de preço e(ou) validade do orçamento e(ou) modalidade de cálculo associados - B04.01",
IF(AND(I246&lt;&gt;"",OR(K246="",L246="",M246="",O245="")),"Preenchimento incompleto: empresa sem preço e(ou) fonte de preço e(ou) validade do orçamento e(ou) modalidade de cálculo associados - B04.02",
IF(AND(I247&lt;&gt;"",OR(K247="",L247="",M247="",O245="")),"Preenchimento incompleto: empresa sem preço e(ou) fonte de preço e(ou) validade do orçamento e(ou) modalidade de cálculo associados - B04.03",
IF(AND(I248&lt;&gt;"",OR(K248="",L248="",M248="",O245="")),"Preenchimento incompleto: empresa sem preço e(ou) fonte de preço e(ou) validade do orçamento e(ou) modalidade de cálculo associados - B04.04",
IF(AND(I249&lt;&gt;"",OR(K249="",L249="",M249="",O245="")),"Preenchimento incompleto: empresa sem preço e(ou) fonte de preço e(ou) validade do orçamento e(ou) modalidade de cálculo associados - B04.05",
IF(AND(K245&lt;&gt;"",OR(I245="",L245="",M245="",O245="")),"Preenchimento incompleto: preço sem empresa e(ou) fonte do preço associados e(ou) validade do orçamento e(ou) modalidade de cálculo associados - B05.01",
IF(AND(K246&lt;&gt;"",OR(I246="",L246="",M246="",O245="")),"Preenchimento incompleto: preço sem empresa e(ou) fonte do preço associados e(ou) validade do orçamento e(ou) modalidade de cálculo associados - B05.02",
IF(AND(K247&lt;&gt;"",OR(I247="",L247="",M247="",O245="")),"Preenchimento incompleto: preço sem empresa e(ou) fonte do preço associados e(ou) validade do orçamento e(ou) modalidade de cálculo associados - B05.03",
IF(AND(K248&lt;&gt;"",OR(I248="",L248="",M248="",O245="")),"Preenchimento incompleto: preço sem empresa e(ou) fonte do preço associados e(ou) validade do orçamento e(ou) modalidade de cálculo associados - B05.04",
IF(AND(K249&lt;&gt;"",OR(I249="",L249="",M249="",O245="")),"Preenchimento incompleto: preço sem empresa e(ou) fonte do preço associados e(ou) validade do orçamento e(ou) modalidade de cálculo associados - B05.05",
IF(AND(L245&lt;&gt;"",OR(K245="",I245="",M245="",O245="")),"Preenchimento incompleto: fonte do preço sem empresa e(ou) preço associados e(ou) validade do orçamento e(ou) modalidade de cálculo associados - B06.01",
IF(AND(L246&lt;&gt;"",OR(K246="",I246="",M246="",O245="")),"Preenchimento incompleto: fonte do preço sem empresa e(ou) preço associados e(ou) validade do orçamento e(ou) modalidade de cálculo associados - B06.02",
IF(AND(L247&lt;&gt;"",OR(K247="",I247="",M247="",O245="")),"Preenchimento incompleto: fonte do preço sem empresa e(ou) preço associados e(ou) validade do orçamento e(ou) modalidade de cálculo associados - B06.03",
IF(AND(L248&lt;&gt;"",OR(K248="",I248="",M248="",O245="")),"Preenchimento incompleto: fonte do preço sem empresa e(ou) preço associados e(ou) validade do orçamento e(ou) modalidade de cálculo associados - B06.04",
IF(AND(L249&lt;&gt;"",OR(K249="",I249="",M249="",O245="")),"Preenchimento incompleto: fonte do preço sem empresa e(ou) preço associados e(ou) validade do orçamento e(ou) modalidade de cálculo associados - B06.05",
IF(AND(M245&lt;&gt;"",OR(K245="",I245="",L245="",O245="")),"Preenchimento incompleto: validade do orçamento sem empresa e(ou) preço associados e(ou) fonte do preço e(ou) modalidade de cálculo associados - B07.01",
IF(AND(M246&lt;&gt;"",OR(K246="",I246="",L246="",O245="")),"Preenchimento incompleto: validade do orçamento sem empresa e(ou) preço associados e(ou) fonte do preço e(ou) modalidade de cálculo associados - B07.02",
IF(AND(M247&lt;&gt;"",OR(K247="",I247="",L247="",O245="")),"Preenchimento incompleto: validade do orçamento sem empresa e(ou) preço associados e(ou) fonte do preço e(ou) modalidade de cálculo associados - B07.03",
IF(AND(M248&lt;&gt;"",OR(K248="",I248="",L248="",O245="")),"Preenchimento incompleto: validade do orçamento sem empresa e(ou) preço associados e(ou) fonte do preço e(ou) modalidade de cálculo associados - B07.04",
IF(AND(M249&lt;&gt;"",OR(K249="",I249="",L249="",O245="")),"Preenchimento incompleto: validade do orçamento sem empresa e(ou) preço associados e(ou) fonte do preço e(ou) modalidade de cálculo associados - B07.05",
IF(O245="","Preenchimento incompleto: modalidade de cálculo não informada - B08.01",
IF(V245="Erro: há repetição de empresa de mídia especializada para o item sendo precificado - B09.01a05","Erro: há repetição de empresa de mídia especializada para o item sendo precificado - B09.01a05",
IF(W245="Erro: há repetição de empresa de orçamento de empresa para o item sendo precificado - B10.01a05","Erro: há repetição de empresa de orçamento de empresa para o item sendo precificado - B10.01a05",
IF(X245="Erro: a fonte de preços informada é incompatível com compras governamentais - B11.01a05","Erro: a fonte de preços informada é incompatível com compras governamentais - B11.01a05",
IF(Y245="Erro: a fonte de preços informada é incompatível com compras governamentais - B12.01a05","Erro: a fonte de preços informada é incompatível com compras governamentais - B12.01a05",
IF(Z245="Erro: há linhas sendo puladas - B13.01a04","Erro: há linhas sendo puladas - B13.01a04",
IF(AA245="Erro: há linhas sendo puladas - B14.01a05","Erro: há linhas sendo puladas - B14.01a05",
IF(AB245="Erro: há linhas sendo puladas - B15.01a05","Erro: há linhas sendo puladas - B15.01a05",
IF(AC245="Erro: há linhas sendo puladas - B16.01a05","Erro: há linhas sendo puladas - B16.01a05",
IF(AND(P245&lt;&gt;"",P245=0),"Preenchimento incompleto: número de propostas válidas igual a zero - B17.01",
"Preenchimento correto"))))))))))))))))))))))))))))))))))</f>
        <v/>
      </c>
      <c r="U245" s="23"/>
      <c r="V245" s="121" t="str">
        <f t="shared" ref="V245" si="829" xml:space="preserve">
IF(COUNTIFS(I245:I249,I245,L245:L249,"=Mídia especializada")&gt;1,"Erro: há repetição de empresa de mídia especializada para o item sendo precificado - B09.01a05",
IF(COUNTIFS(I245:I249,I246,L245:L249,"=Mídia especializada")&gt;1,"Erro: há repetição de empresa de mídia especializada para o item sendo precificado - B09.01a05",
IF(COUNTIFS(I245:I249,I247,L245:L249,"=Mídia especializada")&gt;1,"Erro: há repetição de empresa de mídia especializada para o item sendo precificado - B09.01a05",
IF(COUNTIFS(I245:I249,I248,L245:L249,"=Mídia especializada")&gt;1,"Erro: há repetição de empresa de mídia especializada para o item sendo precificado - B09.01a05",
IF(COUNTIFS(I245:I249,I249,L245:L249,"=Mídia especializada")&gt;1,"Erro: há repetição de empresa de mídia especializada para o item sendo precificado - B09.01a05",
"***")))))</f>
        <v>***</v>
      </c>
      <c r="W245" s="119" t="str">
        <f t="shared" ref="W245" si="830" xml:space="preserve">
IF(COUNTIFS(I245:I249,I245,L245:L249,"=Orçamento de empresa")&gt;1,"Erro: há repetição de empresa de orçamento de empresa para o item sendo precificado - B10.01a05",
IF(COUNTIFS(I245:I249,I246,L245:L249,"=Orçamento de empresa")&gt;1,"Erro: há repetição de empresa de orçamento de empresa para o item sendo precificado - B10.01a05",
IF(COUNTIFS(I245:I249,I247,L245:L249,"=Orçamento de empresa")&gt;1,"Erro: há repetição de empresa de orçamento de empresa para o item sendo precificado - B10.01a05",
IF(COUNTIFS(I245:I249,I248,L245:L249,"=Orçamento de empresa")&gt;1,"Erro: há repetição de empresa de orçamento de empresa para o item sendo precificado - B10.01a05",
IF(COUNTIFS(I245:I249,I249,L245:L249,"=Orçamento de empresa")&gt;1,"Erro: há repetição de empresa de orçamento de empresa para o item sendo precificado - B10.01a05",
"***")))))</f>
        <v>***</v>
      </c>
      <c r="X245" s="119" t="str">
        <f t="shared" ref="X245" si="831" xml:space="preserve">
IF(AND(I245="Compras governamentais",K245&lt;&gt;"",L245="Orçamento de empresa"),"Erro: a fonte de preços informada é incompatível com compras governamentais - B11.01a05",
IF(AND(I246="Compras governamentais",K246&lt;&gt;"",L246="Orçamento de empresa"),"Erro: a fonte de preços informada é incompatível com compras governamentais - B11.01a05",
IF(AND(I247="Compras governamentais",K247&lt;&gt;"",L247="Orçamento de empresa"),"Erro: a fonte de preços informada é incompatível com compras governamentais - B11.01a05",
IF(AND(I248="Compras governamentais",K248&lt;&gt;"",L248="Orçamento de empresa"),"Erro: a fonte de preços informada é incompatível com compras governamentais - B11.01a05",
IF(AND(I249="Compras governamentais",K249&lt;&gt;"",L249="Orçamento de empresa"),"Erro: a fonte de preços informada é incompatível com compras governamentais - B11.01a05",
"***")))))</f>
        <v>***</v>
      </c>
      <c r="Y245" s="119" t="str">
        <f t="shared" ref="Y245" si="832" xml:space="preserve">
IF(AND(I245="Compras governamentais",K245&lt;&gt;"",L245="Mídia especializada"),"Erro: a fonte de preços informada é incompatível com compras governamentais - B12.01a05",
IF(AND(I246="Compras governamentais",K246&lt;&gt;"",L246="Mídia especializada"),"Erro: a fonte de preços informada é incompatível com compras governamentais - B12.01a05",
IF(AND(I247="Compras governamentais",K247&lt;&gt;"",L247="Mídia especializada"),"Erro: a fonte de preços informada é incompatível com compras governamentais - B12.01a05",
IF(AND(I248="Compras governamentais",K248&lt;&gt;"",L248="Mídia especializada"),"Erro: a fonte de preços informada é incompatível com compras governamentais - B12.01a05",
IF(AND(I249="Compras governamentais",K249&lt;&gt;"",L249="Mídia especializada"),"Erro: a fonte de preços informada é incompatível com compras governamentais - B12.01a05",
"***")))))</f>
        <v>***</v>
      </c>
      <c r="Z245" s="119" t="str">
        <f t="shared" ref="Z245" si="833" xml:space="preserve">
IF(AND(I246&lt;&gt;"",OR(I245="")),"Erro: há linhas sendo puladas - B13.01a04",
IF(AND(I247&lt;&gt;"",OR(I245="",I246="")),"Erro: há linhas sendo puladas - B13.01a04",
IF(AND(I248&lt;&gt;"",OR(I245="",I246="",I247="")),"Erro: há linhas sendo puladas - B13.01a04",
IF(AND(I249&lt;&gt;"",OR(I245="",I246="",I247="",I248="")),"Erro: há linhas sendo puladas - B13.01a04",
"***"))))</f>
        <v>***</v>
      </c>
      <c r="AA245" s="119" t="str">
        <f t="shared" ref="AA245" si="834" xml:space="preserve">
IF(AND(K246&lt;&gt;"",OR(K245="")),"Erro: há linhas sendo puladas - B14.01a05",
IF(AND(K247&lt;&gt;"",OR(K245="",K246="")),"Erro: há linhas sendo puladas - B14.01a05",
IF(AND(K248&lt;&gt;"",OR(K245="",K246="",K247="")),"Erro: há linhas sendo puladas - B14.01a05",
IF(AND(K249&lt;&gt;"",OR(K245="",K246="",K247="",K248="")),"Erro: há linhas sendo puladas - B14.01a05",
"***"))))</f>
        <v>***</v>
      </c>
      <c r="AB245" s="119" t="str">
        <f t="shared" ref="AB245" si="835" xml:space="preserve">
IF(AND(L246&lt;&gt;"",OR(L245="")),"Erro: há linhas sendo puladas - B15.01a05",
IF(AND(L247&lt;&gt;"",OR(L245="",L246="")),"Erro: há linhas sendo puladas - B15.01a05",
IF(AND(L248&lt;&gt;"",OR(L245="",L246="",L247="")),"Erro: há linhas sendo puladas - B15.01a05",
IF(AND(L249&lt;&gt;"",OR(L245="",L246="",L247="",L248="")),"Erro: há linhas sendo puladas - B15.01a05",
"***"))))</f>
        <v>***</v>
      </c>
      <c r="AC245" s="119" t="str">
        <f t="shared" ref="AC245" si="836" xml:space="preserve">
IF(AND(M246&lt;&gt;"",OR(M245="")),"Erro: há linhas sendo puladas - B16.01a05",
IF(AND(M247&lt;&gt;"",OR(M245="",M246="")),"Erro: há linhas sendo puladas - B16.01a05",
IF(AND(M248&lt;&gt;"",OR(M245="",M246="",M247="")),"Erro: há linhas sendo puladas - B16.01a05",
IF(AND(M249&lt;&gt;"",OR(M245="",M246="",M247="",M248="")),"Erro: há linhas sendo puladas - B16.01a05",
"***"))))</f>
        <v>***</v>
      </c>
      <c r="AD245" s="131" t="str">
        <f t="shared" ref="AD245" si="837" xml:space="preserve">
IF(T245&lt;&gt;"Preenchimento correto","",
IF(K245="","",
IF(M245="Não válido","",
K245)))</f>
        <v/>
      </c>
    </row>
    <row r="246" spans="1:30" ht="15" customHeight="1">
      <c r="A246" s="242"/>
      <c r="B246" s="257"/>
      <c r="C246" s="217"/>
      <c r="D246" s="218"/>
      <c r="E246" s="219"/>
      <c r="F246" s="220"/>
      <c r="G246" s="221"/>
      <c r="H246" s="35">
        <v>2</v>
      </c>
      <c r="I246" s="172"/>
      <c r="J246" s="36" t="str">
        <f xml:space="preserve">
IF(I246="","",
VLOOKUP(I246,'BD EMPRES'!$B$8:$C$507,2,FALSE))</f>
        <v/>
      </c>
      <c r="K246" s="178"/>
      <c r="L246" s="179"/>
      <c r="M246" s="179"/>
      <c r="N246" s="180"/>
      <c r="O246" s="223"/>
      <c r="P246" s="228"/>
      <c r="Q246" s="230"/>
      <c r="R246" s="232"/>
      <c r="S246" s="234"/>
      <c r="T246" s="236"/>
      <c r="U246" s="23"/>
      <c r="V246" s="122"/>
      <c r="W246" s="118"/>
      <c r="X246" s="118"/>
      <c r="Y246" s="118"/>
      <c r="Z246" s="118"/>
      <c r="AA246" s="118"/>
      <c r="AB246" s="118"/>
      <c r="AC246" s="118"/>
      <c r="AD246" s="132" t="str">
        <f t="shared" ref="AD246" si="838" xml:space="preserve">
IF(T245&lt;&gt;"Preenchimento correto","",
IF(K246="","",
IF(M246="Não válido","",
K246)))</f>
        <v/>
      </c>
    </row>
    <row r="247" spans="1:30" ht="15" customHeight="1">
      <c r="A247" s="242"/>
      <c r="B247" s="257"/>
      <c r="C247" s="217"/>
      <c r="D247" s="218"/>
      <c r="E247" s="219"/>
      <c r="F247" s="220"/>
      <c r="G247" s="221"/>
      <c r="H247" s="35">
        <v>3</v>
      </c>
      <c r="I247" s="172"/>
      <c r="J247" s="36" t="str">
        <f xml:space="preserve">
IF(I247="","",
VLOOKUP(I247,'BD EMPRES'!$B$8:$C$507,2,FALSE))</f>
        <v/>
      </c>
      <c r="K247" s="178"/>
      <c r="L247" s="179"/>
      <c r="M247" s="179"/>
      <c r="N247" s="180"/>
      <c r="O247" s="223"/>
      <c r="P247" s="228"/>
      <c r="Q247" s="230"/>
      <c r="R247" s="232"/>
      <c r="S247" s="234"/>
      <c r="T247" s="236"/>
      <c r="U247" s="23"/>
      <c r="V247" s="122"/>
      <c r="W247" s="118"/>
      <c r="X247" s="118"/>
      <c r="Y247" s="118"/>
      <c r="Z247" s="118"/>
      <c r="AA247" s="118"/>
      <c r="AB247" s="118"/>
      <c r="AC247" s="118"/>
      <c r="AD247" s="132" t="str">
        <f t="shared" ref="AD247" si="839" xml:space="preserve">
IF(T245&lt;&gt;"Preenchimento correto","",
IF(K247="","",
IF(M247="Não válido","",
K247)))</f>
        <v/>
      </c>
    </row>
    <row r="248" spans="1:30" ht="15" customHeight="1">
      <c r="A248" s="242"/>
      <c r="B248" s="257"/>
      <c r="C248" s="217"/>
      <c r="D248" s="218"/>
      <c r="E248" s="219"/>
      <c r="F248" s="220"/>
      <c r="G248" s="221"/>
      <c r="H248" s="35">
        <v>4</v>
      </c>
      <c r="I248" s="172"/>
      <c r="J248" s="36" t="str">
        <f xml:space="preserve">
IF(I248="","",
VLOOKUP(I248,'BD EMPRES'!$B$8:$C$507,2,FALSE))</f>
        <v/>
      </c>
      <c r="K248" s="178"/>
      <c r="L248" s="179"/>
      <c r="M248" s="179"/>
      <c r="N248" s="180"/>
      <c r="O248" s="223"/>
      <c r="P248" s="228"/>
      <c r="Q248" s="230"/>
      <c r="R248" s="232"/>
      <c r="S248" s="234"/>
      <c r="T248" s="236"/>
      <c r="U248" s="23"/>
      <c r="V248" s="122"/>
      <c r="W248" s="118"/>
      <c r="X248" s="118"/>
      <c r="Y248" s="118"/>
      <c r="Z248" s="118"/>
      <c r="AA248" s="118"/>
      <c r="AB248" s="118"/>
      <c r="AC248" s="118"/>
      <c r="AD248" s="132" t="str">
        <f t="shared" ref="AD248" si="840" xml:space="preserve">
IF(T245&lt;&gt;"Preenchimento correto","",
IF(K248="","",
IF(M248="Não válido","",
K248)))</f>
        <v/>
      </c>
    </row>
    <row r="249" spans="1:30" ht="15" customHeight="1">
      <c r="A249" s="242"/>
      <c r="B249" s="257"/>
      <c r="C249" s="217"/>
      <c r="D249" s="218"/>
      <c r="E249" s="219"/>
      <c r="F249" s="220"/>
      <c r="G249" s="221"/>
      <c r="H249" s="37">
        <v>5</v>
      </c>
      <c r="I249" s="172"/>
      <c r="J249" s="38" t="str">
        <f xml:space="preserve">
IF(I249="","",
VLOOKUP(I249,'BD EMPRES'!$B$8:$C$507,2,FALSE))</f>
        <v/>
      </c>
      <c r="K249" s="183"/>
      <c r="L249" s="181"/>
      <c r="M249" s="181"/>
      <c r="N249" s="182"/>
      <c r="O249" s="224"/>
      <c r="P249" s="228"/>
      <c r="Q249" s="230"/>
      <c r="R249" s="232"/>
      <c r="S249" s="234"/>
      <c r="T249" s="236"/>
      <c r="U249" s="23"/>
      <c r="V249" s="133"/>
      <c r="W249" s="134"/>
      <c r="X249" s="134"/>
      <c r="Y249" s="134"/>
      <c r="Z249" s="134"/>
      <c r="AA249" s="134"/>
      <c r="AB249" s="134"/>
      <c r="AC249" s="134"/>
      <c r="AD249" s="135" t="str">
        <f t="shared" ref="AD249" si="841" xml:space="preserve">
IF(T245&gt;"Preenchimento correto","",
IF(K249="","",
IF(M249="Não válido","",
K249)))</f>
        <v/>
      </c>
    </row>
    <row r="250" spans="1:30" ht="15" customHeight="1">
      <c r="A250" s="242"/>
      <c r="B250" s="257" t="str">
        <f>IF(OR('BD ITEM'!$Q60&lt;&gt;"Preenchimento correto"),"",'BD ITEM'!B60)</f>
        <v/>
      </c>
      <c r="C250" s="217" t="str">
        <f>IF(OR('BD ITEM'!$Q60&lt;&gt;"Preenchimento correto"),"",'BD ITEM'!C60)</f>
        <v/>
      </c>
      <c r="D250" s="218" t="str">
        <f>IF(OR('BD ITEM'!$Q60&lt;&gt;"Preenchimento correto"),"",'BD ITEM'!D60)</f>
        <v/>
      </c>
      <c r="E250" s="219" t="str">
        <f>IF(OR('BD ITEM'!$Q60&lt;&gt;"Preenchimento correto"),"",'BD ITEM'!J60)</f>
        <v/>
      </c>
      <c r="F250" s="220" t="str">
        <f>IF(OR('BD ITEM'!$Q60&lt;&gt;"Preenchimento correto"),"",'BD ITEM'!K60)</f>
        <v/>
      </c>
      <c r="G250" s="221" t="str">
        <f>IF(OR('BD ITEM'!$Q60&lt;&gt;"Preenchimento correto"),"",'BD ITEM'!L60)</f>
        <v/>
      </c>
      <c r="H250" s="39">
        <v>1</v>
      </c>
      <c r="I250" s="173"/>
      <c r="J250" s="34" t="str">
        <f xml:space="preserve">
IF(I250="","",
VLOOKUP(I250,'BD EMPRES'!$B$8:$C$507,2,FALSE))</f>
        <v/>
      </c>
      <c r="K250" s="175"/>
      <c r="L250" s="176"/>
      <c r="M250" s="176"/>
      <c r="N250" s="177"/>
      <c r="O250" s="222"/>
      <c r="P250" s="228" t="str">
        <f t="shared" ref="P250" si="842" xml:space="preserve">
IF(AND(K250="",K251="",K252="",K253="",K254=""),"",
COUNTIFS(K250:K254,"&lt;&gt;""",M250:M254,"=Válido"))</f>
        <v/>
      </c>
      <c r="Q250" s="230" t="str">
        <f t="shared" ref="Q250" si="843" xml:space="preserve">
IF(T250&lt;&gt;"Preenchimento correto","",
IF(P250=1,0,
IF(P250=0,"",
IF(P250="","",
ROUND(_xlfn.STDEV.S(AD250:AD254)/AVERAGE(AD250:AD254),4)))))</f>
        <v/>
      </c>
      <c r="R250" s="232" t="str">
        <f t="shared" ref="R250" si="844" xml:space="preserve">
IF(T250&lt;&gt;"Preenchimento correto","",
IF(P250="","",
IF(P250=0,"",
IF(O250="","",
IF(O250="Menor valor",MIN(AD250:AD254),
IF(AND(O250="Tend. central",Q250&lt;=0.25),ROUND(AVERAGE(AD250:AD254),2),
IF(AND(O250="Tend. central",Q250&gt;0.25),ROUND(MEDIAN(AD250:AD254),2))))))))</f>
        <v/>
      </c>
      <c r="S250" s="234" t="str">
        <f t="shared" ref="S250" si="845" xml:space="preserve">
IF(T250&lt;&gt;"Preenchimento correto","",
IF(O250="","",
IF(P250="","",
IF(P250=0,"",
IF(OR(G250="",R250=""),"",
G250*R250)))))</f>
        <v/>
      </c>
      <c r="T250" s="236" t="str">
        <f t="shared" ref="T250" si="846" xml:space="preserve">
IF(AND(A250="",B250="",I250="",I251="",I252="",I253="",I254="",K250="",K251="",K252="",K253="",K254="",L250="",L251="",L252="",L253="",L254="",M250="",M251="",M252="",M253="",M254="",O250=""),"",
IF(A250="","Preenchimento incompleto: falta informar o ID SEC - B01.01",
IF(AND(A250&lt;&gt;"",B250&lt;&gt;"",I250="",I251="",I252="",I253="",I254="",K250="",K251="",K252="",K253="",K254="",L250="",L251="",L252="",L253="",L254="",M250="",M251="",M252="",M253="",M254="",O250=""),"Preenchimento incompleto: item sem nenhuma informação de empresa e preço e fonte de preço e validade do orçamento e modalidade de cálculo - B02.01",
IF(AND(B250="",OR(I250&lt;&gt;"",I251&lt;&gt;"",I252&lt;&gt;"",I253&lt;&gt;"",I254&lt;&gt;"",K250&lt;&gt;"",K251&lt;&gt;"",K252&lt;&gt;"",K253&lt;&gt;"",K254&lt;&gt;"",L250&lt;&gt;"",L251&lt;&gt;"",L252&lt;&gt;"",L253&lt;&gt;"",L254&lt;&gt;"",M250&lt;&gt;"",M251&lt;&gt;"",M252&lt;&gt;"",M253&lt;&gt;"",M254&lt;&gt;"",O250&lt;&gt;"")),"Erro: há empresa(s) e/ou preço(s) e/ou fonte(s) de preço e/ou validade(s) do orçamento e/ou modalidade de cálculo informados para item inexistente - B03.01",
IF(AND(I250&lt;&gt;"",OR(K250="",L250="",M250="",O250="")),"Preenchimento incompleto: empresa sem preço e(ou) fonte de preço e(ou) validade do orçamento e(ou) modalidade de cálculo associados - B04.01",
IF(AND(I251&lt;&gt;"",OR(K251="",L251="",M251="",O250="")),"Preenchimento incompleto: empresa sem preço e(ou) fonte de preço e(ou) validade do orçamento e(ou) modalidade de cálculo associados - B04.02",
IF(AND(I252&lt;&gt;"",OR(K252="",L252="",M252="",O250="")),"Preenchimento incompleto: empresa sem preço e(ou) fonte de preço e(ou) validade do orçamento e(ou) modalidade de cálculo associados - B04.03",
IF(AND(I253&lt;&gt;"",OR(K253="",L253="",M253="",O250="")),"Preenchimento incompleto: empresa sem preço e(ou) fonte de preço e(ou) validade do orçamento e(ou) modalidade de cálculo associados - B04.04",
IF(AND(I254&lt;&gt;"",OR(K254="",L254="",M254="",O250="")),"Preenchimento incompleto: empresa sem preço e(ou) fonte de preço e(ou) validade do orçamento e(ou) modalidade de cálculo associados - B04.05",
IF(AND(K250&lt;&gt;"",OR(I250="",L250="",M250="",O250="")),"Preenchimento incompleto: preço sem empresa e(ou) fonte do preço associados e(ou) validade do orçamento e(ou) modalidade de cálculo associados - B05.01",
IF(AND(K251&lt;&gt;"",OR(I251="",L251="",M251="",O250="")),"Preenchimento incompleto: preço sem empresa e(ou) fonte do preço associados e(ou) validade do orçamento e(ou) modalidade de cálculo associados - B05.02",
IF(AND(K252&lt;&gt;"",OR(I252="",L252="",M252="",O250="")),"Preenchimento incompleto: preço sem empresa e(ou) fonte do preço associados e(ou) validade do orçamento e(ou) modalidade de cálculo associados - B05.03",
IF(AND(K253&lt;&gt;"",OR(I253="",L253="",M253="",O250="")),"Preenchimento incompleto: preço sem empresa e(ou) fonte do preço associados e(ou) validade do orçamento e(ou) modalidade de cálculo associados - B05.04",
IF(AND(K254&lt;&gt;"",OR(I254="",L254="",M254="",O250="")),"Preenchimento incompleto: preço sem empresa e(ou) fonte do preço associados e(ou) validade do orçamento e(ou) modalidade de cálculo associados - B05.05",
IF(AND(L250&lt;&gt;"",OR(K250="",I250="",M250="",O250="")),"Preenchimento incompleto: fonte do preço sem empresa e(ou) preço associados e(ou) validade do orçamento e(ou) modalidade de cálculo associados - B06.01",
IF(AND(L251&lt;&gt;"",OR(K251="",I251="",M251="",O250="")),"Preenchimento incompleto: fonte do preço sem empresa e(ou) preço associados e(ou) validade do orçamento e(ou) modalidade de cálculo associados - B06.02",
IF(AND(L252&lt;&gt;"",OR(K252="",I252="",M252="",O250="")),"Preenchimento incompleto: fonte do preço sem empresa e(ou) preço associados e(ou) validade do orçamento e(ou) modalidade de cálculo associados - B06.03",
IF(AND(L253&lt;&gt;"",OR(K253="",I253="",M253="",O250="")),"Preenchimento incompleto: fonte do preço sem empresa e(ou) preço associados e(ou) validade do orçamento e(ou) modalidade de cálculo associados - B06.04",
IF(AND(L254&lt;&gt;"",OR(K254="",I254="",M254="",O250="")),"Preenchimento incompleto: fonte do preço sem empresa e(ou) preço associados e(ou) validade do orçamento e(ou) modalidade de cálculo associados - B06.05",
IF(AND(M250&lt;&gt;"",OR(K250="",I250="",L250="",O250="")),"Preenchimento incompleto: validade do orçamento sem empresa e(ou) preço associados e(ou) fonte do preço e(ou) modalidade de cálculo associados - B07.01",
IF(AND(M251&lt;&gt;"",OR(K251="",I251="",L251="",O250="")),"Preenchimento incompleto: validade do orçamento sem empresa e(ou) preço associados e(ou) fonte do preço e(ou) modalidade de cálculo associados - B07.02",
IF(AND(M252&lt;&gt;"",OR(K252="",I252="",L252="",O250="")),"Preenchimento incompleto: validade do orçamento sem empresa e(ou) preço associados e(ou) fonte do preço e(ou) modalidade de cálculo associados - B07.03",
IF(AND(M253&lt;&gt;"",OR(K253="",I253="",L253="",O250="")),"Preenchimento incompleto: validade do orçamento sem empresa e(ou) preço associados e(ou) fonte do preço e(ou) modalidade de cálculo associados - B07.04",
IF(AND(M254&lt;&gt;"",OR(K254="",I254="",L254="",O250="")),"Preenchimento incompleto: validade do orçamento sem empresa e(ou) preço associados e(ou) fonte do preço e(ou) modalidade de cálculo associados - B07.05",
IF(O250="","Preenchimento incompleto: modalidade de cálculo não informada - B08.01",
IF(V250="Erro: há repetição de empresa de mídia especializada para o item sendo precificado - B09.01a05","Erro: há repetição de empresa de mídia especializada para o item sendo precificado - B09.01a05",
IF(W250="Erro: há repetição de empresa de orçamento de empresa para o item sendo precificado - B10.01a05","Erro: há repetição de empresa de orçamento de empresa para o item sendo precificado - B10.01a05",
IF(X250="Erro: a fonte de preços informada é incompatível com compras governamentais - B11.01a05","Erro: a fonte de preços informada é incompatível com compras governamentais - B11.01a05",
IF(Y250="Erro: a fonte de preços informada é incompatível com compras governamentais - B12.01a05","Erro: a fonte de preços informada é incompatível com compras governamentais - B12.01a05",
IF(Z250="Erro: há linhas sendo puladas - B13.01a04","Erro: há linhas sendo puladas - B13.01a04",
IF(AA250="Erro: há linhas sendo puladas - B14.01a05","Erro: há linhas sendo puladas - B14.01a05",
IF(AB250="Erro: há linhas sendo puladas - B15.01a05","Erro: há linhas sendo puladas - B15.01a05",
IF(AC250="Erro: há linhas sendo puladas - B16.01a05","Erro: há linhas sendo puladas - B16.01a05",
IF(AND(P250&lt;&gt;"",P250=0),"Preenchimento incompleto: número de propostas válidas igual a zero - B17.01",
"Preenchimento correto"))))))))))))))))))))))))))))))))))</f>
        <v/>
      </c>
      <c r="U250" s="23"/>
      <c r="V250" s="121" t="str">
        <f t="shared" ref="V250" si="847" xml:space="preserve">
IF(COUNTIFS(I250:I254,I250,L250:L254,"=Mídia especializada")&gt;1,"Erro: há repetição de empresa de mídia especializada para o item sendo precificado - B09.01a05",
IF(COUNTIFS(I250:I254,I251,L250:L254,"=Mídia especializada")&gt;1,"Erro: há repetição de empresa de mídia especializada para o item sendo precificado - B09.01a05",
IF(COUNTIFS(I250:I254,I252,L250:L254,"=Mídia especializada")&gt;1,"Erro: há repetição de empresa de mídia especializada para o item sendo precificado - B09.01a05",
IF(COUNTIFS(I250:I254,I253,L250:L254,"=Mídia especializada")&gt;1,"Erro: há repetição de empresa de mídia especializada para o item sendo precificado - B09.01a05",
IF(COUNTIFS(I250:I254,I254,L250:L254,"=Mídia especializada")&gt;1,"Erro: há repetição de empresa de mídia especializada para o item sendo precificado - B09.01a05",
"***")))))</f>
        <v>***</v>
      </c>
      <c r="W250" s="119" t="str">
        <f t="shared" ref="W250" si="848" xml:space="preserve">
IF(COUNTIFS(I250:I254,I250,L250:L254,"=Orçamento de empresa")&gt;1,"Erro: há repetição de empresa de orçamento de empresa para o item sendo precificado - B10.01a05",
IF(COUNTIFS(I250:I254,I251,L250:L254,"=Orçamento de empresa")&gt;1,"Erro: há repetição de empresa de orçamento de empresa para o item sendo precificado - B10.01a05",
IF(COUNTIFS(I250:I254,I252,L250:L254,"=Orçamento de empresa")&gt;1,"Erro: há repetição de empresa de orçamento de empresa para o item sendo precificado - B10.01a05",
IF(COUNTIFS(I250:I254,I253,L250:L254,"=Orçamento de empresa")&gt;1,"Erro: há repetição de empresa de orçamento de empresa para o item sendo precificado - B10.01a05",
IF(COUNTIFS(I250:I254,I254,L250:L254,"=Orçamento de empresa")&gt;1,"Erro: há repetição de empresa de orçamento de empresa para o item sendo precificado - B10.01a05",
"***")))))</f>
        <v>***</v>
      </c>
      <c r="X250" s="119" t="str">
        <f t="shared" ref="X250" si="849" xml:space="preserve">
IF(AND(I250="Compras governamentais",K250&lt;&gt;"",L250="Orçamento de empresa"),"Erro: a fonte de preços informada é incompatível com compras governamentais - B11.01a05",
IF(AND(I251="Compras governamentais",K251&lt;&gt;"",L251="Orçamento de empresa"),"Erro: a fonte de preços informada é incompatível com compras governamentais - B11.01a05",
IF(AND(I252="Compras governamentais",K252&lt;&gt;"",L252="Orçamento de empresa"),"Erro: a fonte de preços informada é incompatível com compras governamentais - B11.01a05",
IF(AND(I253="Compras governamentais",K253&lt;&gt;"",L253="Orçamento de empresa"),"Erro: a fonte de preços informada é incompatível com compras governamentais - B11.01a05",
IF(AND(I254="Compras governamentais",K254&lt;&gt;"",L254="Orçamento de empresa"),"Erro: a fonte de preços informada é incompatível com compras governamentais - B11.01a05",
"***")))))</f>
        <v>***</v>
      </c>
      <c r="Y250" s="119" t="str">
        <f t="shared" ref="Y250" si="850" xml:space="preserve">
IF(AND(I250="Compras governamentais",K250&lt;&gt;"",L250="Mídia especializada"),"Erro: a fonte de preços informada é incompatível com compras governamentais - B12.01a05",
IF(AND(I251="Compras governamentais",K251&lt;&gt;"",L251="Mídia especializada"),"Erro: a fonte de preços informada é incompatível com compras governamentais - B12.01a05",
IF(AND(I252="Compras governamentais",K252&lt;&gt;"",L252="Mídia especializada"),"Erro: a fonte de preços informada é incompatível com compras governamentais - B12.01a05",
IF(AND(I253="Compras governamentais",K253&lt;&gt;"",L253="Mídia especializada"),"Erro: a fonte de preços informada é incompatível com compras governamentais - B12.01a05",
IF(AND(I254="Compras governamentais",K254&lt;&gt;"",L254="Mídia especializada"),"Erro: a fonte de preços informada é incompatível com compras governamentais - B12.01a05",
"***")))))</f>
        <v>***</v>
      </c>
      <c r="Z250" s="119" t="str">
        <f t="shared" ref="Z250" si="851" xml:space="preserve">
IF(AND(I251&lt;&gt;"",OR(I250="")),"Erro: há linhas sendo puladas - B13.01a04",
IF(AND(I252&lt;&gt;"",OR(I250="",I251="")),"Erro: há linhas sendo puladas - B13.01a04",
IF(AND(I253&lt;&gt;"",OR(I250="",I251="",I252="")),"Erro: há linhas sendo puladas - B13.01a04",
IF(AND(I254&lt;&gt;"",OR(I250="",I251="",I252="",I253="")),"Erro: há linhas sendo puladas - B13.01a04",
"***"))))</f>
        <v>***</v>
      </c>
      <c r="AA250" s="119" t="str">
        <f t="shared" ref="AA250" si="852" xml:space="preserve">
IF(AND(K251&lt;&gt;"",OR(K250="")),"Erro: há linhas sendo puladas - B14.01a05",
IF(AND(K252&lt;&gt;"",OR(K250="",K251="")),"Erro: há linhas sendo puladas - B14.01a05",
IF(AND(K253&lt;&gt;"",OR(K250="",K251="",K252="")),"Erro: há linhas sendo puladas - B14.01a05",
IF(AND(K254&lt;&gt;"",OR(K250="",K251="",K252="",K253="")),"Erro: há linhas sendo puladas - B14.01a05",
"***"))))</f>
        <v>***</v>
      </c>
      <c r="AB250" s="119" t="str">
        <f t="shared" ref="AB250" si="853" xml:space="preserve">
IF(AND(L251&lt;&gt;"",OR(L250="")),"Erro: há linhas sendo puladas - B15.01a05",
IF(AND(L252&lt;&gt;"",OR(L250="",L251="")),"Erro: há linhas sendo puladas - B15.01a05",
IF(AND(L253&lt;&gt;"",OR(L250="",L251="",L252="")),"Erro: há linhas sendo puladas - B15.01a05",
IF(AND(L254&lt;&gt;"",OR(L250="",L251="",L252="",L253="")),"Erro: há linhas sendo puladas - B15.01a05",
"***"))))</f>
        <v>***</v>
      </c>
      <c r="AC250" s="119" t="str">
        <f t="shared" ref="AC250" si="854" xml:space="preserve">
IF(AND(M251&lt;&gt;"",OR(M250="")),"Erro: há linhas sendo puladas - B16.01a05",
IF(AND(M252&lt;&gt;"",OR(M250="",M251="")),"Erro: há linhas sendo puladas - B16.01a05",
IF(AND(M253&lt;&gt;"",OR(M250="",M251="",M252="")),"Erro: há linhas sendo puladas - B16.01a05",
IF(AND(M254&lt;&gt;"",OR(M250="",M251="",M252="",M253="")),"Erro: há linhas sendo puladas - B16.01a05",
"***"))))</f>
        <v>***</v>
      </c>
      <c r="AD250" s="131" t="str">
        <f t="shared" ref="AD250" si="855" xml:space="preserve">
IF(T250&lt;&gt;"Preenchimento correto","",
IF(K250="","",
IF(M250="Não válido","",
K250)))</f>
        <v/>
      </c>
    </row>
    <row r="251" spans="1:30" ht="15" customHeight="1">
      <c r="A251" s="242"/>
      <c r="B251" s="257"/>
      <c r="C251" s="217"/>
      <c r="D251" s="218"/>
      <c r="E251" s="219"/>
      <c r="F251" s="220"/>
      <c r="G251" s="221"/>
      <c r="H251" s="35">
        <v>2</v>
      </c>
      <c r="I251" s="172"/>
      <c r="J251" s="36" t="str">
        <f xml:space="preserve">
IF(I251="","",
VLOOKUP(I251,'BD EMPRES'!$B$8:$C$507,2,FALSE))</f>
        <v/>
      </c>
      <c r="K251" s="178"/>
      <c r="L251" s="179"/>
      <c r="M251" s="179"/>
      <c r="N251" s="180"/>
      <c r="O251" s="223"/>
      <c r="P251" s="228"/>
      <c r="Q251" s="230"/>
      <c r="R251" s="232"/>
      <c r="S251" s="234"/>
      <c r="T251" s="236"/>
      <c r="U251" s="23"/>
      <c r="V251" s="122"/>
      <c r="W251" s="118"/>
      <c r="X251" s="118"/>
      <c r="Y251" s="118"/>
      <c r="Z251" s="118"/>
      <c r="AA251" s="118"/>
      <c r="AB251" s="118"/>
      <c r="AC251" s="118"/>
      <c r="AD251" s="132" t="str">
        <f t="shared" ref="AD251" si="856" xml:space="preserve">
IF(T250&lt;&gt;"Preenchimento correto","",
IF(K251="","",
IF(M251="Não válido","",
K251)))</f>
        <v/>
      </c>
    </row>
    <row r="252" spans="1:30" ht="15" customHeight="1">
      <c r="A252" s="242"/>
      <c r="B252" s="257"/>
      <c r="C252" s="217"/>
      <c r="D252" s="218"/>
      <c r="E252" s="219"/>
      <c r="F252" s="220"/>
      <c r="G252" s="221"/>
      <c r="H252" s="35">
        <v>3</v>
      </c>
      <c r="I252" s="172"/>
      <c r="J252" s="36" t="str">
        <f xml:space="preserve">
IF(I252="","",
VLOOKUP(I252,'BD EMPRES'!$B$8:$C$507,2,FALSE))</f>
        <v/>
      </c>
      <c r="K252" s="178"/>
      <c r="L252" s="179"/>
      <c r="M252" s="179"/>
      <c r="N252" s="180"/>
      <c r="O252" s="223"/>
      <c r="P252" s="228"/>
      <c r="Q252" s="230"/>
      <c r="R252" s="232"/>
      <c r="S252" s="234"/>
      <c r="T252" s="236"/>
      <c r="U252" s="23"/>
      <c r="V252" s="122"/>
      <c r="W252" s="118"/>
      <c r="X252" s="118"/>
      <c r="Y252" s="118"/>
      <c r="Z252" s="118"/>
      <c r="AA252" s="118"/>
      <c r="AB252" s="118"/>
      <c r="AC252" s="118"/>
      <c r="AD252" s="132" t="str">
        <f t="shared" ref="AD252" si="857" xml:space="preserve">
IF(T250&lt;&gt;"Preenchimento correto","",
IF(K252="","",
IF(M252="Não válido","",
K252)))</f>
        <v/>
      </c>
    </row>
    <row r="253" spans="1:30" ht="15" customHeight="1">
      <c r="A253" s="242"/>
      <c r="B253" s="257"/>
      <c r="C253" s="217"/>
      <c r="D253" s="218"/>
      <c r="E253" s="219"/>
      <c r="F253" s="220"/>
      <c r="G253" s="221"/>
      <c r="H253" s="35">
        <v>4</v>
      </c>
      <c r="I253" s="172"/>
      <c r="J253" s="36" t="str">
        <f xml:space="preserve">
IF(I253="","",
VLOOKUP(I253,'BD EMPRES'!$B$8:$C$507,2,FALSE))</f>
        <v/>
      </c>
      <c r="K253" s="178"/>
      <c r="L253" s="179"/>
      <c r="M253" s="179"/>
      <c r="N253" s="180"/>
      <c r="O253" s="223"/>
      <c r="P253" s="228"/>
      <c r="Q253" s="230"/>
      <c r="R253" s="232"/>
      <c r="S253" s="234"/>
      <c r="T253" s="236"/>
      <c r="U253" s="23"/>
      <c r="V253" s="122"/>
      <c r="W253" s="118"/>
      <c r="X253" s="118"/>
      <c r="Y253" s="118"/>
      <c r="Z253" s="118"/>
      <c r="AA253" s="118"/>
      <c r="AB253" s="118"/>
      <c r="AC253" s="118"/>
      <c r="AD253" s="132" t="str">
        <f t="shared" ref="AD253" si="858" xml:space="preserve">
IF(T250&lt;&gt;"Preenchimento correto","",
IF(K253="","",
IF(M253="Não válido","",
K253)))</f>
        <v/>
      </c>
    </row>
    <row r="254" spans="1:30" ht="15" customHeight="1">
      <c r="A254" s="242"/>
      <c r="B254" s="257"/>
      <c r="C254" s="217"/>
      <c r="D254" s="218"/>
      <c r="E254" s="219"/>
      <c r="F254" s="220"/>
      <c r="G254" s="221"/>
      <c r="H254" s="37">
        <v>5</v>
      </c>
      <c r="I254" s="172"/>
      <c r="J254" s="38" t="str">
        <f xml:space="preserve">
IF(I254="","",
VLOOKUP(I254,'BD EMPRES'!$B$8:$C$507,2,FALSE))</f>
        <v/>
      </c>
      <c r="K254" s="183"/>
      <c r="L254" s="181"/>
      <c r="M254" s="181"/>
      <c r="N254" s="182"/>
      <c r="O254" s="224"/>
      <c r="P254" s="228"/>
      <c r="Q254" s="230"/>
      <c r="R254" s="232"/>
      <c r="S254" s="234"/>
      <c r="T254" s="236"/>
      <c r="U254" s="23"/>
      <c r="V254" s="133"/>
      <c r="W254" s="134"/>
      <c r="X254" s="134"/>
      <c r="Y254" s="134"/>
      <c r="Z254" s="134"/>
      <c r="AA254" s="134"/>
      <c r="AB254" s="134"/>
      <c r="AC254" s="134"/>
      <c r="AD254" s="135" t="str">
        <f t="shared" ref="AD254" si="859" xml:space="preserve">
IF(T250&gt;"Preenchimento correto","",
IF(K254="","",
IF(M254="Não válido","",
K254)))</f>
        <v/>
      </c>
    </row>
    <row r="255" spans="1:30" ht="15" customHeight="1">
      <c r="A255" s="242"/>
      <c r="B255" s="257" t="str">
        <f>IF(OR('BD ITEM'!$Q61&lt;&gt;"Preenchimento correto"),"",'BD ITEM'!B61)</f>
        <v/>
      </c>
      <c r="C255" s="217" t="str">
        <f>IF(OR('BD ITEM'!$Q61&lt;&gt;"Preenchimento correto"),"",'BD ITEM'!C61)</f>
        <v/>
      </c>
      <c r="D255" s="218" t="str">
        <f>IF(OR('BD ITEM'!$Q61&lt;&gt;"Preenchimento correto"),"",'BD ITEM'!D61)</f>
        <v/>
      </c>
      <c r="E255" s="219" t="str">
        <f>IF(OR('BD ITEM'!$Q61&lt;&gt;"Preenchimento correto"),"",'BD ITEM'!J61)</f>
        <v/>
      </c>
      <c r="F255" s="220" t="str">
        <f>IF(OR('BD ITEM'!$Q61&lt;&gt;"Preenchimento correto"),"",'BD ITEM'!K61)</f>
        <v/>
      </c>
      <c r="G255" s="221" t="str">
        <f>IF(OR('BD ITEM'!$Q61&lt;&gt;"Preenchimento correto"),"",'BD ITEM'!L61)</f>
        <v/>
      </c>
      <c r="H255" s="39">
        <v>1</v>
      </c>
      <c r="I255" s="173"/>
      <c r="J255" s="34" t="str">
        <f xml:space="preserve">
IF(I255="","",
VLOOKUP(I255,'BD EMPRES'!$B$8:$C$507,2,FALSE))</f>
        <v/>
      </c>
      <c r="K255" s="175"/>
      <c r="L255" s="176"/>
      <c r="M255" s="176"/>
      <c r="N255" s="177"/>
      <c r="O255" s="222"/>
      <c r="P255" s="228" t="str">
        <f t="shared" ref="P255" si="860" xml:space="preserve">
IF(AND(K255="",K256="",K257="",K258="",K259=""),"",
COUNTIFS(K255:K259,"&lt;&gt;""",M255:M259,"=Válido"))</f>
        <v/>
      </c>
      <c r="Q255" s="230" t="str">
        <f t="shared" ref="Q255" si="861" xml:space="preserve">
IF(T255&lt;&gt;"Preenchimento correto","",
IF(P255=1,0,
IF(P255=0,"",
IF(P255="","",
ROUND(_xlfn.STDEV.S(AD255:AD259)/AVERAGE(AD255:AD259),4)))))</f>
        <v/>
      </c>
      <c r="R255" s="232" t="str">
        <f t="shared" ref="R255" si="862" xml:space="preserve">
IF(T255&lt;&gt;"Preenchimento correto","",
IF(P255="","",
IF(P255=0,"",
IF(O255="","",
IF(O255="Menor valor",MIN(AD255:AD259),
IF(AND(O255="Tend. central",Q255&lt;=0.25),ROUND(AVERAGE(AD255:AD259),2),
IF(AND(O255="Tend. central",Q255&gt;0.25),ROUND(MEDIAN(AD255:AD259),2))))))))</f>
        <v/>
      </c>
      <c r="S255" s="234" t="str">
        <f t="shared" ref="S255" si="863" xml:space="preserve">
IF(T255&lt;&gt;"Preenchimento correto","",
IF(O255="","",
IF(P255="","",
IF(P255=0,"",
IF(OR(G255="",R255=""),"",
G255*R255)))))</f>
        <v/>
      </c>
      <c r="T255" s="236" t="str">
        <f t="shared" ref="T255" si="864" xml:space="preserve">
IF(AND(A255="",B255="",I255="",I256="",I257="",I258="",I259="",K255="",K256="",K257="",K258="",K259="",L255="",L256="",L257="",L258="",L259="",M255="",M256="",M257="",M258="",M259="",O255=""),"",
IF(A255="","Preenchimento incompleto: falta informar o ID SEC - B01.01",
IF(AND(A255&lt;&gt;"",B255&lt;&gt;"",I255="",I256="",I257="",I258="",I259="",K255="",K256="",K257="",K258="",K259="",L255="",L256="",L257="",L258="",L259="",M255="",M256="",M257="",M258="",M259="",O255=""),"Preenchimento incompleto: item sem nenhuma informação de empresa e preço e fonte de preço e validade do orçamento e modalidade de cálculo - B02.01",
IF(AND(B255="",OR(I255&lt;&gt;"",I256&lt;&gt;"",I257&lt;&gt;"",I258&lt;&gt;"",I259&lt;&gt;"",K255&lt;&gt;"",K256&lt;&gt;"",K257&lt;&gt;"",K258&lt;&gt;"",K259&lt;&gt;"",L255&lt;&gt;"",L256&lt;&gt;"",L257&lt;&gt;"",L258&lt;&gt;"",L259&lt;&gt;"",M255&lt;&gt;"",M256&lt;&gt;"",M257&lt;&gt;"",M258&lt;&gt;"",M259&lt;&gt;"",O255&lt;&gt;"")),"Erro: há empresa(s) e/ou preço(s) e/ou fonte(s) de preço e/ou validade(s) do orçamento e/ou modalidade de cálculo informados para item inexistente - B03.01",
IF(AND(I255&lt;&gt;"",OR(K255="",L255="",M255="",O255="")),"Preenchimento incompleto: empresa sem preço e(ou) fonte de preço e(ou) validade do orçamento e(ou) modalidade de cálculo associados - B04.01",
IF(AND(I256&lt;&gt;"",OR(K256="",L256="",M256="",O255="")),"Preenchimento incompleto: empresa sem preço e(ou) fonte de preço e(ou) validade do orçamento e(ou) modalidade de cálculo associados - B04.02",
IF(AND(I257&lt;&gt;"",OR(K257="",L257="",M257="",O255="")),"Preenchimento incompleto: empresa sem preço e(ou) fonte de preço e(ou) validade do orçamento e(ou) modalidade de cálculo associados - B04.03",
IF(AND(I258&lt;&gt;"",OR(K258="",L258="",M258="",O255="")),"Preenchimento incompleto: empresa sem preço e(ou) fonte de preço e(ou) validade do orçamento e(ou) modalidade de cálculo associados - B04.04",
IF(AND(I259&lt;&gt;"",OR(K259="",L259="",M259="",O255="")),"Preenchimento incompleto: empresa sem preço e(ou) fonte de preço e(ou) validade do orçamento e(ou) modalidade de cálculo associados - B04.05",
IF(AND(K255&lt;&gt;"",OR(I255="",L255="",M255="",O255="")),"Preenchimento incompleto: preço sem empresa e(ou) fonte do preço associados e(ou) validade do orçamento e(ou) modalidade de cálculo associados - B05.01",
IF(AND(K256&lt;&gt;"",OR(I256="",L256="",M256="",O255="")),"Preenchimento incompleto: preço sem empresa e(ou) fonte do preço associados e(ou) validade do orçamento e(ou) modalidade de cálculo associados - B05.02",
IF(AND(K257&lt;&gt;"",OR(I257="",L257="",M257="",O255="")),"Preenchimento incompleto: preço sem empresa e(ou) fonte do preço associados e(ou) validade do orçamento e(ou) modalidade de cálculo associados - B05.03",
IF(AND(K258&lt;&gt;"",OR(I258="",L258="",M258="",O255="")),"Preenchimento incompleto: preço sem empresa e(ou) fonte do preço associados e(ou) validade do orçamento e(ou) modalidade de cálculo associados - B05.04",
IF(AND(K259&lt;&gt;"",OR(I259="",L259="",M259="",O255="")),"Preenchimento incompleto: preço sem empresa e(ou) fonte do preço associados e(ou) validade do orçamento e(ou) modalidade de cálculo associados - B05.05",
IF(AND(L255&lt;&gt;"",OR(K255="",I255="",M255="",O255="")),"Preenchimento incompleto: fonte do preço sem empresa e(ou) preço associados e(ou) validade do orçamento e(ou) modalidade de cálculo associados - B06.01",
IF(AND(L256&lt;&gt;"",OR(K256="",I256="",M256="",O255="")),"Preenchimento incompleto: fonte do preço sem empresa e(ou) preço associados e(ou) validade do orçamento e(ou) modalidade de cálculo associados - B06.02",
IF(AND(L257&lt;&gt;"",OR(K257="",I257="",M257="",O255="")),"Preenchimento incompleto: fonte do preço sem empresa e(ou) preço associados e(ou) validade do orçamento e(ou) modalidade de cálculo associados - B06.03",
IF(AND(L258&lt;&gt;"",OR(K258="",I258="",M258="",O255="")),"Preenchimento incompleto: fonte do preço sem empresa e(ou) preço associados e(ou) validade do orçamento e(ou) modalidade de cálculo associados - B06.04",
IF(AND(L259&lt;&gt;"",OR(K259="",I259="",M259="",O255="")),"Preenchimento incompleto: fonte do preço sem empresa e(ou) preço associados e(ou) validade do orçamento e(ou) modalidade de cálculo associados - B06.05",
IF(AND(M255&lt;&gt;"",OR(K255="",I255="",L255="",O255="")),"Preenchimento incompleto: validade do orçamento sem empresa e(ou) preço associados e(ou) fonte do preço e(ou) modalidade de cálculo associados - B07.01",
IF(AND(M256&lt;&gt;"",OR(K256="",I256="",L256="",O255="")),"Preenchimento incompleto: validade do orçamento sem empresa e(ou) preço associados e(ou) fonte do preço e(ou) modalidade de cálculo associados - B07.02",
IF(AND(M257&lt;&gt;"",OR(K257="",I257="",L257="",O255="")),"Preenchimento incompleto: validade do orçamento sem empresa e(ou) preço associados e(ou) fonte do preço e(ou) modalidade de cálculo associados - B07.03",
IF(AND(M258&lt;&gt;"",OR(K258="",I258="",L258="",O255="")),"Preenchimento incompleto: validade do orçamento sem empresa e(ou) preço associados e(ou) fonte do preço e(ou) modalidade de cálculo associados - B07.04",
IF(AND(M259&lt;&gt;"",OR(K259="",I259="",L259="",O255="")),"Preenchimento incompleto: validade do orçamento sem empresa e(ou) preço associados e(ou) fonte do preço e(ou) modalidade de cálculo associados - B07.05",
IF(O255="","Preenchimento incompleto: modalidade de cálculo não informada - B08.01",
IF(V255="Erro: há repetição de empresa de mídia especializada para o item sendo precificado - B09.01a05","Erro: há repetição de empresa de mídia especializada para o item sendo precificado - B09.01a05",
IF(W255="Erro: há repetição de empresa de orçamento de empresa para o item sendo precificado - B10.01a05","Erro: há repetição de empresa de orçamento de empresa para o item sendo precificado - B10.01a05",
IF(X255="Erro: a fonte de preços informada é incompatível com compras governamentais - B11.01a05","Erro: a fonte de preços informada é incompatível com compras governamentais - B11.01a05",
IF(Y255="Erro: a fonte de preços informada é incompatível com compras governamentais - B12.01a05","Erro: a fonte de preços informada é incompatível com compras governamentais - B12.01a05",
IF(Z255="Erro: há linhas sendo puladas - B13.01a04","Erro: há linhas sendo puladas - B13.01a04",
IF(AA255="Erro: há linhas sendo puladas - B14.01a05","Erro: há linhas sendo puladas - B14.01a05",
IF(AB255="Erro: há linhas sendo puladas - B15.01a05","Erro: há linhas sendo puladas - B15.01a05",
IF(AC255="Erro: há linhas sendo puladas - B16.01a05","Erro: há linhas sendo puladas - B16.01a05",
IF(AND(P255&lt;&gt;"",P255=0),"Preenchimento incompleto: número de propostas válidas igual a zero - B17.01",
"Preenchimento correto"))))))))))))))))))))))))))))))))))</f>
        <v/>
      </c>
      <c r="U255" s="23"/>
      <c r="V255" s="121" t="str">
        <f t="shared" ref="V255" si="865" xml:space="preserve">
IF(COUNTIFS(I255:I259,I255,L255:L259,"=Mídia especializada")&gt;1,"Erro: há repetição de empresa de mídia especializada para o item sendo precificado - B09.01a05",
IF(COUNTIFS(I255:I259,I256,L255:L259,"=Mídia especializada")&gt;1,"Erro: há repetição de empresa de mídia especializada para o item sendo precificado - B09.01a05",
IF(COUNTIFS(I255:I259,I257,L255:L259,"=Mídia especializada")&gt;1,"Erro: há repetição de empresa de mídia especializada para o item sendo precificado - B09.01a05",
IF(COUNTIFS(I255:I259,I258,L255:L259,"=Mídia especializada")&gt;1,"Erro: há repetição de empresa de mídia especializada para o item sendo precificado - B09.01a05",
IF(COUNTIFS(I255:I259,I259,L255:L259,"=Mídia especializada")&gt;1,"Erro: há repetição de empresa de mídia especializada para o item sendo precificado - B09.01a05",
"***")))))</f>
        <v>***</v>
      </c>
      <c r="W255" s="119" t="str">
        <f t="shared" ref="W255" si="866" xml:space="preserve">
IF(COUNTIFS(I255:I259,I255,L255:L259,"=Orçamento de empresa")&gt;1,"Erro: há repetição de empresa de orçamento de empresa para o item sendo precificado - B10.01a05",
IF(COUNTIFS(I255:I259,I256,L255:L259,"=Orçamento de empresa")&gt;1,"Erro: há repetição de empresa de orçamento de empresa para o item sendo precificado - B10.01a05",
IF(COUNTIFS(I255:I259,I257,L255:L259,"=Orçamento de empresa")&gt;1,"Erro: há repetição de empresa de orçamento de empresa para o item sendo precificado - B10.01a05",
IF(COUNTIFS(I255:I259,I258,L255:L259,"=Orçamento de empresa")&gt;1,"Erro: há repetição de empresa de orçamento de empresa para o item sendo precificado - B10.01a05",
IF(COUNTIFS(I255:I259,I259,L255:L259,"=Orçamento de empresa")&gt;1,"Erro: há repetição de empresa de orçamento de empresa para o item sendo precificado - B10.01a05",
"***")))))</f>
        <v>***</v>
      </c>
      <c r="X255" s="119" t="str">
        <f t="shared" ref="X255" si="867" xml:space="preserve">
IF(AND(I255="Compras governamentais",K255&lt;&gt;"",L255="Orçamento de empresa"),"Erro: a fonte de preços informada é incompatível com compras governamentais - B11.01a05",
IF(AND(I256="Compras governamentais",K256&lt;&gt;"",L256="Orçamento de empresa"),"Erro: a fonte de preços informada é incompatível com compras governamentais - B11.01a05",
IF(AND(I257="Compras governamentais",K257&lt;&gt;"",L257="Orçamento de empresa"),"Erro: a fonte de preços informada é incompatível com compras governamentais - B11.01a05",
IF(AND(I258="Compras governamentais",K258&lt;&gt;"",L258="Orçamento de empresa"),"Erro: a fonte de preços informada é incompatível com compras governamentais - B11.01a05",
IF(AND(I259="Compras governamentais",K259&lt;&gt;"",L259="Orçamento de empresa"),"Erro: a fonte de preços informada é incompatível com compras governamentais - B11.01a05",
"***")))))</f>
        <v>***</v>
      </c>
      <c r="Y255" s="119" t="str">
        <f t="shared" ref="Y255" si="868" xml:space="preserve">
IF(AND(I255="Compras governamentais",K255&lt;&gt;"",L255="Mídia especializada"),"Erro: a fonte de preços informada é incompatível com compras governamentais - B12.01a05",
IF(AND(I256="Compras governamentais",K256&lt;&gt;"",L256="Mídia especializada"),"Erro: a fonte de preços informada é incompatível com compras governamentais - B12.01a05",
IF(AND(I257="Compras governamentais",K257&lt;&gt;"",L257="Mídia especializada"),"Erro: a fonte de preços informada é incompatível com compras governamentais - B12.01a05",
IF(AND(I258="Compras governamentais",K258&lt;&gt;"",L258="Mídia especializada"),"Erro: a fonte de preços informada é incompatível com compras governamentais - B12.01a05",
IF(AND(I259="Compras governamentais",K259&lt;&gt;"",L259="Mídia especializada"),"Erro: a fonte de preços informada é incompatível com compras governamentais - B12.01a05",
"***")))))</f>
        <v>***</v>
      </c>
      <c r="Z255" s="119" t="str">
        <f t="shared" ref="Z255" si="869" xml:space="preserve">
IF(AND(I256&lt;&gt;"",OR(I255="")),"Erro: há linhas sendo puladas - B13.01a04",
IF(AND(I257&lt;&gt;"",OR(I255="",I256="")),"Erro: há linhas sendo puladas - B13.01a04",
IF(AND(I258&lt;&gt;"",OR(I255="",I256="",I257="")),"Erro: há linhas sendo puladas - B13.01a04",
IF(AND(I259&lt;&gt;"",OR(I255="",I256="",I257="",I258="")),"Erro: há linhas sendo puladas - B13.01a04",
"***"))))</f>
        <v>***</v>
      </c>
      <c r="AA255" s="119" t="str">
        <f t="shared" ref="AA255" si="870" xml:space="preserve">
IF(AND(K256&lt;&gt;"",OR(K255="")),"Erro: há linhas sendo puladas - B14.01a05",
IF(AND(K257&lt;&gt;"",OR(K255="",K256="")),"Erro: há linhas sendo puladas - B14.01a05",
IF(AND(K258&lt;&gt;"",OR(K255="",K256="",K257="")),"Erro: há linhas sendo puladas - B14.01a05",
IF(AND(K259&lt;&gt;"",OR(K255="",K256="",K257="",K258="")),"Erro: há linhas sendo puladas - B14.01a05",
"***"))))</f>
        <v>***</v>
      </c>
      <c r="AB255" s="119" t="str">
        <f t="shared" ref="AB255" si="871" xml:space="preserve">
IF(AND(L256&lt;&gt;"",OR(L255="")),"Erro: há linhas sendo puladas - B15.01a05",
IF(AND(L257&lt;&gt;"",OR(L255="",L256="")),"Erro: há linhas sendo puladas - B15.01a05",
IF(AND(L258&lt;&gt;"",OR(L255="",L256="",L257="")),"Erro: há linhas sendo puladas - B15.01a05",
IF(AND(L259&lt;&gt;"",OR(L255="",L256="",L257="",L258="")),"Erro: há linhas sendo puladas - B15.01a05",
"***"))))</f>
        <v>***</v>
      </c>
      <c r="AC255" s="119" t="str">
        <f t="shared" ref="AC255" si="872" xml:space="preserve">
IF(AND(M256&lt;&gt;"",OR(M255="")),"Erro: há linhas sendo puladas - B16.01a05",
IF(AND(M257&lt;&gt;"",OR(M255="",M256="")),"Erro: há linhas sendo puladas - B16.01a05",
IF(AND(M258&lt;&gt;"",OR(M255="",M256="",M257="")),"Erro: há linhas sendo puladas - B16.01a05",
IF(AND(M259&lt;&gt;"",OR(M255="",M256="",M257="",M258="")),"Erro: há linhas sendo puladas - B16.01a05",
"***"))))</f>
        <v>***</v>
      </c>
      <c r="AD255" s="131" t="str">
        <f t="shared" ref="AD255" si="873" xml:space="preserve">
IF(T255&lt;&gt;"Preenchimento correto","",
IF(K255="","",
IF(M255="Não válido","",
K255)))</f>
        <v/>
      </c>
    </row>
    <row r="256" spans="1:30" ht="15" customHeight="1">
      <c r="A256" s="242"/>
      <c r="B256" s="257"/>
      <c r="C256" s="217"/>
      <c r="D256" s="218"/>
      <c r="E256" s="219"/>
      <c r="F256" s="220"/>
      <c r="G256" s="221"/>
      <c r="H256" s="35">
        <v>2</v>
      </c>
      <c r="I256" s="172"/>
      <c r="J256" s="36" t="str">
        <f xml:space="preserve">
IF(I256="","",
VLOOKUP(I256,'BD EMPRES'!$B$8:$C$507,2,FALSE))</f>
        <v/>
      </c>
      <c r="K256" s="178"/>
      <c r="L256" s="179"/>
      <c r="M256" s="179"/>
      <c r="N256" s="180"/>
      <c r="O256" s="223"/>
      <c r="P256" s="228"/>
      <c r="Q256" s="230"/>
      <c r="R256" s="232"/>
      <c r="S256" s="234"/>
      <c r="T256" s="236"/>
      <c r="U256" s="23"/>
      <c r="V256" s="122"/>
      <c r="W256" s="118"/>
      <c r="X256" s="118"/>
      <c r="Y256" s="118"/>
      <c r="Z256" s="118"/>
      <c r="AA256" s="118"/>
      <c r="AB256" s="118"/>
      <c r="AC256" s="118"/>
      <c r="AD256" s="132" t="str">
        <f t="shared" ref="AD256" si="874" xml:space="preserve">
IF(T255&lt;&gt;"Preenchimento correto","",
IF(K256="","",
IF(M256="Não válido","",
K256)))</f>
        <v/>
      </c>
    </row>
    <row r="257" spans="1:30" ht="15" customHeight="1">
      <c r="A257" s="242"/>
      <c r="B257" s="257"/>
      <c r="C257" s="217"/>
      <c r="D257" s="218"/>
      <c r="E257" s="219"/>
      <c r="F257" s="220"/>
      <c r="G257" s="221"/>
      <c r="H257" s="35">
        <v>3</v>
      </c>
      <c r="I257" s="172"/>
      <c r="J257" s="36" t="str">
        <f xml:space="preserve">
IF(I257="","",
VLOOKUP(I257,'BD EMPRES'!$B$8:$C$507,2,FALSE))</f>
        <v/>
      </c>
      <c r="K257" s="178"/>
      <c r="L257" s="179"/>
      <c r="M257" s="179"/>
      <c r="N257" s="180"/>
      <c r="O257" s="223"/>
      <c r="P257" s="228"/>
      <c r="Q257" s="230"/>
      <c r="R257" s="232"/>
      <c r="S257" s="234"/>
      <c r="T257" s="236"/>
      <c r="U257" s="23"/>
      <c r="V257" s="122"/>
      <c r="W257" s="118"/>
      <c r="X257" s="118"/>
      <c r="Y257" s="118"/>
      <c r="Z257" s="118"/>
      <c r="AA257" s="118"/>
      <c r="AB257" s="118"/>
      <c r="AC257" s="118"/>
      <c r="AD257" s="132" t="str">
        <f t="shared" ref="AD257" si="875" xml:space="preserve">
IF(T255&lt;&gt;"Preenchimento correto","",
IF(K257="","",
IF(M257="Não válido","",
K257)))</f>
        <v/>
      </c>
    </row>
    <row r="258" spans="1:30" ht="15" customHeight="1">
      <c r="A258" s="242"/>
      <c r="B258" s="257"/>
      <c r="C258" s="217"/>
      <c r="D258" s="218"/>
      <c r="E258" s="219"/>
      <c r="F258" s="220"/>
      <c r="G258" s="221"/>
      <c r="H258" s="35">
        <v>4</v>
      </c>
      <c r="I258" s="172"/>
      <c r="J258" s="36" t="str">
        <f xml:space="preserve">
IF(I258="","",
VLOOKUP(I258,'BD EMPRES'!$B$8:$C$507,2,FALSE))</f>
        <v/>
      </c>
      <c r="K258" s="178"/>
      <c r="L258" s="179"/>
      <c r="M258" s="179"/>
      <c r="N258" s="180"/>
      <c r="O258" s="223"/>
      <c r="P258" s="228"/>
      <c r="Q258" s="230"/>
      <c r="R258" s="232"/>
      <c r="S258" s="234"/>
      <c r="T258" s="236"/>
      <c r="U258" s="23"/>
      <c r="V258" s="122"/>
      <c r="W258" s="118"/>
      <c r="X258" s="118"/>
      <c r="Y258" s="118"/>
      <c r="Z258" s="118"/>
      <c r="AA258" s="118"/>
      <c r="AB258" s="118"/>
      <c r="AC258" s="118"/>
      <c r="AD258" s="132" t="str">
        <f t="shared" ref="AD258" si="876" xml:space="preserve">
IF(T255&lt;&gt;"Preenchimento correto","",
IF(K258="","",
IF(M258="Não válido","",
K258)))</f>
        <v/>
      </c>
    </row>
    <row r="259" spans="1:30" ht="15" customHeight="1">
      <c r="A259" s="242"/>
      <c r="B259" s="257"/>
      <c r="C259" s="217"/>
      <c r="D259" s="218"/>
      <c r="E259" s="219"/>
      <c r="F259" s="220"/>
      <c r="G259" s="221"/>
      <c r="H259" s="37">
        <v>5</v>
      </c>
      <c r="I259" s="172"/>
      <c r="J259" s="38" t="str">
        <f xml:space="preserve">
IF(I259="","",
VLOOKUP(I259,'BD EMPRES'!$B$8:$C$507,2,FALSE))</f>
        <v/>
      </c>
      <c r="K259" s="183"/>
      <c r="L259" s="181"/>
      <c r="M259" s="181"/>
      <c r="N259" s="182"/>
      <c r="O259" s="224"/>
      <c r="P259" s="228"/>
      <c r="Q259" s="230"/>
      <c r="R259" s="232"/>
      <c r="S259" s="234"/>
      <c r="T259" s="236"/>
      <c r="U259" s="23"/>
      <c r="V259" s="133"/>
      <c r="W259" s="134"/>
      <c r="X259" s="134"/>
      <c r="Y259" s="134"/>
      <c r="Z259" s="134"/>
      <c r="AA259" s="134"/>
      <c r="AB259" s="134"/>
      <c r="AC259" s="134"/>
      <c r="AD259" s="135" t="str">
        <f t="shared" ref="AD259" si="877" xml:space="preserve">
IF(T255&gt;"Preenchimento correto","",
IF(K259="","",
IF(M259="Não válido","",
K259)))</f>
        <v/>
      </c>
    </row>
    <row r="260" spans="1:30" ht="15" customHeight="1">
      <c r="A260" s="242"/>
      <c r="B260" s="257" t="str">
        <f>IF(OR('BD ITEM'!$Q62&lt;&gt;"Preenchimento correto"),"",'BD ITEM'!B62)</f>
        <v/>
      </c>
      <c r="C260" s="217" t="str">
        <f>IF(OR('BD ITEM'!$Q62&lt;&gt;"Preenchimento correto"),"",'BD ITEM'!C62)</f>
        <v/>
      </c>
      <c r="D260" s="218" t="str">
        <f>IF(OR('BD ITEM'!$Q62&lt;&gt;"Preenchimento correto"),"",'BD ITEM'!D62)</f>
        <v/>
      </c>
      <c r="E260" s="219" t="str">
        <f>IF(OR('BD ITEM'!$Q62&lt;&gt;"Preenchimento correto"),"",'BD ITEM'!J62)</f>
        <v/>
      </c>
      <c r="F260" s="220" t="str">
        <f>IF(OR('BD ITEM'!$Q62&lt;&gt;"Preenchimento correto"),"",'BD ITEM'!K62)</f>
        <v/>
      </c>
      <c r="G260" s="221" t="str">
        <f>IF(OR('BD ITEM'!$Q62&lt;&gt;"Preenchimento correto"),"",'BD ITEM'!L62)</f>
        <v/>
      </c>
      <c r="H260" s="39">
        <v>1</v>
      </c>
      <c r="I260" s="173"/>
      <c r="J260" s="34" t="str">
        <f xml:space="preserve">
IF(I260="","",
VLOOKUP(I260,'BD EMPRES'!$B$8:$C$507,2,FALSE))</f>
        <v/>
      </c>
      <c r="K260" s="175"/>
      <c r="L260" s="176"/>
      <c r="M260" s="176"/>
      <c r="N260" s="177"/>
      <c r="O260" s="222"/>
      <c r="P260" s="228" t="str">
        <f t="shared" ref="P260" si="878" xml:space="preserve">
IF(AND(K260="",K261="",K262="",K263="",K264=""),"",
COUNTIFS(K260:K264,"&lt;&gt;""",M260:M264,"=Válido"))</f>
        <v/>
      </c>
      <c r="Q260" s="230" t="str">
        <f t="shared" ref="Q260" si="879" xml:space="preserve">
IF(T260&lt;&gt;"Preenchimento correto","",
IF(P260=1,0,
IF(P260=0,"",
IF(P260="","",
ROUND(_xlfn.STDEV.S(AD260:AD264)/AVERAGE(AD260:AD264),4)))))</f>
        <v/>
      </c>
      <c r="R260" s="232" t="str">
        <f t="shared" ref="R260" si="880" xml:space="preserve">
IF(T260&lt;&gt;"Preenchimento correto","",
IF(P260="","",
IF(P260=0,"",
IF(O260="","",
IF(O260="Menor valor",MIN(AD260:AD264),
IF(AND(O260="Tend. central",Q260&lt;=0.25),ROUND(AVERAGE(AD260:AD264),2),
IF(AND(O260="Tend. central",Q260&gt;0.25),ROUND(MEDIAN(AD260:AD264),2))))))))</f>
        <v/>
      </c>
      <c r="S260" s="234" t="str">
        <f t="shared" ref="S260" si="881" xml:space="preserve">
IF(T260&lt;&gt;"Preenchimento correto","",
IF(O260="","",
IF(P260="","",
IF(P260=0,"",
IF(OR(G260="",R260=""),"",
G260*R260)))))</f>
        <v/>
      </c>
      <c r="T260" s="236" t="str">
        <f t="shared" ref="T260" si="882" xml:space="preserve">
IF(AND(A260="",B260="",I260="",I261="",I262="",I263="",I264="",K260="",K261="",K262="",K263="",K264="",L260="",L261="",L262="",L263="",L264="",M260="",M261="",M262="",M263="",M264="",O260=""),"",
IF(A260="","Preenchimento incompleto: falta informar o ID SEC - B01.01",
IF(AND(A260&lt;&gt;"",B260&lt;&gt;"",I260="",I261="",I262="",I263="",I264="",K260="",K261="",K262="",K263="",K264="",L260="",L261="",L262="",L263="",L264="",M260="",M261="",M262="",M263="",M264="",O260=""),"Preenchimento incompleto: item sem nenhuma informação de empresa e preço e fonte de preço e validade do orçamento e modalidade de cálculo - B02.01",
IF(AND(B260="",OR(I260&lt;&gt;"",I261&lt;&gt;"",I262&lt;&gt;"",I263&lt;&gt;"",I264&lt;&gt;"",K260&lt;&gt;"",K261&lt;&gt;"",K262&lt;&gt;"",K263&lt;&gt;"",K264&lt;&gt;"",L260&lt;&gt;"",L261&lt;&gt;"",L262&lt;&gt;"",L263&lt;&gt;"",L264&lt;&gt;"",M260&lt;&gt;"",M261&lt;&gt;"",M262&lt;&gt;"",M263&lt;&gt;"",M264&lt;&gt;"",O260&lt;&gt;"")),"Erro: há empresa(s) e/ou preço(s) e/ou fonte(s) de preço e/ou validade(s) do orçamento e/ou modalidade de cálculo informados para item inexistente - B03.01",
IF(AND(I260&lt;&gt;"",OR(K260="",L260="",M260="",O260="")),"Preenchimento incompleto: empresa sem preço e(ou) fonte de preço e(ou) validade do orçamento e(ou) modalidade de cálculo associados - B04.01",
IF(AND(I261&lt;&gt;"",OR(K261="",L261="",M261="",O260="")),"Preenchimento incompleto: empresa sem preço e(ou) fonte de preço e(ou) validade do orçamento e(ou) modalidade de cálculo associados - B04.02",
IF(AND(I262&lt;&gt;"",OR(K262="",L262="",M262="",O260="")),"Preenchimento incompleto: empresa sem preço e(ou) fonte de preço e(ou) validade do orçamento e(ou) modalidade de cálculo associados - B04.03",
IF(AND(I263&lt;&gt;"",OR(K263="",L263="",M263="",O260="")),"Preenchimento incompleto: empresa sem preço e(ou) fonte de preço e(ou) validade do orçamento e(ou) modalidade de cálculo associados - B04.04",
IF(AND(I264&lt;&gt;"",OR(K264="",L264="",M264="",O260="")),"Preenchimento incompleto: empresa sem preço e(ou) fonte de preço e(ou) validade do orçamento e(ou) modalidade de cálculo associados - B04.05",
IF(AND(K260&lt;&gt;"",OR(I260="",L260="",M260="",O260="")),"Preenchimento incompleto: preço sem empresa e(ou) fonte do preço associados e(ou) validade do orçamento e(ou) modalidade de cálculo associados - B05.01",
IF(AND(K261&lt;&gt;"",OR(I261="",L261="",M261="",O260="")),"Preenchimento incompleto: preço sem empresa e(ou) fonte do preço associados e(ou) validade do orçamento e(ou) modalidade de cálculo associados - B05.02",
IF(AND(K262&lt;&gt;"",OR(I262="",L262="",M262="",O260="")),"Preenchimento incompleto: preço sem empresa e(ou) fonte do preço associados e(ou) validade do orçamento e(ou) modalidade de cálculo associados - B05.03",
IF(AND(K263&lt;&gt;"",OR(I263="",L263="",M263="",O260="")),"Preenchimento incompleto: preço sem empresa e(ou) fonte do preço associados e(ou) validade do orçamento e(ou) modalidade de cálculo associados - B05.04",
IF(AND(K264&lt;&gt;"",OR(I264="",L264="",M264="",O260="")),"Preenchimento incompleto: preço sem empresa e(ou) fonte do preço associados e(ou) validade do orçamento e(ou) modalidade de cálculo associados - B05.05",
IF(AND(L260&lt;&gt;"",OR(K260="",I260="",M260="",O260="")),"Preenchimento incompleto: fonte do preço sem empresa e(ou) preço associados e(ou) validade do orçamento e(ou) modalidade de cálculo associados - B06.01",
IF(AND(L261&lt;&gt;"",OR(K261="",I261="",M261="",O260="")),"Preenchimento incompleto: fonte do preço sem empresa e(ou) preço associados e(ou) validade do orçamento e(ou) modalidade de cálculo associados - B06.02",
IF(AND(L262&lt;&gt;"",OR(K262="",I262="",M262="",O260="")),"Preenchimento incompleto: fonte do preço sem empresa e(ou) preço associados e(ou) validade do orçamento e(ou) modalidade de cálculo associados - B06.03",
IF(AND(L263&lt;&gt;"",OR(K263="",I263="",M263="",O260="")),"Preenchimento incompleto: fonte do preço sem empresa e(ou) preço associados e(ou) validade do orçamento e(ou) modalidade de cálculo associados - B06.04",
IF(AND(L264&lt;&gt;"",OR(K264="",I264="",M264="",O260="")),"Preenchimento incompleto: fonte do preço sem empresa e(ou) preço associados e(ou) validade do orçamento e(ou) modalidade de cálculo associados - B06.05",
IF(AND(M260&lt;&gt;"",OR(K260="",I260="",L260="",O260="")),"Preenchimento incompleto: validade do orçamento sem empresa e(ou) preço associados e(ou) fonte do preço e(ou) modalidade de cálculo associados - B07.01",
IF(AND(M261&lt;&gt;"",OR(K261="",I261="",L261="",O260="")),"Preenchimento incompleto: validade do orçamento sem empresa e(ou) preço associados e(ou) fonte do preço e(ou) modalidade de cálculo associados - B07.02",
IF(AND(M262&lt;&gt;"",OR(K262="",I262="",L262="",O260="")),"Preenchimento incompleto: validade do orçamento sem empresa e(ou) preço associados e(ou) fonte do preço e(ou) modalidade de cálculo associados - B07.03",
IF(AND(M263&lt;&gt;"",OR(K263="",I263="",L263="",O260="")),"Preenchimento incompleto: validade do orçamento sem empresa e(ou) preço associados e(ou) fonte do preço e(ou) modalidade de cálculo associados - B07.04",
IF(AND(M264&lt;&gt;"",OR(K264="",I264="",L264="",O260="")),"Preenchimento incompleto: validade do orçamento sem empresa e(ou) preço associados e(ou) fonte do preço e(ou) modalidade de cálculo associados - B07.05",
IF(O260="","Preenchimento incompleto: modalidade de cálculo não informada - B08.01",
IF(V260="Erro: há repetição de empresa de mídia especializada para o item sendo precificado - B09.01a05","Erro: há repetição de empresa de mídia especializada para o item sendo precificado - B09.01a05",
IF(W260="Erro: há repetição de empresa de orçamento de empresa para o item sendo precificado - B10.01a05","Erro: há repetição de empresa de orçamento de empresa para o item sendo precificado - B10.01a05",
IF(X260="Erro: a fonte de preços informada é incompatível com compras governamentais - B11.01a05","Erro: a fonte de preços informada é incompatível com compras governamentais - B11.01a05",
IF(Y260="Erro: a fonte de preços informada é incompatível com compras governamentais - B12.01a05","Erro: a fonte de preços informada é incompatível com compras governamentais - B12.01a05",
IF(Z260="Erro: há linhas sendo puladas - B13.01a04","Erro: há linhas sendo puladas - B13.01a04",
IF(AA260="Erro: há linhas sendo puladas - B14.01a05","Erro: há linhas sendo puladas - B14.01a05",
IF(AB260="Erro: há linhas sendo puladas - B15.01a05","Erro: há linhas sendo puladas - B15.01a05",
IF(AC260="Erro: há linhas sendo puladas - B16.01a05","Erro: há linhas sendo puladas - B16.01a05",
IF(AND(P260&lt;&gt;"",P260=0),"Preenchimento incompleto: número de propostas válidas igual a zero - B17.01",
"Preenchimento correto"))))))))))))))))))))))))))))))))))</f>
        <v/>
      </c>
      <c r="U260" s="23"/>
      <c r="V260" s="121" t="str">
        <f t="shared" ref="V260" si="883" xml:space="preserve">
IF(COUNTIFS(I260:I264,I260,L260:L264,"=Mídia especializada")&gt;1,"Erro: há repetição de empresa de mídia especializada para o item sendo precificado - B09.01a05",
IF(COUNTIFS(I260:I264,I261,L260:L264,"=Mídia especializada")&gt;1,"Erro: há repetição de empresa de mídia especializada para o item sendo precificado - B09.01a05",
IF(COUNTIFS(I260:I264,I262,L260:L264,"=Mídia especializada")&gt;1,"Erro: há repetição de empresa de mídia especializada para o item sendo precificado - B09.01a05",
IF(COUNTIFS(I260:I264,I263,L260:L264,"=Mídia especializada")&gt;1,"Erro: há repetição de empresa de mídia especializada para o item sendo precificado - B09.01a05",
IF(COUNTIFS(I260:I264,I264,L260:L264,"=Mídia especializada")&gt;1,"Erro: há repetição de empresa de mídia especializada para o item sendo precificado - B09.01a05",
"***")))))</f>
        <v>***</v>
      </c>
      <c r="W260" s="119" t="str">
        <f t="shared" ref="W260" si="884" xml:space="preserve">
IF(COUNTIFS(I260:I264,I260,L260:L264,"=Orçamento de empresa")&gt;1,"Erro: há repetição de empresa de orçamento de empresa para o item sendo precificado - B10.01a05",
IF(COUNTIFS(I260:I264,I261,L260:L264,"=Orçamento de empresa")&gt;1,"Erro: há repetição de empresa de orçamento de empresa para o item sendo precificado - B10.01a05",
IF(COUNTIFS(I260:I264,I262,L260:L264,"=Orçamento de empresa")&gt;1,"Erro: há repetição de empresa de orçamento de empresa para o item sendo precificado - B10.01a05",
IF(COUNTIFS(I260:I264,I263,L260:L264,"=Orçamento de empresa")&gt;1,"Erro: há repetição de empresa de orçamento de empresa para o item sendo precificado - B10.01a05",
IF(COUNTIFS(I260:I264,I264,L260:L264,"=Orçamento de empresa")&gt;1,"Erro: há repetição de empresa de orçamento de empresa para o item sendo precificado - B10.01a05",
"***")))))</f>
        <v>***</v>
      </c>
      <c r="X260" s="119" t="str">
        <f t="shared" ref="X260" si="885" xml:space="preserve">
IF(AND(I260="Compras governamentais",K260&lt;&gt;"",L260="Orçamento de empresa"),"Erro: a fonte de preços informada é incompatível com compras governamentais - B11.01a05",
IF(AND(I261="Compras governamentais",K261&lt;&gt;"",L261="Orçamento de empresa"),"Erro: a fonte de preços informada é incompatível com compras governamentais - B11.01a05",
IF(AND(I262="Compras governamentais",K262&lt;&gt;"",L262="Orçamento de empresa"),"Erro: a fonte de preços informada é incompatível com compras governamentais - B11.01a05",
IF(AND(I263="Compras governamentais",K263&lt;&gt;"",L263="Orçamento de empresa"),"Erro: a fonte de preços informada é incompatível com compras governamentais - B11.01a05",
IF(AND(I264="Compras governamentais",K264&lt;&gt;"",L264="Orçamento de empresa"),"Erro: a fonte de preços informada é incompatível com compras governamentais - B11.01a05",
"***")))))</f>
        <v>***</v>
      </c>
      <c r="Y260" s="119" t="str">
        <f t="shared" ref="Y260" si="886" xml:space="preserve">
IF(AND(I260="Compras governamentais",K260&lt;&gt;"",L260="Mídia especializada"),"Erro: a fonte de preços informada é incompatível com compras governamentais - B12.01a05",
IF(AND(I261="Compras governamentais",K261&lt;&gt;"",L261="Mídia especializada"),"Erro: a fonte de preços informada é incompatível com compras governamentais - B12.01a05",
IF(AND(I262="Compras governamentais",K262&lt;&gt;"",L262="Mídia especializada"),"Erro: a fonte de preços informada é incompatível com compras governamentais - B12.01a05",
IF(AND(I263="Compras governamentais",K263&lt;&gt;"",L263="Mídia especializada"),"Erro: a fonte de preços informada é incompatível com compras governamentais - B12.01a05",
IF(AND(I264="Compras governamentais",K264&lt;&gt;"",L264="Mídia especializada"),"Erro: a fonte de preços informada é incompatível com compras governamentais - B12.01a05",
"***")))))</f>
        <v>***</v>
      </c>
      <c r="Z260" s="119" t="str">
        <f t="shared" ref="Z260" si="887" xml:space="preserve">
IF(AND(I261&lt;&gt;"",OR(I260="")),"Erro: há linhas sendo puladas - B13.01a04",
IF(AND(I262&lt;&gt;"",OR(I260="",I261="")),"Erro: há linhas sendo puladas - B13.01a04",
IF(AND(I263&lt;&gt;"",OR(I260="",I261="",I262="")),"Erro: há linhas sendo puladas - B13.01a04",
IF(AND(I264&lt;&gt;"",OR(I260="",I261="",I262="",I263="")),"Erro: há linhas sendo puladas - B13.01a04",
"***"))))</f>
        <v>***</v>
      </c>
      <c r="AA260" s="119" t="str">
        <f t="shared" ref="AA260" si="888" xml:space="preserve">
IF(AND(K261&lt;&gt;"",OR(K260="")),"Erro: há linhas sendo puladas - B14.01a05",
IF(AND(K262&lt;&gt;"",OR(K260="",K261="")),"Erro: há linhas sendo puladas - B14.01a05",
IF(AND(K263&lt;&gt;"",OR(K260="",K261="",K262="")),"Erro: há linhas sendo puladas - B14.01a05",
IF(AND(K264&lt;&gt;"",OR(K260="",K261="",K262="",K263="")),"Erro: há linhas sendo puladas - B14.01a05",
"***"))))</f>
        <v>***</v>
      </c>
      <c r="AB260" s="119" t="str">
        <f t="shared" ref="AB260" si="889" xml:space="preserve">
IF(AND(L261&lt;&gt;"",OR(L260="")),"Erro: há linhas sendo puladas - B15.01a05",
IF(AND(L262&lt;&gt;"",OR(L260="",L261="")),"Erro: há linhas sendo puladas - B15.01a05",
IF(AND(L263&lt;&gt;"",OR(L260="",L261="",L262="")),"Erro: há linhas sendo puladas - B15.01a05",
IF(AND(L264&lt;&gt;"",OR(L260="",L261="",L262="",L263="")),"Erro: há linhas sendo puladas - B15.01a05",
"***"))))</f>
        <v>***</v>
      </c>
      <c r="AC260" s="119" t="str">
        <f t="shared" ref="AC260" si="890" xml:space="preserve">
IF(AND(M261&lt;&gt;"",OR(M260="")),"Erro: há linhas sendo puladas - B16.01a05",
IF(AND(M262&lt;&gt;"",OR(M260="",M261="")),"Erro: há linhas sendo puladas - B16.01a05",
IF(AND(M263&lt;&gt;"",OR(M260="",M261="",M262="")),"Erro: há linhas sendo puladas - B16.01a05",
IF(AND(M264&lt;&gt;"",OR(M260="",M261="",M262="",M263="")),"Erro: há linhas sendo puladas - B16.01a05",
"***"))))</f>
        <v>***</v>
      </c>
      <c r="AD260" s="131" t="str">
        <f t="shared" ref="AD260" si="891" xml:space="preserve">
IF(T260&lt;&gt;"Preenchimento correto","",
IF(K260="","",
IF(M260="Não válido","",
K260)))</f>
        <v/>
      </c>
    </row>
    <row r="261" spans="1:30" ht="15" customHeight="1">
      <c r="A261" s="242"/>
      <c r="B261" s="257"/>
      <c r="C261" s="217"/>
      <c r="D261" s="218"/>
      <c r="E261" s="219"/>
      <c r="F261" s="220"/>
      <c r="G261" s="221"/>
      <c r="H261" s="35">
        <v>2</v>
      </c>
      <c r="I261" s="172"/>
      <c r="J261" s="36" t="str">
        <f xml:space="preserve">
IF(I261="","",
VLOOKUP(I261,'BD EMPRES'!$B$8:$C$507,2,FALSE))</f>
        <v/>
      </c>
      <c r="K261" s="178"/>
      <c r="L261" s="179"/>
      <c r="M261" s="179"/>
      <c r="N261" s="180"/>
      <c r="O261" s="223"/>
      <c r="P261" s="228"/>
      <c r="Q261" s="230"/>
      <c r="R261" s="232"/>
      <c r="S261" s="234"/>
      <c r="T261" s="236"/>
      <c r="U261" s="23"/>
      <c r="V261" s="122"/>
      <c r="W261" s="118"/>
      <c r="X261" s="118"/>
      <c r="Y261" s="118"/>
      <c r="Z261" s="118"/>
      <c r="AA261" s="118"/>
      <c r="AB261" s="118"/>
      <c r="AC261" s="118"/>
      <c r="AD261" s="132" t="str">
        <f t="shared" ref="AD261" si="892" xml:space="preserve">
IF(T260&lt;&gt;"Preenchimento correto","",
IF(K261="","",
IF(M261="Não válido","",
K261)))</f>
        <v/>
      </c>
    </row>
    <row r="262" spans="1:30" ht="15" customHeight="1">
      <c r="A262" s="242"/>
      <c r="B262" s="257"/>
      <c r="C262" s="217"/>
      <c r="D262" s="218"/>
      <c r="E262" s="219"/>
      <c r="F262" s="220"/>
      <c r="G262" s="221"/>
      <c r="H262" s="35">
        <v>3</v>
      </c>
      <c r="I262" s="172"/>
      <c r="J262" s="36" t="str">
        <f xml:space="preserve">
IF(I262="","",
VLOOKUP(I262,'BD EMPRES'!$B$8:$C$507,2,FALSE))</f>
        <v/>
      </c>
      <c r="K262" s="178"/>
      <c r="L262" s="179"/>
      <c r="M262" s="179"/>
      <c r="N262" s="180"/>
      <c r="O262" s="223"/>
      <c r="P262" s="228"/>
      <c r="Q262" s="230"/>
      <c r="R262" s="232"/>
      <c r="S262" s="234"/>
      <c r="T262" s="236"/>
      <c r="U262" s="23"/>
      <c r="V262" s="122"/>
      <c r="W262" s="118"/>
      <c r="X262" s="118"/>
      <c r="Y262" s="118"/>
      <c r="Z262" s="118"/>
      <c r="AA262" s="118"/>
      <c r="AB262" s="118"/>
      <c r="AC262" s="118"/>
      <c r="AD262" s="132" t="str">
        <f t="shared" ref="AD262" si="893" xml:space="preserve">
IF(T260&lt;&gt;"Preenchimento correto","",
IF(K262="","",
IF(M262="Não válido","",
K262)))</f>
        <v/>
      </c>
    </row>
    <row r="263" spans="1:30" ht="15" customHeight="1">
      <c r="A263" s="242"/>
      <c r="B263" s="257"/>
      <c r="C263" s="217"/>
      <c r="D263" s="218"/>
      <c r="E263" s="219"/>
      <c r="F263" s="220"/>
      <c r="G263" s="221"/>
      <c r="H263" s="35">
        <v>4</v>
      </c>
      <c r="I263" s="172"/>
      <c r="J263" s="36" t="str">
        <f xml:space="preserve">
IF(I263="","",
VLOOKUP(I263,'BD EMPRES'!$B$8:$C$507,2,FALSE))</f>
        <v/>
      </c>
      <c r="K263" s="178"/>
      <c r="L263" s="179"/>
      <c r="M263" s="179"/>
      <c r="N263" s="180"/>
      <c r="O263" s="223"/>
      <c r="P263" s="228"/>
      <c r="Q263" s="230"/>
      <c r="R263" s="232"/>
      <c r="S263" s="234"/>
      <c r="T263" s="236"/>
      <c r="U263" s="23"/>
      <c r="V263" s="122"/>
      <c r="W263" s="118"/>
      <c r="X263" s="118"/>
      <c r="Y263" s="118"/>
      <c r="Z263" s="118"/>
      <c r="AA263" s="118"/>
      <c r="AB263" s="118"/>
      <c r="AC263" s="118"/>
      <c r="AD263" s="132" t="str">
        <f t="shared" ref="AD263" si="894" xml:space="preserve">
IF(T260&lt;&gt;"Preenchimento correto","",
IF(K263="","",
IF(M263="Não válido","",
K263)))</f>
        <v/>
      </c>
    </row>
    <row r="264" spans="1:30" ht="15" customHeight="1">
      <c r="A264" s="242"/>
      <c r="B264" s="257"/>
      <c r="C264" s="217"/>
      <c r="D264" s="218"/>
      <c r="E264" s="219"/>
      <c r="F264" s="220"/>
      <c r="G264" s="221"/>
      <c r="H264" s="37">
        <v>5</v>
      </c>
      <c r="I264" s="172"/>
      <c r="J264" s="38" t="str">
        <f xml:space="preserve">
IF(I264="","",
VLOOKUP(I264,'BD EMPRES'!$B$8:$C$507,2,FALSE))</f>
        <v/>
      </c>
      <c r="K264" s="183"/>
      <c r="L264" s="181"/>
      <c r="M264" s="181"/>
      <c r="N264" s="182"/>
      <c r="O264" s="224"/>
      <c r="P264" s="228"/>
      <c r="Q264" s="230"/>
      <c r="R264" s="232"/>
      <c r="S264" s="234"/>
      <c r="T264" s="236"/>
      <c r="U264" s="23"/>
      <c r="V264" s="133"/>
      <c r="W264" s="134"/>
      <c r="X264" s="134"/>
      <c r="Y264" s="134"/>
      <c r="Z264" s="134"/>
      <c r="AA264" s="134"/>
      <c r="AB264" s="134"/>
      <c r="AC264" s="134"/>
      <c r="AD264" s="135" t="str">
        <f t="shared" ref="AD264" si="895" xml:space="preserve">
IF(T260&gt;"Preenchimento correto","",
IF(K264="","",
IF(M264="Não válido","",
K264)))</f>
        <v/>
      </c>
    </row>
    <row r="265" spans="1:30" ht="15" customHeight="1">
      <c r="A265" s="242"/>
      <c r="B265" s="257" t="str">
        <f>IF(OR('BD ITEM'!$Q63&lt;&gt;"Preenchimento correto"),"",'BD ITEM'!B63)</f>
        <v/>
      </c>
      <c r="C265" s="217" t="str">
        <f>IF(OR('BD ITEM'!$Q63&lt;&gt;"Preenchimento correto"),"",'BD ITEM'!C63)</f>
        <v/>
      </c>
      <c r="D265" s="218" t="str">
        <f>IF(OR('BD ITEM'!$Q63&lt;&gt;"Preenchimento correto"),"",'BD ITEM'!D63)</f>
        <v/>
      </c>
      <c r="E265" s="219" t="str">
        <f>IF(OR('BD ITEM'!$Q63&lt;&gt;"Preenchimento correto"),"",'BD ITEM'!J63)</f>
        <v/>
      </c>
      <c r="F265" s="220" t="str">
        <f>IF(OR('BD ITEM'!$Q63&lt;&gt;"Preenchimento correto"),"",'BD ITEM'!K63)</f>
        <v/>
      </c>
      <c r="G265" s="221" t="str">
        <f>IF(OR('BD ITEM'!$Q63&lt;&gt;"Preenchimento correto"),"",'BD ITEM'!L63)</f>
        <v/>
      </c>
      <c r="H265" s="39">
        <v>1</v>
      </c>
      <c r="I265" s="173"/>
      <c r="J265" s="34" t="str">
        <f xml:space="preserve">
IF(I265="","",
VLOOKUP(I265,'BD EMPRES'!$B$8:$C$507,2,FALSE))</f>
        <v/>
      </c>
      <c r="K265" s="175"/>
      <c r="L265" s="176"/>
      <c r="M265" s="176"/>
      <c r="N265" s="177"/>
      <c r="O265" s="222"/>
      <c r="P265" s="228" t="str">
        <f t="shared" ref="P265" si="896" xml:space="preserve">
IF(AND(K265="",K266="",K267="",K268="",K269=""),"",
COUNTIFS(K265:K269,"&lt;&gt;""",M265:M269,"=Válido"))</f>
        <v/>
      </c>
      <c r="Q265" s="230" t="str">
        <f t="shared" ref="Q265" si="897" xml:space="preserve">
IF(T265&lt;&gt;"Preenchimento correto","",
IF(P265=1,0,
IF(P265=0,"",
IF(P265="","",
ROUND(_xlfn.STDEV.S(AD265:AD269)/AVERAGE(AD265:AD269),4)))))</f>
        <v/>
      </c>
      <c r="R265" s="232" t="str">
        <f t="shared" ref="R265" si="898" xml:space="preserve">
IF(T265&lt;&gt;"Preenchimento correto","",
IF(P265="","",
IF(P265=0,"",
IF(O265="","",
IF(O265="Menor valor",MIN(AD265:AD269),
IF(AND(O265="Tend. central",Q265&lt;=0.25),ROUND(AVERAGE(AD265:AD269),2),
IF(AND(O265="Tend. central",Q265&gt;0.25),ROUND(MEDIAN(AD265:AD269),2))))))))</f>
        <v/>
      </c>
      <c r="S265" s="234" t="str">
        <f t="shared" ref="S265" si="899" xml:space="preserve">
IF(T265&lt;&gt;"Preenchimento correto","",
IF(O265="","",
IF(P265="","",
IF(P265=0,"",
IF(OR(G265="",R265=""),"",
G265*R265)))))</f>
        <v/>
      </c>
      <c r="T265" s="236" t="str">
        <f t="shared" ref="T265" si="900" xml:space="preserve">
IF(AND(A265="",B265="",I265="",I266="",I267="",I268="",I269="",K265="",K266="",K267="",K268="",K269="",L265="",L266="",L267="",L268="",L269="",M265="",M266="",M267="",M268="",M269="",O265=""),"",
IF(A265="","Preenchimento incompleto: falta informar o ID SEC - B01.01",
IF(AND(A265&lt;&gt;"",B265&lt;&gt;"",I265="",I266="",I267="",I268="",I269="",K265="",K266="",K267="",K268="",K269="",L265="",L266="",L267="",L268="",L269="",M265="",M266="",M267="",M268="",M269="",O265=""),"Preenchimento incompleto: item sem nenhuma informação de empresa e preço e fonte de preço e validade do orçamento e modalidade de cálculo - B02.01",
IF(AND(B265="",OR(I265&lt;&gt;"",I266&lt;&gt;"",I267&lt;&gt;"",I268&lt;&gt;"",I269&lt;&gt;"",K265&lt;&gt;"",K266&lt;&gt;"",K267&lt;&gt;"",K268&lt;&gt;"",K269&lt;&gt;"",L265&lt;&gt;"",L266&lt;&gt;"",L267&lt;&gt;"",L268&lt;&gt;"",L269&lt;&gt;"",M265&lt;&gt;"",M266&lt;&gt;"",M267&lt;&gt;"",M268&lt;&gt;"",M269&lt;&gt;"",O265&lt;&gt;"")),"Erro: há empresa(s) e/ou preço(s) e/ou fonte(s) de preço e/ou validade(s) do orçamento e/ou modalidade de cálculo informados para item inexistente - B03.01",
IF(AND(I265&lt;&gt;"",OR(K265="",L265="",M265="",O265="")),"Preenchimento incompleto: empresa sem preço e(ou) fonte de preço e(ou) validade do orçamento e(ou) modalidade de cálculo associados - B04.01",
IF(AND(I266&lt;&gt;"",OR(K266="",L266="",M266="",O265="")),"Preenchimento incompleto: empresa sem preço e(ou) fonte de preço e(ou) validade do orçamento e(ou) modalidade de cálculo associados - B04.02",
IF(AND(I267&lt;&gt;"",OR(K267="",L267="",M267="",O265="")),"Preenchimento incompleto: empresa sem preço e(ou) fonte de preço e(ou) validade do orçamento e(ou) modalidade de cálculo associados - B04.03",
IF(AND(I268&lt;&gt;"",OR(K268="",L268="",M268="",O265="")),"Preenchimento incompleto: empresa sem preço e(ou) fonte de preço e(ou) validade do orçamento e(ou) modalidade de cálculo associados - B04.04",
IF(AND(I269&lt;&gt;"",OR(K269="",L269="",M269="",O265="")),"Preenchimento incompleto: empresa sem preço e(ou) fonte de preço e(ou) validade do orçamento e(ou) modalidade de cálculo associados - B04.05",
IF(AND(K265&lt;&gt;"",OR(I265="",L265="",M265="",O265="")),"Preenchimento incompleto: preço sem empresa e(ou) fonte do preço associados e(ou) validade do orçamento e(ou) modalidade de cálculo associados - B05.01",
IF(AND(K266&lt;&gt;"",OR(I266="",L266="",M266="",O265="")),"Preenchimento incompleto: preço sem empresa e(ou) fonte do preço associados e(ou) validade do orçamento e(ou) modalidade de cálculo associados - B05.02",
IF(AND(K267&lt;&gt;"",OR(I267="",L267="",M267="",O265="")),"Preenchimento incompleto: preço sem empresa e(ou) fonte do preço associados e(ou) validade do orçamento e(ou) modalidade de cálculo associados - B05.03",
IF(AND(K268&lt;&gt;"",OR(I268="",L268="",M268="",O265="")),"Preenchimento incompleto: preço sem empresa e(ou) fonte do preço associados e(ou) validade do orçamento e(ou) modalidade de cálculo associados - B05.04",
IF(AND(K269&lt;&gt;"",OR(I269="",L269="",M269="",O265="")),"Preenchimento incompleto: preço sem empresa e(ou) fonte do preço associados e(ou) validade do orçamento e(ou) modalidade de cálculo associados - B05.05",
IF(AND(L265&lt;&gt;"",OR(K265="",I265="",M265="",O265="")),"Preenchimento incompleto: fonte do preço sem empresa e(ou) preço associados e(ou) validade do orçamento e(ou) modalidade de cálculo associados - B06.01",
IF(AND(L266&lt;&gt;"",OR(K266="",I266="",M266="",O265="")),"Preenchimento incompleto: fonte do preço sem empresa e(ou) preço associados e(ou) validade do orçamento e(ou) modalidade de cálculo associados - B06.02",
IF(AND(L267&lt;&gt;"",OR(K267="",I267="",M267="",O265="")),"Preenchimento incompleto: fonte do preço sem empresa e(ou) preço associados e(ou) validade do orçamento e(ou) modalidade de cálculo associados - B06.03",
IF(AND(L268&lt;&gt;"",OR(K268="",I268="",M268="",O265="")),"Preenchimento incompleto: fonte do preço sem empresa e(ou) preço associados e(ou) validade do orçamento e(ou) modalidade de cálculo associados - B06.04",
IF(AND(L269&lt;&gt;"",OR(K269="",I269="",M269="",O265="")),"Preenchimento incompleto: fonte do preço sem empresa e(ou) preço associados e(ou) validade do orçamento e(ou) modalidade de cálculo associados - B06.05",
IF(AND(M265&lt;&gt;"",OR(K265="",I265="",L265="",O265="")),"Preenchimento incompleto: validade do orçamento sem empresa e(ou) preço associados e(ou) fonte do preço e(ou) modalidade de cálculo associados - B07.01",
IF(AND(M266&lt;&gt;"",OR(K266="",I266="",L266="",O265="")),"Preenchimento incompleto: validade do orçamento sem empresa e(ou) preço associados e(ou) fonte do preço e(ou) modalidade de cálculo associados - B07.02",
IF(AND(M267&lt;&gt;"",OR(K267="",I267="",L267="",O265="")),"Preenchimento incompleto: validade do orçamento sem empresa e(ou) preço associados e(ou) fonte do preço e(ou) modalidade de cálculo associados - B07.03",
IF(AND(M268&lt;&gt;"",OR(K268="",I268="",L268="",O265="")),"Preenchimento incompleto: validade do orçamento sem empresa e(ou) preço associados e(ou) fonte do preço e(ou) modalidade de cálculo associados - B07.04",
IF(AND(M269&lt;&gt;"",OR(K269="",I269="",L269="",O265="")),"Preenchimento incompleto: validade do orçamento sem empresa e(ou) preço associados e(ou) fonte do preço e(ou) modalidade de cálculo associados - B07.05",
IF(O265="","Preenchimento incompleto: modalidade de cálculo não informada - B08.01",
IF(V265="Erro: há repetição de empresa de mídia especializada para o item sendo precificado - B09.01a05","Erro: há repetição de empresa de mídia especializada para o item sendo precificado - B09.01a05",
IF(W265="Erro: há repetição de empresa de orçamento de empresa para o item sendo precificado - B10.01a05","Erro: há repetição de empresa de orçamento de empresa para o item sendo precificado - B10.01a05",
IF(X265="Erro: a fonte de preços informada é incompatível com compras governamentais - B11.01a05","Erro: a fonte de preços informada é incompatível com compras governamentais - B11.01a05",
IF(Y265="Erro: a fonte de preços informada é incompatível com compras governamentais - B12.01a05","Erro: a fonte de preços informada é incompatível com compras governamentais - B12.01a05",
IF(Z265="Erro: há linhas sendo puladas - B13.01a04","Erro: há linhas sendo puladas - B13.01a04",
IF(AA265="Erro: há linhas sendo puladas - B14.01a05","Erro: há linhas sendo puladas - B14.01a05",
IF(AB265="Erro: há linhas sendo puladas - B15.01a05","Erro: há linhas sendo puladas - B15.01a05",
IF(AC265="Erro: há linhas sendo puladas - B16.01a05","Erro: há linhas sendo puladas - B16.01a05",
IF(AND(P265&lt;&gt;"",P265=0),"Preenchimento incompleto: número de propostas válidas igual a zero - B17.01",
"Preenchimento correto"))))))))))))))))))))))))))))))))))</f>
        <v/>
      </c>
      <c r="U265" s="23"/>
      <c r="V265" s="121" t="str">
        <f t="shared" ref="V265" si="901" xml:space="preserve">
IF(COUNTIFS(I265:I269,I265,L265:L269,"=Mídia especializada")&gt;1,"Erro: há repetição de empresa de mídia especializada para o item sendo precificado - B09.01a05",
IF(COUNTIFS(I265:I269,I266,L265:L269,"=Mídia especializada")&gt;1,"Erro: há repetição de empresa de mídia especializada para o item sendo precificado - B09.01a05",
IF(COUNTIFS(I265:I269,I267,L265:L269,"=Mídia especializada")&gt;1,"Erro: há repetição de empresa de mídia especializada para o item sendo precificado - B09.01a05",
IF(COUNTIFS(I265:I269,I268,L265:L269,"=Mídia especializada")&gt;1,"Erro: há repetição de empresa de mídia especializada para o item sendo precificado - B09.01a05",
IF(COUNTIFS(I265:I269,I269,L265:L269,"=Mídia especializada")&gt;1,"Erro: há repetição de empresa de mídia especializada para o item sendo precificado - B09.01a05",
"***")))))</f>
        <v>***</v>
      </c>
      <c r="W265" s="119" t="str">
        <f t="shared" ref="W265" si="902" xml:space="preserve">
IF(COUNTIFS(I265:I269,I265,L265:L269,"=Orçamento de empresa")&gt;1,"Erro: há repetição de empresa de orçamento de empresa para o item sendo precificado - B10.01a05",
IF(COUNTIFS(I265:I269,I266,L265:L269,"=Orçamento de empresa")&gt;1,"Erro: há repetição de empresa de orçamento de empresa para o item sendo precificado - B10.01a05",
IF(COUNTIFS(I265:I269,I267,L265:L269,"=Orçamento de empresa")&gt;1,"Erro: há repetição de empresa de orçamento de empresa para o item sendo precificado - B10.01a05",
IF(COUNTIFS(I265:I269,I268,L265:L269,"=Orçamento de empresa")&gt;1,"Erro: há repetição de empresa de orçamento de empresa para o item sendo precificado - B10.01a05",
IF(COUNTIFS(I265:I269,I269,L265:L269,"=Orçamento de empresa")&gt;1,"Erro: há repetição de empresa de orçamento de empresa para o item sendo precificado - B10.01a05",
"***")))))</f>
        <v>***</v>
      </c>
      <c r="X265" s="119" t="str">
        <f t="shared" ref="X265" si="903" xml:space="preserve">
IF(AND(I265="Compras governamentais",K265&lt;&gt;"",L265="Orçamento de empresa"),"Erro: a fonte de preços informada é incompatível com compras governamentais - B11.01a05",
IF(AND(I266="Compras governamentais",K266&lt;&gt;"",L266="Orçamento de empresa"),"Erro: a fonte de preços informada é incompatível com compras governamentais - B11.01a05",
IF(AND(I267="Compras governamentais",K267&lt;&gt;"",L267="Orçamento de empresa"),"Erro: a fonte de preços informada é incompatível com compras governamentais - B11.01a05",
IF(AND(I268="Compras governamentais",K268&lt;&gt;"",L268="Orçamento de empresa"),"Erro: a fonte de preços informada é incompatível com compras governamentais - B11.01a05",
IF(AND(I269="Compras governamentais",K269&lt;&gt;"",L269="Orçamento de empresa"),"Erro: a fonte de preços informada é incompatível com compras governamentais - B11.01a05",
"***")))))</f>
        <v>***</v>
      </c>
      <c r="Y265" s="119" t="str">
        <f t="shared" ref="Y265" si="904" xml:space="preserve">
IF(AND(I265="Compras governamentais",K265&lt;&gt;"",L265="Mídia especializada"),"Erro: a fonte de preços informada é incompatível com compras governamentais - B12.01a05",
IF(AND(I266="Compras governamentais",K266&lt;&gt;"",L266="Mídia especializada"),"Erro: a fonte de preços informada é incompatível com compras governamentais - B12.01a05",
IF(AND(I267="Compras governamentais",K267&lt;&gt;"",L267="Mídia especializada"),"Erro: a fonte de preços informada é incompatível com compras governamentais - B12.01a05",
IF(AND(I268="Compras governamentais",K268&lt;&gt;"",L268="Mídia especializada"),"Erro: a fonte de preços informada é incompatível com compras governamentais - B12.01a05",
IF(AND(I269="Compras governamentais",K269&lt;&gt;"",L269="Mídia especializada"),"Erro: a fonte de preços informada é incompatível com compras governamentais - B12.01a05",
"***")))))</f>
        <v>***</v>
      </c>
      <c r="Z265" s="119" t="str">
        <f t="shared" ref="Z265" si="905" xml:space="preserve">
IF(AND(I266&lt;&gt;"",OR(I265="")),"Erro: há linhas sendo puladas - B13.01a04",
IF(AND(I267&lt;&gt;"",OR(I265="",I266="")),"Erro: há linhas sendo puladas - B13.01a04",
IF(AND(I268&lt;&gt;"",OR(I265="",I266="",I267="")),"Erro: há linhas sendo puladas - B13.01a04",
IF(AND(I269&lt;&gt;"",OR(I265="",I266="",I267="",I268="")),"Erro: há linhas sendo puladas - B13.01a04",
"***"))))</f>
        <v>***</v>
      </c>
      <c r="AA265" s="119" t="str">
        <f t="shared" ref="AA265" si="906" xml:space="preserve">
IF(AND(K266&lt;&gt;"",OR(K265="")),"Erro: há linhas sendo puladas - B14.01a05",
IF(AND(K267&lt;&gt;"",OR(K265="",K266="")),"Erro: há linhas sendo puladas - B14.01a05",
IF(AND(K268&lt;&gt;"",OR(K265="",K266="",K267="")),"Erro: há linhas sendo puladas - B14.01a05",
IF(AND(K269&lt;&gt;"",OR(K265="",K266="",K267="",K268="")),"Erro: há linhas sendo puladas - B14.01a05",
"***"))))</f>
        <v>***</v>
      </c>
      <c r="AB265" s="119" t="str">
        <f t="shared" ref="AB265" si="907" xml:space="preserve">
IF(AND(L266&lt;&gt;"",OR(L265="")),"Erro: há linhas sendo puladas - B15.01a05",
IF(AND(L267&lt;&gt;"",OR(L265="",L266="")),"Erro: há linhas sendo puladas - B15.01a05",
IF(AND(L268&lt;&gt;"",OR(L265="",L266="",L267="")),"Erro: há linhas sendo puladas - B15.01a05",
IF(AND(L269&lt;&gt;"",OR(L265="",L266="",L267="",L268="")),"Erro: há linhas sendo puladas - B15.01a05",
"***"))))</f>
        <v>***</v>
      </c>
      <c r="AC265" s="119" t="str">
        <f t="shared" ref="AC265" si="908" xml:space="preserve">
IF(AND(M266&lt;&gt;"",OR(M265="")),"Erro: há linhas sendo puladas - B16.01a05",
IF(AND(M267&lt;&gt;"",OR(M265="",M266="")),"Erro: há linhas sendo puladas - B16.01a05",
IF(AND(M268&lt;&gt;"",OR(M265="",M266="",M267="")),"Erro: há linhas sendo puladas - B16.01a05",
IF(AND(M269&lt;&gt;"",OR(M265="",M266="",M267="",M268="")),"Erro: há linhas sendo puladas - B16.01a05",
"***"))))</f>
        <v>***</v>
      </c>
      <c r="AD265" s="131" t="str">
        <f t="shared" ref="AD265" si="909" xml:space="preserve">
IF(T265&lt;&gt;"Preenchimento correto","",
IF(K265="","",
IF(M265="Não válido","",
K265)))</f>
        <v/>
      </c>
    </row>
    <row r="266" spans="1:30" ht="15" customHeight="1">
      <c r="A266" s="242"/>
      <c r="B266" s="257"/>
      <c r="C266" s="217"/>
      <c r="D266" s="218"/>
      <c r="E266" s="219"/>
      <c r="F266" s="220"/>
      <c r="G266" s="221"/>
      <c r="H266" s="35">
        <v>2</v>
      </c>
      <c r="I266" s="172"/>
      <c r="J266" s="36" t="str">
        <f xml:space="preserve">
IF(I266="","",
VLOOKUP(I266,'BD EMPRES'!$B$8:$C$507,2,FALSE))</f>
        <v/>
      </c>
      <c r="K266" s="178"/>
      <c r="L266" s="179"/>
      <c r="M266" s="179"/>
      <c r="N266" s="180"/>
      <c r="O266" s="223"/>
      <c r="P266" s="228"/>
      <c r="Q266" s="230"/>
      <c r="R266" s="232"/>
      <c r="S266" s="234"/>
      <c r="T266" s="236"/>
      <c r="U266" s="23"/>
      <c r="V266" s="122"/>
      <c r="W266" s="118"/>
      <c r="X266" s="118"/>
      <c r="Y266" s="118"/>
      <c r="Z266" s="118"/>
      <c r="AA266" s="118"/>
      <c r="AB266" s="118"/>
      <c r="AC266" s="118"/>
      <c r="AD266" s="132" t="str">
        <f t="shared" ref="AD266" si="910" xml:space="preserve">
IF(T265&lt;&gt;"Preenchimento correto","",
IF(K266="","",
IF(M266="Não válido","",
K266)))</f>
        <v/>
      </c>
    </row>
    <row r="267" spans="1:30" ht="15" customHeight="1">
      <c r="A267" s="242"/>
      <c r="B267" s="257"/>
      <c r="C267" s="217"/>
      <c r="D267" s="218"/>
      <c r="E267" s="219"/>
      <c r="F267" s="220"/>
      <c r="G267" s="221"/>
      <c r="H267" s="35">
        <v>3</v>
      </c>
      <c r="I267" s="172"/>
      <c r="J267" s="36" t="str">
        <f xml:space="preserve">
IF(I267="","",
VLOOKUP(I267,'BD EMPRES'!$B$8:$C$507,2,FALSE))</f>
        <v/>
      </c>
      <c r="K267" s="178"/>
      <c r="L267" s="179"/>
      <c r="M267" s="179"/>
      <c r="N267" s="180"/>
      <c r="O267" s="223"/>
      <c r="P267" s="228"/>
      <c r="Q267" s="230"/>
      <c r="R267" s="232"/>
      <c r="S267" s="234"/>
      <c r="T267" s="236"/>
      <c r="U267" s="23"/>
      <c r="V267" s="122"/>
      <c r="W267" s="118"/>
      <c r="X267" s="118"/>
      <c r="Y267" s="118"/>
      <c r="Z267" s="118"/>
      <c r="AA267" s="118"/>
      <c r="AB267" s="118"/>
      <c r="AC267" s="118"/>
      <c r="AD267" s="132" t="str">
        <f t="shared" ref="AD267" si="911" xml:space="preserve">
IF(T265&lt;&gt;"Preenchimento correto","",
IF(K267="","",
IF(M267="Não válido","",
K267)))</f>
        <v/>
      </c>
    </row>
    <row r="268" spans="1:30" ht="15" customHeight="1">
      <c r="A268" s="242"/>
      <c r="B268" s="257"/>
      <c r="C268" s="217"/>
      <c r="D268" s="218"/>
      <c r="E268" s="219"/>
      <c r="F268" s="220"/>
      <c r="G268" s="221"/>
      <c r="H268" s="35">
        <v>4</v>
      </c>
      <c r="I268" s="172"/>
      <c r="J268" s="36" t="str">
        <f xml:space="preserve">
IF(I268="","",
VLOOKUP(I268,'BD EMPRES'!$B$8:$C$507,2,FALSE))</f>
        <v/>
      </c>
      <c r="K268" s="178"/>
      <c r="L268" s="179"/>
      <c r="M268" s="179"/>
      <c r="N268" s="180"/>
      <c r="O268" s="223"/>
      <c r="P268" s="228"/>
      <c r="Q268" s="230"/>
      <c r="R268" s="232"/>
      <c r="S268" s="234"/>
      <c r="T268" s="236"/>
      <c r="U268" s="23"/>
      <c r="V268" s="122"/>
      <c r="W268" s="118"/>
      <c r="X268" s="118"/>
      <c r="Y268" s="118"/>
      <c r="Z268" s="118"/>
      <c r="AA268" s="118"/>
      <c r="AB268" s="118"/>
      <c r="AC268" s="118"/>
      <c r="AD268" s="132" t="str">
        <f t="shared" ref="AD268" si="912" xml:space="preserve">
IF(T265&lt;&gt;"Preenchimento correto","",
IF(K268="","",
IF(M268="Não válido","",
K268)))</f>
        <v/>
      </c>
    </row>
    <row r="269" spans="1:30" ht="15" customHeight="1">
      <c r="A269" s="242"/>
      <c r="B269" s="257"/>
      <c r="C269" s="217"/>
      <c r="D269" s="218"/>
      <c r="E269" s="219"/>
      <c r="F269" s="220"/>
      <c r="G269" s="221"/>
      <c r="H269" s="37">
        <v>5</v>
      </c>
      <c r="I269" s="172"/>
      <c r="J269" s="38" t="str">
        <f xml:space="preserve">
IF(I269="","",
VLOOKUP(I269,'BD EMPRES'!$B$8:$C$507,2,FALSE))</f>
        <v/>
      </c>
      <c r="K269" s="183"/>
      <c r="L269" s="181"/>
      <c r="M269" s="181"/>
      <c r="N269" s="182"/>
      <c r="O269" s="224"/>
      <c r="P269" s="228"/>
      <c r="Q269" s="230"/>
      <c r="R269" s="232"/>
      <c r="S269" s="234"/>
      <c r="T269" s="236"/>
      <c r="U269" s="23"/>
      <c r="V269" s="133"/>
      <c r="W269" s="134"/>
      <c r="X269" s="134"/>
      <c r="Y269" s="134"/>
      <c r="Z269" s="134"/>
      <c r="AA269" s="134"/>
      <c r="AB269" s="134"/>
      <c r="AC269" s="134"/>
      <c r="AD269" s="135" t="str">
        <f t="shared" ref="AD269" si="913" xml:space="preserve">
IF(T265&gt;"Preenchimento correto","",
IF(K269="","",
IF(M269="Não válido","",
K269)))</f>
        <v/>
      </c>
    </row>
    <row r="270" spans="1:30" ht="15" customHeight="1">
      <c r="A270" s="242"/>
      <c r="B270" s="257" t="str">
        <f>IF(OR('BD ITEM'!$Q64&lt;&gt;"Preenchimento correto"),"",'BD ITEM'!B64)</f>
        <v/>
      </c>
      <c r="C270" s="217" t="str">
        <f>IF(OR('BD ITEM'!$Q64&lt;&gt;"Preenchimento correto"),"",'BD ITEM'!C64)</f>
        <v/>
      </c>
      <c r="D270" s="218" t="str">
        <f>IF(OR('BD ITEM'!$Q64&lt;&gt;"Preenchimento correto"),"",'BD ITEM'!D64)</f>
        <v/>
      </c>
      <c r="E270" s="219" t="str">
        <f>IF(OR('BD ITEM'!$Q64&lt;&gt;"Preenchimento correto"),"",'BD ITEM'!J64)</f>
        <v/>
      </c>
      <c r="F270" s="220" t="str">
        <f>IF(OR('BD ITEM'!$Q64&lt;&gt;"Preenchimento correto"),"",'BD ITEM'!K64)</f>
        <v/>
      </c>
      <c r="G270" s="221" t="str">
        <f>IF(OR('BD ITEM'!$Q64&lt;&gt;"Preenchimento correto"),"",'BD ITEM'!L64)</f>
        <v/>
      </c>
      <c r="H270" s="39">
        <v>1</v>
      </c>
      <c r="I270" s="173"/>
      <c r="J270" s="34" t="str">
        <f xml:space="preserve">
IF(I270="","",
VLOOKUP(I270,'BD EMPRES'!$B$8:$C$507,2,FALSE))</f>
        <v/>
      </c>
      <c r="K270" s="175"/>
      <c r="L270" s="176"/>
      <c r="M270" s="176"/>
      <c r="N270" s="177"/>
      <c r="O270" s="222"/>
      <c r="P270" s="228" t="str">
        <f t="shared" ref="P270" si="914" xml:space="preserve">
IF(AND(K270="",K271="",K272="",K273="",K274=""),"",
COUNTIFS(K270:K274,"&lt;&gt;""",M270:M274,"=Válido"))</f>
        <v/>
      </c>
      <c r="Q270" s="230" t="str">
        <f t="shared" ref="Q270" si="915" xml:space="preserve">
IF(T270&lt;&gt;"Preenchimento correto","",
IF(P270=1,0,
IF(P270=0,"",
IF(P270="","",
ROUND(_xlfn.STDEV.S(AD270:AD274)/AVERAGE(AD270:AD274),4)))))</f>
        <v/>
      </c>
      <c r="R270" s="232" t="str">
        <f t="shared" ref="R270" si="916" xml:space="preserve">
IF(T270&lt;&gt;"Preenchimento correto","",
IF(P270="","",
IF(P270=0,"",
IF(O270="","",
IF(O270="Menor valor",MIN(AD270:AD274),
IF(AND(O270="Tend. central",Q270&lt;=0.25),ROUND(AVERAGE(AD270:AD274),2),
IF(AND(O270="Tend. central",Q270&gt;0.25),ROUND(MEDIAN(AD270:AD274),2))))))))</f>
        <v/>
      </c>
      <c r="S270" s="234" t="str">
        <f t="shared" ref="S270" si="917" xml:space="preserve">
IF(T270&lt;&gt;"Preenchimento correto","",
IF(O270="","",
IF(P270="","",
IF(P270=0,"",
IF(OR(G270="",R270=""),"",
G270*R270)))))</f>
        <v/>
      </c>
      <c r="T270" s="236" t="str">
        <f t="shared" ref="T270" si="918" xml:space="preserve">
IF(AND(A270="",B270="",I270="",I271="",I272="",I273="",I274="",K270="",K271="",K272="",K273="",K274="",L270="",L271="",L272="",L273="",L274="",M270="",M271="",M272="",M273="",M274="",O270=""),"",
IF(A270="","Preenchimento incompleto: falta informar o ID SEC - B01.01",
IF(AND(A270&lt;&gt;"",B270&lt;&gt;"",I270="",I271="",I272="",I273="",I274="",K270="",K271="",K272="",K273="",K274="",L270="",L271="",L272="",L273="",L274="",M270="",M271="",M272="",M273="",M274="",O270=""),"Preenchimento incompleto: item sem nenhuma informação de empresa e preço e fonte de preço e validade do orçamento e modalidade de cálculo - B02.01",
IF(AND(B270="",OR(I270&lt;&gt;"",I271&lt;&gt;"",I272&lt;&gt;"",I273&lt;&gt;"",I274&lt;&gt;"",K270&lt;&gt;"",K271&lt;&gt;"",K272&lt;&gt;"",K273&lt;&gt;"",K274&lt;&gt;"",L270&lt;&gt;"",L271&lt;&gt;"",L272&lt;&gt;"",L273&lt;&gt;"",L274&lt;&gt;"",M270&lt;&gt;"",M271&lt;&gt;"",M272&lt;&gt;"",M273&lt;&gt;"",M274&lt;&gt;"",O270&lt;&gt;"")),"Erro: há empresa(s) e/ou preço(s) e/ou fonte(s) de preço e/ou validade(s) do orçamento e/ou modalidade de cálculo informados para item inexistente - B03.01",
IF(AND(I270&lt;&gt;"",OR(K270="",L270="",M270="",O270="")),"Preenchimento incompleto: empresa sem preço e(ou) fonte de preço e(ou) validade do orçamento e(ou) modalidade de cálculo associados - B04.01",
IF(AND(I271&lt;&gt;"",OR(K271="",L271="",M271="",O270="")),"Preenchimento incompleto: empresa sem preço e(ou) fonte de preço e(ou) validade do orçamento e(ou) modalidade de cálculo associados - B04.02",
IF(AND(I272&lt;&gt;"",OR(K272="",L272="",M272="",O270="")),"Preenchimento incompleto: empresa sem preço e(ou) fonte de preço e(ou) validade do orçamento e(ou) modalidade de cálculo associados - B04.03",
IF(AND(I273&lt;&gt;"",OR(K273="",L273="",M273="",O270="")),"Preenchimento incompleto: empresa sem preço e(ou) fonte de preço e(ou) validade do orçamento e(ou) modalidade de cálculo associados - B04.04",
IF(AND(I274&lt;&gt;"",OR(K274="",L274="",M274="",O270="")),"Preenchimento incompleto: empresa sem preço e(ou) fonte de preço e(ou) validade do orçamento e(ou) modalidade de cálculo associados - B04.05",
IF(AND(K270&lt;&gt;"",OR(I270="",L270="",M270="",O270="")),"Preenchimento incompleto: preço sem empresa e(ou) fonte do preço associados e(ou) validade do orçamento e(ou) modalidade de cálculo associados - B05.01",
IF(AND(K271&lt;&gt;"",OR(I271="",L271="",M271="",O270="")),"Preenchimento incompleto: preço sem empresa e(ou) fonte do preço associados e(ou) validade do orçamento e(ou) modalidade de cálculo associados - B05.02",
IF(AND(K272&lt;&gt;"",OR(I272="",L272="",M272="",O270="")),"Preenchimento incompleto: preço sem empresa e(ou) fonte do preço associados e(ou) validade do orçamento e(ou) modalidade de cálculo associados - B05.03",
IF(AND(K273&lt;&gt;"",OR(I273="",L273="",M273="",O270="")),"Preenchimento incompleto: preço sem empresa e(ou) fonte do preço associados e(ou) validade do orçamento e(ou) modalidade de cálculo associados - B05.04",
IF(AND(K274&lt;&gt;"",OR(I274="",L274="",M274="",O270="")),"Preenchimento incompleto: preço sem empresa e(ou) fonte do preço associados e(ou) validade do orçamento e(ou) modalidade de cálculo associados - B05.05",
IF(AND(L270&lt;&gt;"",OR(K270="",I270="",M270="",O270="")),"Preenchimento incompleto: fonte do preço sem empresa e(ou) preço associados e(ou) validade do orçamento e(ou) modalidade de cálculo associados - B06.01",
IF(AND(L271&lt;&gt;"",OR(K271="",I271="",M271="",O270="")),"Preenchimento incompleto: fonte do preço sem empresa e(ou) preço associados e(ou) validade do orçamento e(ou) modalidade de cálculo associados - B06.02",
IF(AND(L272&lt;&gt;"",OR(K272="",I272="",M272="",O270="")),"Preenchimento incompleto: fonte do preço sem empresa e(ou) preço associados e(ou) validade do orçamento e(ou) modalidade de cálculo associados - B06.03",
IF(AND(L273&lt;&gt;"",OR(K273="",I273="",M273="",O270="")),"Preenchimento incompleto: fonte do preço sem empresa e(ou) preço associados e(ou) validade do orçamento e(ou) modalidade de cálculo associados - B06.04",
IF(AND(L274&lt;&gt;"",OR(K274="",I274="",M274="",O270="")),"Preenchimento incompleto: fonte do preço sem empresa e(ou) preço associados e(ou) validade do orçamento e(ou) modalidade de cálculo associados - B06.05",
IF(AND(M270&lt;&gt;"",OR(K270="",I270="",L270="",O270="")),"Preenchimento incompleto: validade do orçamento sem empresa e(ou) preço associados e(ou) fonte do preço e(ou) modalidade de cálculo associados - B07.01",
IF(AND(M271&lt;&gt;"",OR(K271="",I271="",L271="",O270="")),"Preenchimento incompleto: validade do orçamento sem empresa e(ou) preço associados e(ou) fonte do preço e(ou) modalidade de cálculo associados - B07.02",
IF(AND(M272&lt;&gt;"",OR(K272="",I272="",L272="",O270="")),"Preenchimento incompleto: validade do orçamento sem empresa e(ou) preço associados e(ou) fonte do preço e(ou) modalidade de cálculo associados - B07.03",
IF(AND(M273&lt;&gt;"",OR(K273="",I273="",L273="",O270="")),"Preenchimento incompleto: validade do orçamento sem empresa e(ou) preço associados e(ou) fonte do preço e(ou) modalidade de cálculo associados - B07.04",
IF(AND(M274&lt;&gt;"",OR(K274="",I274="",L274="",O270="")),"Preenchimento incompleto: validade do orçamento sem empresa e(ou) preço associados e(ou) fonte do preço e(ou) modalidade de cálculo associados - B07.05",
IF(O270="","Preenchimento incompleto: modalidade de cálculo não informada - B08.01",
IF(V270="Erro: há repetição de empresa de mídia especializada para o item sendo precificado - B09.01a05","Erro: há repetição de empresa de mídia especializada para o item sendo precificado - B09.01a05",
IF(W270="Erro: há repetição de empresa de orçamento de empresa para o item sendo precificado - B10.01a05","Erro: há repetição de empresa de orçamento de empresa para o item sendo precificado - B10.01a05",
IF(X270="Erro: a fonte de preços informada é incompatível com compras governamentais - B11.01a05","Erro: a fonte de preços informada é incompatível com compras governamentais - B11.01a05",
IF(Y270="Erro: a fonte de preços informada é incompatível com compras governamentais - B12.01a05","Erro: a fonte de preços informada é incompatível com compras governamentais - B12.01a05",
IF(Z270="Erro: há linhas sendo puladas - B13.01a04","Erro: há linhas sendo puladas - B13.01a04",
IF(AA270="Erro: há linhas sendo puladas - B14.01a05","Erro: há linhas sendo puladas - B14.01a05",
IF(AB270="Erro: há linhas sendo puladas - B15.01a05","Erro: há linhas sendo puladas - B15.01a05",
IF(AC270="Erro: há linhas sendo puladas - B16.01a05","Erro: há linhas sendo puladas - B16.01a05",
IF(AND(P270&lt;&gt;"",P270=0),"Preenchimento incompleto: número de propostas válidas igual a zero - B17.01",
"Preenchimento correto"))))))))))))))))))))))))))))))))))</f>
        <v/>
      </c>
      <c r="U270" s="23"/>
      <c r="V270" s="121" t="str">
        <f t="shared" ref="V270" si="919" xml:space="preserve">
IF(COUNTIFS(I270:I274,I270,L270:L274,"=Mídia especializada")&gt;1,"Erro: há repetição de empresa de mídia especializada para o item sendo precificado - B09.01a05",
IF(COUNTIFS(I270:I274,I271,L270:L274,"=Mídia especializada")&gt;1,"Erro: há repetição de empresa de mídia especializada para o item sendo precificado - B09.01a05",
IF(COUNTIFS(I270:I274,I272,L270:L274,"=Mídia especializada")&gt;1,"Erro: há repetição de empresa de mídia especializada para o item sendo precificado - B09.01a05",
IF(COUNTIFS(I270:I274,I273,L270:L274,"=Mídia especializada")&gt;1,"Erro: há repetição de empresa de mídia especializada para o item sendo precificado - B09.01a05",
IF(COUNTIFS(I270:I274,I274,L270:L274,"=Mídia especializada")&gt;1,"Erro: há repetição de empresa de mídia especializada para o item sendo precificado - B09.01a05",
"***")))))</f>
        <v>***</v>
      </c>
      <c r="W270" s="119" t="str">
        <f t="shared" ref="W270" si="920" xml:space="preserve">
IF(COUNTIFS(I270:I274,I270,L270:L274,"=Orçamento de empresa")&gt;1,"Erro: há repetição de empresa de orçamento de empresa para o item sendo precificado - B10.01a05",
IF(COUNTIFS(I270:I274,I271,L270:L274,"=Orçamento de empresa")&gt;1,"Erro: há repetição de empresa de orçamento de empresa para o item sendo precificado - B10.01a05",
IF(COUNTIFS(I270:I274,I272,L270:L274,"=Orçamento de empresa")&gt;1,"Erro: há repetição de empresa de orçamento de empresa para o item sendo precificado - B10.01a05",
IF(COUNTIFS(I270:I274,I273,L270:L274,"=Orçamento de empresa")&gt;1,"Erro: há repetição de empresa de orçamento de empresa para o item sendo precificado - B10.01a05",
IF(COUNTIFS(I270:I274,I274,L270:L274,"=Orçamento de empresa")&gt;1,"Erro: há repetição de empresa de orçamento de empresa para o item sendo precificado - B10.01a05",
"***")))))</f>
        <v>***</v>
      </c>
      <c r="X270" s="119" t="str">
        <f t="shared" ref="X270" si="921" xml:space="preserve">
IF(AND(I270="Compras governamentais",K270&lt;&gt;"",L270="Orçamento de empresa"),"Erro: a fonte de preços informada é incompatível com compras governamentais - B11.01a05",
IF(AND(I271="Compras governamentais",K271&lt;&gt;"",L271="Orçamento de empresa"),"Erro: a fonte de preços informada é incompatível com compras governamentais - B11.01a05",
IF(AND(I272="Compras governamentais",K272&lt;&gt;"",L272="Orçamento de empresa"),"Erro: a fonte de preços informada é incompatível com compras governamentais - B11.01a05",
IF(AND(I273="Compras governamentais",K273&lt;&gt;"",L273="Orçamento de empresa"),"Erro: a fonte de preços informada é incompatível com compras governamentais - B11.01a05",
IF(AND(I274="Compras governamentais",K274&lt;&gt;"",L274="Orçamento de empresa"),"Erro: a fonte de preços informada é incompatível com compras governamentais - B11.01a05",
"***")))))</f>
        <v>***</v>
      </c>
      <c r="Y270" s="119" t="str">
        <f t="shared" ref="Y270" si="922" xml:space="preserve">
IF(AND(I270="Compras governamentais",K270&lt;&gt;"",L270="Mídia especializada"),"Erro: a fonte de preços informada é incompatível com compras governamentais - B12.01a05",
IF(AND(I271="Compras governamentais",K271&lt;&gt;"",L271="Mídia especializada"),"Erro: a fonte de preços informada é incompatível com compras governamentais - B12.01a05",
IF(AND(I272="Compras governamentais",K272&lt;&gt;"",L272="Mídia especializada"),"Erro: a fonte de preços informada é incompatível com compras governamentais - B12.01a05",
IF(AND(I273="Compras governamentais",K273&lt;&gt;"",L273="Mídia especializada"),"Erro: a fonte de preços informada é incompatível com compras governamentais - B12.01a05",
IF(AND(I274="Compras governamentais",K274&lt;&gt;"",L274="Mídia especializada"),"Erro: a fonte de preços informada é incompatível com compras governamentais - B12.01a05",
"***")))))</f>
        <v>***</v>
      </c>
      <c r="Z270" s="119" t="str">
        <f t="shared" ref="Z270" si="923" xml:space="preserve">
IF(AND(I271&lt;&gt;"",OR(I270="")),"Erro: há linhas sendo puladas - B13.01a04",
IF(AND(I272&lt;&gt;"",OR(I270="",I271="")),"Erro: há linhas sendo puladas - B13.01a04",
IF(AND(I273&lt;&gt;"",OR(I270="",I271="",I272="")),"Erro: há linhas sendo puladas - B13.01a04",
IF(AND(I274&lt;&gt;"",OR(I270="",I271="",I272="",I273="")),"Erro: há linhas sendo puladas - B13.01a04",
"***"))))</f>
        <v>***</v>
      </c>
      <c r="AA270" s="119" t="str">
        <f t="shared" ref="AA270" si="924" xml:space="preserve">
IF(AND(K271&lt;&gt;"",OR(K270="")),"Erro: há linhas sendo puladas - B14.01a05",
IF(AND(K272&lt;&gt;"",OR(K270="",K271="")),"Erro: há linhas sendo puladas - B14.01a05",
IF(AND(K273&lt;&gt;"",OR(K270="",K271="",K272="")),"Erro: há linhas sendo puladas - B14.01a05",
IF(AND(K274&lt;&gt;"",OR(K270="",K271="",K272="",K273="")),"Erro: há linhas sendo puladas - B14.01a05",
"***"))))</f>
        <v>***</v>
      </c>
      <c r="AB270" s="119" t="str">
        <f t="shared" ref="AB270" si="925" xml:space="preserve">
IF(AND(L271&lt;&gt;"",OR(L270="")),"Erro: há linhas sendo puladas - B15.01a05",
IF(AND(L272&lt;&gt;"",OR(L270="",L271="")),"Erro: há linhas sendo puladas - B15.01a05",
IF(AND(L273&lt;&gt;"",OR(L270="",L271="",L272="")),"Erro: há linhas sendo puladas - B15.01a05",
IF(AND(L274&lt;&gt;"",OR(L270="",L271="",L272="",L273="")),"Erro: há linhas sendo puladas - B15.01a05",
"***"))))</f>
        <v>***</v>
      </c>
      <c r="AC270" s="119" t="str">
        <f t="shared" ref="AC270" si="926" xml:space="preserve">
IF(AND(M271&lt;&gt;"",OR(M270="")),"Erro: há linhas sendo puladas - B16.01a05",
IF(AND(M272&lt;&gt;"",OR(M270="",M271="")),"Erro: há linhas sendo puladas - B16.01a05",
IF(AND(M273&lt;&gt;"",OR(M270="",M271="",M272="")),"Erro: há linhas sendo puladas - B16.01a05",
IF(AND(M274&lt;&gt;"",OR(M270="",M271="",M272="",M273="")),"Erro: há linhas sendo puladas - B16.01a05",
"***"))))</f>
        <v>***</v>
      </c>
      <c r="AD270" s="131" t="str">
        <f t="shared" ref="AD270" si="927" xml:space="preserve">
IF(T270&lt;&gt;"Preenchimento correto","",
IF(K270="","",
IF(M270="Não válido","",
K270)))</f>
        <v/>
      </c>
    </row>
    <row r="271" spans="1:30" ht="15" customHeight="1">
      <c r="A271" s="242"/>
      <c r="B271" s="257"/>
      <c r="C271" s="217"/>
      <c r="D271" s="218"/>
      <c r="E271" s="219"/>
      <c r="F271" s="220"/>
      <c r="G271" s="221"/>
      <c r="H271" s="35">
        <v>2</v>
      </c>
      <c r="I271" s="172"/>
      <c r="J271" s="36" t="str">
        <f xml:space="preserve">
IF(I271="","",
VLOOKUP(I271,'BD EMPRES'!$B$8:$C$507,2,FALSE))</f>
        <v/>
      </c>
      <c r="K271" s="178"/>
      <c r="L271" s="179"/>
      <c r="M271" s="179"/>
      <c r="N271" s="180"/>
      <c r="O271" s="223"/>
      <c r="P271" s="228"/>
      <c r="Q271" s="230"/>
      <c r="R271" s="232"/>
      <c r="S271" s="234"/>
      <c r="T271" s="236"/>
      <c r="U271" s="23"/>
      <c r="V271" s="122"/>
      <c r="W271" s="118"/>
      <c r="X271" s="118"/>
      <c r="Y271" s="118"/>
      <c r="Z271" s="118"/>
      <c r="AA271" s="118"/>
      <c r="AB271" s="118"/>
      <c r="AC271" s="118"/>
      <c r="AD271" s="132" t="str">
        <f t="shared" ref="AD271" si="928" xml:space="preserve">
IF(T270&lt;&gt;"Preenchimento correto","",
IF(K271="","",
IF(M271="Não válido","",
K271)))</f>
        <v/>
      </c>
    </row>
    <row r="272" spans="1:30" ht="15" customHeight="1">
      <c r="A272" s="242"/>
      <c r="B272" s="257"/>
      <c r="C272" s="217"/>
      <c r="D272" s="218"/>
      <c r="E272" s="219"/>
      <c r="F272" s="220"/>
      <c r="G272" s="221"/>
      <c r="H272" s="35">
        <v>3</v>
      </c>
      <c r="I272" s="172"/>
      <c r="J272" s="36" t="str">
        <f xml:space="preserve">
IF(I272="","",
VLOOKUP(I272,'BD EMPRES'!$B$8:$C$507,2,FALSE))</f>
        <v/>
      </c>
      <c r="K272" s="178"/>
      <c r="L272" s="179"/>
      <c r="M272" s="179"/>
      <c r="N272" s="180"/>
      <c r="O272" s="223"/>
      <c r="P272" s="228"/>
      <c r="Q272" s="230"/>
      <c r="R272" s="232"/>
      <c r="S272" s="234"/>
      <c r="T272" s="236"/>
      <c r="U272" s="23"/>
      <c r="V272" s="122"/>
      <c r="W272" s="118"/>
      <c r="X272" s="118"/>
      <c r="Y272" s="118"/>
      <c r="Z272" s="118"/>
      <c r="AA272" s="118"/>
      <c r="AB272" s="118"/>
      <c r="AC272" s="118"/>
      <c r="AD272" s="132" t="str">
        <f t="shared" ref="AD272" si="929" xml:space="preserve">
IF(T270&lt;&gt;"Preenchimento correto","",
IF(K272="","",
IF(M272="Não válido","",
K272)))</f>
        <v/>
      </c>
    </row>
    <row r="273" spans="1:30" ht="15" customHeight="1">
      <c r="A273" s="242"/>
      <c r="B273" s="257"/>
      <c r="C273" s="217"/>
      <c r="D273" s="218"/>
      <c r="E273" s="219"/>
      <c r="F273" s="220"/>
      <c r="G273" s="221"/>
      <c r="H273" s="35">
        <v>4</v>
      </c>
      <c r="I273" s="172"/>
      <c r="J273" s="36" t="str">
        <f xml:space="preserve">
IF(I273="","",
VLOOKUP(I273,'BD EMPRES'!$B$8:$C$507,2,FALSE))</f>
        <v/>
      </c>
      <c r="K273" s="178"/>
      <c r="L273" s="179"/>
      <c r="M273" s="179"/>
      <c r="N273" s="180"/>
      <c r="O273" s="223"/>
      <c r="P273" s="228"/>
      <c r="Q273" s="230"/>
      <c r="R273" s="232"/>
      <c r="S273" s="234"/>
      <c r="T273" s="236"/>
      <c r="U273" s="23"/>
      <c r="V273" s="122"/>
      <c r="W273" s="118"/>
      <c r="X273" s="118"/>
      <c r="Y273" s="118"/>
      <c r="Z273" s="118"/>
      <c r="AA273" s="118"/>
      <c r="AB273" s="118"/>
      <c r="AC273" s="118"/>
      <c r="AD273" s="132" t="str">
        <f t="shared" ref="AD273" si="930" xml:space="preserve">
IF(T270&lt;&gt;"Preenchimento correto","",
IF(K273="","",
IF(M273="Não válido","",
K273)))</f>
        <v/>
      </c>
    </row>
    <row r="274" spans="1:30" ht="15" customHeight="1">
      <c r="A274" s="242"/>
      <c r="B274" s="257"/>
      <c r="C274" s="217"/>
      <c r="D274" s="218"/>
      <c r="E274" s="219"/>
      <c r="F274" s="220"/>
      <c r="G274" s="221"/>
      <c r="H274" s="37">
        <v>5</v>
      </c>
      <c r="I274" s="172"/>
      <c r="J274" s="38" t="str">
        <f xml:space="preserve">
IF(I274="","",
VLOOKUP(I274,'BD EMPRES'!$B$8:$C$507,2,FALSE))</f>
        <v/>
      </c>
      <c r="K274" s="183"/>
      <c r="L274" s="181"/>
      <c r="M274" s="181"/>
      <c r="N274" s="182"/>
      <c r="O274" s="224"/>
      <c r="P274" s="228"/>
      <c r="Q274" s="230"/>
      <c r="R274" s="232"/>
      <c r="S274" s="234"/>
      <c r="T274" s="236"/>
      <c r="U274" s="23"/>
      <c r="V274" s="133"/>
      <c r="W274" s="134"/>
      <c r="X274" s="134"/>
      <c r="Y274" s="134"/>
      <c r="Z274" s="134"/>
      <c r="AA274" s="134"/>
      <c r="AB274" s="134"/>
      <c r="AC274" s="134"/>
      <c r="AD274" s="135" t="str">
        <f t="shared" ref="AD274" si="931" xml:space="preserve">
IF(T270&gt;"Preenchimento correto","",
IF(K274="","",
IF(M274="Não válido","",
K274)))</f>
        <v/>
      </c>
    </row>
    <row r="275" spans="1:30" ht="15" customHeight="1">
      <c r="A275" s="242"/>
      <c r="B275" s="257" t="str">
        <f>IF(OR('BD ITEM'!$Q65&lt;&gt;"Preenchimento correto"),"",'BD ITEM'!B65)</f>
        <v/>
      </c>
      <c r="C275" s="217" t="str">
        <f>IF(OR('BD ITEM'!$Q65&lt;&gt;"Preenchimento correto"),"",'BD ITEM'!C65)</f>
        <v/>
      </c>
      <c r="D275" s="218" t="str">
        <f>IF(OR('BD ITEM'!$Q65&lt;&gt;"Preenchimento correto"),"",'BD ITEM'!D65)</f>
        <v/>
      </c>
      <c r="E275" s="219" t="str">
        <f>IF(OR('BD ITEM'!$Q65&lt;&gt;"Preenchimento correto"),"",'BD ITEM'!J65)</f>
        <v/>
      </c>
      <c r="F275" s="220" t="str">
        <f>IF(OR('BD ITEM'!$Q65&lt;&gt;"Preenchimento correto"),"",'BD ITEM'!K65)</f>
        <v/>
      </c>
      <c r="G275" s="221" t="str">
        <f>IF(OR('BD ITEM'!$Q65&lt;&gt;"Preenchimento correto"),"",'BD ITEM'!L65)</f>
        <v/>
      </c>
      <c r="H275" s="39">
        <v>1</v>
      </c>
      <c r="I275" s="173"/>
      <c r="J275" s="34" t="str">
        <f xml:space="preserve">
IF(I275="","",
VLOOKUP(I275,'BD EMPRES'!$B$8:$C$507,2,FALSE))</f>
        <v/>
      </c>
      <c r="K275" s="175"/>
      <c r="L275" s="176"/>
      <c r="M275" s="176"/>
      <c r="N275" s="177"/>
      <c r="O275" s="222"/>
      <c r="P275" s="228" t="str">
        <f t="shared" ref="P275" si="932" xml:space="preserve">
IF(AND(K275="",K276="",K277="",K278="",K279=""),"",
COUNTIFS(K275:K279,"&lt;&gt;""",M275:M279,"=Válido"))</f>
        <v/>
      </c>
      <c r="Q275" s="230" t="str">
        <f t="shared" ref="Q275" si="933" xml:space="preserve">
IF(T275&lt;&gt;"Preenchimento correto","",
IF(P275=1,0,
IF(P275=0,"",
IF(P275="","",
ROUND(_xlfn.STDEV.S(AD275:AD279)/AVERAGE(AD275:AD279),4)))))</f>
        <v/>
      </c>
      <c r="R275" s="232" t="str">
        <f t="shared" ref="R275" si="934" xml:space="preserve">
IF(T275&lt;&gt;"Preenchimento correto","",
IF(P275="","",
IF(P275=0,"",
IF(O275="","",
IF(O275="Menor valor",MIN(AD275:AD279),
IF(AND(O275="Tend. central",Q275&lt;=0.25),ROUND(AVERAGE(AD275:AD279),2),
IF(AND(O275="Tend. central",Q275&gt;0.25),ROUND(MEDIAN(AD275:AD279),2))))))))</f>
        <v/>
      </c>
      <c r="S275" s="234" t="str">
        <f t="shared" ref="S275" si="935" xml:space="preserve">
IF(T275&lt;&gt;"Preenchimento correto","",
IF(O275="","",
IF(P275="","",
IF(P275=0,"",
IF(OR(G275="",R275=""),"",
G275*R275)))))</f>
        <v/>
      </c>
      <c r="T275" s="236" t="str">
        <f t="shared" ref="T275" si="936" xml:space="preserve">
IF(AND(A275="",B275="",I275="",I276="",I277="",I278="",I279="",K275="",K276="",K277="",K278="",K279="",L275="",L276="",L277="",L278="",L279="",M275="",M276="",M277="",M278="",M279="",O275=""),"",
IF(A275="","Preenchimento incompleto: falta informar o ID SEC - B01.01",
IF(AND(A275&lt;&gt;"",B275&lt;&gt;"",I275="",I276="",I277="",I278="",I279="",K275="",K276="",K277="",K278="",K279="",L275="",L276="",L277="",L278="",L279="",M275="",M276="",M277="",M278="",M279="",O275=""),"Preenchimento incompleto: item sem nenhuma informação de empresa e preço e fonte de preço e validade do orçamento e modalidade de cálculo - B02.01",
IF(AND(B275="",OR(I275&lt;&gt;"",I276&lt;&gt;"",I277&lt;&gt;"",I278&lt;&gt;"",I279&lt;&gt;"",K275&lt;&gt;"",K276&lt;&gt;"",K277&lt;&gt;"",K278&lt;&gt;"",K279&lt;&gt;"",L275&lt;&gt;"",L276&lt;&gt;"",L277&lt;&gt;"",L278&lt;&gt;"",L279&lt;&gt;"",M275&lt;&gt;"",M276&lt;&gt;"",M277&lt;&gt;"",M278&lt;&gt;"",M279&lt;&gt;"",O275&lt;&gt;"")),"Erro: há empresa(s) e/ou preço(s) e/ou fonte(s) de preço e/ou validade(s) do orçamento e/ou modalidade de cálculo informados para item inexistente - B03.01",
IF(AND(I275&lt;&gt;"",OR(K275="",L275="",M275="",O275="")),"Preenchimento incompleto: empresa sem preço e(ou) fonte de preço e(ou) validade do orçamento e(ou) modalidade de cálculo associados - B04.01",
IF(AND(I276&lt;&gt;"",OR(K276="",L276="",M276="",O275="")),"Preenchimento incompleto: empresa sem preço e(ou) fonte de preço e(ou) validade do orçamento e(ou) modalidade de cálculo associados - B04.02",
IF(AND(I277&lt;&gt;"",OR(K277="",L277="",M277="",O275="")),"Preenchimento incompleto: empresa sem preço e(ou) fonte de preço e(ou) validade do orçamento e(ou) modalidade de cálculo associados - B04.03",
IF(AND(I278&lt;&gt;"",OR(K278="",L278="",M278="",O275="")),"Preenchimento incompleto: empresa sem preço e(ou) fonte de preço e(ou) validade do orçamento e(ou) modalidade de cálculo associados - B04.04",
IF(AND(I279&lt;&gt;"",OR(K279="",L279="",M279="",O275="")),"Preenchimento incompleto: empresa sem preço e(ou) fonte de preço e(ou) validade do orçamento e(ou) modalidade de cálculo associados - B04.05",
IF(AND(K275&lt;&gt;"",OR(I275="",L275="",M275="",O275="")),"Preenchimento incompleto: preço sem empresa e(ou) fonte do preço associados e(ou) validade do orçamento e(ou) modalidade de cálculo associados - B05.01",
IF(AND(K276&lt;&gt;"",OR(I276="",L276="",M276="",O275="")),"Preenchimento incompleto: preço sem empresa e(ou) fonte do preço associados e(ou) validade do orçamento e(ou) modalidade de cálculo associados - B05.02",
IF(AND(K277&lt;&gt;"",OR(I277="",L277="",M277="",O275="")),"Preenchimento incompleto: preço sem empresa e(ou) fonte do preço associados e(ou) validade do orçamento e(ou) modalidade de cálculo associados - B05.03",
IF(AND(K278&lt;&gt;"",OR(I278="",L278="",M278="",O275="")),"Preenchimento incompleto: preço sem empresa e(ou) fonte do preço associados e(ou) validade do orçamento e(ou) modalidade de cálculo associados - B05.04",
IF(AND(K279&lt;&gt;"",OR(I279="",L279="",M279="",O275="")),"Preenchimento incompleto: preço sem empresa e(ou) fonte do preço associados e(ou) validade do orçamento e(ou) modalidade de cálculo associados - B05.05",
IF(AND(L275&lt;&gt;"",OR(K275="",I275="",M275="",O275="")),"Preenchimento incompleto: fonte do preço sem empresa e(ou) preço associados e(ou) validade do orçamento e(ou) modalidade de cálculo associados - B06.01",
IF(AND(L276&lt;&gt;"",OR(K276="",I276="",M276="",O275="")),"Preenchimento incompleto: fonte do preço sem empresa e(ou) preço associados e(ou) validade do orçamento e(ou) modalidade de cálculo associados - B06.02",
IF(AND(L277&lt;&gt;"",OR(K277="",I277="",M277="",O275="")),"Preenchimento incompleto: fonte do preço sem empresa e(ou) preço associados e(ou) validade do orçamento e(ou) modalidade de cálculo associados - B06.03",
IF(AND(L278&lt;&gt;"",OR(K278="",I278="",M278="",O275="")),"Preenchimento incompleto: fonte do preço sem empresa e(ou) preço associados e(ou) validade do orçamento e(ou) modalidade de cálculo associados - B06.04",
IF(AND(L279&lt;&gt;"",OR(K279="",I279="",M279="",O275="")),"Preenchimento incompleto: fonte do preço sem empresa e(ou) preço associados e(ou) validade do orçamento e(ou) modalidade de cálculo associados - B06.05",
IF(AND(M275&lt;&gt;"",OR(K275="",I275="",L275="",O275="")),"Preenchimento incompleto: validade do orçamento sem empresa e(ou) preço associados e(ou) fonte do preço e(ou) modalidade de cálculo associados - B07.01",
IF(AND(M276&lt;&gt;"",OR(K276="",I276="",L276="",O275="")),"Preenchimento incompleto: validade do orçamento sem empresa e(ou) preço associados e(ou) fonte do preço e(ou) modalidade de cálculo associados - B07.02",
IF(AND(M277&lt;&gt;"",OR(K277="",I277="",L277="",O275="")),"Preenchimento incompleto: validade do orçamento sem empresa e(ou) preço associados e(ou) fonte do preço e(ou) modalidade de cálculo associados - B07.03",
IF(AND(M278&lt;&gt;"",OR(K278="",I278="",L278="",O275="")),"Preenchimento incompleto: validade do orçamento sem empresa e(ou) preço associados e(ou) fonte do preço e(ou) modalidade de cálculo associados - B07.04",
IF(AND(M279&lt;&gt;"",OR(K279="",I279="",L279="",O275="")),"Preenchimento incompleto: validade do orçamento sem empresa e(ou) preço associados e(ou) fonte do preço e(ou) modalidade de cálculo associados - B07.05",
IF(O275="","Preenchimento incompleto: modalidade de cálculo não informada - B08.01",
IF(V275="Erro: há repetição de empresa de mídia especializada para o item sendo precificado - B09.01a05","Erro: há repetição de empresa de mídia especializada para o item sendo precificado - B09.01a05",
IF(W275="Erro: há repetição de empresa de orçamento de empresa para o item sendo precificado - B10.01a05","Erro: há repetição de empresa de orçamento de empresa para o item sendo precificado - B10.01a05",
IF(X275="Erro: a fonte de preços informada é incompatível com compras governamentais - B11.01a05","Erro: a fonte de preços informada é incompatível com compras governamentais - B11.01a05",
IF(Y275="Erro: a fonte de preços informada é incompatível com compras governamentais - B12.01a05","Erro: a fonte de preços informada é incompatível com compras governamentais - B12.01a05",
IF(Z275="Erro: há linhas sendo puladas - B13.01a04","Erro: há linhas sendo puladas - B13.01a04",
IF(AA275="Erro: há linhas sendo puladas - B14.01a05","Erro: há linhas sendo puladas - B14.01a05",
IF(AB275="Erro: há linhas sendo puladas - B15.01a05","Erro: há linhas sendo puladas - B15.01a05",
IF(AC275="Erro: há linhas sendo puladas - B16.01a05","Erro: há linhas sendo puladas - B16.01a05",
IF(AND(P275&lt;&gt;"",P275=0),"Preenchimento incompleto: número de propostas válidas igual a zero - B17.01",
"Preenchimento correto"))))))))))))))))))))))))))))))))))</f>
        <v/>
      </c>
      <c r="U275" s="23"/>
      <c r="V275" s="121" t="str">
        <f t="shared" ref="V275" si="937" xml:space="preserve">
IF(COUNTIFS(I275:I279,I275,L275:L279,"=Mídia especializada")&gt;1,"Erro: há repetição de empresa de mídia especializada para o item sendo precificado - B09.01a05",
IF(COUNTIFS(I275:I279,I276,L275:L279,"=Mídia especializada")&gt;1,"Erro: há repetição de empresa de mídia especializada para o item sendo precificado - B09.01a05",
IF(COUNTIFS(I275:I279,I277,L275:L279,"=Mídia especializada")&gt;1,"Erro: há repetição de empresa de mídia especializada para o item sendo precificado - B09.01a05",
IF(COUNTIFS(I275:I279,I278,L275:L279,"=Mídia especializada")&gt;1,"Erro: há repetição de empresa de mídia especializada para o item sendo precificado - B09.01a05",
IF(COUNTIFS(I275:I279,I279,L275:L279,"=Mídia especializada")&gt;1,"Erro: há repetição de empresa de mídia especializada para o item sendo precificado - B09.01a05",
"***")))))</f>
        <v>***</v>
      </c>
      <c r="W275" s="119" t="str">
        <f t="shared" ref="W275" si="938" xml:space="preserve">
IF(COUNTIFS(I275:I279,I275,L275:L279,"=Orçamento de empresa")&gt;1,"Erro: há repetição de empresa de orçamento de empresa para o item sendo precificado - B10.01a05",
IF(COUNTIFS(I275:I279,I276,L275:L279,"=Orçamento de empresa")&gt;1,"Erro: há repetição de empresa de orçamento de empresa para o item sendo precificado - B10.01a05",
IF(COUNTIFS(I275:I279,I277,L275:L279,"=Orçamento de empresa")&gt;1,"Erro: há repetição de empresa de orçamento de empresa para o item sendo precificado - B10.01a05",
IF(COUNTIFS(I275:I279,I278,L275:L279,"=Orçamento de empresa")&gt;1,"Erro: há repetição de empresa de orçamento de empresa para o item sendo precificado - B10.01a05",
IF(COUNTIFS(I275:I279,I279,L275:L279,"=Orçamento de empresa")&gt;1,"Erro: há repetição de empresa de orçamento de empresa para o item sendo precificado - B10.01a05",
"***")))))</f>
        <v>***</v>
      </c>
      <c r="X275" s="119" t="str">
        <f t="shared" ref="X275" si="939" xml:space="preserve">
IF(AND(I275="Compras governamentais",K275&lt;&gt;"",L275="Orçamento de empresa"),"Erro: a fonte de preços informada é incompatível com compras governamentais - B11.01a05",
IF(AND(I276="Compras governamentais",K276&lt;&gt;"",L276="Orçamento de empresa"),"Erro: a fonte de preços informada é incompatível com compras governamentais - B11.01a05",
IF(AND(I277="Compras governamentais",K277&lt;&gt;"",L277="Orçamento de empresa"),"Erro: a fonte de preços informada é incompatível com compras governamentais - B11.01a05",
IF(AND(I278="Compras governamentais",K278&lt;&gt;"",L278="Orçamento de empresa"),"Erro: a fonte de preços informada é incompatível com compras governamentais - B11.01a05",
IF(AND(I279="Compras governamentais",K279&lt;&gt;"",L279="Orçamento de empresa"),"Erro: a fonte de preços informada é incompatível com compras governamentais - B11.01a05",
"***")))))</f>
        <v>***</v>
      </c>
      <c r="Y275" s="119" t="str">
        <f t="shared" ref="Y275" si="940" xml:space="preserve">
IF(AND(I275="Compras governamentais",K275&lt;&gt;"",L275="Mídia especializada"),"Erro: a fonte de preços informada é incompatível com compras governamentais - B12.01a05",
IF(AND(I276="Compras governamentais",K276&lt;&gt;"",L276="Mídia especializada"),"Erro: a fonte de preços informada é incompatível com compras governamentais - B12.01a05",
IF(AND(I277="Compras governamentais",K277&lt;&gt;"",L277="Mídia especializada"),"Erro: a fonte de preços informada é incompatível com compras governamentais - B12.01a05",
IF(AND(I278="Compras governamentais",K278&lt;&gt;"",L278="Mídia especializada"),"Erro: a fonte de preços informada é incompatível com compras governamentais - B12.01a05",
IF(AND(I279="Compras governamentais",K279&lt;&gt;"",L279="Mídia especializada"),"Erro: a fonte de preços informada é incompatível com compras governamentais - B12.01a05",
"***")))))</f>
        <v>***</v>
      </c>
      <c r="Z275" s="119" t="str">
        <f t="shared" ref="Z275" si="941" xml:space="preserve">
IF(AND(I276&lt;&gt;"",OR(I275="")),"Erro: há linhas sendo puladas - B13.01a04",
IF(AND(I277&lt;&gt;"",OR(I275="",I276="")),"Erro: há linhas sendo puladas - B13.01a04",
IF(AND(I278&lt;&gt;"",OR(I275="",I276="",I277="")),"Erro: há linhas sendo puladas - B13.01a04",
IF(AND(I279&lt;&gt;"",OR(I275="",I276="",I277="",I278="")),"Erro: há linhas sendo puladas - B13.01a04",
"***"))))</f>
        <v>***</v>
      </c>
      <c r="AA275" s="119" t="str">
        <f t="shared" ref="AA275" si="942" xml:space="preserve">
IF(AND(K276&lt;&gt;"",OR(K275="")),"Erro: há linhas sendo puladas - B14.01a05",
IF(AND(K277&lt;&gt;"",OR(K275="",K276="")),"Erro: há linhas sendo puladas - B14.01a05",
IF(AND(K278&lt;&gt;"",OR(K275="",K276="",K277="")),"Erro: há linhas sendo puladas - B14.01a05",
IF(AND(K279&lt;&gt;"",OR(K275="",K276="",K277="",K278="")),"Erro: há linhas sendo puladas - B14.01a05",
"***"))))</f>
        <v>***</v>
      </c>
      <c r="AB275" s="119" t="str">
        <f t="shared" ref="AB275" si="943" xml:space="preserve">
IF(AND(L276&lt;&gt;"",OR(L275="")),"Erro: há linhas sendo puladas - B15.01a05",
IF(AND(L277&lt;&gt;"",OR(L275="",L276="")),"Erro: há linhas sendo puladas - B15.01a05",
IF(AND(L278&lt;&gt;"",OR(L275="",L276="",L277="")),"Erro: há linhas sendo puladas - B15.01a05",
IF(AND(L279&lt;&gt;"",OR(L275="",L276="",L277="",L278="")),"Erro: há linhas sendo puladas - B15.01a05",
"***"))))</f>
        <v>***</v>
      </c>
      <c r="AC275" s="119" t="str">
        <f t="shared" ref="AC275" si="944" xml:space="preserve">
IF(AND(M276&lt;&gt;"",OR(M275="")),"Erro: há linhas sendo puladas - B16.01a05",
IF(AND(M277&lt;&gt;"",OR(M275="",M276="")),"Erro: há linhas sendo puladas - B16.01a05",
IF(AND(M278&lt;&gt;"",OR(M275="",M276="",M277="")),"Erro: há linhas sendo puladas - B16.01a05",
IF(AND(M279&lt;&gt;"",OR(M275="",M276="",M277="",M278="")),"Erro: há linhas sendo puladas - B16.01a05",
"***"))))</f>
        <v>***</v>
      </c>
      <c r="AD275" s="131" t="str">
        <f t="shared" ref="AD275" si="945" xml:space="preserve">
IF(T275&lt;&gt;"Preenchimento correto","",
IF(K275="","",
IF(M275="Não válido","",
K275)))</f>
        <v/>
      </c>
    </row>
    <row r="276" spans="1:30" ht="15" customHeight="1">
      <c r="A276" s="242"/>
      <c r="B276" s="257"/>
      <c r="C276" s="217"/>
      <c r="D276" s="218"/>
      <c r="E276" s="219"/>
      <c r="F276" s="220"/>
      <c r="G276" s="221"/>
      <c r="H276" s="35">
        <v>2</v>
      </c>
      <c r="I276" s="172"/>
      <c r="J276" s="36" t="str">
        <f xml:space="preserve">
IF(I276="","",
VLOOKUP(I276,'BD EMPRES'!$B$8:$C$507,2,FALSE))</f>
        <v/>
      </c>
      <c r="K276" s="178"/>
      <c r="L276" s="179"/>
      <c r="M276" s="179"/>
      <c r="N276" s="180"/>
      <c r="O276" s="223"/>
      <c r="P276" s="228"/>
      <c r="Q276" s="230"/>
      <c r="R276" s="232"/>
      <c r="S276" s="234"/>
      <c r="T276" s="236"/>
      <c r="U276" s="23"/>
      <c r="V276" s="122"/>
      <c r="W276" s="118"/>
      <c r="X276" s="118"/>
      <c r="Y276" s="118"/>
      <c r="Z276" s="118"/>
      <c r="AA276" s="118"/>
      <c r="AB276" s="118"/>
      <c r="AC276" s="118"/>
      <c r="AD276" s="132" t="str">
        <f t="shared" ref="AD276" si="946" xml:space="preserve">
IF(T275&lt;&gt;"Preenchimento correto","",
IF(K276="","",
IF(M276="Não válido","",
K276)))</f>
        <v/>
      </c>
    </row>
    <row r="277" spans="1:30" ht="15" customHeight="1">
      <c r="A277" s="242"/>
      <c r="B277" s="257"/>
      <c r="C277" s="217"/>
      <c r="D277" s="218"/>
      <c r="E277" s="219"/>
      <c r="F277" s="220"/>
      <c r="G277" s="221"/>
      <c r="H277" s="35">
        <v>3</v>
      </c>
      <c r="I277" s="172"/>
      <c r="J277" s="36" t="str">
        <f xml:space="preserve">
IF(I277="","",
VLOOKUP(I277,'BD EMPRES'!$B$8:$C$507,2,FALSE))</f>
        <v/>
      </c>
      <c r="K277" s="178"/>
      <c r="L277" s="179"/>
      <c r="M277" s="179"/>
      <c r="N277" s="180"/>
      <c r="O277" s="223"/>
      <c r="P277" s="228"/>
      <c r="Q277" s="230"/>
      <c r="R277" s="232"/>
      <c r="S277" s="234"/>
      <c r="T277" s="236"/>
      <c r="U277" s="23"/>
      <c r="V277" s="122"/>
      <c r="W277" s="118"/>
      <c r="X277" s="118"/>
      <c r="Y277" s="118"/>
      <c r="Z277" s="118"/>
      <c r="AA277" s="118"/>
      <c r="AB277" s="118"/>
      <c r="AC277" s="118"/>
      <c r="AD277" s="132" t="str">
        <f t="shared" ref="AD277" si="947" xml:space="preserve">
IF(T275&lt;&gt;"Preenchimento correto","",
IF(K277="","",
IF(M277="Não válido","",
K277)))</f>
        <v/>
      </c>
    </row>
    <row r="278" spans="1:30" ht="15" customHeight="1">
      <c r="A278" s="242"/>
      <c r="B278" s="257"/>
      <c r="C278" s="217"/>
      <c r="D278" s="218"/>
      <c r="E278" s="219"/>
      <c r="F278" s="220"/>
      <c r="G278" s="221"/>
      <c r="H278" s="35">
        <v>4</v>
      </c>
      <c r="I278" s="172"/>
      <c r="J278" s="36" t="str">
        <f xml:space="preserve">
IF(I278="","",
VLOOKUP(I278,'BD EMPRES'!$B$8:$C$507,2,FALSE))</f>
        <v/>
      </c>
      <c r="K278" s="178"/>
      <c r="L278" s="179"/>
      <c r="M278" s="179"/>
      <c r="N278" s="180"/>
      <c r="O278" s="223"/>
      <c r="P278" s="228"/>
      <c r="Q278" s="230"/>
      <c r="R278" s="232"/>
      <c r="S278" s="234"/>
      <c r="T278" s="236"/>
      <c r="U278" s="23"/>
      <c r="V278" s="122"/>
      <c r="W278" s="118"/>
      <c r="X278" s="118"/>
      <c r="Y278" s="118"/>
      <c r="Z278" s="118"/>
      <c r="AA278" s="118"/>
      <c r="AB278" s="118"/>
      <c r="AC278" s="118"/>
      <c r="AD278" s="132" t="str">
        <f t="shared" ref="AD278" si="948" xml:space="preserve">
IF(T275&lt;&gt;"Preenchimento correto","",
IF(K278="","",
IF(M278="Não válido","",
K278)))</f>
        <v/>
      </c>
    </row>
    <row r="279" spans="1:30" ht="15" customHeight="1">
      <c r="A279" s="242"/>
      <c r="B279" s="257"/>
      <c r="C279" s="217"/>
      <c r="D279" s="218"/>
      <c r="E279" s="219"/>
      <c r="F279" s="220"/>
      <c r="G279" s="221"/>
      <c r="H279" s="37">
        <v>5</v>
      </c>
      <c r="I279" s="172"/>
      <c r="J279" s="38" t="str">
        <f xml:space="preserve">
IF(I279="","",
VLOOKUP(I279,'BD EMPRES'!$B$8:$C$507,2,FALSE))</f>
        <v/>
      </c>
      <c r="K279" s="183"/>
      <c r="L279" s="181"/>
      <c r="M279" s="181"/>
      <c r="N279" s="182"/>
      <c r="O279" s="224"/>
      <c r="P279" s="228"/>
      <c r="Q279" s="230"/>
      <c r="R279" s="232"/>
      <c r="S279" s="234"/>
      <c r="T279" s="236"/>
      <c r="U279" s="23"/>
      <c r="V279" s="133"/>
      <c r="W279" s="134"/>
      <c r="X279" s="134"/>
      <c r="Y279" s="134"/>
      <c r="Z279" s="134"/>
      <c r="AA279" s="134"/>
      <c r="AB279" s="134"/>
      <c r="AC279" s="134"/>
      <c r="AD279" s="135" t="str">
        <f t="shared" ref="AD279" si="949" xml:space="preserve">
IF(T275&gt;"Preenchimento correto","",
IF(K279="","",
IF(M279="Não válido","",
K279)))</f>
        <v/>
      </c>
    </row>
    <row r="280" spans="1:30" ht="15" customHeight="1">
      <c r="A280" s="242"/>
      <c r="B280" s="257" t="str">
        <f>IF(OR('BD ITEM'!$Q66&lt;&gt;"Preenchimento correto"),"",'BD ITEM'!B66)</f>
        <v/>
      </c>
      <c r="C280" s="217" t="str">
        <f>IF(OR('BD ITEM'!$Q66&lt;&gt;"Preenchimento correto"),"",'BD ITEM'!C66)</f>
        <v/>
      </c>
      <c r="D280" s="218" t="str">
        <f>IF(OR('BD ITEM'!$Q66&lt;&gt;"Preenchimento correto"),"",'BD ITEM'!D66)</f>
        <v/>
      </c>
      <c r="E280" s="219" t="str">
        <f>IF(OR('BD ITEM'!$Q66&lt;&gt;"Preenchimento correto"),"",'BD ITEM'!J66)</f>
        <v/>
      </c>
      <c r="F280" s="220" t="str">
        <f>IF(OR('BD ITEM'!$Q66&lt;&gt;"Preenchimento correto"),"",'BD ITEM'!K66)</f>
        <v/>
      </c>
      <c r="G280" s="221" t="str">
        <f>IF(OR('BD ITEM'!$Q66&lt;&gt;"Preenchimento correto"),"",'BD ITEM'!L66)</f>
        <v/>
      </c>
      <c r="H280" s="39">
        <v>1</v>
      </c>
      <c r="I280" s="173"/>
      <c r="J280" s="34" t="str">
        <f xml:space="preserve">
IF(I280="","",
VLOOKUP(I280,'BD EMPRES'!$B$8:$C$507,2,FALSE))</f>
        <v/>
      </c>
      <c r="K280" s="175"/>
      <c r="L280" s="176"/>
      <c r="M280" s="176"/>
      <c r="N280" s="177"/>
      <c r="O280" s="222"/>
      <c r="P280" s="228" t="str">
        <f t="shared" ref="P280" si="950" xml:space="preserve">
IF(AND(K280="",K281="",K282="",K283="",K284=""),"",
COUNTIFS(K280:K284,"&lt;&gt;""",M280:M284,"=Válido"))</f>
        <v/>
      </c>
      <c r="Q280" s="230" t="str">
        <f t="shared" ref="Q280" si="951" xml:space="preserve">
IF(T280&lt;&gt;"Preenchimento correto","",
IF(P280=1,0,
IF(P280=0,"",
IF(P280="","",
ROUND(_xlfn.STDEV.S(AD280:AD284)/AVERAGE(AD280:AD284),4)))))</f>
        <v/>
      </c>
      <c r="R280" s="232" t="str">
        <f t="shared" ref="R280" si="952" xml:space="preserve">
IF(T280&lt;&gt;"Preenchimento correto","",
IF(P280="","",
IF(P280=0,"",
IF(O280="","",
IF(O280="Menor valor",MIN(AD280:AD284),
IF(AND(O280="Tend. central",Q280&lt;=0.25),ROUND(AVERAGE(AD280:AD284),2),
IF(AND(O280="Tend. central",Q280&gt;0.25),ROUND(MEDIAN(AD280:AD284),2))))))))</f>
        <v/>
      </c>
      <c r="S280" s="234" t="str">
        <f t="shared" ref="S280" si="953" xml:space="preserve">
IF(T280&lt;&gt;"Preenchimento correto","",
IF(O280="","",
IF(P280="","",
IF(P280=0,"",
IF(OR(G280="",R280=""),"",
G280*R280)))))</f>
        <v/>
      </c>
      <c r="T280" s="236" t="str">
        <f t="shared" ref="T280" si="954" xml:space="preserve">
IF(AND(A280="",B280="",I280="",I281="",I282="",I283="",I284="",K280="",K281="",K282="",K283="",K284="",L280="",L281="",L282="",L283="",L284="",M280="",M281="",M282="",M283="",M284="",O280=""),"",
IF(A280="","Preenchimento incompleto: falta informar o ID SEC - B01.01",
IF(AND(A280&lt;&gt;"",B280&lt;&gt;"",I280="",I281="",I282="",I283="",I284="",K280="",K281="",K282="",K283="",K284="",L280="",L281="",L282="",L283="",L284="",M280="",M281="",M282="",M283="",M284="",O280=""),"Preenchimento incompleto: item sem nenhuma informação de empresa e preço e fonte de preço e validade do orçamento e modalidade de cálculo - B02.01",
IF(AND(B280="",OR(I280&lt;&gt;"",I281&lt;&gt;"",I282&lt;&gt;"",I283&lt;&gt;"",I284&lt;&gt;"",K280&lt;&gt;"",K281&lt;&gt;"",K282&lt;&gt;"",K283&lt;&gt;"",K284&lt;&gt;"",L280&lt;&gt;"",L281&lt;&gt;"",L282&lt;&gt;"",L283&lt;&gt;"",L284&lt;&gt;"",M280&lt;&gt;"",M281&lt;&gt;"",M282&lt;&gt;"",M283&lt;&gt;"",M284&lt;&gt;"",O280&lt;&gt;"")),"Erro: há empresa(s) e/ou preço(s) e/ou fonte(s) de preço e/ou validade(s) do orçamento e/ou modalidade de cálculo informados para item inexistente - B03.01",
IF(AND(I280&lt;&gt;"",OR(K280="",L280="",M280="",O280="")),"Preenchimento incompleto: empresa sem preço e(ou) fonte de preço e(ou) validade do orçamento e(ou) modalidade de cálculo associados - B04.01",
IF(AND(I281&lt;&gt;"",OR(K281="",L281="",M281="",O280="")),"Preenchimento incompleto: empresa sem preço e(ou) fonte de preço e(ou) validade do orçamento e(ou) modalidade de cálculo associados - B04.02",
IF(AND(I282&lt;&gt;"",OR(K282="",L282="",M282="",O280="")),"Preenchimento incompleto: empresa sem preço e(ou) fonte de preço e(ou) validade do orçamento e(ou) modalidade de cálculo associados - B04.03",
IF(AND(I283&lt;&gt;"",OR(K283="",L283="",M283="",O280="")),"Preenchimento incompleto: empresa sem preço e(ou) fonte de preço e(ou) validade do orçamento e(ou) modalidade de cálculo associados - B04.04",
IF(AND(I284&lt;&gt;"",OR(K284="",L284="",M284="",O280="")),"Preenchimento incompleto: empresa sem preço e(ou) fonte de preço e(ou) validade do orçamento e(ou) modalidade de cálculo associados - B04.05",
IF(AND(K280&lt;&gt;"",OR(I280="",L280="",M280="",O280="")),"Preenchimento incompleto: preço sem empresa e(ou) fonte do preço associados e(ou) validade do orçamento e(ou) modalidade de cálculo associados - B05.01",
IF(AND(K281&lt;&gt;"",OR(I281="",L281="",M281="",O280="")),"Preenchimento incompleto: preço sem empresa e(ou) fonte do preço associados e(ou) validade do orçamento e(ou) modalidade de cálculo associados - B05.02",
IF(AND(K282&lt;&gt;"",OR(I282="",L282="",M282="",O280="")),"Preenchimento incompleto: preço sem empresa e(ou) fonte do preço associados e(ou) validade do orçamento e(ou) modalidade de cálculo associados - B05.03",
IF(AND(K283&lt;&gt;"",OR(I283="",L283="",M283="",O280="")),"Preenchimento incompleto: preço sem empresa e(ou) fonte do preço associados e(ou) validade do orçamento e(ou) modalidade de cálculo associados - B05.04",
IF(AND(K284&lt;&gt;"",OR(I284="",L284="",M284="",O280="")),"Preenchimento incompleto: preço sem empresa e(ou) fonte do preço associados e(ou) validade do orçamento e(ou) modalidade de cálculo associados - B05.05",
IF(AND(L280&lt;&gt;"",OR(K280="",I280="",M280="",O280="")),"Preenchimento incompleto: fonte do preço sem empresa e(ou) preço associados e(ou) validade do orçamento e(ou) modalidade de cálculo associados - B06.01",
IF(AND(L281&lt;&gt;"",OR(K281="",I281="",M281="",O280="")),"Preenchimento incompleto: fonte do preço sem empresa e(ou) preço associados e(ou) validade do orçamento e(ou) modalidade de cálculo associados - B06.02",
IF(AND(L282&lt;&gt;"",OR(K282="",I282="",M282="",O280="")),"Preenchimento incompleto: fonte do preço sem empresa e(ou) preço associados e(ou) validade do orçamento e(ou) modalidade de cálculo associados - B06.03",
IF(AND(L283&lt;&gt;"",OR(K283="",I283="",M283="",O280="")),"Preenchimento incompleto: fonte do preço sem empresa e(ou) preço associados e(ou) validade do orçamento e(ou) modalidade de cálculo associados - B06.04",
IF(AND(L284&lt;&gt;"",OR(K284="",I284="",M284="",O280="")),"Preenchimento incompleto: fonte do preço sem empresa e(ou) preço associados e(ou) validade do orçamento e(ou) modalidade de cálculo associados - B06.05",
IF(AND(M280&lt;&gt;"",OR(K280="",I280="",L280="",O280="")),"Preenchimento incompleto: validade do orçamento sem empresa e(ou) preço associados e(ou) fonte do preço e(ou) modalidade de cálculo associados - B07.01",
IF(AND(M281&lt;&gt;"",OR(K281="",I281="",L281="",O280="")),"Preenchimento incompleto: validade do orçamento sem empresa e(ou) preço associados e(ou) fonte do preço e(ou) modalidade de cálculo associados - B07.02",
IF(AND(M282&lt;&gt;"",OR(K282="",I282="",L282="",O280="")),"Preenchimento incompleto: validade do orçamento sem empresa e(ou) preço associados e(ou) fonte do preço e(ou) modalidade de cálculo associados - B07.03",
IF(AND(M283&lt;&gt;"",OR(K283="",I283="",L283="",O280="")),"Preenchimento incompleto: validade do orçamento sem empresa e(ou) preço associados e(ou) fonte do preço e(ou) modalidade de cálculo associados - B07.04",
IF(AND(M284&lt;&gt;"",OR(K284="",I284="",L284="",O280="")),"Preenchimento incompleto: validade do orçamento sem empresa e(ou) preço associados e(ou) fonte do preço e(ou) modalidade de cálculo associados - B07.05",
IF(O280="","Preenchimento incompleto: modalidade de cálculo não informada - B08.01",
IF(V280="Erro: há repetição de empresa de mídia especializada para o item sendo precificado - B09.01a05","Erro: há repetição de empresa de mídia especializada para o item sendo precificado - B09.01a05",
IF(W280="Erro: há repetição de empresa de orçamento de empresa para o item sendo precificado - B10.01a05","Erro: há repetição de empresa de orçamento de empresa para o item sendo precificado - B10.01a05",
IF(X280="Erro: a fonte de preços informada é incompatível com compras governamentais - B11.01a05","Erro: a fonte de preços informada é incompatível com compras governamentais - B11.01a05",
IF(Y280="Erro: a fonte de preços informada é incompatível com compras governamentais - B12.01a05","Erro: a fonte de preços informada é incompatível com compras governamentais - B12.01a05",
IF(Z280="Erro: há linhas sendo puladas - B13.01a04","Erro: há linhas sendo puladas - B13.01a04",
IF(AA280="Erro: há linhas sendo puladas - B14.01a05","Erro: há linhas sendo puladas - B14.01a05",
IF(AB280="Erro: há linhas sendo puladas - B15.01a05","Erro: há linhas sendo puladas - B15.01a05",
IF(AC280="Erro: há linhas sendo puladas - B16.01a05","Erro: há linhas sendo puladas - B16.01a05",
IF(AND(P280&lt;&gt;"",P280=0),"Preenchimento incompleto: número de propostas válidas igual a zero - B17.01",
"Preenchimento correto"))))))))))))))))))))))))))))))))))</f>
        <v/>
      </c>
      <c r="U280" s="23"/>
      <c r="V280" s="121" t="str">
        <f t="shared" ref="V280" si="955" xml:space="preserve">
IF(COUNTIFS(I280:I284,I280,L280:L284,"=Mídia especializada")&gt;1,"Erro: há repetição de empresa de mídia especializada para o item sendo precificado - B09.01a05",
IF(COUNTIFS(I280:I284,I281,L280:L284,"=Mídia especializada")&gt;1,"Erro: há repetição de empresa de mídia especializada para o item sendo precificado - B09.01a05",
IF(COUNTIFS(I280:I284,I282,L280:L284,"=Mídia especializada")&gt;1,"Erro: há repetição de empresa de mídia especializada para o item sendo precificado - B09.01a05",
IF(COUNTIFS(I280:I284,I283,L280:L284,"=Mídia especializada")&gt;1,"Erro: há repetição de empresa de mídia especializada para o item sendo precificado - B09.01a05",
IF(COUNTIFS(I280:I284,I284,L280:L284,"=Mídia especializada")&gt;1,"Erro: há repetição de empresa de mídia especializada para o item sendo precificado - B09.01a05",
"***")))))</f>
        <v>***</v>
      </c>
      <c r="W280" s="119" t="str">
        <f t="shared" ref="W280" si="956" xml:space="preserve">
IF(COUNTIFS(I280:I284,I280,L280:L284,"=Orçamento de empresa")&gt;1,"Erro: há repetição de empresa de orçamento de empresa para o item sendo precificado - B10.01a05",
IF(COUNTIFS(I280:I284,I281,L280:L284,"=Orçamento de empresa")&gt;1,"Erro: há repetição de empresa de orçamento de empresa para o item sendo precificado - B10.01a05",
IF(COUNTIFS(I280:I284,I282,L280:L284,"=Orçamento de empresa")&gt;1,"Erro: há repetição de empresa de orçamento de empresa para o item sendo precificado - B10.01a05",
IF(COUNTIFS(I280:I284,I283,L280:L284,"=Orçamento de empresa")&gt;1,"Erro: há repetição de empresa de orçamento de empresa para o item sendo precificado - B10.01a05",
IF(COUNTIFS(I280:I284,I284,L280:L284,"=Orçamento de empresa")&gt;1,"Erro: há repetição de empresa de orçamento de empresa para o item sendo precificado - B10.01a05",
"***")))))</f>
        <v>***</v>
      </c>
      <c r="X280" s="119" t="str">
        <f t="shared" ref="X280" si="957" xml:space="preserve">
IF(AND(I280="Compras governamentais",K280&lt;&gt;"",L280="Orçamento de empresa"),"Erro: a fonte de preços informada é incompatível com compras governamentais - B11.01a05",
IF(AND(I281="Compras governamentais",K281&lt;&gt;"",L281="Orçamento de empresa"),"Erro: a fonte de preços informada é incompatível com compras governamentais - B11.01a05",
IF(AND(I282="Compras governamentais",K282&lt;&gt;"",L282="Orçamento de empresa"),"Erro: a fonte de preços informada é incompatível com compras governamentais - B11.01a05",
IF(AND(I283="Compras governamentais",K283&lt;&gt;"",L283="Orçamento de empresa"),"Erro: a fonte de preços informada é incompatível com compras governamentais - B11.01a05",
IF(AND(I284="Compras governamentais",K284&lt;&gt;"",L284="Orçamento de empresa"),"Erro: a fonte de preços informada é incompatível com compras governamentais - B11.01a05",
"***")))))</f>
        <v>***</v>
      </c>
      <c r="Y280" s="119" t="str">
        <f t="shared" ref="Y280" si="958" xml:space="preserve">
IF(AND(I280="Compras governamentais",K280&lt;&gt;"",L280="Mídia especializada"),"Erro: a fonte de preços informada é incompatível com compras governamentais - B12.01a05",
IF(AND(I281="Compras governamentais",K281&lt;&gt;"",L281="Mídia especializada"),"Erro: a fonte de preços informada é incompatível com compras governamentais - B12.01a05",
IF(AND(I282="Compras governamentais",K282&lt;&gt;"",L282="Mídia especializada"),"Erro: a fonte de preços informada é incompatível com compras governamentais - B12.01a05",
IF(AND(I283="Compras governamentais",K283&lt;&gt;"",L283="Mídia especializada"),"Erro: a fonte de preços informada é incompatível com compras governamentais - B12.01a05",
IF(AND(I284="Compras governamentais",K284&lt;&gt;"",L284="Mídia especializada"),"Erro: a fonte de preços informada é incompatível com compras governamentais - B12.01a05",
"***")))))</f>
        <v>***</v>
      </c>
      <c r="Z280" s="119" t="str">
        <f t="shared" ref="Z280" si="959" xml:space="preserve">
IF(AND(I281&lt;&gt;"",OR(I280="")),"Erro: há linhas sendo puladas - B13.01a04",
IF(AND(I282&lt;&gt;"",OR(I280="",I281="")),"Erro: há linhas sendo puladas - B13.01a04",
IF(AND(I283&lt;&gt;"",OR(I280="",I281="",I282="")),"Erro: há linhas sendo puladas - B13.01a04",
IF(AND(I284&lt;&gt;"",OR(I280="",I281="",I282="",I283="")),"Erro: há linhas sendo puladas - B13.01a04",
"***"))))</f>
        <v>***</v>
      </c>
      <c r="AA280" s="119" t="str">
        <f t="shared" ref="AA280" si="960" xml:space="preserve">
IF(AND(K281&lt;&gt;"",OR(K280="")),"Erro: há linhas sendo puladas - B14.01a05",
IF(AND(K282&lt;&gt;"",OR(K280="",K281="")),"Erro: há linhas sendo puladas - B14.01a05",
IF(AND(K283&lt;&gt;"",OR(K280="",K281="",K282="")),"Erro: há linhas sendo puladas - B14.01a05",
IF(AND(K284&lt;&gt;"",OR(K280="",K281="",K282="",K283="")),"Erro: há linhas sendo puladas - B14.01a05",
"***"))))</f>
        <v>***</v>
      </c>
      <c r="AB280" s="119" t="str">
        <f t="shared" ref="AB280" si="961" xml:space="preserve">
IF(AND(L281&lt;&gt;"",OR(L280="")),"Erro: há linhas sendo puladas - B15.01a05",
IF(AND(L282&lt;&gt;"",OR(L280="",L281="")),"Erro: há linhas sendo puladas - B15.01a05",
IF(AND(L283&lt;&gt;"",OR(L280="",L281="",L282="")),"Erro: há linhas sendo puladas - B15.01a05",
IF(AND(L284&lt;&gt;"",OR(L280="",L281="",L282="",L283="")),"Erro: há linhas sendo puladas - B15.01a05",
"***"))))</f>
        <v>***</v>
      </c>
      <c r="AC280" s="119" t="str">
        <f t="shared" ref="AC280" si="962" xml:space="preserve">
IF(AND(M281&lt;&gt;"",OR(M280="")),"Erro: há linhas sendo puladas - B16.01a05",
IF(AND(M282&lt;&gt;"",OR(M280="",M281="")),"Erro: há linhas sendo puladas - B16.01a05",
IF(AND(M283&lt;&gt;"",OR(M280="",M281="",M282="")),"Erro: há linhas sendo puladas - B16.01a05",
IF(AND(M284&lt;&gt;"",OR(M280="",M281="",M282="",M283="")),"Erro: há linhas sendo puladas - B16.01a05",
"***"))))</f>
        <v>***</v>
      </c>
      <c r="AD280" s="131" t="str">
        <f t="shared" ref="AD280" si="963" xml:space="preserve">
IF(T280&lt;&gt;"Preenchimento correto","",
IF(K280="","",
IF(M280="Não válido","",
K280)))</f>
        <v/>
      </c>
    </row>
    <row r="281" spans="1:30" ht="15" customHeight="1">
      <c r="A281" s="242"/>
      <c r="B281" s="257"/>
      <c r="C281" s="217"/>
      <c r="D281" s="218"/>
      <c r="E281" s="219"/>
      <c r="F281" s="220"/>
      <c r="G281" s="221"/>
      <c r="H281" s="35">
        <v>2</v>
      </c>
      <c r="I281" s="172"/>
      <c r="J281" s="36" t="str">
        <f xml:space="preserve">
IF(I281="","",
VLOOKUP(I281,'BD EMPRES'!$B$8:$C$507,2,FALSE))</f>
        <v/>
      </c>
      <c r="K281" s="178"/>
      <c r="L281" s="179"/>
      <c r="M281" s="179"/>
      <c r="N281" s="180"/>
      <c r="O281" s="223"/>
      <c r="P281" s="228"/>
      <c r="Q281" s="230"/>
      <c r="R281" s="232"/>
      <c r="S281" s="234"/>
      <c r="T281" s="236"/>
      <c r="U281" s="23"/>
      <c r="V281" s="122"/>
      <c r="W281" s="118"/>
      <c r="X281" s="118"/>
      <c r="Y281" s="118"/>
      <c r="Z281" s="118"/>
      <c r="AA281" s="118"/>
      <c r="AB281" s="118"/>
      <c r="AC281" s="118"/>
      <c r="AD281" s="132" t="str">
        <f t="shared" ref="AD281" si="964" xml:space="preserve">
IF(T280&lt;&gt;"Preenchimento correto","",
IF(K281="","",
IF(M281="Não válido","",
K281)))</f>
        <v/>
      </c>
    </row>
    <row r="282" spans="1:30" ht="15" customHeight="1">
      <c r="A282" s="242"/>
      <c r="B282" s="257"/>
      <c r="C282" s="217"/>
      <c r="D282" s="218"/>
      <c r="E282" s="219"/>
      <c r="F282" s="220"/>
      <c r="G282" s="221"/>
      <c r="H282" s="35">
        <v>3</v>
      </c>
      <c r="I282" s="172"/>
      <c r="J282" s="36" t="str">
        <f xml:space="preserve">
IF(I282="","",
VLOOKUP(I282,'BD EMPRES'!$B$8:$C$507,2,FALSE))</f>
        <v/>
      </c>
      <c r="K282" s="178"/>
      <c r="L282" s="179"/>
      <c r="M282" s="179"/>
      <c r="N282" s="180"/>
      <c r="O282" s="223"/>
      <c r="P282" s="228"/>
      <c r="Q282" s="230"/>
      <c r="R282" s="232"/>
      <c r="S282" s="234"/>
      <c r="T282" s="236"/>
      <c r="U282" s="23"/>
      <c r="V282" s="122"/>
      <c r="W282" s="118"/>
      <c r="X282" s="118"/>
      <c r="Y282" s="118"/>
      <c r="Z282" s="118"/>
      <c r="AA282" s="118"/>
      <c r="AB282" s="118"/>
      <c r="AC282" s="118"/>
      <c r="AD282" s="132" t="str">
        <f t="shared" ref="AD282" si="965" xml:space="preserve">
IF(T280&lt;&gt;"Preenchimento correto","",
IF(K282="","",
IF(M282="Não válido","",
K282)))</f>
        <v/>
      </c>
    </row>
    <row r="283" spans="1:30" ht="15" customHeight="1">
      <c r="A283" s="242"/>
      <c r="B283" s="257"/>
      <c r="C283" s="217"/>
      <c r="D283" s="218"/>
      <c r="E283" s="219"/>
      <c r="F283" s="220"/>
      <c r="G283" s="221"/>
      <c r="H283" s="35">
        <v>4</v>
      </c>
      <c r="I283" s="172"/>
      <c r="J283" s="36" t="str">
        <f xml:space="preserve">
IF(I283="","",
VLOOKUP(I283,'BD EMPRES'!$B$8:$C$507,2,FALSE))</f>
        <v/>
      </c>
      <c r="K283" s="178"/>
      <c r="L283" s="179"/>
      <c r="M283" s="179"/>
      <c r="N283" s="180"/>
      <c r="O283" s="223"/>
      <c r="P283" s="228"/>
      <c r="Q283" s="230"/>
      <c r="R283" s="232"/>
      <c r="S283" s="234"/>
      <c r="T283" s="236"/>
      <c r="U283" s="23"/>
      <c r="V283" s="122"/>
      <c r="W283" s="118"/>
      <c r="X283" s="118"/>
      <c r="Y283" s="118"/>
      <c r="Z283" s="118"/>
      <c r="AA283" s="118"/>
      <c r="AB283" s="118"/>
      <c r="AC283" s="118"/>
      <c r="AD283" s="132" t="str">
        <f t="shared" ref="AD283" si="966" xml:space="preserve">
IF(T280&lt;&gt;"Preenchimento correto","",
IF(K283="","",
IF(M283="Não válido","",
K283)))</f>
        <v/>
      </c>
    </row>
    <row r="284" spans="1:30" ht="15" customHeight="1">
      <c r="A284" s="242"/>
      <c r="B284" s="257"/>
      <c r="C284" s="217"/>
      <c r="D284" s="218"/>
      <c r="E284" s="219"/>
      <c r="F284" s="220"/>
      <c r="G284" s="221"/>
      <c r="H284" s="37">
        <v>5</v>
      </c>
      <c r="I284" s="172"/>
      <c r="J284" s="38" t="str">
        <f xml:space="preserve">
IF(I284="","",
VLOOKUP(I284,'BD EMPRES'!$B$8:$C$507,2,FALSE))</f>
        <v/>
      </c>
      <c r="K284" s="183"/>
      <c r="L284" s="181"/>
      <c r="M284" s="181"/>
      <c r="N284" s="182"/>
      <c r="O284" s="224"/>
      <c r="P284" s="228"/>
      <c r="Q284" s="230"/>
      <c r="R284" s="232"/>
      <c r="S284" s="234"/>
      <c r="T284" s="236"/>
      <c r="U284" s="23"/>
      <c r="V284" s="133"/>
      <c r="W284" s="134"/>
      <c r="X284" s="134"/>
      <c r="Y284" s="134"/>
      <c r="Z284" s="134"/>
      <c r="AA284" s="134"/>
      <c r="AB284" s="134"/>
      <c r="AC284" s="134"/>
      <c r="AD284" s="135" t="str">
        <f t="shared" ref="AD284" si="967" xml:space="preserve">
IF(T280&gt;"Preenchimento correto","",
IF(K284="","",
IF(M284="Não válido","",
K284)))</f>
        <v/>
      </c>
    </row>
    <row r="285" spans="1:30" ht="15" customHeight="1">
      <c r="A285" s="242"/>
      <c r="B285" s="257" t="str">
        <f>IF(OR('BD ITEM'!$Q67&lt;&gt;"Preenchimento correto"),"",'BD ITEM'!B67)</f>
        <v/>
      </c>
      <c r="C285" s="217" t="str">
        <f>IF(OR('BD ITEM'!$Q67&lt;&gt;"Preenchimento correto"),"",'BD ITEM'!C67)</f>
        <v/>
      </c>
      <c r="D285" s="218" t="str">
        <f>IF(OR('BD ITEM'!$Q67&lt;&gt;"Preenchimento correto"),"",'BD ITEM'!D67)</f>
        <v/>
      </c>
      <c r="E285" s="219" t="str">
        <f>IF(OR('BD ITEM'!$Q67&lt;&gt;"Preenchimento correto"),"",'BD ITEM'!J67)</f>
        <v/>
      </c>
      <c r="F285" s="220" t="str">
        <f>IF(OR('BD ITEM'!$Q67&lt;&gt;"Preenchimento correto"),"",'BD ITEM'!K67)</f>
        <v/>
      </c>
      <c r="G285" s="221" t="str">
        <f>IF(OR('BD ITEM'!$Q67&lt;&gt;"Preenchimento correto"),"",'BD ITEM'!L67)</f>
        <v/>
      </c>
      <c r="H285" s="39">
        <v>1</v>
      </c>
      <c r="I285" s="173"/>
      <c r="J285" s="34" t="str">
        <f xml:space="preserve">
IF(I285="","",
VLOOKUP(I285,'BD EMPRES'!$B$8:$C$507,2,FALSE))</f>
        <v/>
      </c>
      <c r="K285" s="175"/>
      <c r="L285" s="176"/>
      <c r="M285" s="176"/>
      <c r="N285" s="177"/>
      <c r="O285" s="222"/>
      <c r="P285" s="228" t="str">
        <f t="shared" ref="P285" si="968" xml:space="preserve">
IF(AND(K285="",K286="",K287="",K288="",K289=""),"",
COUNTIFS(K285:K289,"&lt;&gt;""",M285:M289,"=Válido"))</f>
        <v/>
      </c>
      <c r="Q285" s="230" t="str">
        <f t="shared" ref="Q285" si="969" xml:space="preserve">
IF(T285&lt;&gt;"Preenchimento correto","",
IF(P285=1,0,
IF(P285=0,"",
IF(P285="","",
ROUND(_xlfn.STDEV.S(AD285:AD289)/AVERAGE(AD285:AD289),4)))))</f>
        <v/>
      </c>
      <c r="R285" s="232" t="str">
        <f t="shared" ref="R285" si="970" xml:space="preserve">
IF(T285&lt;&gt;"Preenchimento correto","",
IF(P285="","",
IF(P285=0,"",
IF(O285="","",
IF(O285="Menor valor",MIN(AD285:AD289),
IF(AND(O285="Tend. central",Q285&lt;=0.25),ROUND(AVERAGE(AD285:AD289),2),
IF(AND(O285="Tend. central",Q285&gt;0.25),ROUND(MEDIAN(AD285:AD289),2))))))))</f>
        <v/>
      </c>
      <c r="S285" s="234" t="str">
        <f t="shared" ref="S285" si="971" xml:space="preserve">
IF(T285&lt;&gt;"Preenchimento correto","",
IF(O285="","",
IF(P285="","",
IF(P285=0,"",
IF(OR(G285="",R285=""),"",
G285*R285)))))</f>
        <v/>
      </c>
      <c r="T285" s="236" t="str">
        <f t="shared" ref="T285" si="972" xml:space="preserve">
IF(AND(A285="",B285="",I285="",I286="",I287="",I288="",I289="",K285="",K286="",K287="",K288="",K289="",L285="",L286="",L287="",L288="",L289="",M285="",M286="",M287="",M288="",M289="",O285=""),"",
IF(A285="","Preenchimento incompleto: falta informar o ID SEC - B01.01",
IF(AND(A285&lt;&gt;"",B285&lt;&gt;"",I285="",I286="",I287="",I288="",I289="",K285="",K286="",K287="",K288="",K289="",L285="",L286="",L287="",L288="",L289="",M285="",M286="",M287="",M288="",M289="",O285=""),"Preenchimento incompleto: item sem nenhuma informação de empresa e preço e fonte de preço e validade do orçamento e modalidade de cálculo - B02.01",
IF(AND(B285="",OR(I285&lt;&gt;"",I286&lt;&gt;"",I287&lt;&gt;"",I288&lt;&gt;"",I289&lt;&gt;"",K285&lt;&gt;"",K286&lt;&gt;"",K287&lt;&gt;"",K288&lt;&gt;"",K289&lt;&gt;"",L285&lt;&gt;"",L286&lt;&gt;"",L287&lt;&gt;"",L288&lt;&gt;"",L289&lt;&gt;"",M285&lt;&gt;"",M286&lt;&gt;"",M287&lt;&gt;"",M288&lt;&gt;"",M289&lt;&gt;"",O285&lt;&gt;"")),"Erro: há empresa(s) e/ou preço(s) e/ou fonte(s) de preço e/ou validade(s) do orçamento e/ou modalidade de cálculo informados para item inexistente - B03.01",
IF(AND(I285&lt;&gt;"",OR(K285="",L285="",M285="",O285="")),"Preenchimento incompleto: empresa sem preço e(ou) fonte de preço e(ou) validade do orçamento e(ou) modalidade de cálculo associados - B04.01",
IF(AND(I286&lt;&gt;"",OR(K286="",L286="",M286="",O285="")),"Preenchimento incompleto: empresa sem preço e(ou) fonte de preço e(ou) validade do orçamento e(ou) modalidade de cálculo associados - B04.02",
IF(AND(I287&lt;&gt;"",OR(K287="",L287="",M287="",O285="")),"Preenchimento incompleto: empresa sem preço e(ou) fonte de preço e(ou) validade do orçamento e(ou) modalidade de cálculo associados - B04.03",
IF(AND(I288&lt;&gt;"",OR(K288="",L288="",M288="",O285="")),"Preenchimento incompleto: empresa sem preço e(ou) fonte de preço e(ou) validade do orçamento e(ou) modalidade de cálculo associados - B04.04",
IF(AND(I289&lt;&gt;"",OR(K289="",L289="",M289="",O285="")),"Preenchimento incompleto: empresa sem preço e(ou) fonte de preço e(ou) validade do orçamento e(ou) modalidade de cálculo associados - B04.05",
IF(AND(K285&lt;&gt;"",OR(I285="",L285="",M285="",O285="")),"Preenchimento incompleto: preço sem empresa e(ou) fonte do preço associados e(ou) validade do orçamento e(ou) modalidade de cálculo associados - B05.01",
IF(AND(K286&lt;&gt;"",OR(I286="",L286="",M286="",O285="")),"Preenchimento incompleto: preço sem empresa e(ou) fonte do preço associados e(ou) validade do orçamento e(ou) modalidade de cálculo associados - B05.02",
IF(AND(K287&lt;&gt;"",OR(I287="",L287="",M287="",O285="")),"Preenchimento incompleto: preço sem empresa e(ou) fonte do preço associados e(ou) validade do orçamento e(ou) modalidade de cálculo associados - B05.03",
IF(AND(K288&lt;&gt;"",OR(I288="",L288="",M288="",O285="")),"Preenchimento incompleto: preço sem empresa e(ou) fonte do preço associados e(ou) validade do orçamento e(ou) modalidade de cálculo associados - B05.04",
IF(AND(K289&lt;&gt;"",OR(I289="",L289="",M289="",O285="")),"Preenchimento incompleto: preço sem empresa e(ou) fonte do preço associados e(ou) validade do orçamento e(ou) modalidade de cálculo associados - B05.05",
IF(AND(L285&lt;&gt;"",OR(K285="",I285="",M285="",O285="")),"Preenchimento incompleto: fonte do preço sem empresa e(ou) preço associados e(ou) validade do orçamento e(ou) modalidade de cálculo associados - B06.01",
IF(AND(L286&lt;&gt;"",OR(K286="",I286="",M286="",O285="")),"Preenchimento incompleto: fonte do preço sem empresa e(ou) preço associados e(ou) validade do orçamento e(ou) modalidade de cálculo associados - B06.02",
IF(AND(L287&lt;&gt;"",OR(K287="",I287="",M287="",O285="")),"Preenchimento incompleto: fonte do preço sem empresa e(ou) preço associados e(ou) validade do orçamento e(ou) modalidade de cálculo associados - B06.03",
IF(AND(L288&lt;&gt;"",OR(K288="",I288="",M288="",O285="")),"Preenchimento incompleto: fonte do preço sem empresa e(ou) preço associados e(ou) validade do orçamento e(ou) modalidade de cálculo associados - B06.04",
IF(AND(L289&lt;&gt;"",OR(K289="",I289="",M289="",O285="")),"Preenchimento incompleto: fonte do preço sem empresa e(ou) preço associados e(ou) validade do orçamento e(ou) modalidade de cálculo associados - B06.05",
IF(AND(M285&lt;&gt;"",OR(K285="",I285="",L285="",O285="")),"Preenchimento incompleto: validade do orçamento sem empresa e(ou) preço associados e(ou) fonte do preço e(ou) modalidade de cálculo associados - B07.01",
IF(AND(M286&lt;&gt;"",OR(K286="",I286="",L286="",O285="")),"Preenchimento incompleto: validade do orçamento sem empresa e(ou) preço associados e(ou) fonte do preço e(ou) modalidade de cálculo associados - B07.02",
IF(AND(M287&lt;&gt;"",OR(K287="",I287="",L287="",O285="")),"Preenchimento incompleto: validade do orçamento sem empresa e(ou) preço associados e(ou) fonte do preço e(ou) modalidade de cálculo associados - B07.03",
IF(AND(M288&lt;&gt;"",OR(K288="",I288="",L288="",O285="")),"Preenchimento incompleto: validade do orçamento sem empresa e(ou) preço associados e(ou) fonte do preço e(ou) modalidade de cálculo associados - B07.04",
IF(AND(M289&lt;&gt;"",OR(K289="",I289="",L289="",O285="")),"Preenchimento incompleto: validade do orçamento sem empresa e(ou) preço associados e(ou) fonte do preço e(ou) modalidade de cálculo associados - B07.05",
IF(O285="","Preenchimento incompleto: modalidade de cálculo não informada - B08.01",
IF(V285="Erro: há repetição de empresa de mídia especializada para o item sendo precificado - B09.01a05","Erro: há repetição de empresa de mídia especializada para o item sendo precificado - B09.01a05",
IF(W285="Erro: há repetição de empresa de orçamento de empresa para o item sendo precificado - B10.01a05","Erro: há repetição de empresa de orçamento de empresa para o item sendo precificado - B10.01a05",
IF(X285="Erro: a fonte de preços informada é incompatível com compras governamentais - B11.01a05","Erro: a fonte de preços informada é incompatível com compras governamentais - B11.01a05",
IF(Y285="Erro: a fonte de preços informada é incompatível com compras governamentais - B12.01a05","Erro: a fonte de preços informada é incompatível com compras governamentais - B12.01a05",
IF(Z285="Erro: há linhas sendo puladas - B13.01a04","Erro: há linhas sendo puladas - B13.01a04",
IF(AA285="Erro: há linhas sendo puladas - B14.01a05","Erro: há linhas sendo puladas - B14.01a05",
IF(AB285="Erro: há linhas sendo puladas - B15.01a05","Erro: há linhas sendo puladas - B15.01a05",
IF(AC285="Erro: há linhas sendo puladas - B16.01a05","Erro: há linhas sendo puladas - B16.01a05",
IF(AND(P285&lt;&gt;"",P285=0),"Preenchimento incompleto: número de propostas válidas igual a zero - B17.01",
"Preenchimento correto"))))))))))))))))))))))))))))))))))</f>
        <v/>
      </c>
      <c r="U285" s="23"/>
      <c r="V285" s="121" t="str">
        <f t="shared" ref="V285" si="973" xml:space="preserve">
IF(COUNTIFS(I285:I289,I285,L285:L289,"=Mídia especializada")&gt;1,"Erro: há repetição de empresa de mídia especializada para o item sendo precificado - B09.01a05",
IF(COUNTIFS(I285:I289,I286,L285:L289,"=Mídia especializada")&gt;1,"Erro: há repetição de empresa de mídia especializada para o item sendo precificado - B09.01a05",
IF(COUNTIFS(I285:I289,I287,L285:L289,"=Mídia especializada")&gt;1,"Erro: há repetição de empresa de mídia especializada para o item sendo precificado - B09.01a05",
IF(COUNTIFS(I285:I289,I288,L285:L289,"=Mídia especializada")&gt;1,"Erro: há repetição de empresa de mídia especializada para o item sendo precificado - B09.01a05",
IF(COUNTIFS(I285:I289,I289,L285:L289,"=Mídia especializada")&gt;1,"Erro: há repetição de empresa de mídia especializada para o item sendo precificado - B09.01a05",
"***")))))</f>
        <v>***</v>
      </c>
      <c r="W285" s="119" t="str">
        <f t="shared" ref="W285" si="974" xml:space="preserve">
IF(COUNTIFS(I285:I289,I285,L285:L289,"=Orçamento de empresa")&gt;1,"Erro: há repetição de empresa de orçamento de empresa para o item sendo precificado - B10.01a05",
IF(COUNTIFS(I285:I289,I286,L285:L289,"=Orçamento de empresa")&gt;1,"Erro: há repetição de empresa de orçamento de empresa para o item sendo precificado - B10.01a05",
IF(COUNTIFS(I285:I289,I287,L285:L289,"=Orçamento de empresa")&gt;1,"Erro: há repetição de empresa de orçamento de empresa para o item sendo precificado - B10.01a05",
IF(COUNTIFS(I285:I289,I288,L285:L289,"=Orçamento de empresa")&gt;1,"Erro: há repetição de empresa de orçamento de empresa para o item sendo precificado - B10.01a05",
IF(COUNTIFS(I285:I289,I289,L285:L289,"=Orçamento de empresa")&gt;1,"Erro: há repetição de empresa de orçamento de empresa para o item sendo precificado - B10.01a05",
"***")))))</f>
        <v>***</v>
      </c>
      <c r="X285" s="119" t="str">
        <f t="shared" ref="X285" si="975" xml:space="preserve">
IF(AND(I285="Compras governamentais",K285&lt;&gt;"",L285="Orçamento de empresa"),"Erro: a fonte de preços informada é incompatível com compras governamentais - B11.01a05",
IF(AND(I286="Compras governamentais",K286&lt;&gt;"",L286="Orçamento de empresa"),"Erro: a fonte de preços informada é incompatível com compras governamentais - B11.01a05",
IF(AND(I287="Compras governamentais",K287&lt;&gt;"",L287="Orçamento de empresa"),"Erro: a fonte de preços informada é incompatível com compras governamentais - B11.01a05",
IF(AND(I288="Compras governamentais",K288&lt;&gt;"",L288="Orçamento de empresa"),"Erro: a fonte de preços informada é incompatível com compras governamentais - B11.01a05",
IF(AND(I289="Compras governamentais",K289&lt;&gt;"",L289="Orçamento de empresa"),"Erro: a fonte de preços informada é incompatível com compras governamentais - B11.01a05",
"***")))))</f>
        <v>***</v>
      </c>
      <c r="Y285" s="119" t="str">
        <f t="shared" ref="Y285" si="976" xml:space="preserve">
IF(AND(I285="Compras governamentais",K285&lt;&gt;"",L285="Mídia especializada"),"Erro: a fonte de preços informada é incompatível com compras governamentais - B12.01a05",
IF(AND(I286="Compras governamentais",K286&lt;&gt;"",L286="Mídia especializada"),"Erro: a fonte de preços informada é incompatível com compras governamentais - B12.01a05",
IF(AND(I287="Compras governamentais",K287&lt;&gt;"",L287="Mídia especializada"),"Erro: a fonte de preços informada é incompatível com compras governamentais - B12.01a05",
IF(AND(I288="Compras governamentais",K288&lt;&gt;"",L288="Mídia especializada"),"Erro: a fonte de preços informada é incompatível com compras governamentais - B12.01a05",
IF(AND(I289="Compras governamentais",K289&lt;&gt;"",L289="Mídia especializada"),"Erro: a fonte de preços informada é incompatível com compras governamentais - B12.01a05",
"***")))))</f>
        <v>***</v>
      </c>
      <c r="Z285" s="119" t="str">
        <f t="shared" ref="Z285" si="977" xml:space="preserve">
IF(AND(I286&lt;&gt;"",OR(I285="")),"Erro: há linhas sendo puladas - B13.01a04",
IF(AND(I287&lt;&gt;"",OR(I285="",I286="")),"Erro: há linhas sendo puladas - B13.01a04",
IF(AND(I288&lt;&gt;"",OR(I285="",I286="",I287="")),"Erro: há linhas sendo puladas - B13.01a04",
IF(AND(I289&lt;&gt;"",OR(I285="",I286="",I287="",I288="")),"Erro: há linhas sendo puladas - B13.01a04",
"***"))))</f>
        <v>***</v>
      </c>
      <c r="AA285" s="119" t="str">
        <f t="shared" ref="AA285" si="978" xml:space="preserve">
IF(AND(K286&lt;&gt;"",OR(K285="")),"Erro: há linhas sendo puladas - B14.01a05",
IF(AND(K287&lt;&gt;"",OR(K285="",K286="")),"Erro: há linhas sendo puladas - B14.01a05",
IF(AND(K288&lt;&gt;"",OR(K285="",K286="",K287="")),"Erro: há linhas sendo puladas - B14.01a05",
IF(AND(K289&lt;&gt;"",OR(K285="",K286="",K287="",K288="")),"Erro: há linhas sendo puladas - B14.01a05",
"***"))))</f>
        <v>***</v>
      </c>
      <c r="AB285" s="119" t="str">
        <f t="shared" ref="AB285" si="979" xml:space="preserve">
IF(AND(L286&lt;&gt;"",OR(L285="")),"Erro: há linhas sendo puladas - B15.01a05",
IF(AND(L287&lt;&gt;"",OR(L285="",L286="")),"Erro: há linhas sendo puladas - B15.01a05",
IF(AND(L288&lt;&gt;"",OR(L285="",L286="",L287="")),"Erro: há linhas sendo puladas - B15.01a05",
IF(AND(L289&lt;&gt;"",OR(L285="",L286="",L287="",L288="")),"Erro: há linhas sendo puladas - B15.01a05",
"***"))))</f>
        <v>***</v>
      </c>
      <c r="AC285" s="119" t="str">
        <f t="shared" ref="AC285" si="980" xml:space="preserve">
IF(AND(M286&lt;&gt;"",OR(M285="")),"Erro: há linhas sendo puladas - B16.01a05",
IF(AND(M287&lt;&gt;"",OR(M285="",M286="")),"Erro: há linhas sendo puladas - B16.01a05",
IF(AND(M288&lt;&gt;"",OR(M285="",M286="",M287="")),"Erro: há linhas sendo puladas - B16.01a05",
IF(AND(M289&lt;&gt;"",OR(M285="",M286="",M287="",M288="")),"Erro: há linhas sendo puladas - B16.01a05",
"***"))))</f>
        <v>***</v>
      </c>
      <c r="AD285" s="131" t="str">
        <f t="shared" ref="AD285" si="981" xml:space="preserve">
IF(T285&lt;&gt;"Preenchimento correto","",
IF(K285="","",
IF(M285="Não válido","",
K285)))</f>
        <v/>
      </c>
    </row>
    <row r="286" spans="1:30" ht="15" customHeight="1">
      <c r="A286" s="242"/>
      <c r="B286" s="257"/>
      <c r="C286" s="217"/>
      <c r="D286" s="218"/>
      <c r="E286" s="219"/>
      <c r="F286" s="220"/>
      <c r="G286" s="221"/>
      <c r="H286" s="35">
        <v>2</v>
      </c>
      <c r="I286" s="172"/>
      <c r="J286" s="36" t="str">
        <f xml:space="preserve">
IF(I286="","",
VLOOKUP(I286,'BD EMPRES'!$B$8:$C$507,2,FALSE))</f>
        <v/>
      </c>
      <c r="K286" s="178"/>
      <c r="L286" s="179"/>
      <c r="M286" s="179"/>
      <c r="N286" s="180"/>
      <c r="O286" s="223"/>
      <c r="P286" s="228"/>
      <c r="Q286" s="230"/>
      <c r="R286" s="232"/>
      <c r="S286" s="234"/>
      <c r="T286" s="236"/>
      <c r="U286" s="23"/>
      <c r="V286" s="122"/>
      <c r="W286" s="118"/>
      <c r="X286" s="118"/>
      <c r="Y286" s="118"/>
      <c r="Z286" s="118"/>
      <c r="AA286" s="118"/>
      <c r="AB286" s="118"/>
      <c r="AC286" s="118"/>
      <c r="AD286" s="132" t="str">
        <f t="shared" ref="AD286" si="982" xml:space="preserve">
IF(T285&lt;&gt;"Preenchimento correto","",
IF(K286="","",
IF(M286="Não válido","",
K286)))</f>
        <v/>
      </c>
    </row>
    <row r="287" spans="1:30" ht="15" customHeight="1">
      <c r="A287" s="242"/>
      <c r="B287" s="257"/>
      <c r="C287" s="217"/>
      <c r="D287" s="218"/>
      <c r="E287" s="219"/>
      <c r="F287" s="220"/>
      <c r="G287" s="221"/>
      <c r="H287" s="35">
        <v>3</v>
      </c>
      <c r="I287" s="172"/>
      <c r="J287" s="36" t="str">
        <f xml:space="preserve">
IF(I287="","",
VLOOKUP(I287,'BD EMPRES'!$B$8:$C$507,2,FALSE))</f>
        <v/>
      </c>
      <c r="K287" s="178"/>
      <c r="L287" s="179"/>
      <c r="M287" s="179"/>
      <c r="N287" s="180"/>
      <c r="O287" s="223"/>
      <c r="P287" s="228"/>
      <c r="Q287" s="230"/>
      <c r="R287" s="232"/>
      <c r="S287" s="234"/>
      <c r="T287" s="236"/>
      <c r="U287" s="23"/>
      <c r="V287" s="122"/>
      <c r="W287" s="118"/>
      <c r="X287" s="118"/>
      <c r="Y287" s="118"/>
      <c r="Z287" s="118"/>
      <c r="AA287" s="118"/>
      <c r="AB287" s="118"/>
      <c r="AC287" s="118"/>
      <c r="AD287" s="132" t="str">
        <f t="shared" ref="AD287" si="983" xml:space="preserve">
IF(T285&lt;&gt;"Preenchimento correto","",
IF(K287="","",
IF(M287="Não válido","",
K287)))</f>
        <v/>
      </c>
    </row>
    <row r="288" spans="1:30" ht="15" customHeight="1">
      <c r="A288" s="242"/>
      <c r="B288" s="257"/>
      <c r="C288" s="217"/>
      <c r="D288" s="218"/>
      <c r="E288" s="219"/>
      <c r="F288" s="220"/>
      <c r="G288" s="221"/>
      <c r="H288" s="35">
        <v>4</v>
      </c>
      <c r="I288" s="172"/>
      <c r="J288" s="36" t="str">
        <f xml:space="preserve">
IF(I288="","",
VLOOKUP(I288,'BD EMPRES'!$B$8:$C$507,2,FALSE))</f>
        <v/>
      </c>
      <c r="K288" s="178"/>
      <c r="L288" s="179"/>
      <c r="M288" s="179"/>
      <c r="N288" s="180"/>
      <c r="O288" s="223"/>
      <c r="P288" s="228"/>
      <c r="Q288" s="230"/>
      <c r="R288" s="232"/>
      <c r="S288" s="234"/>
      <c r="T288" s="236"/>
      <c r="U288" s="23"/>
      <c r="V288" s="122"/>
      <c r="W288" s="118"/>
      <c r="X288" s="118"/>
      <c r="Y288" s="118"/>
      <c r="Z288" s="118"/>
      <c r="AA288" s="118"/>
      <c r="AB288" s="118"/>
      <c r="AC288" s="118"/>
      <c r="AD288" s="132" t="str">
        <f t="shared" ref="AD288" si="984" xml:space="preserve">
IF(T285&lt;&gt;"Preenchimento correto","",
IF(K288="","",
IF(M288="Não válido","",
K288)))</f>
        <v/>
      </c>
    </row>
    <row r="289" spans="1:30" ht="15" customHeight="1">
      <c r="A289" s="242"/>
      <c r="B289" s="257"/>
      <c r="C289" s="217"/>
      <c r="D289" s="218"/>
      <c r="E289" s="219"/>
      <c r="F289" s="220"/>
      <c r="G289" s="221"/>
      <c r="H289" s="37">
        <v>5</v>
      </c>
      <c r="I289" s="172"/>
      <c r="J289" s="38" t="str">
        <f xml:space="preserve">
IF(I289="","",
VLOOKUP(I289,'BD EMPRES'!$B$8:$C$507,2,FALSE))</f>
        <v/>
      </c>
      <c r="K289" s="183"/>
      <c r="L289" s="181"/>
      <c r="M289" s="181"/>
      <c r="N289" s="182"/>
      <c r="O289" s="224"/>
      <c r="P289" s="228"/>
      <c r="Q289" s="230"/>
      <c r="R289" s="232"/>
      <c r="S289" s="234"/>
      <c r="T289" s="236"/>
      <c r="U289" s="23"/>
      <c r="V289" s="133"/>
      <c r="W289" s="134"/>
      <c r="X289" s="134"/>
      <c r="Y289" s="134"/>
      <c r="Z289" s="134"/>
      <c r="AA289" s="134"/>
      <c r="AB289" s="134"/>
      <c r="AC289" s="134"/>
      <c r="AD289" s="135" t="str">
        <f t="shared" ref="AD289" si="985" xml:space="preserve">
IF(T285&gt;"Preenchimento correto","",
IF(K289="","",
IF(M289="Não válido","",
K289)))</f>
        <v/>
      </c>
    </row>
    <row r="290" spans="1:30" ht="15" customHeight="1">
      <c r="A290" s="242"/>
      <c r="B290" s="257" t="str">
        <f>IF(OR('BD ITEM'!$Q68&lt;&gt;"Preenchimento correto"),"",'BD ITEM'!B68)</f>
        <v/>
      </c>
      <c r="C290" s="262" t="str">
        <f>IF(OR('BD ITEM'!$Q68&lt;&gt;"Preenchimento correto"),"",'BD ITEM'!C68)</f>
        <v/>
      </c>
      <c r="D290" s="218" t="str">
        <f>IF(OR('BD ITEM'!$Q68&lt;&gt;"Preenchimento correto"),"",'BD ITEM'!D68)</f>
        <v/>
      </c>
      <c r="E290" s="220" t="str">
        <f>IF(OR('BD ITEM'!$Q68&lt;&gt;"Preenchimento correto"),"",'BD ITEM'!J68)</f>
        <v/>
      </c>
      <c r="F290" s="220" t="str">
        <f>IF(OR('BD ITEM'!$Q68&lt;&gt;"Preenchimento correto"),"",'BD ITEM'!K68)</f>
        <v/>
      </c>
      <c r="G290" s="221" t="str">
        <f>IF(OR('BD ITEM'!$Q68&lt;&gt;"Preenchimento correto"),"",'BD ITEM'!L68)</f>
        <v/>
      </c>
      <c r="H290" s="39">
        <v>1</v>
      </c>
      <c r="I290" s="173"/>
      <c r="J290" s="34" t="str">
        <f xml:space="preserve">
IF(I290="","",
VLOOKUP(I290,'BD EMPRES'!$B$8:$C$507,2,FALSE))</f>
        <v/>
      </c>
      <c r="K290" s="175"/>
      <c r="L290" s="176"/>
      <c r="M290" s="176"/>
      <c r="N290" s="177"/>
      <c r="O290" s="222"/>
      <c r="P290" s="228" t="str">
        <f t="shared" ref="P290" si="986" xml:space="preserve">
IF(AND(K290="",K291="",K292="",K293="",K294=""),"",
COUNTIFS(K290:K294,"&lt;&gt;""",M290:M294,"=Válido"))</f>
        <v/>
      </c>
      <c r="Q290" s="230" t="str">
        <f t="shared" ref="Q290" si="987" xml:space="preserve">
IF(T290&lt;&gt;"Preenchimento correto","",
IF(P290=1,0,
IF(P290=0,"",
IF(P290="","",
ROUND(_xlfn.STDEV.S(AD290:AD294)/AVERAGE(AD290:AD294),4)))))</f>
        <v/>
      </c>
      <c r="R290" s="232" t="str">
        <f t="shared" ref="R290" si="988" xml:space="preserve">
IF(T290&lt;&gt;"Preenchimento correto","",
IF(P290="","",
IF(P290=0,"",
IF(O290="","",
IF(O290="Menor valor",MIN(AD290:AD294),
IF(AND(O290="Tend. central",Q290&lt;=0.25),ROUND(AVERAGE(AD290:AD294),2),
IF(AND(O290="Tend. central",Q290&gt;0.25),ROUND(MEDIAN(AD290:AD294),2))))))))</f>
        <v/>
      </c>
      <c r="S290" s="234" t="str">
        <f t="shared" ref="S290" si="989" xml:space="preserve">
IF(T290&lt;&gt;"Preenchimento correto","",
IF(O290="","",
IF(P290="","",
IF(P290=0,"",
IF(OR(G290="",R290=""),"",
G290*R290)))))</f>
        <v/>
      </c>
      <c r="T290" s="236" t="str">
        <f t="shared" ref="T290" si="990" xml:space="preserve">
IF(AND(A290="",B290="",I290="",I291="",I292="",I293="",I294="",K290="",K291="",K292="",K293="",K294="",L290="",L291="",L292="",L293="",L294="",M290="",M291="",M292="",M293="",M294="",O290=""),"",
IF(A290="","Preenchimento incompleto: falta informar o ID SEC - B01.01",
IF(AND(A290&lt;&gt;"",B290&lt;&gt;"",I290="",I291="",I292="",I293="",I294="",K290="",K291="",K292="",K293="",K294="",L290="",L291="",L292="",L293="",L294="",M290="",M291="",M292="",M293="",M294="",O290=""),"Preenchimento incompleto: item sem nenhuma informação de empresa e preço e fonte de preço e validade do orçamento e modalidade de cálculo - B02.01",
IF(AND(B290="",OR(I290&lt;&gt;"",I291&lt;&gt;"",I292&lt;&gt;"",I293&lt;&gt;"",I294&lt;&gt;"",K290&lt;&gt;"",K291&lt;&gt;"",K292&lt;&gt;"",K293&lt;&gt;"",K294&lt;&gt;"",L290&lt;&gt;"",L291&lt;&gt;"",L292&lt;&gt;"",L293&lt;&gt;"",L294&lt;&gt;"",M290&lt;&gt;"",M291&lt;&gt;"",M292&lt;&gt;"",M293&lt;&gt;"",M294&lt;&gt;"",O290&lt;&gt;"")),"Erro: há empresa(s) e/ou preço(s) e/ou fonte(s) de preço e/ou validade(s) do orçamento e/ou modalidade de cálculo informados para item inexistente - B03.01",
IF(AND(I290&lt;&gt;"",OR(K290="",L290="",M290="",O290="")),"Preenchimento incompleto: empresa sem preço e(ou) fonte de preço e(ou) validade do orçamento e(ou) modalidade de cálculo associados - B04.01",
IF(AND(I291&lt;&gt;"",OR(K291="",L291="",M291="",O290="")),"Preenchimento incompleto: empresa sem preço e(ou) fonte de preço e(ou) validade do orçamento e(ou) modalidade de cálculo associados - B04.02",
IF(AND(I292&lt;&gt;"",OR(K292="",L292="",M292="",O290="")),"Preenchimento incompleto: empresa sem preço e(ou) fonte de preço e(ou) validade do orçamento e(ou) modalidade de cálculo associados - B04.03",
IF(AND(I293&lt;&gt;"",OR(K293="",L293="",M293="",O290="")),"Preenchimento incompleto: empresa sem preço e(ou) fonte de preço e(ou) validade do orçamento e(ou) modalidade de cálculo associados - B04.04",
IF(AND(I294&lt;&gt;"",OR(K294="",L294="",M294="",O290="")),"Preenchimento incompleto: empresa sem preço e(ou) fonte de preço e(ou) validade do orçamento e(ou) modalidade de cálculo associados - B04.05",
IF(AND(K290&lt;&gt;"",OR(I290="",L290="",M290="",O290="")),"Preenchimento incompleto: preço sem empresa e(ou) fonte do preço associados e(ou) validade do orçamento e(ou) modalidade de cálculo associados - B05.01",
IF(AND(K291&lt;&gt;"",OR(I291="",L291="",M291="",O290="")),"Preenchimento incompleto: preço sem empresa e(ou) fonte do preço associados e(ou) validade do orçamento e(ou) modalidade de cálculo associados - B05.02",
IF(AND(K292&lt;&gt;"",OR(I292="",L292="",M292="",O290="")),"Preenchimento incompleto: preço sem empresa e(ou) fonte do preço associados e(ou) validade do orçamento e(ou) modalidade de cálculo associados - B05.03",
IF(AND(K293&lt;&gt;"",OR(I293="",L293="",M293="",O290="")),"Preenchimento incompleto: preço sem empresa e(ou) fonte do preço associados e(ou) validade do orçamento e(ou) modalidade de cálculo associados - B05.04",
IF(AND(K294&lt;&gt;"",OR(I294="",L294="",M294="",O290="")),"Preenchimento incompleto: preço sem empresa e(ou) fonte do preço associados e(ou) validade do orçamento e(ou) modalidade de cálculo associados - B05.05",
IF(AND(L290&lt;&gt;"",OR(K290="",I290="",M290="",O290="")),"Preenchimento incompleto: fonte do preço sem empresa e(ou) preço associados e(ou) validade do orçamento e(ou) modalidade de cálculo associados - B06.01",
IF(AND(L291&lt;&gt;"",OR(K291="",I291="",M291="",O290="")),"Preenchimento incompleto: fonte do preço sem empresa e(ou) preço associados e(ou) validade do orçamento e(ou) modalidade de cálculo associados - B06.02",
IF(AND(L292&lt;&gt;"",OR(K292="",I292="",M292="",O290="")),"Preenchimento incompleto: fonte do preço sem empresa e(ou) preço associados e(ou) validade do orçamento e(ou) modalidade de cálculo associados - B06.03",
IF(AND(L293&lt;&gt;"",OR(K293="",I293="",M293="",O290="")),"Preenchimento incompleto: fonte do preço sem empresa e(ou) preço associados e(ou) validade do orçamento e(ou) modalidade de cálculo associados - B06.04",
IF(AND(L294&lt;&gt;"",OR(K294="",I294="",M294="",O290="")),"Preenchimento incompleto: fonte do preço sem empresa e(ou) preço associados e(ou) validade do orçamento e(ou) modalidade de cálculo associados - B06.05",
IF(AND(M290&lt;&gt;"",OR(K290="",I290="",L290="",O290="")),"Preenchimento incompleto: validade do orçamento sem empresa e(ou) preço associados e(ou) fonte do preço e(ou) modalidade de cálculo associados - B07.01",
IF(AND(M291&lt;&gt;"",OR(K291="",I291="",L291="",O290="")),"Preenchimento incompleto: validade do orçamento sem empresa e(ou) preço associados e(ou) fonte do preço e(ou) modalidade de cálculo associados - B07.02",
IF(AND(M292&lt;&gt;"",OR(K292="",I292="",L292="",O290="")),"Preenchimento incompleto: validade do orçamento sem empresa e(ou) preço associados e(ou) fonte do preço e(ou) modalidade de cálculo associados - B07.03",
IF(AND(M293&lt;&gt;"",OR(K293="",I293="",L293="",O290="")),"Preenchimento incompleto: validade do orçamento sem empresa e(ou) preço associados e(ou) fonte do preço e(ou) modalidade de cálculo associados - B07.04",
IF(AND(M294&lt;&gt;"",OR(K294="",I294="",L294="",O290="")),"Preenchimento incompleto: validade do orçamento sem empresa e(ou) preço associados e(ou) fonte do preço e(ou) modalidade de cálculo associados - B07.05",
IF(O290="","Preenchimento incompleto: modalidade de cálculo não informada - B08.01",
IF(V290="Erro: há repetição de empresa de mídia especializada para o item sendo precificado - B09.01a05","Erro: há repetição de empresa de mídia especializada para o item sendo precificado - B09.01a05",
IF(W290="Erro: há repetição de empresa de orçamento de empresa para o item sendo precificado - B10.01a05","Erro: há repetição de empresa de orçamento de empresa para o item sendo precificado - B10.01a05",
IF(X290="Erro: a fonte de preços informada é incompatível com compras governamentais - B11.01a05","Erro: a fonte de preços informada é incompatível com compras governamentais - B11.01a05",
IF(Y290="Erro: a fonte de preços informada é incompatível com compras governamentais - B12.01a05","Erro: a fonte de preços informada é incompatível com compras governamentais - B12.01a05",
IF(Z290="Erro: há linhas sendo puladas - B13.01a04","Erro: há linhas sendo puladas - B13.01a04",
IF(AA290="Erro: há linhas sendo puladas - B14.01a05","Erro: há linhas sendo puladas - B14.01a05",
IF(AB290="Erro: há linhas sendo puladas - B15.01a05","Erro: há linhas sendo puladas - B15.01a05",
IF(AC290="Erro: há linhas sendo puladas - B16.01a05","Erro: há linhas sendo puladas - B16.01a05",
IF(AND(P290&lt;&gt;"",P290=0),"Preenchimento incompleto: número de propostas válidas igual a zero - B17.01",
"Preenchimento correto"))))))))))))))))))))))))))))))))))</f>
        <v/>
      </c>
      <c r="U290" s="23"/>
      <c r="V290" s="121" t="str">
        <f t="shared" ref="V290" si="991" xml:space="preserve">
IF(COUNTIFS(I290:I294,I290,L290:L294,"=Mídia especializada")&gt;1,"Erro: há repetição de empresa de mídia especializada para o item sendo precificado - B09.01a05",
IF(COUNTIFS(I290:I294,I291,L290:L294,"=Mídia especializada")&gt;1,"Erro: há repetição de empresa de mídia especializada para o item sendo precificado - B09.01a05",
IF(COUNTIFS(I290:I294,I292,L290:L294,"=Mídia especializada")&gt;1,"Erro: há repetição de empresa de mídia especializada para o item sendo precificado - B09.01a05",
IF(COUNTIFS(I290:I294,I293,L290:L294,"=Mídia especializada")&gt;1,"Erro: há repetição de empresa de mídia especializada para o item sendo precificado - B09.01a05",
IF(COUNTIFS(I290:I294,I294,L290:L294,"=Mídia especializada")&gt;1,"Erro: há repetição de empresa de mídia especializada para o item sendo precificado - B09.01a05",
"***")))))</f>
        <v>***</v>
      </c>
      <c r="W290" s="119" t="str">
        <f t="shared" ref="W290" si="992" xml:space="preserve">
IF(COUNTIFS(I290:I294,I290,L290:L294,"=Orçamento de empresa")&gt;1,"Erro: há repetição de empresa de orçamento de empresa para o item sendo precificado - B10.01a05",
IF(COUNTIFS(I290:I294,I291,L290:L294,"=Orçamento de empresa")&gt;1,"Erro: há repetição de empresa de orçamento de empresa para o item sendo precificado - B10.01a05",
IF(COUNTIFS(I290:I294,I292,L290:L294,"=Orçamento de empresa")&gt;1,"Erro: há repetição de empresa de orçamento de empresa para o item sendo precificado - B10.01a05",
IF(COUNTIFS(I290:I294,I293,L290:L294,"=Orçamento de empresa")&gt;1,"Erro: há repetição de empresa de orçamento de empresa para o item sendo precificado - B10.01a05",
IF(COUNTIFS(I290:I294,I294,L290:L294,"=Orçamento de empresa")&gt;1,"Erro: há repetição de empresa de orçamento de empresa para o item sendo precificado - B10.01a05",
"***")))))</f>
        <v>***</v>
      </c>
      <c r="X290" s="119" t="str">
        <f t="shared" ref="X290" si="993" xml:space="preserve">
IF(AND(I290="Compras governamentais",K290&lt;&gt;"",L290="Orçamento de empresa"),"Erro: a fonte de preços informada é incompatível com compras governamentais - B11.01a05",
IF(AND(I291="Compras governamentais",K291&lt;&gt;"",L291="Orçamento de empresa"),"Erro: a fonte de preços informada é incompatível com compras governamentais - B11.01a05",
IF(AND(I292="Compras governamentais",K292&lt;&gt;"",L292="Orçamento de empresa"),"Erro: a fonte de preços informada é incompatível com compras governamentais - B11.01a05",
IF(AND(I293="Compras governamentais",K293&lt;&gt;"",L293="Orçamento de empresa"),"Erro: a fonte de preços informada é incompatível com compras governamentais - B11.01a05",
IF(AND(I294="Compras governamentais",K294&lt;&gt;"",L294="Orçamento de empresa"),"Erro: a fonte de preços informada é incompatível com compras governamentais - B11.01a05",
"***")))))</f>
        <v>***</v>
      </c>
      <c r="Y290" s="119" t="str">
        <f t="shared" ref="Y290" si="994" xml:space="preserve">
IF(AND(I290="Compras governamentais",K290&lt;&gt;"",L290="Mídia especializada"),"Erro: a fonte de preços informada é incompatível com compras governamentais - B12.01a05",
IF(AND(I291="Compras governamentais",K291&lt;&gt;"",L291="Mídia especializada"),"Erro: a fonte de preços informada é incompatível com compras governamentais - B12.01a05",
IF(AND(I292="Compras governamentais",K292&lt;&gt;"",L292="Mídia especializada"),"Erro: a fonte de preços informada é incompatível com compras governamentais - B12.01a05",
IF(AND(I293="Compras governamentais",K293&lt;&gt;"",L293="Mídia especializada"),"Erro: a fonte de preços informada é incompatível com compras governamentais - B12.01a05",
IF(AND(I294="Compras governamentais",K294&lt;&gt;"",L294="Mídia especializada"),"Erro: a fonte de preços informada é incompatível com compras governamentais - B12.01a05",
"***")))))</f>
        <v>***</v>
      </c>
      <c r="Z290" s="119" t="str">
        <f t="shared" ref="Z290" si="995" xml:space="preserve">
IF(AND(I291&lt;&gt;"",OR(I290="")),"Erro: há linhas sendo puladas - B13.01a04",
IF(AND(I292&lt;&gt;"",OR(I290="",I291="")),"Erro: há linhas sendo puladas - B13.01a04",
IF(AND(I293&lt;&gt;"",OR(I290="",I291="",I292="")),"Erro: há linhas sendo puladas - B13.01a04",
IF(AND(I294&lt;&gt;"",OR(I290="",I291="",I292="",I293="")),"Erro: há linhas sendo puladas - B13.01a04",
"***"))))</f>
        <v>***</v>
      </c>
      <c r="AA290" s="119" t="str">
        <f t="shared" ref="AA290" si="996" xml:space="preserve">
IF(AND(K291&lt;&gt;"",OR(K290="")),"Erro: há linhas sendo puladas - B14.01a05",
IF(AND(K292&lt;&gt;"",OR(K290="",K291="")),"Erro: há linhas sendo puladas - B14.01a05",
IF(AND(K293&lt;&gt;"",OR(K290="",K291="",K292="")),"Erro: há linhas sendo puladas - B14.01a05",
IF(AND(K294&lt;&gt;"",OR(K290="",K291="",K292="",K293="")),"Erro: há linhas sendo puladas - B14.01a05",
"***"))))</f>
        <v>***</v>
      </c>
      <c r="AB290" s="119" t="str">
        <f t="shared" ref="AB290" si="997" xml:space="preserve">
IF(AND(L291&lt;&gt;"",OR(L290="")),"Erro: há linhas sendo puladas - B15.01a05",
IF(AND(L292&lt;&gt;"",OR(L290="",L291="")),"Erro: há linhas sendo puladas - B15.01a05",
IF(AND(L293&lt;&gt;"",OR(L290="",L291="",L292="")),"Erro: há linhas sendo puladas - B15.01a05",
IF(AND(L294&lt;&gt;"",OR(L290="",L291="",L292="",L293="")),"Erro: há linhas sendo puladas - B15.01a05",
"***"))))</f>
        <v>***</v>
      </c>
      <c r="AC290" s="119" t="str">
        <f t="shared" ref="AC290" si="998" xml:space="preserve">
IF(AND(M291&lt;&gt;"",OR(M290="")),"Erro: há linhas sendo puladas - B16.01a05",
IF(AND(M292&lt;&gt;"",OR(M290="",M291="")),"Erro: há linhas sendo puladas - B16.01a05",
IF(AND(M293&lt;&gt;"",OR(M290="",M291="",M292="")),"Erro: há linhas sendo puladas - B16.01a05",
IF(AND(M294&lt;&gt;"",OR(M290="",M291="",M292="",M293="")),"Erro: há linhas sendo puladas - B16.01a05",
"***"))))</f>
        <v>***</v>
      </c>
      <c r="AD290" s="131" t="str">
        <f t="shared" ref="AD290" si="999" xml:space="preserve">
IF(T290&lt;&gt;"Preenchimento correto","",
IF(K290="","",
IF(M290="Não válido","",
K290)))</f>
        <v/>
      </c>
    </row>
    <row r="291" spans="1:30" ht="15" customHeight="1">
      <c r="A291" s="242"/>
      <c r="B291" s="257"/>
      <c r="C291" s="262"/>
      <c r="D291" s="218"/>
      <c r="E291" s="220"/>
      <c r="F291" s="220"/>
      <c r="G291" s="221"/>
      <c r="H291" s="35">
        <v>2</v>
      </c>
      <c r="I291" s="172"/>
      <c r="J291" s="36" t="str">
        <f xml:space="preserve">
IF(I291="","",
VLOOKUP(I291,'BD EMPRES'!$B$8:$C$507,2,FALSE))</f>
        <v/>
      </c>
      <c r="K291" s="178"/>
      <c r="L291" s="179"/>
      <c r="M291" s="179"/>
      <c r="N291" s="180"/>
      <c r="O291" s="223"/>
      <c r="P291" s="228"/>
      <c r="Q291" s="230"/>
      <c r="R291" s="232"/>
      <c r="S291" s="234"/>
      <c r="T291" s="236"/>
      <c r="U291" s="23"/>
      <c r="V291" s="122"/>
      <c r="W291" s="118"/>
      <c r="X291" s="118"/>
      <c r="Y291" s="118"/>
      <c r="Z291" s="118"/>
      <c r="AA291" s="118"/>
      <c r="AB291" s="118"/>
      <c r="AC291" s="118"/>
      <c r="AD291" s="132" t="str">
        <f t="shared" ref="AD291" si="1000" xml:space="preserve">
IF(T290&lt;&gt;"Preenchimento correto","",
IF(K291="","",
IF(M291="Não válido","",
K291)))</f>
        <v/>
      </c>
    </row>
    <row r="292" spans="1:30" ht="15" customHeight="1">
      <c r="A292" s="242"/>
      <c r="B292" s="257"/>
      <c r="C292" s="262"/>
      <c r="D292" s="218"/>
      <c r="E292" s="220"/>
      <c r="F292" s="220"/>
      <c r="G292" s="221"/>
      <c r="H292" s="35">
        <v>3</v>
      </c>
      <c r="I292" s="172"/>
      <c r="J292" s="36" t="str">
        <f xml:space="preserve">
IF(I292="","",
VLOOKUP(I292,'BD EMPRES'!$B$8:$C$507,2,FALSE))</f>
        <v/>
      </c>
      <c r="K292" s="178"/>
      <c r="L292" s="179"/>
      <c r="M292" s="179"/>
      <c r="N292" s="180"/>
      <c r="O292" s="223"/>
      <c r="P292" s="228"/>
      <c r="Q292" s="230"/>
      <c r="R292" s="232"/>
      <c r="S292" s="234"/>
      <c r="T292" s="236"/>
      <c r="U292" s="23"/>
      <c r="V292" s="122"/>
      <c r="W292" s="118"/>
      <c r="X292" s="118"/>
      <c r="Y292" s="118"/>
      <c r="Z292" s="118"/>
      <c r="AA292" s="118"/>
      <c r="AB292" s="118"/>
      <c r="AC292" s="118"/>
      <c r="AD292" s="132" t="str">
        <f t="shared" ref="AD292" si="1001" xml:space="preserve">
IF(T290&lt;&gt;"Preenchimento correto","",
IF(K292="","",
IF(M292="Não válido","",
K292)))</f>
        <v/>
      </c>
    </row>
    <row r="293" spans="1:30" ht="15" customHeight="1">
      <c r="A293" s="242"/>
      <c r="B293" s="257"/>
      <c r="C293" s="262"/>
      <c r="D293" s="218"/>
      <c r="E293" s="220"/>
      <c r="F293" s="220"/>
      <c r="G293" s="221"/>
      <c r="H293" s="35">
        <v>4</v>
      </c>
      <c r="I293" s="172"/>
      <c r="J293" s="36" t="str">
        <f xml:space="preserve">
IF(I293="","",
VLOOKUP(I293,'BD EMPRES'!$B$8:$C$507,2,FALSE))</f>
        <v/>
      </c>
      <c r="K293" s="178"/>
      <c r="L293" s="179"/>
      <c r="M293" s="179"/>
      <c r="N293" s="180"/>
      <c r="O293" s="223"/>
      <c r="P293" s="228"/>
      <c r="Q293" s="230"/>
      <c r="R293" s="232"/>
      <c r="S293" s="234"/>
      <c r="T293" s="236"/>
      <c r="U293" s="23"/>
      <c r="V293" s="122"/>
      <c r="W293" s="118"/>
      <c r="X293" s="118"/>
      <c r="Y293" s="118"/>
      <c r="Z293" s="118"/>
      <c r="AA293" s="118"/>
      <c r="AB293" s="118"/>
      <c r="AC293" s="118"/>
      <c r="AD293" s="132" t="str">
        <f t="shared" ref="AD293" si="1002" xml:space="preserve">
IF(T290&lt;&gt;"Preenchimento correto","",
IF(K293="","",
IF(M293="Não válido","",
K293)))</f>
        <v/>
      </c>
    </row>
    <row r="294" spans="1:30" ht="15" customHeight="1">
      <c r="A294" s="242"/>
      <c r="B294" s="257"/>
      <c r="C294" s="262"/>
      <c r="D294" s="218"/>
      <c r="E294" s="220"/>
      <c r="F294" s="220"/>
      <c r="G294" s="221"/>
      <c r="H294" s="37">
        <v>5</v>
      </c>
      <c r="I294" s="172"/>
      <c r="J294" s="38" t="str">
        <f xml:space="preserve">
IF(I294="","",
VLOOKUP(I294,'BD EMPRES'!$B$8:$C$507,2,FALSE))</f>
        <v/>
      </c>
      <c r="K294" s="183"/>
      <c r="L294" s="181"/>
      <c r="M294" s="181"/>
      <c r="N294" s="182"/>
      <c r="O294" s="224"/>
      <c r="P294" s="228"/>
      <c r="Q294" s="230"/>
      <c r="R294" s="232"/>
      <c r="S294" s="234"/>
      <c r="T294" s="236"/>
      <c r="U294" s="23"/>
      <c r="V294" s="133"/>
      <c r="W294" s="134"/>
      <c r="X294" s="134"/>
      <c r="Y294" s="134"/>
      <c r="Z294" s="134"/>
      <c r="AA294" s="134"/>
      <c r="AB294" s="134"/>
      <c r="AC294" s="134"/>
      <c r="AD294" s="135" t="str">
        <f t="shared" ref="AD294" si="1003" xml:space="preserve">
IF(T290&gt;"Preenchimento correto","",
IF(K294="","",
IF(M294="Não válido","",
K294)))</f>
        <v/>
      </c>
    </row>
    <row r="295" spans="1:30" ht="15" customHeight="1">
      <c r="A295" s="242"/>
      <c r="B295" s="284" t="str">
        <f>IF(OR('BD ITEM'!$Q69&lt;&gt;"Preenchimento correto"),"",'BD ITEM'!B69)</f>
        <v/>
      </c>
      <c r="C295" s="287" t="str">
        <f>IF(OR('BD ITEM'!$Q69&lt;&gt;"Preenchimento correto"),"",'BD ITEM'!C69)</f>
        <v/>
      </c>
      <c r="D295" s="278" t="str">
        <f>IF(OR('BD ITEM'!$Q69&lt;&gt;"Preenchimento correto"),"",'BD ITEM'!D69)</f>
        <v/>
      </c>
      <c r="E295" s="278" t="str">
        <f>IF(OR('BD ITEM'!$Q69&lt;&gt;"Preenchimento correto"),"",'BD ITEM'!J69)</f>
        <v/>
      </c>
      <c r="F295" s="278" t="str">
        <f>IF(OR('BD ITEM'!$Q69&lt;&gt;"Preenchimento correto"),"",'BD ITEM'!K69)</f>
        <v/>
      </c>
      <c r="G295" s="281" t="str">
        <f>IF(OR('BD ITEM'!$Q69&lt;&gt;"Preenchimento correto"),"",'BD ITEM'!L69)</f>
        <v/>
      </c>
      <c r="H295" s="39">
        <v>1</v>
      </c>
      <c r="I295" s="173"/>
      <c r="J295" s="34" t="str">
        <f xml:space="preserve">
IF(I295="","",
VLOOKUP(I295,'BD EMPRES'!$B$8:$C$507,2,FALSE))</f>
        <v/>
      </c>
      <c r="K295" s="175"/>
      <c r="L295" s="176"/>
      <c r="M295" s="176"/>
      <c r="N295" s="177"/>
      <c r="O295" s="222"/>
      <c r="P295" s="228" t="str">
        <f t="shared" ref="P295" si="1004" xml:space="preserve">
IF(AND(K295="",K296="",K297="",K298="",K299=""),"",
COUNTIFS(K295:K299,"&lt;&gt;""",M295:M299,"=Válido"))</f>
        <v/>
      </c>
      <c r="Q295" s="230" t="str">
        <f t="shared" ref="Q295" si="1005" xml:space="preserve">
IF(T295&lt;&gt;"Preenchimento correto","",
IF(P295=1,0,
IF(P295=0,"",
IF(P295="","",
ROUND(_xlfn.STDEV.S(AD295:AD299)/AVERAGE(AD295:AD299),4)))))</f>
        <v/>
      </c>
      <c r="R295" s="232" t="str">
        <f t="shared" ref="R295" si="1006" xml:space="preserve">
IF(T295&lt;&gt;"Preenchimento correto","",
IF(P295="","",
IF(P295=0,"",
IF(O295="","",
IF(O295="Menor valor",MIN(AD295:AD299),
IF(AND(O295="Tend. central",Q295&lt;=0.25),ROUND(AVERAGE(AD295:AD299),2),
IF(AND(O295="Tend. central",Q295&gt;0.25),ROUND(MEDIAN(AD295:AD299),2))))))))</f>
        <v/>
      </c>
      <c r="S295" s="234" t="str">
        <f t="shared" ref="S295" si="1007" xml:space="preserve">
IF(T295&lt;&gt;"Preenchimento correto","",
IF(O295="","",
IF(P295="","",
IF(P295=0,"",
IF(OR(G295="",R295=""),"",
G295*R295)))))</f>
        <v/>
      </c>
      <c r="T295" s="236" t="str">
        <f t="shared" ref="T295" si="1008" xml:space="preserve">
IF(AND(A295="",B295="",I295="",I296="",I297="",I298="",I299="",K295="",K296="",K297="",K298="",K299="",L295="",L296="",L297="",L298="",L299="",M295="",M296="",M297="",M298="",M299="",O295=""),"",
IF(A295="","Preenchimento incompleto: falta informar o ID SEC - B01.01",
IF(AND(A295&lt;&gt;"",B295&lt;&gt;"",I295="",I296="",I297="",I298="",I299="",K295="",K296="",K297="",K298="",K299="",L295="",L296="",L297="",L298="",L299="",M295="",M296="",M297="",M298="",M299="",O295=""),"Preenchimento incompleto: item sem nenhuma informação de empresa e preço e fonte de preço e validade do orçamento e modalidade de cálculo - B02.01",
IF(AND(B295="",OR(I295&lt;&gt;"",I296&lt;&gt;"",I297&lt;&gt;"",I298&lt;&gt;"",I299&lt;&gt;"",K295&lt;&gt;"",K296&lt;&gt;"",K297&lt;&gt;"",K298&lt;&gt;"",K299&lt;&gt;"",L295&lt;&gt;"",L296&lt;&gt;"",L297&lt;&gt;"",L298&lt;&gt;"",L299&lt;&gt;"",M295&lt;&gt;"",M296&lt;&gt;"",M297&lt;&gt;"",M298&lt;&gt;"",M299&lt;&gt;"",O295&lt;&gt;"")),"Erro: há empresa(s) e/ou preço(s) e/ou fonte(s) de preço e/ou validade(s) do orçamento e/ou modalidade de cálculo informados para item inexistente - B03.01",
IF(AND(I295&lt;&gt;"",OR(K295="",L295="",M295="",O295="")),"Preenchimento incompleto: empresa sem preço e(ou) fonte de preço e(ou) validade do orçamento e(ou) modalidade de cálculo associados - B04.01",
IF(AND(I296&lt;&gt;"",OR(K296="",L296="",M296="",O295="")),"Preenchimento incompleto: empresa sem preço e(ou) fonte de preço e(ou) validade do orçamento e(ou) modalidade de cálculo associados - B04.02",
IF(AND(I297&lt;&gt;"",OR(K297="",L297="",M297="",O295="")),"Preenchimento incompleto: empresa sem preço e(ou) fonte de preço e(ou) validade do orçamento e(ou) modalidade de cálculo associados - B04.03",
IF(AND(I298&lt;&gt;"",OR(K298="",L298="",M298="",O295="")),"Preenchimento incompleto: empresa sem preço e(ou) fonte de preço e(ou) validade do orçamento e(ou) modalidade de cálculo associados - B04.04",
IF(AND(I299&lt;&gt;"",OR(K299="",L299="",M299="",O295="")),"Preenchimento incompleto: empresa sem preço e(ou) fonte de preço e(ou) validade do orçamento e(ou) modalidade de cálculo associados - B04.05",
IF(AND(K295&lt;&gt;"",OR(I295="",L295="",M295="",O295="")),"Preenchimento incompleto: preço sem empresa e(ou) fonte do preço associados e(ou) validade do orçamento e(ou) modalidade de cálculo associados - B05.01",
IF(AND(K296&lt;&gt;"",OR(I296="",L296="",M296="",O295="")),"Preenchimento incompleto: preço sem empresa e(ou) fonte do preço associados e(ou) validade do orçamento e(ou) modalidade de cálculo associados - B05.02",
IF(AND(K297&lt;&gt;"",OR(I297="",L297="",M297="",O295="")),"Preenchimento incompleto: preço sem empresa e(ou) fonte do preço associados e(ou) validade do orçamento e(ou) modalidade de cálculo associados - B05.03",
IF(AND(K298&lt;&gt;"",OR(I298="",L298="",M298="",O295="")),"Preenchimento incompleto: preço sem empresa e(ou) fonte do preço associados e(ou) validade do orçamento e(ou) modalidade de cálculo associados - B05.04",
IF(AND(K299&lt;&gt;"",OR(I299="",L299="",M299="",O295="")),"Preenchimento incompleto: preço sem empresa e(ou) fonte do preço associados e(ou) validade do orçamento e(ou) modalidade de cálculo associados - B05.05",
IF(AND(L295&lt;&gt;"",OR(K295="",I295="",M295="",O295="")),"Preenchimento incompleto: fonte do preço sem empresa e(ou) preço associados e(ou) validade do orçamento e(ou) modalidade de cálculo associados - B06.01",
IF(AND(L296&lt;&gt;"",OR(K296="",I296="",M296="",O295="")),"Preenchimento incompleto: fonte do preço sem empresa e(ou) preço associados e(ou) validade do orçamento e(ou) modalidade de cálculo associados - B06.02",
IF(AND(L297&lt;&gt;"",OR(K297="",I297="",M297="",O295="")),"Preenchimento incompleto: fonte do preço sem empresa e(ou) preço associados e(ou) validade do orçamento e(ou) modalidade de cálculo associados - B06.03",
IF(AND(L298&lt;&gt;"",OR(K298="",I298="",M298="",O295="")),"Preenchimento incompleto: fonte do preço sem empresa e(ou) preço associados e(ou) validade do orçamento e(ou) modalidade de cálculo associados - B06.04",
IF(AND(L299&lt;&gt;"",OR(K299="",I299="",M299="",O295="")),"Preenchimento incompleto: fonte do preço sem empresa e(ou) preço associados e(ou) validade do orçamento e(ou) modalidade de cálculo associados - B06.05",
IF(AND(M295&lt;&gt;"",OR(K295="",I295="",L295="",O295="")),"Preenchimento incompleto: validade do orçamento sem empresa e(ou) preço associados e(ou) fonte do preço e(ou) modalidade de cálculo associados - B07.01",
IF(AND(M296&lt;&gt;"",OR(K296="",I296="",L296="",O295="")),"Preenchimento incompleto: validade do orçamento sem empresa e(ou) preço associados e(ou) fonte do preço e(ou) modalidade de cálculo associados - B07.02",
IF(AND(M297&lt;&gt;"",OR(K297="",I297="",L297="",O295="")),"Preenchimento incompleto: validade do orçamento sem empresa e(ou) preço associados e(ou) fonte do preço e(ou) modalidade de cálculo associados - B07.03",
IF(AND(M298&lt;&gt;"",OR(K298="",I298="",L298="",O295="")),"Preenchimento incompleto: validade do orçamento sem empresa e(ou) preço associados e(ou) fonte do preço e(ou) modalidade de cálculo associados - B07.04",
IF(AND(M299&lt;&gt;"",OR(K299="",I299="",L299="",O295="")),"Preenchimento incompleto: validade do orçamento sem empresa e(ou) preço associados e(ou) fonte do preço e(ou) modalidade de cálculo associados - B07.05",
IF(O295="","Preenchimento incompleto: modalidade de cálculo não informada - B08.01",
IF(V295="Erro: há repetição de empresa de mídia especializada para o item sendo precificado - B09.01a05","Erro: há repetição de empresa de mídia especializada para o item sendo precificado - B09.01a05",
IF(W295="Erro: há repetição de empresa de orçamento de empresa para o item sendo precificado - B10.01a05","Erro: há repetição de empresa de orçamento de empresa para o item sendo precificado - B10.01a05",
IF(X295="Erro: a fonte de preços informada é incompatível com compras governamentais - B11.01a05","Erro: a fonte de preços informada é incompatível com compras governamentais - B11.01a05",
IF(Y295="Erro: a fonte de preços informada é incompatível com compras governamentais - B12.01a05","Erro: a fonte de preços informada é incompatível com compras governamentais - B12.01a05",
IF(Z295="Erro: há linhas sendo puladas - B13.01a04","Erro: há linhas sendo puladas - B13.01a04",
IF(AA295="Erro: há linhas sendo puladas - B14.01a05","Erro: há linhas sendo puladas - B14.01a05",
IF(AB295="Erro: há linhas sendo puladas - B15.01a05","Erro: há linhas sendo puladas - B15.01a05",
IF(AC295="Erro: há linhas sendo puladas - B16.01a05","Erro: há linhas sendo puladas - B16.01a05",
IF(AND(P295&lt;&gt;"",P295=0),"Preenchimento incompleto: número de propostas válidas igual a zero - B17.01",
"Preenchimento correto"))))))))))))))))))))))))))))))))))</f>
        <v/>
      </c>
      <c r="U295" s="23"/>
      <c r="V295" s="121" t="str">
        <f t="shared" ref="V295" si="1009" xml:space="preserve">
IF(COUNTIFS(I295:I299,I295,L295:L299,"=Mídia especializada")&gt;1,"Erro: há repetição de empresa de mídia especializada para o item sendo precificado - B09.01a05",
IF(COUNTIFS(I295:I299,I296,L295:L299,"=Mídia especializada")&gt;1,"Erro: há repetição de empresa de mídia especializada para o item sendo precificado - B09.01a05",
IF(COUNTIFS(I295:I299,I297,L295:L299,"=Mídia especializada")&gt;1,"Erro: há repetição de empresa de mídia especializada para o item sendo precificado - B09.01a05",
IF(COUNTIFS(I295:I299,I298,L295:L299,"=Mídia especializada")&gt;1,"Erro: há repetição de empresa de mídia especializada para o item sendo precificado - B09.01a05",
IF(COUNTIFS(I295:I299,I299,L295:L299,"=Mídia especializada")&gt;1,"Erro: há repetição de empresa de mídia especializada para o item sendo precificado - B09.01a05",
"***")))))</f>
        <v>***</v>
      </c>
      <c r="W295" s="119" t="str">
        <f t="shared" ref="W295" si="1010" xml:space="preserve">
IF(COUNTIFS(I295:I299,I295,L295:L299,"=Orçamento de empresa")&gt;1,"Erro: há repetição de empresa de orçamento de empresa para o item sendo precificado - B10.01a05",
IF(COUNTIFS(I295:I299,I296,L295:L299,"=Orçamento de empresa")&gt;1,"Erro: há repetição de empresa de orçamento de empresa para o item sendo precificado - B10.01a05",
IF(COUNTIFS(I295:I299,I297,L295:L299,"=Orçamento de empresa")&gt;1,"Erro: há repetição de empresa de orçamento de empresa para o item sendo precificado - B10.01a05",
IF(COUNTIFS(I295:I299,I298,L295:L299,"=Orçamento de empresa")&gt;1,"Erro: há repetição de empresa de orçamento de empresa para o item sendo precificado - B10.01a05",
IF(COUNTIFS(I295:I299,I299,L295:L299,"=Orçamento de empresa")&gt;1,"Erro: há repetição de empresa de orçamento de empresa para o item sendo precificado - B10.01a05",
"***")))))</f>
        <v>***</v>
      </c>
      <c r="X295" s="119" t="str">
        <f t="shared" ref="X295" si="1011" xml:space="preserve">
IF(AND(I295="Compras governamentais",K295&lt;&gt;"",L295="Orçamento de empresa"),"Erro: a fonte de preços informada é incompatível com compras governamentais - B11.01a05",
IF(AND(I296="Compras governamentais",K296&lt;&gt;"",L296="Orçamento de empresa"),"Erro: a fonte de preços informada é incompatível com compras governamentais - B11.01a05",
IF(AND(I297="Compras governamentais",K297&lt;&gt;"",L297="Orçamento de empresa"),"Erro: a fonte de preços informada é incompatível com compras governamentais - B11.01a05",
IF(AND(I298="Compras governamentais",K298&lt;&gt;"",L298="Orçamento de empresa"),"Erro: a fonte de preços informada é incompatível com compras governamentais - B11.01a05",
IF(AND(I299="Compras governamentais",K299&lt;&gt;"",L299="Orçamento de empresa"),"Erro: a fonte de preços informada é incompatível com compras governamentais - B11.01a05",
"***")))))</f>
        <v>***</v>
      </c>
      <c r="Y295" s="119" t="str">
        <f t="shared" ref="Y295" si="1012" xml:space="preserve">
IF(AND(I295="Compras governamentais",K295&lt;&gt;"",L295="Mídia especializada"),"Erro: a fonte de preços informada é incompatível com compras governamentais - B12.01a05",
IF(AND(I296="Compras governamentais",K296&lt;&gt;"",L296="Mídia especializada"),"Erro: a fonte de preços informada é incompatível com compras governamentais - B12.01a05",
IF(AND(I297="Compras governamentais",K297&lt;&gt;"",L297="Mídia especializada"),"Erro: a fonte de preços informada é incompatível com compras governamentais - B12.01a05",
IF(AND(I298="Compras governamentais",K298&lt;&gt;"",L298="Mídia especializada"),"Erro: a fonte de preços informada é incompatível com compras governamentais - B12.01a05",
IF(AND(I299="Compras governamentais",K299&lt;&gt;"",L299="Mídia especializada"),"Erro: a fonte de preços informada é incompatível com compras governamentais - B12.01a05",
"***")))))</f>
        <v>***</v>
      </c>
      <c r="Z295" s="119" t="str">
        <f t="shared" ref="Z295" si="1013" xml:space="preserve">
IF(AND(I296&lt;&gt;"",OR(I295="")),"Erro: há linhas sendo puladas - B13.01a04",
IF(AND(I297&lt;&gt;"",OR(I295="",I296="")),"Erro: há linhas sendo puladas - B13.01a04",
IF(AND(I298&lt;&gt;"",OR(I295="",I296="",I297="")),"Erro: há linhas sendo puladas - B13.01a04",
IF(AND(I299&lt;&gt;"",OR(I295="",I296="",I297="",I298="")),"Erro: há linhas sendo puladas - B13.01a04",
"***"))))</f>
        <v>***</v>
      </c>
      <c r="AA295" s="119" t="str">
        <f t="shared" ref="AA295" si="1014" xml:space="preserve">
IF(AND(K296&lt;&gt;"",OR(K295="")),"Erro: há linhas sendo puladas - B14.01a05",
IF(AND(K297&lt;&gt;"",OR(K295="",K296="")),"Erro: há linhas sendo puladas - B14.01a05",
IF(AND(K298&lt;&gt;"",OR(K295="",K296="",K297="")),"Erro: há linhas sendo puladas - B14.01a05",
IF(AND(K299&lt;&gt;"",OR(K295="",K296="",K297="",K298="")),"Erro: há linhas sendo puladas - B14.01a05",
"***"))))</f>
        <v>***</v>
      </c>
      <c r="AB295" s="119" t="str">
        <f t="shared" ref="AB295" si="1015" xml:space="preserve">
IF(AND(L296&lt;&gt;"",OR(L295="")),"Erro: há linhas sendo puladas - B15.01a05",
IF(AND(L297&lt;&gt;"",OR(L295="",L296="")),"Erro: há linhas sendo puladas - B15.01a05",
IF(AND(L298&lt;&gt;"",OR(L295="",L296="",L297="")),"Erro: há linhas sendo puladas - B15.01a05",
IF(AND(L299&lt;&gt;"",OR(L295="",L296="",L297="",L298="")),"Erro: há linhas sendo puladas - B15.01a05",
"***"))))</f>
        <v>***</v>
      </c>
      <c r="AC295" s="119" t="str">
        <f t="shared" ref="AC295" si="1016" xml:space="preserve">
IF(AND(M296&lt;&gt;"",OR(M295="")),"Erro: há linhas sendo puladas - B16.01a05",
IF(AND(M297&lt;&gt;"",OR(M295="",M296="")),"Erro: há linhas sendo puladas - B16.01a05",
IF(AND(M298&lt;&gt;"",OR(M295="",M296="",M297="")),"Erro: há linhas sendo puladas - B16.01a05",
IF(AND(M299&lt;&gt;"",OR(M295="",M296="",M297="",M298="")),"Erro: há linhas sendo puladas - B16.01a05",
"***"))))</f>
        <v>***</v>
      </c>
      <c r="AD295" s="131" t="str">
        <f t="shared" ref="AD295" si="1017" xml:space="preserve">
IF(T295&lt;&gt;"Preenchimento correto","",
IF(K295="","",
IF(M295="Não válido","",
K295)))</f>
        <v/>
      </c>
    </row>
    <row r="296" spans="1:30" ht="15" customHeight="1">
      <c r="A296" s="242"/>
      <c r="B296" s="285"/>
      <c r="C296" s="288"/>
      <c r="D296" s="279"/>
      <c r="E296" s="279"/>
      <c r="F296" s="279"/>
      <c r="G296" s="282"/>
      <c r="H296" s="35">
        <v>2</v>
      </c>
      <c r="I296" s="172"/>
      <c r="J296" s="36" t="str">
        <f xml:space="preserve">
IF(I296="","",
VLOOKUP(I296,'BD EMPRES'!$B$8:$C$507,2,FALSE))</f>
        <v/>
      </c>
      <c r="K296" s="178"/>
      <c r="L296" s="179"/>
      <c r="M296" s="179"/>
      <c r="N296" s="180"/>
      <c r="O296" s="223"/>
      <c r="P296" s="228"/>
      <c r="Q296" s="230"/>
      <c r="R296" s="232"/>
      <c r="S296" s="234"/>
      <c r="T296" s="236"/>
      <c r="U296" s="23"/>
      <c r="V296" s="122"/>
      <c r="W296" s="118"/>
      <c r="X296" s="118"/>
      <c r="Y296" s="118"/>
      <c r="Z296" s="118"/>
      <c r="AA296" s="118"/>
      <c r="AB296" s="118"/>
      <c r="AC296" s="118"/>
      <c r="AD296" s="132" t="str">
        <f t="shared" ref="AD296" si="1018" xml:space="preserve">
IF(T295&lt;&gt;"Preenchimento correto","",
IF(K296="","",
IF(M296="Não válido","",
K296)))</f>
        <v/>
      </c>
    </row>
    <row r="297" spans="1:30" ht="15" customHeight="1">
      <c r="A297" s="242"/>
      <c r="B297" s="285"/>
      <c r="C297" s="288"/>
      <c r="D297" s="279"/>
      <c r="E297" s="279"/>
      <c r="F297" s="279"/>
      <c r="G297" s="282"/>
      <c r="H297" s="35">
        <v>3</v>
      </c>
      <c r="I297" s="172"/>
      <c r="J297" s="36" t="str">
        <f xml:space="preserve">
IF(I297="","",
VLOOKUP(I297,'BD EMPRES'!$B$8:$C$507,2,FALSE))</f>
        <v/>
      </c>
      <c r="K297" s="178"/>
      <c r="L297" s="179"/>
      <c r="M297" s="179"/>
      <c r="N297" s="180"/>
      <c r="O297" s="223"/>
      <c r="P297" s="228"/>
      <c r="Q297" s="230"/>
      <c r="R297" s="232"/>
      <c r="S297" s="234"/>
      <c r="T297" s="236"/>
      <c r="U297" s="23"/>
      <c r="V297" s="122"/>
      <c r="W297" s="118"/>
      <c r="X297" s="118"/>
      <c r="Y297" s="118"/>
      <c r="Z297" s="118"/>
      <c r="AA297" s="118"/>
      <c r="AB297" s="118"/>
      <c r="AC297" s="118"/>
      <c r="AD297" s="132" t="str">
        <f t="shared" ref="AD297" si="1019" xml:space="preserve">
IF(T295&lt;&gt;"Preenchimento correto","",
IF(K297="","",
IF(M297="Não válido","",
K297)))</f>
        <v/>
      </c>
    </row>
    <row r="298" spans="1:30" ht="15" customHeight="1">
      <c r="A298" s="242"/>
      <c r="B298" s="285"/>
      <c r="C298" s="288"/>
      <c r="D298" s="279"/>
      <c r="E298" s="279"/>
      <c r="F298" s="279"/>
      <c r="G298" s="282"/>
      <c r="H298" s="35">
        <v>4</v>
      </c>
      <c r="I298" s="172"/>
      <c r="J298" s="36" t="str">
        <f xml:space="preserve">
IF(I298="","",
VLOOKUP(I298,'BD EMPRES'!$B$8:$C$507,2,FALSE))</f>
        <v/>
      </c>
      <c r="K298" s="178"/>
      <c r="L298" s="179"/>
      <c r="M298" s="179"/>
      <c r="N298" s="180"/>
      <c r="O298" s="223"/>
      <c r="P298" s="228"/>
      <c r="Q298" s="230"/>
      <c r="R298" s="232"/>
      <c r="S298" s="234"/>
      <c r="T298" s="236"/>
      <c r="U298" s="23"/>
      <c r="V298" s="122"/>
      <c r="W298" s="118"/>
      <c r="X298" s="118"/>
      <c r="Y298" s="118"/>
      <c r="Z298" s="118"/>
      <c r="AA298" s="118"/>
      <c r="AB298" s="118"/>
      <c r="AC298" s="118"/>
      <c r="AD298" s="132" t="str">
        <f t="shared" ref="AD298" si="1020" xml:space="preserve">
IF(T295&lt;&gt;"Preenchimento correto","",
IF(K298="","",
IF(M298="Não válido","",
K298)))</f>
        <v/>
      </c>
    </row>
    <row r="299" spans="1:30" ht="15" customHeight="1">
      <c r="A299" s="242"/>
      <c r="B299" s="286"/>
      <c r="C299" s="289"/>
      <c r="D299" s="280"/>
      <c r="E299" s="280"/>
      <c r="F299" s="280"/>
      <c r="G299" s="283"/>
      <c r="H299" s="37">
        <v>5</v>
      </c>
      <c r="I299" s="172"/>
      <c r="J299" s="38" t="str">
        <f xml:space="preserve">
IF(I299="","",
VLOOKUP(I299,'BD EMPRES'!$B$8:$C$507,2,FALSE))</f>
        <v/>
      </c>
      <c r="K299" s="183"/>
      <c r="L299" s="181"/>
      <c r="M299" s="181"/>
      <c r="N299" s="182"/>
      <c r="O299" s="224"/>
      <c r="P299" s="228"/>
      <c r="Q299" s="230"/>
      <c r="R299" s="232"/>
      <c r="S299" s="234"/>
      <c r="T299" s="236"/>
      <c r="U299" s="23"/>
      <c r="V299" s="133"/>
      <c r="W299" s="134"/>
      <c r="X299" s="134"/>
      <c r="Y299" s="134"/>
      <c r="Z299" s="134"/>
      <c r="AA299" s="134"/>
      <c r="AB299" s="134"/>
      <c r="AC299" s="134"/>
      <c r="AD299" s="135" t="str">
        <f t="shared" ref="AD299" si="1021" xml:space="preserve">
IF(T295&gt;"Preenchimento correto","",
IF(K299="","",
IF(M299="Não válido","",
K299)))</f>
        <v/>
      </c>
    </row>
    <row r="300" spans="1:30" ht="15" customHeight="1">
      <c r="A300" s="242"/>
      <c r="B300" s="263" t="str">
        <f>IF(OR('BD ITEM'!$Q70&lt;&gt;"Preenchimento correto"),"",'BD ITEM'!B70)</f>
        <v/>
      </c>
      <c r="C300" s="266" t="str">
        <f>IF(OR('BD ITEM'!$Q70&lt;&gt;"Preenchimento correto"),"",'BD ITEM'!C70)</f>
        <v/>
      </c>
      <c r="D300" s="269" t="str">
        <f>IF(OR('BD ITEM'!$Q70&lt;&gt;"Preenchimento correto"),"",'BD ITEM'!D70)</f>
        <v/>
      </c>
      <c r="E300" s="272" t="str">
        <f>IF(OR('BD ITEM'!$Q70&lt;&gt;"Preenchimento correto"),"",'BD ITEM'!J70)</f>
        <v/>
      </c>
      <c r="F300" s="272" t="str">
        <f>IF(OR('BD ITEM'!$Q70&lt;&gt;"Preenchimento correto"),"",'BD ITEM'!K70)</f>
        <v/>
      </c>
      <c r="G300" s="275" t="str">
        <f>IF(OR('BD ITEM'!$Q70&lt;&gt;"Preenchimento correto"),"",'BD ITEM'!L70)</f>
        <v/>
      </c>
      <c r="H300" s="39">
        <v>1</v>
      </c>
      <c r="I300" s="173"/>
      <c r="J300" s="34" t="str">
        <f xml:space="preserve">
IF(I300="","",
VLOOKUP(I300,'BD EMPRES'!$B$8:$C$507,2,FALSE))</f>
        <v/>
      </c>
      <c r="K300" s="175"/>
      <c r="L300" s="176"/>
      <c r="M300" s="176"/>
      <c r="N300" s="177"/>
      <c r="O300" s="222"/>
      <c r="P300" s="228" t="str">
        <f t="shared" ref="P300" si="1022" xml:space="preserve">
IF(AND(K300="",K301="",K302="",K303="",K304=""),"",
COUNTIFS(K300:K304,"&lt;&gt;""",M300:M304,"=Válido"))</f>
        <v/>
      </c>
      <c r="Q300" s="230" t="str">
        <f t="shared" ref="Q300" si="1023" xml:space="preserve">
IF(T300&lt;&gt;"Preenchimento correto","",
IF(P300=1,0,
IF(P300=0,"",
IF(P300="","",
ROUND(_xlfn.STDEV.S(AD300:AD304)/AVERAGE(AD300:AD304),4)))))</f>
        <v/>
      </c>
      <c r="R300" s="232" t="str">
        <f t="shared" ref="R300" si="1024" xml:space="preserve">
IF(T300&lt;&gt;"Preenchimento correto","",
IF(P300="","",
IF(P300=0,"",
IF(O300="","",
IF(O300="Menor valor",MIN(AD300:AD304),
IF(AND(O300="Tend. central",Q300&lt;=0.25),ROUND(AVERAGE(AD300:AD304),2),
IF(AND(O300="Tend. central",Q300&gt;0.25),ROUND(MEDIAN(AD300:AD304),2))))))))</f>
        <v/>
      </c>
      <c r="S300" s="234" t="str">
        <f t="shared" ref="S300" si="1025" xml:space="preserve">
IF(T300&lt;&gt;"Preenchimento correto","",
IF(O300="","",
IF(P300="","",
IF(P300=0,"",
IF(OR(G300="",R300=""),"",
G300*R300)))))</f>
        <v/>
      </c>
      <c r="T300" s="236" t="str">
        <f t="shared" ref="T300" si="1026" xml:space="preserve">
IF(AND(A300="",B300="",I300="",I301="",I302="",I303="",I304="",K300="",K301="",K302="",K303="",K304="",L300="",L301="",L302="",L303="",L304="",M300="",M301="",M302="",M303="",M304="",O300=""),"",
IF(A300="","Preenchimento incompleto: falta informar o ID SEC - B01.01",
IF(AND(A300&lt;&gt;"",B300&lt;&gt;"",I300="",I301="",I302="",I303="",I304="",K300="",K301="",K302="",K303="",K304="",L300="",L301="",L302="",L303="",L304="",M300="",M301="",M302="",M303="",M304="",O300=""),"Preenchimento incompleto: item sem nenhuma informação de empresa e preço e fonte de preço e validade do orçamento e modalidade de cálculo - B02.01",
IF(AND(B300="",OR(I300&lt;&gt;"",I301&lt;&gt;"",I302&lt;&gt;"",I303&lt;&gt;"",I304&lt;&gt;"",K300&lt;&gt;"",K301&lt;&gt;"",K302&lt;&gt;"",K303&lt;&gt;"",K304&lt;&gt;"",L300&lt;&gt;"",L301&lt;&gt;"",L302&lt;&gt;"",L303&lt;&gt;"",L304&lt;&gt;"",M300&lt;&gt;"",M301&lt;&gt;"",M302&lt;&gt;"",M303&lt;&gt;"",M304&lt;&gt;"",O300&lt;&gt;"")),"Erro: há empresa(s) e/ou preço(s) e/ou fonte(s) de preço e/ou validade(s) do orçamento e/ou modalidade de cálculo informados para item inexistente - B03.01",
IF(AND(I300&lt;&gt;"",OR(K300="",L300="",M300="",O300="")),"Preenchimento incompleto: empresa sem preço e(ou) fonte de preço e(ou) validade do orçamento e(ou) modalidade de cálculo associados - B04.01",
IF(AND(I301&lt;&gt;"",OR(K301="",L301="",M301="",O300="")),"Preenchimento incompleto: empresa sem preço e(ou) fonte de preço e(ou) validade do orçamento e(ou) modalidade de cálculo associados - B04.02",
IF(AND(I302&lt;&gt;"",OR(K302="",L302="",M302="",O300="")),"Preenchimento incompleto: empresa sem preço e(ou) fonte de preço e(ou) validade do orçamento e(ou) modalidade de cálculo associados - B04.03",
IF(AND(I303&lt;&gt;"",OR(K303="",L303="",M303="",O300="")),"Preenchimento incompleto: empresa sem preço e(ou) fonte de preço e(ou) validade do orçamento e(ou) modalidade de cálculo associados - B04.04",
IF(AND(I304&lt;&gt;"",OR(K304="",L304="",M304="",O300="")),"Preenchimento incompleto: empresa sem preço e(ou) fonte de preço e(ou) validade do orçamento e(ou) modalidade de cálculo associados - B04.05",
IF(AND(K300&lt;&gt;"",OR(I300="",L300="",M300="",O300="")),"Preenchimento incompleto: preço sem empresa e(ou) fonte do preço associados e(ou) validade do orçamento e(ou) modalidade de cálculo associados - B05.01",
IF(AND(K301&lt;&gt;"",OR(I301="",L301="",M301="",O300="")),"Preenchimento incompleto: preço sem empresa e(ou) fonte do preço associados e(ou) validade do orçamento e(ou) modalidade de cálculo associados - B05.02",
IF(AND(K302&lt;&gt;"",OR(I302="",L302="",M302="",O300="")),"Preenchimento incompleto: preço sem empresa e(ou) fonte do preço associados e(ou) validade do orçamento e(ou) modalidade de cálculo associados - B05.03",
IF(AND(K303&lt;&gt;"",OR(I303="",L303="",M303="",O300="")),"Preenchimento incompleto: preço sem empresa e(ou) fonte do preço associados e(ou) validade do orçamento e(ou) modalidade de cálculo associados - B05.04",
IF(AND(K304&lt;&gt;"",OR(I304="",L304="",M304="",O300="")),"Preenchimento incompleto: preço sem empresa e(ou) fonte do preço associados e(ou) validade do orçamento e(ou) modalidade de cálculo associados - B05.05",
IF(AND(L300&lt;&gt;"",OR(K300="",I300="",M300="",O300="")),"Preenchimento incompleto: fonte do preço sem empresa e(ou) preço associados e(ou) validade do orçamento e(ou) modalidade de cálculo associados - B06.01",
IF(AND(L301&lt;&gt;"",OR(K301="",I301="",M301="",O300="")),"Preenchimento incompleto: fonte do preço sem empresa e(ou) preço associados e(ou) validade do orçamento e(ou) modalidade de cálculo associados - B06.02",
IF(AND(L302&lt;&gt;"",OR(K302="",I302="",M302="",O300="")),"Preenchimento incompleto: fonte do preço sem empresa e(ou) preço associados e(ou) validade do orçamento e(ou) modalidade de cálculo associados - B06.03",
IF(AND(L303&lt;&gt;"",OR(K303="",I303="",M303="",O300="")),"Preenchimento incompleto: fonte do preço sem empresa e(ou) preço associados e(ou) validade do orçamento e(ou) modalidade de cálculo associados - B06.04",
IF(AND(L304&lt;&gt;"",OR(K304="",I304="",M304="",O300="")),"Preenchimento incompleto: fonte do preço sem empresa e(ou) preço associados e(ou) validade do orçamento e(ou) modalidade de cálculo associados - B06.05",
IF(AND(M300&lt;&gt;"",OR(K300="",I300="",L300="",O300="")),"Preenchimento incompleto: validade do orçamento sem empresa e(ou) preço associados e(ou) fonte do preço e(ou) modalidade de cálculo associados - B07.01",
IF(AND(M301&lt;&gt;"",OR(K301="",I301="",L301="",O300="")),"Preenchimento incompleto: validade do orçamento sem empresa e(ou) preço associados e(ou) fonte do preço e(ou) modalidade de cálculo associados - B07.02",
IF(AND(M302&lt;&gt;"",OR(K302="",I302="",L302="",O300="")),"Preenchimento incompleto: validade do orçamento sem empresa e(ou) preço associados e(ou) fonte do preço e(ou) modalidade de cálculo associados - B07.03",
IF(AND(M303&lt;&gt;"",OR(K303="",I303="",L303="",O300="")),"Preenchimento incompleto: validade do orçamento sem empresa e(ou) preço associados e(ou) fonte do preço e(ou) modalidade de cálculo associados - B07.04",
IF(AND(M304&lt;&gt;"",OR(K304="",I304="",L304="",O300="")),"Preenchimento incompleto: validade do orçamento sem empresa e(ou) preço associados e(ou) fonte do preço e(ou) modalidade de cálculo associados - B07.05",
IF(O300="","Preenchimento incompleto: modalidade de cálculo não informada - B08.01",
IF(V300="Erro: há repetição de empresa de mídia especializada para o item sendo precificado - B09.01a05","Erro: há repetição de empresa de mídia especializada para o item sendo precificado - B09.01a05",
IF(W300="Erro: há repetição de empresa de orçamento de empresa para o item sendo precificado - B10.01a05","Erro: há repetição de empresa de orçamento de empresa para o item sendo precificado - B10.01a05",
IF(X300="Erro: a fonte de preços informada é incompatível com compras governamentais - B11.01a05","Erro: a fonte de preços informada é incompatível com compras governamentais - B11.01a05",
IF(Y300="Erro: a fonte de preços informada é incompatível com compras governamentais - B12.01a05","Erro: a fonte de preços informada é incompatível com compras governamentais - B12.01a05",
IF(Z300="Erro: há linhas sendo puladas - B13.01a04","Erro: há linhas sendo puladas - B13.01a04",
IF(AA300="Erro: há linhas sendo puladas - B14.01a05","Erro: há linhas sendo puladas - B14.01a05",
IF(AB300="Erro: há linhas sendo puladas - B15.01a05","Erro: há linhas sendo puladas - B15.01a05",
IF(AC300="Erro: há linhas sendo puladas - B16.01a05","Erro: há linhas sendo puladas - B16.01a05",
IF(AND(P300&lt;&gt;"",P300=0),"Preenchimento incompleto: número de propostas válidas igual a zero - B17.01",
"Preenchimento correto"))))))))))))))))))))))))))))))))))</f>
        <v/>
      </c>
      <c r="U300" s="23"/>
      <c r="V300" s="121" t="str">
        <f t="shared" ref="V300" si="1027" xml:space="preserve">
IF(COUNTIFS(I300:I304,I300,L300:L304,"=Mídia especializada")&gt;1,"Erro: há repetição de empresa de mídia especializada para o item sendo precificado - B09.01a05",
IF(COUNTIFS(I300:I304,I301,L300:L304,"=Mídia especializada")&gt;1,"Erro: há repetição de empresa de mídia especializada para o item sendo precificado - B09.01a05",
IF(COUNTIFS(I300:I304,I302,L300:L304,"=Mídia especializada")&gt;1,"Erro: há repetição de empresa de mídia especializada para o item sendo precificado - B09.01a05",
IF(COUNTIFS(I300:I304,I303,L300:L304,"=Mídia especializada")&gt;1,"Erro: há repetição de empresa de mídia especializada para o item sendo precificado - B09.01a05",
IF(COUNTIFS(I300:I304,I304,L300:L304,"=Mídia especializada")&gt;1,"Erro: há repetição de empresa de mídia especializada para o item sendo precificado - B09.01a05",
"***")))))</f>
        <v>***</v>
      </c>
      <c r="W300" s="119" t="str">
        <f t="shared" ref="W300" si="1028" xml:space="preserve">
IF(COUNTIFS(I300:I304,I300,L300:L304,"=Orçamento de empresa")&gt;1,"Erro: há repetição de empresa de orçamento de empresa para o item sendo precificado - B10.01a05",
IF(COUNTIFS(I300:I304,I301,L300:L304,"=Orçamento de empresa")&gt;1,"Erro: há repetição de empresa de orçamento de empresa para o item sendo precificado - B10.01a05",
IF(COUNTIFS(I300:I304,I302,L300:L304,"=Orçamento de empresa")&gt;1,"Erro: há repetição de empresa de orçamento de empresa para o item sendo precificado - B10.01a05",
IF(COUNTIFS(I300:I304,I303,L300:L304,"=Orçamento de empresa")&gt;1,"Erro: há repetição de empresa de orçamento de empresa para o item sendo precificado - B10.01a05",
IF(COUNTIFS(I300:I304,I304,L300:L304,"=Orçamento de empresa")&gt;1,"Erro: há repetição de empresa de orçamento de empresa para o item sendo precificado - B10.01a05",
"***")))))</f>
        <v>***</v>
      </c>
      <c r="X300" s="119" t="str">
        <f t="shared" ref="X300" si="1029" xml:space="preserve">
IF(AND(I300="Compras governamentais",K300&lt;&gt;"",L300="Orçamento de empresa"),"Erro: a fonte de preços informada é incompatível com compras governamentais - B11.01a05",
IF(AND(I301="Compras governamentais",K301&lt;&gt;"",L301="Orçamento de empresa"),"Erro: a fonte de preços informada é incompatível com compras governamentais - B11.01a05",
IF(AND(I302="Compras governamentais",K302&lt;&gt;"",L302="Orçamento de empresa"),"Erro: a fonte de preços informada é incompatível com compras governamentais - B11.01a05",
IF(AND(I303="Compras governamentais",K303&lt;&gt;"",L303="Orçamento de empresa"),"Erro: a fonte de preços informada é incompatível com compras governamentais - B11.01a05",
IF(AND(I304="Compras governamentais",K304&lt;&gt;"",L304="Orçamento de empresa"),"Erro: a fonte de preços informada é incompatível com compras governamentais - B11.01a05",
"***")))))</f>
        <v>***</v>
      </c>
      <c r="Y300" s="119" t="str">
        <f t="shared" ref="Y300" si="1030" xml:space="preserve">
IF(AND(I300="Compras governamentais",K300&lt;&gt;"",L300="Mídia especializada"),"Erro: a fonte de preços informada é incompatível com compras governamentais - B12.01a05",
IF(AND(I301="Compras governamentais",K301&lt;&gt;"",L301="Mídia especializada"),"Erro: a fonte de preços informada é incompatível com compras governamentais - B12.01a05",
IF(AND(I302="Compras governamentais",K302&lt;&gt;"",L302="Mídia especializada"),"Erro: a fonte de preços informada é incompatível com compras governamentais - B12.01a05",
IF(AND(I303="Compras governamentais",K303&lt;&gt;"",L303="Mídia especializada"),"Erro: a fonte de preços informada é incompatível com compras governamentais - B12.01a05",
IF(AND(I304="Compras governamentais",K304&lt;&gt;"",L304="Mídia especializada"),"Erro: a fonte de preços informada é incompatível com compras governamentais - B12.01a05",
"***")))))</f>
        <v>***</v>
      </c>
      <c r="Z300" s="119" t="str">
        <f t="shared" ref="Z300" si="1031" xml:space="preserve">
IF(AND(I301&lt;&gt;"",OR(I300="")),"Erro: há linhas sendo puladas - B13.01a04",
IF(AND(I302&lt;&gt;"",OR(I300="",I301="")),"Erro: há linhas sendo puladas - B13.01a04",
IF(AND(I303&lt;&gt;"",OR(I300="",I301="",I302="")),"Erro: há linhas sendo puladas - B13.01a04",
IF(AND(I304&lt;&gt;"",OR(I300="",I301="",I302="",I303="")),"Erro: há linhas sendo puladas - B13.01a04",
"***"))))</f>
        <v>***</v>
      </c>
      <c r="AA300" s="119" t="str">
        <f t="shared" ref="AA300" si="1032" xml:space="preserve">
IF(AND(K301&lt;&gt;"",OR(K300="")),"Erro: há linhas sendo puladas - B14.01a05",
IF(AND(K302&lt;&gt;"",OR(K300="",K301="")),"Erro: há linhas sendo puladas - B14.01a05",
IF(AND(K303&lt;&gt;"",OR(K300="",K301="",K302="")),"Erro: há linhas sendo puladas - B14.01a05",
IF(AND(K304&lt;&gt;"",OR(K300="",K301="",K302="",K303="")),"Erro: há linhas sendo puladas - B14.01a05",
"***"))))</f>
        <v>***</v>
      </c>
      <c r="AB300" s="119" t="str">
        <f t="shared" ref="AB300" si="1033" xml:space="preserve">
IF(AND(L301&lt;&gt;"",OR(L300="")),"Erro: há linhas sendo puladas - B15.01a05",
IF(AND(L302&lt;&gt;"",OR(L300="",L301="")),"Erro: há linhas sendo puladas - B15.01a05",
IF(AND(L303&lt;&gt;"",OR(L300="",L301="",L302="")),"Erro: há linhas sendo puladas - B15.01a05",
IF(AND(L304&lt;&gt;"",OR(L300="",L301="",L302="",L303="")),"Erro: há linhas sendo puladas - B15.01a05",
"***"))))</f>
        <v>***</v>
      </c>
      <c r="AC300" s="119" t="str">
        <f t="shared" ref="AC300" si="1034" xml:space="preserve">
IF(AND(M301&lt;&gt;"",OR(M300="")),"Erro: há linhas sendo puladas - B16.01a05",
IF(AND(M302&lt;&gt;"",OR(M300="",M301="")),"Erro: há linhas sendo puladas - B16.01a05",
IF(AND(M303&lt;&gt;"",OR(M300="",M301="",M302="")),"Erro: há linhas sendo puladas - B16.01a05",
IF(AND(M304&lt;&gt;"",OR(M300="",M301="",M302="",M303="")),"Erro: há linhas sendo puladas - B16.01a05",
"***"))))</f>
        <v>***</v>
      </c>
      <c r="AD300" s="131" t="str">
        <f t="shared" ref="AD300" si="1035" xml:space="preserve">
IF(T300&lt;&gt;"Preenchimento correto","",
IF(K300="","",
IF(M300="Não válido","",
K300)))</f>
        <v/>
      </c>
    </row>
    <row r="301" spans="1:30" ht="15" customHeight="1">
      <c r="A301" s="242"/>
      <c r="B301" s="264"/>
      <c r="C301" s="267"/>
      <c r="D301" s="270"/>
      <c r="E301" s="273"/>
      <c r="F301" s="273"/>
      <c r="G301" s="276"/>
      <c r="H301" s="35">
        <v>2</v>
      </c>
      <c r="I301" s="172"/>
      <c r="J301" s="36" t="str">
        <f xml:space="preserve">
IF(I301="","",
VLOOKUP(I301,'BD EMPRES'!$B$8:$C$507,2,FALSE))</f>
        <v/>
      </c>
      <c r="K301" s="178"/>
      <c r="L301" s="179"/>
      <c r="M301" s="179"/>
      <c r="N301" s="180"/>
      <c r="O301" s="223"/>
      <c r="P301" s="228"/>
      <c r="Q301" s="230"/>
      <c r="R301" s="232"/>
      <c r="S301" s="234"/>
      <c r="T301" s="236"/>
      <c r="U301" s="23"/>
      <c r="V301" s="122"/>
      <c r="W301" s="118"/>
      <c r="X301" s="118"/>
      <c r="Y301" s="118"/>
      <c r="Z301" s="118"/>
      <c r="AA301" s="118"/>
      <c r="AB301" s="118"/>
      <c r="AC301" s="118"/>
      <c r="AD301" s="132" t="str">
        <f t="shared" ref="AD301" si="1036" xml:space="preserve">
IF(T300&lt;&gt;"Preenchimento correto","",
IF(K301="","",
IF(M301="Não válido","",
K301)))</f>
        <v/>
      </c>
    </row>
    <row r="302" spans="1:30" ht="15" customHeight="1">
      <c r="A302" s="242"/>
      <c r="B302" s="264"/>
      <c r="C302" s="267"/>
      <c r="D302" s="270"/>
      <c r="E302" s="273"/>
      <c r="F302" s="273"/>
      <c r="G302" s="276"/>
      <c r="H302" s="35">
        <v>3</v>
      </c>
      <c r="I302" s="172"/>
      <c r="J302" s="36" t="str">
        <f xml:space="preserve">
IF(I302="","",
VLOOKUP(I302,'BD EMPRES'!$B$8:$C$507,2,FALSE))</f>
        <v/>
      </c>
      <c r="K302" s="178"/>
      <c r="L302" s="179"/>
      <c r="M302" s="179"/>
      <c r="N302" s="180"/>
      <c r="O302" s="223"/>
      <c r="P302" s="228"/>
      <c r="Q302" s="230"/>
      <c r="R302" s="232"/>
      <c r="S302" s="234"/>
      <c r="T302" s="236"/>
      <c r="U302" s="23"/>
      <c r="V302" s="122"/>
      <c r="W302" s="118"/>
      <c r="X302" s="118"/>
      <c r="Y302" s="118"/>
      <c r="Z302" s="118"/>
      <c r="AA302" s="118"/>
      <c r="AB302" s="118"/>
      <c r="AC302" s="118"/>
      <c r="AD302" s="132" t="str">
        <f t="shared" ref="AD302" si="1037" xml:space="preserve">
IF(T300&lt;&gt;"Preenchimento correto","",
IF(K302="","",
IF(M302="Não válido","",
K302)))</f>
        <v/>
      </c>
    </row>
    <row r="303" spans="1:30" ht="15" customHeight="1">
      <c r="A303" s="242"/>
      <c r="B303" s="264"/>
      <c r="C303" s="267"/>
      <c r="D303" s="270"/>
      <c r="E303" s="273"/>
      <c r="F303" s="273"/>
      <c r="G303" s="276"/>
      <c r="H303" s="35">
        <v>4</v>
      </c>
      <c r="I303" s="172"/>
      <c r="J303" s="36" t="str">
        <f xml:space="preserve">
IF(I303="","",
VLOOKUP(I303,'BD EMPRES'!$B$8:$C$507,2,FALSE))</f>
        <v/>
      </c>
      <c r="K303" s="178"/>
      <c r="L303" s="179"/>
      <c r="M303" s="179"/>
      <c r="N303" s="180"/>
      <c r="O303" s="223"/>
      <c r="P303" s="228"/>
      <c r="Q303" s="230"/>
      <c r="R303" s="232"/>
      <c r="S303" s="234"/>
      <c r="T303" s="236"/>
      <c r="U303" s="23"/>
      <c r="V303" s="122"/>
      <c r="W303" s="118"/>
      <c r="X303" s="118"/>
      <c r="Y303" s="118"/>
      <c r="Z303" s="118"/>
      <c r="AA303" s="118"/>
      <c r="AB303" s="118"/>
      <c r="AC303" s="118"/>
      <c r="AD303" s="132" t="str">
        <f t="shared" ref="AD303" si="1038" xml:space="preserve">
IF(T300&lt;&gt;"Preenchimento correto","",
IF(K303="","",
IF(M303="Não válido","",
K303)))</f>
        <v/>
      </c>
    </row>
    <row r="304" spans="1:30" ht="15" customHeight="1">
      <c r="A304" s="242"/>
      <c r="B304" s="265"/>
      <c r="C304" s="268"/>
      <c r="D304" s="271"/>
      <c r="E304" s="274"/>
      <c r="F304" s="274"/>
      <c r="G304" s="277"/>
      <c r="H304" s="37">
        <v>5</v>
      </c>
      <c r="I304" s="172"/>
      <c r="J304" s="38" t="str">
        <f xml:space="preserve">
IF(I304="","",
VLOOKUP(I304,'BD EMPRES'!$B$8:$C$507,2,FALSE))</f>
        <v/>
      </c>
      <c r="K304" s="183"/>
      <c r="L304" s="181"/>
      <c r="M304" s="181"/>
      <c r="N304" s="182"/>
      <c r="O304" s="224"/>
      <c r="P304" s="228"/>
      <c r="Q304" s="230"/>
      <c r="R304" s="232"/>
      <c r="S304" s="234"/>
      <c r="T304" s="236"/>
      <c r="U304" s="23"/>
      <c r="V304" s="133"/>
      <c r="W304" s="134"/>
      <c r="X304" s="134"/>
      <c r="Y304" s="134"/>
      <c r="Z304" s="134"/>
      <c r="AA304" s="134"/>
      <c r="AB304" s="134"/>
      <c r="AC304" s="134"/>
      <c r="AD304" s="135" t="str">
        <f t="shared" ref="AD304" si="1039" xml:space="preserve">
IF(T300&gt;"Preenchimento correto","",
IF(K304="","",
IF(M304="Não válido","",
K304)))</f>
        <v/>
      </c>
    </row>
    <row r="305" spans="1:30" ht="15" customHeight="1">
      <c r="A305" s="242"/>
      <c r="B305" s="263" t="str">
        <f>IF(OR('BD ITEM'!$Q71&lt;&gt;"Preenchimento correto"),"",'BD ITEM'!B71)</f>
        <v/>
      </c>
      <c r="C305" s="266" t="str">
        <f>IF(OR('BD ITEM'!$Q71&lt;&gt;"Preenchimento correto"),"",'BD ITEM'!C71)</f>
        <v/>
      </c>
      <c r="D305" s="269" t="str">
        <f>IF(OR('BD ITEM'!$Q71&lt;&gt;"Preenchimento correto"),"",'BD ITEM'!D71)</f>
        <v/>
      </c>
      <c r="E305" s="272" t="str">
        <f>IF(OR('BD ITEM'!$Q71&lt;&gt;"Preenchimento correto"),"",'BD ITEM'!J71)</f>
        <v/>
      </c>
      <c r="F305" s="272" t="str">
        <f>IF(OR('BD ITEM'!$Q71&lt;&gt;"Preenchimento correto"),"",'BD ITEM'!K71)</f>
        <v/>
      </c>
      <c r="G305" s="275" t="str">
        <f>IF(OR('BD ITEM'!$Q71&lt;&gt;"Preenchimento correto"),"",'BD ITEM'!L71)</f>
        <v/>
      </c>
      <c r="H305" s="39">
        <v>1</v>
      </c>
      <c r="I305" s="173"/>
      <c r="J305" s="34" t="str">
        <f xml:space="preserve">
IF(I305="","",
VLOOKUP(I305,'BD EMPRES'!$B$8:$C$507,2,FALSE))</f>
        <v/>
      </c>
      <c r="K305" s="175"/>
      <c r="L305" s="176"/>
      <c r="M305" s="176"/>
      <c r="N305" s="177"/>
      <c r="O305" s="222"/>
      <c r="P305" s="228" t="str">
        <f t="shared" ref="P305" si="1040" xml:space="preserve">
IF(AND(K305="",K306="",K307="",K308="",K309=""),"",
COUNTIFS(K305:K309,"&lt;&gt;""",M305:M309,"=Válido"))</f>
        <v/>
      </c>
      <c r="Q305" s="230" t="str">
        <f t="shared" ref="Q305" si="1041" xml:space="preserve">
IF(T305&lt;&gt;"Preenchimento correto","",
IF(P305=1,0,
IF(P305=0,"",
IF(P305="","",
ROUND(_xlfn.STDEV.S(AD305:AD309)/AVERAGE(AD305:AD309),4)))))</f>
        <v/>
      </c>
      <c r="R305" s="232" t="str">
        <f t="shared" ref="R305" si="1042" xml:space="preserve">
IF(T305&lt;&gt;"Preenchimento correto","",
IF(P305="","",
IF(P305=0,"",
IF(O305="","",
IF(O305="Menor valor",MIN(AD305:AD309),
IF(AND(O305="Tend. central",Q305&lt;=0.25),ROUND(AVERAGE(AD305:AD309),2),
IF(AND(O305="Tend. central",Q305&gt;0.25),ROUND(MEDIAN(AD305:AD309),2))))))))</f>
        <v/>
      </c>
      <c r="S305" s="234" t="str">
        <f t="shared" ref="S305" si="1043" xml:space="preserve">
IF(T305&lt;&gt;"Preenchimento correto","",
IF(O305="","",
IF(P305="","",
IF(P305=0,"",
IF(OR(G305="",R305=""),"",
G305*R305)))))</f>
        <v/>
      </c>
      <c r="T305" s="236" t="str">
        <f t="shared" ref="T305" si="1044" xml:space="preserve">
IF(AND(A305="",B305="",I305="",I306="",I307="",I308="",I309="",K305="",K306="",K307="",K308="",K309="",L305="",L306="",L307="",L308="",L309="",M305="",M306="",M307="",M308="",M309="",O305=""),"",
IF(A305="","Preenchimento incompleto: falta informar o ID SEC - B01.01",
IF(AND(A305&lt;&gt;"",B305&lt;&gt;"",I305="",I306="",I307="",I308="",I309="",K305="",K306="",K307="",K308="",K309="",L305="",L306="",L307="",L308="",L309="",M305="",M306="",M307="",M308="",M309="",O305=""),"Preenchimento incompleto: item sem nenhuma informação de empresa e preço e fonte de preço e validade do orçamento e modalidade de cálculo - B02.01",
IF(AND(B305="",OR(I305&lt;&gt;"",I306&lt;&gt;"",I307&lt;&gt;"",I308&lt;&gt;"",I309&lt;&gt;"",K305&lt;&gt;"",K306&lt;&gt;"",K307&lt;&gt;"",K308&lt;&gt;"",K309&lt;&gt;"",L305&lt;&gt;"",L306&lt;&gt;"",L307&lt;&gt;"",L308&lt;&gt;"",L309&lt;&gt;"",M305&lt;&gt;"",M306&lt;&gt;"",M307&lt;&gt;"",M308&lt;&gt;"",M309&lt;&gt;"",O305&lt;&gt;"")),"Erro: há empresa(s) e/ou preço(s) e/ou fonte(s) de preço e/ou validade(s) do orçamento e/ou modalidade de cálculo informados para item inexistente - B03.01",
IF(AND(I305&lt;&gt;"",OR(K305="",L305="",M305="",O305="")),"Preenchimento incompleto: empresa sem preço e(ou) fonte de preço e(ou) validade do orçamento e(ou) modalidade de cálculo associados - B04.01",
IF(AND(I306&lt;&gt;"",OR(K306="",L306="",M306="",O305="")),"Preenchimento incompleto: empresa sem preço e(ou) fonte de preço e(ou) validade do orçamento e(ou) modalidade de cálculo associados - B04.02",
IF(AND(I307&lt;&gt;"",OR(K307="",L307="",M307="",O305="")),"Preenchimento incompleto: empresa sem preço e(ou) fonte de preço e(ou) validade do orçamento e(ou) modalidade de cálculo associados - B04.03",
IF(AND(I308&lt;&gt;"",OR(K308="",L308="",M308="",O305="")),"Preenchimento incompleto: empresa sem preço e(ou) fonte de preço e(ou) validade do orçamento e(ou) modalidade de cálculo associados - B04.04",
IF(AND(I309&lt;&gt;"",OR(K309="",L309="",M309="",O305="")),"Preenchimento incompleto: empresa sem preço e(ou) fonte de preço e(ou) validade do orçamento e(ou) modalidade de cálculo associados - B04.05",
IF(AND(K305&lt;&gt;"",OR(I305="",L305="",M305="",O305="")),"Preenchimento incompleto: preço sem empresa e(ou) fonte do preço associados e(ou) validade do orçamento e(ou) modalidade de cálculo associados - B05.01",
IF(AND(K306&lt;&gt;"",OR(I306="",L306="",M306="",O305="")),"Preenchimento incompleto: preço sem empresa e(ou) fonte do preço associados e(ou) validade do orçamento e(ou) modalidade de cálculo associados - B05.02",
IF(AND(K307&lt;&gt;"",OR(I307="",L307="",M307="",O305="")),"Preenchimento incompleto: preço sem empresa e(ou) fonte do preço associados e(ou) validade do orçamento e(ou) modalidade de cálculo associados - B05.03",
IF(AND(K308&lt;&gt;"",OR(I308="",L308="",M308="",O305="")),"Preenchimento incompleto: preço sem empresa e(ou) fonte do preço associados e(ou) validade do orçamento e(ou) modalidade de cálculo associados - B05.04",
IF(AND(K309&lt;&gt;"",OR(I309="",L309="",M309="",O305="")),"Preenchimento incompleto: preço sem empresa e(ou) fonte do preço associados e(ou) validade do orçamento e(ou) modalidade de cálculo associados - B05.05",
IF(AND(L305&lt;&gt;"",OR(K305="",I305="",M305="",O305="")),"Preenchimento incompleto: fonte do preço sem empresa e(ou) preço associados e(ou) validade do orçamento e(ou) modalidade de cálculo associados - B06.01",
IF(AND(L306&lt;&gt;"",OR(K306="",I306="",M306="",O305="")),"Preenchimento incompleto: fonte do preço sem empresa e(ou) preço associados e(ou) validade do orçamento e(ou) modalidade de cálculo associados - B06.02",
IF(AND(L307&lt;&gt;"",OR(K307="",I307="",M307="",O305="")),"Preenchimento incompleto: fonte do preço sem empresa e(ou) preço associados e(ou) validade do orçamento e(ou) modalidade de cálculo associados - B06.03",
IF(AND(L308&lt;&gt;"",OR(K308="",I308="",M308="",O305="")),"Preenchimento incompleto: fonte do preço sem empresa e(ou) preço associados e(ou) validade do orçamento e(ou) modalidade de cálculo associados - B06.04",
IF(AND(L309&lt;&gt;"",OR(K309="",I309="",M309="",O305="")),"Preenchimento incompleto: fonte do preço sem empresa e(ou) preço associados e(ou) validade do orçamento e(ou) modalidade de cálculo associados - B06.05",
IF(AND(M305&lt;&gt;"",OR(K305="",I305="",L305="",O305="")),"Preenchimento incompleto: validade do orçamento sem empresa e(ou) preço associados e(ou) fonte do preço e(ou) modalidade de cálculo associados - B07.01",
IF(AND(M306&lt;&gt;"",OR(K306="",I306="",L306="",O305="")),"Preenchimento incompleto: validade do orçamento sem empresa e(ou) preço associados e(ou) fonte do preço e(ou) modalidade de cálculo associados - B07.02",
IF(AND(M307&lt;&gt;"",OR(K307="",I307="",L307="",O305="")),"Preenchimento incompleto: validade do orçamento sem empresa e(ou) preço associados e(ou) fonte do preço e(ou) modalidade de cálculo associados - B07.03",
IF(AND(M308&lt;&gt;"",OR(K308="",I308="",L308="",O305="")),"Preenchimento incompleto: validade do orçamento sem empresa e(ou) preço associados e(ou) fonte do preço e(ou) modalidade de cálculo associados - B07.04",
IF(AND(M309&lt;&gt;"",OR(K309="",I309="",L309="",O305="")),"Preenchimento incompleto: validade do orçamento sem empresa e(ou) preço associados e(ou) fonte do preço e(ou) modalidade de cálculo associados - B07.05",
IF(O305="","Preenchimento incompleto: modalidade de cálculo não informada - B08.01",
IF(V305="Erro: há repetição de empresa de mídia especializada para o item sendo precificado - B09.01a05","Erro: há repetição de empresa de mídia especializada para o item sendo precificado - B09.01a05",
IF(W305="Erro: há repetição de empresa de orçamento de empresa para o item sendo precificado - B10.01a05","Erro: há repetição de empresa de orçamento de empresa para o item sendo precificado - B10.01a05",
IF(X305="Erro: a fonte de preços informada é incompatível com compras governamentais - B11.01a05","Erro: a fonte de preços informada é incompatível com compras governamentais - B11.01a05",
IF(Y305="Erro: a fonte de preços informada é incompatível com compras governamentais - B12.01a05","Erro: a fonte de preços informada é incompatível com compras governamentais - B12.01a05",
IF(Z305="Erro: há linhas sendo puladas - B13.01a04","Erro: há linhas sendo puladas - B13.01a04",
IF(AA305="Erro: há linhas sendo puladas - B14.01a05","Erro: há linhas sendo puladas - B14.01a05",
IF(AB305="Erro: há linhas sendo puladas - B15.01a05","Erro: há linhas sendo puladas - B15.01a05",
IF(AC305="Erro: há linhas sendo puladas - B16.01a05","Erro: há linhas sendo puladas - B16.01a05",
IF(AND(P305&lt;&gt;"",P305=0),"Preenchimento incompleto: número de propostas válidas igual a zero - B17.01",
"Preenchimento correto"))))))))))))))))))))))))))))))))))</f>
        <v/>
      </c>
      <c r="U305" s="23"/>
      <c r="V305" s="121" t="str">
        <f t="shared" ref="V305" si="1045" xml:space="preserve">
IF(COUNTIFS(I305:I309,I305,L305:L309,"=Mídia especializada")&gt;1,"Erro: há repetição de empresa de mídia especializada para o item sendo precificado - B09.01a05",
IF(COUNTIFS(I305:I309,I306,L305:L309,"=Mídia especializada")&gt;1,"Erro: há repetição de empresa de mídia especializada para o item sendo precificado - B09.01a05",
IF(COUNTIFS(I305:I309,I307,L305:L309,"=Mídia especializada")&gt;1,"Erro: há repetição de empresa de mídia especializada para o item sendo precificado - B09.01a05",
IF(COUNTIFS(I305:I309,I308,L305:L309,"=Mídia especializada")&gt;1,"Erro: há repetição de empresa de mídia especializada para o item sendo precificado - B09.01a05",
IF(COUNTIFS(I305:I309,I309,L305:L309,"=Mídia especializada")&gt;1,"Erro: há repetição de empresa de mídia especializada para o item sendo precificado - B09.01a05",
"***")))))</f>
        <v>***</v>
      </c>
      <c r="W305" s="119" t="str">
        <f t="shared" ref="W305" si="1046" xml:space="preserve">
IF(COUNTIFS(I305:I309,I305,L305:L309,"=Orçamento de empresa")&gt;1,"Erro: há repetição de empresa de orçamento de empresa para o item sendo precificado - B10.01a05",
IF(COUNTIFS(I305:I309,I306,L305:L309,"=Orçamento de empresa")&gt;1,"Erro: há repetição de empresa de orçamento de empresa para o item sendo precificado - B10.01a05",
IF(COUNTIFS(I305:I309,I307,L305:L309,"=Orçamento de empresa")&gt;1,"Erro: há repetição de empresa de orçamento de empresa para o item sendo precificado - B10.01a05",
IF(COUNTIFS(I305:I309,I308,L305:L309,"=Orçamento de empresa")&gt;1,"Erro: há repetição de empresa de orçamento de empresa para o item sendo precificado - B10.01a05",
IF(COUNTIFS(I305:I309,I309,L305:L309,"=Orçamento de empresa")&gt;1,"Erro: há repetição de empresa de orçamento de empresa para o item sendo precificado - B10.01a05",
"***")))))</f>
        <v>***</v>
      </c>
      <c r="X305" s="119" t="str">
        <f t="shared" ref="X305" si="1047" xml:space="preserve">
IF(AND(I305="Compras governamentais",K305&lt;&gt;"",L305="Orçamento de empresa"),"Erro: a fonte de preços informada é incompatível com compras governamentais - B11.01a05",
IF(AND(I306="Compras governamentais",K306&lt;&gt;"",L306="Orçamento de empresa"),"Erro: a fonte de preços informada é incompatível com compras governamentais - B11.01a05",
IF(AND(I307="Compras governamentais",K307&lt;&gt;"",L307="Orçamento de empresa"),"Erro: a fonte de preços informada é incompatível com compras governamentais - B11.01a05",
IF(AND(I308="Compras governamentais",K308&lt;&gt;"",L308="Orçamento de empresa"),"Erro: a fonte de preços informada é incompatível com compras governamentais - B11.01a05",
IF(AND(I309="Compras governamentais",K309&lt;&gt;"",L309="Orçamento de empresa"),"Erro: a fonte de preços informada é incompatível com compras governamentais - B11.01a05",
"***")))))</f>
        <v>***</v>
      </c>
      <c r="Y305" s="119" t="str">
        <f t="shared" ref="Y305" si="1048" xml:space="preserve">
IF(AND(I305="Compras governamentais",K305&lt;&gt;"",L305="Mídia especializada"),"Erro: a fonte de preços informada é incompatível com compras governamentais - B12.01a05",
IF(AND(I306="Compras governamentais",K306&lt;&gt;"",L306="Mídia especializada"),"Erro: a fonte de preços informada é incompatível com compras governamentais - B12.01a05",
IF(AND(I307="Compras governamentais",K307&lt;&gt;"",L307="Mídia especializada"),"Erro: a fonte de preços informada é incompatível com compras governamentais - B12.01a05",
IF(AND(I308="Compras governamentais",K308&lt;&gt;"",L308="Mídia especializada"),"Erro: a fonte de preços informada é incompatível com compras governamentais - B12.01a05",
IF(AND(I309="Compras governamentais",K309&lt;&gt;"",L309="Mídia especializada"),"Erro: a fonte de preços informada é incompatível com compras governamentais - B12.01a05",
"***")))))</f>
        <v>***</v>
      </c>
      <c r="Z305" s="119" t="str">
        <f t="shared" ref="Z305" si="1049" xml:space="preserve">
IF(AND(I306&lt;&gt;"",OR(I305="")),"Erro: há linhas sendo puladas - B13.01a04",
IF(AND(I307&lt;&gt;"",OR(I305="",I306="")),"Erro: há linhas sendo puladas - B13.01a04",
IF(AND(I308&lt;&gt;"",OR(I305="",I306="",I307="")),"Erro: há linhas sendo puladas - B13.01a04",
IF(AND(I309&lt;&gt;"",OR(I305="",I306="",I307="",I308="")),"Erro: há linhas sendo puladas - B13.01a04",
"***"))))</f>
        <v>***</v>
      </c>
      <c r="AA305" s="119" t="str">
        <f t="shared" ref="AA305" si="1050" xml:space="preserve">
IF(AND(K306&lt;&gt;"",OR(K305="")),"Erro: há linhas sendo puladas - B14.01a05",
IF(AND(K307&lt;&gt;"",OR(K305="",K306="")),"Erro: há linhas sendo puladas - B14.01a05",
IF(AND(K308&lt;&gt;"",OR(K305="",K306="",K307="")),"Erro: há linhas sendo puladas - B14.01a05",
IF(AND(K309&lt;&gt;"",OR(K305="",K306="",K307="",K308="")),"Erro: há linhas sendo puladas - B14.01a05",
"***"))))</f>
        <v>***</v>
      </c>
      <c r="AB305" s="119" t="str">
        <f t="shared" ref="AB305" si="1051" xml:space="preserve">
IF(AND(L306&lt;&gt;"",OR(L305="")),"Erro: há linhas sendo puladas - B15.01a05",
IF(AND(L307&lt;&gt;"",OR(L305="",L306="")),"Erro: há linhas sendo puladas - B15.01a05",
IF(AND(L308&lt;&gt;"",OR(L305="",L306="",L307="")),"Erro: há linhas sendo puladas - B15.01a05",
IF(AND(L309&lt;&gt;"",OR(L305="",L306="",L307="",L308="")),"Erro: há linhas sendo puladas - B15.01a05",
"***"))))</f>
        <v>***</v>
      </c>
      <c r="AC305" s="119" t="str">
        <f t="shared" ref="AC305" si="1052" xml:space="preserve">
IF(AND(M306&lt;&gt;"",OR(M305="")),"Erro: há linhas sendo puladas - B16.01a05",
IF(AND(M307&lt;&gt;"",OR(M305="",M306="")),"Erro: há linhas sendo puladas - B16.01a05",
IF(AND(M308&lt;&gt;"",OR(M305="",M306="",M307="")),"Erro: há linhas sendo puladas - B16.01a05",
IF(AND(M309&lt;&gt;"",OR(M305="",M306="",M307="",M308="")),"Erro: há linhas sendo puladas - B16.01a05",
"***"))))</f>
        <v>***</v>
      </c>
      <c r="AD305" s="131" t="str">
        <f t="shared" ref="AD305" si="1053" xml:space="preserve">
IF(T305&lt;&gt;"Preenchimento correto","",
IF(K305="","",
IF(M305="Não válido","",
K305)))</f>
        <v/>
      </c>
    </row>
    <row r="306" spans="1:30" ht="15" customHeight="1">
      <c r="A306" s="242"/>
      <c r="B306" s="264"/>
      <c r="C306" s="267"/>
      <c r="D306" s="270"/>
      <c r="E306" s="273"/>
      <c r="F306" s="273"/>
      <c r="G306" s="276"/>
      <c r="H306" s="35">
        <v>2</v>
      </c>
      <c r="I306" s="172"/>
      <c r="J306" s="36" t="str">
        <f xml:space="preserve">
IF(I306="","",
VLOOKUP(I306,'BD EMPRES'!$B$8:$C$507,2,FALSE))</f>
        <v/>
      </c>
      <c r="K306" s="178"/>
      <c r="L306" s="179"/>
      <c r="M306" s="179"/>
      <c r="N306" s="180"/>
      <c r="O306" s="223"/>
      <c r="P306" s="228"/>
      <c r="Q306" s="230"/>
      <c r="R306" s="232"/>
      <c r="S306" s="234"/>
      <c r="T306" s="236"/>
      <c r="U306" s="23"/>
      <c r="V306" s="122"/>
      <c r="W306" s="118"/>
      <c r="X306" s="118"/>
      <c r="Y306" s="118"/>
      <c r="Z306" s="118"/>
      <c r="AA306" s="118"/>
      <c r="AB306" s="118"/>
      <c r="AC306" s="118"/>
      <c r="AD306" s="132" t="str">
        <f t="shared" ref="AD306" si="1054" xml:space="preserve">
IF(T305&lt;&gt;"Preenchimento correto","",
IF(K306="","",
IF(M306="Não válido","",
K306)))</f>
        <v/>
      </c>
    </row>
    <row r="307" spans="1:30" ht="15" customHeight="1">
      <c r="A307" s="242"/>
      <c r="B307" s="264"/>
      <c r="C307" s="267"/>
      <c r="D307" s="270"/>
      <c r="E307" s="273"/>
      <c r="F307" s="273"/>
      <c r="G307" s="276"/>
      <c r="H307" s="35">
        <v>3</v>
      </c>
      <c r="I307" s="172"/>
      <c r="J307" s="36" t="str">
        <f xml:space="preserve">
IF(I307="","",
VLOOKUP(I307,'BD EMPRES'!$B$8:$C$507,2,FALSE))</f>
        <v/>
      </c>
      <c r="K307" s="178"/>
      <c r="L307" s="179"/>
      <c r="M307" s="179"/>
      <c r="N307" s="180"/>
      <c r="O307" s="223"/>
      <c r="P307" s="228"/>
      <c r="Q307" s="230"/>
      <c r="R307" s="232"/>
      <c r="S307" s="234"/>
      <c r="T307" s="236"/>
      <c r="U307" s="23"/>
      <c r="V307" s="122"/>
      <c r="W307" s="118"/>
      <c r="X307" s="118"/>
      <c r="Y307" s="118"/>
      <c r="Z307" s="118"/>
      <c r="AA307" s="118"/>
      <c r="AB307" s="118"/>
      <c r="AC307" s="118"/>
      <c r="AD307" s="132" t="str">
        <f t="shared" ref="AD307" si="1055" xml:space="preserve">
IF(T305&lt;&gt;"Preenchimento correto","",
IF(K307="","",
IF(M307="Não válido","",
K307)))</f>
        <v/>
      </c>
    </row>
    <row r="308" spans="1:30" ht="15" customHeight="1">
      <c r="A308" s="242"/>
      <c r="B308" s="264"/>
      <c r="C308" s="267"/>
      <c r="D308" s="270"/>
      <c r="E308" s="273"/>
      <c r="F308" s="273"/>
      <c r="G308" s="276"/>
      <c r="H308" s="35">
        <v>4</v>
      </c>
      <c r="I308" s="172"/>
      <c r="J308" s="36" t="str">
        <f xml:space="preserve">
IF(I308="","",
VLOOKUP(I308,'BD EMPRES'!$B$8:$C$507,2,FALSE))</f>
        <v/>
      </c>
      <c r="K308" s="178"/>
      <c r="L308" s="179"/>
      <c r="M308" s="179"/>
      <c r="N308" s="180"/>
      <c r="O308" s="223"/>
      <c r="P308" s="228"/>
      <c r="Q308" s="230"/>
      <c r="R308" s="232"/>
      <c r="S308" s="234"/>
      <c r="T308" s="236"/>
      <c r="U308" s="23"/>
      <c r="V308" s="122"/>
      <c r="W308" s="118"/>
      <c r="X308" s="118"/>
      <c r="Y308" s="118"/>
      <c r="Z308" s="118"/>
      <c r="AA308" s="118"/>
      <c r="AB308" s="118"/>
      <c r="AC308" s="118"/>
      <c r="AD308" s="132" t="str">
        <f t="shared" ref="AD308" si="1056" xml:space="preserve">
IF(T305&lt;&gt;"Preenchimento correto","",
IF(K308="","",
IF(M308="Não válido","",
K308)))</f>
        <v/>
      </c>
    </row>
    <row r="309" spans="1:30" ht="15" customHeight="1">
      <c r="A309" s="242"/>
      <c r="B309" s="265"/>
      <c r="C309" s="268"/>
      <c r="D309" s="271"/>
      <c r="E309" s="274"/>
      <c r="F309" s="274"/>
      <c r="G309" s="277"/>
      <c r="H309" s="37">
        <v>5</v>
      </c>
      <c r="I309" s="172"/>
      <c r="J309" s="38" t="str">
        <f xml:space="preserve">
IF(I309="","",
VLOOKUP(I309,'BD EMPRES'!$B$8:$C$507,2,FALSE))</f>
        <v/>
      </c>
      <c r="K309" s="183"/>
      <c r="L309" s="181"/>
      <c r="M309" s="181"/>
      <c r="N309" s="182"/>
      <c r="O309" s="224"/>
      <c r="P309" s="228"/>
      <c r="Q309" s="230"/>
      <c r="R309" s="232"/>
      <c r="S309" s="234"/>
      <c r="T309" s="236"/>
      <c r="U309" s="23"/>
      <c r="V309" s="133"/>
      <c r="W309" s="134"/>
      <c r="X309" s="134"/>
      <c r="Y309" s="134"/>
      <c r="Z309" s="134"/>
      <c r="AA309" s="134"/>
      <c r="AB309" s="134"/>
      <c r="AC309" s="134"/>
      <c r="AD309" s="135" t="str">
        <f t="shared" ref="AD309" si="1057" xml:space="preserve">
IF(T305&gt;"Preenchimento correto","",
IF(K309="","",
IF(M309="Não válido","",
K309)))</f>
        <v/>
      </c>
    </row>
    <row r="310" spans="1:30" ht="15" customHeight="1">
      <c r="A310" s="242"/>
      <c r="B310" s="263" t="str">
        <f>IF(OR('BD ITEM'!$Q72&lt;&gt;"Preenchimento correto"),"",'BD ITEM'!B72)</f>
        <v/>
      </c>
      <c r="C310" s="266" t="str">
        <f>IF(OR('BD ITEM'!$Q72&lt;&gt;"Preenchimento correto"),"",'BD ITEM'!C72)</f>
        <v/>
      </c>
      <c r="D310" s="269" t="str">
        <f>IF(OR('BD ITEM'!$Q72&lt;&gt;"Preenchimento correto"),"",'BD ITEM'!D72)</f>
        <v/>
      </c>
      <c r="E310" s="272" t="str">
        <f>IF(OR('BD ITEM'!$Q72&lt;&gt;"Preenchimento correto"),"",'BD ITEM'!J72)</f>
        <v/>
      </c>
      <c r="F310" s="272" t="str">
        <f>IF(OR('BD ITEM'!$Q72&lt;&gt;"Preenchimento correto"),"",'BD ITEM'!K72)</f>
        <v/>
      </c>
      <c r="G310" s="275" t="str">
        <f>IF(OR('BD ITEM'!$Q72&lt;&gt;"Preenchimento correto"),"",'BD ITEM'!L72)</f>
        <v/>
      </c>
      <c r="H310" s="39">
        <v>1</v>
      </c>
      <c r="I310" s="173"/>
      <c r="J310" s="34" t="str">
        <f xml:space="preserve">
IF(I310="","",
VLOOKUP(I310,'BD EMPRES'!$B$8:$C$507,2,FALSE))</f>
        <v/>
      </c>
      <c r="K310" s="175"/>
      <c r="L310" s="176"/>
      <c r="M310" s="176"/>
      <c r="N310" s="177"/>
      <c r="O310" s="222"/>
      <c r="P310" s="228" t="str">
        <f t="shared" ref="P310" si="1058" xml:space="preserve">
IF(AND(K310="",K311="",K312="",K313="",K314=""),"",
COUNTIFS(K310:K314,"&lt;&gt;""",M310:M314,"=Válido"))</f>
        <v/>
      </c>
      <c r="Q310" s="230" t="str">
        <f t="shared" ref="Q310" si="1059" xml:space="preserve">
IF(T310&lt;&gt;"Preenchimento correto","",
IF(P310=1,0,
IF(P310=0,"",
IF(P310="","",
ROUND(_xlfn.STDEV.S(AD310:AD314)/AVERAGE(AD310:AD314),4)))))</f>
        <v/>
      </c>
      <c r="R310" s="232" t="str">
        <f t="shared" ref="R310" si="1060" xml:space="preserve">
IF(T310&lt;&gt;"Preenchimento correto","",
IF(P310="","",
IF(P310=0,"",
IF(O310="","",
IF(O310="Menor valor",MIN(AD310:AD314),
IF(AND(O310="Tend. central",Q310&lt;=0.25),ROUND(AVERAGE(AD310:AD314),2),
IF(AND(O310="Tend. central",Q310&gt;0.25),ROUND(MEDIAN(AD310:AD314),2))))))))</f>
        <v/>
      </c>
      <c r="S310" s="234" t="str">
        <f t="shared" ref="S310" si="1061" xml:space="preserve">
IF(T310&lt;&gt;"Preenchimento correto","",
IF(O310="","",
IF(P310="","",
IF(P310=0,"",
IF(OR(G310="",R310=""),"",
G310*R310)))))</f>
        <v/>
      </c>
      <c r="T310" s="236" t="str">
        <f t="shared" ref="T310" si="1062" xml:space="preserve">
IF(AND(A310="",B310="",I310="",I311="",I312="",I313="",I314="",K310="",K311="",K312="",K313="",K314="",L310="",L311="",L312="",L313="",L314="",M310="",M311="",M312="",M313="",M314="",O310=""),"",
IF(A310="","Preenchimento incompleto: falta informar o ID SEC - B01.01",
IF(AND(A310&lt;&gt;"",B310&lt;&gt;"",I310="",I311="",I312="",I313="",I314="",K310="",K311="",K312="",K313="",K314="",L310="",L311="",L312="",L313="",L314="",M310="",M311="",M312="",M313="",M314="",O310=""),"Preenchimento incompleto: item sem nenhuma informação de empresa e preço e fonte de preço e validade do orçamento e modalidade de cálculo - B02.01",
IF(AND(B310="",OR(I310&lt;&gt;"",I311&lt;&gt;"",I312&lt;&gt;"",I313&lt;&gt;"",I314&lt;&gt;"",K310&lt;&gt;"",K311&lt;&gt;"",K312&lt;&gt;"",K313&lt;&gt;"",K314&lt;&gt;"",L310&lt;&gt;"",L311&lt;&gt;"",L312&lt;&gt;"",L313&lt;&gt;"",L314&lt;&gt;"",M310&lt;&gt;"",M311&lt;&gt;"",M312&lt;&gt;"",M313&lt;&gt;"",M314&lt;&gt;"",O310&lt;&gt;"")),"Erro: há empresa(s) e/ou preço(s) e/ou fonte(s) de preço e/ou validade(s) do orçamento e/ou modalidade de cálculo informados para item inexistente - B03.01",
IF(AND(I310&lt;&gt;"",OR(K310="",L310="",M310="",O310="")),"Preenchimento incompleto: empresa sem preço e(ou) fonte de preço e(ou) validade do orçamento e(ou) modalidade de cálculo associados - B04.01",
IF(AND(I311&lt;&gt;"",OR(K311="",L311="",M311="",O310="")),"Preenchimento incompleto: empresa sem preço e(ou) fonte de preço e(ou) validade do orçamento e(ou) modalidade de cálculo associados - B04.02",
IF(AND(I312&lt;&gt;"",OR(K312="",L312="",M312="",O310="")),"Preenchimento incompleto: empresa sem preço e(ou) fonte de preço e(ou) validade do orçamento e(ou) modalidade de cálculo associados - B04.03",
IF(AND(I313&lt;&gt;"",OR(K313="",L313="",M313="",O310="")),"Preenchimento incompleto: empresa sem preço e(ou) fonte de preço e(ou) validade do orçamento e(ou) modalidade de cálculo associados - B04.04",
IF(AND(I314&lt;&gt;"",OR(K314="",L314="",M314="",O310="")),"Preenchimento incompleto: empresa sem preço e(ou) fonte de preço e(ou) validade do orçamento e(ou) modalidade de cálculo associados - B04.05",
IF(AND(K310&lt;&gt;"",OR(I310="",L310="",M310="",O310="")),"Preenchimento incompleto: preço sem empresa e(ou) fonte do preço associados e(ou) validade do orçamento e(ou) modalidade de cálculo associados - B05.01",
IF(AND(K311&lt;&gt;"",OR(I311="",L311="",M311="",O310="")),"Preenchimento incompleto: preço sem empresa e(ou) fonte do preço associados e(ou) validade do orçamento e(ou) modalidade de cálculo associados - B05.02",
IF(AND(K312&lt;&gt;"",OR(I312="",L312="",M312="",O310="")),"Preenchimento incompleto: preço sem empresa e(ou) fonte do preço associados e(ou) validade do orçamento e(ou) modalidade de cálculo associados - B05.03",
IF(AND(K313&lt;&gt;"",OR(I313="",L313="",M313="",O310="")),"Preenchimento incompleto: preço sem empresa e(ou) fonte do preço associados e(ou) validade do orçamento e(ou) modalidade de cálculo associados - B05.04",
IF(AND(K314&lt;&gt;"",OR(I314="",L314="",M314="",O310="")),"Preenchimento incompleto: preço sem empresa e(ou) fonte do preço associados e(ou) validade do orçamento e(ou) modalidade de cálculo associados - B05.05",
IF(AND(L310&lt;&gt;"",OR(K310="",I310="",M310="",O310="")),"Preenchimento incompleto: fonte do preço sem empresa e(ou) preço associados e(ou) validade do orçamento e(ou) modalidade de cálculo associados - B06.01",
IF(AND(L311&lt;&gt;"",OR(K311="",I311="",M311="",O310="")),"Preenchimento incompleto: fonte do preço sem empresa e(ou) preço associados e(ou) validade do orçamento e(ou) modalidade de cálculo associados - B06.02",
IF(AND(L312&lt;&gt;"",OR(K312="",I312="",M312="",O310="")),"Preenchimento incompleto: fonte do preço sem empresa e(ou) preço associados e(ou) validade do orçamento e(ou) modalidade de cálculo associados - B06.03",
IF(AND(L313&lt;&gt;"",OR(K313="",I313="",M313="",O310="")),"Preenchimento incompleto: fonte do preço sem empresa e(ou) preço associados e(ou) validade do orçamento e(ou) modalidade de cálculo associados - B06.04",
IF(AND(L314&lt;&gt;"",OR(K314="",I314="",M314="",O310="")),"Preenchimento incompleto: fonte do preço sem empresa e(ou) preço associados e(ou) validade do orçamento e(ou) modalidade de cálculo associados - B06.05",
IF(AND(M310&lt;&gt;"",OR(K310="",I310="",L310="",O310="")),"Preenchimento incompleto: validade do orçamento sem empresa e(ou) preço associados e(ou) fonte do preço e(ou) modalidade de cálculo associados - B07.01",
IF(AND(M311&lt;&gt;"",OR(K311="",I311="",L311="",O310="")),"Preenchimento incompleto: validade do orçamento sem empresa e(ou) preço associados e(ou) fonte do preço e(ou) modalidade de cálculo associados - B07.02",
IF(AND(M312&lt;&gt;"",OR(K312="",I312="",L312="",O310="")),"Preenchimento incompleto: validade do orçamento sem empresa e(ou) preço associados e(ou) fonte do preço e(ou) modalidade de cálculo associados - B07.03",
IF(AND(M313&lt;&gt;"",OR(K313="",I313="",L313="",O310="")),"Preenchimento incompleto: validade do orçamento sem empresa e(ou) preço associados e(ou) fonte do preço e(ou) modalidade de cálculo associados - B07.04",
IF(AND(M314&lt;&gt;"",OR(K314="",I314="",L314="",O310="")),"Preenchimento incompleto: validade do orçamento sem empresa e(ou) preço associados e(ou) fonte do preço e(ou) modalidade de cálculo associados - B07.05",
IF(O310="","Preenchimento incompleto: modalidade de cálculo não informada - B08.01",
IF(V310="Erro: há repetição de empresa de mídia especializada para o item sendo precificado - B09.01a05","Erro: há repetição de empresa de mídia especializada para o item sendo precificado - B09.01a05",
IF(W310="Erro: há repetição de empresa de orçamento de empresa para o item sendo precificado - B10.01a05","Erro: há repetição de empresa de orçamento de empresa para o item sendo precificado - B10.01a05",
IF(X310="Erro: a fonte de preços informada é incompatível com compras governamentais - B11.01a05","Erro: a fonte de preços informada é incompatível com compras governamentais - B11.01a05",
IF(Y310="Erro: a fonte de preços informada é incompatível com compras governamentais - B12.01a05","Erro: a fonte de preços informada é incompatível com compras governamentais - B12.01a05",
IF(Z310="Erro: há linhas sendo puladas - B13.01a04","Erro: há linhas sendo puladas - B13.01a04",
IF(AA310="Erro: há linhas sendo puladas - B14.01a05","Erro: há linhas sendo puladas - B14.01a05",
IF(AB310="Erro: há linhas sendo puladas - B15.01a05","Erro: há linhas sendo puladas - B15.01a05",
IF(AC310="Erro: há linhas sendo puladas - B16.01a05","Erro: há linhas sendo puladas - B16.01a05",
IF(AND(P310&lt;&gt;"",P310=0),"Preenchimento incompleto: número de propostas válidas igual a zero - B17.01",
"Preenchimento correto"))))))))))))))))))))))))))))))))))</f>
        <v/>
      </c>
      <c r="U310" s="23"/>
      <c r="V310" s="121" t="str">
        <f t="shared" ref="V310" si="1063" xml:space="preserve">
IF(COUNTIFS(I310:I314,I310,L310:L314,"=Mídia especializada")&gt;1,"Erro: há repetição de empresa de mídia especializada para o item sendo precificado - B09.01a05",
IF(COUNTIFS(I310:I314,I311,L310:L314,"=Mídia especializada")&gt;1,"Erro: há repetição de empresa de mídia especializada para o item sendo precificado - B09.01a05",
IF(COUNTIFS(I310:I314,I312,L310:L314,"=Mídia especializada")&gt;1,"Erro: há repetição de empresa de mídia especializada para o item sendo precificado - B09.01a05",
IF(COUNTIFS(I310:I314,I313,L310:L314,"=Mídia especializada")&gt;1,"Erro: há repetição de empresa de mídia especializada para o item sendo precificado - B09.01a05",
IF(COUNTIFS(I310:I314,I314,L310:L314,"=Mídia especializada")&gt;1,"Erro: há repetição de empresa de mídia especializada para o item sendo precificado - B09.01a05",
"***")))))</f>
        <v>***</v>
      </c>
      <c r="W310" s="119" t="str">
        <f t="shared" ref="W310" si="1064" xml:space="preserve">
IF(COUNTIFS(I310:I314,I310,L310:L314,"=Orçamento de empresa")&gt;1,"Erro: há repetição de empresa de orçamento de empresa para o item sendo precificado - B10.01a05",
IF(COUNTIFS(I310:I314,I311,L310:L314,"=Orçamento de empresa")&gt;1,"Erro: há repetição de empresa de orçamento de empresa para o item sendo precificado - B10.01a05",
IF(COUNTIFS(I310:I314,I312,L310:L314,"=Orçamento de empresa")&gt;1,"Erro: há repetição de empresa de orçamento de empresa para o item sendo precificado - B10.01a05",
IF(COUNTIFS(I310:I314,I313,L310:L314,"=Orçamento de empresa")&gt;1,"Erro: há repetição de empresa de orçamento de empresa para o item sendo precificado - B10.01a05",
IF(COUNTIFS(I310:I314,I314,L310:L314,"=Orçamento de empresa")&gt;1,"Erro: há repetição de empresa de orçamento de empresa para o item sendo precificado - B10.01a05",
"***")))))</f>
        <v>***</v>
      </c>
      <c r="X310" s="119" t="str">
        <f t="shared" ref="X310" si="1065" xml:space="preserve">
IF(AND(I310="Compras governamentais",K310&lt;&gt;"",L310="Orçamento de empresa"),"Erro: a fonte de preços informada é incompatível com compras governamentais - B11.01a05",
IF(AND(I311="Compras governamentais",K311&lt;&gt;"",L311="Orçamento de empresa"),"Erro: a fonte de preços informada é incompatível com compras governamentais - B11.01a05",
IF(AND(I312="Compras governamentais",K312&lt;&gt;"",L312="Orçamento de empresa"),"Erro: a fonte de preços informada é incompatível com compras governamentais - B11.01a05",
IF(AND(I313="Compras governamentais",K313&lt;&gt;"",L313="Orçamento de empresa"),"Erro: a fonte de preços informada é incompatível com compras governamentais - B11.01a05",
IF(AND(I314="Compras governamentais",K314&lt;&gt;"",L314="Orçamento de empresa"),"Erro: a fonte de preços informada é incompatível com compras governamentais - B11.01a05",
"***")))))</f>
        <v>***</v>
      </c>
      <c r="Y310" s="119" t="str">
        <f t="shared" ref="Y310" si="1066" xml:space="preserve">
IF(AND(I310="Compras governamentais",K310&lt;&gt;"",L310="Mídia especializada"),"Erro: a fonte de preços informada é incompatível com compras governamentais - B12.01a05",
IF(AND(I311="Compras governamentais",K311&lt;&gt;"",L311="Mídia especializada"),"Erro: a fonte de preços informada é incompatível com compras governamentais - B12.01a05",
IF(AND(I312="Compras governamentais",K312&lt;&gt;"",L312="Mídia especializada"),"Erro: a fonte de preços informada é incompatível com compras governamentais - B12.01a05",
IF(AND(I313="Compras governamentais",K313&lt;&gt;"",L313="Mídia especializada"),"Erro: a fonte de preços informada é incompatível com compras governamentais - B12.01a05",
IF(AND(I314="Compras governamentais",K314&lt;&gt;"",L314="Mídia especializada"),"Erro: a fonte de preços informada é incompatível com compras governamentais - B12.01a05",
"***")))))</f>
        <v>***</v>
      </c>
      <c r="Z310" s="119" t="str">
        <f t="shared" ref="Z310" si="1067" xml:space="preserve">
IF(AND(I311&lt;&gt;"",OR(I310="")),"Erro: há linhas sendo puladas - B13.01a04",
IF(AND(I312&lt;&gt;"",OR(I310="",I311="")),"Erro: há linhas sendo puladas - B13.01a04",
IF(AND(I313&lt;&gt;"",OR(I310="",I311="",I312="")),"Erro: há linhas sendo puladas - B13.01a04",
IF(AND(I314&lt;&gt;"",OR(I310="",I311="",I312="",I313="")),"Erro: há linhas sendo puladas - B13.01a04",
"***"))))</f>
        <v>***</v>
      </c>
      <c r="AA310" s="119" t="str">
        <f t="shared" ref="AA310" si="1068" xml:space="preserve">
IF(AND(K311&lt;&gt;"",OR(K310="")),"Erro: há linhas sendo puladas - B14.01a05",
IF(AND(K312&lt;&gt;"",OR(K310="",K311="")),"Erro: há linhas sendo puladas - B14.01a05",
IF(AND(K313&lt;&gt;"",OR(K310="",K311="",K312="")),"Erro: há linhas sendo puladas - B14.01a05",
IF(AND(K314&lt;&gt;"",OR(K310="",K311="",K312="",K313="")),"Erro: há linhas sendo puladas - B14.01a05",
"***"))))</f>
        <v>***</v>
      </c>
      <c r="AB310" s="119" t="str">
        <f t="shared" ref="AB310" si="1069" xml:space="preserve">
IF(AND(L311&lt;&gt;"",OR(L310="")),"Erro: há linhas sendo puladas - B15.01a05",
IF(AND(L312&lt;&gt;"",OR(L310="",L311="")),"Erro: há linhas sendo puladas - B15.01a05",
IF(AND(L313&lt;&gt;"",OR(L310="",L311="",L312="")),"Erro: há linhas sendo puladas - B15.01a05",
IF(AND(L314&lt;&gt;"",OR(L310="",L311="",L312="",L313="")),"Erro: há linhas sendo puladas - B15.01a05",
"***"))))</f>
        <v>***</v>
      </c>
      <c r="AC310" s="119" t="str">
        <f t="shared" ref="AC310" si="1070" xml:space="preserve">
IF(AND(M311&lt;&gt;"",OR(M310="")),"Erro: há linhas sendo puladas - B16.01a05",
IF(AND(M312&lt;&gt;"",OR(M310="",M311="")),"Erro: há linhas sendo puladas - B16.01a05",
IF(AND(M313&lt;&gt;"",OR(M310="",M311="",M312="")),"Erro: há linhas sendo puladas - B16.01a05",
IF(AND(M314&lt;&gt;"",OR(M310="",M311="",M312="",M313="")),"Erro: há linhas sendo puladas - B16.01a05",
"***"))))</f>
        <v>***</v>
      </c>
      <c r="AD310" s="131" t="str">
        <f t="shared" ref="AD310" si="1071" xml:space="preserve">
IF(T310&lt;&gt;"Preenchimento correto","",
IF(K310="","",
IF(M310="Não válido","",
K310)))</f>
        <v/>
      </c>
    </row>
    <row r="311" spans="1:30" ht="15" customHeight="1">
      <c r="A311" s="242"/>
      <c r="B311" s="264"/>
      <c r="C311" s="267"/>
      <c r="D311" s="270"/>
      <c r="E311" s="273"/>
      <c r="F311" s="273"/>
      <c r="G311" s="276"/>
      <c r="H311" s="35">
        <v>2</v>
      </c>
      <c r="I311" s="172"/>
      <c r="J311" s="36" t="str">
        <f xml:space="preserve">
IF(I311="","",
VLOOKUP(I311,'BD EMPRES'!$B$8:$C$507,2,FALSE))</f>
        <v/>
      </c>
      <c r="K311" s="178"/>
      <c r="L311" s="179"/>
      <c r="M311" s="179"/>
      <c r="N311" s="180"/>
      <c r="O311" s="223"/>
      <c r="P311" s="228"/>
      <c r="Q311" s="230"/>
      <c r="R311" s="232"/>
      <c r="S311" s="234"/>
      <c r="T311" s="236"/>
      <c r="U311" s="23"/>
      <c r="V311" s="122"/>
      <c r="W311" s="118"/>
      <c r="X311" s="118"/>
      <c r="Y311" s="118"/>
      <c r="Z311" s="118"/>
      <c r="AA311" s="118"/>
      <c r="AB311" s="118"/>
      <c r="AC311" s="118"/>
      <c r="AD311" s="132" t="str">
        <f t="shared" ref="AD311" si="1072" xml:space="preserve">
IF(T310&lt;&gt;"Preenchimento correto","",
IF(K311="","",
IF(M311="Não válido","",
K311)))</f>
        <v/>
      </c>
    </row>
    <row r="312" spans="1:30" ht="15" customHeight="1">
      <c r="A312" s="242"/>
      <c r="B312" s="264"/>
      <c r="C312" s="267"/>
      <c r="D312" s="270"/>
      <c r="E312" s="273"/>
      <c r="F312" s="273"/>
      <c r="G312" s="276"/>
      <c r="H312" s="35">
        <v>3</v>
      </c>
      <c r="I312" s="172"/>
      <c r="J312" s="36" t="str">
        <f xml:space="preserve">
IF(I312="","",
VLOOKUP(I312,'BD EMPRES'!$B$8:$C$507,2,FALSE))</f>
        <v/>
      </c>
      <c r="K312" s="178"/>
      <c r="L312" s="179"/>
      <c r="M312" s="179"/>
      <c r="N312" s="180"/>
      <c r="O312" s="223"/>
      <c r="P312" s="228"/>
      <c r="Q312" s="230"/>
      <c r="R312" s="232"/>
      <c r="S312" s="234"/>
      <c r="T312" s="236"/>
      <c r="U312" s="23"/>
      <c r="V312" s="122"/>
      <c r="W312" s="118"/>
      <c r="X312" s="118"/>
      <c r="Y312" s="118"/>
      <c r="Z312" s="118"/>
      <c r="AA312" s="118"/>
      <c r="AB312" s="118"/>
      <c r="AC312" s="118"/>
      <c r="AD312" s="132" t="str">
        <f t="shared" ref="AD312" si="1073" xml:space="preserve">
IF(T310&lt;&gt;"Preenchimento correto","",
IF(K312="","",
IF(M312="Não válido","",
K312)))</f>
        <v/>
      </c>
    </row>
    <row r="313" spans="1:30" ht="15" customHeight="1">
      <c r="A313" s="242"/>
      <c r="B313" s="264"/>
      <c r="C313" s="267"/>
      <c r="D313" s="270"/>
      <c r="E313" s="273"/>
      <c r="F313" s="273"/>
      <c r="G313" s="276"/>
      <c r="H313" s="35">
        <v>4</v>
      </c>
      <c r="I313" s="172"/>
      <c r="J313" s="36" t="str">
        <f xml:space="preserve">
IF(I313="","",
VLOOKUP(I313,'BD EMPRES'!$B$8:$C$507,2,FALSE))</f>
        <v/>
      </c>
      <c r="K313" s="178"/>
      <c r="L313" s="179"/>
      <c r="M313" s="179"/>
      <c r="N313" s="180"/>
      <c r="O313" s="223"/>
      <c r="P313" s="228"/>
      <c r="Q313" s="230"/>
      <c r="R313" s="232"/>
      <c r="S313" s="234"/>
      <c r="T313" s="236"/>
      <c r="U313" s="23"/>
      <c r="V313" s="122"/>
      <c r="W313" s="118"/>
      <c r="X313" s="118"/>
      <c r="Y313" s="118"/>
      <c r="Z313" s="118"/>
      <c r="AA313" s="118"/>
      <c r="AB313" s="118"/>
      <c r="AC313" s="118"/>
      <c r="AD313" s="132" t="str">
        <f t="shared" ref="AD313" si="1074" xml:space="preserve">
IF(T310&lt;&gt;"Preenchimento correto","",
IF(K313="","",
IF(M313="Não válido","",
K313)))</f>
        <v/>
      </c>
    </row>
    <row r="314" spans="1:30" ht="15" customHeight="1">
      <c r="A314" s="242"/>
      <c r="B314" s="265"/>
      <c r="C314" s="268"/>
      <c r="D314" s="271"/>
      <c r="E314" s="274"/>
      <c r="F314" s="274"/>
      <c r="G314" s="277"/>
      <c r="H314" s="37">
        <v>5</v>
      </c>
      <c r="I314" s="172"/>
      <c r="J314" s="38" t="str">
        <f xml:space="preserve">
IF(I314="","",
VLOOKUP(I314,'BD EMPRES'!$B$8:$C$507,2,FALSE))</f>
        <v/>
      </c>
      <c r="K314" s="183"/>
      <c r="L314" s="181"/>
      <c r="M314" s="181"/>
      <c r="N314" s="182"/>
      <c r="O314" s="224"/>
      <c r="P314" s="228"/>
      <c r="Q314" s="230"/>
      <c r="R314" s="232"/>
      <c r="S314" s="234"/>
      <c r="T314" s="236"/>
      <c r="U314" s="23"/>
      <c r="V314" s="133"/>
      <c r="W314" s="134"/>
      <c r="X314" s="134"/>
      <c r="Y314" s="134"/>
      <c r="Z314" s="134"/>
      <c r="AA314" s="134"/>
      <c r="AB314" s="134"/>
      <c r="AC314" s="134"/>
      <c r="AD314" s="135" t="str">
        <f t="shared" ref="AD314" si="1075" xml:space="preserve">
IF(T310&gt;"Preenchimento correto","",
IF(K314="","",
IF(M314="Não válido","",
K314)))</f>
        <v/>
      </c>
    </row>
    <row r="315" spans="1:30" ht="15" customHeight="1">
      <c r="A315" s="242"/>
      <c r="B315" s="263" t="str">
        <f>IF(OR('BD ITEM'!$Q73&lt;&gt;"Preenchimento correto"),"",'BD ITEM'!B73)</f>
        <v/>
      </c>
      <c r="C315" s="266" t="str">
        <f>IF(OR('BD ITEM'!$Q73&lt;&gt;"Preenchimento correto"),"",'BD ITEM'!C73)</f>
        <v/>
      </c>
      <c r="D315" s="269" t="str">
        <f>IF(OR('BD ITEM'!$Q73&lt;&gt;"Preenchimento correto"),"",'BD ITEM'!D73)</f>
        <v/>
      </c>
      <c r="E315" s="272" t="str">
        <f>IF(OR('BD ITEM'!$Q73&lt;&gt;"Preenchimento correto"),"",'BD ITEM'!J73)</f>
        <v/>
      </c>
      <c r="F315" s="272" t="str">
        <f>IF(OR('BD ITEM'!$Q73&lt;&gt;"Preenchimento correto"),"",'BD ITEM'!K73)</f>
        <v/>
      </c>
      <c r="G315" s="275" t="str">
        <f>IF(OR('BD ITEM'!$Q73&lt;&gt;"Preenchimento correto"),"",'BD ITEM'!L73)</f>
        <v/>
      </c>
      <c r="H315" s="39">
        <v>1</v>
      </c>
      <c r="I315" s="173"/>
      <c r="J315" s="34" t="str">
        <f xml:space="preserve">
IF(I315="","",
VLOOKUP(I315,'BD EMPRES'!$B$8:$C$507,2,FALSE))</f>
        <v/>
      </c>
      <c r="K315" s="175"/>
      <c r="L315" s="176"/>
      <c r="M315" s="176"/>
      <c r="N315" s="177"/>
      <c r="O315" s="222"/>
      <c r="P315" s="228" t="str">
        <f t="shared" ref="P315" si="1076" xml:space="preserve">
IF(AND(K315="",K316="",K317="",K318="",K319=""),"",
COUNTIFS(K315:K319,"&lt;&gt;""",M315:M319,"=Válido"))</f>
        <v/>
      </c>
      <c r="Q315" s="230" t="str">
        <f t="shared" ref="Q315" si="1077" xml:space="preserve">
IF(T315&lt;&gt;"Preenchimento correto","",
IF(P315=1,0,
IF(P315=0,"",
IF(P315="","",
ROUND(_xlfn.STDEV.S(AD315:AD319)/AVERAGE(AD315:AD319),4)))))</f>
        <v/>
      </c>
      <c r="R315" s="232" t="str">
        <f t="shared" ref="R315" si="1078" xml:space="preserve">
IF(T315&lt;&gt;"Preenchimento correto","",
IF(P315="","",
IF(P315=0,"",
IF(O315="","",
IF(O315="Menor valor",MIN(AD315:AD319),
IF(AND(O315="Tend. central",Q315&lt;=0.25),ROUND(AVERAGE(AD315:AD319),2),
IF(AND(O315="Tend. central",Q315&gt;0.25),ROUND(MEDIAN(AD315:AD319),2))))))))</f>
        <v/>
      </c>
      <c r="S315" s="234" t="str">
        <f t="shared" ref="S315" si="1079" xml:space="preserve">
IF(T315&lt;&gt;"Preenchimento correto","",
IF(O315="","",
IF(P315="","",
IF(P315=0,"",
IF(OR(G315="",R315=""),"",
G315*R315)))))</f>
        <v/>
      </c>
      <c r="T315" s="236" t="str">
        <f t="shared" ref="T315" si="1080" xml:space="preserve">
IF(AND(A315="",B315="",I315="",I316="",I317="",I318="",I319="",K315="",K316="",K317="",K318="",K319="",L315="",L316="",L317="",L318="",L319="",M315="",M316="",M317="",M318="",M319="",O315=""),"",
IF(A315="","Preenchimento incompleto: falta informar o ID SEC - B01.01",
IF(AND(A315&lt;&gt;"",B315&lt;&gt;"",I315="",I316="",I317="",I318="",I319="",K315="",K316="",K317="",K318="",K319="",L315="",L316="",L317="",L318="",L319="",M315="",M316="",M317="",M318="",M319="",O315=""),"Preenchimento incompleto: item sem nenhuma informação de empresa e preço e fonte de preço e validade do orçamento e modalidade de cálculo - B02.01",
IF(AND(B315="",OR(I315&lt;&gt;"",I316&lt;&gt;"",I317&lt;&gt;"",I318&lt;&gt;"",I319&lt;&gt;"",K315&lt;&gt;"",K316&lt;&gt;"",K317&lt;&gt;"",K318&lt;&gt;"",K319&lt;&gt;"",L315&lt;&gt;"",L316&lt;&gt;"",L317&lt;&gt;"",L318&lt;&gt;"",L319&lt;&gt;"",M315&lt;&gt;"",M316&lt;&gt;"",M317&lt;&gt;"",M318&lt;&gt;"",M319&lt;&gt;"",O315&lt;&gt;"")),"Erro: há empresa(s) e/ou preço(s) e/ou fonte(s) de preço e/ou validade(s) do orçamento e/ou modalidade de cálculo informados para item inexistente - B03.01",
IF(AND(I315&lt;&gt;"",OR(K315="",L315="",M315="",O315="")),"Preenchimento incompleto: empresa sem preço e(ou) fonte de preço e(ou) validade do orçamento e(ou) modalidade de cálculo associados - B04.01",
IF(AND(I316&lt;&gt;"",OR(K316="",L316="",M316="",O315="")),"Preenchimento incompleto: empresa sem preço e(ou) fonte de preço e(ou) validade do orçamento e(ou) modalidade de cálculo associados - B04.02",
IF(AND(I317&lt;&gt;"",OR(K317="",L317="",M317="",O315="")),"Preenchimento incompleto: empresa sem preço e(ou) fonte de preço e(ou) validade do orçamento e(ou) modalidade de cálculo associados - B04.03",
IF(AND(I318&lt;&gt;"",OR(K318="",L318="",M318="",O315="")),"Preenchimento incompleto: empresa sem preço e(ou) fonte de preço e(ou) validade do orçamento e(ou) modalidade de cálculo associados - B04.04",
IF(AND(I319&lt;&gt;"",OR(K319="",L319="",M319="",O315="")),"Preenchimento incompleto: empresa sem preço e(ou) fonte de preço e(ou) validade do orçamento e(ou) modalidade de cálculo associados - B04.05",
IF(AND(K315&lt;&gt;"",OR(I315="",L315="",M315="",O315="")),"Preenchimento incompleto: preço sem empresa e(ou) fonte do preço associados e(ou) validade do orçamento e(ou) modalidade de cálculo associados - B05.01",
IF(AND(K316&lt;&gt;"",OR(I316="",L316="",M316="",O315="")),"Preenchimento incompleto: preço sem empresa e(ou) fonte do preço associados e(ou) validade do orçamento e(ou) modalidade de cálculo associados - B05.02",
IF(AND(K317&lt;&gt;"",OR(I317="",L317="",M317="",O315="")),"Preenchimento incompleto: preço sem empresa e(ou) fonte do preço associados e(ou) validade do orçamento e(ou) modalidade de cálculo associados - B05.03",
IF(AND(K318&lt;&gt;"",OR(I318="",L318="",M318="",O315="")),"Preenchimento incompleto: preço sem empresa e(ou) fonte do preço associados e(ou) validade do orçamento e(ou) modalidade de cálculo associados - B05.04",
IF(AND(K319&lt;&gt;"",OR(I319="",L319="",M319="",O315="")),"Preenchimento incompleto: preço sem empresa e(ou) fonte do preço associados e(ou) validade do orçamento e(ou) modalidade de cálculo associados - B05.05",
IF(AND(L315&lt;&gt;"",OR(K315="",I315="",M315="",O315="")),"Preenchimento incompleto: fonte do preço sem empresa e(ou) preço associados e(ou) validade do orçamento e(ou) modalidade de cálculo associados - B06.01",
IF(AND(L316&lt;&gt;"",OR(K316="",I316="",M316="",O315="")),"Preenchimento incompleto: fonte do preço sem empresa e(ou) preço associados e(ou) validade do orçamento e(ou) modalidade de cálculo associados - B06.02",
IF(AND(L317&lt;&gt;"",OR(K317="",I317="",M317="",O315="")),"Preenchimento incompleto: fonte do preço sem empresa e(ou) preço associados e(ou) validade do orçamento e(ou) modalidade de cálculo associados - B06.03",
IF(AND(L318&lt;&gt;"",OR(K318="",I318="",M318="",O315="")),"Preenchimento incompleto: fonte do preço sem empresa e(ou) preço associados e(ou) validade do orçamento e(ou) modalidade de cálculo associados - B06.04",
IF(AND(L319&lt;&gt;"",OR(K319="",I319="",M319="",O315="")),"Preenchimento incompleto: fonte do preço sem empresa e(ou) preço associados e(ou) validade do orçamento e(ou) modalidade de cálculo associados - B06.05",
IF(AND(M315&lt;&gt;"",OR(K315="",I315="",L315="",O315="")),"Preenchimento incompleto: validade do orçamento sem empresa e(ou) preço associados e(ou) fonte do preço e(ou) modalidade de cálculo associados - B07.01",
IF(AND(M316&lt;&gt;"",OR(K316="",I316="",L316="",O315="")),"Preenchimento incompleto: validade do orçamento sem empresa e(ou) preço associados e(ou) fonte do preço e(ou) modalidade de cálculo associados - B07.02",
IF(AND(M317&lt;&gt;"",OR(K317="",I317="",L317="",O315="")),"Preenchimento incompleto: validade do orçamento sem empresa e(ou) preço associados e(ou) fonte do preço e(ou) modalidade de cálculo associados - B07.03",
IF(AND(M318&lt;&gt;"",OR(K318="",I318="",L318="",O315="")),"Preenchimento incompleto: validade do orçamento sem empresa e(ou) preço associados e(ou) fonte do preço e(ou) modalidade de cálculo associados - B07.04",
IF(AND(M319&lt;&gt;"",OR(K319="",I319="",L319="",O315="")),"Preenchimento incompleto: validade do orçamento sem empresa e(ou) preço associados e(ou) fonte do preço e(ou) modalidade de cálculo associados - B07.05",
IF(O315="","Preenchimento incompleto: modalidade de cálculo não informada - B08.01",
IF(V315="Erro: há repetição de empresa de mídia especializada para o item sendo precificado - B09.01a05","Erro: há repetição de empresa de mídia especializada para o item sendo precificado - B09.01a05",
IF(W315="Erro: há repetição de empresa de orçamento de empresa para o item sendo precificado - B10.01a05","Erro: há repetição de empresa de orçamento de empresa para o item sendo precificado - B10.01a05",
IF(X315="Erro: a fonte de preços informada é incompatível com compras governamentais - B11.01a05","Erro: a fonte de preços informada é incompatível com compras governamentais - B11.01a05",
IF(Y315="Erro: a fonte de preços informada é incompatível com compras governamentais - B12.01a05","Erro: a fonte de preços informada é incompatível com compras governamentais - B12.01a05",
IF(Z315="Erro: há linhas sendo puladas - B13.01a04","Erro: há linhas sendo puladas - B13.01a04",
IF(AA315="Erro: há linhas sendo puladas - B14.01a05","Erro: há linhas sendo puladas - B14.01a05",
IF(AB315="Erro: há linhas sendo puladas - B15.01a05","Erro: há linhas sendo puladas - B15.01a05",
IF(AC315="Erro: há linhas sendo puladas - B16.01a05","Erro: há linhas sendo puladas - B16.01a05",
IF(AND(P315&lt;&gt;"",P315=0),"Preenchimento incompleto: número de propostas válidas igual a zero - B17.01",
"Preenchimento correto"))))))))))))))))))))))))))))))))))</f>
        <v/>
      </c>
      <c r="U315" s="23"/>
      <c r="V315" s="121" t="str">
        <f t="shared" ref="V315" si="1081" xml:space="preserve">
IF(COUNTIFS(I315:I319,I315,L315:L319,"=Mídia especializada")&gt;1,"Erro: há repetição de empresa de mídia especializada para o item sendo precificado - B09.01a05",
IF(COUNTIFS(I315:I319,I316,L315:L319,"=Mídia especializada")&gt;1,"Erro: há repetição de empresa de mídia especializada para o item sendo precificado - B09.01a05",
IF(COUNTIFS(I315:I319,I317,L315:L319,"=Mídia especializada")&gt;1,"Erro: há repetição de empresa de mídia especializada para o item sendo precificado - B09.01a05",
IF(COUNTIFS(I315:I319,I318,L315:L319,"=Mídia especializada")&gt;1,"Erro: há repetição de empresa de mídia especializada para o item sendo precificado - B09.01a05",
IF(COUNTIFS(I315:I319,I319,L315:L319,"=Mídia especializada")&gt;1,"Erro: há repetição de empresa de mídia especializada para o item sendo precificado - B09.01a05",
"***")))))</f>
        <v>***</v>
      </c>
      <c r="W315" s="119" t="str">
        <f t="shared" ref="W315" si="1082" xml:space="preserve">
IF(COUNTIFS(I315:I319,I315,L315:L319,"=Orçamento de empresa")&gt;1,"Erro: há repetição de empresa de orçamento de empresa para o item sendo precificado - B10.01a05",
IF(COUNTIFS(I315:I319,I316,L315:L319,"=Orçamento de empresa")&gt;1,"Erro: há repetição de empresa de orçamento de empresa para o item sendo precificado - B10.01a05",
IF(COUNTIFS(I315:I319,I317,L315:L319,"=Orçamento de empresa")&gt;1,"Erro: há repetição de empresa de orçamento de empresa para o item sendo precificado - B10.01a05",
IF(COUNTIFS(I315:I319,I318,L315:L319,"=Orçamento de empresa")&gt;1,"Erro: há repetição de empresa de orçamento de empresa para o item sendo precificado - B10.01a05",
IF(COUNTIFS(I315:I319,I319,L315:L319,"=Orçamento de empresa")&gt;1,"Erro: há repetição de empresa de orçamento de empresa para o item sendo precificado - B10.01a05",
"***")))))</f>
        <v>***</v>
      </c>
      <c r="X315" s="119" t="str">
        <f t="shared" ref="X315" si="1083" xml:space="preserve">
IF(AND(I315="Compras governamentais",K315&lt;&gt;"",L315="Orçamento de empresa"),"Erro: a fonte de preços informada é incompatível com compras governamentais - B11.01a05",
IF(AND(I316="Compras governamentais",K316&lt;&gt;"",L316="Orçamento de empresa"),"Erro: a fonte de preços informada é incompatível com compras governamentais - B11.01a05",
IF(AND(I317="Compras governamentais",K317&lt;&gt;"",L317="Orçamento de empresa"),"Erro: a fonte de preços informada é incompatível com compras governamentais - B11.01a05",
IF(AND(I318="Compras governamentais",K318&lt;&gt;"",L318="Orçamento de empresa"),"Erro: a fonte de preços informada é incompatível com compras governamentais - B11.01a05",
IF(AND(I319="Compras governamentais",K319&lt;&gt;"",L319="Orçamento de empresa"),"Erro: a fonte de preços informada é incompatível com compras governamentais - B11.01a05",
"***")))))</f>
        <v>***</v>
      </c>
      <c r="Y315" s="119" t="str">
        <f t="shared" ref="Y315" si="1084" xml:space="preserve">
IF(AND(I315="Compras governamentais",K315&lt;&gt;"",L315="Mídia especializada"),"Erro: a fonte de preços informada é incompatível com compras governamentais - B12.01a05",
IF(AND(I316="Compras governamentais",K316&lt;&gt;"",L316="Mídia especializada"),"Erro: a fonte de preços informada é incompatível com compras governamentais - B12.01a05",
IF(AND(I317="Compras governamentais",K317&lt;&gt;"",L317="Mídia especializada"),"Erro: a fonte de preços informada é incompatível com compras governamentais - B12.01a05",
IF(AND(I318="Compras governamentais",K318&lt;&gt;"",L318="Mídia especializada"),"Erro: a fonte de preços informada é incompatível com compras governamentais - B12.01a05",
IF(AND(I319="Compras governamentais",K319&lt;&gt;"",L319="Mídia especializada"),"Erro: a fonte de preços informada é incompatível com compras governamentais - B12.01a05",
"***")))))</f>
        <v>***</v>
      </c>
      <c r="Z315" s="119" t="str">
        <f t="shared" ref="Z315" si="1085" xml:space="preserve">
IF(AND(I316&lt;&gt;"",OR(I315="")),"Erro: há linhas sendo puladas - B13.01a04",
IF(AND(I317&lt;&gt;"",OR(I315="",I316="")),"Erro: há linhas sendo puladas - B13.01a04",
IF(AND(I318&lt;&gt;"",OR(I315="",I316="",I317="")),"Erro: há linhas sendo puladas - B13.01a04",
IF(AND(I319&lt;&gt;"",OR(I315="",I316="",I317="",I318="")),"Erro: há linhas sendo puladas - B13.01a04",
"***"))))</f>
        <v>***</v>
      </c>
      <c r="AA315" s="119" t="str">
        <f t="shared" ref="AA315" si="1086" xml:space="preserve">
IF(AND(K316&lt;&gt;"",OR(K315="")),"Erro: há linhas sendo puladas - B14.01a05",
IF(AND(K317&lt;&gt;"",OR(K315="",K316="")),"Erro: há linhas sendo puladas - B14.01a05",
IF(AND(K318&lt;&gt;"",OR(K315="",K316="",K317="")),"Erro: há linhas sendo puladas - B14.01a05",
IF(AND(K319&lt;&gt;"",OR(K315="",K316="",K317="",K318="")),"Erro: há linhas sendo puladas - B14.01a05",
"***"))))</f>
        <v>***</v>
      </c>
      <c r="AB315" s="119" t="str">
        <f t="shared" ref="AB315" si="1087" xml:space="preserve">
IF(AND(L316&lt;&gt;"",OR(L315="")),"Erro: há linhas sendo puladas - B15.01a05",
IF(AND(L317&lt;&gt;"",OR(L315="",L316="")),"Erro: há linhas sendo puladas - B15.01a05",
IF(AND(L318&lt;&gt;"",OR(L315="",L316="",L317="")),"Erro: há linhas sendo puladas - B15.01a05",
IF(AND(L319&lt;&gt;"",OR(L315="",L316="",L317="",L318="")),"Erro: há linhas sendo puladas - B15.01a05",
"***"))))</f>
        <v>***</v>
      </c>
      <c r="AC315" s="119" t="str">
        <f t="shared" ref="AC315" si="1088" xml:space="preserve">
IF(AND(M316&lt;&gt;"",OR(M315="")),"Erro: há linhas sendo puladas - B16.01a05",
IF(AND(M317&lt;&gt;"",OR(M315="",M316="")),"Erro: há linhas sendo puladas - B16.01a05",
IF(AND(M318&lt;&gt;"",OR(M315="",M316="",M317="")),"Erro: há linhas sendo puladas - B16.01a05",
IF(AND(M319&lt;&gt;"",OR(M315="",M316="",M317="",M318="")),"Erro: há linhas sendo puladas - B16.01a05",
"***"))))</f>
        <v>***</v>
      </c>
      <c r="AD315" s="131" t="str">
        <f t="shared" ref="AD315" si="1089" xml:space="preserve">
IF(T315&lt;&gt;"Preenchimento correto","",
IF(K315="","",
IF(M315="Não válido","",
K315)))</f>
        <v/>
      </c>
    </row>
    <row r="316" spans="1:30" ht="15" customHeight="1">
      <c r="A316" s="242"/>
      <c r="B316" s="264"/>
      <c r="C316" s="267"/>
      <c r="D316" s="270"/>
      <c r="E316" s="273"/>
      <c r="F316" s="273"/>
      <c r="G316" s="276"/>
      <c r="H316" s="35">
        <v>2</v>
      </c>
      <c r="I316" s="172"/>
      <c r="J316" s="36" t="str">
        <f xml:space="preserve">
IF(I316="","",
VLOOKUP(I316,'BD EMPRES'!$B$8:$C$507,2,FALSE))</f>
        <v/>
      </c>
      <c r="K316" s="178"/>
      <c r="L316" s="179"/>
      <c r="M316" s="179"/>
      <c r="N316" s="180"/>
      <c r="O316" s="223"/>
      <c r="P316" s="228"/>
      <c r="Q316" s="230"/>
      <c r="R316" s="232"/>
      <c r="S316" s="234"/>
      <c r="T316" s="236"/>
      <c r="U316" s="23"/>
      <c r="V316" s="122"/>
      <c r="W316" s="118"/>
      <c r="X316" s="118"/>
      <c r="Y316" s="118"/>
      <c r="Z316" s="118"/>
      <c r="AA316" s="118"/>
      <c r="AB316" s="118"/>
      <c r="AC316" s="118"/>
      <c r="AD316" s="132" t="str">
        <f t="shared" ref="AD316" si="1090" xml:space="preserve">
IF(T315&lt;&gt;"Preenchimento correto","",
IF(K316="","",
IF(M316="Não válido","",
K316)))</f>
        <v/>
      </c>
    </row>
    <row r="317" spans="1:30" ht="15" customHeight="1">
      <c r="A317" s="242"/>
      <c r="B317" s="264"/>
      <c r="C317" s="267"/>
      <c r="D317" s="270"/>
      <c r="E317" s="273"/>
      <c r="F317" s="273"/>
      <c r="G317" s="276"/>
      <c r="H317" s="35">
        <v>3</v>
      </c>
      <c r="I317" s="172"/>
      <c r="J317" s="36" t="str">
        <f xml:space="preserve">
IF(I317="","",
VLOOKUP(I317,'BD EMPRES'!$B$8:$C$507,2,FALSE))</f>
        <v/>
      </c>
      <c r="K317" s="178"/>
      <c r="L317" s="179"/>
      <c r="M317" s="179"/>
      <c r="N317" s="180"/>
      <c r="O317" s="223"/>
      <c r="P317" s="228"/>
      <c r="Q317" s="230"/>
      <c r="R317" s="232"/>
      <c r="S317" s="234"/>
      <c r="T317" s="236"/>
      <c r="U317" s="23"/>
      <c r="V317" s="122"/>
      <c r="W317" s="118"/>
      <c r="X317" s="118"/>
      <c r="Y317" s="118"/>
      <c r="Z317" s="118"/>
      <c r="AA317" s="118"/>
      <c r="AB317" s="118"/>
      <c r="AC317" s="118"/>
      <c r="AD317" s="132" t="str">
        <f t="shared" ref="AD317" si="1091" xml:space="preserve">
IF(T315&lt;&gt;"Preenchimento correto","",
IF(K317="","",
IF(M317="Não válido","",
K317)))</f>
        <v/>
      </c>
    </row>
    <row r="318" spans="1:30" ht="15" customHeight="1">
      <c r="A318" s="242"/>
      <c r="B318" s="264"/>
      <c r="C318" s="267"/>
      <c r="D318" s="270"/>
      <c r="E318" s="273"/>
      <c r="F318" s="273"/>
      <c r="G318" s="276"/>
      <c r="H318" s="35">
        <v>4</v>
      </c>
      <c r="I318" s="172"/>
      <c r="J318" s="36" t="str">
        <f xml:space="preserve">
IF(I318="","",
VLOOKUP(I318,'BD EMPRES'!$B$8:$C$507,2,FALSE))</f>
        <v/>
      </c>
      <c r="K318" s="178"/>
      <c r="L318" s="179"/>
      <c r="M318" s="179"/>
      <c r="N318" s="180"/>
      <c r="O318" s="223"/>
      <c r="P318" s="228"/>
      <c r="Q318" s="230"/>
      <c r="R318" s="232"/>
      <c r="S318" s="234"/>
      <c r="T318" s="236"/>
      <c r="U318" s="23"/>
      <c r="V318" s="122"/>
      <c r="W318" s="118"/>
      <c r="X318" s="118"/>
      <c r="Y318" s="118"/>
      <c r="Z318" s="118"/>
      <c r="AA318" s="118"/>
      <c r="AB318" s="118"/>
      <c r="AC318" s="118"/>
      <c r="AD318" s="132" t="str">
        <f t="shared" ref="AD318" si="1092" xml:space="preserve">
IF(T315&lt;&gt;"Preenchimento correto","",
IF(K318="","",
IF(M318="Não válido","",
K318)))</f>
        <v/>
      </c>
    </row>
    <row r="319" spans="1:30" ht="15" customHeight="1">
      <c r="A319" s="242"/>
      <c r="B319" s="265"/>
      <c r="C319" s="268"/>
      <c r="D319" s="271"/>
      <c r="E319" s="274"/>
      <c r="F319" s="274"/>
      <c r="G319" s="277"/>
      <c r="H319" s="37">
        <v>5</v>
      </c>
      <c r="I319" s="172"/>
      <c r="J319" s="38" t="str">
        <f xml:space="preserve">
IF(I319="","",
VLOOKUP(I319,'BD EMPRES'!$B$8:$C$507,2,FALSE))</f>
        <v/>
      </c>
      <c r="K319" s="183"/>
      <c r="L319" s="181"/>
      <c r="M319" s="181"/>
      <c r="N319" s="182"/>
      <c r="O319" s="224"/>
      <c r="P319" s="228"/>
      <c r="Q319" s="230"/>
      <c r="R319" s="232"/>
      <c r="S319" s="234"/>
      <c r="T319" s="236"/>
      <c r="U319" s="23"/>
      <c r="V319" s="133"/>
      <c r="W319" s="134"/>
      <c r="X319" s="134"/>
      <c r="Y319" s="134"/>
      <c r="Z319" s="134"/>
      <c r="AA319" s="134"/>
      <c r="AB319" s="134"/>
      <c r="AC319" s="134"/>
      <c r="AD319" s="135" t="str">
        <f t="shared" ref="AD319" si="1093" xml:space="preserve">
IF(T315&gt;"Preenchimento correto","",
IF(K319="","",
IF(M319="Não válido","",
K319)))</f>
        <v/>
      </c>
    </row>
    <row r="320" spans="1:30" ht="15" customHeight="1">
      <c r="A320" s="242"/>
      <c r="B320" s="263" t="str">
        <f>IF(OR('BD ITEM'!$Q74&lt;&gt;"Preenchimento correto"),"",'BD ITEM'!B74)</f>
        <v/>
      </c>
      <c r="C320" s="266" t="str">
        <f>IF(OR('BD ITEM'!$Q74&lt;&gt;"Preenchimento correto"),"",'BD ITEM'!C74)</f>
        <v/>
      </c>
      <c r="D320" s="269" t="str">
        <f>IF(OR('BD ITEM'!$Q74&lt;&gt;"Preenchimento correto"),"",'BD ITEM'!D74)</f>
        <v/>
      </c>
      <c r="E320" s="272" t="str">
        <f>IF(OR('BD ITEM'!$Q74&lt;&gt;"Preenchimento correto"),"",'BD ITEM'!J74)</f>
        <v/>
      </c>
      <c r="F320" s="272" t="str">
        <f>IF(OR('BD ITEM'!$Q74&lt;&gt;"Preenchimento correto"),"",'BD ITEM'!K74)</f>
        <v/>
      </c>
      <c r="G320" s="275" t="str">
        <f>IF(OR('BD ITEM'!$Q74&lt;&gt;"Preenchimento correto"),"",'BD ITEM'!L74)</f>
        <v/>
      </c>
      <c r="H320" s="39">
        <v>1</v>
      </c>
      <c r="I320" s="173"/>
      <c r="J320" s="34" t="str">
        <f xml:space="preserve">
IF(I320="","",
VLOOKUP(I320,'BD EMPRES'!$B$8:$C$507,2,FALSE))</f>
        <v/>
      </c>
      <c r="K320" s="175"/>
      <c r="L320" s="176"/>
      <c r="M320" s="176"/>
      <c r="N320" s="177"/>
      <c r="O320" s="222"/>
      <c r="P320" s="228" t="str">
        <f t="shared" ref="P320" si="1094" xml:space="preserve">
IF(AND(K320="",K321="",K322="",K323="",K324=""),"",
COUNTIFS(K320:K324,"&lt;&gt;""",M320:M324,"=Válido"))</f>
        <v/>
      </c>
      <c r="Q320" s="230" t="str">
        <f t="shared" ref="Q320" si="1095" xml:space="preserve">
IF(T320&lt;&gt;"Preenchimento correto","",
IF(P320=1,0,
IF(P320=0,"",
IF(P320="","",
ROUND(_xlfn.STDEV.S(AD320:AD324)/AVERAGE(AD320:AD324),4)))))</f>
        <v/>
      </c>
      <c r="R320" s="232" t="str">
        <f t="shared" ref="R320" si="1096" xml:space="preserve">
IF(T320&lt;&gt;"Preenchimento correto","",
IF(P320="","",
IF(P320=0,"",
IF(O320="","",
IF(O320="Menor valor",MIN(AD320:AD324),
IF(AND(O320="Tend. central",Q320&lt;=0.25),ROUND(AVERAGE(AD320:AD324),2),
IF(AND(O320="Tend. central",Q320&gt;0.25),ROUND(MEDIAN(AD320:AD324),2))))))))</f>
        <v/>
      </c>
      <c r="S320" s="234" t="str">
        <f t="shared" ref="S320" si="1097" xml:space="preserve">
IF(T320&lt;&gt;"Preenchimento correto","",
IF(O320="","",
IF(P320="","",
IF(P320=0,"",
IF(OR(G320="",R320=""),"",
G320*R320)))))</f>
        <v/>
      </c>
      <c r="T320" s="236" t="str">
        <f t="shared" ref="T320" si="1098" xml:space="preserve">
IF(AND(A320="",B320="",I320="",I321="",I322="",I323="",I324="",K320="",K321="",K322="",K323="",K324="",L320="",L321="",L322="",L323="",L324="",M320="",M321="",M322="",M323="",M324="",O320=""),"",
IF(A320="","Preenchimento incompleto: falta informar o ID SEC - B01.01",
IF(AND(A320&lt;&gt;"",B320&lt;&gt;"",I320="",I321="",I322="",I323="",I324="",K320="",K321="",K322="",K323="",K324="",L320="",L321="",L322="",L323="",L324="",M320="",M321="",M322="",M323="",M324="",O320=""),"Preenchimento incompleto: item sem nenhuma informação de empresa e preço e fonte de preço e validade do orçamento e modalidade de cálculo - B02.01",
IF(AND(B320="",OR(I320&lt;&gt;"",I321&lt;&gt;"",I322&lt;&gt;"",I323&lt;&gt;"",I324&lt;&gt;"",K320&lt;&gt;"",K321&lt;&gt;"",K322&lt;&gt;"",K323&lt;&gt;"",K324&lt;&gt;"",L320&lt;&gt;"",L321&lt;&gt;"",L322&lt;&gt;"",L323&lt;&gt;"",L324&lt;&gt;"",M320&lt;&gt;"",M321&lt;&gt;"",M322&lt;&gt;"",M323&lt;&gt;"",M324&lt;&gt;"",O320&lt;&gt;"")),"Erro: há empresa(s) e/ou preço(s) e/ou fonte(s) de preço e/ou validade(s) do orçamento e/ou modalidade de cálculo informados para item inexistente - B03.01",
IF(AND(I320&lt;&gt;"",OR(K320="",L320="",M320="",O320="")),"Preenchimento incompleto: empresa sem preço e(ou) fonte de preço e(ou) validade do orçamento e(ou) modalidade de cálculo associados - B04.01",
IF(AND(I321&lt;&gt;"",OR(K321="",L321="",M321="",O320="")),"Preenchimento incompleto: empresa sem preço e(ou) fonte de preço e(ou) validade do orçamento e(ou) modalidade de cálculo associados - B04.02",
IF(AND(I322&lt;&gt;"",OR(K322="",L322="",M322="",O320="")),"Preenchimento incompleto: empresa sem preço e(ou) fonte de preço e(ou) validade do orçamento e(ou) modalidade de cálculo associados - B04.03",
IF(AND(I323&lt;&gt;"",OR(K323="",L323="",M323="",O320="")),"Preenchimento incompleto: empresa sem preço e(ou) fonte de preço e(ou) validade do orçamento e(ou) modalidade de cálculo associados - B04.04",
IF(AND(I324&lt;&gt;"",OR(K324="",L324="",M324="",O320="")),"Preenchimento incompleto: empresa sem preço e(ou) fonte de preço e(ou) validade do orçamento e(ou) modalidade de cálculo associados - B04.05",
IF(AND(K320&lt;&gt;"",OR(I320="",L320="",M320="",O320="")),"Preenchimento incompleto: preço sem empresa e(ou) fonte do preço associados e(ou) validade do orçamento e(ou) modalidade de cálculo associados - B05.01",
IF(AND(K321&lt;&gt;"",OR(I321="",L321="",M321="",O320="")),"Preenchimento incompleto: preço sem empresa e(ou) fonte do preço associados e(ou) validade do orçamento e(ou) modalidade de cálculo associados - B05.02",
IF(AND(K322&lt;&gt;"",OR(I322="",L322="",M322="",O320="")),"Preenchimento incompleto: preço sem empresa e(ou) fonte do preço associados e(ou) validade do orçamento e(ou) modalidade de cálculo associados - B05.03",
IF(AND(K323&lt;&gt;"",OR(I323="",L323="",M323="",O320="")),"Preenchimento incompleto: preço sem empresa e(ou) fonte do preço associados e(ou) validade do orçamento e(ou) modalidade de cálculo associados - B05.04",
IF(AND(K324&lt;&gt;"",OR(I324="",L324="",M324="",O320="")),"Preenchimento incompleto: preço sem empresa e(ou) fonte do preço associados e(ou) validade do orçamento e(ou) modalidade de cálculo associados - B05.05",
IF(AND(L320&lt;&gt;"",OR(K320="",I320="",M320="",O320="")),"Preenchimento incompleto: fonte do preço sem empresa e(ou) preço associados e(ou) validade do orçamento e(ou) modalidade de cálculo associados - B06.01",
IF(AND(L321&lt;&gt;"",OR(K321="",I321="",M321="",O320="")),"Preenchimento incompleto: fonte do preço sem empresa e(ou) preço associados e(ou) validade do orçamento e(ou) modalidade de cálculo associados - B06.02",
IF(AND(L322&lt;&gt;"",OR(K322="",I322="",M322="",O320="")),"Preenchimento incompleto: fonte do preço sem empresa e(ou) preço associados e(ou) validade do orçamento e(ou) modalidade de cálculo associados - B06.03",
IF(AND(L323&lt;&gt;"",OR(K323="",I323="",M323="",O320="")),"Preenchimento incompleto: fonte do preço sem empresa e(ou) preço associados e(ou) validade do orçamento e(ou) modalidade de cálculo associados - B06.04",
IF(AND(L324&lt;&gt;"",OR(K324="",I324="",M324="",O320="")),"Preenchimento incompleto: fonte do preço sem empresa e(ou) preço associados e(ou) validade do orçamento e(ou) modalidade de cálculo associados - B06.05",
IF(AND(M320&lt;&gt;"",OR(K320="",I320="",L320="",O320="")),"Preenchimento incompleto: validade do orçamento sem empresa e(ou) preço associados e(ou) fonte do preço e(ou) modalidade de cálculo associados - B07.01",
IF(AND(M321&lt;&gt;"",OR(K321="",I321="",L321="",O320="")),"Preenchimento incompleto: validade do orçamento sem empresa e(ou) preço associados e(ou) fonte do preço e(ou) modalidade de cálculo associados - B07.02",
IF(AND(M322&lt;&gt;"",OR(K322="",I322="",L322="",O320="")),"Preenchimento incompleto: validade do orçamento sem empresa e(ou) preço associados e(ou) fonte do preço e(ou) modalidade de cálculo associados - B07.03",
IF(AND(M323&lt;&gt;"",OR(K323="",I323="",L323="",O320="")),"Preenchimento incompleto: validade do orçamento sem empresa e(ou) preço associados e(ou) fonte do preço e(ou) modalidade de cálculo associados - B07.04",
IF(AND(M324&lt;&gt;"",OR(K324="",I324="",L324="",O320="")),"Preenchimento incompleto: validade do orçamento sem empresa e(ou) preço associados e(ou) fonte do preço e(ou) modalidade de cálculo associados - B07.05",
IF(O320="","Preenchimento incompleto: modalidade de cálculo não informada - B08.01",
IF(V320="Erro: há repetição de empresa de mídia especializada para o item sendo precificado - B09.01a05","Erro: há repetição de empresa de mídia especializada para o item sendo precificado - B09.01a05",
IF(W320="Erro: há repetição de empresa de orçamento de empresa para o item sendo precificado - B10.01a05","Erro: há repetição de empresa de orçamento de empresa para o item sendo precificado - B10.01a05",
IF(X320="Erro: a fonte de preços informada é incompatível com compras governamentais - B11.01a05","Erro: a fonte de preços informada é incompatível com compras governamentais - B11.01a05",
IF(Y320="Erro: a fonte de preços informada é incompatível com compras governamentais - B12.01a05","Erro: a fonte de preços informada é incompatível com compras governamentais - B12.01a05",
IF(Z320="Erro: há linhas sendo puladas - B13.01a04","Erro: há linhas sendo puladas - B13.01a04",
IF(AA320="Erro: há linhas sendo puladas - B14.01a05","Erro: há linhas sendo puladas - B14.01a05",
IF(AB320="Erro: há linhas sendo puladas - B15.01a05","Erro: há linhas sendo puladas - B15.01a05",
IF(AC320="Erro: há linhas sendo puladas - B16.01a05","Erro: há linhas sendo puladas - B16.01a05",
IF(AND(P320&lt;&gt;"",P320=0),"Preenchimento incompleto: número de propostas válidas igual a zero - B17.01",
"Preenchimento correto"))))))))))))))))))))))))))))))))))</f>
        <v/>
      </c>
      <c r="U320" s="23"/>
      <c r="V320" s="121" t="str">
        <f t="shared" ref="V320" si="1099" xml:space="preserve">
IF(COUNTIFS(I320:I324,I320,L320:L324,"=Mídia especializada")&gt;1,"Erro: há repetição de empresa de mídia especializada para o item sendo precificado - B09.01a05",
IF(COUNTIFS(I320:I324,I321,L320:L324,"=Mídia especializada")&gt;1,"Erro: há repetição de empresa de mídia especializada para o item sendo precificado - B09.01a05",
IF(COUNTIFS(I320:I324,I322,L320:L324,"=Mídia especializada")&gt;1,"Erro: há repetição de empresa de mídia especializada para o item sendo precificado - B09.01a05",
IF(COUNTIFS(I320:I324,I323,L320:L324,"=Mídia especializada")&gt;1,"Erro: há repetição de empresa de mídia especializada para o item sendo precificado - B09.01a05",
IF(COUNTIFS(I320:I324,I324,L320:L324,"=Mídia especializada")&gt;1,"Erro: há repetição de empresa de mídia especializada para o item sendo precificado - B09.01a05",
"***")))))</f>
        <v>***</v>
      </c>
      <c r="W320" s="119" t="str">
        <f t="shared" ref="W320" si="1100" xml:space="preserve">
IF(COUNTIFS(I320:I324,I320,L320:L324,"=Orçamento de empresa")&gt;1,"Erro: há repetição de empresa de orçamento de empresa para o item sendo precificado - B10.01a05",
IF(COUNTIFS(I320:I324,I321,L320:L324,"=Orçamento de empresa")&gt;1,"Erro: há repetição de empresa de orçamento de empresa para o item sendo precificado - B10.01a05",
IF(COUNTIFS(I320:I324,I322,L320:L324,"=Orçamento de empresa")&gt;1,"Erro: há repetição de empresa de orçamento de empresa para o item sendo precificado - B10.01a05",
IF(COUNTIFS(I320:I324,I323,L320:L324,"=Orçamento de empresa")&gt;1,"Erro: há repetição de empresa de orçamento de empresa para o item sendo precificado - B10.01a05",
IF(COUNTIFS(I320:I324,I324,L320:L324,"=Orçamento de empresa")&gt;1,"Erro: há repetição de empresa de orçamento de empresa para o item sendo precificado - B10.01a05",
"***")))))</f>
        <v>***</v>
      </c>
      <c r="X320" s="119" t="str">
        <f t="shared" ref="X320" si="1101" xml:space="preserve">
IF(AND(I320="Compras governamentais",K320&lt;&gt;"",L320="Orçamento de empresa"),"Erro: a fonte de preços informada é incompatível com compras governamentais - B11.01a05",
IF(AND(I321="Compras governamentais",K321&lt;&gt;"",L321="Orçamento de empresa"),"Erro: a fonte de preços informada é incompatível com compras governamentais - B11.01a05",
IF(AND(I322="Compras governamentais",K322&lt;&gt;"",L322="Orçamento de empresa"),"Erro: a fonte de preços informada é incompatível com compras governamentais - B11.01a05",
IF(AND(I323="Compras governamentais",K323&lt;&gt;"",L323="Orçamento de empresa"),"Erro: a fonte de preços informada é incompatível com compras governamentais - B11.01a05",
IF(AND(I324="Compras governamentais",K324&lt;&gt;"",L324="Orçamento de empresa"),"Erro: a fonte de preços informada é incompatível com compras governamentais - B11.01a05",
"***")))))</f>
        <v>***</v>
      </c>
      <c r="Y320" s="119" t="str">
        <f t="shared" ref="Y320" si="1102" xml:space="preserve">
IF(AND(I320="Compras governamentais",K320&lt;&gt;"",L320="Mídia especializada"),"Erro: a fonte de preços informada é incompatível com compras governamentais - B12.01a05",
IF(AND(I321="Compras governamentais",K321&lt;&gt;"",L321="Mídia especializada"),"Erro: a fonte de preços informada é incompatível com compras governamentais - B12.01a05",
IF(AND(I322="Compras governamentais",K322&lt;&gt;"",L322="Mídia especializada"),"Erro: a fonte de preços informada é incompatível com compras governamentais - B12.01a05",
IF(AND(I323="Compras governamentais",K323&lt;&gt;"",L323="Mídia especializada"),"Erro: a fonte de preços informada é incompatível com compras governamentais - B12.01a05",
IF(AND(I324="Compras governamentais",K324&lt;&gt;"",L324="Mídia especializada"),"Erro: a fonte de preços informada é incompatível com compras governamentais - B12.01a05",
"***")))))</f>
        <v>***</v>
      </c>
      <c r="Z320" s="119" t="str">
        <f t="shared" ref="Z320" si="1103" xml:space="preserve">
IF(AND(I321&lt;&gt;"",OR(I320="")),"Erro: há linhas sendo puladas - B13.01a04",
IF(AND(I322&lt;&gt;"",OR(I320="",I321="")),"Erro: há linhas sendo puladas - B13.01a04",
IF(AND(I323&lt;&gt;"",OR(I320="",I321="",I322="")),"Erro: há linhas sendo puladas - B13.01a04",
IF(AND(I324&lt;&gt;"",OR(I320="",I321="",I322="",I323="")),"Erro: há linhas sendo puladas - B13.01a04",
"***"))))</f>
        <v>***</v>
      </c>
      <c r="AA320" s="119" t="str">
        <f t="shared" ref="AA320" si="1104" xml:space="preserve">
IF(AND(K321&lt;&gt;"",OR(K320="")),"Erro: há linhas sendo puladas - B14.01a05",
IF(AND(K322&lt;&gt;"",OR(K320="",K321="")),"Erro: há linhas sendo puladas - B14.01a05",
IF(AND(K323&lt;&gt;"",OR(K320="",K321="",K322="")),"Erro: há linhas sendo puladas - B14.01a05",
IF(AND(K324&lt;&gt;"",OR(K320="",K321="",K322="",K323="")),"Erro: há linhas sendo puladas - B14.01a05",
"***"))))</f>
        <v>***</v>
      </c>
      <c r="AB320" s="119" t="str">
        <f t="shared" ref="AB320" si="1105" xml:space="preserve">
IF(AND(L321&lt;&gt;"",OR(L320="")),"Erro: há linhas sendo puladas - B15.01a05",
IF(AND(L322&lt;&gt;"",OR(L320="",L321="")),"Erro: há linhas sendo puladas - B15.01a05",
IF(AND(L323&lt;&gt;"",OR(L320="",L321="",L322="")),"Erro: há linhas sendo puladas - B15.01a05",
IF(AND(L324&lt;&gt;"",OR(L320="",L321="",L322="",L323="")),"Erro: há linhas sendo puladas - B15.01a05",
"***"))))</f>
        <v>***</v>
      </c>
      <c r="AC320" s="119" t="str">
        <f t="shared" ref="AC320" si="1106" xml:space="preserve">
IF(AND(M321&lt;&gt;"",OR(M320="")),"Erro: há linhas sendo puladas - B16.01a05",
IF(AND(M322&lt;&gt;"",OR(M320="",M321="")),"Erro: há linhas sendo puladas - B16.01a05",
IF(AND(M323&lt;&gt;"",OR(M320="",M321="",M322="")),"Erro: há linhas sendo puladas - B16.01a05",
IF(AND(M324&lt;&gt;"",OR(M320="",M321="",M322="",M323="")),"Erro: há linhas sendo puladas - B16.01a05",
"***"))))</f>
        <v>***</v>
      </c>
      <c r="AD320" s="131" t="str">
        <f t="shared" ref="AD320" si="1107" xml:space="preserve">
IF(T320&lt;&gt;"Preenchimento correto","",
IF(K320="","",
IF(M320="Não válido","",
K320)))</f>
        <v/>
      </c>
    </row>
    <row r="321" spans="1:30" ht="15" customHeight="1">
      <c r="A321" s="242"/>
      <c r="B321" s="264"/>
      <c r="C321" s="267"/>
      <c r="D321" s="270"/>
      <c r="E321" s="273"/>
      <c r="F321" s="273"/>
      <c r="G321" s="276"/>
      <c r="H321" s="35">
        <v>2</v>
      </c>
      <c r="I321" s="172"/>
      <c r="J321" s="36" t="str">
        <f xml:space="preserve">
IF(I321="","",
VLOOKUP(I321,'BD EMPRES'!$B$8:$C$507,2,FALSE))</f>
        <v/>
      </c>
      <c r="K321" s="178"/>
      <c r="L321" s="179"/>
      <c r="M321" s="179"/>
      <c r="N321" s="180"/>
      <c r="O321" s="223"/>
      <c r="P321" s="228"/>
      <c r="Q321" s="230"/>
      <c r="R321" s="232"/>
      <c r="S321" s="234"/>
      <c r="T321" s="236"/>
      <c r="U321" s="23"/>
      <c r="V321" s="122"/>
      <c r="W321" s="118"/>
      <c r="X321" s="118"/>
      <c r="Y321" s="118"/>
      <c r="Z321" s="118"/>
      <c r="AA321" s="118"/>
      <c r="AB321" s="118"/>
      <c r="AC321" s="118"/>
      <c r="AD321" s="132" t="str">
        <f t="shared" ref="AD321" si="1108" xml:space="preserve">
IF(T320&lt;&gt;"Preenchimento correto","",
IF(K321="","",
IF(M321="Não válido","",
K321)))</f>
        <v/>
      </c>
    </row>
    <row r="322" spans="1:30" ht="15" customHeight="1">
      <c r="A322" s="242"/>
      <c r="B322" s="264"/>
      <c r="C322" s="267"/>
      <c r="D322" s="270"/>
      <c r="E322" s="273"/>
      <c r="F322" s="273"/>
      <c r="G322" s="276"/>
      <c r="H322" s="35">
        <v>3</v>
      </c>
      <c r="I322" s="172"/>
      <c r="J322" s="36" t="str">
        <f xml:space="preserve">
IF(I322="","",
VLOOKUP(I322,'BD EMPRES'!$B$8:$C$507,2,FALSE))</f>
        <v/>
      </c>
      <c r="K322" s="178"/>
      <c r="L322" s="179"/>
      <c r="M322" s="179"/>
      <c r="N322" s="180"/>
      <c r="O322" s="223"/>
      <c r="P322" s="228"/>
      <c r="Q322" s="230"/>
      <c r="R322" s="232"/>
      <c r="S322" s="234"/>
      <c r="T322" s="236"/>
      <c r="U322" s="23"/>
      <c r="V322" s="122"/>
      <c r="W322" s="118"/>
      <c r="X322" s="118"/>
      <c r="Y322" s="118"/>
      <c r="Z322" s="118"/>
      <c r="AA322" s="118"/>
      <c r="AB322" s="118"/>
      <c r="AC322" s="118"/>
      <c r="AD322" s="132" t="str">
        <f t="shared" ref="AD322" si="1109" xml:space="preserve">
IF(T320&lt;&gt;"Preenchimento correto","",
IF(K322="","",
IF(M322="Não válido","",
K322)))</f>
        <v/>
      </c>
    </row>
    <row r="323" spans="1:30" ht="15" customHeight="1">
      <c r="A323" s="242"/>
      <c r="B323" s="264"/>
      <c r="C323" s="267"/>
      <c r="D323" s="270"/>
      <c r="E323" s="273"/>
      <c r="F323" s="273"/>
      <c r="G323" s="276"/>
      <c r="H323" s="35">
        <v>4</v>
      </c>
      <c r="I323" s="172"/>
      <c r="J323" s="36" t="str">
        <f xml:space="preserve">
IF(I323="","",
VLOOKUP(I323,'BD EMPRES'!$B$8:$C$507,2,FALSE))</f>
        <v/>
      </c>
      <c r="K323" s="178"/>
      <c r="L323" s="179"/>
      <c r="M323" s="179"/>
      <c r="N323" s="180"/>
      <c r="O323" s="223"/>
      <c r="P323" s="228"/>
      <c r="Q323" s="230"/>
      <c r="R323" s="232"/>
      <c r="S323" s="234"/>
      <c r="T323" s="236"/>
      <c r="U323" s="23"/>
      <c r="V323" s="122"/>
      <c r="W323" s="118"/>
      <c r="X323" s="118"/>
      <c r="Y323" s="118"/>
      <c r="Z323" s="118"/>
      <c r="AA323" s="118"/>
      <c r="AB323" s="118"/>
      <c r="AC323" s="118"/>
      <c r="AD323" s="132" t="str">
        <f t="shared" ref="AD323" si="1110" xml:space="preserve">
IF(T320&lt;&gt;"Preenchimento correto","",
IF(K323="","",
IF(M323="Não válido","",
K323)))</f>
        <v/>
      </c>
    </row>
    <row r="324" spans="1:30" ht="15" customHeight="1">
      <c r="A324" s="242"/>
      <c r="B324" s="265"/>
      <c r="C324" s="268"/>
      <c r="D324" s="271"/>
      <c r="E324" s="274"/>
      <c r="F324" s="274"/>
      <c r="G324" s="277"/>
      <c r="H324" s="37">
        <v>5</v>
      </c>
      <c r="I324" s="172"/>
      <c r="J324" s="38" t="str">
        <f xml:space="preserve">
IF(I324="","",
VLOOKUP(I324,'BD EMPRES'!$B$8:$C$507,2,FALSE))</f>
        <v/>
      </c>
      <c r="K324" s="183"/>
      <c r="L324" s="181"/>
      <c r="M324" s="181"/>
      <c r="N324" s="182"/>
      <c r="O324" s="224"/>
      <c r="P324" s="228"/>
      <c r="Q324" s="230"/>
      <c r="R324" s="232"/>
      <c r="S324" s="234"/>
      <c r="T324" s="236"/>
      <c r="U324" s="23"/>
      <c r="V324" s="133"/>
      <c r="W324" s="134"/>
      <c r="X324" s="134"/>
      <c r="Y324" s="134"/>
      <c r="Z324" s="134"/>
      <c r="AA324" s="134"/>
      <c r="AB324" s="134"/>
      <c r="AC324" s="134"/>
      <c r="AD324" s="135" t="str">
        <f t="shared" ref="AD324" si="1111" xml:space="preserve">
IF(T320&gt;"Preenchimento correto","",
IF(K324="","",
IF(M324="Não válido","",
K324)))</f>
        <v/>
      </c>
    </row>
    <row r="325" spans="1:30" ht="15" customHeight="1">
      <c r="A325" s="242"/>
      <c r="B325" s="263" t="str">
        <f>IF(OR('BD ITEM'!$Q75&lt;&gt;"Preenchimento correto"),"",'BD ITEM'!B75)</f>
        <v/>
      </c>
      <c r="C325" s="266" t="str">
        <f>IF(OR('BD ITEM'!$Q75&lt;&gt;"Preenchimento correto"),"",'BD ITEM'!C75)</f>
        <v/>
      </c>
      <c r="D325" s="269" t="str">
        <f>IF(OR('BD ITEM'!$Q75&lt;&gt;"Preenchimento correto"),"",'BD ITEM'!D75)</f>
        <v/>
      </c>
      <c r="E325" s="272" t="str">
        <f>IF(OR('BD ITEM'!$Q75&lt;&gt;"Preenchimento correto"),"",'BD ITEM'!J75)</f>
        <v/>
      </c>
      <c r="F325" s="272" t="str">
        <f>IF(OR('BD ITEM'!$Q75&lt;&gt;"Preenchimento correto"),"",'BD ITEM'!K75)</f>
        <v/>
      </c>
      <c r="G325" s="275" t="str">
        <f>IF(OR('BD ITEM'!$Q75&lt;&gt;"Preenchimento correto"),"",'BD ITEM'!L75)</f>
        <v/>
      </c>
      <c r="H325" s="39">
        <v>1</v>
      </c>
      <c r="I325" s="173"/>
      <c r="J325" s="34" t="str">
        <f xml:space="preserve">
IF(I325="","",
VLOOKUP(I325,'BD EMPRES'!$B$8:$C$507,2,FALSE))</f>
        <v/>
      </c>
      <c r="K325" s="175"/>
      <c r="L325" s="176"/>
      <c r="M325" s="176"/>
      <c r="N325" s="177"/>
      <c r="O325" s="222"/>
      <c r="P325" s="228" t="str">
        <f t="shared" ref="P325" si="1112" xml:space="preserve">
IF(AND(K325="",K326="",K327="",K328="",K329=""),"",
COUNTIFS(K325:K329,"&lt;&gt;""",M325:M329,"=Válido"))</f>
        <v/>
      </c>
      <c r="Q325" s="230" t="str">
        <f t="shared" ref="Q325" si="1113" xml:space="preserve">
IF(T325&lt;&gt;"Preenchimento correto","",
IF(P325=1,0,
IF(P325=0,"",
IF(P325="","",
ROUND(_xlfn.STDEV.S(AD325:AD329)/AVERAGE(AD325:AD329),4)))))</f>
        <v/>
      </c>
      <c r="R325" s="232" t="str">
        <f t="shared" ref="R325" si="1114" xml:space="preserve">
IF(T325&lt;&gt;"Preenchimento correto","",
IF(P325="","",
IF(P325=0,"",
IF(O325="","",
IF(O325="Menor valor",MIN(AD325:AD329),
IF(AND(O325="Tend. central",Q325&lt;=0.25),ROUND(AVERAGE(AD325:AD329),2),
IF(AND(O325="Tend. central",Q325&gt;0.25),ROUND(MEDIAN(AD325:AD329),2))))))))</f>
        <v/>
      </c>
      <c r="S325" s="234" t="str">
        <f t="shared" ref="S325" si="1115" xml:space="preserve">
IF(T325&lt;&gt;"Preenchimento correto","",
IF(O325="","",
IF(P325="","",
IF(P325=0,"",
IF(OR(G325="",R325=""),"",
G325*R325)))))</f>
        <v/>
      </c>
      <c r="T325" s="236" t="str">
        <f t="shared" ref="T325" si="1116" xml:space="preserve">
IF(AND(A325="",B325="",I325="",I326="",I327="",I328="",I329="",K325="",K326="",K327="",K328="",K329="",L325="",L326="",L327="",L328="",L329="",M325="",M326="",M327="",M328="",M329="",O325=""),"",
IF(A325="","Preenchimento incompleto: falta informar o ID SEC - B01.01",
IF(AND(A325&lt;&gt;"",B325&lt;&gt;"",I325="",I326="",I327="",I328="",I329="",K325="",K326="",K327="",K328="",K329="",L325="",L326="",L327="",L328="",L329="",M325="",M326="",M327="",M328="",M329="",O325=""),"Preenchimento incompleto: item sem nenhuma informação de empresa e preço e fonte de preço e validade do orçamento e modalidade de cálculo - B02.01",
IF(AND(B325="",OR(I325&lt;&gt;"",I326&lt;&gt;"",I327&lt;&gt;"",I328&lt;&gt;"",I329&lt;&gt;"",K325&lt;&gt;"",K326&lt;&gt;"",K327&lt;&gt;"",K328&lt;&gt;"",K329&lt;&gt;"",L325&lt;&gt;"",L326&lt;&gt;"",L327&lt;&gt;"",L328&lt;&gt;"",L329&lt;&gt;"",M325&lt;&gt;"",M326&lt;&gt;"",M327&lt;&gt;"",M328&lt;&gt;"",M329&lt;&gt;"",O325&lt;&gt;"")),"Erro: há empresa(s) e/ou preço(s) e/ou fonte(s) de preço e/ou validade(s) do orçamento e/ou modalidade de cálculo informados para item inexistente - B03.01",
IF(AND(I325&lt;&gt;"",OR(K325="",L325="",M325="",O325="")),"Preenchimento incompleto: empresa sem preço e(ou) fonte de preço e(ou) validade do orçamento e(ou) modalidade de cálculo associados - B04.01",
IF(AND(I326&lt;&gt;"",OR(K326="",L326="",M326="",O325="")),"Preenchimento incompleto: empresa sem preço e(ou) fonte de preço e(ou) validade do orçamento e(ou) modalidade de cálculo associados - B04.02",
IF(AND(I327&lt;&gt;"",OR(K327="",L327="",M327="",O325="")),"Preenchimento incompleto: empresa sem preço e(ou) fonte de preço e(ou) validade do orçamento e(ou) modalidade de cálculo associados - B04.03",
IF(AND(I328&lt;&gt;"",OR(K328="",L328="",M328="",O325="")),"Preenchimento incompleto: empresa sem preço e(ou) fonte de preço e(ou) validade do orçamento e(ou) modalidade de cálculo associados - B04.04",
IF(AND(I329&lt;&gt;"",OR(K329="",L329="",M329="",O325="")),"Preenchimento incompleto: empresa sem preço e(ou) fonte de preço e(ou) validade do orçamento e(ou) modalidade de cálculo associados - B04.05",
IF(AND(K325&lt;&gt;"",OR(I325="",L325="",M325="",O325="")),"Preenchimento incompleto: preço sem empresa e(ou) fonte do preço associados e(ou) validade do orçamento e(ou) modalidade de cálculo associados - B05.01",
IF(AND(K326&lt;&gt;"",OR(I326="",L326="",M326="",O325="")),"Preenchimento incompleto: preço sem empresa e(ou) fonte do preço associados e(ou) validade do orçamento e(ou) modalidade de cálculo associados - B05.02",
IF(AND(K327&lt;&gt;"",OR(I327="",L327="",M327="",O325="")),"Preenchimento incompleto: preço sem empresa e(ou) fonte do preço associados e(ou) validade do orçamento e(ou) modalidade de cálculo associados - B05.03",
IF(AND(K328&lt;&gt;"",OR(I328="",L328="",M328="",O325="")),"Preenchimento incompleto: preço sem empresa e(ou) fonte do preço associados e(ou) validade do orçamento e(ou) modalidade de cálculo associados - B05.04",
IF(AND(K329&lt;&gt;"",OR(I329="",L329="",M329="",O325="")),"Preenchimento incompleto: preço sem empresa e(ou) fonte do preço associados e(ou) validade do orçamento e(ou) modalidade de cálculo associados - B05.05",
IF(AND(L325&lt;&gt;"",OR(K325="",I325="",M325="",O325="")),"Preenchimento incompleto: fonte do preço sem empresa e(ou) preço associados e(ou) validade do orçamento e(ou) modalidade de cálculo associados - B06.01",
IF(AND(L326&lt;&gt;"",OR(K326="",I326="",M326="",O325="")),"Preenchimento incompleto: fonte do preço sem empresa e(ou) preço associados e(ou) validade do orçamento e(ou) modalidade de cálculo associados - B06.02",
IF(AND(L327&lt;&gt;"",OR(K327="",I327="",M327="",O325="")),"Preenchimento incompleto: fonte do preço sem empresa e(ou) preço associados e(ou) validade do orçamento e(ou) modalidade de cálculo associados - B06.03",
IF(AND(L328&lt;&gt;"",OR(K328="",I328="",M328="",O325="")),"Preenchimento incompleto: fonte do preço sem empresa e(ou) preço associados e(ou) validade do orçamento e(ou) modalidade de cálculo associados - B06.04",
IF(AND(L329&lt;&gt;"",OR(K329="",I329="",M329="",O325="")),"Preenchimento incompleto: fonte do preço sem empresa e(ou) preço associados e(ou) validade do orçamento e(ou) modalidade de cálculo associados - B06.05",
IF(AND(M325&lt;&gt;"",OR(K325="",I325="",L325="",O325="")),"Preenchimento incompleto: validade do orçamento sem empresa e(ou) preço associados e(ou) fonte do preço e(ou) modalidade de cálculo associados - B07.01",
IF(AND(M326&lt;&gt;"",OR(K326="",I326="",L326="",O325="")),"Preenchimento incompleto: validade do orçamento sem empresa e(ou) preço associados e(ou) fonte do preço e(ou) modalidade de cálculo associados - B07.02",
IF(AND(M327&lt;&gt;"",OR(K327="",I327="",L327="",O325="")),"Preenchimento incompleto: validade do orçamento sem empresa e(ou) preço associados e(ou) fonte do preço e(ou) modalidade de cálculo associados - B07.03",
IF(AND(M328&lt;&gt;"",OR(K328="",I328="",L328="",O325="")),"Preenchimento incompleto: validade do orçamento sem empresa e(ou) preço associados e(ou) fonte do preço e(ou) modalidade de cálculo associados - B07.04",
IF(AND(M329&lt;&gt;"",OR(K329="",I329="",L329="",O325="")),"Preenchimento incompleto: validade do orçamento sem empresa e(ou) preço associados e(ou) fonte do preço e(ou) modalidade de cálculo associados - B07.05",
IF(O325="","Preenchimento incompleto: modalidade de cálculo não informada - B08.01",
IF(V325="Erro: há repetição de empresa de mídia especializada para o item sendo precificado - B09.01a05","Erro: há repetição de empresa de mídia especializada para o item sendo precificado - B09.01a05",
IF(W325="Erro: há repetição de empresa de orçamento de empresa para o item sendo precificado - B10.01a05","Erro: há repetição de empresa de orçamento de empresa para o item sendo precificado - B10.01a05",
IF(X325="Erro: a fonte de preços informada é incompatível com compras governamentais - B11.01a05","Erro: a fonte de preços informada é incompatível com compras governamentais - B11.01a05",
IF(Y325="Erro: a fonte de preços informada é incompatível com compras governamentais - B12.01a05","Erro: a fonte de preços informada é incompatível com compras governamentais - B12.01a05",
IF(Z325="Erro: há linhas sendo puladas - B13.01a04","Erro: há linhas sendo puladas - B13.01a04",
IF(AA325="Erro: há linhas sendo puladas - B14.01a05","Erro: há linhas sendo puladas - B14.01a05",
IF(AB325="Erro: há linhas sendo puladas - B15.01a05","Erro: há linhas sendo puladas - B15.01a05",
IF(AC325="Erro: há linhas sendo puladas - B16.01a05","Erro: há linhas sendo puladas - B16.01a05",
IF(AND(P325&lt;&gt;"",P325=0),"Preenchimento incompleto: número de propostas válidas igual a zero - B17.01",
"Preenchimento correto"))))))))))))))))))))))))))))))))))</f>
        <v/>
      </c>
      <c r="U325" s="23"/>
      <c r="V325" s="121" t="str">
        <f t="shared" ref="V325" si="1117" xml:space="preserve">
IF(COUNTIFS(I325:I329,I325,L325:L329,"=Mídia especializada")&gt;1,"Erro: há repetição de empresa de mídia especializada para o item sendo precificado - B09.01a05",
IF(COUNTIFS(I325:I329,I326,L325:L329,"=Mídia especializada")&gt;1,"Erro: há repetição de empresa de mídia especializada para o item sendo precificado - B09.01a05",
IF(COUNTIFS(I325:I329,I327,L325:L329,"=Mídia especializada")&gt;1,"Erro: há repetição de empresa de mídia especializada para o item sendo precificado - B09.01a05",
IF(COUNTIFS(I325:I329,I328,L325:L329,"=Mídia especializada")&gt;1,"Erro: há repetição de empresa de mídia especializada para o item sendo precificado - B09.01a05",
IF(COUNTIFS(I325:I329,I329,L325:L329,"=Mídia especializada")&gt;1,"Erro: há repetição de empresa de mídia especializada para o item sendo precificado - B09.01a05",
"***")))))</f>
        <v>***</v>
      </c>
      <c r="W325" s="119" t="str">
        <f t="shared" ref="W325" si="1118" xml:space="preserve">
IF(COUNTIFS(I325:I329,I325,L325:L329,"=Orçamento de empresa")&gt;1,"Erro: há repetição de empresa de orçamento de empresa para o item sendo precificado - B10.01a05",
IF(COUNTIFS(I325:I329,I326,L325:L329,"=Orçamento de empresa")&gt;1,"Erro: há repetição de empresa de orçamento de empresa para o item sendo precificado - B10.01a05",
IF(COUNTIFS(I325:I329,I327,L325:L329,"=Orçamento de empresa")&gt;1,"Erro: há repetição de empresa de orçamento de empresa para o item sendo precificado - B10.01a05",
IF(COUNTIFS(I325:I329,I328,L325:L329,"=Orçamento de empresa")&gt;1,"Erro: há repetição de empresa de orçamento de empresa para o item sendo precificado - B10.01a05",
IF(COUNTIFS(I325:I329,I329,L325:L329,"=Orçamento de empresa")&gt;1,"Erro: há repetição de empresa de orçamento de empresa para o item sendo precificado - B10.01a05",
"***")))))</f>
        <v>***</v>
      </c>
      <c r="X325" s="119" t="str">
        <f t="shared" ref="X325" si="1119" xml:space="preserve">
IF(AND(I325="Compras governamentais",K325&lt;&gt;"",L325="Orçamento de empresa"),"Erro: a fonte de preços informada é incompatível com compras governamentais - B11.01a05",
IF(AND(I326="Compras governamentais",K326&lt;&gt;"",L326="Orçamento de empresa"),"Erro: a fonte de preços informada é incompatível com compras governamentais - B11.01a05",
IF(AND(I327="Compras governamentais",K327&lt;&gt;"",L327="Orçamento de empresa"),"Erro: a fonte de preços informada é incompatível com compras governamentais - B11.01a05",
IF(AND(I328="Compras governamentais",K328&lt;&gt;"",L328="Orçamento de empresa"),"Erro: a fonte de preços informada é incompatível com compras governamentais - B11.01a05",
IF(AND(I329="Compras governamentais",K329&lt;&gt;"",L329="Orçamento de empresa"),"Erro: a fonte de preços informada é incompatível com compras governamentais - B11.01a05",
"***")))))</f>
        <v>***</v>
      </c>
      <c r="Y325" s="119" t="str">
        <f t="shared" ref="Y325" si="1120" xml:space="preserve">
IF(AND(I325="Compras governamentais",K325&lt;&gt;"",L325="Mídia especializada"),"Erro: a fonte de preços informada é incompatível com compras governamentais - B12.01a05",
IF(AND(I326="Compras governamentais",K326&lt;&gt;"",L326="Mídia especializada"),"Erro: a fonte de preços informada é incompatível com compras governamentais - B12.01a05",
IF(AND(I327="Compras governamentais",K327&lt;&gt;"",L327="Mídia especializada"),"Erro: a fonte de preços informada é incompatível com compras governamentais - B12.01a05",
IF(AND(I328="Compras governamentais",K328&lt;&gt;"",L328="Mídia especializada"),"Erro: a fonte de preços informada é incompatível com compras governamentais - B12.01a05",
IF(AND(I329="Compras governamentais",K329&lt;&gt;"",L329="Mídia especializada"),"Erro: a fonte de preços informada é incompatível com compras governamentais - B12.01a05",
"***")))))</f>
        <v>***</v>
      </c>
      <c r="Z325" s="119" t="str">
        <f t="shared" ref="Z325" si="1121" xml:space="preserve">
IF(AND(I326&lt;&gt;"",OR(I325="")),"Erro: há linhas sendo puladas - B13.01a04",
IF(AND(I327&lt;&gt;"",OR(I325="",I326="")),"Erro: há linhas sendo puladas - B13.01a04",
IF(AND(I328&lt;&gt;"",OR(I325="",I326="",I327="")),"Erro: há linhas sendo puladas - B13.01a04",
IF(AND(I329&lt;&gt;"",OR(I325="",I326="",I327="",I328="")),"Erro: há linhas sendo puladas - B13.01a04",
"***"))))</f>
        <v>***</v>
      </c>
      <c r="AA325" s="119" t="str">
        <f t="shared" ref="AA325" si="1122" xml:space="preserve">
IF(AND(K326&lt;&gt;"",OR(K325="")),"Erro: há linhas sendo puladas - B14.01a05",
IF(AND(K327&lt;&gt;"",OR(K325="",K326="")),"Erro: há linhas sendo puladas - B14.01a05",
IF(AND(K328&lt;&gt;"",OR(K325="",K326="",K327="")),"Erro: há linhas sendo puladas - B14.01a05",
IF(AND(K329&lt;&gt;"",OR(K325="",K326="",K327="",K328="")),"Erro: há linhas sendo puladas - B14.01a05",
"***"))))</f>
        <v>***</v>
      </c>
      <c r="AB325" s="119" t="str">
        <f t="shared" ref="AB325" si="1123" xml:space="preserve">
IF(AND(L326&lt;&gt;"",OR(L325="")),"Erro: há linhas sendo puladas - B15.01a05",
IF(AND(L327&lt;&gt;"",OR(L325="",L326="")),"Erro: há linhas sendo puladas - B15.01a05",
IF(AND(L328&lt;&gt;"",OR(L325="",L326="",L327="")),"Erro: há linhas sendo puladas - B15.01a05",
IF(AND(L329&lt;&gt;"",OR(L325="",L326="",L327="",L328="")),"Erro: há linhas sendo puladas - B15.01a05",
"***"))))</f>
        <v>***</v>
      </c>
      <c r="AC325" s="119" t="str">
        <f t="shared" ref="AC325" si="1124" xml:space="preserve">
IF(AND(M326&lt;&gt;"",OR(M325="")),"Erro: há linhas sendo puladas - B16.01a05",
IF(AND(M327&lt;&gt;"",OR(M325="",M326="")),"Erro: há linhas sendo puladas - B16.01a05",
IF(AND(M328&lt;&gt;"",OR(M325="",M326="",M327="")),"Erro: há linhas sendo puladas - B16.01a05",
IF(AND(M329&lt;&gt;"",OR(M325="",M326="",M327="",M328="")),"Erro: há linhas sendo puladas - B16.01a05",
"***"))))</f>
        <v>***</v>
      </c>
      <c r="AD325" s="131" t="str">
        <f t="shared" ref="AD325" si="1125" xml:space="preserve">
IF(T325&lt;&gt;"Preenchimento correto","",
IF(K325="","",
IF(M325="Não válido","",
K325)))</f>
        <v/>
      </c>
    </row>
    <row r="326" spans="1:30" ht="15" customHeight="1">
      <c r="A326" s="242"/>
      <c r="B326" s="264"/>
      <c r="C326" s="267"/>
      <c r="D326" s="270"/>
      <c r="E326" s="273"/>
      <c r="F326" s="273"/>
      <c r="G326" s="276"/>
      <c r="H326" s="35">
        <v>2</v>
      </c>
      <c r="I326" s="172"/>
      <c r="J326" s="36" t="str">
        <f xml:space="preserve">
IF(I326="","",
VLOOKUP(I326,'BD EMPRES'!$B$8:$C$507,2,FALSE))</f>
        <v/>
      </c>
      <c r="K326" s="178"/>
      <c r="L326" s="179"/>
      <c r="M326" s="179"/>
      <c r="N326" s="180"/>
      <c r="O326" s="223"/>
      <c r="P326" s="228"/>
      <c r="Q326" s="230"/>
      <c r="R326" s="232"/>
      <c r="S326" s="234"/>
      <c r="T326" s="236"/>
      <c r="U326" s="23"/>
      <c r="V326" s="122"/>
      <c r="W326" s="118"/>
      <c r="X326" s="118"/>
      <c r="Y326" s="118"/>
      <c r="Z326" s="118"/>
      <c r="AA326" s="118"/>
      <c r="AB326" s="118"/>
      <c r="AC326" s="118"/>
      <c r="AD326" s="132" t="str">
        <f t="shared" ref="AD326" si="1126" xml:space="preserve">
IF(T325&lt;&gt;"Preenchimento correto","",
IF(K326="","",
IF(M326="Não válido","",
K326)))</f>
        <v/>
      </c>
    </row>
    <row r="327" spans="1:30" ht="15" customHeight="1">
      <c r="A327" s="242"/>
      <c r="B327" s="264"/>
      <c r="C327" s="267"/>
      <c r="D327" s="270"/>
      <c r="E327" s="273"/>
      <c r="F327" s="273"/>
      <c r="G327" s="276"/>
      <c r="H327" s="35">
        <v>3</v>
      </c>
      <c r="I327" s="172"/>
      <c r="J327" s="36" t="str">
        <f xml:space="preserve">
IF(I327="","",
VLOOKUP(I327,'BD EMPRES'!$B$8:$C$507,2,FALSE))</f>
        <v/>
      </c>
      <c r="K327" s="178"/>
      <c r="L327" s="179"/>
      <c r="M327" s="179"/>
      <c r="N327" s="180"/>
      <c r="O327" s="223"/>
      <c r="P327" s="228"/>
      <c r="Q327" s="230"/>
      <c r="R327" s="232"/>
      <c r="S327" s="234"/>
      <c r="T327" s="236"/>
      <c r="U327" s="23"/>
      <c r="V327" s="122"/>
      <c r="W327" s="118"/>
      <c r="X327" s="118"/>
      <c r="Y327" s="118"/>
      <c r="Z327" s="118"/>
      <c r="AA327" s="118"/>
      <c r="AB327" s="118"/>
      <c r="AC327" s="118"/>
      <c r="AD327" s="132" t="str">
        <f t="shared" ref="AD327" si="1127" xml:space="preserve">
IF(T325&lt;&gt;"Preenchimento correto","",
IF(K327="","",
IF(M327="Não válido","",
K327)))</f>
        <v/>
      </c>
    </row>
    <row r="328" spans="1:30" ht="15" customHeight="1">
      <c r="A328" s="242"/>
      <c r="B328" s="264"/>
      <c r="C328" s="267"/>
      <c r="D328" s="270"/>
      <c r="E328" s="273"/>
      <c r="F328" s="273"/>
      <c r="G328" s="276"/>
      <c r="H328" s="35">
        <v>4</v>
      </c>
      <c r="I328" s="172"/>
      <c r="J328" s="36" t="str">
        <f xml:space="preserve">
IF(I328="","",
VLOOKUP(I328,'BD EMPRES'!$B$8:$C$507,2,FALSE))</f>
        <v/>
      </c>
      <c r="K328" s="178"/>
      <c r="L328" s="179"/>
      <c r="M328" s="179"/>
      <c r="N328" s="180"/>
      <c r="O328" s="223"/>
      <c r="P328" s="228"/>
      <c r="Q328" s="230"/>
      <c r="R328" s="232"/>
      <c r="S328" s="234"/>
      <c r="T328" s="236"/>
      <c r="U328" s="23"/>
      <c r="V328" s="122"/>
      <c r="W328" s="118"/>
      <c r="X328" s="118"/>
      <c r="Y328" s="118"/>
      <c r="Z328" s="118"/>
      <c r="AA328" s="118"/>
      <c r="AB328" s="118"/>
      <c r="AC328" s="118"/>
      <c r="AD328" s="132" t="str">
        <f t="shared" ref="AD328" si="1128" xml:space="preserve">
IF(T325&lt;&gt;"Preenchimento correto","",
IF(K328="","",
IF(M328="Não válido","",
K328)))</f>
        <v/>
      </c>
    </row>
    <row r="329" spans="1:30" ht="15" customHeight="1">
      <c r="A329" s="242"/>
      <c r="B329" s="265"/>
      <c r="C329" s="268"/>
      <c r="D329" s="271"/>
      <c r="E329" s="274"/>
      <c r="F329" s="274"/>
      <c r="G329" s="277"/>
      <c r="H329" s="37">
        <v>5</v>
      </c>
      <c r="I329" s="172"/>
      <c r="J329" s="38" t="str">
        <f xml:space="preserve">
IF(I329="","",
VLOOKUP(I329,'BD EMPRES'!$B$8:$C$507,2,FALSE))</f>
        <v/>
      </c>
      <c r="K329" s="183"/>
      <c r="L329" s="181"/>
      <c r="M329" s="181"/>
      <c r="N329" s="182"/>
      <c r="O329" s="224"/>
      <c r="P329" s="228"/>
      <c r="Q329" s="230"/>
      <c r="R329" s="232"/>
      <c r="S329" s="234"/>
      <c r="T329" s="236"/>
      <c r="U329" s="23"/>
      <c r="V329" s="133"/>
      <c r="W329" s="134"/>
      <c r="X329" s="134"/>
      <c r="Y329" s="134"/>
      <c r="Z329" s="134"/>
      <c r="AA329" s="134"/>
      <c r="AB329" s="134"/>
      <c r="AC329" s="134"/>
      <c r="AD329" s="135" t="str">
        <f t="shared" ref="AD329" si="1129" xml:space="preserve">
IF(T325&gt;"Preenchimento correto","",
IF(K329="","",
IF(M329="Não válido","",
K329)))</f>
        <v/>
      </c>
    </row>
    <row r="330" spans="1:30" ht="15" customHeight="1">
      <c r="A330" s="242"/>
      <c r="B330" s="263" t="str">
        <f>IF(OR('BD ITEM'!$Q76&lt;&gt;"Preenchimento correto"),"",'BD ITEM'!B76)</f>
        <v/>
      </c>
      <c r="C330" s="266" t="str">
        <f>IF(OR('BD ITEM'!$Q76&lt;&gt;"Preenchimento correto"),"",'BD ITEM'!C76)</f>
        <v/>
      </c>
      <c r="D330" s="269" t="str">
        <f>IF(OR('BD ITEM'!$Q76&lt;&gt;"Preenchimento correto"),"",'BD ITEM'!D76)</f>
        <v/>
      </c>
      <c r="E330" s="272" t="str">
        <f>IF(OR('BD ITEM'!$Q76&lt;&gt;"Preenchimento correto"),"",'BD ITEM'!J76)</f>
        <v/>
      </c>
      <c r="F330" s="272" t="str">
        <f>IF(OR('BD ITEM'!$Q76&lt;&gt;"Preenchimento correto"),"",'BD ITEM'!K76)</f>
        <v/>
      </c>
      <c r="G330" s="275" t="str">
        <f>IF(OR('BD ITEM'!$Q76&lt;&gt;"Preenchimento correto"),"",'BD ITEM'!L76)</f>
        <v/>
      </c>
      <c r="H330" s="39">
        <v>1</v>
      </c>
      <c r="I330" s="173"/>
      <c r="J330" s="34" t="str">
        <f xml:space="preserve">
IF(I330="","",
VLOOKUP(I330,'BD EMPRES'!$B$8:$C$507,2,FALSE))</f>
        <v/>
      </c>
      <c r="K330" s="175"/>
      <c r="L330" s="176"/>
      <c r="M330" s="176"/>
      <c r="N330" s="177"/>
      <c r="O330" s="222"/>
      <c r="P330" s="228" t="str">
        <f t="shared" ref="P330" si="1130" xml:space="preserve">
IF(AND(K330="",K331="",K332="",K333="",K334=""),"",
COUNTIFS(K330:K334,"&lt;&gt;""",M330:M334,"=Válido"))</f>
        <v/>
      </c>
      <c r="Q330" s="230" t="str">
        <f t="shared" ref="Q330" si="1131" xml:space="preserve">
IF(T330&lt;&gt;"Preenchimento correto","",
IF(P330=1,0,
IF(P330=0,"",
IF(P330="","",
ROUND(_xlfn.STDEV.S(AD330:AD334)/AVERAGE(AD330:AD334),4)))))</f>
        <v/>
      </c>
      <c r="R330" s="232" t="str">
        <f t="shared" ref="R330" si="1132" xml:space="preserve">
IF(T330&lt;&gt;"Preenchimento correto","",
IF(P330="","",
IF(P330=0,"",
IF(O330="","",
IF(O330="Menor valor",MIN(AD330:AD334),
IF(AND(O330="Tend. central",Q330&lt;=0.25),ROUND(AVERAGE(AD330:AD334),2),
IF(AND(O330="Tend. central",Q330&gt;0.25),ROUND(MEDIAN(AD330:AD334),2))))))))</f>
        <v/>
      </c>
      <c r="S330" s="234" t="str">
        <f t="shared" ref="S330" si="1133" xml:space="preserve">
IF(T330&lt;&gt;"Preenchimento correto","",
IF(O330="","",
IF(P330="","",
IF(P330=0,"",
IF(OR(G330="",R330=""),"",
G330*R330)))))</f>
        <v/>
      </c>
      <c r="T330" s="236" t="str">
        <f t="shared" ref="T330" si="1134" xml:space="preserve">
IF(AND(A330="",B330="",I330="",I331="",I332="",I333="",I334="",K330="",K331="",K332="",K333="",K334="",L330="",L331="",L332="",L333="",L334="",M330="",M331="",M332="",M333="",M334="",O330=""),"",
IF(A330="","Preenchimento incompleto: falta informar o ID SEC - B01.01",
IF(AND(A330&lt;&gt;"",B330&lt;&gt;"",I330="",I331="",I332="",I333="",I334="",K330="",K331="",K332="",K333="",K334="",L330="",L331="",L332="",L333="",L334="",M330="",M331="",M332="",M333="",M334="",O330=""),"Preenchimento incompleto: item sem nenhuma informação de empresa e preço e fonte de preço e validade do orçamento e modalidade de cálculo - B02.01",
IF(AND(B330="",OR(I330&lt;&gt;"",I331&lt;&gt;"",I332&lt;&gt;"",I333&lt;&gt;"",I334&lt;&gt;"",K330&lt;&gt;"",K331&lt;&gt;"",K332&lt;&gt;"",K333&lt;&gt;"",K334&lt;&gt;"",L330&lt;&gt;"",L331&lt;&gt;"",L332&lt;&gt;"",L333&lt;&gt;"",L334&lt;&gt;"",M330&lt;&gt;"",M331&lt;&gt;"",M332&lt;&gt;"",M333&lt;&gt;"",M334&lt;&gt;"",O330&lt;&gt;"")),"Erro: há empresa(s) e/ou preço(s) e/ou fonte(s) de preço e/ou validade(s) do orçamento e/ou modalidade de cálculo informados para item inexistente - B03.01",
IF(AND(I330&lt;&gt;"",OR(K330="",L330="",M330="",O330="")),"Preenchimento incompleto: empresa sem preço e(ou) fonte de preço e(ou) validade do orçamento e(ou) modalidade de cálculo associados - B04.01",
IF(AND(I331&lt;&gt;"",OR(K331="",L331="",M331="",O330="")),"Preenchimento incompleto: empresa sem preço e(ou) fonte de preço e(ou) validade do orçamento e(ou) modalidade de cálculo associados - B04.02",
IF(AND(I332&lt;&gt;"",OR(K332="",L332="",M332="",O330="")),"Preenchimento incompleto: empresa sem preço e(ou) fonte de preço e(ou) validade do orçamento e(ou) modalidade de cálculo associados - B04.03",
IF(AND(I333&lt;&gt;"",OR(K333="",L333="",M333="",O330="")),"Preenchimento incompleto: empresa sem preço e(ou) fonte de preço e(ou) validade do orçamento e(ou) modalidade de cálculo associados - B04.04",
IF(AND(I334&lt;&gt;"",OR(K334="",L334="",M334="",O330="")),"Preenchimento incompleto: empresa sem preço e(ou) fonte de preço e(ou) validade do orçamento e(ou) modalidade de cálculo associados - B04.05",
IF(AND(K330&lt;&gt;"",OR(I330="",L330="",M330="",O330="")),"Preenchimento incompleto: preço sem empresa e(ou) fonte do preço associados e(ou) validade do orçamento e(ou) modalidade de cálculo associados - B05.01",
IF(AND(K331&lt;&gt;"",OR(I331="",L331="",M331="",O330="")),"Preenchimento incompleto: preço sem empresa e(ou) fonte do preço associados e(ou) validade do orçamento e(ou) modalidade de cálculo associados - B05.02",
IF(AND(K332&lt;&gt;"",OR(I332="",L332="",M332="",O330="")),"Preenchimento incompleto: preço sem empresa e(ou) fonte do preço associados e(ou) validade do orçamento e(ou) modalidade de cálculo associados - B05.03",
IF(AND(K333&lt;&gt;"",OR(I333="",L333="",M333="",O330="")),"Preenchimento incompleto: preço sem empresa e(ou) fonte do preço associados e(ou) validade do orçamento e(ou) modalidade de cálculo associados - B05.04",
IF(AND(K334&lt;&gt;"",OR(I334="",L334="",M334="",O330="")),"Preenchimento incompleto: preço sem empresa e(ou) fonte do preço associados e(ou) validade do orçamento e(ou) modalidade de cálculo associados - B05.05",
IF(AND(L330&lt;&gt;"",OR(K330="",I330="",M330="",O330="")),"Preenchimento incompleto: fonte do preço sem empresa e(ou) preço associados e(ou) validade do orçamento e(ou) modalidade de cálculo associados - B06.01",
IF(AND(L331&lt;&gt;"",OR(K331="",I331="",M331="",O330="")),"Preenchimento incompleto: fonte do preço sem empresa e(ou) preço associados e(ou) validade do orçamento e(ou) modalidade de cálculo associados - B06.02",
IF(AND(L332&lt;&gt;"",OR(K332="",I332="",M332="",O330="")),"Preenchimento incompleto: fonte do preço sem empresa e(ou) preço associados e(ou) validade do orçamento e(ou) modalidade de cálculo associados - B06.03",
IF(AND(L333&lt;&gt;"",OR(K333="",I333="",M333="",O330="")),"Preenchimento incompleto: fonte do preço sem empresa e(ou) preço associados e(ou) validade do orçamento e(ou) modalidade de cálculo associados - B06.04",
IF(AND(L334&lt;&gt;"",OR(K334="",I334="",M334="",O330="")),"Preenchimento incompleto: fonte do preço sem empresa e(ou) preço associados e(ou) validade do orçamento e(ou) modalidade de cálculo associados - B06.05",
IF(AND(M330&lt;&gt;"",OR(K330="",I330="",L330="",O330="")),"Preenchimento incompleto: validade do orçamento sem empresa e(ou) preço associados e(ou) fonte do preço e(ou) modalidade de cálculo associados - B07.01",
IF(AND(M331&lt;&gt;"",OR(K331="",I331="",L331="",O330="")),"Preenchimento incompleto: validade do orçamento sem empresa e(ou) preço associados e(ou) fonte do preço e(ou) modalidade de cálculo associados - B07.02",
IF(AND(M332&lt;&gt;"",OR(K332="",I332="",L332="",O330="")),"Preenchimento incompleto: validade do orçamento sem empresa e(ou) preço associados e(ou) fonte do preço e(ou) modalidade de cálculo associados - B07.03",
IF(AND(M333&lt;&gt;"",OR(K333="",I333="",L333="",O330="")),"Preenchimento incompleto: validade do orçamento sem empresa e(ou) preço associados e(ou) fonte do preço e(ou) modalidade de cálculo associados - B07.04",
IF(AND(M334&lt;&gt;"",OR(K334="",I334="",L334="",O330="")),"Preenchimento incompleto: validade do orçamento sem empresa e(ou) preço associados e(ou) fonte do preço e(ou) modalidade de cálculo associados - B07.05",
IF(O330="","Preenchimento incompleto: modalidade de cálculo não informada - B08.01",
IF(V330="Erro: há repetição de empresa de mídia especializada para o item sendo precificado - B09.01a05","Erro: há repetição de empresa de mídia especializada para o item sendo precificado - B09.01a05",
IF(W330="Erro: há repetição de empresa de orçamento de empresa para o item sendo precificado - B10.01a05","Erro: há repetição de empresa de orçamento de empresa para o item sendo precificado - B10.01a05",
IF(X330="Erro: a fonte de preços informada é incompatível com compras governamentais - B11.01a05","Erro: a fonte de preços informada é incompatível com compras governamentais - B11.01a05",
IF(Y330="Erro: a fonte de preços informada é incompatível com compras governamentais - B12.01a05","Erro: a fonte de preços informada é incompatível com compras governamentais - B12.01a05",
IF(Z330="Erro: há linhas sendo puladas - B13.01a04","Erro: há linhas sendo puladas - B13.01a04",
IF(AA330="Erro: há linhas sendo puladas - B14.01a05","Erro: há linhas sendo puladas - B14.01a05",
IF(AB330="Erro: há linhas sendo puladas - B15.01a05","Erro: há linhas sendo puladas - B15.01a05",
IF(AC330="Erro: há linhas sendo puladas - B16.01a05","Erro: há linhas sendo puladas - B16.01a05",
IF(AND(P330&lt;&gt;"",P330=0),"Preenchimento incompleto: número de propostas válidas igual a zero - B17.01",
"Preenchimento correto"))))))))))))))))))))))))))))))))))</f>
        <v/>
      </c>
      <c r="U330" s="23"/>
      <c r="V330" s="121" t="str">
        <f t="shared" ref="V330" si="1135" xml:space="preserve">
IF(COUNTIFS(I330:I334,I330,L330:L334,"=Mídia especializada")&gt;1,"Erro: há repetição de empresa de mídia especializada para o item sendo precificado - B09.01a05",
IF(COUNTIFS(I330:I334,I331,L330:L334,"=Mídia especializada")&gt;1,"Erro: há repetição de empresa de mídia especializada para o item sendo precificado - B09.01a05",
IF(COUNTIFS(I330:I334,I332,L330:L334,"=Mídia especializada")&gt;1,"Erro: há repetição de empresa de mídia especializada para o item sendo precificado - B09.01a05",
IF(COUNTIFS(I330:I334,I333,L330:L334,"=Mídia especializada")&gt;1,"Erro: há repetição de empresa de mídia especializada para o item sendo precificado - B09.01a05",
IF(COUNTIFS(I330:I334,I334,L330:L334,"=Mídia especializada")&gt;1,"Erro: há repetição de empresa de mídia especializada para o item sendo precificado - B09.01a05",
"***")))))</f>
        <v>***</v>
      </c>
      <c r="W330" s="119" t="str">
        <f t="shared" ref="W330" si="1136" xml:space="preserve">
IF(COUNTIFS(I330:I334,I330,L330:L334,"=Orçamento de empresa")&gt;1,"Erro: há repetição de empresa de orçamento de empresa para o item sendo precificado - B10.01a05",
IF(COUNTIFS(I330:I334,I331,L330:L334,"=Orçamento de empresa")&gt;1,"Erro: há repetição de empresa de orçamento de empresa para o item sendo precificado - B10.01a05",
IF(COUNTIFS(I330:I334,I332,L330:L334,"=Orçamento de empresa")&gt;1,"Erro: há repetição de empresa de orçamento de empresa para o item sendo precificado - B10.01a05",
IF(COUNTIFS(I330:I334,I333,L330:L334,"=Orçamento de empresa")&gt;1,"Erro: há repetição de empresa de orçamento de empresa para o item sendo precificado - B10.01a05",
IF(COUNTIFS(I330:I334,I334,L330:L334,"=Orçamento de empresa")&gt;1,"Erro: há repetição de empresa de orçamento de empresa para o item sendo precificado - B10.01a05",
"***")))))</f>
        <v>***</v>
      </c>
      <c r="X330" s="119" t="str">
        <f t="shared" ref="X330" si="1137" xml:space="preserve">
IF(AND(I330="Compras governamentais",K330&lt;&gt;"",L330="Orçamento de empresa"),"Erro: a fonte de preços informada é incompatível com compras governamentais - B11.01a05",
IF(AND(I331="Compras governamentais",K331&lt;&gt;"",L331="Orçamento de empresa"),"Erro: a fonte de preços informada é incompatível com compras governamentais - B11.01a05",
IF(AND(I332="Compras governamentais",K332&lt;&gt;"",L332="Orçamento de empresa"),"Erro: a fonte de preços informada é incompatível com compras governamentais - B11.01a05",
IF(AND(I333="Compras governamentais",K333&lt;&gt;"",L333="Orçamento de empresa"),"Erro: a fonte de preços informada é incompatível com compras governamentais - B11.01a05",
IF(AND(I334="Compras governamentais",K334&lt;&gt;"",L334="Orçamento de empresa"),"Erro: a fonte de preços informada é incompatível com compras governamentais - B11.01a05",
"***")))))</f>
        <v>***</v>
      </c>
      <c r="Y330" s="119" t="str">
        <f t="shared" ref="Y330" si="1138" xml:space="preserve">
IF(AND(I330="Compras governamentais",K330&lt;&gt;"",L330="Mídia especializada"),"Erro: a fonte de preços informada é incompatível com compras governamentais - B12.01a05",
IF(AND(I331="Compras governamentais",K331&lt;&gt;"",L331="Mídia especializada"),"Erro: a fonte de preços informada é incompatível com compras governamentais - B12.01a05",
IF(AND(I332="Compras governamentais",K332&lt;&gt;"",L332="Mídia especializada"),"Erro: a fonte de preços informada é incompatível com compras governamentais - B12.01a05",
IF(AND(I333="Compras governamentais",K333&lt;&gt;"",L333="Mídia especializada"),"Erro: a fonte de preços informada é incompatível com compras governamentais - B12.01a05",
IF(AND(I334="Compras governamentais",K334&lt;&gt;"",L334="Mídia especializada"),"Erro: a fonte de preços informada é incompatível com compras governamentais - B12.01a05",
"***")))))</f>
        <v>***</v>
      </c>
      <c r="Z330" s="119" t="str">
        <f t="shared" ref="Z330" si="1139" xml:space="preserve">
IF(AND(I331&lt;&gt;"",OR(I330="")),"Erro: há linhas sendo puladas - B13.01a04",
IF(AND(I332&lt;&gt;"",OR(I330="",I331="")),"Erro: há linhas sendo puladas - B13.01a04",
IF(AND(I333&lt;&gt;"",OR(I330="",I331="",I332="")),"Erro: há linhas sendo puladas - B13.01a04",
IF(AND(I334&lt;&gt;"",OR(I330="",I331="",I332="",I333="")),"Erro: há linhas sendo puladas - B13.01a04",
"***"))))</f>
        <v>***</v>
      </c>
      <c r="AA330" s="119" t="str">
        <f t="shared" ref="AA330" si="1140" xml:space="preserve">
IF(AND(K331&lt;&gt;"",OR(K330="")),"Erro: há linhas sendo puladas - B14.01a05",
IF(AND(K332&lt;&gt;"",OR(K330="",K331="")),"Erro: há linhas sendo puladas - B14.01a05",
IF(AND(K333&lt;&gt;"",OR(K330="",K331="",K332="")),"Erro: há linhas sendo puladas - B14.01a05",
IF(AND(K334&lt;&gt;"",OR(K330="",K331="",K332="",K333="")),"Erro: há linhas sendo puladas - B14.01a05",
"***"))))</f>
        <v>***</v>
      </c>
      <c r="AB330" s="119" t="str">
        <f t="shared" ref="AB330" si="1141" xml:space="preserve">
IF(AND(L331&lt;&gt;"",OR(L330="")),"Erro: há linhas sendo puladas - B15.01a05",
IF(AND(L332&lt;&gt;"",OR(L330="",L331="")),"Erro: há linhas sendo puladas - B15.01a05",
IF(AND(L333&lt;&gt;"",OR(L330="",L331="",L332="")),"Erro: há linhas sendo puladas - B15.01a05",
IF(AND(L334&lt;&gt;"",OR(L330="",L331="",L332="",L333="")),"Erro: há linhas sendo puladas - B15.01a05",
"***"))))</f>
        <v>***</v>
      </c>
      <c r="AC330" s="119" t="str">
        <f t="shared" ref="AC330" si="1142" xml:space="preserve">
IF(AND(M331&lt;&gt;"",OR(M330="")),"Erro: há linhas sendo puladas - B16.01a05",
IF(AND(M332&lt;&gt;"",OR(M330="",M331="")),"Erro: há linhas sendo puladas - B16.01a05",
IF(AND(M333&lt;&gt;"",OR(M330="",M331="",M332="")),"Erro: há linhas sendo puladas - B16.01a05",
IF(AND(M334&lt;&gt;"",OR(M330="",M331="",M332="",M333="")),"Erro: há linhas sendo puladas - B16.01a05",
"***"))))</f>
        <v>***</v>
      </c>
      <c r="AD330" s="131" t="str">
        <f t="shared" ref="AD330" si="1143" xml:space="preserve">
IF(T330&lt;&gt;"Preenchimento correto","",
IF(K330="","",
IF(M330="Não válido","",
K330)))</f>
        <v/>
      </c>
    </row>
    <row r="331" spans="1:30" ht="15" customHeight="1">
      <c r="A331" s="242"/>
      <c r="B331" s="264"/>
      <c r="C331" s="267"/>
      <c r="D331" s="270"/>
      <c r="E331" s="273"/>
      <c r="F331" s="273"/>
      <c r="G331" s="276"/>
      <c r="H331" s="35">
        <v>2</v>
      </c>
      <c r="I331" s="172"/>
      <c r="J331" s="36" t="str">
        <f xml:space="preserve">
IF(I331="","",
VLOOKUP(I331,'BD EMPRES'!$B$8:$C$507,2,FALSE))</f>
        <v/>
      </c>
      <c r="K331" s="178"/>
      <c r="L331" s="179"/>
      <c r="M331" s="179"/>
      <c r="N331" s="180"/>
      <c r="O331" s="223"/>
      <c r="P331" s="228"/>
      <c r="Q331" s="230"/>
      <c r="R331" s="232"/>
      <c r="S331" s="234"/>
      <c r="T331" s="236"/>
      <c r="U331" s="23"/>
      <c r="V331" s="122"/>
      <c r="W331" s="118"/>
      <c r="X331" s="118"/>
      <c r="Y331" s="118"/>
      <c r="Z331" s="118"/>
      <c r="AA331" s="118"/>
      <c r="AB331" s="118"/>
      <c r="AC331" s="118"/>
      <c r="AD331" s="132" t="str">
        <f t="shared" ref="AD331" si="1144" xml:space="preserve">
IF(T330&lt;&gt;"Preenchimento correto","",
IF(K331="","",
IF(M331="Não válido","",
K331)))</f>
        <v/>
      </c>
    </row>
    <row r="332" spans="1:30" ht="15" customHeight="1">
      <c r="A332" s="242"/>
      <c r="B332" s="264"/>
      <c r="C332" s="267"/>
      <c r="D332" s="270"/>
      <c r="E332" s="273"/>
      <c r="F332" s="273"/>
      <c r="G332" s="276"/>
      <c r="H332" s="35">
        <v>3</v>
      </c>
      <c r="I332" s="172"/>
      <c r="J332" s="36" t="str">
        <f xml:space="preserve">
IF(I332="","",
VLOOKUP(I332,'BD EMPRES'!$B$8:$C$507,2,FALSE))</f>
        <v/>
      </c>
      <c r="K332" s="178"/>
      <c r="L332" s="179"/>
      <c r="M332" s="179"/>
      <c r="N332" s="180"/>
      <c r="O332" s="223"/>
      <c r="P332" s="228"/>
      <c r="Q332" s="230"/>
      <c r="R332" s="232"/>
      <c r="S332" s="234"/>
      <c r="T332" s="236"/>
      <c r="U332" s="23"/>
      <c r="V332" s="122"/>
      <c r="W332" s="118"/>
      <c r="X332" s="118"/>
      <c r="Y332" s="118"/>
      <c r="Z332" s="118"/>
      <c r="AA332" s="118"/>
      <c r="AB332" s="118"/>
      <c r="AC332" s="118"/>
      <c r="AD332" s="132" t="str">
        <f t="shared" ref="AD332" si="1145" xml:space="preserve">
IF(T330&lt;&gt;"Preenchimento correto","",
IF(K332="","",
IF(M332="Não válido","",
K332)))</f>
        <v/>
      </c>
    </row>
    <row r="333" spans="1:30" ht="15" customHeight="1">
      <c r="A333" s="242"/>
      <c r="B333" s="264"/>
      <c r="C333" s="267"/>
      <c r="D333" s="270"/>
      <c r="E333" s="273"/>
      <c r="F333" s="273"/>
      <c r="G333" s="276"/>
      <c r="H333" s="35">
        <v>4</v>
      </c>
      <c r="I333" s="172"/>
      <c r="J333" s="36" t="str">
        <f xml:space="preserve">
IF(I333="","",
VLOOKUP(I333,'BD EMPRES'!$B$8:$C$507,2,FALSE))</f>
        <v/>
      </c>
      <c r="K333" s="178"/>
      <c r="L333" s="179"/>
      <c r="M333" s="179"/>
      <c r="N333" s="180"/>
      <c r="O333" s="223"/>
      <c r="P333" s="228"/>
      <c r="Q333" s="230"/>
      <c r="R333" s="232"/>
      <c r="S333" s="234"/>
      <c r="T333" s="236"/>
      <c r="U333" s="23"/>
      <c r="V333" s="122"/>
      <c r="W333" s="118"/>
      <c r="X333" s="118"/>
      <c r="Y333" s="118"/>
      <c r="Z333" s="118"/>
      <c r="AA333" s="118"/>
      <c r="AB333" s="118"/>
      <c r="AC333" s="118"/>
      <c r="AD333" s="132" t="str">
        <f t="shared" ref="AD333" si="1146" xml:space="preserve">
IF(T330&lt;&gt;"Preenchimento correto","",
IF(K333="","",
IF(M333="Não válido","",
K333)))</f>
        <v/>
      </c>
    </row>
    <row r="334" spans="1:30" ht="15" customHeight="1">
      <c r="A334" s="242"/>
      <c r="B334" s="265"/>
      <c r="C334" s="268"/>
      <c r="D334" s="271"/>
      <c r="E334" s="274"/>
      <c r="F334" s="274"/>
      <c r="G334" s="277"/>
      <c r="H334" s="37">
        <v>5</v>
      </c>
      <c r="I334" s="172"/>
      <c r="J334" s="38" t="str">
        <f xml:space="preserve">
IF(I334="","",
VLOOKUP(I334,'BD EMPRES'!$B$8:$C$507,2,FALSE))</f>
        <v/>
      </c>
      <c r="K334" s="183"/>
      <c r="L334" s="181"/>
      <c r="M334" s="181"/>
      <c r="N334" s="182"/>
      <c r="O334" s="224"/>
      <c r="P334" s="228"/>
      <c r="Q334" s="230"/>
      <c r="R334" s="232"/>
      <c r="S334" s="234"/>
      <c r="T334" s="236"/>
      <c r="U334" s="23"/>
      <c r="V334" s="133"/>
      <c r="W334" s="134"/>
      <c r="X334" s="134"/>
      <c r="Y334" s="134"/>
      <c r="Z334" s="134"/>
      <c r="AA334" s="134"/>
      <c r="AB334" s="134"/>
      <c r="AC334" s="134"/>
      <c r="AD334" s="135" t="str">
        <f t="shared" ref="AD334" si="1147" xml:space="preserve">
IF(T330&gt;"Preenchimento correto","",
IF(K334="","",
IF(M334="Não válido","",
K334)))</f>
        <v/>
      </c>
    </row>
    <row r="335" spans="1:30" ht="15" customHeight="1">
      <c r="A335" s="242"/>
      <c r="B335" s="263" t="str">
        <f>IF(OR('BD ITEM'!$Q77&lt;&gt;"Preenchimento correto"),"",'BD ITEM'!B77)</f>
        <v/>
      </c>
      <c r="C335" s="266" t="str">
        <f>IF(OR('BD ITEM'!$Q77&lt;&gt;"Preenchimento correto"),"",'BD ITEM'!C77)</f>
        <v/>
      </c>
      <c r="D335" s="269" t="str">
        <f>IF(OR('BD ITEM'!$Q77&lt;&gt;"Preenchimento correto"),"",'BD ITEM'!D77)</f>
        <v/>
      </c>
      <c r="E335" s="272" t="str">
        <f>IF(OR('BD ITEM'!$Q77&lt;&gt;"Preenchimento correto"),"",'BD ITEM'!J77)</f>
        <v/>
      </c>
      <c r="F335" s="272" t="str">
        <f>IF(OR('BD ITEM'!$Q77&lt;&gt;"Preenchimento correto"),"",'BD ITEM'!K77)</f>
        <v/>
      </c>
      <c r="G335" s="275" t="str">
        <f>IF(OR('BD ITEM'!$Q77&lt;&gt;"Preenchimento correto"),"",'BD ITEM'!L77)</f>
        <v/>
      </c>
      <c r="H335" s="39">
        <v>1</v>
      </c>
      <c r="I335" s="173"/>
      <c r="J335" s="34" t="str">
        <f xml:space="preserve">
IF(I335="","",
VLOOKUP(I335,'BD EMPRES'!$B$8:$C$507,2,FALSE))</f>
        <v/>
      </c>
      <c r="K335" s="175"/>
      <c r="L335" s="176"/>
      <c r="M335" s="176"/>
      <c r="N335" s="177"/>
      <c r="O335" s="222"/>
      <c r="P335" s="228" t="str">
        <f t="shared" ref="P335" si="1148" xml:space="preserve">
IF(AND(K335="",K336="",K337="",K338="",K339=""),"",
COUNTIFS(K335:K339,"&lt;&gt;""",M335:M339,"=Válido"))</f>
        <v/>
      </c>
      <c r="Q335" s="230" t="str">
        <f t="shared" ref="Q335" si="1149" xml:space="preserve">
IF(T335&lt;&gt;"Preenchimento correto","",
IF(P335=1,0,
IF(P335=0,"",
IF(P335="","",
ROUND(_xlfn.STDEV.S(AD335:AD339)/AVERAGE(AD335:AD339),4)))))</f>
        <v/>
      </c>
      <c r="R335" s="232" t="str">
        <f t="shared" ref="R335" si="1150" xml:space="preserve">
IF(T335&lt;&gt;"Preenchimento correto","",
IF(P335="","",
IF(P335=0,"",
IF(O335="","",
IF(O335="Menor valor",MIN(AD335:AD339),
IF(AND(O335="Tend. central",Q335&lt;=0.25),ROUND(AVERAGE(AD335:AD339),2),
IF(AND(O335="Tend. central",Q335&gt;0.25),ROUND(MEDIAN(AD335:AD339),2))))))))</f>
        <v/>
      </c>
      <c r="S335" s="234" t="str">
        <f t="shared" ref="S335" si="1151" xml:space="preserve">
IF(T335&lt;&gt;"Preenchimento correto","",
IF(O335="","",
IF(P335="","",
IF(P335=0,"",
IF(OR(G335="",R335=""),"",
G335*R335)))))</f>
        <v/>
      </c>
      <c r="T335" s="236" t="str">
        <f t="shared" ref="T335" si="1152" xml:space="preserve">
IF(AND(A335="",B335="",I335="",I336="",I337="",I338="",I339="",K335="",K336="",K337="",K338="",K339="",L335="",L336="",L337="",L338="",L339="",M335="",M336="",M337="",M338="",M339="",O335=""),"",
IF(A335="","Preenchimento incompleto: falta informar o ID SEC - B01.01",
IF(AND(A335&lt;&gt;"",B335&lt;&gt;"",I335="",I336="",I337="",I338="",I339="",K335="",K336="",K337="",K338="",K339="",L335="",L336="",L337="",L338="",L339="",M335="",M336="",M337="",M338="",M339="",O335=""),"Preenchimento incompleto: item sem nenhuma informação de empresa e preço e fonte de preço e validade do orçamento e modalidade de cálculo - B02.01",
IF(AND(B335="",OR(I335&lt;&gt;"",I336&lt;&gt;"",I337&lt;&gt;"",I338&lt;&gt;"",I339&lt;&gt;"",K335&lt;&gt;"",K336&lt;&gt;"",K337&lt;&gt;"",K338&lt;&gt;"",K339&lt;&gt;"",L335&lt;&gt;"",L336&lt;&gt;"",L337&lt;&gt;"",L338&lt;&gt;"",L339&lt;&gt;"",M335&lt;&gt;"",M336&lt;&gt;"",M337&lt;&gt;"",M338&lt;&gt;"",M339&lt;&gt;"",O335&lt;&gt;"")),"Erro: há empresa(s) e/ou preço(s) e/ou fonte(s) de preço e/ou validade(s) do orçamento e/ou modalidade de cálculo informados para item inexistente - B03.01",
IF(AND(I335&lt;&gt;"",OR(K335="",L335="",M335="",O335="")),"Preenchimento incompleto: empresa sem preço e(ou) fonte de preço e(ou) validade do orçamento e(ou) modalidade de cálculo associados - B04.01",
IF(AND(I336&lt;&gt;"",OR(K336="",L336="",M336="",O335="")),"Preenchimento incompleto: empresa sem preço e(ou) fonte de preço e(ou) validade do orçamento e(ou) modalidade de cálculo associados - B04.02",
IF(AND(I337&lt;&gt;"",OR(K337="",L337="",M337="",O335="")),"Preenchimento incompleto: empresa sem preço e(ou) fonte de preço e(ou) validade do orçamento e(ou) modalidade de cálculo associados - B04.03",
IF(AND(I338&lt;&gt;"",OR(K338="",L338="",M338="",O335="")),"Preenchimento incompleto: empresa sem preço e(ou) fonte de preço e(ou) validade do orçamento e(ou) modalidade de cálculo associados - B04.04",
IF(AND(I339&lt;&gt;"",OR(K339="",L339="",M339="",O335="")),"Preenchimento incompleto: empresa sem preço e(ou) fonte de preço e(ou) validade do orçamento e(ou) modalidade de cálculo associados - B04.05",
IF(AND(K335&lt;&gt;"",OR(I335="",L335="",M335="",O335="")),"Preenchimento incompleto: preço sem empresa e(ou) fonte do preço associados e(ou) validade do orçamento e(ou) modalidade de cálculo associados - B05.01",
IF(AND(K336&lt;&gt;"",OR(I336="",L336="",M336="",O335="")),"Preenchimento incompleto: preço sem empresa e(ou) fonte do preço associados e(ou) validade do orçamento e(ou) modalidade de cálculo associados - B05.02",
IF(AND(K337&lt;&gt;"",OR(I337="",L337="",M337="",O335="")),"Preenchimento incompleto: preço sem empresa e(ou) fonte do preço associados e(ou) validade do orçamento e(ou) modalidade de cálculo associados - B05.03",
IF(AND(K338&lt;&gt;"",OR(I338="",L338="",M338="",O335="")),"Preenchimento incompleto: preço sem empresa e(ou) fonte do preço associados e(ou) validade do orçamento e(ou) modalidade de cálculo associados - B05.04",
IF(AND(K339&lt;&gt;"",OR(I339="",L339="",M339="",O335="")),"Preenchimento incompleto: preço sem empresa e(ou) fonte do preço associados e(ou) validade do orçamento e(ou) modalidade de cálculo associados - B05.05",
IF(AND(L335&lt;&gt;"",OR(K335="",I335="",M335="",O335="")),"Preenchimento incompleto: fonte do preço sem empresa e(ou) preço associados e(ou) validade do orçamento e(ou) modalidade de cálculo associados - B06.01",
IF(AND(L336&lt;&gt;"",OR(K336="",I336="",M336="",O335="")),"Preenchimento incompleto: fonte do preço sem empresa e(ou) preço associados e(ou) validade do orçamento e(ou) modalidade de cálculo associados - B06.02",
IF(AND(L337&lt;&gt;"",OR(K337="",I337="",M337="",O335="")),"Preenchimento incompleto: fonte do preço sem empresa e(ou) preço associados e(ou) validade do orçamento e(ou) modalidade de cálculo associados - B06.03",
IF(AND(L338&lt;&gt;"",OR(K338="",I338="",M338="",O335="")),"Preenchimento incompleto: fonte do preço sem empresa e(ou) preço associados e(ou) validade do orçamento e(ou) modalidade de cálculo associados - B06.04",
IF(AND(L339&lt;&gt;"",OR(K339="",I339="",M339="",O335="")),"Preenchimento incompleto: fonte do preço sem empresa e(ou) preço associados e(ou) validade do orçamento e(ou) modalidade de cálculo associados - B06.05",
IF(AND(M335&lt;&gt;"",OR(K335="",I335="",L335="",O335="")),"Preenchimento incompleto: validade do orçamento sem empresa e(ou) preço associados e(ou) fonte do preço e(ou) modalidade de cálculo associados - B07.01",
IF(AND(M336&lt;&gt;"",OR(K336="",I336="",L336="",O335="")),"Preenchimento incompleto: validade do orçamento sem empresa e(ou) preço associados e(ou) fonte do preço e(ou) modalidade de cálculo associados - B07.02",
IF(AND(M337&lt;&gt;"",OR(K337="",I337="",L337="",O335="")),"Preenchimento incompleto: validade do orçamento sem empresa e(ou) preço associados e(ou) fonte do preço e(ou) modalidade de cálculo associados - B07.03",
IF(AND(M338&lt;&gt;"",OR(K338="",I338="",L338="",O335="")),"Preenchimento incompleto: validade do orçamento sem empresa e(ou) preço associados e(ou) fonte do preço e(ou) modalidade de cálculo associados - B07.04",
IF(AND(M339&lt;&gt;"",OR(K339="",I339="",L339="",O335="")),"Preenchimento incompleto: validade do orçamento sem empresa e(ou) preço associados e(ou) fonte do preço e(ou) modalidade de cálculo associados - B07.05",
IF(O335="","Preenchimento incompleto: modalidade de cálculo não informada - B08.01",
IF(V335="Erro: há repetição de empresa de mídia especializada para o item sendo precificado - B09.01a05","Erro: há repetição de empresa de mídia especializada para o item sendo precificado - B09.01a05",
IF(W335="Erro: há repetição de empresa de orçamento de empresa para o item sendo precificado - B10.01a05","Erro: há repetição de empresa de orçamento de empresa para o item sendo precificado - B10.01a05",
IF(X335="Erro: a fonte de preços informada é incompatível com compras governamentais - B11.01a05","Erro: a fonte de preços informada é incompatível com compras governamentais - B11.01a05",
IF(Y335="Erro: a fonte de preços informada é incompatível com compras governamentais - B12.01a05","Erro: a fonte de preços informada é incompatível com compras governamentais - B12.01a05",
IF(Z335="Erro: há linhas sendo puladas - B13.01a04","Erro: há linhas sendo puladas - B13.01a04",
IF(AA335="Erro: há linhas sendo puladas - B14.01a05","Erro: há linhas sendo puladas - B14.01a05",
IF(AB335="Erro: há linhas sendo puladas - B15.01a05","Erro: há linhas sendo puladas - B15.01a05",
IF(AC335="Erro: há linhas sendo puladas - B16.01a05","Erro: há linhas sendo puladas - B16.01a05",
IF(AND(P335&lt;&gt;"",P335=0),"Preenchimento incompleto: número de propostas válidas igual a zero - B17.01",
"Preenchimento correto"))))))))))))))))))))))))))))))))))</f>
        <v/>
      </c>
      <c r="U335" s="23"/>
      <c r="V335" s="121" t="str">
        <f t="shared" ref="V335" si="1153" xml:space="preserve">
IF(COUNTIFS(I335:I339,I335,L335:L339,"=Mídia especializada")&gt;1,"Erro: há repetição de empresa de mídia especializada para o item sendo precificado - B09.01a05",
IF(COUNTIFS(I335:I339,I336,L335:L339,"=Mídia especializada")&gt;1,"Erro: há repetição de empresa de mídia especializada para o item sendo precificado - B09.01a05",
IF(COUNTIFS(I335:I339,I337,L335:L339,"=Mídia especializada")&gt;1,"Erro: há repetição de empresa de mídia especializada para o item sendo precificado - B09.01a05",
IF(COUNTIFS(I335:I339,I338,L335:L339,"=Mídia especializada")&gt;1,"Erro: há repetição de empresa de mídia especializada para o item sendo precificado - B09.01a05",
IF(COUNTIFS(I335:I339,I339,L335:L339,"=Mídia especializada")&gt;1,"Erro: há repetição de empresa de mídia especializada para o item sendo precificado - B09.01a05",
"***")))))</f>
        <v>***</v>
      </c>
      <c r="W335" s="119" t="str">
        <f t="shared" ref="W335" si="1154" xml:space="preserve">
IF(COUNTIFS(I335:I339,I335,L335:L339,"=Orçamento de empresa")&gt;1,"Erro: há repetição de empresa de orçamento de empresa para o item sendo precificado - B10.01a05",
IF(COUNTIFS(I335:I339,I336,L335:L339,"=Orçamento de empresa")&gt;1,"Erro: há repetição de empresa de orçamento de empresa para o item sendo precificado - B10.01a05",
IF(COUNTIFS(I335:I339,I337,L335:L339,"=Orçamento de empresa")&gt;1,"Erro: há repetição de empresa de orçamento de empresa para o item sendo precificado - B10.01a05",
IF(COUNTIFS(I335:I339,I338,L335:L339,"=Orçamento de empresa")&gt;1,"Erro: há repetição de empresa de orçamento de empresa para o item sendo precificado - B10.01a05",
IF(COUNTIFS(I335:I339,I339,L335:L339,"=Orçamento de empresa")&gt;1,"Erro: há repetição de empresa de orçamento de empresa para o item sendo precificado - B10.01a05",
"***")))))</f>
        <v>***</v>
      </c>
      <c r="X335" s="119" t="str">
        <f t="shared" ref="X335" si="1155" xml:space="preserve">
IF(AND(I335="Compras governamentais",K335&lt;&gt;"",L335="Orçamento de empresa"),"Erro: a fonte de preços informada é incompatível com compras governamentais - B11.01a05",
IF(AND(I336="Compras governamentais",K336&lt;&gt;"",L336="Orçamento de empresa"),"Erro: a fonte de preços informada é incompatível com compras governamentais - B11.01a05",
IF(AND(I337="Compras governamentais",K337&lt;&gt;"",L337="Orçamento de empresa"),"Erro: a fonte de preços informada é incompatível com compras governamentais - B11.01a05",
IF(AND(I338="Compras governamentais",K338&lt;&gt;"",L338="Orçamento de empresa"),"Erro: a fonte de preços informada é incompatível com compras governamentais - B11.01a05",
IF(AND(I339="Compras governamentais",K339&lt;&gt;"",L339="Orçamento de empresa"),"Erro: a fonte de preços informada é incompatível com compras governamentais - B11.01a05",
"***")))))</f>
        <v>***</v>
      </c>
      <c r="Y335" s="119" t="str">
        <f t="shared" ref="Y335" si="1156" xml:space="preserve">
IF(AND(I335="Compras governamentais",K335&lt;&gt;"",L335="Mídia especializada"),"Erro: a fonte de preços informada é incompatível com compras governamentais - B12.01a05",
IF(AND(I336="Compras governamentais",K336&lt;&gt;"",L336="Mídia especializada"),"Erro: a fonte de preços informada é incompatível com compras governamentais - B12.01a05",
IF(AND(I337="Compras governamentais",K337&lt;&gt;"",L337="Mídia especializada"),"Erro: a fonte de preços informada é incompatível com compras governamentais - B12.01a05",
IF(AND(I338="Compras governamentais",K338&lt;&gt;"",L338="Mídia especializada"),"Erro: a fonte de preços informada é incompatível com compras governamentais - B12.01a05",
IF(AND(I339="Compras governamentais",K339&lt;&gt;"",L339="Mídia especializada"),"Erro: a fonte de preços informada é incompatível com compras governamentais - B12.01a05",
"***")))))</f>
        <v>***</v>
      </c>
      <c r="Z335" s="119" t="str">
        <f t="shared" ref="Z335" si="1157" xml:space="preserve">
IF(AND(I336&lt;&gt;"",OR(I335="")),"Erro: há linhas sendo puladas - B13.01a04",
IF(AND(I337&lt;&gt;"",OR(I335="",I336="")),"Erro: há linhas sendo puladas - B13.01a04",
IF(AND(I338&lt;&gt;"",OR(I335="",I336="",I337="")),"Erro: há linhas sendo puladas - B13.01a04",
IF(AND(I339&lt;&gt;"",OR(I335="",I336="",I337="",I338="")),"Erro: há linhas sendo puladas - B13.01a04",
"***"))))</f>
        <v>***</v>
      </c>
      <c r="AA335" s="119" t="str">
        <f t="shared" ref="AA335" si="1158" xml:space="preserve">
IF(AND(K336&lt;&gt;"",OR(K335="")),"Erro: há linhas sendo puladas - B14.01a05",
IF(AND(K337&lt;&gt;"",OR(K335="",K336="")),"Erro: há linhas sendo puladas - B14.01a05",
IF(AND(K338&lt;&gt;"",OR(K335="",K336="",K337="")),"Erro: há linhas sendo puladas - B14.01a05",
IF(AND(K339&lt;&gt;"",OR(K335="",K336="",K337="",K338="")),"Erro: há linhas sendo puladas - B14.01a05",
"***"))))</f>
        <v>***</v>
      </c>
      <c r="AB335" s="119" t="str">
        <f t="shared" ref="AB335" si="1159" xml:space="preserve">
IF(AND(L336&lt;&gt;"",OR(L335="")),"Erro: há linhas sendo puladas - B15.01a05",
IF(AND(L337&lt;&gt;"",OR(L335="",L336="")),"Erro: há linhas sendo puladas - B15.01a05",
IF(AND(L338&lt;&gt;"",OR(L335="",L336="",L337="")),"Erro: há linhas sendo puladas - B15.01a05",
IF(AND(L339&lt;&gt;"",OR(L335="",L336="",L337="",L338="")),"Erro: há linhas sendo puladas - B15.01a05",
"***"))))</f>
        <v>***</v>
      </c>
      <c r="AC335" s="119" t="str">
        <f t="shared" ref="AC335" si="1160" xml:space="preserve">
IF(AND(M336&lt;&gt;"",OR(M335="")),"Erro: há linhas sendo puladas - B16.01a05",
IF(AND(M337&lt;&gt;"",OR(M335="",M336="")),"Erro: há linhas sendo puladas - B16.01a05",
IF(AND(M338&lt;&gt;"",OR(M335="",M336="",M337="")),"Erro: há linhas sendo puladas - B16.01a05",
IF(AND(M339&lt;&gt;"",OR(M335="",M336="",M337="",M338="")),"Erro: há linhas sendo puladas - B16.01a05",
"***"))))</f>
        <v>***</v>
      </c>
      <c r="AD335" s="131" t="str">
        <f t="shared" ref="AD335" si="1161" xml:space="preserve">
IF(T335&lt;&gt;"Preenchimento correto","",
IF(K335="","",
IF(M335="Não válido","",
K335)))</f>
        <v/>
      </c>
    </row>
    <row r="336" spans="1:30" ht="15" customHeight="1">
      <c r="A336" s="242"/>
      <c r="B336" s="264"/>
      <c r="C336" s="267"/>
      <c r="D336" s="270"/>
      <c r="E336" s="273"/>
      <c r="F336" s="273"/>
      <c r="G336" s="276"/>
      <c r="H336" s="35">
        <v>2</v>
      </c>
      <c r="I336" s="172"/>
      <c r="J336" s="36" t="str">
        <f xml:space="preserve">
IF(I336="","",
VLOOKUP(I336,'BD EMPRES'!$B$8:$C$507,2,FALSE))</f>
        <v/>
      </c>
      <c r="K336" s="178"/>
      <c r="L336" s="179"/>
      <c r="M336" s="179"/>
      <c r="N336" s="180"/>
      <c r="O336" s="223"/>
      <c r="P336" s="228"/>
      <c r="Q336" s="230"/>
      <c r="R336" s="232"/>
      <c r="S336" s="234"/>
      <c r="T336" s="236"/>
      <c r="U336" s="23"/>
      <c r="V336" s="122"/>
      <c r="W336" s="118"/>
      <c r="X336" s="118"/>
      <c r="Y336" s="118"/>
      <c r="Z336" s="118"/>
      <c r="AA336" s="118"/>
      <c r="AB336" s="118"/>
      <c r="AC336" s="118"/>
      <c r="AD336" s="132" t="str">
        <f t="shared" ref="AD336" si="1162" xml:space="preserve">
IF(T335&lt;&gt;"Preenchimento correto","",
IF(K336="","",
IF(M336="Não válido","",
K336)))</f>
        <v/>
      </c>
    </row>
    <row r="337" spans="1:30" ht="15" customHeight="1">
      <c r="A337" s="242"/>
      <c r="B337" s="264"/>
      <c r="C337" s="267"/>
      <c r="D337" s="270"/>
      <c r="E337" s="273"/>
      <c r="F337" s="273"/>
      <c r="G337" s="276"/>
      <c r="H337" s="35">
        <v>3</v>
      </c>
      <c r="I337" s="172"/>
      <c r="J337" s="36" t="str">
        <f xml:space="preserve">
IF(I337="","",
VLOOKUP(I337,'BD EMPRES'!$B$8:$C$507,2,FALSE))</f>
        <v/>
      </c>
      <c r="K337" s="178"/>
      <c r="L337" s="179"/>
      <c r="M337" s="179"/>
      <c r="N337" s="180"/>
      <c r="O337" s="223"/>
      <c r="P337" s="228"/>
      <c r="Q337" s="230"/>
      <c r="R337" s="232"/>
      <c r="S337" s="234"/>
      <c r="T337" s="236"/>
      <c r="U337" s="23"/>
      <c r="V337" s="122"/>
      <c r="W337" s="118"/>
      <c r="X337" s="118"/>
      <c r="Y337" s="118"/>
      <c r="Z337" s="118"/>
      <c r="AA337" s="118"/>
      <c r="AB337" s="118"/>
      <c r="AC337" s="118"/>
      <c r="AD337" s="132" t="str">
        <f t="shared" ref="AD337" si="1163" xml:space="preserve">
IF(T335&lt;&gt;"Preenchimento correto","",
IF(K337="","",
IF(M337="Não válido","",
K337)))</f>
        <v/>
      </c>
    </row>
    <row r="338" spans="1:30" ht="15" customHeight="1">
      <c r="A338" s="242"/>
      <c r="B338" s="264"/>
      <c r="C338" s="267"/>
      <c r="D338" s="270"/>
      <c r="E338" s="273"/>
      <c r="F338" s="273"/>
      <c r="G338" s="276"/>
      <c r="H338" s="35">
        <v>4</v>
      </c>
      <c r="I338" s="172"/>
      <c r="J338" s="36" t="str">
        <f xml:space="preserve">
IF(I338="","",
VLOOKUP(I338,'BD EMPRES'!$B$8:$C$507,2,FALSE))</f>
        <v/>
      </c>
      <c r="K338" s="178"/>
      <c r="L338" s="179"/>
      <c r="M338" s="179"/>
      <c r="N338" s="180"/>
      <c r="O338" s="223"/>
      <c r="P338" s="228"/>
      <c r="Q338" s="230"/>
      <c r="R338" s="232"/>
      <c r="S338" s="234"/>
      <c r="T338" s="236"/>
      <c r="U338" s="23"/>
      <c r="V338" s="122"/>
      <c r="W338" s="118"/>
      <c r="X338" s="118"/>
      <c r="Y338" s="118"/>
      <c r="Z338" s="118"/>
      <c r="AA338" s="118"/>
      <c r="AB338" s="118"/>
      <c r="AC338" s="118"/>
      <c r="AD338" s="132" t="str">
        <f t="shared" ref="AD338" si="1164" xml:space="preserve">
IF(T335&lt;&gt;"Preenchimento correto","",
IF(K338="","",
IF(M338="Não válido","",
K338)))</f>
        <v/>
      </c>
    </row>
    <row r="339" spans="1:30" ht="15" customHeight="1">
      <c r="A339" s="242"/>
      <c r="B339" s="265"/>
      <c r="C339" s="268"/>
      <c r="D339" s="271"/>
      <c r="E339" s="274"/>
      <c r="F339" s="274"/>
      <c r="G339" s="277"/>
      <c r="H339" s="37">
        <v>5</v>
      </c>
      <c r="I339" s="172"/>
      <c r="J339" s="38" t="str">
        <f xml:space="preserve">
IF(I339="","",
VLOOKUP(I339,'BD EMPRES'!$B$8:$C$507,2,FALSE))</f>
        <v/>
      </c>
      <c r="K339" s="183"/>
      <c r="L339" s="181"/>
      <c r="M339" s="181"/>
      <c r="N339" s="182"/>
      <c r="O339" s="224"/>
      <c r="P339" s="228"/>
      <c r="Q339" s="230"/>
      <c r="R339" s="232"/>
      <c r="S339" s="234"/>
      <c r="T339" s="236"/>
      <c r="U339" s="23"/>
      <c r="V339" s="133"/>
      <c r="W339" s="134"/>
      <c r="X339" s="134"/>
      <c r="Y339" s="134"/>
      <c r="Z339" s="134"/>
      <c r="AA339" s="134"/>
      <c r="AB339" s="134"/>
      <c r="AC339" s="134"/>
      <c r="AD339" s="135" t="str">
        <f t="shared" ref="AD339" si="1165" xml:space="preserve">
IF(T335&gt;"Preenchimento correto","",
IF(K339="","",
IF(M339="Não válido","",
K339)))</f>
        <v/>
      </c>
    </row>
    <row r="340" spans="1:30" ht="15" customHeight="1">
      <c r="A340" s="242"/>
      <c r="B340" s="263" t="str">
        <f>IF(OR('BD ITEM'!$Q78&lt;&gt;"Preenchimento correto"),"",'BD ITEM'!B78)</f>
        <v/>
      </c>
      <c r="C340" s="266" t="str">
        <f>IF(OR('BD ITEM'!$Q78&lt;&gt;"Preenchimento correto"),"",'BD ITEM'!C78)</f>
        <v/>
      </c>
      <c r="D340" s="269" t="str">
        <f>IF(OR('BD ITEM'!$Q78&lt;&gt;"Preenchimento correto"),"",'BD ITEM'!D78)</f>
        <v/>
      </c>
      <c r="E340" s="272" t="str">
        <f>IF(OR('BD ITEM'!$Q78&lt;&gt;"Preenchimento correto"),"",'BD ITEM'!J78)</f>
        <v/>
      </c>
      <c r="F340" s="272" t="str">
        <f>IF(OR('BD ITEM'!$Q78&lt;&gt;"Preenchimento correto"),"",'BD ITEM'!K78)</f>
        <v/>
      </c>
      <c r="G340" s="275" t="str">
        <f>IF(OR('BD ITEM'!$Q78&lt;&gt;"Preenchimento correto"),"",'BD ITEM'!L78)</f>
        <v/>
      </c>
      <c r="H340" s="39">
        <v>1</v>
      </c>
      <c r="I340" s="173"/>
      <c r="J340" s="34" t="str">
        <f xml:space="preserve">
IF(I340="","",
VLOOKUP(I340,'BD EMPRES'!$B$8:$C$507,2,FALSE))</f>
        <v/>
      </c>
      <c r="K340" s="175"/>
      <c r="L340" s="176"/>
      <c r="M340" s="176"/>
      <c r="N340" s="177"/>
      <c r="O340" s="222"/>
      <c r="P340" s="228" t="str">
        <f t="shared" ref="P340" si="1166" xml:space="preserve">
IF(AND(K340="",K341="",K342="",K343="",K344=""),"",
COUNTIFS(K340:K344,"&lt;&gt;""",M340:M344,"=Válido"))</f>
        <v/>
      </c>
      <c r="Q340" s="230" t="str">
        <f t="shared" ref="Q340" si="1167" xml:space="preserve">
IF(T340&lt;&gt;"Preenchimento correto","",
IF(P340=1,0,
IF(P340=0,"",
IF(P340="","",
ROUND(_xlfn.STDEV.S(AD340:AD344)/AVERAGE(AD340:AD344),4)))))</f>
        <v/>
      </c>
      <c r="R340" s="232" t="str">
        <f t="shared" ref="R340" si="1168" xml:space="preserve">
IF(T340&lt;&gt;"Preenchimento correto","",
IF(P340="","",
IF(P340=0,"",
IF(O340="","",
IF(O340="Menor valor",MIN(AD340:AD344),
IF(AND(O340="Tend. central",Q340&lt;=0.25),ROUND(AVERAGE(AD340:AD344),2),
IF(AND(O340="Tend. central",Q340&gt;0.25),ROUND(MEDIAN(AD340:AD344),2))))))))</f>
        <v/>
      </c>
      <c r="S340" s="234" t="str">
        <f t="shared" ref="S340" si="1169" xml:space="preserve">
IF(T340&lt;&gt;"Preenchimento correto","",
IF(O340="","",
IF(P340="","",
IF(P340=0,"",
IF(OR(G340="",R340=""),"",
G340*R340)))))</f>
        <v/>
      </c>
      <c r="T340" s="236" t="str">
        <f t="shared" ref="T340" si="1170" xml:space="preserve">
IF(AND(A340="",B340="",I340="",I341="",I342="",I343="",I344="",K340="",K341="",K342="",K343="",K344="",L340="",L341="",L342="",L343="",L344="",M340="",M341="",M342="",M343="",M344="",O340=""),"",
IF(A340="","Preenchimento incompleto: falta informar o ID SEC - B01.01",
IF(AND(A340&lt;&gt;"",B340&lt;&gt;"",I340="",I341="",I342="",I343="",I344="",K340="",K341="",K342="",K343="",K344="",L340="",L341="",L342="",L343="",L344="",M340="",M341="",M342="",M343="",M344="",O340=""),"Preenchimento incompleto: item sem nenhuma informação de empresa e preço e fonte de preço e validade do orçamento e modalidade de cálculo - B02.01",
IF(AND(B340="",OR(I340&lt;&gt;"",I341&lt;&gt;"",I342&lt;&gt;"",I343&lt;&gt;"",I344&lt;&gt;"",K340&lt;&gt;"",K341&lt;&gt;"",K342&lt;&gt;"",K343&lt;&gt;"",K344&lt;&gt;"",L340&lt;&gt;"",L341&lt;&gt;"",L342&lt;&gt;"",L343&lt;&gt;"",L344&lt;&gt;"",M340&lt;&gt;"",M341&lt;&gt;"",M342&lt;&gt;"",M343&lt;&gt;"",M344&lt;&gt;"",O340&lt;&gt;"")),"Erro: há empresa(s) e/ou preço(s) e/ou fonte(s) de preço e/ou validade(s) do orçamento e/ou modalidade de cálculo informados para item inexistente - B03.01",
IF(AND(I340&lt;&gt;"",OR(K340="",L340="",M340="",O340="")),"Preenchimento incompleto: empresa sem preço e(ou) fonte de preço e(ou) validade do orçamento e(ou) modalidade de cálculo associados - B04.01",
IF(AND(I341&lt;&gt;"",OR(K341="",L341="",M341="",O340="")),"Preenchimento incompleto: empresa sem preço e(ou) fonte de preço e(ou) validade do orçamento e(ou) modalidade de cálculo associados - B04.02",
IF(AND(I342&lt;&gt;"",OR(K342="",L342="",M342="",O340="")),"Preenchimento incompleto: empresa sem preço e(ou) fonte de preço e(ou) validade do orçamento e(ou) modalidade de cálculo associados - B04.03",
IF(AND(I343&lt;&gt;"",OR(K343="",L343="",M343="",O340="")),"Preenchimento incompleto: empresa sem preço e(ou) fonte de preço e(ou) validade do orçamento e(ou) modalidade de cálculo associados - B04.04",
IF(AND(I344&lt;&gt;"",OR(K344="",L344="",M344="",O340="")),"Preenchimento incompleto: empresa sem preço e(ou) fonte de preço e(ou) validade do orçamento e(ou) modalidade de cálculo associados - B04.05",
IF(AND(K340&lt;&gt;"",OR(I340="",L340="",M340="",O340="")),"Preenchimento incompleto: preço sem empresa e(ou) fonte do preço associados e(ou) validade do orçamento e(ou) modalidade de cálculo associados - B05.01",
IF(AND(K341&lt;&gt;"",OR(I341="",L341="",M341="",O340="")),"Preenchimento incompleto: preço sem empresa e(ou) fonte do preço associados e(ou) validade do orçamento e(ou) modalidade de cálculo associados - B05.02",
IF(AND(K342&lt;&gt;"",OR(I342="",L342="",M342="",O340="")),"Preenchimento incompleto: preço sem empresa e(ou) fonte do preço associados e(ou) validade do orçamento e(ou) modalidade de cálculo associados - B05.03",
IF(AND(K343&lt;&gt;"",OR(I343="",L343="",M343="",O340="")),"Preenchimento incompleto: preço sem empresa e(ou) fonte do preço associados e(ou) validade do orçamento e(ou) modalidade de cálculo associados - B05.04",
IF(AND(K344&lt;&gt;"",OR(I344="",L344="",M344="",O340="")),"Preenchimento incompleto: preço sem empresa e(ou) fonte do preço associados e(ou) validade do orçamento e(ou) modalidade de cálculo associados - B05.05",
IF(AND(L340&lt;&gt;"",OR(K340="",I340="",M340="",O340="")),"Preenchimento incompleto: fonte do preço sem empresa e(ou) preço associados e(ou) validade do orçamento e(ou) modalidade de cálculo associados - B06.01",
IF(AND(L341&lt;&gt;"",OR(K341="",I341="",M341="",O340="")),"Preenchimento incompleto: fonte do preço sem empresa e(ou) preço associados e(ou) validade do orçamento e(ou) modalidade de cálculo associados - B06.02",
IF(AND(L342&lt;&gt;"",OR(K342="",I342="",M342="",O340="")),"Preenchimento incompleto: fonte do preço sem empresa e(ou) preço associados e(ou) validade do orçamento e(ou) modalidade de cálculo associados - B06.03",
IF(AND(L343&lt;&gt;"",OR(K343="",I343="",M343="",O340="")),"Preenchimento incompleto: fonte do preço sem empresa e(ou) preço associados e(ou) validade do orçamento e(ou) modalidade de cálculo associados - B06.04",
IF(AND(L344&lt;&gt;"",OR(K344="",I344="",M344="",O340="")),"Preenchimento incompleto: fonte do preço sem empresa e(ou) preço associados e(ou) validade do orçamento e(ou) modalidade de cálculo associados - B06.05",
IF(AND(M340&lt;&gt;"",OR(K340="",I340="",L340="",O340="")),"Preenchimento incompleto: validade do orçamento sem empresa e(ou) preço associados e(ou) fonte do preço e(ou) modalidade de cálculo associados - B07.01",
IF(AND(M341&lt;&gt;"",OR(K341="",I341="",L341="",O340="")),"Preenchimento incompleto: validade do orçamento sem empresa e(ou) preço associados e(ou) fonte do preço e(ou) modalidade de cálculo associados - B07.02",
IF(AND(M342&lt;&gt;"",OR(K342="",I342="",L342="",O340="")),"Preenchimento incompleto: validade do orçamento sem empresa e(ou) preço associados e(ou) fonte do preço e(ou) modalidade de cálculo associados - B07.03",
IF(AND(M343&lt;&gt;"",OR(K343="",I343="",L343="",O340="")),"Preenchimento incompleto: validade do orçamento sem empresa e(ou) preço associados e(ou) fonte do preço e(ou) modalidade de cálculo associados - B07.04",
IF(AND(M344&lt;&gt;"",OR(K344="",I344="",L344="",O340="")),"Preenchimento incompleto: validade do orçamento sem empresa e(ou) preço associados e(ou) fonte do preço e(ou) modalidade de cálculo associados - B07.05",
IF(O340="","Preenchimento incompleto: modalidade de cálculo não informada - B08.01",
IF(V340="Erro: há repetição de empresa de mídia especializada para o item sendo precificado - B09.01a05","Erro: há repetição de empresa de mídia especializada para o item sendo precificado - B09.01a05",
IF(W340="Erro: há repetição de empresa de orçamento de empresa para o item sendo precificado - B10.01a05","Erro: há repetição de empresa de orçamento de empresa para o item sendo precificado - B10.01a05",
IF(X340="Erro: a fonte de preços informada é incompatível com compras governamentais - B11.01a05","Erro: a fonte de preços informada é incompatível com compras governamentais - B11.01a05",
IF(Y340="Erro: a fonte de preços informada é incompatível com compras governamentais - B12.01a05","Erro: a fonte de preços informada é incompatível com compras governamentais - B12.01a05",
IF(Z340="Erro: há linhas sendo puladas - B13.01a04","Erro: há linhas sendo puladas - B13.01a04",
IF(AA340="Erro: há linhas sendo puladas - B14.01a05","Erro: há linhas sendo puladas - B14.01a05",
IF(AB340="Erro: há linhas sendo puladas - B15.01a05","Erro: há linhas sendo puladas - B15.01a05",
IF(AC340="Erro: há linhas sendo puladas - B16.01a05","Erro: há linhas sendo puladas - B16.01a05",
IF(AND(P340&lt;&gt;"",P340=0),"Preenchimento incompleto: número de propostas válidas igual a zero - B17.01",
"Preenchimento correto"))))))))))))))))))))))))))))))))))</f>
        <v/>
      </c>
      <c r="U340" s="23"/>
      <c r="V340" s="121" t="str">
        <f t="shared" ref="V340" si="1171" xml:space="preserve">
IF(COUNTIFS(I340:I344,I340,L340:L344,"=Mídia especializada")&gt;1,"Erro: há repetição de empresa de mídia especializada para o item sendo precificado - B09.01a05",
IF(COUNTIFS(I340:I344,I341,L340:L344,"=Mídia especializada")&gt;1,"Erro: há repetição de empresa de mídia especializada para o item sendo precificado - B09.01a05",
IF(COUNTIFS(I340:I344,I342,L340:L344,"=Mídia especializada")&gt;1,"Erro: há repetição de empresa de mídia especializada para o item sendo precificado - B09.01a05",
IF(COUNTIFS(I340:I344,I343,L340:L344,"=Mídia especializada")&gt;1,"Erro: há repetição de empresa de mídia especializada para o item sendo precificado - B09.01a05",
IF(COUNTIFS(I340:I344,I344,L340:L344,"=Mídia especializada")&gt;1,"Erro: há repetição de empresa de mídia especializada para o item sendo precificado - B09.01a05",
"***")))))</f>
        <v>***</v>
      </c>
      <c r="W340" s="119" t="str">
        <f t="shared" ref="W340" si="1172" xml:space="preserve">
IF(COUNTIFS(I340:I344,I340,L340:L344,"=Orçamento de empresa")&gt;1,"Erro: há repetição de empresa de orçamento de empresa para o item sendo precificado - B10.01a05",
IF(COUNTIFS(I340:I344,I341,L340:L344,"=Orçamento de empresa")&gt;1,"Erro: há repetição de empresa de orçamento de empresa para o item sendo precificado - B10.01a05",
IF(COUNTIFS(I340:I344,I342,L340:L344,"=Orçamento de empresa")&gt;1,"Erro: há repetição de empresa de orçamento de empresa para o item sendo precificado - B10.01a05",
IF(COUNTIFS(I340:I344,I343,L340:L344,"=Orçamento de empresa")&gt;1,"Erro: há repetição de empresa de orçamento de empresa para o item sendo precificado - B10.01a05",
IF(COUNTIFS(I340:I344,I344,L340:L344,"=Orçamento de empresa")&gt;1,"Erro: há repetição de empresa de orçamento de empresa para o item sendo precificado - B10.01a05",
"***")))))</f>
        <v>***</v>
      </c>
      <c r="X340" s="119" t="str">
        <f t="shared" ref="X340" si="1173" xml:space="preserve">
IF(AND(I340="Compras governamentais",K340&lt;&gt;"",L340="Orçamento de empresa"),"Erro: a fonte de preços informada é incompatível com compras governamentais - B11.01a05",
IF(AND(I341="Compras governamentais",K341&lt;&gt;"",L341="Orçamento de empresa"),"Erro: a fonte de preços informada é incompatível com compras governamentais - B11.01a05",
IF(AND(I342="Compras governamentais",K342&lt;&gt;"",L342="Orçamento de empresa"),"Erro: a fonte de preços informada é incompatível com compras governamentais - B11.01a05",
IF(AND(I343="Compras governamentais",K343&lt;&gt;"",L343="Orçamento de empresa"),"Erro: a fonte de preços informada é incompatível com compras governamentais - B11.01a05",
IF(AND(I344="Compras governamentais",K344&lt;&gt;"",L344="Orçamento de empresa"),"Erro: a fonte de preços informada é incompatível com compras governamentais - B11.01a05",
"***")))))</f>
        <v>***</v>
      </c>
      <c r="Y340" s="119" t="str">
        <f t="shared" ref="Y340" si="1174" xml:space="preserve">
IF(AND(I340="Compras governamentais",K340&lt;&gt;"",L340="Mídia especializada"),"Erro: a fonte de preços informada é incompatível com compras governamentais - B12.01a05",
IF(AND(I341="Compras governamentais",K341&lt;&gt;"",L341="Mídia especializada"),"Erro: a fonte de preços informada é incompatível com compras governamentais - B12.01a05",
IF(AND(I342="Compras governamentais",K342&lt;&gt;"",L342="Mídia especializada"),"Erro: a fonte de preços informada é incompatível com compras governamentais - B12.01a05",
IF(AND(I343="Compras governamentais",K343&lt;&gt;"",L343="Mídia especializada"),"Erro: a fonte de preços informada é incompatível com compras governamentais - B12.01a05",
IF(AND(I344="Compras governamentais",K344&lt;&gt;"",L344="Mídia especializada"),"Erro: a fonte de preços informada é incompatível com compras governamentais - B12.01a05",
"***")))))</f>
        <v>***</v>
      </c>
      <c r="Z340" s="119" t="str">
        <f t="shared" ref="Z340" si="1175" xml:space="preserve">
IF(AND(I341&lt;&gt;"",OR(I340="")),"Erro: há linhas sendo puladas - B13.01a04",
IF(AND(I342&lt;&gt;"",OR(I340="",I341="")),"Erro: há linhas sendo puladas - B13.01a04",
IF(AND(I343&lt;&gt;"",OR(I340="",I341="",I342="")),"Erro: há linhas sendo puladas - B13.01a04",
IF(AND(I344&lt;&gt;"",OR(I340="",I341="",I342="",I343="")),"Erro: há linhas sendo puladas - B13.01a04",
"***"))))</f>
        <v>***</v>
      </c>
      <c r="AA340" s="119" t="str">
        <f t="shared" ref="AA340" si="1176" xml:space="preserve">
IF(AND(K341&lt;&gt;"",OR(K340="")),"Erro: há linhas sendo puladas - B14.01a05",
IF(AND(K342&lt;&gt;"",OR(K340="",K341="")),"Erro: há linhas sendo puladas - B14.01a05",
IF(AND(K343&lt;&gt;"",OR(K340="",K341="",K342="")),"Erro: há linhas sendo puladas - B14.01a05",
IF(AND(K344&lt;&gt;"",OR(K340="",K341="",K342="",K343="")),"Erro: há linhas sendo puladas - B14.01a05",
"***"))))</f>
        <v>***</v>
      </c>
      <c r="AB340" s="119" t="str">
        <f t="shared" ref="AB340" si="1177" xml:space="preserve">
IF(AND(L341&lt;&gt;"",OR(L340="")),"Erro: há linhas sendo puladas - B15.01a05",
IF(AND(L342&lt;&gt;"",OR(L340="",L341="")),"Erro: há linhas sendo puladas - B15.01a05",
IF(AND(L343&lt;&gt;"",OR(L340="",L341="",L342="")),"Erro: há linhas sendo puladas - B15.01a05",
IF(AND(L344&lt;&gt;"",OR(L340="",L341="",L342="",L343="")),"Erro: há linhas sendo puladas - B15.01a05",
"***"))))</f>
        <v>***</v>
      </c>
      <c r="AC340" s="119" t="str">
        <f t="shared" ref="AC340" si="1178" xml:space="preserve">
IF(AND(M341&lt;&gt;"",OR(M340="")),"Erro: há linhas sendo puladas - B16.01a05",
IF(AND(M342&lt;&gt;"",OR(M340="",M341="")),"Erro: há linhas sendo puladas - B16.01a05",
IF(AND(M343&lt;&gt;"",OR(M340="",M341="",M342="")),"Erro: há linhas sendo puladas - B16.01a05",
IF(AND(M344&lt;&gt;"",OR(M340="",M341="",M342="",M343="")),"Erro: há linhas sendo puladas - B16.01a05",
"***"))))</f>
        <v>***</v>
      </c>
      <c r="AD340" s="131" t="str">
        <f t="shared" ref="AD340" si="1179" xml:space="preserve">
IF(T340&lt;&gt;"Preenchimento correto","",
IF(K340="","",
IF(M340="Não válido","",
K340)))</f>
        <v/>
      </c>
    </row>
    <row r="341" spans="1:30" ht="15" customHeight="1">
      <c r="A341" s="242"/>
      <c r="B341" s="264"/>
      <c r="C341" s="267"/>
      <c r="D341" s="270"/>
      <c r="E341" s="273"/>
      <c r="F341" s="273"/>
      <c r="G341" s="276"/>
      <c r="H341" s="35">
        <v>2</v>
      </c>
      <c r="I341" s="172"/>
      <c r="J341" s="36" t="str">
        <f xml:space="preserve">
IF(I341="","",
VLOOKUP(I341,'BD EMPRES'!$B$8:$C$507,2,FALSE))</f>
        <v/>
      </c>
      <c r="K341" s="178"/>
      <c r="L341" s="179"/>
      <c r="M341" s="179"/>
      <c r="N341" s="180"/>
      <c r="O341" s="223"/>
      <c r="P341" s="228"/>
      <c r="Q341" s="230"/>
      <c r="R341" s="232"/>
      <c r="S341" s="234"/>
      <c r="T341" s="236"/>
      <c r="U341" s="23"/>
      <c r="V341" s="122"/>
      <c r="W341" s="118"/>
      <c r="X341" s="118"/>
      <c r="Y341" s="118"/>
      <c r="Z341" s="118"/>
      <c r="AA341" s="118"/>
      <c r="AB341" s="118"/>
      <c r="AC341" s="118"/>
      <c r="AD341" s="132" t="str">
        <f t="shared" ref="AD341" si="1180" xml:space="preserve">
IF(T340&lt;&gt;"Preenchimento correto","",
IF(K341="","",
IF(M341="Não válido","",
K341)))</f>
        <v/>
      </c>
    </row>
    <row r="342" spans="1:30" ht="15" customHeight="1">
      <c r="A342" s="242"/>
      <c r="B342" s="264"/>
      <c r="C342" s="267"/>
      <c r="D342" s="270"/>
      <c r="E342" s="273"/>
      <c r="F342" s="273"/>
      <c r="G342" s="276"/>
      <c r="H342" s="35">
        <v>3</v>
      </c>
      <c r="I342" s="172"/>
      <c r="J342" s="36" t="str">
        <f xml:space="preserve">
IF(I342="","",
VLOOKUP(I342,'BD EMPRES'!$B$8:$C$507,2,FALSE))</f>
        <v/>
      </c>
      <c r="K342" s="178"/>
      <c r="L342" s="179"/>
      <c r="M342" s="179"/>
      <c r="N342" s="180"/>
      <c r="O342" s="223"/>
      <c r="P342" s="228"/>
      <c r="Q342" s="230"/>
      <c r="R342" s="232"/>
      <c r="S342" s="234"/>
      <c r="T342" s="236"/>
      <c r="U342" s="23"/>
      <c r="V342" s="122"/>
      <c r="W342" s="118"/>
      <c r="X342" s="118"/>
      <c r="Y342" s="118"/>
      <c r="Z342" s="118"/>
      <c r="AA342" s="118"/>
      <c r="AB342" s="118"/>
      <c r="AC342" s="118"/>
      <c r="AD342" s="132" t="str">
        <f t="shared" ref="AD342" si="1181" xml:space="preserve">
IF(T340&lt;&gt;"Preenchimento correto","",
IF(K342="","",
IF(M342="Não válido","",
K342)))</f>
        <v/>
      </c>
    </row>
    <row r="343" spans="1:30" ht="15" customHeight="1">
      <c r="A343" s="242"/>
      <c r="B343" s="264"/>
      <c r="C343" s="267"/>
      <c r="D343" s="270"/>
      <c r="E343" s="273"/>
      <c r="F343" s="273"/>
      <c r="G343" s="276"/>
      <c r="H343" s="35">
        <v>4</v>
      </c>
      <c r="I343" s="172"/>
      <c r="J343" s="36" t="str">
        <f xml:space="preserve">
IF(I343="","",
VLOOKUP(I343,'BD EMPRES'!$B$8:$C$507,2,FALSE))</f>
        <v/>
      </c>
      <c r="K343" s="178"/>
      <c r="L343" s="179"/>
      <c r="M343" s="179"/>
      <c r="N343" s="180"/>
      <c r="O343" s="223"/>
      <c r="P343" s="228"/>
      <c r="Q343" s="230"/>
      <c r="R343" s="232"/>
      <c r="S343" s="234"/>
      <c r="T343" s="236"/>
      <c r="U343" s="23"/>
      <c r="V343" s="122"/>
      <c r="W343" s="118"/>
      <c r="X343" s="118"/>
      <c r="Y343" s="118"/>
      <c r="Z343" s="118"/>
      <c r="AA343" s="118"/>
      <c r="AB343" s="118"/>
      <c r="AC343" s="118"/>
      <c r="AD343" s="132" t="str">
        <f t="shared" ref="AD343" si="1182" xml:space="preserve">
IF(T340&lt;&gt;"Preenchimento correto","",
IF(K343="","",
IF(M343="Não válido","",
K343)))</f>
        <v/>
      </c>
    </row>
    <row r="344" spans="1:30" ht="15" customHeight="1">
      <c r="A344" s="242"/>
      <c r="B344" s="265"/>
      <c r="C344" s="268"/>
      <c r="D344" s="271"/>
      <c r="E344" s="274"/>
      <c r="F344" s="274"/>
      <c r="G344" s="277"/>
      <c r="H344" s="37">
        <v>5</v>
      </c>
      <c r="I344" s="172"/>
      <c r="J344" s="38" t="str">
        <f xml:space="preserve">
IF(I344="","",
VLOOKUP(I344,'BD EMPRES'!$B$8:$C$507,2,FALSE))</f>
        <v/>
      </c>
      <c r="K344" s="183"/>
      <c r="L344" s="181"/>
      <c r="M344" s="181"/>
      <c r="N344" s="182"/>
      <c r="O344" s="224"/>
      <c r="P344" s="228"/>
      <c r="Q344" s="230"/>
      <c r="R344" s="232"/>
      <c r="S344" s="234"/>
      <c r="T344" s="236"/>
      <c r="U344" s="23"/>
      <c r="V344" s="133"/>
      <c r="W344" s="134"/>
      <c r="X344" s="134"/>
      <c r="Y344" s="134"/>
      <c r="Z344" s="134"/>
      <c r="AA344" s="134"/>
      <c r="AB344" s="134"/>
      <c r="AC344" s="134"/>
      <c r="AD344" s="135" t="str">
        <f t="shared" ref="AD344" si="1183" xml:space="preserve">
IF(T340&gt;"Preenchimento correto","",
IF(K344="","",
IF(M344="Não válido","",
K344)))</f>
        <v/>
      </c>
    </row>
    <row r="345" spans="1:30" ht="15" customHeight="1">
      <c r="A345" s="242"/>
      <c r="B345" s="263" t="str">
        <f>IF(OR('BD ITEM'!$Q79&lt;&gt;"Preenchimento correto"),"",'BD ITEM'!B79)</f>
        <v/>
      </c>
      <c r="C345" s="266" t="str">
        <f>IF(OR('BD ITEM'!$Q79&lt;&gt;"Preenchimento correto"),"",'BD ITEM'!C79)</f>
        <v/>
      </c>
      <c r="D345" s="269" t="str">
        <f>IF(OR('BD ITEM'!$Q79&lt;&gt;"Preenchimento correto"),"",'BD ITEM'!D79)</f>
        <v/>
      </c>
      <c r="E345" s="272" t="str">
        <f>IF(OR('BD ITEM'!$Q79&lt;&gt;"Preenchimento correto"),"",'BD ITEM'!J79)</f>
        <v/>
      </c>
      <c r="F345" s="272" t="str">
        <f>IF(OR('BD ITEM'!$Q79&lt;&gt;"Preenchimento correto"),"",'BD ITEM'!K79)</f>
        <v/>
      </c>
      <c r="G345" s="275" t="str">
        <f>IF(OR('BD ITEM'!$Q79&lt;&gt;"Preenchimento correto"),"",'BD ITEM'!L79)</f>
        <v/>
      </c>
      <c r="H345" s="39">
        <v>1</v>
      </c>
      <c r="I345" s="173"/>
      <c r="J345" s="34" t="str">
        <f xml:space="preserve">
IF(I345="","",
VLOOKUP(I345,'BD EMPRES'!$B$8:$C$507,2,FALSE))</f>
        <v/>
      </c>
      <c r="K345" s="175"/>
      <c r="L345" s="176"/>
      <c r="M345" s="176"/>
      <c r="N345" s="177"/>
      <c r="O345" s="222"/>
      <c r="P345" s="228" t="str">
        <f t="shared" ref="P345" si="1184" xml:space="preserve">
IF(AND(K345="",K346="",K347="",K348="",K349=""),"",
COUNTIFS(K345:K349,"&lt;&gt;""",M345:M349,"=Válido"))</f>
        <v/>
      </c>
      <c r="Q345" s="230" t="str">
        <f t="shared" ref="Q345" si="1185" xml:space="preserve">
IF(T345&lt;&gt;"Preenchimento correto","",
IF(P345=1,0,
IF(P345=0,"",
IF(P345="","",
ROUND(_xlfn.STDEV.S(AD345:AD349)/AVERAGE(AD345:AD349),4)))))</f>
        <v/>
      </c>
      <c r="R345" s="232" t="str">
        <f t="shared" ref="R345" si="1186" xml:space="preserve">
IF(T345&lt;&gt;"Preenchimento correto","",
IF(P345="","",
IF(P345=0,"",
IF(O345="","",
IF(O345="Menor valor",MIN(AD345:AD349),
IF(AND(O345="Tend. central",Q345&lt;=0.25),ROUND(AVERAGE(AD345:AD349),2),
IF(AND(O345="Tend. central",Q345&gt;0.25),ROUND(MEDIAN(AD345:AD349),2))))))))</f>
        <v/>
      </c>
      <c r="S345" s="234" t="str">
        <f t="shared" ref="S345" si="1187" xml:space="preserve">
IF(T345&lt;&gt;"Preenchimento correto","",
IF(O345="","",
IF(P345="","",
IF(P345=0,"",
IF(OR(G345="",R345=""),"",
G345*R345)))))</f>
        <v/>
      </c>
      <c r="T345" s="236" t="str">
        <f t="shared" ref="T345" si="1188" xml:space="preserve">
IF(AND(A345="",B345="",I345="",I346="",I347="",I348="",I349="",K345="",K346="",K347="",K348="",K349="",L345="",L346="",L347="",L348="",L349="",M345="",M346="",M347="",M348="",M349="",O345=""),"",
IF(A345="","Preenchimento incompleto: falta informar o ID SEC - B01.01",
IF(AND(A345&lt;&gt;"",B345&lt;&gt;"",I345="",I346="",I347="",I348="",I349="",K345="",K346="",K347="",K348="",K349="",L345="",L346="",L347="",L348="",L349="",M345="",M346="",M347="",M348="",M349="",O345=""),"Preenchimento incompleto: item sem nenhuma informação de empresa e preço e fonte de preço e validade do orçamento e modalidade de cálculo - B02.01",
IF(AND(B345="",OR(I345&lt;&gt;"",I346&lt;&gt;"",I347&lt;&gt;"",I348&lt;&gt;"",I349&lt;&gt;"",K345&lt;&gt;"",K346&lt;&gt;"",K347&lt;&gt;"",K348&lt;&gt;"",K349&lt;&gt;"",L345&lt;&gt;"",L346&lt;&gt;"",L347&lt;&gt;"",L348&lt;&gt;"",L349&lt;&gt;"",M345&lt;&gt;"",M346&lt;&gt;"",M347&lt;&gt;"",M348&lt;&gt;"",M349&lt;&gt;"",O345&lt;&gt;"")),"Erro: há empresa(s) e/ou preço(s) e/ou fonte(s) de preço e/ou validade(s) do orçamento e/ou modalidade de cálculo informados para item inexistente - B03.01",
IF(AND(I345&lt;&gt;"",OR(K345="",L345="",M345="",O345="")),"Preenchimento incompleto: empresa sem preço e(ou) fonte de preço e(ou) validade do orçamento e(ou) modalidade de cálculo associados - B04.01",
IF(AND(I346&lt;&gt;"",OR(K346="",L346="",M346="",O345="")),"Preenchimento incompleto: empresa sem preço e(ou) fonte de preço e(ou) validade do orçamento e(ou) modalidade de cálculo associados - B04.02",
IF(AND(I347&lt;&gt;"",OR(K347="",L347="",M347="",O345="")),"Preenchimento incompleto: empresa sem preço e(ou) fonte de preço e(ou) validade do orçamento e(ou) modalidade de cálculo associados - B04.03",
IF(AND(I348&lt;&gt;"",OR(K348="",L348="",M348="",O345="")),"Preenchimento incompleto: empresa sem preço e(ou) fonte de preço e(ou) validade do orçamento e(ou) modalidade de cálculo associados - B04.04",
IF(AND(I349&lt;&gt;"",OR(K349="",L349="",M349="",O345="")),"Preenchimento incompleto: empresa sem preço e(ou) fonte de preço e(ou) validade do orçamento e(ou) modalidade de cálculo associados - B04.05",
IF(AND(K345&lt;&gt;"",OR(I345="",L345="",M345="",O345="")),"Preenchimento incompleto: preço sem empresa e(ou) fonte do preço associados e(ou) validade do orçamento e(ou) modalidade de cálculo associados - B05.01",
IF(AND(K346&lt;&gt;"",OR(I346="",L346="",M346="",O345="")),"Preenchimento incompleto: preço sem empresa e(ou) fonte do preço associados e(ou) validade do orçamento e(ou) modalidade de cálculo associados - B05.02",
IF(AND(K347&lt;&gt;"",OR(I347="",L347="",M347="",O345="")),"Preenchimento incompleto: preço sem empresa e(ou) fonte do preço associados e(ou) validade do orçamento e(ou) modalidade de cálculo associados - B05.03",
IF(AND(K348&lt;&gt;"",OR(I348="",L348="",M348="",O345="")),"Preenchimento incompleto: preço sem empresa e(ou) fonte do preço associados e(ou) validade do orçamento e(ou) modalidade de cálculo associados - B05.04",
IF(AND(K349&lt;&gt;"",OR(I349="",L349="",M349="",O345="")),"Preenchimento incompleto: preço sem empresa e(ou) fonte do preço associados e(ou) validade do orçamento e(ou) modalidade de cálculo associados - B05.05",
IF(AND(L345&lt;&gt;"",OR(K345="",I345="",M345="",O345="")),"Preenchimento incompleto: fonte do preço sem empresa e(ou) preço associados e(ou) validade do orçamento e(ou) modalidade de cálculo associados - B06.01",
IF(AND(L346&lt;&gt;"",OR(K346="",I346="",M346="",O345="")),"Preenchimento incompleto: fonte do preço sem empresa e(ou) preço associados e(ou) validade do orçamento e(ou) modalidade de cálculo associados - B06.02",
IF(AND(L347&lt;&gt;"",OR(K347="",I347="",M347="",O345="")),"Preenchimento incompleto: fonte do preço sem empresa e(ou) preço associados e(ou) validade do orçamento e(ou) modalidade de cálculo associados - B06.03",
IF(AND(L348&lt;&gt;"",OR(K348="",I348="",M348="",O345="")),"Preenchimento incompleto: fonte do preço sem empresa e(ou) preço associados e(ou) validade do orçamento e(ou) modalidade de cálculo associados - B06.04",
IF(AND(L349&lt;&gt;"",OR(K349="",I349="",M349="",O345="")),"Preenchimento incompleto: fonte do preço sem empresa e(ou) preço associados e(ou) validade do orçamento e(ou) modalidade de cálculo associados - B06.05",
IF(AND(M345&lt;&gt;"",OR(K345="",I345="",L345="",O345="")),"Preenchimento incompleto: validade do orçamento sem empresa e(ou) preço associados e(ou) fonte do preço e(ou) modalidade de cálculo associados - B07.01",
IF(AND(M346&lt;&gt;"",OR(K346="",I346="",L346="",O345="")),"Preenchimento incompleto: validade do orçamento sem empresa e(ou) preço associados e(ou) fonte do preço e(ou) modalidade de cálculo associados - B07.02",
IF(AND(M347&lt;&gt;"",OR(K347="",I347="",L347="",O345="")),"Preenchimento incompleto: validade do orçamento sem empresa e(ou) preço associados e(ou) fonte do preço e(ou) modalidade de cálculo associados - B07.03",
IF(AND(M348&lt;&gt;"",OR(K348="",I348="",L348="",O345="")),"Preenchimento incompleto: validade do orçamento sem empresa e(ou) preço associados e(ou) fonte do preço e(ou) modalidade de cálculo associados - B07.04",
IF(AND(M349&lt;&gt;"",OR(K349="",I349="",L349="",O345="")),"Preenchimento incompleto: validade do orçamento sem empresa e(ou) preço associados e(ou) fonte do preço e(ou) modalidade de cálculo associados - B07.05",
IF(O345="","Preenchimento incompleto: modalidade de cálculo não informada - B08.01",
IF(V345="Erro: há repetição de empresa de mídia especializada para o item sendo precificado - B09.01a05","Erro: há repetição de empresa de mídia especializada para o item sendo precificado - B09.01a05",
IF(W345="Erro: há repetição de empresa de orçamento de empresa para o item sendo precificado - B10.01a05","Erro: há repetição de empresa de orçamento de empresa para o item sendo precificado - B10.01a05",
IF(X345="Erro: a fonte de preços informada é incompatível com compras governamentais - B11.01a05","Erro: a fonte de preços informada é incompatível com compras governamentais - B11.01a05",
IF(Y345="Erro: a fonte de preços informada é incompatível com compras governamentais - B12.01a05","Erro: a fonte de preços informada é incompatível com compras governamentais - B12.01a05",
IF(Z345="Erro: há linhas sendo puladas - B13.01a04","Erro: há linhas sendo puladas - B13.01a04",
IF(AA345="Erro: há linhas sendo puladas - B14.01a05","Erro: há linhas sendo puladas - B14.01a05",
IF(AB345="Erro: há linhas sendo puladas - B15.01a05","Erro: há linhas sendo puladas - B15.01a05",
IF(AC345="Erro: há linhas sendo puladas - B16.01a05","Erro: há linhas sendo puladas - B16.01a05",
IF(AND(P345&lt;&gt;"",P345=0),"Preenchimento incompleto: número de propostas válidas igual a zero - B17.01",
"Preenchimento correto"))))))))))))))))))))))))))))))))))</f>
        <v/>
      </c>
      <c r="U345" s="23"/>
      <c r="V345" s="121" t="str">
        <f t="shared" ref="V345" si="1189" xml:space="preserve">
IF(COUNTIFS(I345:I349,I345,L345:L349,"=Mídia especializada")&gt;1,"Erro: há repetição de empresa de mídia especializada para o item sendo precificado - B09.01a05",
IF(COUNTIFS(I345:I349,I346,L345:L349,"=Mídia especializada")&gt;1,"Erro: há repetição de empresa de mídia especializada para o item sendo precificado - B09.01a05",
IF(COUNTIFS(I345:I349,I347,L345:L349,"=Mídia especializada")&gt;1,"Erro: há repetição de empresa de mídia especializada para o item sendo precificado - B09.01a05",
IF(COUNTIFS(I345:I349,I348,L345:L349,"=Mídia especializada")&gt;1,"Erro: há repetição de empresa de mídia especializada para o item sendo precificado - B09.01a05",
IF(COUNTIFS(I345:I349,I349,L345:L349,"=Mídia especializada")&gt;1,"Erro: há repetição de empresa de mídia especializada para o item sendo precificado - B09.01a05",
"***")))))</f>
        <v>***</v>
      </c>
      <c r="W345" s="119" t="str">
        <f t="shared" ref="W345" si="1190" xml:space="preserve">
IF(COUNTIFS(I345:I349,I345,L345:L349,"=Orçamento de empresa")&gt;1,"Erro: há repetição de empresa de orçamento de empresa para o item sendo precificado - B10.01a05",
IF(COUNTIFS(I345:I349,I346,L345:L349,"=Orçamento de empresa")&gt;1,"Erro: há repetição de empresa de orçamento de empresa para o item sendo precificado - B10.01a05",
IF(COUNTIFS(I345:I349,I347,L345:L349,"=Orçamento de empresa")&gt;1,"Erro: há repetição de empresa de orçamento de empresa para o item sendo precificado - B10.01a05",
IF(COUNTIFS(I345:I349,I348,L345:L349,"=Orçamento de empresa")&gt;1,"Erro: há repetição de empresa de orçamento de empresa para o item sendo precificado - B10.01a05",
IF(COUNTIFS(I345:I349,I349,L345:L349,"=Orçamento de empresa")&gt;1,"Erro: há repetição de empresa de orçamento de empresa para o item sendo precificado - B10.01a05",
"***")))))</f>
        <v>***</v>
      </c>
      <c r="X345" s="119" t="str">
        <f t="shared" ref="X345" si="1191" xml:space="preserve">
IF(AND(I345="Compras governamentais",K345&lt;&gt;"",L345="Orçamento de empresa"),"Erro: a fonte de preços informada é incompatível com compras governamentais - B11.01a05",
IF(AND(I346="Compras governamentais",K346&lt;&gt;"",L346="Orçamento de empresa"),"Erro: a fonte de preços informada é incompatível com compras governamentais - B11.01a05",
IF(AND(I347="Compras governamentais",K347&lt;&gt;"",L347="Orçamento de empresa"),"Erro: a fonte de preços informada é incompatível com compras governamentais - B11.01a05",
IF(AND(I348="Compras governamentais",K348&lt;&gt;"",L348="Orçamento de empresa"),"Erro: a fonte de preços informada é incompatível com compras governamentais - B11.01a05",
IF(AND(I349="Compras governamentais",K349&lt;&gt;"",L349="Orçamento de empresa"),"Erro: a fonte de preços informada é incompatível com compras governamentais - B11.01a05",
"***")))))</f>
        <v>***</v>
      </c>
      <c r="Y345" s="119" t="str">
        <f t="shared" ref="Y345" si="1192" xml:space="preserve">
IF(AND(I345="Compras governamentais",K345&lt;&gt;"",L345="Mídia especializada"),"Erro: a fonte de preços informada é incompatível com compras governamentais - B12.01a05",
IF(AND(I346="Compras governamentais",K346&lt;&gt;"",L346="Mídia especializada"),"Erro: a fonte de preços informada é incompatível com compras governamentais - B12.01a05",
IF(AND(I347="Compras governamentais",K347&lt;&gt;"",L347="Mídia especializada"),"Erro: a fonte de preços informada é incompatível com compras governamentais - B12.01a05",
IF(AND(I348="Compras governamentais",K348&lt;&gt;"",L348="Mídia especializada"),"Erro: a fonte de preços informada é incompatível com compras governamentais - B12.01a05",
IF(AND(I349="Compras governamentais",K349&lt;&gt;"",L349="Mídia especializada"),"Erro: a fonte de preços informada é incompatível com compras governamentais - B12.01a05",
"***")))))</f>
        <v>***</v>
      </c>
      <c r="Z345" s="119" t="str">
        <f t="shared" ref="Z345" si="1193" xml:space="preserve">
IF(AND(I346&lt;&gt;"",OR(I345="")),"Erro: há linhas sendo puladas - B13.01a04",
IF(AND(I347&lt;&gt;"",OR(I345="",I346="")),"Erro: há linhas sendo puladas - B13.01a04",
IF(AND(I348&lt;&gt;"",OR(I345="",I346="",I347="")),"Erro: há linhas sendo puladas - B13.01a04",
IF(AND(I349&lt;&gt;"",OR(I345="",I346="",I347="",I348="")),"Erro: há linhas sendo puladas - B13.01a04",
"***"))))</f>
        <v>***</v>
      </c>
      <c r="AA345" s="119" t="str">
        <f t="shared" ref="AA345" si="1194" xml:space="preserve">
IF(AND(K346&lt;&gt;"",OR(K345="")),"Erro: há linhas sendo puladas - B14.01a05",
IF(AND(K347&lt;&gt;"",OR(K345="",K346="")),"Erro: há linhas sendo puladas - B14.01a05",
IF(AND(K348&lt;&gt;"",OR(K345="",K346="",K347="")),"Erro: há linhas sendo puladas - B14.01a05",
IF(AND(K349&lt;&gt;"",OR(K345="",K346="",K347="",K348="")),"Erro: há linhas sendo puladas - B14.01a05",
"***"))))</f>
        <v>***</v>
      </c>
      <c r="AB345" s="119" t="str">
        <f t="shared" ref="AB345" si="1195" xml:space="preserve">
IF(AND(L346&lt;&gt;"",OR(L345="")),"Erro: há linhas sendo puladas - B15.01a05",
IF(AND(L347&lt;&gt;"",OR(L345="",L346="")),"Erro: há linhas sendo puladas - B15.01a05",
IF(AND(L348&lt;&gt;"",OR(L345="",L346="",L347="")),"Erro: há linhas sendo puladas - B15.01a05",
IF(AND(L349&lt;&gt;"",OR(L345="",L346="",L347="",L348="")),"Erro: há linhas sendo puladas - B15.01a05",
"***"))))</f>
        <v>***</v>
      </c>
      <c r="AC345" s="119" t="str">
        <f t="shared" ref="AC345" si="1196" xml:space="preserve">
IF(AND(M346&lt;&gt;"",OR(M345="")),"Erro: há linhas sendo puladas - B16.01a05",
IF(AND(M347&lt;&gt;"",OR(M345="",M346="")),"Erro: há linhas sendo puladas - B16.01a05",
IF(AND(M348&lt;&gt;"",OR(M345="",M346="",M347="")),"Erro: há linhas sendo puladas - B16.01a05",
IF(AND(M349&lt;&gt;"",OR(M345="",M346="",M347="",M348="")),"Erro: há linhas sendo puladas - B16.01a05",
"***"))))</f>
        <v>***</v>
      </c>
      <c r="AD345" s="131" t="str">
        <f t="shared" ref="AD345" si="1197" xml:space="preserve">
IF(T345&lt;&gt;"Preenchimento correto","",
IF(K345="","",
IF(M345="Não válido","",
K345)))</f>
        <v/>
      </c>
    </row>
    <row r="346" spans="1:30" ht="15" customHeight="1">
      <c r="A346" s="242"/>
      <c r="B346" s="264"/>
      <c r="C346" s="267"/>
      <c r="D346" s="270"/>
      <c r="E346" s="273"/>
      <c r="F346" s="273"/>
      <c r="G346" s="276"/>
      <c r="H346" s="35">
        <v>2</v>
      </c>
      <c r="I346" s="172"/>
      <c r="J346" s="36" t="str">
        <f xml:space="preserve">
IF(I346="","",
VLOOKUP(I346,'BD EMPRES'!$B$8:$C$507,2,FALSE))</f>
        <v/>
      </c>
      <c r="K346" s="178"/>
      <c r="L346" s="179"/>
      <c r="M346" s="179"/>
      <c r="N346" s="180"/>
      <c r="O346" s="223"/>
      <c r="P346" s="228"/>
      <c r="Q346" s="230"/>
      <c r="R346" s="232"/>
      <c r="S346" s="234"/>
      <c r="T346" s="236"/>
      <c r="U346" s="23"/>
      <c r="V346" s="122"/>
      <c r="W346" s="118"/>
      <c r="X346" s="118"/>
      <c r="Y346" s="118"/>
      <c r="Z346" s="118"/>
      <c r="AA346" s="118"/>
      <c r="AB346" s="118"/>
      <c r="AC346" s="118"/>
      <c r="AD346" s="132" t="str">
        <f t="shared" ref="AD346" si="1198" xml:space="preserve">
IF(T345&lt;&gt;"Preenchimento correto","",
IF(K346="","",
IF(M346="Não válido","",
K346)))</f>
        <v/>
      </c>
    </row>
    <row r="347" spans="1:30" ht="15" customHeight="1">
      <c r="A347" s="242"/>
      <c r="B347" s="264"/>
      <c r="C347" s="267"/>
      <c r="D347" s="270"/>
      <c r="E347" s="273"/>
      <c r="F347" s="273"/>
      <c r="G347" s="276"/>
      <c r="H347" s="35">
        <v>3</v>
      </c>
      <c r="I347" s="172"/>
      <c r="J347" s="36" t="str">
        <f xml:space="preserve">
IF(I347="","",
VLOOKUP(I347,'BD EMPRES'!$B$8:$C$507,2,FALSE))</f>
        <v/>
      </c>
      <c r="K347" s="178"/>
      <c r="L347" s="179"/>
      <c r="M347" s="179"/>
      <c r="N347" s="180"/>
      <c r="O347" s="223"/>
      <c r="P347" s="228"/>
      <c r="Q347" s="230"/>
      <c r="R347" s="232"/>
      <c r="S347" s="234"/>
      <c r="T347" s="236"/>
      <c r="U347" s="23"/>
      <c r="V347" s="122"/>
      <c r="W347" s="118"/>
      <c r="X347" s="118"/>
      <c r="Y347" s="118"/>
      <c r="Z347" s="118"/>
      <c r="AA347" s="118"/>
      <c r="AB347" s="118"/>
      <c r="AC347" s="118"/>
      <c r="AD347" s="132" t="str">
        <f t="shared" ref="AD347" si="1199" xml:space="preserve">
IF(T345&lt;&gt;"Preenchimento correto","",
IF(K347="","",
IF(M347="Não válido","",
K347)))</f>
        <v/>
      </c>
    </row>
    <row r="348" spans="1:30" ht="15" customHeight="1">
      <c r="A348" s="242"/>
      <c r="B348" s="264"/>
      <c r="C348" s="267"/>
      <c r="D348" s="270"/>
      <c r="E348" s="273"/>
      <c r="F348" s="273"/>
      <c r="G348" s="276"/>
      <c r="H348" s="35">
        <v>4</v>
      </c>
      <c r="I348" s="172"/>
      <c r="J348" s="36" t="str">
        <f xml:space="preserve">
IF(I348="","",
VLOOKUP(I348,'BD EMPRES'!$B$8:$C$507,2,FALSE))</f>
        <v/>
      </c>
      <c r="K348" s="178"/>
      <c r="L348" s="179"/>
      <c r="M348" s="179"/>
      <c r="N348" s="180"/>
      <c r="O348" s="223"/>
      <c r="P348" s="228"/>
      <c r="Q348" s="230"/>
      <c r="R348" s="232"/>
      <c r="S348" s="234"/>
      <c r="T348" s="236"/>
      <c r="U348" s="23"/>
      <c r="V348" s="122"/>
      <c r="W348" s="118"/>
      <c r="X348" s="118"/>
      <c r="Y348" s="118"/>
      <c r="Z348" s="118"/>
      <c r="AA348" s="118"/>
      <c r="AB348" s="118"/>
      <c r="AC348" s="118"/>
      <c r="AD348" s="132" t="str">
        <f t="shared" ref="AD348" si="1200" xml:space="preserve">
IF(T345&lt;&gt;"Preenchimento correto","",
IF(K348="","",
IF(M348="Não válido","",
K348)))</f>
        <v/>
      </c>
    </row>
    <row r="349" spans="1:30" ht="15" customHeight="1">
      <c r="A349" s="242"/>
      <c r="B349" s="265"/>
      <c r="C349" s="268"/>
      <c r="D349" s="271"/>
      <c r="E349" s="274"/>
      <c r="F349" s="274"/>
      <c r="G349" s="277"/>
      <c r="H349" s="37">
        <v>5</v>
      </c>
      <c r="I349" s="172"/>
      <c r="J349" s="38" t="str">
        <f xml:space="preserve">
IF(I349="","",
VLOOKUP(I349,'BD EMPRES'!$B$8:$C$507,2,FALSE))</f>
        <v/>
      </c>
      <c r="K349" s="183"/>
      <c r="L349" s="181"/>
      <c r="M349" s="181"/>
      <c r="N349" s="182"/>
      <c r="O349" s="224"/>
      <c r="P349" s="228"/>
      <c r="Q349" s="230"/>
      <c r="R349" s="232"/>
      <c r="S349" s="234"/>
      <c r="T349" s="236"/>
      <c r="U349" s="23"/>
      <c r="V349" s="133"/>
      <c r="W349" s="134"/>
      <c r="X349" s="134"/>
      <c r="Y349" s="134"/>
      <c r="Z349" s="134"/>
      <c r="AA349" s="134"/>
      <c r="AB349" s="134"/>
      <c r="AC349" s="134"/>
      <c r="AD349" s="135" t="str">
        <f t="shared" ref="AD349" si="1201" xml:space="preserve">
IF(T345&gt;"Preenchimento correto","",
IF(K349="","",
IF(M349="Não válido","",
K349)))</f>
        <v/>
      </c>
    </row>
    <row r="350" spans="1:30" ht="15" customHeight="1">
      <c r="A350" s="242"/>
      <c r="B350" s="263" t="str">
        <f>IF(OR('BD ITEM'!$Q80&lt;&gt;"Preenchimento correto"),"",'BD ITEM'!B80)</f>
        <v/>
      </c>
      <c r="C350" s="266" t="str">
        <f>IF(OR('BD ITEM'!$Q80&lt;&gt;"Preenchimento correto"),"",'BD ITEM'!C80)</f>
        <v/>
      </c>
      <c r="D350" s="269" t="str">
        <f>IF(OR('BD ITEM'!$Q80&lt;&gt;"Preenchimento correto"),"",'BD ITEM'!D80)</f>
        <v/>
      </c>
      <c r="E350" s="272" t="str">
        <f>IF(OR('BD ITEM'!$Q80&lt;&gt;"Preenchimento correto"),"",'BD ITEM'!J80)</f>
        <v/>
      </c>
      <c r="F350" s="272" t="str">
        <f>IF(OR('BD ITEM'!$Q80&lt;&gt;"Preenchimento correto"),"",'BD ITEM'!K80)</f>
        <v/>
      </c>
      <c r="G350" s="275" t="str">
        <f>IF(OR('BD ITEM'!$Q80&lt;&gt;"Preenchimento correto"),"",'BD ITEM'!L80)</f>
        <v/>
      </c>
      <c r="H350" s="39">
        <v>1</v>
      </c>
      <c r="I350" s="173"/>
      <c r="J350" s="34" t="str">
        <f xml:space="preserve">
IF(I350="","",
VLOOKUP(I350,'BD EMPRES'!$B$8:$C$507,2,FALSE))</f>
        <v/>
      </c>
      <c r="K350" s="175"/>
      <c r="L350" s="176"/>
      <c r="M350" s="176"/>
      <c r="N350" s="177"/>
      <c r="O350" s="222"/>
      <c r="P350" s="228" t="str">
        <f t="shared" ref="P350" si="1202" xml:space="preserve">
IF(AND(K350="",K351="",K352="",K353="",K354=""),"",
COUNTIFS(K350:K354,"&lt;&gt;""",M350:M354,"=Válido"))</f>
        <v/>
      </c>
      <c r="Q350" s="230" t="str">
        <f t="shared" ref="Q350" si="1203" xml:space="preserve">
IF(T350&lt;&gt;"Preenchimento correto","",
IF(P350=1,0,
IF(P350=0,"",
IF(P350="","",
ROUND(_xlfn.STDEV.S(AD350:AD354)/AVERAGE(AD350:AD354),4)))))</f>
        <v/>
      </c>
      <c r="R350" s="232" t="str">
        <f t="shared" ref="R350" si="1204" xml:space="preserve">
IF(T350&lt;&gt;"Preenchimento correto","",
IF(P350="","",
IF(P350=0,"",
IF(O350="","",
IF(O350="Menor valor",MIN(AD350:AD354),
IF(AND(O350="Tend. central",Q350&lt;=0.25),ROUND(AVERAGE(AD350:AD354),2),
IF(AND(O350="Tend. central",Q350&gt;0.25),ROUND(MEDIAN(AD350:AD354),2))))))))</f>
        <v/>
      </c>
      <c r="S350" s="234" t="str">
        <f t="shared" ref="S350" si="1205" xml:space="preserve">
IF(T350&lt;&gt;"Preenchimento correto","",
IF(O350="","",
IF(P350="","",
IF(P350=0,"",
IF(OR(G350="",R350=""),"",
G350*R350)))))</f>
        <v/>
      </c>
      <c r="T350" s="236" t="str">
        <f t="shared" ref="T350" si="1206" xml:space="preserve">
IF(AND(A350="",B350="",I350="",I351="",I352="",I353="",I354="",K350="",K351="",K352="",K353="",K354="",L350="",L351="",L352="",L353="",L354="",M350="",M351="",M352="",M353="",M354="",O350=""),"",
IF(A350="","Preenchimento incompleto: falta informar o ID SEC - B01.01",
IF(AND(A350&lt;&gt;"",B350&lt;&gt;"",I350="",I351="",I352="",I353="",I354="",K350="",K351="",K352="",K353="",K354="",L350="",L351="",L352="",L353="",L354="",M350="",M351="",M352="",M353="",M354="",O350=""),"Preenchimento incompleto: item sem nenhuma informação de empresa e preço e fonte de preço e validade do orçamento e modalidade de cálculo - B02.01",
IF(AND(B350="",OR(I350&lt;&gt;"",I351&lt;&gt;"",I352&lt;&gt;"",I353&lt;&gt;"",I354&lt;&gt;"",K350&lt;&gt;"",K351&lt;&gt;"",K352&lt;&gt;"",K353&lt;&gt;"",K354&lt;&gt;"",L350&lt;&gt;"",L351&lt;&gt;"",L352&lt;&gt;"",L353&lt;&gt;"",L354&lt;&gt;"",M350&lt;&gt;"",M351&lt;&gt;"",M352&lt;&gt;"",M353&lt;&gt;"",M354&lt;&gt;"",O350&lt;&gt;"")),"Erro: há empresa(s) e/ou preço(s) e/ou fonte(s) de preço e/ou validade(s) do orçamento e/ou modalidade de cálculo informados para item inexistente - B03.01",
IF(AND(I350&lt;&gt;"",OR(K350="",L350="",M350="",O350="")),"Preenchimento incompleto: empresa sem preço e(ou) fonte de preço e(ou) validade do orçamento e(ou) modalidade de cálculo associados - B04.01",
IF(AND(I351&lt;&gt;"",OR(K351="",L351="",M351="",O350="")),"Preenchimento incompleto: empresa sem preço e(ou) fonte de preço e(ou) validade do orçamento e(ou) modalidade de cálculo associados - B04.02",
IF(AND(I352&lt;&gt;"",OR(K352="",L352="",M352="",O350="")),"Preenchimento incompleto: empresa sem preço e(ou) fonte de preço e(ou) validade do orçamento e(ou) modalidade de cálculo associados - B04.03",
IF(AND(I353&lt;&gt;"",OR(K353="",L353="",M353="",O350="")),"Preenchimento incompleto: empresa sem preço e(ou) fonte de preço e(ou) validade do orçamento e(ou) modalidade de cálculo associados - B04.04",
IF(AND(I354&lt;&gt;"",OR(K354="",L354="",M354="",O350="")),"Preenchimento incompleto: empresa sem preço e(ou) fonte de preço e(ou) validade do orçamento e(ou) modalidade de cálculo associados - B04.05",
IF(AND(K350&lt;&gt;"",OR(I350="",L350="",M350="",O350="")),"Preenchimento incompleto: preço sem empresa e(ou) fonte do preço associados e(ou) validade do orçamento e(ou) modalidade de cálculo associados - B05.01",
IF(AND(K351&lt;&gt;"",OR(I351="",L351="",M351="",O350="")),"Preenchimento incompleto: preço sem empresa e(ou) fonte do preço associados e(ou) validade do orçamento e(ou) modalidade de cálculo associados - B05.02",
IF(AND(K352&lt;&gt;"",OR(I352="",L352="",M352="",O350="")),"Preenchimento incompleto: preço sem empresa e(ou) fonte do preço associados e(ou) validade do orçamento e(ou) modalidade de cálculo associados - B05.03",
IF(AND(K353&lt;&gt;"",OR(I353="",L353="",M353="",O350="")),"Preenchimento incompleto: preço sem empresa e(ou) fonte do preço associados e(ou) validade do orçamento e(ou) modalidade de cálculo associados - B05.04",
IF(AND(K354&lt;&gt;"",OR(I354="",L354="",M354="",O350="")),"Preenchimento incompleto: preço sem empresa e(ou) fonte do preço associados e(ou) validade do orçamento e(ou) modalidade de cálculo associados - B05.05",
IF(AND(L350&lt;&gt;"",OR(K350="",I350="",M350="",O350="")),"Preenchimento incompleto: fonte do preço sem empresa e(ou) preço associados e(ou) validade do orçamento e(ou) modalidade de cálculo associados - B06.01",
IF(AND(L351&lt;&gt;"",OR(K351="",I351="",M351="",O350="")),"Preenchimento incompleto: fonte do preço sem empresa e(ou) preço associados e(ou) validade do orçamento e(ou) modalidade de cálculo associados - B06.02",
IF(AND(L352&lt;&gt;"",OR(K352="",I352="",M352="",O350="")),"Preenchimento incompleto: fonte do preço sem empresa e(ou) preço associados e(ou) validade do orçamento e(ou) modalidade de cálculo associados - B06.03",
IF(AND(L353&lt;&gt;"",OR(K353="",I353="",M353="",O350="")),"Preenchimento incompleto: fonte do preço sem empresa e(ou) preço associados e(ou) validade do orçamento e(ou) modalidade de cálculo associados - B06.04",
IF(AND(L354&lt;&gt;"",OR(K354="",I354="",M354="",O350="")),"Preenchimento incompleto: fonte do preço sem empresa e(ou) preço associados e(ou) validade do orçamento e(ou) modalidade de cálculo associados - B06.05",
IF(AND(M350&lt;&gt;"",OR(K350="",I350="",L350="",O350="")),"Preenchimento incompleto: validade do orçamento sem empresa e(ou) preço associados e(ou) fonte do preço e(ou) modalidade de cálculo associados - B07.01",
IF(AND(M351&lt;&gt;"",OR(K351="",I351="",L351="",O350="")),"Preenchimento incompleto: validade do orçamento sem empresa e(ou) preço associados e(ou) fonte do preço e(ou) modalidade de cálculo associados - B07.02",
IF(AND(M352&lt;&gt;"",OR(K352="",I352="",L352="",O350="")),"Preenchimento incompleto: validade do orçamento sem empresa e(ou) preço associados e(ou) fonte do preço e(ou) modalidade de cálculo associados - B07.03",
IF(AND(M353&lt;&gt;"",OR(K353="",I353="",L353="",O350="")),"Preenchimento incompleto: validade do orçamento sem empresa e(ou) preço associados e(ou) fonte do preço e(ou) modalidade de cálculo associados - B07.04",
IF(AND(M354&lt;&gt;"",OR(K354="",I354="",L354="",O350="")),"Preenchimento incompleto: validade do orçamento sem empresa e(ou) preço associados e(ou) fonte do preço e(ou) modalidade de cálculo associados - B07.05",
IF(O350="","Preenchimento incompleto: modalidade de cálculo não informada - B08.01",
IF(V350="Erro: há repetição de empresa de mídia especializada para o item sendo precificado - B09.01a05","Erro: há repetição de empresa de mídia especializada para o item sendo precificado - B09.01a05",
IF(W350="Erro: há repetição de empresa de orçamento de empresa para o item sendo precificado - B10.01a05","Erro: há repetição de empresa de orçamento de empresa para o item sendo precificado - B10.01a05",
IF(X350="Erro: a fonte de preços informada é incompatível com compras governamentais - B11.01a05","Erro: a fonte de preços informada é incompatível com compras governamentais - B11.01a05",
IF(Y350="Erro: a fonte de preços informada é incompatível com compras governamentais - B12.01a05","Erro: a fonte de preços informada é incompatível com compras governamentais - B12.01a05",
IF(Z350="Erro: há linhas sendo puladas - B13.01a04","Erro: há linhas sendo puladas - B13.01a04",
IF(AA350="Erro: há linhas sendo puladas - B14.01a05","Erro: há linhas sendo puladas - B14.01a05",
IF(AB350="Erro: há linhas sendo puladas - B15.01a05","Erro: há linhas sendo puladas - B15.01a05",
IF(AC350="Erro: há linhas sendo puladas - B16.01a05","Erro: há linhas sendo puladas - B16.01a05",
IF(AND(P350&lt;&gt;"",P350=0),"Preenchimento incompleto: número de propostas válidas igual a zero - B17.01",
"Preenchimento correto"))))))))))))))))))))))))))))))))))</f>
        <v/>
      </c>
      <c r="U350" s="23"/>
      <c r="V350" s="121" t="str">
        <f t="shared" ref="V350" si="1207" xml:space="preserve">
IF(COUNTIFS(I350:I354,I350,L350:L354,"=Mídia especializada")&gt;1,"Erro: há repetição de empresa de mídia especializada para o item sendo precificado - B09.01a05",
IF(COUNTIFS(I350:I354,I351,L350:L354,"=Mídia especializada")&gt;1,"Erro: há repetição de empresa de mídia especializada para o item sendo precificado - B09.01a05",
IF(COUNTIFS(I350:I354,I352,L350:L354,"=Mídia especializada")&gt;1,"Erro: há repetição de empresa de mídia especializada para o item sendo precificado - B09.01a05",
IF(COUNTIFS(I350:I354,I353,L350:L354,"=Mídia especializada")&gt;1,"Erro: há repetição de empresa de mídia especializada para o item sendo precificado - B09.01a05",
IF(COUNTIFS(I350:I354,I354,L350:L354,"=Mídia especializada")&gt;1,"Erro: há repetição de empresa de mídia especializada para o item sendo precificado - B09.01a05",
"***")))))</f>
        <v>***</v>
      </c>
      <c r="W350" s="119" t="str">
        <f t="shared" ref="W350" si="1208" xml:space="preserve">
IF(COUNTIFS(I350:I354,I350,L350:L354,"=Orçamento de empresa")&gt;1,"Erro: há repetição de empresa de orçamento de empresa para o item sendo precificado - B10.01a05",
IF(COUNTIFS(I350:I354,I351,L350:L354,"=Orçamento de empresa")&gt;1,"Erro: há repetição de empresa de orçamento de empresa para o item sendo precificado - B10.01a05",
IF(COUNTIFS(I350:I354,I352,L350:L354,"=Orçamento de empresa")&gt;1,"Erro: há repetição de empresa de orçamento de empresa para o item sendo precificado - B10.01a05",
IF(COUNTIFS(I350:I354,I353,L350:L354,"=Orçamento de empresa")&gt;1,"Erro: há repetição de empresa de orçamento de empresa para o item sendo precificado - B10.01a05",
IF(COUNTIFS(I350:I354,I354,L350:L354,"=Orçamento de empresa")&gt;1,"Erro: há repetição de empresa de orçamento de empresa para o item sendo precificado - B10.01a05",
"***")))))</f>
        <v>***</v>
      </c>
      <c r="X350" s="119" t="str">
        <f t="shared" ref="X350" si="1209" xml:space="preserve">
IF(AND(I350="Compras governamentais",K350&lt;&gt;"",L350="Orçamento de empresa"),"Erro: a fonte de preços informada é incompatível com compras governamentais - B11.01a05",
IF(AND(I351="Compras governamentais",K351&lt;&gt;"",L351="Orçamento de empresa"),"Erro: a fonte de preços informada é incompatível com compras governamentais - B11.01a05",
IF(AND(I352="Compras governamentais",K352&lt;&gt;"",L352="Orçamento de empresa"),"Erro: a fonte de preços informada é incompatível com compras governamentais - B11.01a05",
IF(AND(I353="Compras governamentais",K353&lt;&gt;"",L353="Orçamento de empresa"),"Erro: a fonte de preços informada é incompatível com compras governamentais - B11.01a05",
IF(AND(I354="Compras governamentais",K354&lt;&gt;"",L354="Orçamento de empresa"),"Erro: a fonte de preços informada é incompatível com compras governamentais - B11.01a05",
"***")))))</f>
        <v>***</v>
      </c>
      <c r="Y350" s="119" t="str">
        <f t="shared" ref="Y350" si="1210" xml:space="preserve">
IF(AND(I350="Compras governamentais",K350&lt;&gt;"",L350="Mídia especializada"),"Erro: a fonte de preços informada é incompatível com compras governamentais - B12.01a05",
IF(AND(I351="Compras governamentais",K351&lt;&gt;"",L351="Mídia especializada"),"Erro: a fonte de preços informada é incompatível com compras governamentais - B12.01a05",
IF(AND(I352="Compras governamentais",K352&lt;&gt;"",L352="Mídia especializada"),"Erro: a fonte de preços informada é incompatível com compras governamentais - B12.01a05",
IF(AND(I353="Compras governamentais",K353&lt;&gt;"",L353="Mídia especializada"),"Erro: a fonte de preços informada é incompatível com compras governamentais - B12.01a05",
IF(AND(I354="Compras governamentais",K354&lt;&gt;"",L354="Mídia especializada"),"Erro: a fonte de preços informada é incompatível com compras governamentais - B12.01a05",
"***")))))</f>
        <v>***</v>
      </c>
      <c r="Z350" s="119" t="str">
        <f t="shared" ref="Z350" si="1211" xml:space="preserve">
IF(AND(I351&lt;&gt;"",OR(I350="")),"Erro: há linhas sendo puladas - B13.01a04",
IF(AND(I352&lt;&gt;"",OR(I350="",I351="")),"Erro: há linhas sendo puladas - B13.01a04",
IF(AND(I353&lt;&gt;"",OR(I350="",I351="",I352="")),"Erro: há linhas sendo puladas - B13.01a04",
IF(AND(I354&lt;&gt;"",OR(I350="",I351="",I352="",I353="")),"Erro: há linhas sendo puladas - B13.01a04",
"***"))))</f>
        <v>***</v>
      </c>
      <c r="AA350" s="119" t="str">
        <f t="shared" ref="AA350" si="1212" xml:space="preserve">
IF(AND(K351&lt;&gt;"",OR(K350="")),"Erro: há linhas sendo puladas - B14.01a05",
IF(AND(K352&lt;&gt;"",OR(K350="",K351="")),"Erro: há linhas sendo puladas - B14.01a05",
IF(AND(K353&lt;&gt;"",OR(K350="",K351="",K352="")),"Erro: há linhas sendo puladas - B14.01a05",
IF(AND(K354&lt;&gt;"",OR(K350="",K351="",K352="",K353="")),"Erro: há linhas sendo puladas - B14.01a05",
"***"))))</f>
        <v>***</v>
      </c>
      <c r="AB350" s="119" t="str">
        <f t="shared" ref="AB350" si="1213" xml:space="preserve">
IF(AND(L351&lt;&gt;"",OR(L350="")),"Erro: há linhas sendo puladas - B15.01a05",
IF(AND(L352&lt;&gt;"",OR(L350="",L351="")),"Erro: há linhas sendo puladas - B15.01a05",
IF(AND(L353&lt;&gt;"",OR(L350="",L351="",L352="")),"Erro: há linhas sendo puladas - B15.01a05",
IF(AND(L354&lt;&gt;"",OR(L350="",L351="",L352="",L353="")),"Erro: há linhas sendo puladas - B15.01a05",
"***"))))</f>
        <v>***</v>
      </c>
      <c r="AC350" s="119" t="str">
        <f t="shared" ref="AC350" si="1214" xml:space="preserve">
IF(AND(M351&lt;&gt;"",OR(M350="")),"Erro: há linhas sendo puladas - B16.01a05",
IF(AND(M352&lt;&gt;"",OR(M350="",M351="")),"Erro: há linhas sendo puladas - B16.01a05",
IF(AND(M353&lt;&gt;"",OR(M350="",M351="",M352="")),"Erro: há linhas sendo puladas - B16.01a05",
IF(AND(M354&lt;&gt;"",OR(M350="",M351="",M352="",M353="")),"Erro: há linhas sendo puladas - B16.01a05",
"***"))))</f>
        <v>***</v>
      </c>
      <c r="AD350" s="131" t="str">
        <f t="shared" ref="AD350" si="1215" xml:space="preserve">
IF(T350&lt;&gt;"Preenchimento correto","",
IF(K350="","",
IF(M350="Não válido","",
K350)))</f>
        <v/>
      </c>
    </row>
    <row r="351" spans="1:30" ht="15" customHeight="1">
      <c r="A351" s="242"/>
      <c r="B351" s="264"/>
      <c r="C351" s="267"/>
      <c r="D351" s="270"/>
      <c r="E351" s="273"/>
      <c r="F351" s="273"/>
      <c r="G351" s="276"/>
      <c r="H351" s="35">
        <v>2</v>
      </c>
      <c r="I351" s="172"/>
      <c r="J351" s="36" t="str">
        <f xml:space="preserve">
IF(I351="","",
VLOOKUP(I351,'BD EMPRES'!$B$8:$C$507,2,FALSE))</f>
        <v/>
      </c>
      <c r="K351" s="178"/>
      <c r="L351" s="179"/>
      <c r="M351" s="179"/>
      <c r="N351" s="180"/>
      <c r="O351" s="223"/>
      <c r="P351" s="228"/>
      <c r="Q351" s="230"/>
      <c r="R351" s="232"/>
      <c r="S351" s="234"/>
      <c r="T351" s="236"/>
      <c r="U351" s="23"/>
      <c r="V351" s="122"/>
      <c r="W351" s="118"/>
      <c r="X351" s="118"/>
      <c r="Y351" s="118"/>
      <c r="Z351" s="118"/>
      <c r="AA351" s="118"/>
      <c r="AB351" s="118"/>
      <c r="AC351" s="118"/>
      <c r="AD351" s="132" t="str">
        <f t="shared" ref="AD351" si="1216" xml:space="preserve">
IF(T350&lt;&gt;"Preenchimento correto","",
IF(K351="","",
IF(M351="Não válido","",
K351)))</f>
        <v/>
      </c>
    </row>
    <row r="352" spans="1:30" ht="15" customHeight="1">
      <c r="A352" s="242"/>
      <c r="B352" s="264"/>
      <c r="C352" s="267"/>
      <c r="D352" s="270"/>
      <c r="E352" s="273"/>
      <c r="F352" s="273"/>
      <c r="G352" s="276"/>
      <c r="H352" s="35">
        <v>3</v>
      </c>
      <c r="I352" s="172"/>
      <c r="J352" s="36" t="str">
        <f xml:space="preserve">
IF(I352="","",
VLOOKUP(I352,'BD EMPRES'!$B$8:$C$507,2,FALSE))</f>
        <v/>
      </c>
      <c r="K352" s="178"/>
      <c r="L352" s="179"/>
      <c r="M352" s="179"/>
      <c r="N352" s="180"/>
      <c r="O352" s="223"/>
      <c r="P352" s="228"/>
      <c r="Q352" s="230"/>
      <c r="R352" s="232"/>
      <c r="S352" s="234"/>
      <c r="T352" s="236"/>
      <c r="U352" s="23"/>
      <c r="V352" s="122"/>
      <c r="W352" s="118"/>
      <c r="X352" s="118"/>
      <c r="Y352" s="118"/>
      <c r="Z352" s="118"/>
      <c r="AA352" s="118"/>
      <c r="AB352" s="118"/>
      <c r="AC352" s="118"/>
      <c r="AD352" s="132" t="str">
        <f t="shared" ref="AD352" si="1217" xml:space="preserve">
IF(T350&lt;&gt;"Preenchimento correto","",
IF(K352="","",
IF(M352="Não válido","",
K352)))</f>
        <v/>
      </c>
    </row>
    <row r="353" spans="1:30" ht="15" customHeight="1">
      <c r="A353" s="242"/>
      <c r="B353" s="264"/>
      <c r="C353" s="267"/>
      <c r="D353" s="270"/>
      <c r="E353" s="273"/>
      <c r="F353" s="273"/>
      <c r="G353" s="276"/>
      <c r="H353" s="35">
        <v>4</v>
      </c>
      <c r="I353" s="172"/>
      <c r="J353" s="36" t="str">
        <f xml:space="preserve">
IF(I353="","",
VLOOKUP(I353,'BD EMPRES'!$B$8:$C$507,2,FALSE))</f>
        <v/>
      </c>
      <c r="K353" s="178"/>
      <c r="L353" s="179"/>
      <c r="M353" s="179"/>
      <c r="N353" s="180"/>
      <c r="O353" s="223"/>
      <c r="P353" s="228"/>
      <c r="Q353" s="230"/>
      <c r="R353" s="232"/>
      <c r="S353" s="234"/>
      <c r="T353" s="236"/>
      <c r="U353" s="23"/>
      <c r="V353" s="122"/>
      <c r="W353" s="118"/>
      <c r="X353" s="118"/>
      <c r="Y353" s="118"/>
      <c r="Z353" s="118"/>
      <c r="AA353" s="118"/>
      <c r="AB353" s="118"/>
      <c r="AC353" s="118"/>
      <c r="AD353" s="132" t="str">
        <f t="shared" ref="AD353" si="1218" xml:space="preserve">
IF(T350&lt;&gt;"Preenchimento correto","",
IF(K353="","",
IF(M353="Não válido","",
K353)))</f>
        <v/>
      </c>
    </row>
    <row r="354" spans="1:30" ht="15" customHeight="1">
      <c r="A354" s="242"/>
      <c r="B354" s="265"/>
      <c r="C354" s="268"/>
      <c r="D354" s="271"/>
      <c r="E354" s="274"/>
      <c r="F354" s="274"/>
      <c r="G354" s="277"/>
      <c r="H354" s="37">
        <v>5</v>
      </c>
      <c r="I354" s="172"/>
      <c r="J354" s="38" t="str">
        <f xml:space="preserve">
IF(I354="","",
VLOOKUP(I354,'BD EMPRES'!$B$8:$C$507,2,FALSE))</f>
        <v/>
      </c>
      <c r="K354" s="183"/>
      <c r="L354" s="181"/>
      <c r="M354" s="181"/>
      <c r="N354" s="182"/>
      <c r="O354" s="224"/>
      <c r="P354" s="228"/>
      <c r="Q354" s="230"/>
      <c r="R354" s="232"/>
      <c r="S354" s="234"/>
      <c r="T354" s="236"/>
      <c r="U354" s="23"/>
      <c r="V354" s="133"/>
      <c r="W354" s="134"/>
      <c r="X354" s="134"/>
      <c r="Y354" s="134"/>
      <c r="Z354" s="134"/>
      <c r="AA354" s="134"/>
      <c r="AB354" s="134"/>
      <c r="AC354" s="134"/>
      <c r="AD354" s="135" t="str">
        <f t="shared" ref="AD354" si="1219" xml:space="preserve">
IF(T350&gt;"Preenchimento correto","",
IF(K354="","",
IF(M354="Não válido","",
K354)))</f>
        <v/>
      </c>
    </row>
    <row r="355" spans="1:30" ht="15" customHeight="1">
      <c r="A355" s="242"/>
      <c r="B355" s="263" t="str">
        <f>IF(OR('BD ITEM'!$Q81&lt;&gt;"Preenchimento correto"),"",'BD ITEM'!B81)</f>
        <v/>
      </c>
      <c r="C355" s="217" t="str">
        <f>IF(OR('BD ITEM'!$Q81&lt;&gt;"Preenchimento correto"),"",'BD ITEM'!C81)</f>
        <v/>
      </c>
      <c r="D355" s="269" t="str">
        <f>IF(OR('BD ITEM'!$Q81&lt;&gt;"Preenchimento correto"),"",'BD ITEM'!D81)</f>
        <v/>
      </c>
      <c r="E355" s="272" t="str">
        <f>IF(OR('BD ITEM'!$Q81&lt;&gt;"Preenchimento correto"),"",'BD ITEM'!J81)</f>
        <v/>
      </c>
      <c r="F355" s="220" t="str">
        <f>IF(OR('BD ITEM'!$Q81&lt;&gt;"Preenchimento correto"),"",'BD ITEM'!K81)</f>
        <v/>
      </c>
      <c r="G355" s="221" t="str">
        <f>IF(OR('BD ITEM'!$Q81&lt;&gt;"Preenchimento correto"),"",'BD ITEM'!L81)</f>
        <v/>
      </c>
      <c r="H355" s="39">
        <v>1</v>
      </c>
      <c r="I355" s="173"/>
      <c r="J355" s="34" t="str">
        <f xml:space="preserve">
IF(I355="","",
VLOOKUP(I355,'BD EMPRES'!$B$8:$C$507,2,FALSE))</f>
        <v/>
      </c>
      <c r="K355" s="175"/>
      <c r="L355" s="176"/>
      <c r="M355" s="176"/>
      <c r="N355" s="177"/>
      <c r="O355" s="222"/>
      <c r="P355" s="228" t="str">
        <f t="shared" ref="P355" si="1220" xml:space="preserve">
IF(AND(K355="",K356="",K357="",K358="",K359=""),"",
COUNTIFS(K355:K359,"&lt;&gt;""",M355:M359,"=Válido"))</f>
        <v/>
      </c>
      <c r="Q355" s="230" t="str">
        <f t="shared" ref="Q355" si="1221" xml:space="preserve">
IF(T355&lt;&gt;"Preenchimento correto","",
IF(P355=1,0,
IF(P355=0,"",
IF(P355="","",
ROUND(_xlfn.STDEV.S(AD355:AD359)/AVERAGE(AD355:AD359),4)))))</f>
        <v/>
      </c>
      <c r="R355" s="232" t="str">
        <f t="shared" ref="R355" si="1222" xml:space="preserve">
IF(T355&lt;&gt;"Preenchimento correto","",
IF(P355="","",
IF(P355=0,"",
IF(O355="","",
IF(O355="Menor valor",MIN(AD355:AD359),
IF(AND(O355="Tend. central",Q355&lt;=0.25),ROUND(AVERAGE(AD355:AD359),2),
IF(AND(O355="Tend. central",Q355&gt;0.25),ROUND(MEDIAN(AD355:AD359),2))))))))</f>
        <v/>
      </c>
      <c r="S355" s="234" t="str">
        <f t="shared" ref="S355" si="1223" xml:space="preserve">
IF(T355&lt;&gt;"Preenchimento correto","",
IF(O355="","",
IF(P355="","",
IF(P355=0,"",
IF(OR(G355="",R355=""),"",
G355*R355)))))</f>
        <v/>
      </c>
      <c r="T355" s="236" t="str">
        <f t="shared" ref="T355" si="1224" xml:space="preserve">
IF(AND(A355="",B355="",I355="",I356="",I357="",I358="",I359="",K355="",K356="",K357="",K358="",K359="",L355="",L356="",L357="",L358="",L359="",M355="",M356="",M357="",M358="",M359="",O355=""),"",
IF(A355="","Preenchimento incompleto: falta informar o ID SEC - B01.01",
IF(AND(A355&lt;&gt;"",B355&lt;&gt;"",I355="",I356="",I357="",I358="",I359="",K355="",K356="",K357="",K358="",K359="",L355="",L356="",L357="",L358="",L359="",M355="",M356="",M357="",M358="",M359="",O355=""),"Preenchimento incompleto: item sem nenhuma informação de empresa e preço e fonte de preço e validade do orçamento e modalidade de cálculo - B02.01",
IF(AND(B355="",OR(I355&lt;&gt;"",I356&lt;&gt;"",I357&lt;&gt;"",I358&lt;&gt;"",I359&lt;&gt;"",K355&lt;&gt;"",K356&lt;&gt;"",K357&lt;&gt;"",K358&lt;&gt;"",K359&lt;&gt;"",L355&lt;&gt;"",L356&lt;&gt;"",L357&lt;&gt;"",L358&lt;&gt;"",L359&lt;&gt;"",M355&lt;&gt;"",M356&lt;&gt;"",M357&lt;&gt;"",M358&lt;&gt;"",M359&lt;&gt;"",O355&lt;&gt;"")),"Erro: há empresa(s) e/ou preço(s) e/ou fonte(s) de preço e/ou validade(s) do orçamento e/ou modalidade de cálculo informados para item inexistente - B03.01",
IF(AND(I355&lt;&gt;"",OR(K355="",L355="",M355="",O355="")),"Preenchimento incompleto: empresa sem preço e(ou) fonte de preço e(ou) validade do orçamento e(ou) modalidade de cálculo associados - B04.01",
IF(AND(I356&lt;&gt;"",OR(K356="",L356="",M356="",O355="")),"Preenchimento incompleto: empresa sem preço e(ou) fonte de preço e(ou) validade do orçamento e(ou) modalidade de cálculo associados - B04.02",
IF(AND(I357&lt;&gt;"",OR(K357="",L357="",M357="",O355="")),"Preenchimento incompleto: empresa sem preço e(ou) fonte de preço e(ou) validade do orçamento e(ou) modalidade de cálculo associados - B04.03",
IF(AND(I358&lt;&gt;"",OR(K358="",L358="",M358="",O355="")),"Preenchimento incompleto: empresa sem preço e(ou) fonte de preço e(ou) validade do orçamento e(ou) modalidade de cálculo associados - B04.04",
IF(AND(I359&lt;&gt;"",OR(K359="",L359="",M359="",O355="")),"Preenchimento incompleto: empresa sem preço e(ou) fonte de preço e(ou) validade do orçamento e(ou) modalidade de cálculo associados - B04.05",
IF(AND(K355&lt;&gt;"",OR(I355="",L355="",M355="",O355="")),"Preenchimento incompleto: preço sem empresa e(ou) fonte do preço associados e(ou) validade do orçamento e(ou) modalidade de cálculo associados - B05.01",
IF(AND(K356&lt;&gt;"",OR(I356="",L356="",M356="",O355="")),"Preenchimento incompleto: preço sem empresa e(ou) fonte do preço associados e(ou) validade do orçamento e(ou) modalidade de cálculo associados - B05.02",
IF(AND(K357&lt;&gt;"",OR(I357="",L357="",M357="",O355="")),"Preenchimento incompleto: preço sem empresa e(ou) fonte do preço associados e(ou) validade do orçamento e(ou) modalidade de cálculo associados - B05.03",
IF(AND(K358&lt;&gt;"",OR(I358="",L358="",M358="",O355="")),"Preenchimento incompleto: preço sem empresa e(ou) fonte do preço associados e(ou) validade do orçamento e(ou) modalidade de cálculo associados - B05.04",
IF(AND(K359&lt;&gt;"",OR(I359="",L359="",M359="",O355="")),"Preenchimento incompleto: preço sem empresa e(ou) fonte do preço associados e(ou) validade do orçamento e(ou) modalidade de cálculo associados - B05.05",
IF(AND(L355&lt;&gt;"",OR(K355="",I355="",M355="",O355="")),"Preenchimento incompleto: fonte do preço sem empresa e(ou) preço associados e(ou) validade do orçamento e(ou) modalidade de cálculo associados - B06.01",
IF(AND(L356&lt;&gt;"",OR(K356="",I356="",M356="",O355="")),"Preenchimento incompleto: fonte do preço sem empresa e(ou) preço associados e(ou) validade do orçamento e(ou) modalidade de cálculo associados - B06.02",
IF(AND(L357&lt;&gt;"",OR(K357="",I357="",M357="",O355="")),"Preenchimento incompleto: fonte do preço sem empresa e(ou) preço associados e(ou) validade do orçamento e(ou) modalidade de cálculo associados - B06.03",
IF(AND(L358&lt;&gt;"",OR(K358="",I358="",M358="",O355="")),"Preenchimento incompleto: fonte do preço sem empresa e(ou) preço associados e(ou) validade do orçamento e(ou) modalidade de cálculo associados - B06.04",
IF(AND(L359&lt;&gt;"",OR(K359="",I359="",M359="",O355="")),"Preenchimento incompleto: fonte do preço sem empresa e(ou) preço associados e(ou) validade do orçamento e(ou) modalidade de cálculo associados - B06.05",
IF(AND(M355&lt;&gt;"",OR(K355="",I355="",L355="",O355="")),"Preenchimento incompleto: validade do orçamento sem empresa e(ou) preço associados e(ou) fonte do preço e(ou) modalidade de cálculo associados - B07.01",
IF(AND(M356&lt;&gt;"",OR(K356="",I356="",L356="",O355="")),"Preenchimento incompleto: validade do orçamento sem empresa e(ou) preço associados e(ou) fonte do preço e(ou) modalidade de cálculo associados - B07.02",
IF(AND(M357&lt;&gt;"",OR(K357="",I357="",L357="",O355="")),"Preenchimento incompleto: validade do orçamento sem empresa e(ou) preço associados e(ou) fonte do preço e(ou) modalidade de cálculo associados - B07.03",
IF(AND(M358&lt;&gt;"",OR(K358="",I358="",L358="",O355="")),"Preenchimento incompleto: validade do orçamento sem empresa e(ou) preço associados e(ou) fonte do preço e(ou) modalidade de cálculo associados - B07.04",
IF(AND(M359&lt;&gt;"",OR(K359="",I359="",L359="",O355="")),"Preenchimento incompleto: validade do orçamento sem empresa e(ou) preço associados e(ou) fonte do preço e(ou) modalidade de cálculo associados - B07.05",
IF(O355="","Preenchimento incompleto: modalidade de cálculo não informada - B08.01",
IF(V355="Erro: há repetição de empresa de mídia especializada para o item sendo precificado - B09.01a05","Erro: há repetição de empresa de mídia especializada para o item sendo precificado - B09.01a05",
IF(W355="Erro: há repetição de empresa de orçamento de empresa para o item sendo precificado - B10.01a05","Erro: há repetição de empresa de orçamento de empresa para o item sendo precificado - B10.01a05",
IF(X355="Erro: a fonte de preços informada é incompatível com compras governamentais - B11.01a05","Erro: a fonte de preços informada é incompatível com compras governamentais - B11.01a05",
IF(Y355="Erro: a fonte de preços informada é incompatível com compras governamentais - B12.01a05","Erro: a fonte de preços informada é incompatível com compras governamentais - B12.01a05",
IF(Z355="Erro: há linhas sendo puladas - B13.01a04","Erro: há linhas sendo puladas - B13.01a04",
IF(AA355="Erro: há linhas sendo puladas - B14.01a05","Erro: há linhas sendo puladas - B14.01a05",
IF(AB355="Erro: há linhas sendo puladas - B15.01a05","Erro: há linhas sendo puladas - B15.01a05",
IF(AC355="Erro: há linhas sendo puladas - B16.01a05","Erro: há linhas sendo puladas - B16.01a05",
IF(AND(P355&lt;&gt;"",P355=0),"Preenchimento incompleto: número de propostas válidas igual a zero - B17.01",
"Preenchimento correto"))))))))))))))))))))))))))))))))))</f>
        <v/>
      </c>
      <c r="U355" s="23"/>
      <c r="V355" s="121" t="str">
        <f t="shared" ref="V355" si="1225" xml:space="preserve">
IF(COUNTIFS(I355:I359,I355,L355:L359,"=Mídia especializada")&gt;1,"Erro: há repetição de empresa de mídia especializada para o item sendo precificado - B09.01a05",
IF(COUNTIFS(I355:I359,I356,L355:L359,"=Mídia especializada")&gt;1,"Erro: há repetição de empresa de mídia especializada para o item sendo precificado - B09.01a05",
IF(COUNTIFS(I355:I359,I357,L355:L359,"=Mídia especializada")&gt;1,"Erro: há repetição de empresa de mídia especializada para o item sendo precificado - B09.01a05",
IF(COUNTIFS(I355:I359,I358,L355:L359,"=Mídia especializada")&gt;1,"Erro: há repetição de empresa de mídia especializada para o item sendo precificado - B09.01a05",
IF(COUNTIFS(I355:I359,I359,L355:L359,"=Mídia especializada")&gt;1,"Erro: há repetição de empresa de mídia especializada para o item sendo precificado - B09.01a05",
"***")))))</f>
        <v>***</v>
      </c>
      <c r="W355" s="119" t="str">
        <f t="shared" ref="W355" si="1226" xml:space="preserve">
IF(COUNTIFS(I355:I359,I355,L355:L359,"=Orçamento de empresa")&gt;1,"Erro: há repetição de empresa de orçamento de empresa para o item sendo precificado - B10.01a05",
IF(COUNTIFS(I355:I359,I356,L355:L359,"=Orçamento de empresa")&gt;1,"Erro: há repetição de empresa de orçamento de empresa para o item sendo precificado - B10.01a05",
IF(COUNTIFS(I355:I359,I357,L355:L359,"=Orçamento de empresa")&gt;1,"Erro: há repetição de empresa de orçamento de empresa para o item sendo precificado - B10.01a05",
IF(COUNTIFS(I355:I359,I358,L355:L359,"=Orçamento de empresa")&gt;1,"Erro: há repetição de empresa de orçamento de empresa para o item sendo precificado - B10.01a05",
IF(COUNTIFS(I355:I359,I359,L355:L359,"=Orçamento de empresa")&gt;1,"Erro: há repetição de empresa de orçamento de empresa para o item sendo precificado - B10.01a05",
"***")))))</f>
        <v>***</v>
      </c>
      <c r="X355" s="119" t="str">
        <f t="shared" ref="X355" si="1227" xml:space="preserve">
IF(AND(I355="Compras governamentais",K355&lt;&gt;"",L355="Orçamento de empresa"),"Erro: a fonte de preços informada é incompatível com compras governamentais - B11.01a05",
IF(AND(I356="Compras governamentais",K356&lt;&gt;"",L356="Orçamento de empresa"),"Erro: a fonte de preços informada é incompatível com compras governamentais - B11.01a05",
IF(AND(I357="Compras governamentais",K357&lt;&gt;"",L357="Orçamento de empresa"),"Erro: a fonte de preços informada é incompatível com compras governamentais - B11.01a05",
IF(AND(I358="Compras governamentais",K358&lt;&gt;"",L358="Orçamento de empresa"),"Erro: a fonte de preços informada é incompatível com compras governamentais - B11.01a05",
IF(AND(I359="Compras governamentais",K359&lt;&gt;"",L359="Orçamento de empresa"),"Erro: a fonte de preços informada é incompatível com compras governamentais - B11.01a05",
"***")))))</f>
        <v>***</v>
      </c>
      <c r="Y355" s="119" t="str">
        <f t="shared" ref="Y355" si="1228" xml:space="preserve">
IF(AND(I355="Compras governamentais",K355&lt;&gt;"",L355="Mídia especializada"),"Erro: a fonte de preços informada é incompatível com compras governamentais - B12.01a05",
IF(AND(I356="Compras governamentais",K356&lt;&gt;"",L356="Mídia especializada"),"Erro: a fonte de preços informada é incompatível com compras governamentais - B12.01a05",
IF(AND(I357="Compras governamentais",K357&lt;&gt;"",L357="Mídia especializada"),"Erro: a fonte de preços informada é incompatível com compras governamentais - B12.01a05",
IF(AND(I358="Compras governamentais",K358&lt;&gt;"",L358="Mídia especializada"),"Erro: a fonte de preços informada é incompatível com compras governamentais - B12.01a05",
IF(AND(I359="Compras governamentais",K359&lt;&gt;"",L359="Mídia especializada"),"Erro: a fonte de preços informada é incompatível com compras governamentais - B12.01a05",
"***")))))</f>
        <v>***</v>
      </c>
      <c r="Z355" s="119" t="str">
        <f t="shared" ref="Z355" si="1229" xml:space="preserve">
IF(AND(I356&lt;&gt;"",OR(I355="")),"Erro: há linhas sendo puladas - B13.01a04",
IF(AND(I357&lt;&gt;"",OR(I355="",I356="")),"Erro: há linhas sendo puladas - B13.01a04",
IF(AND(I358&lt;&gt;"",OR(I355="",I356="",I357="")),"Erro: há linhas sendo puladas - B13.01a04",
IF(AND(I359&lt;&gt;"",OR(I355="",I356="",I357="",I358="")),"Erro: há linhas sendo puladas - B13.01a04",
"***"))))</f>
        <v>***</v>
      </c>
      <c r="AA355" s="119" t="str">
        <f t="shared" ref="AA355" si="1230" xml:space="preserve">
IF(AND(K356&lt;&gt;"",OR(K355="")),"Erro: há linhas sendo puladas - B14.01a05",
IF(AND(K357&lt;&gt;"",OR(K355="",K356="")),"Erro: há linhas sendo puladas - B14.01a05",
IF(AND(K358&lt;&gt;"",OR(K355="",K356="",K357="")),"Erro: há linhas sendo puladas - B14.01a05",
IF(AND(K359&lt;&gt;"",OR(K355="",K356="",K357="",K358="")),"Erro: há linhas sendo puladas - B14.01a05",
"***"))))</f>
        <v>***</v>
      </c>
      <c r="AB355" s="119" t="str">
        <f t="shared" ref="AB355" si="1231" xml:space="preserve">
IF(AND(L356&lt;&gt;"",OR(L355="")),"Erro: há linhas sendo puladas - B15.01a05",
IF(AND(L357&lt;&gt;"",OR(L355="",L356="")),"Erro: há linhas sendo puladas - B15.01a05",
IF(AND(L358&lt;&gt;"",OR(L355="",L356="",L357="")),"Erro: há linhas sendo puladas - B15.01a05",
IF(AND(L359&lt;&gt;"",OR(L355="",L356="",L357="",L358="")),"Erro: há linhas sendo puladas - B15.01a05",
"***"))))</f>
        <v>***</v>
      </c>
      <c r="AC355" s="119" t="str">
        <f t="shared" ref="AC355" si="1232" xml:space="preserve">
IF(AND(M356&lt;&gt;"",OR(M355="")),"Erro: há linhas sendo puladas - B16.01a05",
IF(AND(M357&lt;&gt;"",OR(M355="",M356="")),"Erro: há linhas sendo puladas - B16.01a05",
IF(AND(M358&lt;&gt;"",OR(M355="",M356="",M357="")),"Erro: há linhas sendo puladas - B16.01a05",
IF(AND(M359&lt;&gt;"",OR(M355="",M356="",M357="",M358="")),"Erro: há linhas sendo puladas - B16.01a05",
"***"))))</f>
        <v>***</v>
      </c>
      <c r="AD355" s="131" t="str">
        <f t="shared" ref="AD355" si="1233" xml:space="preserve">
IF(T355&lt;&gt;"Preenchimento correto","",
IF(K355="","",
IF(M355="Não válido","",
K355)))</f>
        <v/>
      </c>
    </row>
    <row r="356" spans="1:30" ht="15" customHeight="1">
      <c r="A356" s="242"/>
      <c r="B356" s="264"/>
      <c r="C356" s="217"/>
      <c r="D356" s="270"/>
      <c r="E356" s="273"/>
      <c r="F356" s="220"/>
      <c r="G356" s="221"/>
      <c r="H356" s="35">
        <v>2</v>
      </c>
      <c r="I356" s="172"/>
      <c r="J356" s="36" t="str">
        <f xml:space="preserve">
IF(I356="","",
VLOOKUP(I356,'BD EMPRES'!$B$8:$C$507,2,FALSE))</f>
        <v/>
      </c>
      <c r="K356" s="178"/>
      <c r="L356" s="179"/>
      <c r="M356" s="179"/>
      <c r="N356" s="180"/>
      <c r="O356" s="223"/>
      <c r="P356" s="228"/>
      <c r="Q356" s="230"/>
      <c r="R356" s="232"/>
      <c r="S356" s="234"/>
      <c r="T356" s="236"/>
      <c r="U356" s="23"/>
      <c r="V356" s="122"/>
      <c r="W356" s="118"/>
      <c r="X356" s="118"/>
      <c r="Y356" s="118"/>
      <c r="Z356" s="118"/>
      <c r="AA356" s="118"/>
      <c r="AB356" s="118"/>
      <c r="AC356" s="118"/>
      <c r="AD356" s="132" t="str">
        <f t="shared" ref="AD356" si="1234" xml:space="preserve">
IF(T355&lt;&gt;"Preenchimento correto","",
IF(K356="","",
IF(M356="Não válido","",
K356)))</f>
        <v/>
      </c>
    </row>
    <row r="357" spans="1:30" ht="15" customHeight="1">
      <c r="A357" s="242"/>
      <c r="B357" s="264"/>
      <c r="C357" s="217"/>
      <c r="D357" s="270"/>
      <c r="E357" s="273"/>
      <c r="F357" s="220"/>
      <c r="G357" s="221"/>
      <c r="H357" s="35">
        <v>3</v>
      </c>
      <c r="I357" s="172"/>
      <c r="J357" s="36" t="str">
        <f xml:space="preserve">
IF(I357="","",
VLOOKUP(I357,'BD EMPRES'!$B$8:$C$507,2,FALSE))</f>
        <v/>
      </c>
      <c r="K357" s="178"/>
      <c r="L357" s="179"/>
      <c r="M357" s="179"/>
      <c r="N357" s="180"/>
      <c r="O357" s="223"/>
      <c r="P357" s="228"/>
      <c r="Q357" s="230"/>
      <c r="R357" s="232"/>
      <c r="S357" s="234"/>
      <c r="T357" s="236"/>
      <c r="U357" s="23"/>
      <c r="V357" s="122"/>
      <c r="W357" s="118"/>
      <c r="X357" s="118"/>
      <c r="Y357" s="118"/>
      <c r="Z357" s="118"/>
      <c r="AA357" s="118"/>
      <c r="AB357" s="118"/>
      <c r="AC357" s="118"/>
      <c r="AD357" s="132" t="str">
        <f t="shared" ref="AD357" si="1235" xml:space="preserve">
IF(T355&lt;&gt;"Preenchimento correto","",
IF(K357="","",
IF(M357="Não válido","",
K357)))</f>
        <v/>
      </c>
    </row>
    <row r="358" spans="1:30" ht="15" customHeight="1">
      <c r="A358" s="242"/>
      <c r="B358" s="264"/>
      <c r="C358" s="217"/>
      <c r="D358" s="270"/>
      <c r="E358" s="273"/>
      <c r="F358" s="220"/>
      <c r="G358" s="221"/>
      <c r="H358" s="35">
        <v>4</v>
      </c>
      <c r="I358" s="172"/>
      <c r="J358" s="36" t="str">
        <f xml:space="preserve">
IF(I358="","",
VLOOKUP(I358,'BD EMPRES'!$B$8:$C$507,2,FALSE))</f>
        <v/>
      </c>
      <c r="K358" s="178"/>
      <c r="L358" s="179"/>
      <c r="M358" s="179"/>
      <c r="N358" s="180"/>
      <c r="O358" s="223"/>
      <c r="P358" s="228"/>
      <c r="Q358" s="230"/>
      <c r="R358" s="232"/>
      <c r="S358" s="234"/>
      <c r="T358" s="236"/>
      <c r="U358" s="23"/>
      <c r="V358" s="122"/>
      <c r="W358" s="118"/>
      <c r="X358" s="118"/>
      <c r="Y358" s="118"/>
      <c r="Z358" s="118"/>
      <c r="AA358" s="118"/>
      <c r="AB358" s="118"/>
      <c r="AC358" s="118"/>
      <c r="AD358" s="132" t="str">
        <f t="shared" ref="AD358" si="1236" xml:space="preserve">
IF(T355&lt;&gt;"Preenchimento correto","",
IF(K358="","",
IF(M358="Não válido","",
K358)))</f>
        <v/>
      </c>
    </row>
    <row r="359" spans="1:30" ht="15" customHeight="1">
      <c r="A359" s="242"/>
      <c r="B359" s="265"/>
      <c r="C359" s="217"/>
      <c r="D359" s="271"/>
      <c r="E359" s="274"/>
      <c r="F359" s="220"/>
      <c r="G359" s="221"/>
      <c r="H359" s="37">
        <v>5</v>
      </c>
      <c r="I359" s="172"/>
      <c r="J359" s="38" t="str">
        <f xml:space="preserve">
IF(I359="","",
VLOOKUP(I359,'BD EMPRES'!$B$8:$C$507,2,FALSE))</f>
        <v/>
      </c>
      <c r="K359" s="183"/>
      <c r="L359" s="181"/>
      <c r="M359" s="181"/>
      <c r="N359" s="182"/>
      <c r="O359" s="224"/>
      <c r="P359" s="228"/>
      <c r="Q359" s="230"/>
      <c r="R359" s="232"/>
      <c r="S359" s="234"/>
      <c r="T359" s="236"/>
      <c r="U359" s="23"/>
      <c r="V359" s="133"/>
      <c r="W359" s="134"/>
      <c r="X359" s="134"/>
      <c r="Y359" s="134"/>
      <c r="Z359" s="134"/>
      <c r="AA359" s="134"/>
      <c r="AB359" s="134"/>
      <c r="AC359" s="134"/>
      <c r="AD359" s="135" t="str">
        <f t="shared" ref="AD359" si="1237" xml:space="preserve">
IF(T355&gt;"Preenchimento correto","",
IF(K359="","",
IF(M359="Não válido","",
K359)))</f>
        <v/>
      </c>
    </row>
    <row r="360" spans="1:30" ht="15" customHeight="1">
      <c r="A360" s="242"/>
      <c r="B360" s="263" t="str">
        <f>IF(OR('BD ITEM'!$Q82&lt;&gt;"Preenchimento correto"),"",'BD ITEM'!B82)</f>
        <v/>
      </c>
      <c r="C360" s="217" t="str">
        <f>IF(OR('BD ITEM'!$Q82&lt;&gt;"Preenchimento correto"),"",'BD ITEM'!C82)</f>
        <v/>
      </c>
      <c r="D360" s="218" t="str">
        <f>IF(OR('BD ITEM'!$Q82&lt;&gt;"Preenchimento correto"),"",'BD ITEM'!D82)</f>
        <v/>
      </c>
      <c r="E360" s="219" t="str">
        <f>IF(OR('BD ITEM'!$Q82&lt;&gt;"Preenchimento correto"),"",'BD ITEM'!J82)</f>
        <v/>
      </c>
      <c r="F360" s="220" t="str">
        <f>IF(OR('BD ITEM'!$Q82&lt;&gt;"Preenchimento correto"),"",'BD ITEM'!K82)</f>
        <v/>
      </c>
      <c r="G360" s="221" t="str">
        <f>IF(OR('BD ITEM'!$Q82&lt;&gt;"Preenchimento correto"),"",'BD ITEM'!L82)</f>
        <v/>
      </c>
      <c r="H360" s="39">
        <v>1</v>
      </c>
      <c r="I360" s="173"/>
      <c r="J360" s="34" t="str">
        <f xml:space="preserve">
IF(I360="","",
VLOOKUP(I360,'BD EMPRES'!$B$8:$C$507,2,FALSE))</f>
        <v/>
      </c>
      <c r="K360" s="175"/>
      <c r="L360" s="176"/>
      <c r="M360" s="176"/>
      <c r="N360" s="177"/>
      <c r="O360" s="222"/>
      <c r="P360" s="228" t="str">
        <f t="shared" ref="P360" si="1238" xml:space="preserve">
IF(AND(K360="",K361="",K362="",K363="",K364=""),"",
COUNTIFS(K360:K364,"&lt;&gt;""",M360:M364,"=Válido"))</f>
        <v/>
      </c>
      <c r="Q360" s="230" t="str">
        <f t="shared" ref="Q360" si="1239" xml:space="preserve">
IF(T360&lt;&gt;"Preenchimento correto","",
IF(P360=1,0,
IF(P360=0,"",
IF(P360="","",
ROUND(_xlfn.STDEV.S(AD360:AD364)/AVERAGE(AD360:AD364),4)))))</f>
        <v/>
      </c>
      <c r="R360" s="232" t="str">
        <f t="shared" ref="R360" si="1240" xml:space="preserve">
IF(T360&lt;&gt;"Preenchimento correto","",
IF(P360="","",
IF(P360=0,"",
IF(O360="","",
IF(O360="Menor valor",MIN(AD360:AD364),
IF(AND(O360="Tend. central",Q360&lt;=0.25),ROUND(AVERAGE(AD360:AD364),2),
IF(AND(O360="Tend. central",Q360&gt;0.25),ROUND(MEDIAN(AD360:AD364),2))))))))</f>
        <v/>
      </c>
      <c r="S360" s="234" t="str">
        <f t="shared" ref="S360" si="1241" xml:space="preserve">
IF(T360&lt;&gt;"Preenchimento correto","",
IF(O360="","",
IF(P360="","",
IF(P360=0,"",
IF(OR(G360="",R360=""),"",
G360*R360)))))</f>
        <v/>
      </c>
      <c r="T360" s="236" t="str">
        <f t="shared" ref="T360" si="1242" xml:space="preserve">
IF(AND(A360="",B360="",I360="",I361="",I362="",I363="",I364="",K360="",K361="",K362="",K363="",K364="",L360="",L361="",L362="",L363="",L364="",M360="",M361="",M362="",M363="",M364="",O360=""),"",
IF(A360="","Preenchimento incompleto: falta informar o ID SEC - B01.01",
IF(AND(A360&lt;&gt;"",B360&lt;&gt;"",I360="",I361="",I362="",I363="",I364="",K360="",K361="",K362="",K363="",K364="",L360="",L361="",L362="",L363="",L364="",M360="",M361="",M362="",M363="",M364="",O360=""),"Preenchimento incompleto: item sem nenhuma informação de empresa e preço e fonte de preço e validade do orçamento e modalidade de cálculo - B02.01",
IF(AND(B360="",OR(I360&lt;&gt;"",I361&lt;&gt;"",I362&lt;&gt;"",I363&lt;&gt;"",I364&lt;&gt;"",K360&lt;&gt;"",K361&lt;&gt;"",K362&lt;&gt;"",K363&lt;&gt;"",K364&lt;&gt;"",L360&lt;&gt;"",L361&lt;&gt;"",L362&lt;&gt;"",L363&lt;&gt;"",L364&lt;&gt;"",M360&lt;&gt;"",M361&lt;&gt;"",M362&lt;&gt;"",M363&lt;&gt;"",M364&lt;&gt;"",O360&lt;&gt;"")),"Erro: há empresa(s) e/ou preço(s) e/ou fonte(s) de preço e/ou validade(s) do orçamento e/ou modalidade de cálculo informados para item inexistente - B03.01",
IF(AND(I360&lt;&gt;"",OR(K360="",L360="",M360="",O360="")),"Preenchimento incompleto: empresa sem preço e(ou) fonte de preço e(ou) validade do orçamento e(ou) modalidade de cálculo associados - B04.01",
IF(AND(I361&lt;&gt;"",OR(K361="",L361="",M361="",O360="")),"Preenchimento incompleto: empresa sem preço e(ou) fonte de preço e(ou) validade do orçamento e(ou) modalidade de cálculo associados - B04.02",
IF(AND(I362&lt;&gt;"",OR(K362="",L362="",M362="",O360="")),"Preenchimento incompleto: empresa sem preço e(ou) fonte de preço e(ou) validade do orçamento e(ou) modalidade de cálculo associados - B04.03",
IF(AND(I363&lt;&gt;"",OR(K363="",L363="",M363="",O360="")),"Preenchimento incompleto: empresa sem preço e(ou) fonte de preço e(ou) validade do orçamento e(ou) modalidade de cálculo associados - B04.04",
IF(AND(I364&lt;&gt;"",OR(K364="",L364="",M364="",O360="")),"Preenchimento incompleto: empresa sem preço e(ou) fonte de preço e(ou) validade do orçamento e(ou) modalidade de cálculo associados - B04.05",
IF(AND(K360&lt;&gt;"",OR(I360="",L360="",M360="",O360="")),"Preenchimento incompleto: preço sem empresa e(ou) fonte do preço associados e(ou) validade do orçamento e(ou) modalidade de cálculo associados - B05.01",
IF(AND(K361&lt;&gt;"",OR(I361="",L361="",M361="",O360="")),"Preenchimento incompleto: preço sem empresa e(ou) fonte do preço associados e(ou) validade do orçamento e(ou) modalidade de cálculo associados - B05.02",
IF(AND(K362&lt;&gt;"",OR(I362="",L362="",M362="",O360="")),"Preenchimento incompleto: preço sem empresa e(ou) fonte do preço associados e(ou) validade do orçamento e(ou) modalidade de cálculo associados - B05.03",
IF(AND(K363&lt;&gt;"",OR(I363="",L363="",M363="",O360="")),"Preenchimento incompleto: preço sem empresa e(ou) fonte do preço associados e(ou) validade do orçamento e(ou) modalidade de cálculo associados - B05.04",
IF(AND(K364&lt;&gt;"",OR(I364="",L364="",M364="",O360="")),"Preenchimento incompleto: preço sem empresa e(ou) fonte do preço associados e(ou) validade do orçamento e(ou) modalidade de cálculo associados - B05.05",
IF(AND(L360&lt;&gt;"",OR(K360="",I360="",M360="",O360="")),"Preenchimento incompleto: fonte do preço sem empresa e(ou) preço associados e(ou) validade do orçamento e(ou) modalidade de cálculo associados - B06.01",
IF(AND(L361&lt;&gt;"",OR(K361="",I361="",M361="",O360="")),"Preenchimento incompleto: fonte do preço sem empresa e(ou) preço associados e(ou) validade do orçamento e(ou) modalidade de cálculo associados - B06.02",
IF(AND(L362&lt;&gt;"",OR(K362="",I362="",M362="",O360="")),"Preenchimento incompleto: fonte do preço sem empresa e(ou) preço associados e(ou) validade do orçamento e(ou) modalidade de cálculo associados - B06.03",
IF(AND(L363&lt;&gt;"",OR(K363="",I363="",M363="",O360="")),"Preenchimento incompleto: fonte do preço sem empresa e(ou) preço associados e(ou) validade do orçamento e(ou) modalidade de cálculo associados - B06.04",
IF(AND(L364&lt;&gt;"",OR(K364="",I364="",M364="",O360="")),"Preenchimento incompleto: fonte do preço sem empresa e(ou) preço associados e(ou) validade do orçamento e(ou) modalidade de cálculo associados - B06.05",
IF(AND(M360&lt;&gt;"",OR(K360="",I360="",L360="",O360="")),"Preenchimento incompleto: validade do orçamento sem empresa e(ou) preço associados e(ou) fonte do preço e(ou) modalidade de cálculo associados - B07.01",
IF(AND(M361&lt;&gt;"",OR(K361="",I361="",L361="",O360="")),"Preenchimento incompleto: validade do orçamento sem empresa e(ou) preço associados e(ou) fonte do preço e(ou) modalidade de cálculo associados - B07.02",
IF(AND(M362&lt;&gt;"",OR(K362="",I362="",L362="",O360="")),"Preenchimento incompleto: validade do orçamento sem empresa e(ou) preço associados e(ou) fonte do preço e(ou) modalidade de cálculo associados - B07.03",
IF(AND(M363&lt;&gt;"",OR(K363="",I363="",L363="",O360="")),"Preenchimento incompleto: validade do orçamento sem empresa e(ou) preço associados e(ou) fonte do preço e(ou) modalidade de cálculo associados - B07.04",
IF(AND(M364&lt;&gt;"",OR(K364="",I364="",L364="",O360="")),"Preenchimento incompleto: validade do orçamento sem empresa e(ou) preço associados e(ou) fonte do preço e(ou) modalidade de cálculo associados - B07.05",
IF(O360="","Preenchimento incompleto: modalidade de cálculo não informada - B08.01",
IF(V360="Erro: há repetição de empresa de mídia especializada para o item sendo precificado - B09.01a05","Erro: há repetição de empresa de mídia especializada para o item sendo precificado - B09.01a05",
IF(W360="Erro: há repetição de empresa de orçamento de empresa para o item sendo precificado - B10.01a05","Erro: há repetição de empresa de orçamento de empresa para o item sendo precificado - B10.01a05",
IF(X360="Erro: a fonte de preços informada é incompatível com compras governamentais - B11.01a05","Erro: a fonte de preços informada é incompatível com compras governamentais - B11.01a05",
IF(Y360="Erro: a fonte de preços informada é incompatível com compras governamentais - B12.01a05","Erro: a fonte de preços informada é incompatível com compras governamentais - B12.01a05",
IF(Z360="Erro: há linhas sendo puladas - B13.01a04","Erro: há linhas sendo puladas - B13.01a04",
IF(AA360="Erro: há linhas sendo puladas - B14.01a05","Erro: há linhas sendo puladas - B14.01a05",
IF(AB360="Erro: há linhas sendo puladas - B15.01a05","Erro: há linhas sendo puladas - B15.01a05",
IF(AC360="Erro: há linhas sendo puladas - B16.01a05","Erro: há linhas sendo puladas - B16.01a05",
IF(AND(P360&lt;&gt;"",P360=0),"Preenchimento incompleto: número de propostas válidas igual a zero - B17.01",
"Preenchimento correto"))))))))))))))))))))))))))))))))))</f>
        <v/>
      </c>
      <c r="U360" s="23"/>
      <c r="V360" s="121" t="str">
        <f t="shared" ref="V360" si="1243" xml:space="preserve">
IF(COUNTIFS(I360:I364,I360,L360:L364,"=Mídia especializada")&gt;1,"Erro: há repetição de empresa de mídia especializada para o item sendo precificado - B09.01a05",
IF(COUNTIFS(I360:I364,I361,L360:L364,"=Mídia especializada")&gt;1,"Erro: há repetição de empresa de mídia especializada para o item sendo precificado - B09.01a05",
IF(COUNTIFS(I360:I364,I362,L360:L364,"=Mídia especializada")&gt;1,"Erro: há repetição de empresa de mídia especializada para o item sendo precificado - B09.01a05",
IF(COUNTIFS(I360:I364,I363,L360:L364,"=Mídia especializada")&gt;1,"Erro: há repetição de empresa de mídia especializada para o item sendo precificado - B09.01a05",
IF(COUNTIFS(I360:I364,I364,L360:L364,"=Mídia especializada")&gt;1,"Erro: há repetição de empresa de mídia especializada para o item sendo precificado - B09.01a05",
"***")))))</f>
        <v>***</v>
      </c>
      <c r="W360" s="119" t="str">
        <f t="shared" ref="W360" si="1244" xml:space="preserve">
IF(COUNTIFS(I360:I364,I360,L360:L364,"=Orçamento de empresa")&gt;1,"Erro: há repetição de empresa de orçamento de empresa para o item sendo precificado - B10.01a05",
IF(COUNTIFS(I360:I364,I361,L360:L364,"=Orçamento de empresa")&gt;1,"Erro: há repetição de empresa de orçamento de empresa para o item sendo precificado - B10.01a05",
IF(COUNTIFS(I360:I364,I362,L360:L364,"=Orçamento de empresa")&gt;1,"Erro: há repetição de empresa de orçamento de empresa para o item sendo precificado - B10.01a05",
IF(COUNTIFS(I360:I364,I363,L360:L364,"=Orçamento de empresa")&gt;1,"Erro: há repetição de empresa de orçamento de empresa para o item sendo precificado - B10.01a05",
IF(COUNTIFS(I360:I364,I364,L360:L364,"=Orçamento de empresa")&gt;1,"Erro: há repetição de empresa de orçamento de empresa para o item sendo precificado - B10.01a05",
"***")))))</f>
        <v>***</v>
      </c>
      <c r="X360" s="119" t="str">
        <f t="shared" ref="X360" si="1245" xml:space="preserve">
IF(AND(I360="Compras governamentais",K360&lt;&gt;"",L360="Orçamento de empresa"),"Erro: a fonte de preços informada é incompatível com compras governamentais - B11.01a05",
IF(AND(I361="Compras governamentais",K361&lt;&gt;"",L361="Orçamento de empresa"),"Erro: a fonte de preços informada é incompatível com compras governamentais - B11.01a05",
IF(AND(I362="Compras governamentais",K362&lt;&gt;"",L362="Orçamento de empresa"),"Erro: a fonte de preços informada é incompatível com compras governamentais - B11.01a05",
IF(AND(I363="Compras governamentais",K363&lt;&gt;"",L363="Orçamento de empresa"),"Erro: a fonte de preços informada é incompatível com compras governamentais - B11.01a05",
IF(AND(I364="Compras governamentais",K364&lt;&gt;"",L364="Orçamento de empresa"),"Erro: a fonte de preços informada é incompatível com compras governamentais - B11.01a05",
"***")))))</f>
        <v>***</v>
      </c>
      <c r="Y360" s="119" t="str">
        <f t="shared" ref="Y360" si="1246" xml:space="preserve">
IF(AND(I360="Compras governamentais",K360&lt;&gt;"",L360="Mídia especializada"),"Erro: a fonte de preços informada é incompatível com compras governamentais - B12.01a05",
IF(AND(I361="Compras governamentais",K361&lt;&gt;"",L361="Mídia especializada"),"Erro: a fonte de preços informada é incompatível com compras governamentais - B12.01a05",
IF(AND(I362="Compras governamentais",K362&lt;&gt;"",L362="Mídia especializada"),"Erro: a fonte de preços informada é incompatível com compras governamentais - B12.01a05",
IF(AND(I363="Compras governamentais",K363&lt;&gt;"",L363="Mídia especializada"),"Erro: a fonte de preços informada é incompatível com compras governamentais - B12.01a05",
IF(AND(I364="Compras governamentais",K364&lt;&gt;"",L364="Mídia especializada"),"Erro: a fonte de preços informada é incompatível com compras governamentais - B12.01a05",
"***")))))</f>
        <v>***</v>
      </c>
      <c r="Z360" s="119" t="str">
        <f t="shared" ref="Z360" si="1247" xml:space="preserve">
IF(AND(I361&lt;&gt;"",OR(I360="")),"Erro: há linhas sendo puladas - B13.01a04",
IF(AND(I362&lt;&gt;"",OR(I360="",I361="")),"Erro: há linhas sendo puladas - B13.01a04",
IF(AND(I363&lt;&gt;"",OR(I360="",I361="",I362="")),"Erro: há linhas sendo puladas - B13.01a04",
IF(AND(I364&lt;&gt;"",OR(I360="",I361="",I362="",I363="")),"Erro: há linhas sendo puladas - B13.01a04",
"***"))))</f>
        <v>***</v>
      </c>
      <c r="AA360" s="119" t="str">
        <f t="shared" ref="AA360" si="1248" xml:space="preserve">
IF(AND(K361&lt;&gt;"",OR(K360="")),"Erro: há linhas sendo puladas - B14.01a05",
IF(AND(K362&lt;&gt;"",OR(K360="",K361="")),"Erro: há linhas sendo puladas - B14.01a05",
IF(AND(K363&lt;&gt;"",OR(K360="",K361="",K362="")),"Erro: há linhas sendo puladas - B14.01a05",
IF(AND(K364&lt;&gt;"",OR(K360="",K361="",K362="",K363="")),"Erro: há linhas sendo puladas - B14.01a05",
"***"))))</f>
        <v>***</v>
      </c>
      <c r="AB360" s="119" t="str">
        <f t="shared" ref="AB360" si="1249" xml:space="preserve">
IF(AND(L361&lt;&gt;"",OR(L360="")),"Erro: há linhas sendo puladas - B15.01a05",
IF(AND(L362&lt;&gt;"",OR(L360="",L361="")),"Erro: há linhas sendo puladas - B15.01a05",
IF(AND(L363&lt;&gt;"",OR(L360="",L361="",L362="")),"Erro: há linhas sendo puladas - B15.01a05",
IF(AND(L364&lt;&gt;"",OR(L360="",L361="",L362="",L363="")),"Erro: há linhas sendo puladas - B15.01a05",
"***"))))</f>
        <v>***</v>
      </c>
      <c r="AC360" s="119" t="str">
        <f t="shared" ref="AC360" si="1250" xml:space="preserve">
IF(AND(M361&lt;&gt;"",OR(M360="")),"Erro: há linhas sendo puladas - B16.01a05",
IF(AND(M362&lt;&gt;"",OR(M360="",M361="")),"Erro: há linhas sendo puladas - B16.01a05",
IF(AND(M363&lt;&gt;"",OR(M360="",M361="",M362="")),"Erro: há linhas sendo puladas - B16.01a05",
IF(AND(M364&lt;&gt;"",OR(M360="",M361="",M362="",M363="")),"Erro: há linhas sendo puladas - B16.01a05",
"***"))))</f>
        <v>***</v>
      </c>
      <c r="AD360" s="131" t="str">
        <f t="shared" ref="AD360" si="1251" xml:space="preserve">
IF(T360&lt;&gt;"Preenchimento correto","",
IF(K360="","",
IF(M360="Não válido","",
K360)))</f>
        <v/>
      </c>
    </row>
    <row r="361" spans="1:30" ht="15" customHeight="1">
      <c r="A361" s="242"/>
      <c r="B361" s="264"/>
      <c r="C361" s="217"/>
      <c r="D361" s="218"/>
      <c r="E361" s="219"/>
      <c r="F361" s="220"/>
      <c r="G361" s="221"/>
      <c r="H361" s="35">
        <v>2</v>
      </c>
      <c r="I361" s="172"/>
      <c r="J361" s="36" t="str">
        <f xml:space="preserve">
IF(I361="","",
VLOOKUP(I361,'BD EMPRES'!$B$8:$C$507,2,FALSE))</f>
        <v/>
      </c>
      <c r="K361" s="178"/>
      <c r="L361" s="179"/>
      <c r="M361" s="179"/>
      <c r="N361" s="180"/>
      <c r="O361" s="223"/>
      <c r="P361" s="228"/>
      <c r="Q361" s="230"/>
      <c r="R361" s="232"/>
      <c r="S361" s="234"/>
      <c r="T361" s="236"/>
      <c r="U361" s="23"/>
      <c r="V361" s="122"/>
      <c r="W361" s="118"/>
      <c r="X361" s="118"/>
      <c r="Y361" s="118"/>
      <c r="Z361" s="118"/>
      <c r="AA361" s="118"/>
      <c r="AB361" s="118"/>
      <c r="AC361" s="118"/>
      <c r="AD361" s="132" t="str">
        <f t="shared" ref="AD361" si="1252" xml:space="preserve">
IF(T360&lt;&gt;"Preenchimento correto","",
IF(K361="","",
IF(M361="Não válido","",
K361)))</f>
        <v/>
      </c>
    </row>
    <row r="362" spans="1:30" ht="15" customHeight="1">
      <c r="A362" s="242"/>
      <c r="B362" s="264"/>
      <c r="C362" s="217"/>
      <c r="D362" s="218"/>
      <c r="E362" s="219"/>
      <c r="F362" s="220"/>
      <c r="G362" s="221"/>
      <c r="H362" s="35">
        <v>3</v>
      </c>
      <c r="I362" s="172"/>
      <c r="J362" s="36" t="str">
        <f xml:space="preserve">
IF(I362="","",
VLOOKUP(I362,'BD EMPRES'!$B$8:$C$507,2,FALSE))</f>
        <v/>
      </c>
      <c r="K362" s="178"/>
      <c r="L362" s="179"/>
      <c r="M362" s="179"/>
      <c r="N362" s="180"/>
      <c r="O362" s="223"/>
      <c r="P362" s="228"/>
      <c r="Q362" s="230"/>
      <c r="R362" s="232"/>
      <c r="S362" s="234"/>
      <c r="T362" s="236"/>
      <c r="U362" s="23"/>
      <c r="V362" s="122"/>
      <c r="W362" s="118"/>
      <c r="X362" s="118"/>
      <c r="Y362" s="118"/>
      <c r="Z362" s="118"/>
      <c r="AA362" s="118"/>
      <c r="AB362" s="118"/>
      <c r="AC362" s="118"/>
      <c r="AD362" s="132" t="str">
        <f t="shared" ref="AD362" si="1253" xml:space="preserve">
IF(T360&lt;&gt;"Preenchimento correto","",
IF(K362="","",
IF(M362="Não válido","",
K362)))</f>
        <v/>
      </c>
    </row>
    <row r="363" spans="1:30" ht="15" customHeight="1">
      <c r="A363" s="242"/>
      <c r="B363" s="264"/>
      <c r="C363" s="217"/>
      <c r="D363" s="218"/>
      <c r="E363" s="219"/>
      <c r="F363" s="220"/>
      <c r="G363" s="221"/>
      <c r="H363" s="35">
        <v>4</v>
      </c>
      <c r="I363" s="172"/>
      <c r="J363" s="36" t="str">
        <f xml:space="preserve">
IF(I363="","",
VLOOKUP(I363,'BD EMPRES'!$B$8:$C$507,2,FALSE))</f>
        <v/>
      </c>
      <c r="K363" s="178"/>
      <c r="L363" s="179"/>
      <c r="M363" s="179"/>
      <c r="N363" s="180"/>
      <c r="O363" s="223"/>
      <c r="P363" s="228"/>
      <c r="Q363" s="230"/>
      <c r="R363" s="232"/>
      <c r="S363" s="234"/>
      <c r="T363" s="236"/>
      <c r="U363" s="23"/>
      <c r="V363" s="122"/>
      <c r="W363" s="118"/>
      <c r="X363" s="118"/>
      <c r="Y363" s="118"/>
      <c r="Z363" s="118"/>
      <c r="AA363" s="118"/>
      <c r="AB363" s="118"/>
      <c r="AC363" s="118"/>
      <c r="AD363" s="132" t="str">
        <f t="shared" ref="AD363" si="1254" xml:space="preserve">
IF(T360&lt;&gt;"Preenchimento correto","",
IF(K363="","",
IF(M363="Não válido","",
K363)))</f>
        <v/>
      </c>
    </row>
    <row r="364" spans="1:30" ht="15" customHeight="1">
      <c r="A364" s="242"/>
      <c r="B364" s="265"/>
      <c r="C364" s="217"/>
      <c r="D364" s="218"/>
      <c r="E364" s="219"/>
      <c r="F364" s="220"/>
      <c r="G364" s="221"/>
      <c r="H364" s="37">
        <v>5</v>
      </c>
      <c r="I364" s="172"/>
      <c r="J364" s="38" t="str">
        <f xml:space="preserve">
IF(I364="","",
VLOOKUP(I364,'BD EMPRES'!$B$8:$C$507,2,FALSE))</f>
        <v/>
      </c>
      <c r="K364" s="183"/>
      <c r="L364" s="181"/>
      <c r="M364" s="181"/>
      <c r="N364" s="182"/>
      <c r="O364" s="224"/>
      <c r="P364" s="228"/>
      <c r="Q364" s="230"/>
      <c r="R364" s="232"/>
      <c r="S364" s="234"/>
      <c r="T364" s="236"/>
      <c r="U364" s="23"/>
      <c r="V364" s="133"/>
      <c r="W364" s="134"/>
      <c r="X364" s="134"/>
      <c r="Y364" s="134"/>
      <c r="Z364" s="134"/>
      <c r="AA364" s="134"/>
      <c r="AB364" s="134"/>
      <c r="AC364" s="134"/>
      <c r="AD364" s="135" t="str">
        <f t="shared" ref="AD364" si="1255" xml:space="preserve">
IF(T360&gt;"Preenchimento correto","",
IF(K364="","",
IF(M364="Não válido","",
K364)))</f>
        <v/>
      </c>
    </row>
    <row r="365" spans="1:30" ht="15" customHeight="1">
      <c r="A365" s="242"/>
      <c r="B365" s="263" t="str">
        <f>IF(OR('BD ITEM'!$Q83&lt;&gt;"Preenchimento correto"),"",'BD ITEM'!B83)</f>
        <v/>
      </c>
      <c r="C365" s="217" t="str">
        <f>IF(OR('BD ITEM'!$Q83&lt;&gt;"Preenchimento correto"),"",'BD ITEM'!C83)</f>
        <v/>
      </c>
      <c r="D365" s="218" t="str">
        <f>IF(OR('BD ITEM'!$Q83&lt;&gt;"Preenchimento correto"),"",'BD ITEM'!D83)</f>
        <v/>
      </c>
      <c r="E365" s="219" t="str">
        <f>IF(OR('BD ITEM'!$Q83&lt;&gt;"Preenchimento correto"),"",'BD ITEM'!J83)</f>
        <v/>
      </c>
      <c r="F365" s="220" t="str">
        <f>IF(OR('BD ITEM'!$Q83&lt;&gt;"Preenchimento correto"),"",'BD ITEM'!K83)</f>
        <v/>
      </c>
      <c r="G365" s="221" t="str">
        <f>IF(OR('BD ITEM'!$Q83&lt;&gt;"Preenchimento correto"),"",'BD ITEM'!L83)</f>
        <v/>
      </c>
      <c r="H365" s="39">
        <v>1</v>
      </c>
      <c r="I365" s="173"/>
      <c r="J365" s="34" t="str">
        <f xml:space="preserve">
IF(I365="","",
VLOOKUP(I365,'BD EMPRES'!$B$8:$C$507,2,FALSE))</f>
        <v/>
      </c>
      <c r="K365" s="175"/>
      <c r="L365" s="176"/>
      <c r="M365" s="176"/>
      <c r="N365" s="177"/>
      <c r="O365" s="222"/>
      <c r="P365" s="228" t="str">
        <f t="shared" ref="P365" si="1256" xml:space="preserve">
IF(AND(K365="",K366="",K367="",K368="",K369=""),"",
COUNTIFS(K365:K369,"&lt;&gt;""",M365:M369,"=Válido"))</f>
        <v/>
      </c>
      <c r="Q365" s="230" t="str">
        <f t="shared" ref="Q365" si="1257" xml:space="preserve">
IF(T365&lt;&gt;"Preenchimento correto","",
IF(P365=1,0,
IF(P365=0,"",
IF(P365="","",
ROUND(_xlfn.STDEV.S(AD365:AD369)/AVERAGE(AD365:AD369),4)))))</f>
        <v/>
      </c>
      <c r="R365" s="232" t="str">
        <f t="shared" ref="R365" si="1258" xml:space="preserve">
IF(T365&lt;&gt;"Preenchimento correto","",
IF(P365="","",
IF(P365=0,"",
IF(O365="","",
IF(O365="Menor valor",MIN(AD365:AD369),
IF(AND(O365="Tend. central",Q365&lt;=0.25),ROUND(AVERAGE(AD365:AD369),2),
IF(AND(O365="Tend. central",Q365&gt;0.25),ROUND(MEDIAN(AD365:AD369),2))))))))</f>
        <v/>
      </c>
      <c r="S365" s="234" t="str">
        <f t="shared" ref="S365" si="1259" xml:space="preserve">
IF(T365&lt;&gt;"Preenchimento correto","",
IF(O365="","",
IF(P365="","",
IF(P365=0,"",
IF(OR(G365="",R365=""),"",
G365*R365)))))</f>
        <v/>
      </c>
      <c r="T365" s="236" t="str">
        <f t="shared" ref="T365" si="1260" xml:space="preserve">
IF(AND(A365="",B365="",I365="",I366="",I367="",I368="",I369="",K365="",K366="",K367="",K368="",K369="",L365="",L366="",L367="",L368="",L369="",M365="",M366="",M367="",M368="",M369="",O365=""),"",
IF(A365="","Preenchimento incompleto: falta informar o ID SEC - B01.01",
IF(AND(A365&lt;&gt;"",B365&lt;&gt;"",I365="",I366="",I367="",I368="",I369="",K365="",K366="",K367="",K368="",K369="",L365="",L366="",L367="",L368="",L369="",M365="",M366="",M367="",M368="",M369="",O365=""),"Preenchimento incompleto: item sem nenhuma informação de empresa e preço e fonte de preço e validade do orçamento e modalidade de cálculo - B02.01",
IF(AND(B365="",OR(I365&lt;&gt;"",I366&lt;&gt;"",I367&lt;&gt;"",I368&lt;&gt;"",I369&lt;&gt;"",K365&lt;&gt;"",K366&lt;&gt;"",K367&lt;&gt;"",K368&lt;&gt;"",K369&lt;&gt;"",L365&lt;&gt;"",L366&lt;&gt;"",L367&lt;&gt;"",L368&lt;&gt;"",L369&lt;&gt;"",M365&lt;&gt;"",M366&lt;&gt;"",M367&lt;&gt;"",M368&lt;&gt;"",M369&lt;&gt;"",O365&lt;&gt;"")),"Erro: há empresa(s) e/ou preço(s) e/ou fonte(s) de preço e/ou validade(s) do orçamento e/ou modalidade de cálculo informados para item inexistente - B03.01",
IF(AND(I365&lt;&gt;"",OR(K365="",L365="",M365="",O365="")),"Preenchimento incompleto: empresa sem preço e(ou) fonte de preço e(ou) validade do orçamento e(ou) modalidade de cálculo associados - B04.01",
IF(AND(I366&lt;&gt;"",OR(K366="",L366="",M366="",O365="")),"Preenchimento incompleto: empresa sem preço e(ou) fonte de preço e(ou) validade do orçamento e(ou) modalidade de cálculo associados - B04.02",
IF(AND(I367&lt;&gt;"",OR(K367="",L367="",M367="",O365="")),"Preenchimento incompleto: empresa sem preço e(ou) fonte de preço e(ou) validade do orçamento e(ou) modalidade de cálculo associados - B04.03",
IF(AND(I368&lt;&gt;"",OR(K368="",L368="",M368="",O365="")),"Preenchimento incompleto: empresa sem preço e(ou) fonte de preço e(ou) validade do orçamento e(ou) modalidade de cálculo associados - B04.04",
IF(AND(I369&lt;&gt;"",OR(K369="",L369="",M369="",O365="")),"Preenchimento incompleto: empresa sem preço e(ou) fonte de preço e(ou) validade do orçamento e(ou) modalidade de cálculo associados - B04.05",
IF(AND(K365&lt;&gt;"",OR(I365="",L365="",M365="",O365="")),"Preenchimento incompleto: preço sem empresa e(ou) fonte do preço associados e(ou) validade do orçamento e(ou) modalidade de cálculo associados - B05.01",
IF(AND(K366&lt;&gt;"",OR(I366="",L366="",M366="",O365="")),"Preenchimento incompleto: preço sem empresa e(ou) fonte do preço associados e(ou) validade do orçamento e(ou) modalidade de cálculo associados - B05.02",
IF(AND(K367&lt;&gt;"",OR(I367="",L367="",M367="",O365="")),"Preenchimento incompleto: preço sem empresa e(ou) fonte do preço associados e(ou) validade do orçamento e(ou) modalidade de cálculo associados - B05.03",
IF(AND(K368&lt;&gt;"",OR(I368="",L368="",M368="",O365="")),"Preenchimento incompleto: preço sem empresa e(ou) fonte do preço associados e(ou) validade do orçamento e(ou) modalidade de cálculo associados - B05.04",
IF(AND(K369&lt;&gt;"",OR(I369="",L369="",M369="",O365="")),"Preenchimento incompleto: preço sem empresa e(ou) fonte do preço associados e(ou) validade do orçamento e(ou) modalidade de cálculo associados - B05.05",
IF(AND(L365&lt;&gt;"",OR(K365="",I365="",M365="",O365="")),"Preenchimento incompleto: fonte do preço sem empresa e(ou) preço associados e(ou) validade do orçamento e(ou) modalidade de cálculo associados - B06.01",
IF(AND(L366&lt;&gt;"",OR(K366="",I366="",M366="",O365="")),"Preenchimento incompleto: fonte do preço sem empresa e(ou) preço associados e(ou) validade do orçamento e(ou) modalidade de cálculo associados - B06.02",
IF(AND(L367&lt;&gt;"",OR(K367="",I367="",M367="",O365="")),"Preenchimento incompleto: fonte do preço sem empresa e(ou) preço associados e(ou) validade do orçamento e(ou) modalidade de cálculo associados - B06.03",
IF(AND(L368&lt;&gt;"",OR(K368="",I368="",M368="",O365="")),"Preenchimento incompleto: fonte do preço sem empresa e(ou) preço associados e(ou) validade do orçamento e(ou) modalidade de cálculo associados - B06.04",
IF(AND(L369&lt;&gt;"",OR(K369="",I369="",M369="",O365="")),"Preenchimento incompleto: fonte do preço sem empresa e(ou) preço associados e(ou) validade do orçamento e(ou) modalidade de cálculo associados - B06.05",
IF(AND(M365&lt;&gt;"",OR(K365="",I365="",L365="",O365="")),"Preenchimento incompleto: validade do orçamento sem empresa e(ou) preço associados e(ou) fonte do preço e(ou) modalidade de cálculo associados - B07.01",
IF(AND(M366&lt;&gt;"",OR(K366="",I366="",L366="",O365="")),"Preenchimento incompleto: validade do orçamento sem empresa e(ou) preço associados e(ou) fonte do preço e(ou) modalidade de cálculo associados - B07.02",
IF(AND(M367&lt;&gt;"",OR(K367="",I367="",L367="",O365="")),"Preenchimento incompleto: validade do orçamento sem empresa e(ou) preço associados e(ou) fonte do preço e(ou) modalidade de cálculo associados - B07.03",
IF(AND(M368&lt;&gt;"",OR(K368="",I368="",L368="",O365="")),"Preenchimento incompleto: validade do orçamento sem empresa e(ou) preço associados e(ou) fonte do preço e(ou) modalidade de cálculo associados - B07.04",
IF(AND(M369&lt;&gt;"",OR(K369="",I369="",L369="",O365="")),"Preenchimento incompleto: validade do orçamento sem empresa e(ou) preço associados e(ou) fonte do preço e(ou) modalidade de cálculo associados - B07.05",
IF(O365="","Preenchimento incompleto: modalidade de cálculo não informada - B08.01",
IF(V365="Erro: há repetição de empresa de mídia especializada para o item sendo precificado - B09.01a05","Erro: há repetição de empresa de mídia especializada para o item sendo precificado - B09.01a05",
IF(W365="Erro: há repetição de empresa de orçamento de empresa para o item sendo precificado - B10.01a05","Erro: há repetição de empresa de orçamento de empresa para o item sendo precificado - B10.01a05",
IF(X365="Erro: a fonte de preços informada é incompatível com compras governamentais - B11.01a05","Erro: a fonte de preços informada é incompatível com compras governamentais - B11.01a05",
IF(Y365="Erro: a fonte de preços informada é incompatível com compras governamentais - B12.01a05","Erro: a fonte de preços informada é incompatível com compras governamentais - B12.01a05",
IF(Z365="Erro: há linhas sendo puladas - B13.01a04","Erro: há linhas sendo puladas - B13.01a04",
IF(AA365="Erro: há linhas sendo puladas - B14.01a05","Erro: há linhas sendo puladas - B14.01a05",
IF(AB365="Erro: há linhas sendo puladas - B15.01a05","Erro: há linhas sendo puladas - B15.01a05",
IF(AC365="Erro: há linhas sendo puladas - B16.01a05","Erro: há linhas sendo puladas - B16.01a05",
IF(AND(P365&lt;&gt;"",P365=0),"Preenchimento incompleto: número de propostas válidas igual a zero - B17.01",
"Preenchimento correto"))))))))))))))))))))))))))))))))))</f>
        <v/>
      </c>
      <c r="U365" s="23"/>
      <c r="V365" s="121" t="str">
        <f t="shared" ref="V365" si="1261" xml:space="preserve">
IF(COUNTIFS(I365:I369,I365,L365:L369,"=Mídia especializada")&gt;1,"Erro: há repetição de empresa de mídia especializada para o item sendo precificado - B09.01a05",
IF(COUNTIFS(I365:I369,I366,L365:L369,"=Mídia especializada")&gt;1,"Erro: há repetição de empresa de mídia especializada para o item sendo precificado - B09.01a05",
IF(COUNTIFS(I365:I369,I367,L365:L369,"=Mídia especializada")&gt;1,"Erro: há repetição de empresa de mídia especializada para o item sendo precificado - B09.01a05",
IF(COUNTIFS(I365:I369,I368,L365:L369,"=Mídia especializada")&gt;1,"Erro: há repetição de empresa de mídia especializada para o item sendo precificado - B09.01a05",
IF(COUNTIFS(I365:I369,I369,L365:L369,"=Mídia especializada")&gt;1,"Erro: há repetição de empresa de mídia especializada para o item sendo precificado - B09.01a05",
"***")))))</f>
        <v>***</v>
      </c>
      <c r="W365" s="119" t="str">
        <f t="shared" ref="W365" si="1262" xml:space="preserve">
IF(COUNTIFS(I365:I369,I365,L365:L369,"=Orçamento de empresa")&gt;1,"Erro: há repetição de empresa de orçamento de empresa para o item sendo precificado - B10.01a05",
IF(COUNTIFS(I365:I369,I366,L365:L369,"=Orçamento de empresa")&gt;1,"Erro: há repetição de empresa de orçamento de empresa para o item sendo precificado - B10.01a05",
IF(COUNTIFS(I365:I369,I367,L365:L369,"=Orçamento de empresa")&gt;1,"Erro: há repetição de empresa de orçamento de empresa para o item sendo precificado - B10.01a05",
IF(COUNTIFS(I365:I369,I368,L365:L369,"=Orçamento de empresa")&gt;1,"Erro: há repetição de empresa de orçamento de empresa para o item sendo precificado - B10.01a05",
IF(COUNTIFS(I365:I369,I369,L365:L369,"=Orçamento de empresa")&gt;1,"Erro: há repetição de empresa de orçamento de empresa para o item sendo precificado - B10.01a05",
"***")))))</f>
        <v>***</v>
      </c>
      <c r="X365" s="119" t="str">
        <f t="shared" ref="X365" si="1263" xml:space="preserve">
IF(AND(I365="Compras governamentais",K365&lt;&gt;"",L365="Orçamento de empresa"),"Erro: a fonte de preços informada é incompatível com compras governamentais - B11.01a05",
IF(AND(I366="Compras governamentais",K366&lt;&gt;"",L366="Orçamento de empresa"),"Erro: a fonte de preços informada é incompatível com compras governamentais - B11.01a05",
IF(AND(I367="Compras governamentais",K367&lt;&gt;"",L367="Orçamento de empresa"),"Erro: a fonte de preços informada é incompatível com compras governamentais - B11.01a05",
IF(AND(I368="Compras governamentais",K368&lt;&gt;"",L368="Orçamento de empresa"),"Erro: a fonte de preços informada é incompatível com compras governamentais - B11.01a05",
IF(AND(I369="Compras governamentais",K369&lt;&gt;"",L369="Orçamento de empresa"),"Erro: a fonte de preços informada é incompatível com compras governamentais - B11.01a05",
"***")))))</f>
        <v>***</v>
      </c>
      <c r="Y365" s="119" t="str">
        <f t="shared" ref="Y365" si="1264" xml:space="preserve">
IF(AND(I365="Compras governamentais",K365&lt;&gt;"",L365="Mídia especializada"),"Erro: a fonte de preços informada é incompatível com compras governamentais - B12.01a05",
IF(AND(I366="Compras governamentais",K366&lt;&gt;"",L366="Mídia especializada"),"Erro: a fonte de preços informada é incompatível com compras governamentais - B12.01a05",
IF(AND(I367="Compras governamentais",K367&lt;&gt;"",L367="Mídia especializada"),"Erro: a fonte de preços informada é incompatível com compras governamentais - B12.01a05",
IF(AND(I368="Compras governamentais",K368&lt;&gt;"",L368="Mídia especializada"),"Erro: a fonte de preços informada é incompatível com compras governamentais - B12.01a05",
IF(AND(I369="Compras governamentais",K369&lt;&gt;"",L369="Mídia especializada"),"Erro: a fonte de preços informada é incompatível com compras governamentais - B12.01a05",
"***")))))</f>
        <v>***</v>
      </c>
      <c r="Z365" s="119" t="str">
        <f t="shared" ref="Z365" si="1265" xml:space="preserve">
IF(AND(I366&lt;&gt;"",OR(I365="")),"Erro: há linhas sendo puladas - B13.01a04",
IF(AND(I367&lt;&gt;"",OR(I365="",I366="")),"Erro: há linhas sendo puladas - B13.01a04",
IF(AND(I368&lt;&gt;"",OR(I365="",I366="",I367="")),"Erro: há linhas sendo puladas - B13.01a04",
IF(AND(I369&lt;&gt;"",OR(I365="",I366="",I367="",I368="")),"Erro: há linhas sendo puladas - B13.01a04",
"***"))))</f>
        <v>***</v>
      </c>
      <c r="AA365" s="119" t="str">
        <f t="shared" ref="AA365" si="1266" xml:space="preserve">
IF(AND(K366&lt;&gt;"",OR(K365="")),"Erro: há linhas sendo puladas - B14.01a05",
IF(AND(K367&lt;&gt;"",OR(K365="",K366="")),"Erro: há linhas sendo puladas - B14.01a05",
IF(AND(K368&lt;&gt;"",OR(K365="",K366="",K367="")),"Erro: há linhas sendo puladas - B14.01a05",
IF(AND(K369&lt;&gt;"",OR(K365="",K366="",K367="",K368="")),"Erro: há linhas sendo puladas - B14.01a05",
"***"))))</f>
        <v>***</v>
      </c>
      <c r="AB365" s="119" t="str">
        <f t="shared" ref="AB365" si="1267" xml:space="preserve">
IF(AND(L366&lt;&gt;"",OR(L365="")),"Erro: há linhas sendo puladas - B15.01a05",
IF(AND(L367&lt;&gt;"",OR(L365="",L366="")),"Erro: há linhas sendo puladas - B15.01a05",
IF(AND(L368&lt;&gt;"",OR(L365="",L366="",L367="")),"Erro: há linhas sendo puladas - B15.01a05",
IF(AND(L369&lt;&gt;"",OR(L365="",L366="",L367="",L368="")),"Erro: há linhas sendo puladas - B15.01a05",
"***"))))</f>
        <v>***</v>
      </c>
      <c r="AC365" s="119" t="str">
        <f t="shared" ref="AC365" si="1268" xml:space="preserve">
IF(AND(M366&lt;&gt;"",OR(M365="")),"Erro: há linhas sendo puladas - B16.01a05",
IF(AND(M367&lt;&gt;"",OR(M365="",M366="")),"Erro: há linhas sendo puladas - B16.01a05",
IF(AND(M368&lt;&gt;"",OR(M365="",M366="",M367="")),"Erro: há linhas sendo puladas - B16.01a05",
IF(AND(M369&lt;&gt;"",OR(M365="",M366="",M367="",M368="")),"Erro: há linhas sendo puladas - B16.01a05",
"***"))))</f>
        <v>***</v>
      </c>
      <c r="AD365" s="131" t="str">
        <f t="shared" ref="AD365" si="1269" xml:space="preserve">
IF(T365&lt;&gt;"Preenchimento correto","",
IF(K365="","",
IF(M365="Não válido","",
K365)))</f>
        <v/>
      </c>
    </row>
    <row r="366" spans="1:30" ht="15" customHeight="1">
      <c r="A366" s="242"/>
      <c r="B366" s="264"/>
      <c r="C366" s="217"/>
      <c r="D366" s="218"/>
      <c r="E366" s="219"/>
      <c r="F366" s="220"/>
      <c r="G366" s="221"/>
      <c r="H366" s="35">
        <v>2</v>
      </c>
      <c r="I366" s="172"/>
      <c r="J366" s="36" t="str">
        <f xml:space="preserve">
IF(I366="","",
VLOOKUP(I366,'BD EMPRES'!$B$8:$C$507,2,FALSE))</f>
        <v/>
      </c>
      <c r="K366" s="178"/>
      <c r="L366" s="179"/>
      <c r="M366" s="179"/>
      <c r="N366" s="180"/>
      <c r="O366" s="223"/>
      <c r="P366" s="228"/>
      <c r="Q366" s="230"/>
      <c r="R366" s="232"/>
      <c r="S366" s="234"/>
      <c r="T366" s="236"/>
      <c r="U366" s="23"/>
      <c r="V366" s="122"/>
      <c r="W366" s="118"/>
      <c r="X366" s="118"/>
      <c r="Y366" s="118"/>
      <c r="Z366" s="118"/>
      <c r="AA366" s="118"/>
      <c r="AB366" s="118"/>
      <c r="AC366" s="118"/>
      <c r="AD366" s="132" t="str">
        <f t="shared" ref="AD366" si="1270" xml:space="preserve">
IF(T365&lt;&gt;"Preenchimento correto","",
IF(K366="","",
IF(M366="Não válido","",
K366)))</f>
        <v/>
      </c>
    </row>
    <row r="367" spans="1:30" ht="15" customHeight="1">
      <c r="A367" s="242"/>
      <c r="B367" s="264"/>
      <c r="C367" s="217"/>
      <c r="D367" s="218"/>
      <c r="E367" s="219"/>
      <c r="F367" s="220"/>
      <c r="G367" s="221"/>
      <c r="H367" s="35">
        <v>3</v>
      </c>
      <c r="I367" s="172"/>
      <c r="J367" s="36" t="str">
        <f xml:space="preserve">
IF(I367="","",
VLOOKUP(I367,'BD EMPRES'!$B$8:$C$507,2,FALSE))</f>
        <v/>
      </c>
      <c r="K367" s="178"/>
      <c r="L367" s="179"/>
      <c r="M367" s="179"/>
      <c r="N367" s="180"/>
      <c r="O367" s="223"/>
      <c r="P367" s="228"/>
      <c r="Q367" s="230"/>
      <c r="R367" s="232"/>
      <c r="S367" s="234"/>
      <c r="T367" s="236"/>
      <c r="U367" s="23"/>
      <c r="V367" s="122"/>
      <c r="W367" s="118"/>
      <c r="X367" s="118"/>
      <c r="Y367" s="118"/>
      <c r="Z367" s="118"/>
      <c r="AA367" s="118"/>
      <c r="AB367" s="118"/>
      <c r="AC367" s="118"/>
      <c r="AD367" s="132" t="str">
        <f t="shared" ref="AD367" si="1271" xml:space="preserve">
IF(T365&lt;&gt;"Preenchimento correto","",
IF(K367="","",
IF(M367="Não válido","",
K367)))</f>
        <v/>
      </c>
    </row>
    <row r="368" spans="1:30" ht="15" customHeight="1">
      <c r="A368" s="242"/>
      <c r="B368" s="264"/>
      <c r="C368" s="217"/>
      <c r="D368" s="218"/>
      <c r="E368" s="219"/>
      <c r="F368" s="220"/>
      <c r="G368" s="221"/>
      <c r="H368" s="35">
        <v>4</v>
      </c>
      <c r="I368" s="172"/>
      <c r="J368" s="36" t="str">
        <f xml:space="preserve">
IF(I368="","",
VLOOKUP(I368,'BD EMPRES'!$B$8:$C$507,2,FALSE))</f>
        <v/>
      </c>
      <c r="K368" s="178"/>
      <c r="L368" s="179"/>
      <c r="M368" s="179"/>
      <c r="N368" s="180"/>
      <c r="O368" s="223"/>
      <c r="P368" s="228"/>
      <c r="Q368" s="230"/>
      <c r="R368" s="232"/>
      <c r="S368" s="234"/>
      <c r="T368" s="236"/>
      <c r="U368" s="23"/>
      <c r="V368" s="122"/>
      <c r="W368" s="118"/>
      <c r="X368" s="118"/>
      <c r="Y368" s="118"/>
      <c r="Z368" s="118"/>
      <c r="AA368" s="118"/>
      <c r="AB368" s="118"/>
      <c r="AC368" s="118"/>
      <c r="AD368" s="132" t="str">
        <f t="shared" ref="AD368" si="1272" xml:space="preserve">
IF(T365&lt;&gt;"Preenchimento correto","",
IF(K368="","",
IF(M368="Não válido","",
K368)))</f>
        <v/>
      </c>
    </row>
    <row r="369" spans="1:30" ht="15" customHeight="1">
      <c r="A369" s="242"/>
      <c r="B369" s="265"/>
      <c r="C369" s="217"/>
      <c r="D369" s="218"/>
      <c r="E369" s="219"/>
      <c r="F369" s="220"/>
      <c r="G369" s="221"/>
      <c r="H369" s="37">
        <v>5</v>
      </c>
      <c r="I369" s="172"/>
      <c r="J369" s="38" t="str">
        <f xml:space="preserve">
IF(I369="","",
VLOOKUP(I369,'BD EMPRES'!$B$8:$C$507,2,FALSE))</f>
        <v/>
      </c>
      <c r="K369" s="183"/>
      <c r="L369" s="181"/>
      <c r="M369" s="181"/>
      <c r="N369" s="182"/>
      <c r="O369" s="224"/>
      <c r="P369" s="228"/>
      <c r="Q369" s="230"/>
      <c r="R369" s="232"/>
      <c r="S369" s="234"/>
      <c r="T369" s="236"/>
      <c r="U369" s="23"/>
      <c r="V369" s="133"/>
      <c r="W369" s="134"/>
      <c r="X369" s="134"/>
      <c r="Y369" s="134"/>
      <c r="Z369" s="134"/>
      <c r="AA369" s="134"/>
      <c r="AB369" s="134"/>
      <c r="AC369" s="134"/>
      <c r="AD369" s="135" t="str">
        <f t="shared" ref="AD369" si="1273" xml:space="preserve">
IF(T365&gt;"Preenchimento correto","",
IF(K369="","",
IF(M369="Não válido","",
K369)))</f>
        <v/>
      </c>
    </row>
    <row r="370" spans="1:30" ht="15" customHeight="1">
      <c r="A370" s="242"/>
      <c r="B370" s="263" t="str">
        <f>IF(OR('BD ITEM'!$Q84&lt;&gt;"Preenchimento correto"),"",'BD ITEM'!B84)</f>
        <v/>
      </c>
      <c r="C370" s="217" t="str">
        <f>IF(OR('BD ITEM'!$Q84&lt;&gt;"Preenchimento correto"),"",'BD ITEM'!C84)</f>
        <v/>
      </c>
      <c r="D370" s="218" t="str">
        <f>IF(OR('BD ITEM'!$Q84&lt;&gt;"Preenchimento correto"),"",'BD ITEM'!D84)</f>
        <v/>
      </c>
      <c r="E370" s="219" t="str">
        <f>IF(OR('BD ITEM'!$Q84&lt;&gt;"Preenchimento correto"),"",'BD ITEM'!J84)</f>
        <v/>
      </c>
      <c r="F370" s="220" t="str">
        <f>IF(OR('BD ITEM'!$Q84&lt;&gt;"Preenchimento correto"),"",'BD ITEM'!K84)</f>
        <v/>
      </c>
      <c r="G370" s="221" t="str">
        <f>IF(OR('BD ITEM'!$Q84&lt;&gt;"Preenchimento correto"),"",'BD ITEM'!L84)</f>
        <v/>
      </c>
      <c r="H370" s="39">
        <v>1</v>
      </c>
      <c r="I370" s="173"/>
      <c r="J370" s="34" t="str">
        <f xml:space="preserve">
IF(I370="","",
VLOOKUP(I370,'BD EMPRES'!$B$8:$C$507,2,FALSE))</f>
        <v/>
      </c>
      <c r="K370" s="175"/>
      <c r="L370" s="176"/>
      <c r="M370" s="176"/>
      <c r="N370" s="177"/>
      <c r="O370" s="222"/>
      <c r="P370" s="228" t="str">
        <f t="shared" ref="P370" si="1274" xml:space="preserve">
IF(AND(K370="",K371="",K372="",K373="",K374=""),"",
COUNTIFS(K370:K374,"&lt;&gt;""",M370:M374,"=Válido"))</f>
        <v/>
      </c>
      <c r="Q370" s="230" t="str">
        <f t="shared" ref="Q370" si="1275" xml:space="preserve">
IF(T370&lt;&gt;"Preenchimento correto","",
IF(P370=1,0,
IF(P370=0,"",
IF(P370="","",
ROUND(_xlfn.STDEV.S(AD370:AD374)/AVERAGE(AD370:AD374),4)))))</f>
        <v/>
      </c>
      <c r="R370" s="232" t="str">
        <f t="shared" ref="R370" si="1276" xml:space="preserve">
IF(T370&lt;&gt;"Preenchimento correto","",
IF(P370="","",
IF(P370=0,"",
IF(O370="","",
IF(O370="Menor valor",MIN(AD370:AD374),
IF(AND(O370="Tend. central",Q370&lt;=0.25),ROUND(AVERAGE(AD370:AD374),2),
IF(AND(O370="Tend. central",Q370&gt;0.25),ROUND(MEDIAN(AD370:AD374),2))))))))</f>
        <v/>
      </c>
      <c r="S370" s="234" t="str">
        <f t="shared" ref="S370" si="1277" xml:space="preserve">
IF(T370&lt;&gt;"Preenchimento correto","",
IF(O370="","",
IF(P370="","",
IF(P370=0,"",
IF(OR(G370="",R370=""),"",
G370*R370)))))</f>
        <v/>
      </c>
      <c r="T370" s="236" t="str">
        <f t="shared" ref="T370" si="1278" xml:space="preserve">
IF(AND(A370="",B370="",I370="",I371="",I372="",I373="",I374="",K370="",K371="",K372="",K373="",K374="",L370="",L371="",L372="",L373="",L374="",M370="",M371="",M372="",M373="",M374="",O370=""),"",
IF(A370="","Preenchimento incompleto: falta informar o ID SEC - B01.01",
IF(AND(A370&lt;&gt;"",B370&lt;&gt;"",I370="",I371="",I372="",I373="",I374="",K370="",K371="",K372="",K373="",K374="",L370="",L371="",L372="",L373="",L374="",M370="",M371="",M372="",M373="",M374="",O370=""),"Preenchimento incompleto: item sem nenhuma informação de empresa e preço e fonte de preço e validade do orçamento e modalidade de cálculo - B02.01",
IF(AND(B370="",OR(I370&lt;&gt;"",I371&lt;&gt;"",I372&lt;&gt;"",I373&lt;&gt;"",I374&lt;&gt;"",K370&lt;&gt;"",K371&lt;&gt;"",K372&lt;&gt;"",K373&lt;&gt;"",K374&lt;&gt;"",L370&lt;&gt;"",L371&lt;&gt;"",L372&lt;&gt;"",L373&lt;&gt;"",L374&lt;&gt;"",M370&lt;&gt;"",M371&lt;&gt;"",M372&lt;&gt;"",M373&lt;&gt;"",M374&lt;&gt;"",O370&lt;&gt;"")),"Erro: há empresa(s) e/ou preço(s) e/ou fonte(s) de preço e/ou validade(s) do orçamento e/ou modalidade de cálculo informados para item inexistente - B03.01",
IF(AND(I370&lt;&gt;"",OR(K370="",L370="",M370="",O370="")),"Preenchimento incompleto: empresa sem preço e(ou) fonte de preço e(ou) validade do orçamento e(ou) modalidade de cálculo associados - B04.01",
IF(AND(I371&lt;&gt;"",OR(K371="",L371="",M371="",O370="")),"Preenchimento incompleto: empresa sem preço e(ou) fonte de preço e(ou) validade do orçamento e(ou) modalidade de cálculo associados - B04.02",
IF(AND(I372&lt;&gt;"",OR(K372="",L372="",M372="",O370="")),"Preenchimento incompleto: empresa sem preço e(ou) fonte de preço e(ou) validade do orçamento e(ou) modalidade de cálculo associados - B04.03",
IF(AND(I373&lt;&gt;"",OR(K373="",L373="",M373="",O370="")),"Preenchimento incompleto: empresa sem preço e(ou) fonte de preço e(ou) validade do orçamento e(ou) modalidade de cálculo associados - B04.04",
IF(AND(I374&lt;&gt;"",OR(K374="",L374="",M374="",O370="")),"Preenchimento incompleto: empresa sem preço e(ou) fonte de preço e(ou) validade do orçamento e(ou) modalidade de cálculo associados - B04.05",
IF(AND(K370&lt;&gt;"",OR(I370="",L370="",M370="",O370="")),"Preenchimento incompleto: preço sem empresa e(ou) fonte do preço associados e(ou) validade do orçamento e(ou) modalidade de cálculo associados - B05.01",
IF(AND(K371&lt;&gt;"",OR(I371="",L371="",M371="",O370="")),"Preenchimento incompleto: preço sem empresa e(ou) fonte do preço associados e(ou) validade do orçamento e(ou) modalidade de cálculo associados - B05.02",
IF(AND(K372&lt;&gt;"",OR(I372="",L372="",M372="",O370="")),"Preenchimento incompleto: preço sem empresa e(ou) fonte do preço associados e(ou) validade do orçamento e(ou) modalidade de cálculo associados - B05.03",
IF(AND(K373&lt;&gt;"",OR(I373="",L373="",M373="",O370="")),"Preenchimento incompleto: preço sem empresa e(ou) fonte do preço associados e(ou) validade do orçamento e(ou) modalidade de cálculo associados - B05.04",
IF(AND(K374&lt;&gt;"",OR(I374="",L374="",M374="",O370="")),"Preenchimento incompleto: preço sem empresa e(ou) fonte do preço associados e(ou) validade do orçamento e(ou) modalidade de cálculo associados - B05.05",
IF(AND(L370&lt;&gt;"",OR(K370="",I370="",M370="",O370="")),"Preenchimento incompleto: fonte do preço sem empresa e(ou) preço associados e(ou) validade do orçamento e(ou) modalidade de cálculo associados - B06.01",
IF(AND(L371&lt;&gt;"",OR(K371="",I371="",M371="",O370="")),"Preenchimento incompleto: fonte do preço sem empresa e(ou) preço associados e(ou) validade do orçamento e(ou) modalidade de cálculo associados - B06.02",
IF(AND(L372&lt;&gt;"",OR(K372="",I372="",M372="",O370="")),"Preenchimento incompleto: fonte do preço sem empresa e(ou) preço associados e(ou) validade do orçamento e(ou) modalidade de cálculo associados - B06.03",
IF(AND(L373&lt;&gt;"",OR(K373="",I373="",M373="",O370="")),"Preenchimento incompleto: fonte do preço sem empresa e(ou) preço associados e(ou) validade do orçamento e(ou) modalidade de cálculo associados - B06.04",
IF(AND(L374&lt;&gt;"",OR(K374="",I374="",M374="",O370="")),"Preenchimento incompleto: fonte do preço sem empresa e(ou) preço associados e(ou) validade do orçamento e(ou) modalidade de cálculo associados - B06.05",
IF(AND(M370&lt;&gt;"",OR(K370="",I370="",L370="",O370="")),"Preenchimento incompleto: validade do orçamento sem empresa e(ou) preço associados e(ou) fonte do preço e(ou) modalidade de cálculo associados - B07.01",
IF(AND(M371&lt;&gt;"",OR(K371="",I371="",L371="",O370="")),"Preenchimento incompleto: validade do orçamento sem empresa e(ou) preço associados e(ou) fonte do preço e(ou) modalidade de cálculo associados - B07.02",
IF(AND(M372&lt;&gt;"",OR(K372="",I372="",L372="",O370="")),"Preenchimento incompleto: validade do orçamento sem empresa e(ou) preço associados e(ou) fonte do preço e(ou) modalidade de cálculo associados - B07.03",
IF(AND(M373&lt;&gt;"",OR(K373="",I373="",L373="",O370="")),"Preenchimento incompleto: validade do orçamento sem empresa e(ou) preço associados e(ou) fonte do preço e(ou) modalidade de cálculo associados - B07.04",
IF(AND(M374&lt;&gt;"",OR(K374="",I374="",L374="",O370="")),"Preenchimento incompleto: validade do orçamento sem empresa e(ou) preço associados e(ou) fonte do preço e(ou) modalidade de cálculo associados - B07.05",
IF(O370="","Preenchimento incompleto: modalidade de cálculo não informada - B08.01",
IF(V370="Erro: há repetição de empresa de mídia especializada para o item sendo precificado - B09.01a05","Erro: há repetição de empresa de mídia especializada para o item sendo precificado - B09.01a05",
IF(W370="Erro: há repetição de empresa de orçamento de empresa para o item sendo precificado - B10.01a05","Erro: há repetição de empresa de orçamento de empresa para o item sendo precificado - B10.01a05",
IF(X370="Erro: a fonte de preços informada é incompatível com compras governamentais - B11.01a05","Erro: a fonte de preços informada é incompatível com compras governamentais - B11.01a05",
IF(Y370="Erro: a fonte de preços informada é incompatível com compras governamentais - B12.01a05","Erro: a fonte de preços informada é incompatível com compras governamentais - B12.01a05",
IF(Z370="Erro: há linhas sendo puladas - B13.01a04","Erro: há linhas sendo puladas - B13.01a04",
IF(AA370="Erro: há linhas sendo puladas - B14.01a05","Erro: há linhas sendo puladas - B14.01a05",
IF(AB370="Erro: há linhas sendo puladas - B15.01a05","Erro: há linhas sendo puladas - B15.01a05",
IF(AC370="Erro: há linhas sendo puladas - B16.01a05","Erro: há linhas sendo puladas - B16.01a05",
IF(AND(P370&lt;&gt;"",P370=0),"Preenchimento incompleto: número de propostas válidas igual a zero - B17.01",
"Preenchimento correto"))))))))))))))))))))))))))))))))))</f>
        <v/>
      </c>
      <c r="U370" s="23"/>
      <c r="V370" s="121" t="str">
        <f t="shared" ref="V370" si="1279" xml:space="preserve">
IF(COUNTIFS(I370:I374,I370,L370:L374,"=Mídia especializada")&gt;1,"Erro: há repetição de empresa de mídia especializada para o item sendo precificado - B09.01a05",
IF(COUNTIFS(I370:I374,I371,L370:L374,"=Mídia especializada")&gt;1,"Erro: há repetição de empresa de mídia especializada para o item sendo precificado - B09.01a05",
IF(COUNTIFS(I370:I374,I372,L370:L374,"=Mídia especializada")&gt;1,"Erro: há repetição de empresa de mídia especializada para o item sendo precificado - B09.01a05",
IF(COUNTIFS(I370:I374,I373,L370:L374,"=Mídia especializada")&gt;1,"Erro: há repetição de empresa de mídia especializada para o item sendo precificado - B09.01a05",
IF(COUNTIFS(I370:I374,I374,L370:L374,"=Mídia especializada")&gt;1,"Erro: há repetição de empresa de mídia especializada para o item sendo precificado - B09.01a05",
"***")))))</f>
        <v>***</v>
      </c>
      <c r="W370" s="119" t="str">
        <f t="shared" ref="W370" si="1280" xml:space="preserve">
IF(COUNTIFS(I370:I374,I370,L370:L374,"=Orçamento de empresa")&gt;1,"Erro: há repetição de empresa de orçamento de empresa para o item sendo precificado - B10.01a05",
IF(COUNTIFS(I370:I374,I371,L370:L374,"=Orçamento de empresa")&gt;1,"Erro: há repetição de empresa de orçamento de empresa para o item sendo precificado - B10.01a05",
IF(COUNTIFS(I370:I374,I372,L370:L374,"=Orçamento de empresa")&gt;1,"Erro: há repetição de empresa de orçamento de empresa para o item sendo precificado - B10.01a05",
IF(COUNTIFS(I370:I374,I373,L370:L374,"=Orçamento de empresa")&gt;1,"Erro: há repetição de empresa de orçamento de empresa para o item sendo precificado - B10.01a05",
IF(COUNTIFS(I370:I374,I374,L370:L374,"=Orçamento de empresa")&gt;1,"Erro: há repetição de empresa de orçamento de empresa para o item sendo precificado - B10.01a05",
"***")))))</f>
        <v>***</v>
      </c>
      <c r="X370" s="119" t="str">
        <f t="shared" ref="X370" si="1281" xml:space="preserve">
IF(AND(I370="Compras governamentais",K370&lt;&gt;"",L370="Orçamento de empresa"),"Erro: a fonte de preços informada é incompatível com compras governamentais - B11.01a05",
IF(AND(I371="Compras governamentais",K371&lt;&gt;"",L371="Orçamento de empresa"),"Erro: a fonte de preços informada é incompatível com compras governamentais - B11.01a05",
IF(AND(I372="Compras governamentais",K372&lt;&gt;"",L372="Orçamento de empresa"),"Erro: a fonte de preços informada é incompatível com compras governamentais - B11.01a05",
IF(AND(I373="Compras governamentais",K373&lt;&gt;"",L373="Orçamento de empresa"),"Erro: a fonte de preços informada é incompatível com compras governamentais - B11.01a05",
IF(AND(I374="Compras governamentais",K374&lt;&gt;"",L374="Orçamento de empresa"),"Erro: a fonte de preços informada é incompatível com compras governamentais - B11.01a05",
"***")))))</f>
        <v>***</v>
      </c>
      <c r="Y370" s="119" t="str">
        <f t="shared" ref="Y370" si="1282" xml:space="preserve">
IF(AND(I370="Compras governamentais",K370&lt;&gt;"",L370="Mídia especializada"),"Erro: a fonte de preços informada é incompatível com compras governamentais - B12.01a05",
IF(AND(I371="Compras governamentais",K371&lt;&gt;"",L371="Mídia especializada"),"Erro: a fonte de preços informada é incompatível com compras governamentais - B12.01a05",
IF(AND(I372="Compras governamentais",K372&lt;&gt;"",L372="Mídia especializada"),"Erro: a fonte de preços informada é incompatível com compras governamentais - B12.01a05",
IF(AND(I373="Compras governamentais",K373&lt;&gt;"",L373="Mídia especializada"),"Erro: a fonte de preços informada é incompatível com compras governamentais - B12.01a05",
IF(AND(I374="Compras governamentais",K374&lt;&gt;"",L374="Mídia especializada"),"Erro: a fonte de preços informada é incompatível com compras governamentais - B12.01a05",
"***")))))</f>
        <v>***</v>
      </c>
      <c r="Z370" s="119" t="str">
        <f t="shared" ref="Z370" si="1283" xml:space="preserve">
IF(AND(I371&lt;&gt;"",OR(I370="")),"Erro: há linhas sendo puladas - B13.01a04",
IF(AND(I372&lt;&gt;"",OR(I370="",I371="")),"Erro: há linhas sendo puladas - B13.01a04",
IF(AND(I373&lt;&gt;"",OR(I370="",I371="",I372="")),"Erro: há linhas sendo puladas - B13.01a04",
IF(AND(I374&lt;&gt;"",OR(I370="",I371="",I372="",I373="")),"Erro: há linhas sendo puladas - B13.01a04",
"***"))))</f>
        <v>***</v>
      </c>
      <c r="AA370" s="119" t="str">
        <f t="shared" ref="AA370" si="1284" xml:space="preserve">
IF(AND(K371&lt;&gt;"",OR(K370="")),"Erro: há linhas sendo puladas - B14.01a05",
IF(AND(K372&lt;&gt;"",OR(K370="",K371="")),"Erro: há linhas sendo puladas - B14.01a05",
IF(AND(K373&lt;&gt;"",OR(K370="",K371="",K372="")),"Erro: há linhas sendo puladas - B14.01a05",
IF(AND(K374&lt;&gt;"",OR(K370="",K371="",K372="",K373="")),"Erro: há linhas sendo puladas - B14.01a05",
"***"))))</f>
        <v>***</v>
      </c>
      <c r="AB370" s="119" t="str">
        <f t="shared" ref="AB370" si="1285" xml:space="preserve">
IF(AND(L371&lt;&gt;"",OR(L370="")),"Erro: há linhas sendo puladas - B15.01a05",
IF(AND(L372&lt;&gt;"",OR(L370="",L371="")),"Erro: há linhas sendo puladas - B15.01a05",
IF(AND(L373&lt;&gt;"",OR(L370="",L371="",L372="")),"Erro: há linhas sendo puladas - B15.01a05",
IF(AND(L374&lt;&gt;"",OR(L370="",L371="",L372="",L373="")),"Erro: há linhas sendo puladas - B15.01a05",
"***"))))</f>
        <v>***</v>
      </c>
      <c r="AC370" s="119" t="str">
        <f t="shared" ref="AC370" si="1286" xml:space="preserve">
IF(AND(M371&lt;&gt;"",OR(M370="")),"Erro: há linhas sendo puladas - B16.01a05",
IF(AND(M372&lt;&gt;"",OR(M370="",M371="")),"Erro: há linhas sendo puladas - B16.01a05",
IF(AND(M373&lt;&gt;"",OR(M370="",M371="",M372="")),"Erro: há linhas sendo puladas - B16.01a05",
IF(AND(M374&lt;&gt;"",OR(M370="",M371="",M372="",M373="")),"Erro: há linhas sendo puladas - B16.01a05",
"***"))))</f>
        <v>***</v>
      </c>
      <c r="AD370" s="131" t="str">
        <f t="shared" ref="AD370" si="1287" xml:space="preserve">
IF(T370&lt;&gt;"Preenchimento correto","",
IF(K370="","",
IF(M370="Não válido","",
K370)))</f>
        <v/>
      </c>
    </row>
    <row r="371" spans="1:30" ht="15" customHeight="1">
      <c r="A371" s="242"/>
      <c r="B371" s="264"/>
      <c r="C371" s="217"/>
      <c r="D371" s="218"/>
      <c r="E371" s="219"/>
      <c r="F371" s="220"/>
      <c r="G371" s="221"/>
      <c r="H371" s="35">
        <v>2</v>
      </c>
      <c r="I371" s="172"/>
      <c r="J371" s="36" t="str">
        <f xml:space="preserve">
IF(I371="","",
VLOOKUP(I371,'BD EMPRES'!$B$8:$C$507,2,FALSE))</f>
        <v/>
      </c>
      <c r="K371" s="178"/>
      <c r="L371" s="179"/>
      <c r="M371" s="179"/>
      <c r="N371" s="180"/>
      <c r="O371" s="223"/>
      <c r="P371" s="228"/>
      <c r="Q371" s="230"/>
      <c r="R371" s="232"/>
      <c r="S371" s="234"/>
      <c r="T371" s="236"/>
      <c r="U371" s="23"/>
      <c r="V371" s="122"/>
      <c r="W371" s="118"/>
      <c r="X371" s="118"/>
      <c r="Y371" s="118"/>
      <c r="Z371" s="118"/>
      <c r="AA371" s="118"/>
      <c r="AB371" s="118"/>
      <c r="AC371" s="118"/>
      <c r="AD371" s="132" t="str">
        <f t="shared" ref="AD371" si="1288" xml:space="preserve">
IF(T370&lt;&gt;"Preenchimento correto","",
IF(K371="","",
IF(M371="Não válido","",
K371)))</f>
        <v/>
      </c>
    </row>
    <row r="372" spans="1:30" ht="15" customHeight="1">
      <c r="A372" s="242"/>
      <c r="B372" s="264"/>
      <c r="C372" s="217"/>
      <c r="D372" s="218"/>
      <c r="E372" s="219"/>
      <c r="F372" s="220"/>
      <c r="G372" s="221"/>
      <c r="H372" s="35">
        <v>3</v>
      </c>
      <c r="I372" s="172"/>
      <c r="J372" s="36" t="str">
        <f xml:space="preserve">
IF(I372="","",
VLOOKUP(I372,'BD EMPRES'!$B$8:$C$507,2,FALSE))</f>
        <v/>
      </c>
      <c r="K372" s="178"/>
      <c r="L372" s="179"/>
      <c r="M372" s="179"/>
      <c r="N372" s="180"/>
      <c r="O372" s="223"/>
      <c r="P372" s="228"/>
      <c r="Q372" s="230"/>
      <c r="R372" s="232"/>
      <c r="S372" s="234"/>
      <c r="T372" s="236"/>
      <c r="U372" s="23"/>
      <c r="V372" s="122"/>
      <c r="W372" s="118"/>
      <c r="X372" s="118"/>
      <c r="Y372" s="118"/>
      <c r="Z372" s="118"/>
      <c r="AA372" s="118"/>
      <c r="AB372" s="118"/>
      <c r="AC372" s="118"/>
      <c r="AD372" s="132" t="str">
        <f t="shared" ref="AD372" si="1289" xml:space="preserve">
IF(T370&lt;&gt;"Preenchimento correto","",
IF(K372="","",
IF(M372="Não válido","",
K372)))</f>
        <v/>
      </c>
    </row>
    <row r="373" spans="1:30" ht="15" customHeight="1">
      <c r="A373" s="242"/>
      <c r="B373" s="264"/>
      <c r="C373" s="217"/>
      <c r="D373" s="218"/>
      <c r="E373" s="219"/>
      <c r="F373" s="220"/>
      <c r="G373" s="221"/>
      <c r="H373" s="35">
        <v>4</v>
      </c>
      <c r="I373" s="172"/>
      <c r="J373" s="36" t="str">
        <f xml:space="preserve">
IF(I373="","",
VLOOKUP(I373,'BD EMPRES'!$B$8:$C$507,2,FALSE))</f>
        <v/>
      </c>
      <c r="K373" s="178"/>
      <c r="L373" s="179"/>
      <c r="M373" s="179"/>
      <c r="N373" s="180"/>
      <c r="O373" s="223"/>
      <c r="P373" s="228"/>
      <c r="Q373" s="230"/>
      <c r="R373" s="232"/>
      <c r="S373" s="234"/>
      <c r="T373" s="236"/>
      <c r="U373" s="23"/>
      <c r="V373" s="122"/>
      <c r="W373" s="118"/>
      <c r="X373" s="118"/>
      <c r="Y373" s="118"/>
      <c r="Z373" s="118"/>
      <c r="AA373" s="118"/>
      <c r="AB373" s="118"/>
      <c r="AC373" s="118"/>
      <c r="AD373" s="132" t="str">
        <f t="shared" ref="AD373" si="1290" xml:space="preserve">
IF(T370&lt;&gt;"Preenchimento correto","",
IF(K373="","",
IF(M373="Não válido","",
K373)))</f>
        <v/>
      </c>
    </row>
    <row r="374" spans="1:30" ht="15" customHeight="1">
      <c r="A374" s="242"/>
      <c r="B374" s="265"/>
      <c r="C374" s="217"/>
      <c r="D374" s="218"/>
      <c r="E374" s="219"/>
      <c r="F374" s="220"/>
      <c r="G374" s="221"/>
      <c r="H374" s="37">
        <v>5</v>
      </c>
      <c r="I374" s="172"/>
      <c r="J374" s="38" t="str">
        <f xml:space="preserve">
IF(I374="","",
VLOOKUP(I374,'BD EMPRES'!$B$8:$C$507,2,FALSE))</f>
        <v/>
      </c>
      <c r="K374" s="183"/>
      <c r="L374" s="181"/>
      <c r="M374" s="181"/>
      <c r="N374" s="182"/>
      <c r="O374" s="224"/>
      <c r="P374" s="228"/>
      <c r="Q374" s="230"/>
      <c r="R374" s="232"/>
      <c r="S374" s="234"/>
      <c r="T374" s="236"/>
      <c r="U374" s="23"/>
      <c r="V374" s="133"/>
      <c r="W374" s="134"/>
      <c r="X374" s="134"/>
      <c r="Y374" s="134"/>
      <c r="Z374" s="134"/>
      <c r="AA374" s="134"/>
      <c r="AB374" s="134"/>
      <c r="AC374" s="134"/>
      <c r="AD374" s="135" t="str">
        <f t="shared" ref="AD374" si="1291" xml:space="preserve">
IF(T370&gt;"Preenchimento correto","",
IF(K374="","",
IF(M374="Não válido","",
K374)))</f>
        <v/>
      </c>
    </row>
    <row r="375" spans="1:30" ht="15" customHeight="1">
      <c r="A375" s="242"/>
      <c r="B375" s="263" t="str">
        <f>IF(OR('BD ITEM'!$Q85&lt;&gt;"Preenchimento correto"),"",'BD ITEM'!B85)</f>
        <v/>
      </c>
      <c r="C375" s="217" t="str">
        <f>IF(OR('BD ITEM'!$Q85&lt;&gt;"Preenchimento correto"),"",'BD ITEM'!C85)</f>
        <v/>
      </c>
      <c r="D375" s="218" t="str">
        <f>IF(OR('BD ITEM'!$Q85&lt;&gt;"Preenchimento correto"),"",'BD ITEM'!D85)</f>
        <v/>
      </c>
      <c r="E375" s="219" t="str">
        <f>IF(OR('BD ITEM'!$Q85&lt;&gt;"Preenchimento correto"),"",'BD ITEM'!J85)</f>
        <v/>
      </c>
      <c r="F375" s="220" t="str">
        <f>IF(OR('BD ITEM'!$Q85&lt;&gt;"Preenchimento correto"),"",'BD ITEM'!K85)</f>
        <v/>
      </c>
      <c r="G375" s="221" t="str">
        <f>IF(OR('BD ITEM'!$Q85&lt;&gt;"Preenchimento correto"),"",'BD ITEM'!L85)</f>
        <v/>
      </c>
      <c r="H375" s="39">
        <v>1</v>
      </c>
      <c r="I375" s="173"/>
      <c r="J375" s="34" t="str">
        <f xml:space="preserve">
IF(I375="","",
VLOOKUP(I375,'BD EMPRES'!$B$8:$C$507,2,FALSE))</f>
        <v/>
      </c>
      <c r="K375" s="175"/>
      <c r="L375" s="176"/>
      <c r="M375" s="176"/>
      <c r="N375" s="177"/>
      <c r="O375" s="222"/>
      <c r="P375" s="228" t="str">
        <f t="shared" ref="P375" si="1292" xml:space="preserve">
IF(AND(K375="",K376="",K377="",K378="",K379=""),"",
COUNTIFS(K375:K379,"&lt;&gt;""",M375:M379,"=Válido"))</f>
        <v/>
      </c>
      <c r="Q375" s="230" t="str">
        <f t="shared" ref="Q375" si="1293" xml:space="preserve">
IF(T375&lt;&gt;"Preenchimento correto","",
IF(P375=1,0,
IF(P375=0,"",
IF(P375="","",
ROUND(_xlfn.STDEV.S(AD375:AD379)/AVERAGE(AD375:AD379),4)))))</f>
        <v/>
      </c>
      <c r="R375" s="232" t="str">
        <f t="shared" ref="R375" si="1294" xml:space="preserve">
IF(T375&lt;&gt;"Preenchimento correto","",
IF(P375="","",
IF(P375=0,"",
IF(O375="","",
IF(O375="Menor valor",MIN(AD375:AD379),
IF(AND(O375="Tend. central",Q375&lt;=0.25),ROUND(AVERAGE(AD375:AD379),2),
IF(AND(O375="Tend. central",Q375&gt;0.25),ROUND(MEDIAN(AD375:AD379),2))))))))</f>
        <v/>
      </c>
      <c r="S375" s="234" t="str">
        <f t="shared" ref="S375" si="1295" xml:space="preserve">
IF(T375&lt;&gt;"Preenchimento correto","",
IF(O375="","",
IF(P375="","",
IF(P375=0,"",
IF(OR(G375="",R375=""),"",
G375*R375)))))</f>
        <v/>
      </c>
      <c r="T375" s="236" t="str">
        <f t="shared" ref="T375" si="1296" xml:space="preserve">
IF(AND(A375="",B375="",I375="",I376="",I377="",I378="",I379="",K375="",K376="",K377="",K378="",K379="",L375="",L376="",L377="",L378="",L379="",M375="",M376="",M377="",M378="",M379="",O375=""),"",
IF(A375="","Preenchimento incompleto: falta informar o ID SEC - B01.01",
IF(AND(A375&lt;&gt;"",B375&lt;&gt;"",I375="",I376="",I377="",I378="",I379="",K375="",K376="",K377="",K378="",K379="",L375="",L376="",L377="",L378="",L379="",M375="",M376="",M377="",M378="",M379="",O375=""),"Preenchimento incompleto: item sem nenhuma informação de empresa e preço e fonte de preço e validade do orçamento e modalidade de cálculo - B02.01",
IF(AND(B375="",OR(I375&lt;&gt;"",I376&lt;&gt;"",I377&lt;&gt;"",I378&lt;&gt;"",I379&lt;&gt;"",K375&lt;&gt;"",K376&lt;&gt;"",K377&lt;&gt;"",K378&lt;&gt;"",K379&lt;&gt;"",L375&lt;&gt;"",L376&lt;&gt;"",L377&lt;&gt;"",L378&lt;&gt;"",L379&lt;&gt;"",M375&lt;&gt;"",M376&lt;&gt;"",M377&lt;&gt;"",M378&lt;&gt;"",M379&lt;&gt;"",O375&lt;&gt;"")),"Erro: há empresa(s) e/ou preço(s) e/ou fonte(s) de preço e/ou validade(s) do orçamento e/ou modalidade de cálculo informados para item inexistente - B03.01",
IF(AND(I375&lt;&gt;"",OR(K375="",L375="",M375="",O375="")),"Preenchimento incompleto: empresa sem preço e(ou) fonte de preço e(ou) validade do orçamento e(ou) modalidade de cálculo associados - B04.01",
IF(AND(I376&lt;&gt;"",OR(K376="",L376="",M376="",O375="")),"Preenchimento incompleto: empresa sem preço e(ou) fonte de preço e(ou) validade do orçamento e(ou) modalidade de cálculo associados - B04.02",
IF(AND(I377&lt;&gt;"",OR(K377="",L377="",M377="",O375="")),"Preenchimento incompleto: empresa sem preço e(ou) fonte de preço e(ou) validade do orçamento e(ou) modalidade de cálculo associados - B04.03",
IF(AND(I378&lt;&gt;"",OR(K378="",L378="",M378="",O375="")),"Preenchimento incompleto: empresa sem preço e(ou) fonte de preço e(ou) validade do orçamento e(ou) modalidade de cálculo associados - B04.04",
IF(AND(I379&lt;&gt;"",OR(K379="",L379="",M379="",O375="")),"Preenchimento incompleto: empresa sem preço e(ou) fonte de preço e(ou) validade do orçamento e(ou) modalidade de cálculo associados - B04.05",
IF(AND(K375&lt;&gt;"",OR(I375="",L375="",M375="",O375="")),"Preenchimento incompleto: preço sem empresa e(ou) fonte do preço associados e(ou) validade do orçamento e(ou) modalidade de cálculo associados - B05.01",
IF(AND(K376&lt;&gt;"",OR(I376="",L376="",M376="",O375="")),"Preenchimento incompleto: preço sem empresa e(ou) fonte do preço associados e(ou) validade do orçamento e(ou) modalidade de cálculo associados - B05.02",
IF(AND(K377&lt;&gt;"",OR(I377="",L377="",M377="",O375="")),"Preenchimento incompleto: preço sem empresa e(ou) fonte do preço associados e(ou) validade do orçamento e(ou) modalidade de cálculo associados - B05.03",
IF(AND(K378&lt;&gt;"",OR(I378="",L378="",M378="",O375="")),"Preenchimento incompleto: preço sem empresa e(ou) fonte do preço associados e(ou) validade do orçamento e(ou) modalidade de cálculo associados - B05.04",
IF(AND(K379&lt;&gt;"",OR(I379="",L379="",M379="",O375="")),"Preenchimento incompleto: preço sem empresa e(ou) fonte do preço associados e(ou) validade do orçamento e(ou) modalidade de cálculo associados - B05.05",
IF(AND(L375&lt;&gt;"",OR(K375="",I375="",M375="",O375="")),"Preenchimento incompleto: fonte do preço sem empresa e(ou) preço associados e(ou) validade do orçamento e(ou) modalidade de cálculo associados - B06.01",
IF(AND(L376&lt;&gt;"",OR(K376="",I376="",M376="",O375="")),"Preenchimento incompleto: fonte do preço sem empresa e(ou) preço associados e(ou) validade do orçamento e(ou) modalidade de cálculo associados - B06.02",
IF(AND(L377&lt;&gt;"",OR(K377="",I377="",M377="",O375="")),"Preenchimento incompleto: fonte do preço sem empresa e(ou) preço associados e(ou) validade do orçamento e(ou) modalidade de cálculo associados - B06.03",
IF(AND(L378&lt;&gt;"",OR(K378="",I378="",M378="",O375="")),"Preenchimento incompleto: fonte do preço sem empresa e(ou) preço associados e(ou) validade do orçamento e(ou) modalidade de cálculo associados - B06.04",
IF(AND(L379&lt;&gt;"",OR(K379="",I379="",M379="",O375="")),"Preenchimento incompleto: fonte do preço sem empresa e(ou) preço associados e(ou) validade do orçamento e(ou) modalidade de cálculo associados - B06.05",
IF(AND(M375&lt;&gt;"",OR(K375="",I375="",L375="",O375="")),"Preenchimento incompleto: validade do orçamento sem empresa e(ou) preço associados e(ou) fonte do preço e(ou) modalidade de cálculo associados - B07.01",
IF(AND(M376&lt;&gt;"",OR(K376="",I376="",L376="",O375="")),"Preenchimento incompleto: validade do orçamento sem empresa e(ou) preço associados e(ou) fonte do preço e(ou) modalidade de cálculo associados - B07.02",
IF(AND(M377&lt;&gt;"",OR(K377="",I377="",L377="",O375="")),"Preenchimento incompleto: validade do orçamento sem empresa e(ou) preço associados e(ou) fonte do preço e(ou) modalidade de cálculo associados - B07.03",
IF(AND(M378&lt;&gt;"",OR(K378="",I378="",L378="",O375="")),"Preenchimento incompleto: validade do orçamento sem empresa e(ou) preço associados e(ou) fonte do preço e(ou) modalidade de cálculo associados - B07.04",
IF(AND(M379&lt;&gt;"",OR(K379="",I379="",L379="",O375="")),"Preenchimento incompleto: validade do orçamento sem empresa e(ou) preço associados e(ou) fonte do preço e(ou) modalidade de cálculo associados - B07.05",
IF(O375="","Preenchimento incompleto: modalidade de cálculo não informada - B08.01",
IF(V375="Erro: há repetição de empresa de mídia especializada para o item sendo precificado - B09.01a05","Erro: há repetição de empresa de mídia especializada para o item sendo precificado - B09.01a05",
IF(W375="Erro: há repetição de empresa de orçamento de empresa para o item sendo precificado - B10.01a05","Erro: há repetição de empresa de orçamento de empresa para o item sendo precificado - B10.01a05",
IF(X375="Erro: a fonte de preços informada é incompatível com compras governamentais - B11.01a05","Erro: a fonte de preços informada é incompatível com compras governamentais - B11.01a05",
IF(Y375="Erro: a fonte de preços informada é incompatível com compras governamentais - B12.01a05","Erro: a fonte de preços informada é incompatível com compras governamentais - B12.01a05",
IF(Z375="Erro: há linhas sendo puladas - B13.01a04","Erro: há linhas sendo puladas - B13.01a04",
IF(AA375="Erro: há linhas sendo puladas - B14.01a05","Erro: há linhas sendo puladas - B14.01a05",
IF(AB375="Erro: há linhas sendo puladas - B15.01a05","Erro: há linhas sendo puladas - B15.01a05",
IF(AC375="Erro: há linhas sendo puladas - B16.01a05","Erro: há linhas sendo puladas - B16.01a05",
IF(AND(P375&lt;&gt;"",P375=0),"Preenchimento incompleto: número de propostas válidas igual a zero - B17.01",
"Preenchimento correto"))))))))))))))))))))))))))))))))))</f>
        <v/>
      </c>
      <c r="U375" s="23"/>
      <c r="V375" s="121" t="str">
        <f t="shared" ref="V375" si="1297" xml:space="preserve">
IF(COUNTIFS(I375:I379,I375,L375:L379,"=Mídia especializada")&gt;1,"Erro: há repetição de empresa de mídia especializada para o item sendo precificado - B09.01a05",
IF(COUNTIFS(I375:I379,I376,L375:L379,"=Mídia especializada")&gt;1,"Erro: há repetição de empresa de mídia especializada para o item sendo precificado - B09.01a05",
IF(COUNTIFS(I375:I379,I377,L375:L379,"=Mídia especializada")&gt;1,"Erro: há repetição de empresa de mídia especializada para o item sendo precificado - B09.01a05",
IF(COUNTIFS(I375:I379,I378,L375:L379,"=Mídia especializada")&gt;1,"Erro: há repetição de empresa de mídia especializada para o item sendo precificado - B09.01a05",
IF(COUNTIFS(I375:I379,I379,L375:L379,"=Mídia especializada")&gt;1,"Erro: há repetição de empresa de mídia especializada para o item sendo precificado - B09.01a05",
"***")))))</f>
        <v>***</v>
      </c>
      <c r="W375" s="119" t="str">
        <f t="shared" ref="W375" si="1298" xml:space="preserve">
IF(COUNTIFS(I375:I379,I375,L375:L379,"=Orçamento de empresa")&gt;1,"Erro: há repetição de empresa de orçamento de empresa para o item sendo precificado - B10.01a05",
IF(COUNTIFS(I375:I379,I376,L375:L379,"=Orçamento de empresa")&gt;1,"Erro: há repetição de empresa de orçamento de empresa para o item sendo precificado - B10.01a05",
IF(COUNTIFS(I375:I379,I377,L375:L379,"=Orçamento de empresa")&gt;1,"Erro: há repetição de empresa de orçamento de empresa para o item sendo precificado - B10.01a05",
IF(COUNTIFS(I375:I379,I378,L375:L379,"=Orçamento de empresa")&gt;1,"Erro: há repetição de empresa de orçamento de empresa para o item sendo precificado - B10.01a05",
IF(COUNTIFS(I375:I379,I379,L375:L379,"=Orçamento de empresa")&gt;1,"Erro: há repetição de empresa de orçamento de empresa para o item sendo precificado - B10.01a05",
"***")))))</f>
        <v>***</v>
      </c>
      <c r="X375" s="119" t="str">
        <f t="shared" ref="X375" si="1299" xml:space="preserve">
IF(AND(I375="Compras governamentais",K375&lt;&gt;"",L375="Orçamento de empresa"),"Erro: a fonte de preços informada é incompatível com compras governamentais - B11.01a05",
IF(AND(I376="Compras governamentais",K376&lt;&gt;"",L376="Orçamento de empresa"),"Erro: a fonte de preços informada é incompatível com compras governamentais - B11.01a05",
IF(AND(I377="Compras governamentais",K377&lt;&gt;"",L377="Orçamento de empresa"),"Erro: a fonte de preços informada é incompatível com compras governamentais - B11.01a05",
IF(AND(I378="Compras governamentais",K378&lt;&gt;"",L378="Orçamento de empresa"),"Erro: a fonte de preços informada é incompatível com compras governamentais - B11.01a05",
IF(AND(I379="Compras governamentais",K379&lt;&gt;"",L379="Orçamento de empresa"),"Erro: a fonte de preços informada é incompatível com compras governamentais - B11.01a05",
"***")))))</f>
        <v>***</v>
      </c>
      <c r="Y375" s="119" t="str">
        <f t="shared" ref="Y375" si="1300" xml:space="preserve">
IF(AND(I375="Compras governamentais",K375&lt;&gt;"",L375="Mídia especializada"),"Erro: a fonte de preços informada é incompatível com compras governamentais - B12.01a05",
IF(AND(I376="Compras governamentais",K376&lt;&gt;"",L376="Mídia especializada"),"Erro: a fonte de preços informada é incompatível com compras governamentais - B12.01a05",
IF(AND(I377="Compras governamentais",K377&lt;&gt;"",L377="Mídia especializada"),"Erro: a fonte de preços informada é incompatível com compras governamentais - B12.01a05",
IF(AND(I378="Compras governamentais",K378&lt;&gt;"",L378="Mídia especializada"),"Erro: a fonte de preços informada é incompatível com compras governamentais - B12.01a05",
IF(AND(I379="Compras governamentais",K379&lt;&gt;"",L379="Mídia especializada"),"Erro: a fonte de preços informada é incompatível com compras governamentais - B12.01a05",
"***")))))</f>
        <v>***</v>
      </c>
      <c r="Z375" s="119" t="str">
        <f t="shared" ref="Z375" si="1301" xml:space="preserve">
IF(AND(I376&lt;&gt;"",OR(I375="")),"Erro: há linhas sendo puladas - B13.01a04",
IF(AND(I377&lt;&gt;"",OR(I375="",I376="")),"Erro: há linhas sendo puladas - B13.01a04",
IF(AND(I378&lt;&gt;"",OR(I375="",I376="",I377="")),"Erro: há linhas sendo puladas - B13.01a04",
IF(AND(I379&lt;&gt;"",OR(I375="",I376="",I377="",I378="")),"Erro: há linhas sendo puladas - B13.01a04",
"***"))))</f>
        <v>***</v>
      </c>
      <c r="AA375" s="119" t="str">
        <f t="shared" ref="AA375" si="1302" xml:space="preserve">
IF(AND(K376&lt;&gt;"",OR(K375="")),"Erro: há linhas sendo puladas - B14.01a05",
IF(AND(K377&lt;&gt;"",OR(K375="",K376="")),"Erro: há linhas sendo puladas - B14.01a05",
IF(AND(K378&lt;&gt;"",OR(K375="",K376="",K377="")),"Erro: há linhas sendo puladas - B14.01a05",
IF(AND(K379&lt;&gt;"",OR(K375="",K376="",K377="",K378="")),"Erro: há linhas sendo puladas - B14.01a05",
"***"))))</f>
        <v>***</v>
      </c>
      <c r="AB375" s="119" t="str">
        <f t="shared" ref="AB375" si="1303" xml:space="preserve">
IF(AND(L376&lt;&gt;"",OR(L375="")),"Erro: há linhas sendo puladas - B15.01a05",
IF(AND(L377&lt;&gt;"",OR(L375="",L376="")),"Erro: há linhas sendo puladas - B15.01a05",
IF(AND(L378&lt;&gt;"",OR(L375="",L376="",L377="")),"Erro: há linhas sendo puladas - B15.01a05",
IF(AND(L379&lt;&gt;"",OR(L375="",L376="",L377="",L378="")),"Erro: há linhas sendo puladas - B15.01a05",
"***"))))</f>
        <v>***</v>
      </c>
      <c r="AC375" s="119" t="str">
        <f t="shared" ref="AC375" si="1304" xml:space="preserve">
IF(AND(M376&lt;&gt;"",OR(M375="")),"Erro: há linhas sendo puladas - B16.01a05",
IF(AND(M377&lt;&gt;"",OR(M375="",M376="")),"Erro: há linhas sendo puladas - B16.01a05",
IF(AND(M378&lt;&gt;"",OR(M375="",M376="",M377="")),"Erro: há linhas sendo puladas - B16.01a05",
IF(AND(M379&lt;&gt;"",OR(M375="",M376="",M377="",M378="")),"Erro: há linhas sendo puladas - B16.01a05",
"***"))))</f>
        <v>***</v>
      </c>
      <c r="AD375" s="131" t="str">
        <f t="shared" ref="AD375" si="1305" xml:space="preserve">
IF(T375&lt;&gt;"Preenchimento correto","",
IF(K375="","",
IF(M375="Não válido","",
K375)))</f>
        <v/>
      </c>
    </row>
    <row r="376" spans="1:30" ht="15" customHeight="1">
      <c r="A376" s="242"/>
      <c r="B376" s="264"/>
      <c r="C376" s="217"/>
      <c r="D376" s="218"/>
      <c r="E376" s="219"/>
      <c r="F376" s="220"/>
      <c r="G376" s="221"/>
      <c r="H376" s="35">
        <v>2</v>
      </c>
      <c r="I376" s="172"/>
      <c r="J376" s="36" t="str">
        <f xml:space="preserve">
IF(I376="","",
VLOOKUP(I376,'BD EMPRES'!$B$8:$C$507,2,FALSE))</f>
        <v/>
      </c>
      <c r="K376" s="178"/>
      <c r="L376" s="179"/>
      <c r="M376" s="179"/>
      <c r="N376" s="180"/>
      <c r="O376" s="223"/>
      <c r="P376" s="228"/>
      <c r="Q376" s="230"/>
      <c r="R376" s="232"/>
      <c r="S376" s="234"/>
      <c r="T376" s="236"/>
      <c r="U376" s="23"/>
      <c r="V376" s="122"/>
      <c r="W376" s="118"/>
      <c r="X376" s="118"/>
      <c r="Y376" s="118"/>
      <c r="Z376" s="118"/>
      <c r="AA376" s="118"/>
      <c r="AB376" s="118"/>
      <c r="AC376" s="118"/>
      <c r="AD376" s="132" t="str">
        <f t="shared" ref="AD376" si="1306" xml:space="preserve">
IF(T375&lt;&gt;"Preenchimento correto","",
IF(K376="","",
IF(M376="Não válido","",
K376)))</f>
        <v/>
      </c>
    </row>
    <row r="377" spans="1:30" ht="15" customHeight="1">
      <c r="A377" s="242"/>
      <c r="B377" s="264"/>
      <c r="C377" s="217"/>
      <c r="D377" s="218"/>
      <c r="E377" s="219"/>
      <c r="F377" s="220"/>
      <c r="G377" s="221"/>
      <c r="H377" s="35">
        <v>3</v>
      </c>
      <c r="I377" s="172"/>
      <c r="J377" s="36" t="str">
        <f xml:space="preserve">
IF(I377="","",
VLOOKUP(I377,'BD EMPRES'!$B$8:$C$507,2,FALSE))</f>
        <v/>
      </c>
      <c r="K377" s="178"/>
      <c r="L377" s="179"/>
      <c r="M377" s="179"/>
      <c r="N377" s="180"/>
      <c r="O377" s="223"/>
      <c r="P377" s="228"/>
      <c r="Q377" s="230"/>
      <c r="R377" s="232"/>
      <c r="S377" s="234"/>
      <c r="T377" s="236"/>
      <c r="U377" s="23"/>
      <c r="V377" s="122"/>
      <c r="W377" s="118"/>
      <c r="X377" s="118"/>
      <c r="Y377" s="118"/>
      <c r="Z377" s="118"/>
      <c r="AA377" s="118"/>
      <c r="AB377" s="118"/>
      <c r="AC377" s="118"/>
      <c r="AD377" s="132" t="str">
        <f t="shared" ref="AD377" si="1307" xml:space="preserve">
IF(T375&lt;&gt;"Preenchimento correto","",
IF(K377="","",
IF(M377="Não válido","",
K377)))</f>
        <v/>
      </c>
    </row>
    <row r="378" spans="1:30" ht="15" customHeight="1">
      <c r="A378" s="242"/>
      <c r="B378" s="264"/>
      <c r="C378" s="217"/>
      <c r="D378" s="218"/>
      <c r="E378" s="219"/>
      <c r="F378" s="220"/>
      <c r="G378" s="221"/>
      <c r="H378" s="35">
        <v>4</v>
      </c>
      <c r="I378" s="172"/>
      <c r="J378" s="36" t="str">
        <f xml:space="preserve">
IF(I378="","",
VLOOKUP(I378,'BD EMPRES'!$B$8:$C$507,2,FALSE))</f>
        <v/>
      </c>
      <c r="K378" s="178"/>
      <c r="L378" s="179"/>
      <c r="M378" s="179"/>
      <c r="N378" s="180"/>
      <c r="O378" s="223"/>
      <c r="P378" s="228"/>
      <c r="Q378" s="230"/>
      <c r="R378" s="232"/>
      <c r="S378" s="234"/>
      <c r="T378" s="236"/>
      <c r="U378" s="23"/>
      <c r="V378" s="122"/>
      <c r="W378" s="118"/>
      <c r="X378" s="118"/>
      <c r="Y378" s="118"/>
      <c r="Z378" s="118"/>
      <c r="AA378" s="118"/>
      <c r="AB378" s="118"/>
      <c r="AC378" s="118"/>
      <c r="AD378" s="132" t="str">
        <f t="shared" ref="AD378" si="1308" xml:space="preserve">
IF(T375&lt;&gt;"Preenchimento correto","",
IF(K378="","",
IF(M378="Não válido","",
K378)))</f>
        <v/>
      </c>
    </row>
    <row r="379" spans="1:30" ht="15" customHeight="1">
      <c r="A379" s="242"/>
      <c r="B379" s="265"/>
      <c r="C379" s="217"/>
      <c r="D379" s="218"/>
      <c r="E379" s="219"/>
      <c r="F379" s="220"/>
      <c r="G379" s="221"/>
      <c r="H379" s="37">
        <v>5</v>
      </c>
      <c r="I379" s="172"/>
      <c r="J379" s="38" t="str">
        <f xml:space="preserve">
IF(I379="","",
VLOOKUP(I379,'BD EMPRES'!$B$8:$C$507,2,FALSE))</f>
        <v/>
      </c>
      <c r="K379" s="183"/>
      <c r="L379" s="181"/>
      <c r="M379" s="181"/>
      <c r="N379" s="182"/>
      <c r="O379" s="224"/>
      <c r="P379" s="228"/>
      <c r="Q379" s="230"/>
      <c r="R379" s="232"/>
      <c r="S379" s="234"/>
      <c r="T379" s="236"/>
      <c r="U379" s="23"/>
      <c r="V379" s="133"/>
      <c r="W379" s="134"/>
      <c r="X379" s="134"/>
      <c r="Y379" s="134"/>
      <c r="Z379" s="134"/>
      <c r="AA379" s="134"/>
      <c r="AB379" s="134"/>
      <c r="AC379" s="134"/>
      <c r="AD379" s="135" t="str">
        <f t="shared" ref="AD379" si="1309" xml:space="preserve">
IF(T375&gt;"Preenchimento correto","",
IF(K379="","",
IF(M379="Não válido","",
K379)))</f>
        <v/>
      </c>
    </row>
    <row r="380" spans="1:30" ht="15" customHeight="1">
      <c r="A380" s="242"/>
      <c r="B380" s="263" t="str">
        <f>IF(OR('BD ITEM'!$Q86&lt;&gt;"Preenchimento correto"),"",'BD ITEM'!B86)</f>
        <v/>
      </c>
      <c r="C380" s="217" t="str">
        <f>IF(OR('BD ITEM'!$Q86&lt;&gt;"Preenchimento correto"),"",'BD ITEM'!C86)</f>
        <v/>
      </c>
      <c r="D380" s="218" t="str">
        <f>IF(OR('BD ITEM'!$Q86&lt;&gt;"Preenchimento correto"),"",'BD ITEM'!D86)</f>
        <v/>
      </c>
      <c r="E380" s="219" t="str">
        <f>IF(OR('BD ITEM'!$Q86&lt;&gt;"Preenchimento correto"),"",'BD ITEM'!J86)</f>
        <v/>
      </c>
      <c r="F380" s="220" t="str">
        <f>IF(OR('BD ITEM'!$Q86&lt;&gt;"Preenchimento correto"),"",'BD ITEM'!K86)</f>
        <v/>
      </c>
      <c r="G380" s="221" t="str">
        <f>IF(OR('BD ITEM'!$Q86&lt;&gt;"Preenchimento correto"),"",'BD ITEM'!L86)</f>
        <v/>
      </c>
      <c r="H380" s="39">
        <v>1</v>
      </c>
      <c r="I380" s="173"/>
      <c r="J380" s="34" t="str">
        <f xml:space="preserve">
IF(I380="","",
VLOOKUP(I380,'BD EMPRES'!$B$8:$C$507,2,FALSE))</f>
        <v/>
      </c>
      <c r="K380" s="175"/>
      <c r="L380" s="176"/>
      <c r="M380" s="176"/>
      <c r="N380" s="177"/>
      <c r="O380" s="222"/>
      <c r="P380" s="228" t="str">
        <f t="shared" ref="P380" si="1310" xml:space="preserve">
IF(AND(K380="",K381="",K382="",K383="",K384=""),"",
COUNTIFS(K380:K384,"&lt;&gt;""",M380:M384,"=Válido"))</f>
        <v/>
      </c>
      <c r="Q380" s="230" t="str">
        <f t="shared" ref="Q380" si="1311" xml:space="preserve">
IF(T380&lt;&gt;"Preenchimento correto","",
IF(P380=1,0,
IF(P380=0,"",
IF(P380="","",
ROUND(_xlfn.STDEV.S(AD380:AD384)/AVERAGE(AD380:AD384),4)))))</f>
        <v/>
      </c>
      <c r="R380" s="232" t="str">
        <f t="shared" ref="R380" si="1312" xml:space="preserve">
IF(T380&lt;&gt;"Preenchimento correto","",
IF(P380="","",
IF(P380=0,"",
IF(O380="","",
IF(O380="Menor valor",MIN(AD380:AD384),
IF(AND(O380="Tend. central",Q380&lt;=0.25),ROUND(AVERAGE(AD380:AD384),2),
IF(AND(O380="Tend. central",Q380&gt;0.25),ROUND(MEDIAN(AD380:AD384),2))))))))</f>
        <v/>
      </c>
      <c r="S380" s="234" t="str">
        <f t="shared" ref="S380" si="1313" xml:space="preserve">
IF(T380&lt;&gt;"Preenchimento correto","",
IF(O380="","",
IF(P380="","",
IF(P380=0,"",
IF(OR(G380="",R380=""),"",
G380*R380)))))</f>
        <v/>
      </c>
      <c r="T380" s="236" t="str">
        <f t="shared" ref="T380" si="1314" xml:space="preserve">
IF(AND(A380="",B380="",I380="",I381="",I382="",I383="",I384="",K380="",K381="",K382="",K383="",K384="",L380="",L381="",L382="",L383="",L384="",M380="",M381="",M382="",M383="",M384="",O380=""),"",
IF(A380="","Preenchimento incompleto: falta informar o ID SEC - B01.01",
IF(AND(A380&lt;&gt;"",B380&lt;&gt;"",I380="",I381="",I382="",I383="",I384="",K380="",K381="",K382="",K383="",K384="",L380="",L381="",L382="",L383="",L384="",M380="",M381="",M382="",M383="",M384="",O380=""),"Preenchimento incompleto: item sem nenhuma informação de empresa e preço e fonte de preço e validade do orçamento e modalidade de cálculo - B02.01",
IF(AND(B380="",OR(I380&lt;&gt;"",I381&lt;&gt;"",I382&lt;&gt;"",I383&lt;&gt;"",I384&lt;&gt;"",K380&lt;&gt;"",K381&lt;&gt;"",K382&lt;&gt;"",K383&lt;&gt;"",K384&lt;&gt;"",L380&lt;&gt;"",L381&lt;&gt;"",L382&lt;&gt;"",L383&lt;&gt;"",L384&lt;&gt;"",M380&lt;&gt;"",M381&lt;&gt;"",M382&lt;&gt;"",M383&lt;&gt;"",M384&lt;&gt;"",O380&lt;&gt;"")),"Erro: há empresa(s) e/ou preço(s) e/ou fonte(s) de preço e/ou validade(s) do orçamento e/ou modalidade de cálculo informados para item inexistente - B03.01",
IF(AND(I380&lt;&gt;"",OR(K380="",L380="",M380="",O380="")),"Preenchimento incompleto: empresa sem preço e(ou) fonte de preço e(ou) validade do orçamento e(ou) modalidade de cálculo associados - B04.01",
IF(AND(I381&lt;&gt;"",OR(K381="",L381="",M381="",O380="")),"Preenchimento incompleto: empresa sem preço e(ou) fonte de preço e(ou) validade do orçamento e(ou) modalidade de cálculo associados - B04.02",
IF(AND(I382&lt;&gt;"",OR(K382="",L382="",M382="",O380="")),"Preenchimento incompleto: empresa sem preço e(ou) fonte de preço e(ou) validade do orçamento e(ou) modalidade de cálculo associados - B04.03",
IF(AND(I383&lt;&gt;"",OR(K383="",L383="",M383="",O380="")),"Preenchimento incompleto: empresa sem preço e(ou) fonte de preço e(ou) validade do orçamento e(ou) modalidade de cálculo associados - B04.04",
IF(AND(I384&lt;&gt;"",OR(K384="",L384="",M384="",O380="")),"Preenchimento incompleto: empresa sem preço e(ou) fonte de preço e(ou) validade do orçamento e(ou) modalidade de cálculo associados - B04.05",
IF(AND(K380&lt;&gt;"",OR(I380="",L380="",M380="",O380="")),"Preenchimento incompleto: preço sem empresa e(ou) fonte do preço associados e(ou) validade do orçamento e(ou) modalidade de cálculo associados - B05.01",
IF(AND(K381&lt;&gt;"",OR(I381="",L381="",M381="",O380="")),"Preenchimento incompleto: preço sem empresa e(ou) fonte do preço associados e(ou) validade do orçamento e(ou) modalidade de cálculo associados - B05.02",
IF(AND(K382&lt;&gt;"",OR(I382="",L382="",M382="",O380="")),"Preenchimento incompleto: preço sem empresa e(ou) fonte do preço associados e(ou) validade do orçamento e(ou) modalidade de cálculo associados - B05.03",
IF(AND(K383&lt;&gt;"",OR(I383="",L383="",M383="",O380="")),"Preenchimento incompleto: preço sem empresa e(ou) fonte do preço associados e(ou) validade do orçamento e(ou) modalidade de cálculo associados - B05.04",
IF(AND(K384&lt;&gt;"",OR(I384="",L384="",M384="",O380="")),"Preenchimento incompleto: preço sem empresa e(ou) fonte do preço associados e(ou) validade do orçamento e(ou) modalidade de cálculo associados - B05.05",
IF(AND(L380&lt;&gt;"",OR(K380="",I380="",M380="",O380="")),"Preenchimento incompleto: fonte do preço sem empresa e(ou) preço associados e(ou) validade do orçamento e(ou) modalidade de cálculo associados - B06.01",
IF(AND(L381&lt;&gt;"",OR(K381="",I381="",M381="",O380="")),"Preenchimento incompleto: fonte do preço sem empresa e(ou) preço associados e(ou) validade do orçamento e(ou) modalidade de cálculo associados - B06.02",
IF(AND(L382&lt;&gt;"",OR(K382="",I382="",M382="",O380="")),"Preenchimento incompleto: fonte do preço sem empresa e(ou) preço associados e(ou) validade do orçamento e(ou) modalidade de cálculo associados - B06.03",
IF(AND(L383&lt;&gt;"",OR(K383="",I383="",M383="",O380="")),"Preenchimento incompleto: fonte do preço sem empresa e(ou) preço associados e(ou) validade do orçamento e(ou) modalidade de cálculo associados - B06.04",
IF(AND(L384&lt;&gt;"",OR(K384="",I384="",M384="",O380="")),"Preenchimento incompleto: fonte do preço sem empresa e(ou) preço associados e(ou) validade do orçamento e(ou) modalidade de cálculo associados - B06.05",
IF(AND(M380&lt;&gt;"",OR(K380="",I380="",L380="",O380="")),"Preenchimento incompleto: validade do orçamento sem empresa e(ou) preço associados e(ou) fonte do preço e(ou) modalidade de cálculo associados - B07.01",
IF(AND(M381&lt;&gt;"",OR(K381="",I381="",L381="",O380="")),"Preenchimento incompleto: validade do orçamento sem empresa e(ou) preço associados e(ou) fonte do preço e(ou) modalidade de cálculo associados - B07.02",
IF(AND(M382&lt;&gt;"",OR(K382="",I382="",L382="",O380="")),"Preenchimento incompleto: validade do orçamento sem empresa e(ou) preço associados e(ou) fonte do preço e(ou) modalidade de cálculo associados - B07.03",
IF(AND(M383&lt;&gt;"",OR(K383="",I383="",L383="",O380="")),"Preenchimento incompleto: validade do orçamento sem empresa e(ou) preço associados e(ou) fonte do preço e(ou) modalidade de cálculo associados - B07.04",
IF(AND(M384&lt;&gt;"",OR(K384="",I384="",L384="",O380="")),"Preenchimento incompleto: validade do orçamento sem empresa e(ou) preço associados e(ou) fonte do preço e(ou) modalidade de cálculo associados - B07.05",
IF(O380="","Preenchimento incompleto: modalidade de cálculo não informada - B08.01",
IF(V380="Erro: há repetição de empresa de mídia especializada para o item sendo precificado - B09.01a05","Erro: há repetição de empresa de mídia especializada para o item sendo precificado - B09.01a05",
IF(W380="Erro: há repetição de empresa de orçamento de empresa para o item sendo precificado - B10.01a05","Erro: há repetição de empresa de orçamento de empresa para o item sendo precificado - B10.01a05",
IF(X380="Erro: a fonte de preços informada é incompatível com compras governamentais - B11.01a05","Erro: a fonte de preços informada é incompatível com compras governamentais - B11.01a05",
IF(Y380="Erro: a fonte de preços informada é incompatível com compras governamentais - B12.01a05","Erro: a fonte de preços informada é incompatível com compras governamentais - B12.01a05",
IF(Z380="Erro: há linhas sendo puladas - B13.01a04","Erro: há linhas sendo puladas - B13.01a04",
IF(AA380="Erro: há linhas sendo puladas - B14.01a05","Erro: há linhas sendo puladas - B14.01a05",
IF(AB380="Erro: há linhas sendo puladas - B15.01a05","Erro: há linhas sendo puladas - B15.01a05",
IF(AC380="Erro: há linhas sendo puladas - B16.01a05","Erro: há linhas sendo puladas - B16.01a05",
IF(AND(P380&lt;&gt;"",P380=0),"Preenchimento incompleto: número de propostas válidas igual a zero - B17.01",
"Preenchimento correto"))))))))))))))))))))))))))))))))))</f>
        <v/>
      </c>
      <c r="U380" s="23"/>
      <c r="V380" s="121" t="str">
        <f t="shared" ref="V380" si="1315" xml:space="preserve">
IF(COUNTIFS(I380:I384,I380,L380:L384,"=Mídia especializada")&gt;1,"Erro: há repetição de empresa de mídia especializada para o item sendo precificado - B09.01a05",
IF(COUNTIFS(I380:I384,I381,L380:L384,"=Mídia especializada")&gt;1,"Erro: há repetição de empresa de mídia especializada para o item sendo precificado - B09.01a05",
IF(COUNTIFS(I380:I384,I382,L380:L384,"=Mídia especializada")&gt;1,"Erro: há repetição de empresa de mídia especializada para o item sendo precificado - B09.01a05",
IF(COUNTIFS(I380:I384,I383,L380:L384,"=Mídia especializada")&gt;1,"Erro: há repetição de empresa de mídia especializada para o item sendo precificado - B09.01a05",
IF(COUNTIFS(I380:I384,I384,L380:L384,"=Mídia especializada")&gt;1,"Erro: há repetição de empresa de mídia especializada para o item sendo precificado - B09.01a05",
"***")))))</f>
        <v>***</v>
      </c>
      <c r="W380" s="119" t="str">
        <f t="shared" ref="W380" si="1316" xml:space="preserve">
IF(COUNTIFS(I380:I384,I380,L380:L384,"=Orçamento de empresa")&gt;1,"Erro: há repetição de empresa de orçamento de empresa para o item sendo precificado - B10.01a05",
IF(COUNTIFS(I380:I384,I381,L380:L384,"=Orçamento de empresa")&gt;1,"Erro: há repetição de empresa de orçamento de empresa para o item sendo precificado - B10.01a05",
IF(COUNTIFS(I380:I384,I382,L380:L384,"=Orçamento de empresa")&gt;1,"Erro: há repetição de empresa de orçamento de empresa para o item sendo precificado - B10.01a05",
IF(COUNTIFS(I380:I384,I383,L380:L384,"=Orçamento de empresa")&gt;1,"Erro: há repetição de empresa de orçamento de empresa para o item sendo precificado - B10.01a05",
IF(COUNTIFS(I380:I384,I384,L380:L384,"=Orçamento de empresa")&gt;1,"Erro: há repetição de empresa de orçamento de empresa para o item sendo precificado - B10.01a05",
"***")))))</f>
        <v>***</v>
      </c>
      <c r="X380" s="119" t="str">
        <f t="shared" ref="X380" si="1317" xml:space="preserve">
IF(AND(I380="Compras governamentais",K380&lt;&gt;"",L380="Orçamento de empresa"),"Erro: a fonte de preços informada é incompatível com compras governamentais - B11.01a05",
IF(AND(I381="Compras governamentais",K381&lt;&gt;"",L381="Orçamento de empresa"),"Erro: a fonte de preços informada é incompatível com compras governamentais - B11.01a05",
IF(AND(I382="Compras governamentais",K382&lt;&gt;"",L382="Orçamento de empresa"),"Erro: a fonte de preços informada é incompatível com compras governamentais - B11.01a05",
IF(AND(I383="Compras governamentais",K383&lt;&gt;"",L383="Orçamento de empresa"),"Erro: a fonte de preços informada é incompatível com compras governamentais - B11.01a05",
IF(AND(I384="Compras governamentais",K384&lt;&gt;"",L384="Orçamento de empresa"),"Erro: a fonte de preços informada é incompatível com compras governamentais - B11.01a05",
"***")))))</f>
        <v>***</v>
      </c>
      <c r="Y380" s="119" t="str">
        <f t="shared" ref="Y380" si="1318" xml:space="preserve">
IF(AND(I380="Compras governamentais",K380&lt;&gt;"",L380="Mídia especializada"),"Erro: a fonte de preços informada é incompatível com compras governamentais - B12.01a05",
IF(AND(I381="Compras governamentais",K381&lt;&gt;"",L381="Mídia especializada"),"Erro: a fonte de preços informada é incompatível com compras governamentais - B12.01a05",
IF(AND(I382="Compras governamentais",K382&lt;&gt;"",L382="Mídia especializada"),"Erro: a fonte de preços informada é incompatível com compras governamentais - B12.01a05",
IF(AND(I383="Compras governamentais",K383&lt;&gt;"",L383="Mídia especializada"),"Erro: a fonte de preços informada é incompatível com compras governamentais - B12.01a05",
IF(AND(I384="Compras governamentais",K384&lt;&gt;"",L384="Mídia especializada"),"Erro: a fonte de preços informada é incompatível com compras governamentais - B12.01a05",
"***")))))</f>
        <v>***</v>
      </c>
      <c r="Z380" s="119" t="str">
        <f t="shared" ref="Z380" si="1319" xml:space="preserve">
IF(AND(I381&lt;&gt;"",OR(I380="")),"Erro: há linhas sendo puladas - B13.01a04",
IF(AND(I382&lt;&gt;"",OR(I380="",I381="")),"Erro: há linhas sendo puladas - B13.01a04",
IF(AND(I383&lt;&gt;"",OR(I380="",I381="",I382="")),"Erro: há linhas sendo puladas - B13.01a04",
IF(AND(I384&lt;&gt;"",OR(I380="",I381="",I382="",I383="")),"Erro: há linhas sendo puladas - B13.01a04",
"***"))))</f>
        <v>***</v>
      </c>
      <c r="AA380" s="119" t="str">
        <f t="shared" ref="AA380" si="1320" xml:space="preserve">
IF(AND(K381&lt;&gt;"",OR(K380="")),"Erro: há linhas sendo puladas - B14.01a05",
IF(AND(K382&lt;&gt;"",OR(K380="",K381="")),"Erro: há linhas sendo puladas - B14.01a05",
IF(AND(K383&lt;&gt;"",OR(K380="",K381="",K382="")),"Erro: há linhas sendo puladas - B14.01a05",
IF(AND(K384&lt;&gt;"",OR(K380="",K381="",K382="",K383="")),"Erro: há linhas sendo puladas - B14.01a05",
"***"))))</f>
        <v>***</v>
      </c>
      <c r="AB380" s="119" t="str">
        <f t="shared" ref="AB380" si="1321" xml:space="preserve">
IF(AND(L381&lt;&gt;"",OR(L380="")),"Erro: há linhas sendo puladas - B15.01a05",
IF(AND(L382&lt;&gt;"",OR(L380="",L381="")),"Erro: há linhas sendo puladas - B15.01a05",
IF(AND(L383&lt;&gt;"",OR(L380="",L381="",L382="")),"Erro: há linhas sendo puladas - B15.01a05",
IF(AND(L384&lt;&gt;"",OR(L380="",L381="",L382="",L383="")),"Erro: há linhas sendo puladas - B15.01a05",
"***"))))</f>
        <v>***</v>
      </c>
      <c r="AC380" s="119" t="str">
        <f t="shared" ref="AC380" si="1322" xml:space="preserve">
IF(AND(M381&lt;&gt;"",OR(M380="")),"Erro: há linhas sendo puladas - B16.01a05",
IF(AND(M382&lt;&gt;"",OR(M380="",M381="")),"Erro: há linhas sendo puladas - B16.01a05",
IF(AND(M383&lt;&gt;"",OR(M380="",M381="",M382="")),"Erro: há linhas sendo puladas - B16.01a05",
IF(AND(M384&lt;&gt;"",OR(M380="",M381="",M382="",M383="")),"Erro: há linhas sendo puladas - B16.01a05",
"***"))))</f>
        <v>***</v>
      </c>
      <c r="AD380" s="131" t="str">
        <f t="shared" ref="AD380" si="1323" xml:space="preserve">
IF(T380&lt;&gt;"Preenchimento correto","",
IF(K380="","",
IF(M380="Não válido","",
K380)))</f>
        <v/>
      </c>
    </row>
    <row r="381" spans="1:30" ht="15" customHeight="1">
      <c r="A381" s="242"/>
      <c r="B381" s="264"/>
      <c r="C381" s="217"/>
      <c r="D381" s="218"/>
      <c r="E381" s="219"/>
      <c r="F381" s="220"/>
      <c r="G381" s="221"/>
      <c r="H381" s="35">
        <v>2</v>
      </c>
      <c r="I381" s="172"/>
      <c r="J381" s="36" t="str">
        <f xml:space="preserve">
IF(I381="","",
VLOOKUP(I381,'BD EMPRES'!$B$8:$C$507,2,FALSE))</f>
        <v/>
      </c>
      <c r="K381" s="178"/>
      <c r="L381" s="179"/>
      <c r="M381" s="179"/>
      <c r="N381" s="180"/>
      <c r="O381" s="223"/>
      <c r="P381" s="228"/>
      <c r="Q381" s="230"/>
      <c r="R381" s="232"/>
      <c r="S381" s="234"/>
      <c r="T381" s="236"/>
      <c r="U381" s="23"/>
      <c r="V381" s="122"/>
      <c r="W381" s="118"/>
      <c r="X381" s="118"/>
      <c r="Y381" s="118"/>
      <c r="Z381" s="118"/>
      <c r="AA381" s="118"/>
      <c r="AB381" s="118"/>
      <c r="AC381" s="118"/>
      <c r="AD381" s="132" t="str">
        <f t="shared" ref="AD381" si="1324" xml:space="preserve">
IF(T380&lt;&gt;"Preenchimento correto","",
IF(K381="","",
IF(M381="Não válido","",
K381)))</f>
        <v/>
      </c>
    </row>
    <row r="382" spans="1:30" ht="15" customHeight="1">
      <c r="A382" s="242"/>
      <c r="B382" s="264"/>
      <c r="C382" s="217"/>
      <c r="D382" s="218"/>
      <c r="E382" s="219"/>
      <c r="F382" s="220"/>
      <c r="G382" s="221"/>
      <c r="H382" s="35">
        <v>3</v>
      </c>
      <c r="I382" s="172"/>
      <c r="J382" s="36" t="str">
        <f xml:space="preserve">
IF(I382="","",
VLOOKUP(I382,'BD EMPRES'!$B$8:$C$507,2,FALSE))</f>
        <v/>
      </c>
      <c r="K382" s="178"/>
      <c r="L382" s="179"/>
      <c r="M382" s="179"/>
      <c r="N382" s="180"/>
      <c r="O382" s="223"/>
      <c r="P382" s="228"/>
      <c r="Q382" s="230"/>
      <c r="R382" s="232"/>
      <c r="S382" s="234"/>
      <c r="T382" s="236"/>
      <c r="U382" s="23"/>
      <c r="V382" s="122"/>
      <c r="W382" s="118"/>
      <c r="X382" s="118"/>
      <c r="Y382" s="118"/>
      <c r="Z382" s="118"/>
      <c r="AA382" s="118"/>
      <c r="AB382" s="118"/>
      <c r="AC382" s="118"/>
      <c r="AD382" s="132" t="str">
        <f t="shared" ref="AD382" si="1325" xml:space="preserve">
IF(T380&lt;&gt;"Preenchimento correto","",
IF(K382="","",
IF(M382="Não válido","",
K382)))</f>
        <v/>
      </c>
    </row>
    <row r="383" spans="1:30" ht="15" customHeight="1">
      <c r="A383" s="242"/>
      <c r="B383" s="264"/>
      <c r="C383" s="217"/>
      <c r="D383" s="218"/>
      <c r="E383" s="219"/>
      <c r="F383" s="220"/>
      <c r="G383" s="221"/>
      <c r="H383" s="35">
        <v>4</v>
      </c>
      <c r="I383" s="172"/>
      <c r="J383" s="36" t="str">
        <f xml:space="preserve">
IF(I383="","",
VLOOKUP(I383,'BD EMPRES'!$B$8:$C$507,2,FALSE))</f>
        <v/>
      </c>
      <c r="K383" s="178"/>
      <c r="L383" s="179"/>
      <c r="M383" s="179"/>
      <c r="N383" s="180"/>
      <c r="O383" s="223"/>
      <c r="P383" s="228"/>
      <c r="Q383" s="230"/>
      <c r="R383" s="232"/>
      <c r="S383" s="234"/>
      <c r="T383" s="236"/>
      <c r="U383" s="23"/>
      <c r="V383" s="122"/>
      <c r="W383" s="118"/>
      <c r="X383" s="118"/>
      <c r="Y383" s="118"/>
      <c r="Z383" s="118"/>
      <c r="AA383" s="118"/>
      <c r="AB383" s="118"/>
      <c r="AC383" s="118"/>
      <c r="AD383" s="132" t="str">
        <f t="shared" ref="AD383" si="1326" xml:space="preserve">
IF(T380&lt;&gt;"Preenchimento correto","",
IF(K383="","",
IF(M383="Não válido","",
K383)))</f>
        <v/>
      </c>
    </row>
    <row r="384" spans="1:30" ht="15" customHeight="1">
      <c r="A384" s="242"/>
      <c r="B384" s="265"/>
      <c r="C384" s="217"/>
      <c r="D384" s="218"/>
      <c r="E384" s="219"/>
      <c r="F384" s="220"/>
      <c r="G384" s="221"/>
      <c r="H384" s="37">
        <v>5</v>
      </c>
      <c r="I384" s="172"/>
      <c r="J384" s="38" t="str">
        <f xml:space="preserve">
IF(I384="","",
VLOOKUP(I384,'BD EMPRES'!$B$8:$C$507,2,FALSE))</f>
        <v/>
      </c>
      <c r="K384" s="183"/>
      <c r="L384" s="181"/>
      <c r="M384" s="181"/>
      <c r="N384" s="182"/>
      <c r="O384" s="224"/>
      <c r="P384" s="228"/>
      <c r="Q384" s="230"/>
      <c r="R384" s="232"/>
      <c r="S384" s="234"/>
      <c r="T384" s="236"/>
      <c r="U384" s="23"/>
      <c r="V384" s="133"/>
      <c r="W384" s="134"/>
      <c r="X384" s="134"/>
      <c r="Y384" s="134"/>
      <c r="Z384" s="134"/>
      <c r="AA384" s="134"/>
      <c r="AB384" s="134"/>
      <c r="AC384" s="134"/>
      <c r="AD384" s="135" t="str">
        <f t="shared" ref="AD384" si="1327" xml:space="preserve">
IF(T380&gt;"Preenchimento correto","",
IF(K384="","",
IF(M384="Não válido","",
K384)))</f>
        <v/>
      </c>
    </row>
    <row r="385" spans="1:30" ht="15" customHeight="1">
      <c r="A385" s="242"/>
      <c r="B385" s="263" t="str">
        <f>IF(OR('BD ITEM'!$Q87&lt;&gt;"Preenchimento correto"),"",'BD ITEM'!B87)</f>
        <v/>
      </c>
      <c r="C385" s="217" t="str">
        <f>IF(OR('BD ITEM'!$Q87&lt;&gt;"Preenchimento correto"),"",'BD ITEM'!C87)</f>
        <v/>
      </c>
      <c r="D385" s="218" t="str">
        <f>IF(OR('BD ITEM'!$Q87&lt;&gt;"Preenchimento correto"),"",'BD ITEM'!D87)</f>
        <v/>
      </c>
      <c r="E385" s="219" t="str">
        <f>IF(OR('BD ITEM'!$Q87&lt;&gt;"Preenchimento correto"),"",'BD ITEM'!J87)</f>
        <v/>
      </c>
      <c r="F385" s="220" t="str">
        <f>IF(OR('BD ITEM'!$Q87&lt;&gt;"Preenchimento correto"),"",'BD ITEM'!K87)</f>
        <v/>
      </c>
      <c r="G385" s="221" t="str">
        <f>IF(OR('BD ITEM'!$Q87&lt;&gt;"Preenchimento correto"),"",'BD ITEM'!L87)</f>
        <v/>
      </c>
      <c r="H385" s="39">
        <v>1</v>
      </c>
      <c r="I385" s="173"/>
      <c r="J385" s="34" t="str">
        <f xml:space="preserve">
IF(I385="","",
VLOOKUP(I385,'BD EMPRES'!$B$8:$C$507,2,FALSE))</f>
        <v/>
      </c>
      <c r="K385" s="175"/>
      <c r="L385" s="176"/>
      <c r="M385" s="176"/>
      <c r="N385" s="177"/>
      <c r="O385" s="222"/>
      <c r="P385" s="228" t="str">
        <f t="shared" ref="P385" si="1328" xml:space="preserve">
IF(AND(K385="",K386="",K387="",K388="",K389=""),"",
COUNTIFS(K385:K389,"&lt;&gt;""",M385:M389,"=Válido"))</f>
        <v/>
      </c>
      <c r="Q385" s="230" t="str">
        <f t="shared" ref="Q385" si="1329" xml:space="preserve">
IF(T385&lt;&gt;"Preenchimento correto","",
IF(P385=1,0,
IF(P385=0,"",
IF(P385="","",
ROUND(_xlfn.STDEV.S(AD385:AD389)/AVERAGE(AD385:AD389),4)))))</f>
        <v/>
      </c>
      <c r="R385" s="232" t="str">
        <f t="shared" ref="R385" si="1330" xml:space="preserve">
IF(T385&lt;&gt;"Preenchimento correto","",
IF(P385="","",
IF(P385=0,"",
IF(O385="","",
IF(O385="Menor valor",MIN(AD385:AD389),
IF(AND(O385="Tend. central",Q385&lt;=0.25),ROUND(AVERAGE(AD385:AD389),2),
IF(AND(O385="Tend. central",Q385&gt;0.25),ROUND(MEDIAN(AD385:AD389),2))))))))</f>
        <v/>
      </c>
      <c r="S385" s="234" t="str">
        <f t="shared" ref="S385" si="1331" xml:space="preserve">
IF(T385&lt;&gt;"Preenchimento correto","",
IF(O385="","",
IF(P385="","",
IF(P385=0,"",
IF(OR(G385="",R385=""),"",
G385*R385)))))</f>
        <v/>
      </c>
      <c r="T385" s="236" t="str">
        <f t="shared" ref="T385" si="1332" xml:space="preserve">
IF(AND(A385="",B385="",I385="",I386="",I387="",I388="",I389="",K385="",K386="",K387="",K388="",K389="",L385="",L386="",L387="",L388="",L389="",M385="",M386="",M387="",M388="",M389="",O385=""),"",
IF(A385="","Preenchimento incompleto: falta informar o ID SEC - B01.01",
IF(AND(A385&lt;&gt;"",B385&lt;&gt;"",I385="",I386="",I387="",I388="",I389="",K385="",K386="",K387="",K388="",K389="",L385="",L386="",L387="",L388="",L389="",M385="",M386="",M387="",M388="",M389="",O385=""),"Preenchimento incompleto: item sem nenhuma informação de empresa e preço e fonte de preço e validade do orçamento e modalidade de cálculo - B02.01",
IF(AND(B385="",OR(I385&lt;&gt;"",I386&lt;&gt;"",I387&lt;&gt;"",I388&lt;&gt;"",I389&lt;&gt;"",K385&lt;&gt;"",K386&lt;&gt;"",K387&lt;&gt;"",K388&lt;&gt;"",K389&lt;&gt;"",L385&lt;&gt;"",L386&lt;&gt;"",L387&lt;&gt;"",L388&lt;&gt;"",L389&lt;&gt;"",M385&lt;&gt;"",M386&lt;&gt;"",M387&lt;&gt;"",M388&lt;&gt;"",M389&lt;&gt;"",O385&lt;&gt;"")),"Erro: há empresa(s) e/ou preço(s) e/ou fonte(s) de preço e/ou validade(s) do orçamento e/ou modalidade de cálculo informados para item inexistente - B03.01",
IF(AND(I385&lt;&gt;"",OR(K385="",L385="",M385="",O385="")),"Preenchimento incompleto: empresa sem preço e(ou) fonte de preço e(ou) validade do orçamento e(ou) modalidade de cálculo associados - B04.01",
IF(AND(I386&lt;&gt;"",OR(K386="",L386="",M386="",O385="")),"Preenchimento incompleto: empresa sem preço e(ou) fonte de preço e(ou) validade do orçamento e(ou) modalidade de cálculo associados - B04.02",
IF(AND(I387&lt;&gt;"",OR(K387="",L387="",M387="",O385="")),"Preenchimento incompleto: empresa sem preço e(ou) fonte de preço e(ou) validade do orçamento e(ou) modalidade de cálculo associados - B04.03",
IF(AND(I388&lt;&gt;"",OR(K388="",L388="",M388="",O385="")),"Preenchimento incompleto: empresa sem preço e(ou) fonte de preço e(ou) validade do orçamento e(ou) modalidade de cálculo associados - B04.04",
IF(AND(I389&lt;&gt;"",OR(K389="",L389="",M389="",O385="")),"Preenchimento incompleto: empresa sem preço e(ou) fonte de preço e(ou) validade do orçamento e(ou) modalidade de cálculo associados - B04.05",
IF(AND(K385&lt;&gt;"",OR(I385="",L385="",M385="",O385="")),"Preenchimento incompleto: preço sem empresa e(ou) fonte do preço associados e(ou) validade do orçamento e(ou) modalidade de cálculo associados - B05.01",
IF(AND(K386&lt;&gt;"",OR(I386="",L386="",M386="",O385="")),"Preenchimento incompleto: preço sem empresa e(ou) fonte do preço associados e(ou) validade do orçamento e(ou) modalidade de cálculo associados - B05.02",
IF(AND(K387&lt;&gt;"",OR(I387="",L387="",M387="",O385="")),"Preenchimento incompleto: preço sem empresa e(ou) fonte do preço associados e(ou) validade do orçamento e(ou) modalidade de cálculo associados - B05.03",
IF(AND(K388&lt;&gt;"",OR(I388="",L388="",M388="",O385="")),"Preenchimento incompleto: preço sem empresa e(ou) fonte do preço associados e(ou) validade do orçamento e(ou) modalidade de cálculo associados - B05.04",
IF(AND(K389&lt;&gt;"",OR(I389="",L389="",M389="",O385="")),"Preenchimento incompleto: preço sem empresa e(ou) fonte do preço associados e(ou) validade do orçamento e(ou) modalidade de cálculo associados - B05.05",
IF(AND(L385&lt;&gt;"",OR(K385="",I385="",M385="",O385="")),"Preenchimento incompleto: fonte do preço sem empresa e(ou) preço associados e(ou) validade do orçamento e(ou) modalidade de cálculo associados - B06.01",
IF(AND(L386&lt;&gt;"",OR(K386="",I386="",M386="",O385="")),"Preenchimento incompleto: fonte do preço sem empresa e(ou) preço associados e(ou) validade do orçamento e(ou) modalidade de cálculo associados - B06.02",
IF(AND(L387&lt;&gt;"",OR(K387="",I387="",M387="",O385="")),"Preenchimento incompleto: fonte do preço sem empresa e(ou) preço associados e(ou) validade do orçamento e(ou) modalidade de cálculo associados - B06.03",
IF(AND(L388&lt;&gt;"",OR(K388="",I388="",M388="",O385="")),"Preenchimento incompleto: fonte do preço sem empresa e(ou) preço associados e(ou) validade do orçamento e(ou) modalidade de cálculo associados - B06.04",
IF(AND(L389&lt;&gt;"",OR(K389="",I389="",M389="",O385="")),"Preenchimento incompleto: fonte do preço sem empresa e(ou) preço associados e(ou) validade do orçamento e(ou) modalidade de cálculo associados - B06.05",
IF(AND(M385&lt;&gt;"",OR(K385="",I385="",L385="",O385="")),"Preenchimento incompleto: validade do orçamento sem empresa e(ou) preço associados e(ou) fonte do preço e(ou) modalidade de cálculo associados - B07.01",
IF(AND(M386&lt;&gt;"",OR(K386="",I386="",L386="",O385="")),"Preenchimento incompleto: validade do orçamento sem empresa e(ou) preço associados e(ou) fonte do preço e(ou) modalidade de cálculo associados - B07.02",
IF(AND(M387&lt;&gt;"",OR(K387="",I387="",L387="",O385="")),"Preenchimento incompleto: validade do orçamento sem empresa e(ou) preço associados e(ou) fonte do preço e(ou) modalidade de cálculo associados - B07.03",
IF(AND(M388&lt;&gt;"",OR(K388="",I388="",L388="",O385="")),"Preenchimento incompleto: validade do orçamento sem empresa e(ou) preço associados e(ou) fonte do preço e(ou) modalidade de cálculo associados - B07.04",
IF(AND(M389&lt;&gt;"",OR(K389="",I389="",L389="",O385="")),"Preenchimento incompleto: validade do orçamento sem empresa e(ou) preço associados e(ou) fonte do preço e(ou) modalidade de cálculo associados - B07.05",
IF(O385="","Preenchimento incompleto: modalidade de cálculo não informada - B08.01",
IF(V385="Erro: há repetição de empresa de mídia especializada para o item sendo precificado - B09.01a05","Erro: há repetição de empresa de mídia especializada para o item sendo precificado - B09.01a05",
IF(W385="Erro: há repetição de empresa de orçamento de empresa para o item sendo precificado - B10.01a05","Erro: há repetição de empresa de orçamento de empresa para o item sendo precificado - B10.01a05",
IF(X385="Erro: a fonte de preços informada é incompatível com compras governamentais - B11.01a05","Erro: a fonte de preços informada é incompatível com compras governamentais - B11.01a05",
IF(Y385="Erro: a fonte de preços informada é incompatível com compras governamentais - B12.01a05","Erro: a fonte de preços informada é incompatível com compras governamentais - B12.01a05",
IF(Z385="Erro: há linhas sendo puladas - B13.01a04","Erro: há linhas sendo puladas - B13.01a04",
IF(AA385="Erro: há linhas sendo puladas - B14.01a05","Erro: há linhas sendo puladas - B14.01a05",
IF(AB385="Erro: há linhas sendo puladas - B15.01a05","Erro: há linhas sendo puladas - B15.01a05",
IF(AC385="Erro: há linhas sendo puladas - B16.01a05","Erro: há linhas sendo puladas - B16.01a05",
IF(AND(P385&lt;&gt;"",P385=0),"Preenchimento incompleto: número de propostas válidas igual a zero - B17.01",
"Preenchimento correto"))))))))))))))))))))))))))))))))))</f>
        <v/>
      </c>
      <c r="U385" s="23"/>
      <c r="V385" s="121" t="str">
        <f t="shared" ref="V385" si="1333" xml:space="preserve">
IF(COUNTIFS(I385:I389,I385,L385:L389,"=Mídia especializada")&gt;1,"Erro: há repetição de empresa de mídia especializada para o item sendo precificado - B09.01a05",
IF(COUNTIFS(I385:I389,I386,L385:L389,"=Mídia especializada")&gt;1,"Erro: há repetição de empresa de mídia especializada para o item sendo precificado - B09.01a05",
IF(COUNTIFS(I385:I389,I387,L385:L389,"=Mídia especializada")&gt;1,"Erro: há repetição de empresa de mídia especializada para o item sendo precificado - B09.01a05",
IF(COUNTIFS(I385:I389,I388,L385:L389,"=Mídia especializada")&gt;1,"Erro: há repetição de empresa de mídia especializada para o item sendo precificado - B09.01a05",
IF(COUNTIFS(I385:I389,I389,L385:L389,"=Mídia especializada")&gt;1,"Erro: há repetição de empresa de mídia especializada para o item sendo precificado - B09.01a05",
"***")))))</f>
        <v>***</v>
      </c>
      <c r="W385" s="119" t="str">
        <f t="shared" ref="W385" si="1334" xml:space="preserve">
IF(COUNTIFS(I385:I389,I385,L385:L389,"=Orçamento de empresa")&gt;1,"Erro: há repetição de empresa de orçamento de empresa para o item sendo precificado - B10.01a05",
IF(COUNTIFS(I385:I389,I386,L385:L389,"=Orçamento de empresa")&gt;1,"Erro: há repetição de empresa de orçamento de empresa para o item sendo precificado - B10.01a05",
IF(COUNTIFS(I385:I389,I387,L385:L389,"=Orçamento de empresa")&gt;1,"Erro: há repetição de empresa de orçamento de empresa para o item sendo precificado - B10.01a05",
IF(COUNTIFS(I385:I389,I388,L385:L389,"=Orçamento de empresa")&gt;1,"Erro: há repetição de empresa de orçamento de empresa para o item sendo precificado - B10.01a05",
IF(COUNTIFS(I385:I389,I389,L385:L389,"=Orçamento de empresa")&gt;1,"Erro: há repetição de empresa de orçamento de empresa para o item sendo precificado - B10.01a05",
"***")))))</f>
        <v>***</v>
      </c>
      <c r="X385" s="119" t="str">
        <f t="shared" ref="X385" si="1335" xml:space="preserve">
IF(AND(I385="Compras governamentais",K385&lt;&gt;"",L385="Orçamento de empresa"),"Erro: a fonte de preços informada é incompatível com compras governamentais - B11.01a05",
IF(AND(I386="Compras governamentais",K386&lt;&gt;"",L386="Orçamento de empresa"),"Erro: a fonte de preços informada é incompatível com compras governamentais - B11.01a05",
IF(AND(I387="Compras governamentais",K387&lt;&gt;"",L387="Orçamento de empresa"),"Erro: a fonte de preços informada é incompatível com compras governamentais - B11.01a05",
IF(AND(I388="Compras governamentais",K388&lt;&gt;"",L388="Orçamento de empresa"),"Erro: a fonte de preços informada é incompatível com compras governamentais - B11.01a05",
IF(AND(I389="Compras governamentais",K389&lt;&gt;"",L389="Orçamento de empresa"),"Erro: a fonte de preços informada é incompatível com compras governamentais - B11.01a05",
"***")))))</f>
        <v>***</v>
      </c>
      <c r="Y385" s="119" t="str">
        <f t="shared" ref="Y385" si="1336" xml:space="preserve">
IF(AND(I385="Compras governamentais",K385&lt;&gt;"",L385="Mídia especializada"),"Erro: a fonte de preços informada é incompatível com compras governamentais - B12.01a05",
IF(AND(I386="Compras governamentais",K386&lt;&gt;"",L386="Mídia especializada"),"Erro: a fonte de preços informada é incompatível com compras governamentais - B12.01a05",
IF(AND(I387="Compras governamentais",K387&lt;&gt;"",L387="Mídia especializada"),"Erro: a fonte de preços informada é incompatível com compras governamentais - B12.01a05",
IF(AND(I388="Compras governamentais",K388&lt;&gt;"",L388="Mídia especializada"),"Erro: a fonte de preços informada é incompatível com compras governamentais - B12.01a05",
IF(AND(I389="Compras governamentais",K389&lt;&gt;"",L389="Mídia especializada"),"Erro: a fonte de preços informada é incompatível com compras governamentais - B12.01a05",
"***")))))</f>
        <v>***</v>
      </c>
      <c r="Z385" s="119" t="str">
        <f t="shared" ref="Z385" si="1337" xml:space="preserve">
IF(AND(I386&lt;&gt;"",OR(I385="")),"Erro: há linhas sendo puladas - B13.01a04",
IF(AND(I387&lt;&gt;"",OR(I385="",I386="")),"Erro: há linhas sendo puladas - B13.01a04",
IF(AND(I388&lt;&gt;"",OR(I385="",I386="",I387="")),"Erro: há linhas sendo puladas - B13.01a04",
IF(AND(I389&lt;&gt;"",OR(I385="",I386="",I387="",I388="")),"Erro: há linhas sendo puladas - B13.01a04",
"***"))))</f>
        <v>***</v>
      </c>
      <c r="AA385" s="119" t="str">
        <f t="shared" ref="AA385" si="1338" xml:space="preserve">
IF(AND(K386&lt;&gt;"",OR(K385="")),"Erro: há linhas sendo puladas - B14.01a05",
IF(AND(K387&lt;&gt;"",OR(K385="",K386="")),"Erro: há linhas sendo puladas - B14.01a05",
IF(AND(K388&lt;&gt;"",OR(K385="",K386="",K387="")),"Erro: há linhas sendo puladas - B14.01a05",
IF(AND(K389&lt;&gt;"",OR(K385="",K386="",K387="",K388="")),"Erro: há linhas sendo puladas - B14.01a05",
"***"))))</f>
        <v>***</v>
      </c>
      <c r="AB385" s="119" t="str">
        <f t="shared" ref="AB385" si="1339" xml:space="preserve">
IF(AND(L386&lt;&gt;"",OR(L385="")),"Erro: há linhas sendo puladas - B15.01a05",
IF(AND(L387&lt;&gt;"",OR(L385="",L386="")),"Erro: há linhas sendo puladas - B15.01a05",
IF(AND(L388&lt;&gt;"",OR(L385="",L386="",L387="")),"Erro: há linhas sendo puladas - B15.01a05",
IF(AND(L389&lt;&gt;"",OR(L385="",L386="",L387="",L388="")),"Erro: há linhas sendo puladas - B15.01a05",
"***"))))</f>
        <v>***</v>
      </c>
      <c r="AC385" s="119" t="str">
        <f t="shared" ref="AC385" si="1340" xml:space="preserve">
IF(AND(M386&lt;&gt;"",OR(M385="")),"Erro: há linhas sendo puladas - B16.01a05",
IF(AND(M387&lt;&gt;"",OR(M385="",M386="")),"Erro: há linhas sendo puladas - B16.01a05",
IF(AND(M388&lt;&gt;"",OR(M385="",M386="",M387="")),"Erro: há linhas sendo puladas - B16.01a05",
IF(AND(M389&lt;&gt;"",OR(M385="",M386="",M387="",M388="")),"Erro: há linhas sendo puladas - B16.01a05",
"***"))))</f>
        <v>***</v>
      </c>
      <c r="AD385" s="131" t="str">
        <f t="shared" ref="AD385" si="1341" xml:space="preserve">
IF(T385&lt;&gt;"Preenchimento correto","",
IF(K385="","",
IF(M385="Não válido","",
K385)))</f>
        <v/>
      </c>
    </row>
    <row r="386" spans="1:30" ht="15" customHeight="1">
      <c r="A386" s="242"/>
      <c r="B386" s="264"/>
      <c r="C386" s="217"/>
      <c r="D386" s="218"/>
      <c r="E386" s="219"/>
      <c r="F386" s="220"/>
      <c r="G386" s="221"/>
      <c r="H386" s="35">
        <v>2</v>
      </c>
      <c r="I386" s="172"/>
      <c r="J386" s="36" t="str">
        <f xml:space="preserve">
IF(I386="","",
VLOOKUP(I386,'BD EMPRES'!$B$8:$C$507,2,FALSE))</f>
        <v/>
      </c>
      <c r="K386" s="178"/>
      <c r="L386" s="179"/>
      <c r="M386" s="179"/>
      <c r="N386" s="180"/>
      <c r="O386" s="223"/>
      <c r="P386" s="228"/>
      <c r="Q386" s="230"/>
      <c r="R386" s="232"/>
      <c r="S386" s="234"/>
      <c r="T386" s="236"/>
      <c r="U386" s="23"/>
      <c r="V386" s="122"/>
      <c r="W386" s="118"/>
      <c r="X386" s="118"/>
      <c r="Y386" s="118"/>
      <c r="Z386" s="118"/>
      <c r="AA386" s="118"/>
      <c r="AB386" s="118"/>
      <c r="AC386" s="118"/>
      <c r="AD386" s="132" t="str">
        <f t="shared" ref="AD386" si="1342" xml:space="preserve">
IF(T385&lt;&gt;"Preenchimento correto","",
IF(K386="","",
IF(M386="Não válido","",
K386)))</f>
        <v/>
      </c>
    </row>
    <row r="387" spans="1:30" ht="15" customHeight="1">
      <c r="A387" s="242"/>
      <c r="B387" s="264"/>
      <c r="C387" s="217"/>
      <c r="D387" s="218"/>
      <c r="E387" s="219"/>
      <c r="F387" s="220"/>
      <c r="G387" s="221"/>
      <c r="H387" s="35">
        <v>3</v>
      </c>
      <c r="I387" s="172"/>
      <c r="J387" s="36" t="str">
        <f xml:space="preserve">
IF(I387="","",
VLOOKUP(I387,'BD EMPRES'!$B$8:$C$507,2,FALSE))</f>
        <v/>
      </c>
      <c r="K387" s="178"/>
      <c r="L387" s="179"/>
      <c r="M387" s="179"/>
      <c r="N387" s="180"/>
      <c r="O387" s="223"/>
      <c r="P387" s="228"/>
      <c r="Q387" s="230"/>
      <c r="R387" s="232"/>
      <c r="S387" s="234"/>
      <c r="T387" s="236"/>
      <c r="U387" s="23"/>
      <c r="V387" s="122"/>
      <c r="W387" s="118"/>
      <c r="X387" s="118"/>
      <c r="Y387" s="118"/>
      <c r="Z387" s="118"/>
      <c r="AA387" s="118"/>
      <c r="AB387" s="118"/>
      <c r="AC387" s="118"/>
      <c r="AD387" s="132" t="str">
        <f t="shared" ref="AD387" si="1343" xml:space="preserve">
IF(T385&lt;&gt;"Preenchimento correto","",
IF(K387="","",
IF(M387="Não válido","",
K387)))</f>
        <v/>
      </c>
    </row>
    <row r="388" spans="1:30" ht="15" customHeight="1">
      <c r="A388" s="242"/>
      <c r="B388" s="264"/>
      <c r="C388" s="217"/>
      <c r="D388" s="218"/>
      <c r="E388" s="219"/>
      <c r="F388" s="220"/>
      <c r="G388" s="221"/>
      <c r="H388" s="35">
        <v>4</v>
      </c>
      <c r="I388" s="172"/>
      <c r="J388" s="36" t="str">
        <f xml:space="preserve">
IF(I388="","",
VLOOKUP(I388,'BD EMPRES'!$B$8:$C$507,2,FALSE))</f>
        <v/>
      </c>
      <c r="K388" s="178"/>
      <c r="L388" s="179"/>
      <c r="M388" s="179"/>
      <c r="N388" s="180"/>
      <c r="O388" s="223"/>
      <c r="P388" s="228"/>
      <c r="Q388" s="230"/>
      <c r="R388" s="232"/>
      <c r="S388" s="234"/>
      <c r="T388" s="236"/>
      <c r="U388" s="23"/>
      <c r="V388" s="122"/>
      <c r="W388" s="118"/>
      <c r="X388" s="118"/>
      <c r="Y388" s="118"/>
      <c r="Z388" s="118"/>
      <c r="AA388" s="118"/>
      <c r="AB388" s="118"/>
      <c r="AC388" s="118"/>
      <c r="AD388" s="132" t="str">
        <f t="shared" ref="AD388" si="1344" xml:space="preserve">
IF(T385&lt;&gt;"Preenchimento correto","",
IF(K388="","",
IF(M388="Não válido","",
K388)))</f>
        <v/>
      </c>
    </row>
    <row r="389" spans="1:30" ht="15" customHeight="1">
      <c r="A389" s="242"/>
      <c r="B389" s="265"/>
      <c r="C389" s="217"/>
      <c r="D389" s="218"/>
      <c r="E389" s="219"/>
      <c r="F389" s="220"/>
      <c r="G389" s="221"/>
      <c r="H389" s="37">
        <v>5</v>
      </c>
      <c r="I389" s="172"/>
      <c r="J389" s="38" t="str">
        <f xml:space="preserve">
IF(I389="","",
VLOOKUP(I389,'BD EMPRES'!$B$8:$C$507,2,FALSE))</f>
        <v/>
      </c>
      <c r="K389" s="183"/>
      <c r="L389" s="181"/>
      <c r="M389" s="181"/>
      <c r="N389" s="182"/>
      <c r="O389" s="224"/>
      <c r="P389" s="228"/>
      <c r="Q389" s="230"/>
      <c r="R389" s="232"/>
      <c r="S389" s="234"/>
      <c r="T389" s="236"/>
      <c r="U389" s="23"/>
      <c r="V389" s="133"/>
      <c r="W389" s="134"/>
      <c r="X389" s="134"/>
      <c r="Y389" s="134"/>
      <c r="Z389" s="134"/>
      <c r="AA389" s="134"/>
      <c r="AB389" s="134"/>
      <c r="AC389" s="134"/>
      <c r="AD389" s="135" t="str">
        <f t="shared" ref="AD389" si="1345" xml:space="preserve">
IF(T385&gt;"Preenchimento correto","",
IF(K389="","",
IF(M389="Não válido","",
K389)))</f>
        <v/>
      </c>
    </row>
    <row r="390" spans="1:30" ht="15" customHeight="1">
      <c r="A390" s="242"/>
      <c r="B390" s="263" t="str">
        <f>IF(OR('BD ITEM'!$Q88&lt;&gt;"Preenchimento correto"),"",'BD ITEM'!B88)</f>
        <v/>
      </c>
      <c r="C390" s="217" t="str">
        <f>IF(OR('BD ITEM'!$Q88&lt;&gt;"Preenchimento correto"),"",'BD ITEM'!C88)</f>
        <v/>
      </c>
      <c r="D390" s="218" t="str">
        <f>IF(OR('BD ITEM'!$Q88&lt;&gt;"Preenchimento correto"),"",'BD ITEM'!D88)</f>
        <v/>
      </c>
      <c r="E390" s="219" t="str">
        <f>IF(OR('BD ITEM'!$Q88&lt;&gt;"Preenchimento correto"),"",'BD ITEM'!J88)</f>
        <v/>
      </c>
      <c r="F390" s="220" t="str">
        <f>IF(OR('BD ITEM'!$Q88&lt;&gt;"Preenchimento correto"),"",'BD ITEM'!K88)</f>
        <v/>
      </c>
      <c r="G390" s="221" t="str">
        <f>IF(OR('BD ITEM'!$Q88&lt;&gt;"Preenchimento correto"),"",'BD ITEM'!L88)</f>
        <v/>
      </c>
      <c r="H390" s="39">
        <v>1</v>
      </c>
      <c r="I390" s="173"/>
      <c r="J390" s="34" t="str">
        <f xml:space="preserve">
IF(I390="","",
VLOOKUP(I390,'BD EMPRES'!$B$8:$C$507,2,FALSE))</f>
        <v/>
      </c>
      <c r="K390" s="175"/>
      <c r="L390" s="176"/>
      <c r="M390" s="176"/>
      <c r="N390" s="177"/>
      <c r="O390" s="222"/>
      <c r="P390" s="228" t="str">
        <f t="shared" ref="P390" si="1346" xml:space="preserve">
IF(AND(K390="",K391="",K392="",K393="",K394=""),"",
COUNTIFS(K390:K394,"&lt;&gt;""",M390:M394,"=Válido"))</f>
        <v/>
      </c>
      <c r="Q390" s="230" t="str">
        <f t="shared" ref="Q390" si="1347" xml:space="preserve">
IF(T390&lt;&gt;"Preenchimento correto","",
IF(P390=1,0,
IF(P390=0,"",
IF(P390="","",
ROUND(_xlfn.STDEV.S(AD390:AD394)/AVERAGE(AD390:AD394),4)))))</f>
        <v/>
      </c>
      <c r="R390" s="232" t="str">
        <f t="shared" ref="R390" si="1348" xml:space="preserve">
IF(T390&lt;&gt;"Preenchimento correto","",
IF(P390="","",
IF(P390=0,"",
IF(O390="","",
IF(O390="Menor valor",MIN(AD390:AD394),
IF(AND(O390="Tend. central",Q390&lt;=0.25),ROUND(AVERAGE(AD390:AD394),2),
IF(AND(O390="Tend. central",Q390&gt;0.25),ROUND(MEDIAN(AD390:AD394),2))))))))</f>
        <v/>
      </c>
      <c r="S390" s="234" t="str">
        <f t="shared" ref="S390" si="1349" xml:space="preserve">
IF(T390&lt;&gt;"Preenchimento correto","",
IF(O390="","",
IF(P390="","",
IF(P390=0,"",
IF(OR(G390="",R390=""),"",
G390*R390)))))</f>
        <v/>
      </c>
      <c r="T390" s="236" t="str">
        <f t="shared" ref="T390" si="1350" xml:space="preserve">
IF(AND(A390="",B390="",I390="",I391="",I392="",I393="",I394="",K390="",K391="",K392="",K393="",K394="",L390="",L391="",L392="",L393="",L394="",M390="",M391="",M392="",M393="",M394="",O390=""),"",
IF(A390="","Preenchimento incompleto: falta informar o ID SEC - B01.01",
IF(AND(A390&lt;&gt;"",B390&lt;&gt;"",I390="",I391="",I392="",I393="",I394="",K390="",K391="",K392="",K393="",K394="",L390="",L391="",L392="",L393="",L394="",M390="",M391="",M392="",M393="",M394="",O390=""),"Preenchimento incompleto: item sem nenhuma informação de empresa e preço e fonte de preço e validade do orçamento e modalidade de cálculo - B02.01",
IF(AND(B390="",OR(I390&lt;&gt;"",I391&lt;&gt;"",I392&lt;&gt;"",I393&lt;&gt;"",I394&lt;&gt;"",K390&lt;&gt;"",K391&lt;&gt;"",K392&lt;&gt;"",K393&lt;&gt;"",K394&lt;&gt;"",L390&lt;&gt;"",L391&lt;&gt;"",L392&lt;&gt;"",L393&lt;&gt;"",L394&lt;&gt;"",M390&lt;&gt;"",M391&lt;&gt;"",M392&lt;&gt;"",M393&lt;&gt;"",M394&lt;&gt;"",O390&lt;&gt;"")),"Erro: há empresa(s) e/ou preço(s) e/ou fonte(s) de preço e/ou validade(s) do orçamento e/ou modalidade de cálculo informados para item inexistente - B03.01",
IF(AND(I390&lt;&gt;"",OR(K390="",L390="",M390="",O390="")),"Preenchimento incompleto: empresa sem preço e(ou) fonte de preço e(ou) validade do orçamento e(ou) modalidade de cálculo associados - B04.01",
IF(AND(I391&lt;&gt;"",OR(K391="",L391="",M391="",O390="")),"Preenchimento incompleto: empresa sem preço e(ou) fonte de preço e(ou) validade do orçamento e(ou) modalidade de cálculo associados - B04.02",
IF(AND(I392&lt;&gt;"",OR(K392="",L392="",M392="",O390="")),"Preenchimento incompleto: empresa sem preço e(ou) fonte de preço e(ou) validade do orçamento e(ou) modalidade de cálculo associados - B04.03",
IF(AND(I393&lt;&gt;"",OR(K393="",L393="",M393="",O390="")),"Preenchimento incompleto: empresa sem preço e(ou) fonte de preço e(ou) validade do orçamento e(ou) modalidade de cálculo associados - B04.04",
IF(AND(I394&lt;&gt;"",OR(K394="",L394="",M394="",O390="")),"Preenchimento incompleto: empresa sem preço e(ou) fonte de preço e(ou) validade do orçamento e(ou) modalidade de cálculo associados - B04.05",
IF(AND(K390&lt;&gt;"",OR(I390="",L390="",M390="",O390="")),"Preenchimento incompleto: preço sem empresa e(ou) fonte do preço associados e(ou) validade do orçamento e(ou) modalidade de cálculo associados - B05.01",
IF(AND(K391&lt;&gt;"",OR(I391="",L391="",M391="",O390="")),"Preenchimento incompleto: preço sem empresa e(ou) fonte do preço associados e(ou) validade do orçamento e(ou) modalidade de cálculo associados - B05.02",
IF(AND(K392&lt;&gt;"",OR(I392="",L392="",M392="",O390="")),"Preenchimento incompleto: preço sem empresa e(ou) fonte do preço associados e(ou) validade do orçamento e(ou) modalidade de cálculo associados - B05.03",
IF(AND(K393&lt;&gt;"",OR(I393="",L393="",M393="",O390="")),"Preenchimento incompleto: preço sem empresa e(ou) fonte do preço associados e(ou) validade do orçamento e(ou) modalidade de cálculo associados - B05.04",
IF(AND(K394&lt;&gt;"",OR(I394="",L394="",M394="",O390="")),"Preenchimento incompleto: preço sem empresa e(ou) fonte do preço associados e(ou) validade do orçamento e(ou) modalidade de cálculo associados - B05.05",
IF(AND(L390&lt;&gt;"",OR(K390="",I390="",M390="",O390="")),"Preenchimento incompleto: fonte do preço sem empresa e(ou) preço associados e(ou) validade do orçamento e(ou) modalidade de cálculo associados - B06.01",
IF(AND(L391&lt;&gt;"",OR(K391="",I391="",M391="",O390="")),"Preenchimento incompleto: fonte do preço sem empresa e(ou) preço associados e(ou) validade do orçamento e(ou) modalidade de cálculo associados - B06.02",
IF(AND(L392&lt;&gt;"",OR(K392="",I392="",M392="",O390="")),"Preenchimento incompleto: fonte do preço sem empresa e(ou) preço associados e(ou) validade do orçamento e(ou) modalidade de cálculo associados - B06.03",
IF(AND(L393&lt;&gt;"",OR(K393="",I393="",M393="",O390="")),"Preenchimento incompleto: fonte do preço sem empresa e(ou) preço associados e(ou) validade do orçamento e(ou) modalidade de cálculo associados - B06.04",
IF(AND(L394&lt;&gt;"",OR(K394="",I394="",M394="",O390="")),"Preenchimento incompleto: fonte do preço sem empresa e(ou) preço associados e(ou) validade do orçamento e(ou) modalidade de cálculo associados - B06.05",
IF(AND(M390&lt;&gt;"",OR(K390="",I390="",L390="",O390="")),"Preenchimento incompleto: validade do orçamento sem empresa e(ou) preço associados e(ou) fonte do preço e(ou) modalidade de cálculo associados - B07.01",
IF(AND(M391&lt;&gt;"",OR(K391="",I391="",L391="",O390="")),"Preenchimento incompleto: validade do orçamento sem empresa e(ou) preço associados e(ou) fonte do preço e(ou) modalidade de cálculo associados - B07.02",
IF(AND(M392&lt;&gt;"",OR(K392="",I392="",L392="",O390="")),"Preenchimento incompleto: validade do orçamento sem empresa e(ou) preço associados e(ou) fonte do preço e(ou) modalidade de cálculo associados - B07.03",
IF(AND(M393&lt;&gt;"",OR(K393="",I393="",L393="",O390="")),"Preenchimento incompleto: validade do orçamento sem empresa e(ou) preço associados e(ou) fonte do preço e(ou) modalidade de cálculo associados - B07.04",
IF(AND(M394&lt;&gt;"",OR(K394="",I394="",L394="",O390="")),"Preenchimento incompleto: validade do orçamento sem empresa e(ou) preço associados e(ou) fonte do preço e(ou) modalidade de cálculo associados - B07.05",
IF(O390="","Preenchimento incompleto: modalidade de cálculo não informada - B08.01",
IF(V390="Erro: há repetição de empresa de mídia especializada para o item sendo precificado - B09.01a05","Erro: há repetição de empresa de mídia especializada para o item sendo precificado - B09.01a05",
IF(W390="Erro: há repetição de empresa de orçamento de empresa para o item sendo precificado - B10.01a05","Erro: há repetição de empresa de orçamento de empresa para o item sendo precificado - B10.01a05",
IF(X390="Erro: a fonte de preços informada é incompatível com compras governamentais - B11.01a05","Erro: a fonte de preços informada é incompatível com compras governamentais - B11.01a05",
IF(Y390="Erro: a fonte de preços informada é incompatível com compras governamentais - B12.01a05","Erro: a fonte de preços informada é incompatível com compras governamentais - B12.01a05",
IF(Z390="Erro: há linhas sendo puladas - B13.01a04","Erro: há linhas sendo puladas - B13.01a04",
IF(AA390="Erro: há linhas sendo puladas - B14.01a05","Erro: há linhas sendo puladas - B14.01a05",
IF(AB390="Erro: há linhas sendo puladas - B15.01a05","Erro: há linhas sendo puladas - B15.01a05",
IF(AC390="Erro: há linhas sendo puladas - B16.01a05","Erro: há linhas sendo puladas - B16.01a05",
IF(AND(P390&lt;&gt;"",P390=0),"Preenchimento incompleto: número de propostas válidas igual a zero - B17.01",
"Preenchimento correto"))))))))))))))))))))))))))))))))))</f>
        <v/>
      </c>
      <c r="U390" s="23"/>
      <c r="V390" s="121" t="str">
        <f t="shared" ref="V390" si="1351" xml:space="preserve">
IF(COUNTIFS(I390:I394,I390,L390:L394,"=Mídia especializada")&gt;1,"Erro: há repetição de empresa de mídia especializada para o item sendo precificado - B09.01a05",
IF(COUNTIFS(I390:I394,I391,L390:L394,"=Mídia especializada")&gt;1,"Erro: há repetição de empresa de mídia especializada para o item sendo precificado - B09.01a05",
IF(COUNTIFS(I390:I394,I392,L390:L394,"=Mídia especializada")&gt;1,"Erro: há repetição de empresa de mídia especializada para o item sendo precificado - B09.01a05",
IF(COUNTIFS(I390:I394,I393,L390:L394,"=Mídia especializada")&gt;1,"Erro: há repetição de empresa de mídia especializada para o item sendo precificado - B09.01a05",
IF(COUNTIFS(I390:I394,I394,L390:L394,"=Mídia especializada")&gt;1,"Erro: há repetição de empresa de mídia especializada para o item sendo precificado - B09.01a05",
"***")))))</f>
        <v>***</v>
      </c>
      <c r="W390" s="119" t="str">
        <f t="shared" ref="W390" si="1352" xml:space="preserve">
IF(COUNTIFS(I390:I394,I390,L390:L394,"=Orçamento de empresa")&gt;1,"Erro: há repetição de empresa de orçamento de empresa para o item sendo precificado - B10.01a05",
IF(COUNTIFS(I390:I394,I391,L390:L394,"=Orçamento de empresa")&gt;1,"Erro: há repetição de empresa de orçamento de empresa para o item sendo precificado - B10.01a05",
IF(COUNTIFS(I390:I394,I392,L390:L394,"=Orçamento de empresa")&gt;1,"Erro: há repetição de empresa de orçamento de empresa para o item sendo precificado - B10.01a05",
IF(COUNTIFS(I390:I394,I393,L390:L394,"=Orçamento de empresa")&gt;1,"Erro: há repetição de empresa de orçamento de empresa para o item sendo precificado - B10.01a05",
IF(COUNTIFS(I390:I394,I394,L390:L394,"=Orçamento de empresa")&gt;1,"Erro: há repetição de empresa de orçamento de empresa para o item sendo precificado - B10.01a05",
"***")))))</f>
        <v>***</v>
      </c>
      <c r="X390" s="119" t="str">
        <f t="shared" ref="X390" si="1353" xml:space="preserve">
IF(AND(I390="Compras governamentais",K390&lt;&gt;"",L390="Orçamento de empresa"),"Erro: a fonte de preços informada é incompatível com compras governamentais - B11.01a05",
IF(AND(I391="Compras governamentais",K391&lt;&gt;"",L391="Orçamento de empresa"),"Erro: a fonte de preços informada é incompatível com compras governamentais - B11.01a05",
IF(AND(I392="Compras governamentais",K392&lt;&gt;"",L392="Orçamento de empresa"),"Erro: a fonte de preços informada é incompatível com compras governamentais - B11.01a05",
IF(AND(I393="Compras governamentais",K393&lt;&gt;"",L393="Orçamento de empresa"),"Erro: a fonte de preços informada é incompatível com compras governamentais - B11.01a05",
IF(AND(I394="Compras governamentais",K394&lt;&gt;"",L394="Orçamento de empresa"),"Erro: a fonte de preços informada é incompatível com compras governamentais - B11.01a05",
"***")))))</f>
        <v>***</v>
      </c>
      <c r="Y390" s="119" t="str">
        <f t="shared" ref="Y390" si="1354" xml:space="preserve">
IF(AND(I390="Compras governamentais",K390&lt;&gt;"",L390="Mídia especializada"),"Erro: a fonte de preços informada é incompatível com compras governamentais - B12.01a05",
IF(AND(I391="Compras governamentais",K391&lt;&gt;"",L391="Mídia especializada"),"Erro: a fonte de preços informada é incompatível com compras governamentais - B12.01a05",
IF(AND(I392="Compras governamentais",K392&lt;&gt;"",L392="Mídia especializada"),"Erro: a fonte de preços informada é incompatível com compras governamentais - B12.01a05",
IF(AND(I393="Compras governamentais",K393&lt;&gt;"",L393="Mídia especializada"),"Erro: a fonte de preços informada é incompatível com compras governamentais - B12.01a05",
IF(AND(I394="Compras governamentais",K394&lt;&gt;"",L394="Mídia especializada"),"Erro: a fonte de preços informada é incompatível com compras governamentais - B12.01a05",
"***")))))</f>
        <v>***</v>
      </c>
      <c r="Z390" s="119" t="str">
        <f t="shared" ref="Z390" si="1355" xml:space="preserve">
IF(AND(I391&lt;&gt;"",OR(I390="")),"Erro: há linhas sendo puladas - B13.01a04",
IF(AND(I392&lt;&gt;"",OR(I390="",I391="")),"Erro: há linhas sendo puladas - B13.01a04",
IF(AND(I393&lt;&gt;"",OR(I390="",I391="",I392="")),"Erro: há linhas sendo puladas - B13.01a04",
IF(AND(I394&lt;&gt;"",OR(I390="",I391="",I392="",I393="")),"Erro: há linhas sendo puladas - B13.01a04",
"***"))))</f>
        <v>***</v>
      </c>
      <c r="AA390" s="119" t="str">
        <f t="shared" ref="AA390" si="1356" xml:space="preserve">
IF(AND(K391&lt;&gt;"",OR(K390="")),"Erro: há linhas sendo puladas - B14.01a05",
IF(AND(K392&lt;&gt;"",OR(K390="",K391="")),"Erro: há linhas sendo puladas - B14.01a05",
IF(AND(K393&lt;&gt;"",OR(K390="",K391="",K392="")),"Erro: há linhas sendo puladas - B14.01a05",
IF(AND(K394&lt;&gt;"",OR(K390="",K391="",K392="",K393="")),"Erro: há linhas sendo puladas - B14.01a05",
"***"))))</f>
        <v>***</v>
      </c>
      <c r="AB390" s="119" t="str">
        <f t="shared" ref="AB390" si="1357" xml:space="preserve">
IF(AND(L391&lt;&gt;"",OR(L390="")),"Erro: há linhas sendo puladas - B15.01a05",
IF(AND(L392&lt;&gt;"",OR(L390="",L391="")),"Erro: há linhas sendo puladas - B15.01a05",
IF(AND(L393&lt;&gt;"",OR(L390="",L391="",L392="")),"Erro: há linhas sendo puladas - B15.01a05",
IF(AND(L394&lt;&gt;"",OR(L390="",L391="",L392="",L393="")),"Erro: há linhas sendo puladas - B15.01a05",
"***"))))</f>
        <v>***</v>
      </c>
      <c r="AC390" s="119" t="str">
        <f t="shared" ref="AC390" si="1358" xml:space="preserve">
IF(AND(M391&lt;&gt;"",OR(M390="")),"Erro: há linhas sendo puladas - B16.01a05",
IF(AND(M392&lt;&gt;"",OR(M390="",M391="")),"Erro: há linhas sendo puladas - B16.01a05",
IF(AND(M393&lt;&gt;"",OR(M390="",M391="",M392="")),"Erro: há linhas sendo puladas - B16.01a05",
IF(AND(M394&lt;&gt;"",OR(M390="",M391="",M392="",M393="")),"Erro: há linhas sendo puladas - B16.01a05",
"***"))))</f>
        <v>***</v>
      </c>
      <c r="AD390" s="131" t="str">
        <f t="shared" ref="AD390" si="1359" xml:space="preserve">
IF(T390&lt;&gt;"Preenchimento correto","",
IF(K390="","",
IF(M390="Não válido","",
K390)))</f>
        <v/>
      </c>
    </row>
    <row r="391" spans="1:30" ht="15" customHeight="1">
      <c r="A391" s="242"/>
      <c r="B391" s="264"/>
      <c r="C391" s="217"/>
      <c r="D391" s="218"/>
      <c r="E391" s="219"/>
      <c r="F391" s="220"/>
      <c r="G391" s="221"/>
      <c r="H391" s="35">
        <v>2</v>
      </c>
      <c r="I391" s="172"/>
      <c r="J391" s="36" t="str">
        <f xml:space="preserve">
IF(I391="","",
VLOOKUP(I391,'BD EMPRES'!$B$8:$C$507,2,FALSE))</f>
        <v/>
      </c>
      <c r="K391" s="178"/>
      <c r="L391" s="179"/>
      <c r="M391" s="179"/>
      <c r="N391" s="180"/>
      <c r="O391" s="223"/>
      <c r="P391" s="228"/>
      <c r="Q391" s="230"/>
      <c r="R391" s="232"/>
      <c r="S391" s="234"/>
      <c r="T391" s="236"/>
      <c r="U391" s="23"/>
      <c r="V391" s="122"/>
      <c r="W391" s="118"/>
      <c r="X391" s="118"/>
      <c r="Y391" s="118"/>
      <c r="Z391" s="118"/>
      <c r="AA391" s="118"/>
      <c r="AB391" s="118"/>
      <c r="AC391" s="118"/>
      <c r="AD391" s="132" t="str">
        <f t="shared" ref="AD391" si="1360" xml:space="preserve">
IF(T390&lt;&gt;"Preenchimento correto","",
IF(K391="","",
IF(M391="Não válido","",
K391)))</f>
        <v/>
      </c>
    </row>
    <row r="392" spans="1:30" ht="15" customHeight="1">
      <c r="A392" s="242"/>
      <c r="B392" s="264"/>
      <c r="C392" s="217"/>
      <c r="D392" s="218"/>
      <c r="E392" s="219"/>
      <c r="F392" s="220"/>
      <c r="G392" s="221"/>
      <c r="H392" s="35">
        <v>3</v>
      </c>
      <c r="I392" s="172"/>
      <c r="J392" s="36" t="str">
        <f xml:space="preserve">
IF(I392="","",
VLOOKUP(I392,'BD EMPRES'!$B$8:$C$507,2,FALSE))</f>
        <v/>
      </c>
      <c r="K392" s="178"/>
      <c r="L392" s="179"/>
      <c r="M392" s="179"/>
      <c r="N392" s="180"/>
      <c r="O392" s="223"/>
      <c r="P392" s="228"/>
      <c r="Q392" s="230"/>
      <c r="R392" s="232"/>
      <c r="S392" s="234"/>
      <c r="T392" s="236"/>
      <c r="U392" s="23"/>
      <c r="V392" s="122"/>
      <c r="W392" s="118"/>
      <c r="X392" s="118"/>
      <c r="Y392" s="118"/>
      <c r="Z392" s="118"/>
      <c r="AA392" s="118"/>
      <c r="AB392" s="118"/>
      <c r="AC392" s="118"/>
      <c r="AD392" s="132" t="str">
        <f t="shared" ref="AD392" si="1361" xml:space="preserve">
IF(T390&lt;&gt;"Preenchimento correto","",
IF(K392="","",
IF(M392="Não válido","",
K392)))</f>
        <v/>
      </c>
    </row>
    <row r="393" spans="1:30" ht="15" customHeight="1">
      <c r="A393" s="242"/>
      <c r="B393" s="264"/>
      <c r="C393" s="217"/>
      <c r="D393" s="218"/>
      <c r="E393" s="219"/>
      <c r="F393" s="220"/>
      <c r="G393" s="221"/>
      <c r="H393" s="35">
        <v>4</v>
      </c>
      <c r="I393" s="172"/>
      <c r="J393" s="36" t="str">
        <f xml:space="preserve">
IF(I393="","",
VLOOKUP(I393,'BD EMPRES'!$B$8:$C$507,2,FALSE))</f>
        <v/>
      </c>
      <c r="K393" s="178"/>
      <c r="L393" s="179"/>
      <c r="M393" s="179"/>
      <c r="N393" s="180"/>
      <c r="O393" s="223"/>
      <c r="P393" s="228"/>
      <c r="Q393" s="230"/>
      <c r="R393" s="232"/>
      <c r="S393" s="234"/>
      <c r="T393" s="236"/>
      <c r="U393" s="23"/>
      <c r="V393" s="122"/>
      <c r="W393" s="118"/>
      <c r="X393" s="118"/>
      <c r="Y393" s="118"/>
      <c r="Z393" s="118"/>
      <c r="AA393" s="118"/>
      <c r="AB393" s="118"/>
      <c r="AC393" s="118"/>
      <c r="AD393" s="132" t="str">
        <f t="shared" ref="AD393" si="1362" xml:space="preserve">
IF(T390&lt;&gt;"Preenchimento correto","",
IF(K393="","",
IF(M393="Não válido","",
K393)))</f>
        <v/>
      </c>
    </row>
    <row r="394" spans="1:30" ht="15" customHeight="1">
      <c r="A394" s="242"/>
      <c r="B394" s="265"/>
      <c r="C394" s="217"/>
      <c r="D394" s="218"/>
      <c r="E394" s="219"/>
      <c r="F394" s="220"/>
      <c r="G394" s="221"/>
      <c r="H394" s="37">
        <v>5</v>
      </c>
      <c r="I394" s="172"/>
      <c r="J394" s="38" t="str">
        <f xml:space="preserve">
IF(I394="","",
VLOOKUP(I394,'BD EMPRES'!$B$8:$C$507,2,FALSE))</f>
        <v/>
      </c>
      <c r="K394" s="183"/>
      <c r="L394" s="181"/>
      <c r="M394" s="181"/>
      <c r="N394" s="182"/>
      <c r="O394" s="224"/>
      <c r="P394" s="228"/>
      <c r="Q394" s="230"/>
      <c r="R394" s="232"/>
      <c r="S394" s="234"/>
      <c r="T394" s="236"/>
      <c r="U394" s="23"/>
      <c r="V394" s="133"/>
      <c r="W394" s="134"/>
      <c r="X394" s="134"/>
      <c r="Y394" s="134"/>
      <c r="Z394" s="134"/>
      <c r="AA394" s="134"/>
      <c r="AB394" s="134"/>
      <c r="AC394" s="134"/>
      <c r="AD394" s="135" t="str">
        <f t="shared" ref="AD394" si="1363" xml:space="preserve">
IF(T390&gt;"Preenchimento correto","",
IF(K394="","",
IF(M394="Não válido","",
K394)))</f>
        <v/>
      </c>
    </row>
    <row r="395" spans="1:30" ht="15" customHeight="1">
      <c r="A395" s="242"/>
      <c r="B395" s="263" t="str">
        <f>IF(OR('BD ITEM'!$Q89&lt;&gt;"Preenchimento correto"),"",'BD ITEM'!B89)</f>
        <v/>
      </c>
      <c r="C395" s="217" t="str">
        <f>IF(OR('BD ITEM'!$Q89&lt;&gt;"Preenchimento correto"),"",'BD ITEM'!C89)</f>
        <v/>
      </c>
      <c r="D395" s="218" t="str">
        <f>IF(OR('BD ITEM'!$Q89&lt;&gt;"Preenchimento correto"),"",'BD ITEM'!D89)</f>
        <v/>
      </c>
      <c r="E395" s="219" t="str">
        <f>IF(OR('BD ITEM'!$Q89&lt;&gt;"Preenchimento correto"),"",'BD ITEM'!J89)</f>
        <v/>
      </c>
      <c r="F395" s="220" t="str">
        <f>IF(OR('BD ITEM'!$Q89&lt;&gt;"Preenchimento correto"),"",'BD ITEM'!K89)</f>
        <v/>
      </c>
      <c r="G395" s="221" t="str">
        <f>IF(OR('BD ITEM'!$Q89&lt;&gt;"Preenchimento correto"),"",'BD ITEM'!L89)</f>
        <v/>
      </c>
      <c r="H395" s="39">
        <v>1</v>
      </c>
      <c r="I395" s="173"/>
      <c r="J395" s="34" t="str">
        <f xml:space="preserve">
IF(I395="","",
VLOOKUP(I395,'BD EMPRES'!$B$8:$C$507,2,FALSE))</f>
        <v/>
      </c>
      <c r="K395" s="175"/>
      <c r="L395" s="176"/>
      <c r="M395" s="176"/>
      <c r="N395" s="177"/>
      <c r="O395" s="222"/>
      <c r="P395" s="228" t="str">
        <f t="shared" ref="P395" si="1364" xml:space="preserve">
IF(AND(K395="",K396="",K397="",K398="",K399=""),"",
COUNTIFS(K395:K399,"&lt;&gt;""",M395:M399,"=Válido"))</f>
        <v/>
      </c>
      <c r="Q395" s="230" t="str">
        <f t="shared" ref="Q395" si="1365" xml:space="preserve">
IF(T395&lt;&gt;"Preenchimento correto","",
IF(P395=1,0,
IF(P395=0,"",
IF(P395="","",
ROUND(_xlfn.STDEV.S(AD395:AD399)/AVERAGE(AD395:AD399),4)))))</f>
        <v/>
      </c>
      <c r="R395" s="232" t="str">
        <f t="shared" ref="R395" si="1366" xml:space="preserve">
IF(T395&lt;&gt;"Preenchimento correto","",
IF(P395="","",
IF(P395=0,"",
IF(O395="","",
IF(O395="Menor valor",MIN(AD395:AD399),
IF(AND(O395="Tend. central",Q395&lt;=0.25),ROUND(AVERAGE(AD395:AD399),2),
IF(AND(O395="Tend. central",Q395&gt;0.25),ROUND(MEDIAN(AD395:AD399),2))))))))</f>
        <v/>
      </c>
      <c r="S395" s="234" t="str">
        <f t="shared" ref="S395" si="1367" xml:space="preserve">
IF(T395&lt;&gt;"Preenchimento correto","",
IF(O395="","",
IF(P395="","",
IF(P395=0,"",
IF(OR(G395="",R395=""),"",
G395*R395)))))</f>
        <v/>
      </c>
      <c r="T395" s="236" t="str">
        <f t="shared" ref="T395" si="1368" xml:space="preserve">
IF(AND(A395="",B395="",I395="",I396="",I397="",I398="",I399="",K395="",K396="",K397="",K398="",K399="",L395="",L396="",L397="",L398="",L399="",M395="",M396="",M397="",M398="",M399="",O395=""),"",
IF(A395="","Preenchimento incompleto: falta informar o ID SEC - B01.01",
IF(AND(A395&lt;&gt;"",B395&lt;&gt;"",I395="",I396="",I397="",I398="",I399="",K395="",K396="",K397="",K398="",K399="",L395="",L396="",L397="",L398="",L399="",M395="",M396="",M397="",M398="",M399="",O395=""),"Preenchimento incompleto: item sem nenhuma informação de empresa e preço e fonte de preço e validade do orçamento e modalidade de cálculo - B02.01",
IF(AND(B395="",OR(I395&lt;&gt;"",I396&lt;&gt;"",I397&lt;&gt;"",I398&lt;&gt;"",I399&lt;&gt;"",K395&lt;&gt;"",K396&lt;&gt;"",K397&lt;&gt;"",K398&lt;&gt;"",K399&lt;&gt;"",L395&lt;&gt;"",L396&lt;&gt;"",L397&lt;&gt;"",L398&lt;&gt;"",L399&lt;&gt;"",M395&lt;&gt;"",M396&lt;&gt;"",M397&lt;&gt;"",M398&lt;&gt;"",M399&lt;&gt;"",O395&lt;&gt;"")),"Erro: há empresa(s) e/ou preço(s) e/ou fonte(s) de preço e/ou validade(s) do orçamento e/ou modalidade de cálculo informados para item inexistente - B03.01",
IF(AND(I395&lt;&gt;"",OR(K395="",L395="",M395="",O395="")),"Preenchimento incompleto: empresa sem preço e(ou) fonte de preço e(ou) validade do orçamento e(ou) modalidade de cálculo associados - B04.01",
IF(AND(I396&lt;&gt;"",OR(K396="",L396="",M396="",O395="")),"Preenchimento incompleto: empresa sem preço e(ou) fonte de preço e(ou) validade do orçamento e(ou) modalidade de cálculo associados - B04.02",
IF(AND(I397&lt;&gt;"",OR(K397="",L397="",M397="",O395="")),"Preenchimento incompleto: empresa sem preço e(ou) fonte de preço e(ou) validade do orçamento e(ou) modalidade de cálculo associados - B04.03",
IF(AND(I398&lt;&gt;"",OR(K398="",L398="",M398="",O395="")),"Preenchimento incompleto: empresa sem preço e(ou) fonte de preço e(ou) validade do orçamento e(ou) modalidade de cálculo associados - B04.04",
IF(AND(I399&lt;&gt;"",OR(K399="",L399="",M399="",O395="")),"Preenchimento incompleto: empresa sem preço e(ou) fonte de preço e(ou) validade do orçamento e(ou) modalidade de cálculo associados - B04.05",
IF(AND(K395&lt;&gt;"",OR(I395="",L395="",M395="",O395="")),"Preenchimento incompleto: preço sem empresa e(ou) fonte do preço associados e(ou) validade do orçamento e(ou) modalidade de cálculo associados - B05.01",
IF(AND(K396&lt;&gt;"",OR(I396="",L396="",M396="",O395="")),"Preenchimento incompleto: preço sem empresa e(ou) fonte do preço associados e(ou) validade do orçamento e(ou) modalidade de cálculo associados - B05.02",
IF(AND(K397&lt;&gt;"",OR(I397="",L397="",M397="",O395="")),"Preenchimento incompleto: preço sem empresa e(ou) fonte do preço associados e(ou) validade do orçamento e(ou) modalidade de cálculo associados - B05.03",
IF(AND(K398&lt;&gt;"",OR(I398="",L398="",M398="",O395="")),"Preenchimento incompleto: preço sem empresa e(ou) fonte do preço associados e(ou) validade do orçamento e(ou) modalidade de cálculo associados - B05.04",
IF(AND(K399&lt;&gt;"",OR(I399="",L399="",M399="",O395="")),"Preenchimento incompleto: preço sem empresa e(ou) fonte do preço associados e(ou) validade do orçamento e(ou) modalidade de cálculo associados - B05.05",
IF(AND(L395&lt;&gt;"",OR(K395="",I395="",M395="",O395="")),"Preenchimento incompleto: fonte do preço sem empresa e(ou) preço associados e(ou) validade do orçamento e(ou) modalidade de cálculo associados - B06.01",
IF(AND(L396&lt;&gt;"",OR(K396="",I396="",M396="",O395="")),"Preenchimento incompleto: fonte do preço sem empresa e(ou) preço associados e(ou) validade do orçamento e(ou) modalidade de cálculo associados - B06.02",
IF(AND(L397&lt;&gt;"",OR(K397="",I397="",M397="",O395="")),"Preenchimento incompleto: fonte do preço sem empresa e(ou) preço associados e(ou) validade do orçamento e(ou) modalidade de cálculo associados - B06.03",
IF(AND(L398&lt;&gt;"",OR(K398="",I398="",M398="",O395="")),"Preenchimento incompleto: fonte do preço sem empresa e(ou) preço associados e(ou) validade do orçamento e(ou) modalidade de cálculo associados - B06.04",
IF(AND(L399&lt;&gt;"",OR(K399="",I399="",M399="",O395="")),"Preenchimento incompleto: fonte do preço sem empresa e(ou) preço associados e(ou) validade do orçamento e(ou) modalidade de cálculo associados - B06.05",
IF(AND(M395&lt;&gt;"",OR(K395="",I395="",L395="",O395="")),"Preenchimento incompleto: validade do orçamento sem empresa e(ou) preço associados e(ou) fonte do preço e(ou) modalidade de cálculo associados - B07.01",
IF(AND(M396&lt;&gt;"",OR(K396="",I396="",L396="",O395="")),"Preenchimento incompleto: validade do orçamento sem empresa e(ou) preço associados e(ou) fonte do preço e(ou) modalidade de cálculo associados - B07.02",
IF(AND(M397&lt;&gt;"",OR(K397="",I397="",L397="",O395="")),"Preenchimento incompleto: validade do orçamento sem empresa e(ou) preço associados e(ou) fonte do preço e(ou) modalidade de cálculo associados - B07.03",
IF(AND(M398&lt;&gt;"",OR(K398="",I398="",L398="",O395="")),"Preenchimento incompleto: validade do orçamento sem empresa e(ou) preço associados e(ou) fonte do preço e(ou) modalidade de cálculo associados - B07.04",
IF(AND(M399&lt;&gt;"",OR(K399="",I399="",L399="",O395="")),"Preenchimento incompleto: validade do orçamento sem empresa e(ou) preço associados e(ou) fonte do preço e(ou) modalidade de cálculo associados - B07.05",
IF(O395="","Preenchimento incompleto: modalidade de cálculo não informada - B08.01",
IF(V395="Erro: há repetição de empresa de mídia especializada para o item sendo precificado - B09.01a05","Erro: há repetição de empresa de mídia especializada para o item sendo precificado - B09.01a05",
IF(W395="Erro: há repetição de empresa de orçamento de empresa para o item sendo precificado - B10.01a05","Erro: há repetição de empresa de orçamento de empresa para o item sendo precificado - B10.01a05",
IF(X395="Erro: a fonte de preços informada é incompatível com compras governamentais - B11.01a05","Erro: a fonte de preços informada é incompatível com compras governamentais - B11.01a05",
IF(Y395="Erro: a fonte de preços informada é incompatível com compras governamentais - B12.01a05","Erro: a fonte de preços informada é incompatível com compras governamentais - B12.01a05",
IF(Z395="Erro: há linhas sendo puladas - B13.01a04","Erro: há linhas sendo puladas - B13.01a04",
IF(AA395="Erro: há linhas sendo puladas - B14.01a05","Erro: há linhas sendo puladas - B14.01a05",
IF(AB395="Erro: há linhas sendo puladas - B15.01a05","Erro: há linhas sendo puladas - B15.01a05",
IF(AC395="Erro: há linhas sendo puladas - B16.01a05","Erro: há linhas sendo puladas - B16.01a05",
IF(AND(P395&lt;&gt;"",P395=0),"Preenchimento incompleto: número de propostas válidas igual a zero - B17.01",
"Preenchimento correto"))))))))))))))))))))))))))))))))))</f>
        <v/>
      </c>
      <c r="U395" s="23"/>
      <c r="V395" s="121" t="str">
        <f t="shared" ref="V395" si="1369" xml:space="preserve">
IF(COUNTIFS(I395:I399,I395,L395:L399,"=Mídia especializada")&gt;1,"Erro: há repetição de empresa de mídia especializada para o item sendo precificado - B09.01a05",
IF(COUNTIFS(I395:I399,I396,L395:L399,"=Mídia especializada")&gt;1,"Erro: há repetição de empresa de mídia especializada para o item sendo precificado - B09.01a05",
IF(COUNTIFS(I395:I399,I397,L395:L399,"=Mídia especializada")&gt;1,"Erro: há repetição de empresa de mídia especializada para o item sendo precificado - B09.01a05",
IF(COUNTIFS(I395:I399,I398,L395:L399,"=Mídia especializada")&gt;1,"Erro: há repetição de empresa de mídia especializada para o item sendo precificado - B09.01a05",
IF(COUNTIFS(I395:I399,I399,L395:L399,"=Mídia especializada")&gt;1,"Erro: há repetição de empresa de mídia especializada para o item sendo precificado - B09.01a05",
"***")))))</f>
        <v>***</v>
      </c>
      <c r="W395" s="119" t="str">
        <f t="shared" ref="W395" si="1370" xml:space="preserve">
IF(COUNTIFS(I395:I399,I395,L395:L399,"=Orçamento de empresa")&gt;1,"Erro: há repetição de empresa de orçamento de empresa para o item sendo precificado - B10.01a05",
IF(COUNTIFS(I395:I399,I396,L395:L399,"=Orçamento de empresa")&gt;1,"Erro: há repetição de empresa de orçamento de empresa para o item sendo precificado - B10.01a05",
IF(COUNTIFS(I395:I399,I397,L395:L399,"=Orçamento de empresa")&gt;1,"Erro: há repetição de empresa de orçamento de empresa para o item sendo precificado - B10.01a05",
IF(COUNTIFS(I395:I399,I398,L395:L399,"=Orçamento de empresa")&gt;1,"Erro: há repetição de empresa de orçamento de empresa para o item sendo precificado - B10.01a05",
IF(COUNTIFS(I395:I399,I399,L395:L399,"=Orçamento de empresa")&gt;1,"Erro: há repetição de empresa de orçamento de empresa para o item sendo precificado - B10.01a05",
"***")))))</f>
        <v>***</v>
      </c>
      <c r="X395" s="119" t="str">
        <f t="shared" ref="X395" si="1371" xml:space="preserve">
IF(AND(I395="Compras governamentais",K395&lt;&gt;"",L395="Orçamento de empresa"),"Erro: a fonte de preços informada é incompatível com compras governamentais - B11.01a05",
IF(AND(I396="Compras governamentais",K396&lt;&gt;"",L396="Orçamento de empresa"),"Erro: a fonte de preços informada é incompatível com compras governamentais - B11.01a05",
IF(AND(I397="Compras governamentais",K397&lt;&gt;"",L397="Orçamento de empresa"),"Erro: a fonte de preços informada é incompatível com compras governamentais - B11.01a05",
IF(AND(I398="Compras governamentais",K398&lt;&gt;"",L398="Orçamento de empresa"),"Erro: a fonte de preços informada é incompatível com compras governamentais - B11.01a05",
IF(AND(I399="Compras governamentais",K399&lt;&gt;"",L399="Orçamento de empresa"),"Erro: a fonte de preços informada é incompatível com compras governamentais - B11.01a05",
"***")))))</f>
        <v>***</v>
      </c>
      <c r="Y395" s="119" t="str">
        <f t="shared" ref="Y395" si="1372" xml:space="preserve">
IF(AND(I395="Compras governamentais",K395&lt;&gt;"",L395="Mídia especializada"),"Erro: a fonte de preços informada é incompatível com compras governamentais - B12.01a05",
IF(AND(I396="Compras governamentais",K396&lt;&gt;"",L396="Mídia especializada"),"Erro: a fonte de preços informada é incompatível com compras governamentais - B12.01a05",
IF(AND(I397="Compras governamentais",K397&lt;&gt;"",L397="Mídia especializada"),"Erro: a fonte de preços informada é incompatível com compras governamentais - B12.01a05",
IF(AND(I398="Compras governamentais",K398&lt;&gt;"",L398="Mídia especializada"),"Erro: a fonte de preços informada é incompatível com compras governamentais - B12.01a05",
IF(AND(I399="Compras governamentais",K399&lt;&gt;"",L399="Mídia especializada"),"Erro: a fonte de preços informada é incompatível com compras governamentais - B12.01a05",
"***")))))</f>
        <v>***</v>
      </c>
      <c r="Z395" s="119" t="str">
        <f t="shared" ref="Z395" si="1373" xml:space="preserve">
IF(AND(I396&lt;&gt;"",OR(I395="")),"Erro: há linhas sendo puladas - B13.01a04",
IF(AND(I397&lt;&gt;"",OR(I395="",I396="")),"Erro: há linhas sendo puladas - B13.01a04",
IF(AND(I398&lt;&gt;"",OR(I395="",I396="",I397="")),"Erro: há linhas sendo puladas - B13.01a04",
IF(AND(I399&lt;&gt;"",OR(I395="",I396="",I397="",I398="")),"Erro: há linhas sendo puladas - B13.01a04",
"***"))))</f>
        <v>***</v>
      </c>
      <c r="AA395" s="119" t="str">
        <f t="shared" ref="AA395" si="1374" xml:space="preserve">
IF(AND(K396&lt;&gt;"",OR(K395="")),"Erro: há linhas sendo puladas - B14.01a05",
IF(AND(K397&lt;&gt;"",OR(K395="",K396="")),"Erro: há linhas sendo puladas - B14.01a05",
IF(AND(K398&lt;&gt;"",OR(K395="",K396="",K397="")),"Erro: há linhas sendo puladas - B14.01a05",
IF(AND(K399&lt;&gt;"",OR(K395="",K396="",K397="",K398="")),"Erro: há linhas sendo puladas - B14.01a05",
"***"))))</f>
        <v>***</v>
      </c>
      <c r="AB395" s="119" t="str">
        <f t="shared" ref="AB395" si="1375" xml:space="preserve">
IF(AND(L396&lt;&gt;"",OR(L395="")),"Erro: há linhas sendo puladas - B15.01a05",
IF(AND(L397&lt;&gt;"",OR(L395="",L396="")),"Erro: há linhas sendo puladas - B15.01a05",
IF(AND(L398&lt;&gt;"",OR(L395="",L396="",L397="")),"Erro: há linhas sendo puladas - B15.01a05",
IF(AND(L399&lt;&gt;"",OR(L395="",L396="",L397="",L398="")),"Erro: há linhas sendo puladas - B15.01a05",
"***"))))</f>
        <v>***</v>
      </c>
      <c r="AC395" s="119" t="str">
        <f t="shared" ref="AC395" si="1376" xml:space="preserve">
IF(AND(M396&lt;&gt;"",OR(M395="")),"Erro: há linhas sendo puladas - B16.01a05",
IF(AND(M397&lt;&gt;"",OR(M395="",M396="")),"Erro: há linhas sendo puladas - B16.01a05",
IF(AND(M398&lt;&gt;"",OR(M395="",M396="",M397="")),"Erro: há linhas sendo puladas - B16.01a05",
IF(AND(M399&lt;&gt;"",OR(M395="",M396="",M397="",M398="")),"Erro: há linhas sendo puladas - B16.01a05",
"***"))))</f>
        <v>***</v>
      </c>
      <c r="AD395" s="131" t="str">
        <f t="shared" ref="AD395" si="1377" xml:space="preserve">
IF(T395&lt;&gt;"Preenchimento correto","",
IF(K395="","",
IF(M395="Não válido","",
K395)))</f>
        <v/>
      </c>
    </row>
    <row r="396" spans="1:30" ht="15" customHeight="1">
      <c r="A396" s="242"/>
      <c r="B396" s="264"/>
      <c r="C396" s="217"/>
      <c r="D396" s="218"/>
      <c r="E396" s="219"/>
      <c r="F396" s="220"/>
      <c r="G396" s="221"/>
      <c r="H396" s="35">
        <v>2</v>
      </c>
      <c r="I396" s="172"/>
      <c r="J396" s="36" t="str">
        <f xml:space="preserve">
IF(I396="","",
VLOOKUP(I396,'BD EMPRES'!$B$8:$C$507,2,FALSE))</f>
        <v/>
      </c>
      <c r="K396" s="178"/>
      <c r="L396" s="179"/>
      <c r="M396" s="179"/>
      <c r="N396" s="180"/>
      <c r="O396" s="223"/>
      <c r="P396" s="228"/>
      <c r="Q396" s="230"/>
      <c r="R396" s="232"/>
      <c r="S396" s="234"/>
      <c r="T396" s="236"/>
      <c r="U396" s="23"/>
      <c r="V396" s="122"/>
      <c r="W396" s="118"/>
      <c r="X396" s="118"/>
      <c r="Y396" s="118"/>
      <c r="Z396" s="118"/>
      <c r="AA396" s="118"/>
      <c r="AB396" s="118"/>
      <c r="AC396" s="118"/>
      <c r="AD396" s="132" t="str">
        <f t="shared" ref="AD396" si="1378" xml:space="preserve">
IF(T395&lt;&gt;"Preenchimento correto","",
IF(K396="","",
IF(M396="Não válido","",
K396)))</f>
        <v/>
      </c>
    </row>
    <row r="397" spans="1:30" ht="15" customHeight="1">
      <c r="A397" s="242"/>
      <c r="B397" s="264"/>
      <c r="C397" s="217"/>
      <c r="D397" s="218"/>
      <c r="E397" s="219"/>
      <c r="F397" s="220"/>
      <c r="G397" s="221"/>
      <c r="H397" s="35">
        <v>3</v>
      </c>
      <c r="I397" s="172"/>
      <c r="J397" s="36" t="str">
        <f xml:space="preserve">
IF(I397="","",
VLOOKUP(I397,'BD EMPRES'!$B$8:$C$507,2,FALSE))</f>
        <v/>
      </c>
      <c r="K397" s="178"/>
      <c r="L397" s="179"/>
      <c r="M397" s="179"/>
      <c r="N397" s="180"/>
      <c r="O397" s="223"/>
      <c r="P397" s="228"/>
      <c r="Q397" s="230"/>
      <c r="R397" s="232"/>
      <c r="S397" s="234"/>
      <c r="T397" s="236"/>
      <c r="U397" s="23"/>
      <c r="V397" s="122"/>
      <c r="W397" s="118"/>
      <c r="X397" s="118"/>
      <c r="Y397" s="118"/>
      <c r="Z397" s="118"/>
      <c r="AA397" s="118"/>
      <c r="AB397" s="118"/>
      <c r="AC397" s="118"/>
      <c r="AD397" s="132" t="str">
        <f t="shared" ref="AD397" si="1379" xml:space="preserve">
IF(T395&lt;&gt;"Preenchimento correto","",
IF(K397="","",
IF(M397="Não válido","",
K397)))</f>
        <v/>
      </c>
    </row>
    <row r="398" spans="1:30" ht="15" customHeight="1">
      <c r="A398" s="242"/>
      <c r="B398" s="264"/>
      <c r="C398" s="217"/>
      <c r="D398" s="218"/>
      <c r="E398" s="219"/>
      <c r="F398" s="220"/>
      <c r="G398" s="221"/>
      <c r="H398" s="35">
        <v>4</v>
      </c>
      <c r="I398" s="172"/>
      <c r="J398" s="36" t="str">
        <f xml:space="preserve">
IF(I398="","",
VLOOKUP(I398,'BD EMPRES'!$B$8:$C$507,2,FALSE))</f>
        <v/>
      </c>
      <c r="K398" s="178"/>
      <c r="L398" s="179"/>
      <c r="M398" s="179"/>
      <c r="N398" s="180"/>
      <c r="O398" s="223"/>
      <c r="P398" s="228"/>
      <c r="Q398" s="230"/>
      <c r="R398" s="232"/>
      <c r="S398" s="234"/>
      <c r="T398" s="236"/>
      <c r="U398" s="23"/>
      <c r="V398" s="122"/>
      <c r="W398" s="118"/>
      <c r="X398" s="118"/>
      <c r="Y398" s="118"/>
      <c r="Z398" s="118"/>
      <c r="AA398" s="118"/>
      <c r="AB398" s="118"/>
      <c r="AC398" s="118"/>
      <c r="AD398" s="132" t="str">
        <f t="shared" ref="AD398" si="1380" xml:space="preserve">
IF(T395&lt;&gt;"Preenchimento correto","",
IF(K398="","",
IF(M398="Não válido","",
K398)))</f>
        <v/>
      </c>
    </row>
    <row r="399" spans="1:30" ht="15" customHeight="1">
      <c r="A399" s="242"/>
      <c r="B399" s="265"/>
      <c r="C399" s="217"/>
      <c r="D399" s="218"/>
      <c r="E399" s="219"/>
      <c r="F399" s="220"/>
      <c r="G399" s="221"/>
      <c r="H399" s="37">
        <v>5</v>
      </c>
      <c r="I399" s="172"/>
      <c r="J399" s="38" t="str">
        <f xml:space="preserve">
IF(I399="","",
VLOOKUP(I399,'BD EMPRES'!$B$8:$C$507,2,FALSE))</f>
        <v/>
      </c>
      <c r="K399" s="183"/>
      <c r="L399" s="181"/>
      <c r="M399" s="181"/>
      <c r="N399" s="182"/>
      <c r="O399" s="224"/>
      <c r="P399" s="228"/>
      <c r="Q399" s="230"/>
      <c r="R399" s="232"/>
      <c r="S399" s="234"/>
      <c r="T399" s="236"/>
      <c r="U399" s="23"/>
      <c r="V399" s="133"/>
      <c r="W399" s="134"/>
      <c r="X399" s="134"/>
      <c r="Y399" s="134"/>
      <c r="Z399" s="134"/>
      <c r="AA399" s="134"/>
      <c r="AB399" s="134"/>
      <c r="AC399" s="134"/>
      <c r="AD399" s="135" t="str">
        <f t="shared" ref="AD399" si="1381" xml:space="preserve">
IF(T395&gt;"Preenchimento correto","",
IF(K399="","",
IF(M399="Não válido","",
K399)))</f>
        <v/>
      </c>
    </row>
    <row r="400" spans="1:30" ht="15" customHeight="1">
      <c r="A400" s="242"/>
      <c r="B400" s="216" t="str">
        <f>IF(OR('BD ITEM'!$Q90&lt;&gt;"Preenchimento correto"),"",'BD ITEM'!B90)</f>
        <v/>
      </c>
      <c r="C400" s="217" t="str">
        <f>IF(OR('BD ITEM'!$Q90&lt;&gt;"Preenchimento correto"),"",'BD ITEM'!C90)</f>
        <v/>
      </c>
      <c r="D400" s="218" t="str">
        <f>IF(OR('BD ITEM'!$Q90&lt;&gt;"Preenchimento correto"),"",'BD ITEM'!D90)</f>
        <v/>
      </c>
      <c r="E400" s="219" t="str">
        <f>IF(OR('BD ITEM'!$Q90&lt;&gt;"Preenchimento correto"),"",'BD ITEM'!J90)</f>
        <v/>
      </c>
      <c r="F400" s="220" t="str">
        <f>IF(OR('BD ITEM'!$Q90&lt;&gt;"Preenchimento correto"),"",'BD ITEM'!K90)</f>
        <v/>
      </c>
      <c r="G400" s="221" t="str">
        <f>IF(OR('BD ITEM'!$Q90&lt;&gt;"Preenchimento correto"),"",'BD ITEM'!L90)</f>
        <v/>
      </c>
      <c r="H400" s="39">
        <v>1</v>
      </c>
      <c r="I400" s="173"/>
      <c r="J400" s="34" t="str">
        <f xml:space="preserve">
IF(I400="","",
VLOOKUP(I400,'BD EMPRES'!$B$8:$C$507,2,FALSE))</f>
        <v/>
      </c>
      <c r="K400" s="175"/>
      <c r="L400" s="176"/>
      <c r="M400" s="176"/>
      <c r="N400" s="177"/>
      <c r="O400" s="222"/>
      <c r="P400" s="228" t="str">
        <f t="shared" ref="P400" si="1382" xml:space="preserve">
IF(AND(K400="",K401="",K402="",K403="",K404=""),"",
COUNTIFS(K400:K404,"&lt;&gt;""",M400:M404,"=Válido"))</f>
        <v/>
      </c>
      <c r="Q400" s="230" t="str">
        <f t="shared" ref="Q400" si="1383" xml:space="preserve">
IF(T400&lt;&gt;"Preenchimento correto","",
IF(P400=1,0,
IF(P400=0,"",
IF(P400="","",
ROUND(_xlfn.STDEV.S(AD400:AD404)/AVERAGE(AD400:AD404),4)))))</f>
        <v/>
      </c>
      <c r="R400" s="232" t="str">
        <f t="shared" ref="R400" si="1384" xml:space="preserve">
IF(T400&lt;&gt;"Preenchimento correto","",
IF(P400="","",
IF(P400=0,"",
IF(O400="","",
IF(O400="Menor valor",MIN(AD400:AD404),
IF(AND(O400="Tend. central",Q400&lt;=0.25),ROUND(AVERAGE(AD400:AD404),2),
IF(AND(O400="Tend. central",Q400&gt;0.25),ROUND(MEDIAN(AD400:AD404),2))))))))</f>
        <v/>
      </c>
      <c r="S400" s="234" t="str">
        <f t="shared" ref="S400" si="1385" xml:space="preserve">
IF(T400&lt;&gt;"Preenchimento correto","",
IF(O400="","",
IF(P400="","",
IF(P400=0,"",
IF(OR(G400="",R400=""),"",
G400*R400)))))</f>
        <v/>
      </c>
      <c r="T400" s="236" t="str">
        <f t="shared" ref="T400" si="1386" xml:space="preserve">
IF(AND(A400="",B400="",I400="",I401="",I402="",I403="",I404="",K400="",K401="",K402="",K403="",K404="",L400="",L401="",L402="",L403="",L404="",M400="",M401="",M402="",M403="",M404="",O400=""),"",
IF(A400="","Preenchimento incompleto: falta informar o ID SEC - B01.01",
IF(AND(A400&lt;&gt;"",B400&lt;&gt;"",I400="",I401="",I402="",I403="",I404="",K400="",K401="",K402="",K403="",K404="",L400="",L401="",L402="",L403="",L404="",M400="",M401="",M402="",M403="",M404="",O400=""),"Preenchimento incompleto: item sem nenhuma informação de empresa e preço e fonte de preço e validade do orçamento e modalidade de cálculo - B02.01",
IF(AND(B400="",OR(I400&lt;&gt;"",I401&lt;&gt;"",I402&lt;&gt;"",I403&lt;&gt;"",I404&lt;&gt;"",K400&lt;&gt;"",K401&lt;&gt;"",K402&lt;&gt;"",K403&lt;&gt;"",K404&lt;&gt;"",L400&lt;&gt;"",L401&lt;&gt;"",L402&lt;&gt;"",L403&lt;&gt;"",L404&lt;&gt;"",M400&lt;&gt;"",M401&lt;&gt;"",M402&lt;&gt;"",M403&lt;&gt;"",M404&lt;&gt;"",O400&lt;&gt;"")),"Erro: há empresa(s) e/ou preço(s) e/ou fonte(s) de preço e/ou validade(s) do orçamento e/ou modalidade de cálculo informados para item inexistente - B03.01",
IF(AND(I400&lt;&gt;"",OR(K400="",L400="",M400="",O400="")),"Preenchimento incompleto: empresa sem preço e(ou) fonte de preço e(ou) validade do orçamento e(ou) modalidade de cálculo associados - B04.01",
IF(AND(I401&lt;&gt;"",OR(K401="",L401="",M401="",O400="")),"Preenchimento incompleto: empresa sem preço e(ou) fonte de preço e(ou) validade do orçamento e(ou) modalidade de cálculo associados - B04.02",
IF(AND(I402&lt;&gt;"",OR(K402="",L402="",M402="",O400="")),"Preenchimento incompleto: empresa sem preço e(ou) fonte de preço e(ou) validade do orçamento e(ou) modalidade de cálculo associados - B04.03",
IF(AND(I403&lt;&gt;"",OR(K403="",L403="",M403="",O400="")),"Preenchimento incompleto: empresa sem preço e(ou) fonte de preço e(ou) validade do orçamento e(ou) modalidade de cálculo associados - B04.04",
IF(AND(I404&lt;&gt;"",OR(K404="",L404="",M404="",O400="")),"Preenchimento incompleto: empresa sem preço e(ou) fonte de preço e(ou) validade do orçamento e(ou) modalidade de cálculo associados - B04.05",
IF(AND(K400&lt;&gt;"",OR(I400="",L400="",M400="",O400="")),"Preenchimento incompleto: preço sem empresa e(ou) fonte do preço associados e(ou) validade do orçamento e(ou) modalidade de cálculo associados - B05.01",
IF(AND(K401&lt;&gt;"",OR(I401="",L401="",M401="",O400="")),"Preenchimento incompleto: preço sem empresa e(ou) fonte do preço associados e(ou) validade do orçamento e(ou) modalidade de cálculo associados - B05.02",
IF(AND(K402&lt;&gt;"",OR(I402="",L402="",M402="",O400="")),"Preenchimento incompleto: preço sem empresa e(ou) fonte do preço associados e(ou) validade do orçamento e(ou) modalidade de cálculo associados - B05.03",
IF(AND(K403&lt;&gt;"",OR(I403="",L403="",M403="",O400="")),"Preenchimento incompleto: preço sem empresa e(ou) fonte do preço associados e(ou) validade do orçamento e(ou) modalidade de cálculo associados - B05.04",
IF(AND(K404&lt;&gt;"",OR(I404="",L404="",M404="",O400="")),"Preenchimento incompleto: preço sem empresa e(ou) fonte do preço associados e(ou) validade do orçamento e(ou) modalidade de cálculo associados - B05.05",
IF(AND(L400&lt;&gt;"",OR(K400="",I400="",M400="",O400="")),"Preenchimento incompleto: fonte do preço sem empresa e(ou) preço associados e(ou) validade do orçamento e(ou) modalidade de cálculo associados - B06.01",
IF(AND(L401&lt;&gt;"",OR(K401="",I401="",M401="",O400="")),"Preenchimento incompleto: fonte do preço sem empresa e(ou) preço associados e(ou) validade do orçamento e(ou) modalidade de cálculo associados - B06.02",
IF(AND(L402&lt;&gt;"",OR(K402="",I402="",M402="",O400="")),"Preenchimento incompleto: fonte do preço sem empresa e(ou) preço associados e(ou) validade do orçamento e(ou) modalidade de cálculo associados - B06.03",
IF(AND(L403&lt;&gt;"",OR(K403="",I403="",M403="",O400="")),"Preenchimento incompleto: fonte do preço sem empresa e(ou) preço associados e(ou) validade do orçamento e(ou) modalidade de cálculo associados - B06.04",
IF(AND(L404&lt;&gt;"",OR(K404="",I404="",M404="",O400="")),"Preenchimento incompleto: fonte do preço sem empresa e(ou) preço associados e(ou) validade do orçamento e(ou) modalidade de cálculo associados - B06.05",
IF(AND(M400&lt;&gt;"",OR(K400="",I400="",L400="",O400="")),"Preenchimento incompleto: validade do orçamento sem empresa e(ou) preço associados e(ou) fonte do preço e(ou) modalidade de cálculo associados - B07.01",
IF(AND(M401&lt;&gt;"",OR(K401="",I401="",L401="",O400="")),"Preenchimento incompleto: validade do orçamento sem empresa e(ou) preço associados e(ou) fonte do preço e(ou) modalidade de cálculo associados - B07.02",
IF(AND(M402&lt;&gt;"",OR(K402="",I402="",L402="",O400="")),"Preenchimento incompleto: validade do orçamento sem empresa e(ou) preço associados e(ou) fonte do preço e(ou) modalidade de cálculo associados - B07.03",
IF(AND(M403&lt;&gt;"",OR(K403="",I403="",L403="",O400="")),"Preenchimento incompleto: validade do orçamento sem empresa e(ou) preço associados e(ou) fonte do preço e(ou) modalidade de cálculo associados - B07.04",
IF(AND(M404&lt;&gt;"",OR(K404="",I404="",L404="",O400="")),"Preenchimento incompleto: validade do orçamento sem empresa e(ou) preço associados e(ou) fonte do preço e(ou) modalidade de cálculo associados - B07.05",
IF(O400="","Preenchimento incompleto: modalidade de cálculo não informada - B08.01",
IF(V400="Erro: há repetição de empresa de mídia especializada para o item sendo precificado - B09.01a05","Erro: há repetição de empresa de mídia especializada para o item sendo precificado - B09.01a05",
IF(W400="Erro: há repetição de empresa de orçamento de empresa para o item sendo precificado - B10.01a05","Erro: há repetição de empresa de orçamento de empresa para o item sendo precificado - B10.01a05",
IF(X400="Erro: a fonte de preços informada é incompatível com compras governamentais - B11.01a05","Erro: a fonte de preços informada é incompatível com compras governamentais - B11.01a05",
IF(Y400="Erro: a fonte de preços informada é incompatível com compras governamentais - B12.01a05","Erro: a fonte de preços informada é incompatível com compras governamentais - B12.01a05",
IF(Z400="Erro: há linhas sendo puladas - B13.01a04","Erro: há linhas sendo puladas - B13.01a04",
IF(AA400="Erro: há linhas sendo puladas - B14.01a05","Erro: há linhas sendo puladas - B14.01a05",
IF(AB400="Erro: há linhas sendo puladas - B15.01a05","Erro: há linhas sendo puladas - B15.01a05",
IF(AC400="Erro: há linhas sendo puladas - B16.01a05","Erro: há linhas sendo puladas - B16.01a05",
IF(AND(P400&lt;&gt;"",P400=0),"Preenchimento incompleto: número de propostas válidas igual a zero - B17.01",
"Preenchimento correto"))))))))))))))))))))))))))))))))))</f>
        <v/>
      </c>
      <c r="U400" s="23"/>
      <c r="V400" s="121" t="str">
        <f t="shared" ref="V400" si="1387" xml:space="preserve">
IF(COUNTIFS(I400:I404,I400,L400:L404,"=Mídia especializada")&gt;1,"Erro: há repetição de empresa de mídia especializada para o item sendo precificado - B09.01a05",
IF(COUNTIFS(I400:I404,I401,L400:L404,"=Mídia especializada")&gt;1,"Erro: há repetição de empresa de mídia especializada para o item sendo precificado - B09.01a05",
IF(COUNTIFS(I400:I404,I402,L400:L404,"=Mídia especializada")&gt;1,"Erro: há repetição de empresa de mídia especializada para o item sendo precificado - B09.01a05",
IF(COUNTIFS(I400:I404,I403,L400:L404,"=Mídia especializada")&gt;1,"Erro: há repetição de empresa de mídia especializada para o item sendo precificado - B09.01a05",
IF(COUNTIFS(I400:I404,I404,L400:L404,"=Mídia especializada")&gt;1,"Erro: há repetição de empresa de mídia especializada para o item sendo precificado - B09.01a05",
"***")))))</f>
        <v>***</v>
      </c>
      <c r="W400" s="119" t="str">
        <f t="shared" ref="W400" si="1388" xml:space="preserve">
IF(COUNTIFS(I400:I404,I400,L400:L404,"=Orçamento de empresa")&gt;1,"Erro: há repetição de empresa de orçamento de empresa para o item sendo precificado - B10.01a05",
IF(COUNTIFS(I400:I404,I401,L400:L404,"=Orçamento de empresa")&gt;1,"Erro: há repetição de empresa de orçamento de empresa para o item sendo precificado - B10.01a05",
IF(COUNTIFS(I400:I404,I402,L400:L404,"=Orçamento de empresa")&gt;1,"Erro: há repetição de empresa de orçamento de empresa para o item sendo precificado - B10.01a05",
IF(COUNTIFS(I400:I404,I403,L400:L404,"=Orçamento de empresa")&gt;1,"Erro: há repetição de empresa de orçamento de empresa para o item sendo precificado - B10.01a05",
IF(COUNTIFS(I400:I404,I404,L400:L404,"=Orçamento de empresa")&gt;1,"Erro: há repetição de empresa de orçamento de empresa para o item sendo precificado - B10.01a05",
"***")))))</f>
        <v>***</v>
      </c>
      <c r="X400" s="119" t="str">
        <f t="shared" ref="X400" si="1389" xml:space="preserve">
IF(AND(I400="Compras governamentais",K400&lt;&gt;"",L400="Orçamento de empresa"),"Erro: a fonte de preços informada é incompatível com compras governamentais - B11.01a05",
IF(AND(I401="Compras governamentais",K401&lt;&gt;"",L401="Orçamento de empresa"),"Erro: a fonte de preços informada é incompatível com compras governamentais - B11.01a05",
IF(AND(I402="Compras governamentais",K402&lt;&gt;"",L402="Orçamento de empresa"),"Erro: a fonte de preços informada é incompatível com compras governamentais - B11.01a05",
IF(AND(I403="Compras governamentais",K403&lt;&gt;"",L403="Orçamento de empresa"),"Erro: a fonte de preços informada é incompatível com compras governamentais - B11.01a05",
IF(AND(I404="Compras governamentais",K404&lt;&gt;"",L404="Orçamento de empresa"),"Erro: a fonte de preços informada é incompatível com compras governamentais - B11.01a05",
"***")))))</f>
        <v>***</v>
      </c>
      <c r="Y400" s="119" t="str">
        <f t="shared" ref="Y400" si="1390" xml:space="preserve">
IF(AND(I400="Compras governamentais",K400&lt;&gt;"",L400="Mídia especializada"),"Erro: a fonte de preços informada é incompatível com compras governamentais - B12.01a05",
IF(AND(I401="Compras governamentais",K401&lt;&gt;"",L401="Mídia especializada"),"Erro: a fonte de preços informada é incompatível com compras governamentais - B12.01a05",
IF(AND(I402="Compras governamentais",K402&lt;&gt;"",L402="Mídia especializada"),"Erro: a fonte de preços informada é incompatível com compras governamentais - B12.01a05",
IF(AND(I403="Compras governamentais",K403&lt;&gt;"",L403="Mídia especializada"),"Erro: a fonte de preços informada é incompatível com compras governamentais - B12.01a05",
IF(AND(I404="Compras governamentais",K404&lt;&gt;"",L404="Mídia especializada"),"Erro: a fonte de preços informada é incompatível com compras governamentais - B12.01a05",
"***")))))</f>
        <v>***</v>
      </c>
      <c r="Z400" s="119" t="str">
        <f t="shared" ref="Z400" si="1391" xml:space="preserve">
IF(AND(I401&lt;&gt;"",OR(I400="")),"Erro: há linhas sendo puladas - B13.01a04",
IF(AND(I402&lt;&gt;"",OR(I400="",I401="")),"Erro: há linhas sendo puladas - B13.01a04",
IF(AND(I403&lt;&gt;"",OR(I400="",I401="",I402="")),"Erro: há linhas sendo puladas - B13.01a04",
IF(AND(I404&lt;&gt;"",OR(I400="",I401="",I402="",I403="")),"Erro: há linhas sendo puladas - B13.01a04",
"***"))))</f>
        <v>***</v>
      </c>
      <c r="AA400" s="119" t="str">
        <f t="shared" ref="AA400" si="1392" xml:space="preserve">
IF(AND(K401&lt;&gt;"",OR(K400="")),"Erro: há linhas sendo puladas - B14.01a05",
IF(AND(K402&lt;&gt;"",OR(K400="",K401="")),"Erro: há linhas sendo puladas - B14.01a05",
IF(AND(K403&lt;&gt;"",OR(K400="",K401="",K402="")),"Erro: há linhas sendo puladas - B14.01a05",
IF(AND(K404&lt;&gt;"",OR(K400="",K401="",K402="",K403="")),"Erro: há linhas sendo puladas - B14.01a05",
"***"))))</f>
        <v>***</v>
      </c>
      <c r="AB400" s="119" t="str">
        <f t="shared" ref="AB400" si="1393" xml:space="preserve">
IF(AND(L401&lt;&gt;"",OR(L400="")),"Erro: há linhas sendo puladas - B15.01a05",
IF(AND(L402&lt;&gt;"",OR(L400="",L401="")),"Erro: há linhas sendo puladas - B15.01a05",
IF(AND(L403&lt;&gt;"",OR(L400="",L401="",L402="")),"Erro: há linhas sendo puladas - B15.01a05",
IF(AND(L404&lt;&gt;"",OR(L400="",L401="",L402="",L403="")),"Erro: há linhas sendo puladas - B15.01a05",
"***"))))</f>
        <v>***</v>
      </c>
      <c r="AC400" s="119" t="str">
        <f t="shared" ref="AC400" si="1394" xml:space="preserve">
IF(AND(M401&lt;&gt;"",OR(M400="")),"Erro: há linhas sendo puladas - B16.01a05",
IF(AND(M402&lt;&gt;"",OR(M400="",M401="")),"Erro: há linhas sendo puladas - B16.01a05",
IF(AND(M403&lt;&gt;"",OR(M400="",M401="",M402="")),"Erro: há linhas sendo puladas - B16.01a05",
IF(AND(M404&lt;&gt;"",OR(M400="",M401="",M402="",M403="")),"Erro: há linhas sendo puladas - B16.01a05",
"***"))))</f>
        <v>***</v>
      </c>
      <c r="AD400" s="131" t="str">
        <f t="shared" ref="AD400" si="1395" xml:space="preserve">
IF(T400&lt;&gt;"Preenchimento correto","",
IF(K400="","",
IF(M400="Não válido","",
K400)))</f>
        <v/>
      </c>
    </row>
    <row r="401" spans="1:30" ht="15" customHeight="1">
      <c r="A401" s="242"/>
      <c r="B401" s="216"/>
      <c r="C401" s="217"/>
      <c r="D401" s="218"/>
      <c r="E401" s="219"/>
      <c r="F401" s="220"/>
      <c r="G401" s="221"/>
      <c r="H401" s="35">
        <v>2</v>
      </c>
      <c r="I401" s="172"/>
      <c r="J401" s="36" t="str">
        <f xml:space="preserve">
IF(I401="","",
VLOOKUP(I401,'BD EMPRES'!$B$8:$C$507,2,FALSE))</f>
        <v/>
      </c>
      <c r="K401" s="178"/>
      <c r="L401" s="179"/>
      <c r="M401" s="179"/>
      <c r="N401" s="180"/>
      <c r="O401" s="223"/>
      <c r="P401" s="228"/>
      <c r="Q401" s="230"/>
      <c r="R401" s="232"/>
      <c r="S401" s="234"/>
      <c r="T401" s="236"/>
      <c r="U401" s="23"/>
      <c r="V401" s="122"/>
      <c r="W401" s="118"/>
      <c r="X401" s="118"/>
      <c r="Y401" s="118"/>
      <c r="Z401" s="118"/>
      <c r="AA401" s="118"/>
      <c r="AB401" s="118"/>
      <c r="AC401" s="118"/>
      <c r="AD401" s="132" t="str">
        <f t="shared" ref="AD401" si="1396" xml:space="preserve">
IF(T400&lt;&gt;"Preenchimento correto","",
IF(K401="","",
IF(M401="Não válido","",
K401)))</f>
        <v/>
      </c>
    </row>
    <row r="402" spans="1:30" ht="15" customHeight="1">
      <c r="A402" s="242"/>
      <c r="B402" s="216"/>
      <c r="C402" s="217"/>
      <c r="D402" s="218"/>
      <c r="E402" s="219"/>
      <c r="F402" s="220"/>
      <c r="G402" s="221"/>
      <c r="H402" s="35">
        <v>3</v>
      </c>
      <c r="I402" s="172"/>
      <c r="J402" s="36" t="str">
        <f xml:space="preserve">
IF(I402="","",
VLOOKUP(I402,'BD EMPRES'!$B$8:$C$507,2,FALSE))</f>
        <v/>
      </c>
      <c r="K402" s="178"/>
      <c r="L402" s="179"/>
      <c r="M402" s="179"/>
      <c r="N402" s="180"/>
      <c r="O402" s="223"/>
      <c r="P402" s="228"/>
      <c r="Q402" s="230"/>
      <c r="R402" s="232"/>
      <c r="S402" s="234"/>
      <c r="T402" s="236"/>
      <c r="U402" s="23"/>
      <c r="V402" s="122"/>
      <c r="W402" s="118"/>
      <c r="X402" s="118"/>
      <c r="Y402" s="118"/>
      <c r="Z402" s="118"/>
      <c r="AA402" s="118"/>
      <c r="AB402" s="118"/>
      <c r="AC402" s="118"/>
      <c r="AD402" s="132" t="str">
        <f t="shared" ref="AD402" si="1397" xml:space="preserve">
IF(T400&lt;&gt;"Preenchimento correto","",
IF(K402="","",
IF(M402="Não válido","",
K402)))</f>
        <v/>
      </c>
    </row>
    <row r="403" spans="1:30" ht="15" customHeight="1">
      <c r="A403" s="242"/>
      <c r="B403" s="216"/>
      <c r="C403" s="217"/>
      <c r="D403" s="218"/>
      <c r="E403" s="219"/>
      <c r="F403" s="220"/>
      <c r="G403" s="221"/>
      <c r="H403" s="35">
        <v>4</v>
      </c>
      <c r="I403" s="172"/>
      <c r="J403" s="36" t="str">
        <f xml:space="preserve">
IF(I403="","",
VLOOKUP(I403,'BD EMPRES'!$B$8:$C$507,2,FALSE))</f>
        <v/>
      </c>
      <c r="K403" s="178"/>
      <c r="L403" s="179"/>
      <c r="M403" s="179"/>
      <c r="N403" s="180"/>
      <c r="O403" s="223"/>
      <c r="P403" s="228"/>
      <c r="Q403" s="230"/>
      <c r="R403" s="232"/>
      <c r="S403" s="234"/>
      <c r="T403" s="236"/>
      <c r="U403" s="23"/>
      <c r="V403" s="122"/>
      <c r="W403" s="118"/>
      <c r="X403" s="118"/>
      <c r="Y403" s="118"/>
      <c r="Z403" s="118"/>
      <c r="AA403" s="118"/>
      <c r="AB403" s="118"/>
      <c r="AC403" s="118"/>
      <c r="AD403" s="132" t="str">
        <f t="shared" ref="AD403" si="1398" xml:space="preserve">
IF(T400&lt;&gt;"Preenchimento correto","",
IF(K403="","",
IF(M403="Não válido","",
K403)))</f>
        <v/>
      </c>
    </row>
    <row r="404" spans="1:30" ht="15" customHeight="1">
      <c r="A404" s="242"/>
      <c r="B404" s="216"/>
      <c r="C404" s="217"/>
      <c r="D404" s="218"/>
      <c r="E404" s="219"/>
      <c r="F404" s="220"/>
      <c r="G404" s="221"/>
      <c r="H404" s="37">
        <v>5</v>
      </c>
      <c r="I404" s="172"/>
      <c r="J404" s="38" t="str">
        <f xml:space="preserve">
IF(I404="","",
VLOOKUP(I404,'BD EMPRES'!$B$8:$C$507,2,FALSE))</f>
        <v/>
      </c>
      <c r="K404" s="183"/>
      <c r="L404" s="181"/>
      <c r="M404" s="181"/>
      <c r="N404" s="182"/>
      <c r="O404" s="224"/>
      <c r="P404" s="228"/>
      <c r="Q404" s="230"/>
      <c r="R404" s="232"/>
      <c r="S404" s="234"/>
      <c r="T404" s="236"/>
      <c r="U404" s="23"/>
      <c r="V404" s="133"/>
      <c r="W404" s="134"/>
      <c r="X404" s="134"/>
      <c r="Y404" s="134"/>
      <c r="Z404" s="134"/>
      <c r="AA404" s="134"/>
      <c r="AB404" s="134"/>
      <c r="AC404" s="134"/>
      <c r="AD404" s="135" t="str">
        <f t="shared" ref="AD404" si="1399" xml:space="preserve">
IF(T400&gt;"Preenchimento correto","",
IF(K404="","",
IF(M404="Não válido","",
K404)))</f>
        <v/>
      </c>
    </row>
    <row r="405" spans="1:30" ht="15" customHeight="1">
      <c r="A405" s="242"/>
      <c r="B405" s="216" t="str">
        <f>IF(OR('BD ITEM'!$Q91&lt;&gt;"Preenchimento correto"),"",'BD ITEM'!B91)</f>
        <v/>
      </c>
      <c r="C405" s="217" t="str">
        <f>IF(OR('BD ITEM'!$Q91&lt;&gt;"Preenchimento correto"),"",'BD ITEM'!C91)</f>
        <v/>
      </c>
      <c r="D405" s="218" t="str">
        <f>IF(OR('BD ITEM'!$Q91&lt;&gt;"Preenchimento correto"),"",'BD ITEM'!D91)</f>
        <v/>
      </c>
      <c r="E405" s="219" t="str">
        <f>IF(OR('BD ITEM'!$Q91&lt;&gt;"Preenchimento correto"),"",'BD ITEM'!J91)</f>
        <v/>
      </c>
      <c r="F405" s="220" t="str">
        <f>IF(OR('BD ITEM'!$Q91&lt;&gt;"Preenchimento correto"),"",'BD ITEM'!K91)</f>
        <v/>
      </c>
      <c r="G405" s="221" t="str">
        <f>IF(OR('BD ITEM'!$Q91&lt;&gt;"Preenchimento correto"),"",'BD ITEM'!L91)</f>
        <v/>
      </c>
      <c r="H405" s="39">
        <v>1</v>
      </c>
      <c r="I405" s="173"/>
      <c r="J405" s="34" t="str">
        <f xml:space="preserve">
IF(I405="","",
VLOOKUP(I405,'BD EMPRES'!$B$8:$C$507,2,FALSE))</f>
        <v/>
      </c>
      <c r="K405" s="175"/>
      <c r="L405" s="176"/>
      <c r="M405" s="176"/>
      <c r="N405" s="177"/>
      <c r="O405" s="222"/>
      <c r="P405" s="228" t="str">
        <f t="shared" ref="P405" si="1400" xml:space="preserve">
IF(AND(K405="",K406="",K407="",K408="",K409=""),"",
COUNTIFS(K405:K409,"&lt;&gt;""",M405:M409,"=Válido"))</f>
        <v/>
      </c>
      <c r="Q405" s="230" t="str">
        <f t="shared" ref="Q405" si="1401" xml:space="preserve">
IF(T405&lt;&gt;"Preenchimento correto","",
IF(P405=1,0,
IF(P405=0,"",
IF(P405="","",
ROUND(_xlfn.STDEV.S(AD405:AD409)/AVERAGE(AD405:AD409),4)))))</f>
        <v/>
      </c>
      <c r="R405" s="232" t="str">
        <f t="shared" ref="R405" si="1402" xml:space="preserve">
IF(T405&lt;&gt;"Preenchimento correto","",
IF(P405="","",
IF(P405=0,"",
IF(O405="","",
IF(O405="Menor valor",MIN(AD405:AD409),
IF(AND(O405="Tend. central",Q405&lt;=0.25),ROUND(AVERAGE(AD405:AD409),2),
IF(AND(O405="Tend. central",Q405&gt;0.25),ROUND(MEDIAN(AD405:AD409),2))))))))</f>
        <v/>
      </c>
      <c r="S405" s="234" t="str">
        <f t="shared" ref="S405" si="1403" xml:space="preserve">
IF(T405&lt;&gt;"Preenchimento correto","",
IF(O405="","",
IF(P405="","",
IF(P405=0,"",
IF(OR(G405="",R405=""),"",
G405*R405)))))</f>
        <v/>
      </c>
      <c r="T405" s="236" t="str">
        <f t="shared" ref="T405" si="1404" xml:space="preserve">
IF(AND(A405="",B405="",I405="",I406="",I407="",I408="",I409="",K405="",K406="",K407="",K408="",K409="",L405="",L406="",L407="",L408="",L409="",M405="",M406="",M407="",M408="",M409="",O405=""),"",
IF(A405="","Preenchimento incompleto: falta informar o ID SEC - B01.01",
IF(AND(A405&lt;&gt;"",B405&lt;&gt;"",I405="",I406="",I407="",I408="",I409="",K405="",K406="",K407="",K408="",K409="",L405="",L406="",L407="",L408="",L409="",M405="",M406="",M407="",M408="",M409="",O405=""),"Preenchimento incompleto: item sem nenhuma informação de empresa e preço e fonte de preço e validade do orçamento e modalidade de cálculo - B02.01",
IF(AND(B405="",OR(I405&lt;&gt;"",I406&lt;&gt;"",I407&lt;&gt;"",I408&lt;&gt;"",I409&lt;&gt;"",K405&lt;&gt;"",K406&lt;&gt;"",K407&lt;&gt;"",K408&lt;&gt;"",K409&lt;&gt;"",L405&lt;&gt;"",L406&lt;&gt;"",L407&lt;&gt;"",L408&lt;&gt;"",L409&lt;&gt;"",M405&lt;&gt;"",M406&lt;&gt;"",M407&lt;&gt;"",M408&lt;&gt;"",M409&lt;&gt;"",O405&lt;&gt;"")),"Erro: há empresa(s) e/ou preço(s) e/ou fonte(s) de preço e/ou validade(s) do orçamento e/ou modalidade de cálculo informados para item inexistente - B03.01",
IF(AND(I405&lt;&gt;"",OR(K405="",L405="",M405="",O405="")),"Preenchimento incompleto: empresa sem preço e(ou) fonte de preço e(ou) validade do orçamento e(ou) modalidade de cálculo associados - B04.01",
IF(AND(I406&lt;&gt;"",OR(K406="",L406="",M406="",O405="")),"Preenchimento incompleto: empresa sem preço e(ou) fonte de preço e(ou) validade do orçamento e(ou) modalidade de cálculo associados - B04.02",
IF(AND(I407&lt;&gt;"",OR(K407="",L407="",M407="",O405="")),"Preenchimento incompleto: empresa sem preço e(ou) fonte de preço e(ou) validade do orçamento e(ou) modalidade de cálculo associados - B04.03",
IF(AND(I408&lt;&gt;"",OR(K408="",L408="",M408="",O405="")),"Preenchimento incompleto: empresa sem preço e(ou) fonte de preço e(ou) validade do orçamento e(ou) modalidade de cálculo associados - B04.04",
IF(AND(I409&lt;&gt;"",OR(K409="",L409="",M409="",O405="")),"Preenchimento incompleto: empresa sem preço e(ou) fonte de preço e(ou) validade do orçamento e(ou) modalidade de cálculo associados - B04.05",
IF(AND(K405&lt;&gt;"",OR(I405="",L405="",M405="",O405="")),"Preenchimento incompleto: preço sem empresa e(ou) fonte do preço associados e(ou) validade do orçamento e(ou) modalidade de cálculo associados - B05.01",
IF(AND(K406&lt;&gt;"",OR(I406="",L406="",M406="",O405="")),"Preenchimento incompleto: preço sem empresa e(ou) fonte do preço associados e(ou) validade do orçamento e(ou) modalidade de cálculo associados - B05.02",
IF(AND(K407&lt;&gt;"",OR(I407="",L407="",M407="",O405="")),"Preenchimento incompleto: preço sem empresa e(ou) fonte do preço associados e(ou) validade do orçamento e(ou) modalidade de cálculo associados - B05.03",
IF(AND(K408&lt;&gt;"",OR(I408="",L408="",M408="",O405="")),"Preenchimento incompleto: preço sem empresa e(ou) fonte do preço associados e(ou) validade do orçamento e(ou) modalidade de cálculo associados - B05.04",
IF(AND(K409&lt;&gt;"",OR(I409="",L409="",M409="",O405="")),"Preenchimento incompleto: preço sem empresa e(ou) fonte do preço associados e(ou) validade do orçamento e(ou) modalidade de cálculo associados - B05.05",
IF(AND(L405&lt;&gt;"",OR(K405="",I405="",M405="",O405="")),"Preenchimento incompleto: fonte do preço sem empresa e(ou) preço associados e(ou) validade do orçamento e(ou) modalidade de cálculo associados - B06.01",
IF(AND(L406&lt;&gt;"",OR(K406="",I406="",M406="",O405="")),"Preenchimento incompleto: fonte do preço sem empresa e(ou) preço associados e(ou) validade do orçamento e(ou) modalidade de cálculo associados - B06.02",
IF(AND(L407&lt;&gt;"",OR(K407="",I407="",M407="",O405="")),"Preenchimento incompleto: fonte do preço sem empresa e(ou) preço associados e(ou) validade do orçamento e(ou) modalidade de cálculo associados - B06.03",
IF(AND(L408&lt;&gt;"",OR(K408="",I408="",M408="",O405="")),"Preenchimento incompleto: fonte do preço sem empresa e(ou) preço associados e(ou) validade do orçamento e(ou) modalidade de cálculo associados - B06.04",
IF(AND(L409&lt;&gt;"",OR(K409="",I409="",M409="",O405="")),"Preenchimento incompleto: fonte do preço sem empresa e(ou) preço associados e(ou) validade do orçamento e(ou) modalidade de cálculo associados - B06.05",
IF(AND(M405&lt;&gt;"",OR(K405="",I405="",L405="",O405="")),"Preenchimento incompleto: validade do orçamento sem empresa e(ou) preço associados e(ou) fonte do preço e(ou) modalidade de cálculo associados - B07.01",
IF(AND(M406&lt;&gt;"",OR(K406="",I406="",L406="",O405="")),"Preenchimento incompleto: validade do orçamento sem empresa e(ou) preço associados e(ou) fonte do preço e(ou) modalidade de cálculo associados - B07.02",
IF(AND(M407&lt;&gt;"",OR(K407="",I407="",L407="",O405="")),"Preenchimento incompleto: validade do orçamento sem empresa e(ou) preço associados e(ou) fonte do preço e(ou) modalidade de cálculo associados - B07.03",
IF(AND(M408&lt;&gt;"",OR(K408="",I408="",L408="",O405="")),"Preenchimento incompleto: validade do orçamento sem empresa e(ou) preço associados e(ou) fonte do preço e(ou) modalidade de cálculo associados - B07.04",
IF(AND(M409&lt;&gt;"",OR(K409="",I409="",L409="",O405="")),"Preenchimento incompleto: validade do orçamento sem empresa e(ou) preço associados e(ou) fonte do preço e(ou) modalidade de cálculo associados - B07.05",
IF(O405="","Preenchimento incompleto: modalidade de cálculo não informada - B08.01",
IF(V405="Erro: há repetição de empresa de mídia especializada para o item sendo precificado - B09.01a05","Erro: há repetição de empresa de mídia especializada para o item sendo precificado - B09.01a05",
IF(W405="Erro: há repetição de empresa de orçamento de empresa para o item sendo precificado - B10.01a05","Erro: há repetição de empresa de orçamento de empresa para o item sendo precificado - B10.01a05",
IF(X405="Erro: a fonte de preços informada é incompatível com compras governamentais - B11.01a05","Erro: a fonte de preços informada é incompatível com compras governamentais - B11.01a05",
IF(Y405="Erro: a fonte de preços informada é incompatível com compras governamentais - B12.01a05","Erro: a fonte de preços informada é incompatível com compras governamentais - B12.01a05",
IF(Z405="Erro: há linhas sendo puladas - B13.01a04","Erro: há linhas sendo puladas - B13.01a04",
IF(AA405="Erro: há linhas sendo puladas - B14.01a05","Erro: há linhas sendo puladas - B14.01a05",
IF(AB405="Erro: há linhas sendo puladas - B15.01a05","Erro: há linhas sendo puladas - B15.01a05",
IF(AC405="Erro: há linhas sendo puladas - B16.01a05","Erro: há linhas sendo puladas - B16.01a05",
IF(AND(P405&lt;&gt;"",P405=0),"Preenchimento incompleto: número de propostas válidas igual a zero - B17.01",
"Preenchimento correto"))))))))))))))))))))))))))))))))))</f>
        <v/>
      </c>
      <c r="U405" s="23"/>
      <c r="V405" s="121" t="str">
        <f t="shared" ref="V405" si="1405" xml:space="preserve">
IF(COUNTIFS(I405:I409,I405,L405:L409,"=Mídia especializada")&gt;1,"Erro: há repetição de empresa de mídia especializada para o item sendo precificado - B09.01a05",
IF(COUNTIFS(I405:I409,I406,L405:L409,"=Mídia especializada")&gt;1,"Erro: há repetição de empresa de mídia especializada para o item sendo precificado - B09.01a05",
IF(COUNTIFS(I405:I409,I407,L405:L409,"=Mídia especializada")&gt;1,"Erro: há repetição de empresa de mídia especializada para o item sendo precificado - B09.01a05",
IF(COUNTIFS(I405:I409,I408,L405:L409,"=Mídia especializada")&gt;1,"Erro: há repetição de empresa de mídia especializada para o item sendo precificado - B09.01a05",
IF(COUNTIFS(I405:I409,I409,L405:L409,"=Mídia especializada")&gt;1,"Erro: há repetição de empresa de mídia especializada para o item sendo precificado - B09.01a05",
"***")))))</f>
        <v>***</v>
      </c>
      <c r="W405" s="119" t="str">
        <f t="shared" ref="W405" si="1406" xml:space="preserve">
IF(COUNTIFS(I405:I409,I405,L405:L409,"=Orçamento de empresa")&gt;1,"Erro: há repetição de empresa de orçamento de empresa para o item sendo precificado - B10.01a05",
IF(COUNTIFS(I405:I409,I406,L405:L409,"=Orçamento de empresa")&gt;1,"Erro: há repetição de empresa de orçamento de empresa para o item sendo precificado - B10.01a05",
IF(COUNTIFS(I405:I409,I407,L405:L409,"=Orçamento de empresa")&gt;1,"Erro: há repetição de empresa de orçamento de empresa para o item sendo precificado - B10.01a05",
IF(COUNTIFS(I405:I409,I408,L405:L409,"=Orçamento de empresa")&gt;1,"Erro: há repetição de empresa de orçamento de empresa para o item sendo precificado - B10.01a05",
IF(COUNTIFS(I405:I409,I409,L405:L409,"=Orçamento de empresa")&gt;1,"Erro: há repetição de empresa de orçamento de empresa para o item sendo precificado - B10.01a05",
"***")))))</f>
        <v>***</v>
      </c>
      <c r="X405" s="119" t="str">
        <f t="shared" ref="X405" si="1407" xml:space="preserve">
IF(AND(I405="Compras governamentais",K405&lt;&gt;"",L405="Orçamento de empresa"),"Erro: a fonte de preços informada é incompatível com compras governamentais - B11.01a05",
IF(AND(I406="Compras governamentais",K406&lt;&gt;"",L406="Orçamento de empresa"),"Erro: a fonte de preços informada é incompatível com compras governamentais - B11.01a05",
IF(AND(I407="Compras governamentais",K407&lt;&gt;"",L407="Orçamento de empresa"),"Erro: a fonte de preços informada é incompatível com compras governamentais - B11.01a05",
IF(AND(I408="Compras governamentais",K408&lt;&gt;"",L408="Orçamento de empresa"),"Erro: a fonte de preços informada é incompatível com compras governamentais - B11.01a05",
IF(AND(I409="Compras governamentais",K409&lt;&gt;"",L409="Orçamento de empresa"),"Erro: a fonte de preços informada é incompatível com compras governamentais - B11.01a05",
"***")))))</f>
        <v>***</v>
      </c>
      <c r="Y405" s="119" t="str">
        <f t="shared" ref="Y405" si="1408" xml:space="preserve">
IF(AND(I405="Compras governamentais",K405&lt;&gt;"",L405="Mídia especializada"),"Erro: a fonte de preços informada é incompatível com compras governamentais - B12.01a05",
IF(AND(I406="Compras governamentais",K406&lt;&gt;"",L406="Mídia especializada"),"Erro: a fonte de preços informada é incompatível com compras governamentais - B12.01a05",
IF(AND(I407="Compras governamentais",K407&lt;&gt;"",L407="Mídia especializada"),"Erro: a fonte de preços informada é incompatível com compras governamentais - B12.01a05",
IF(AND(I408="Compras governamentais",K408&lt;&gt;"",L408="Mídia especializada"),"Erro: a fonte de preços informada é incompatível com compras governamentais - B12.01a05",
IF(AND(I409="Compras governamentais",K409&lt;&gt;"",L409="Mídia especializada"),"Erro: a fonte de preços informada é incompatível com compras governamentais - B12.01a05",
"***")))))</f>
        <v>***</v>
      </c>
      <c r="Z405" s="119" t="str">
        <f t="shared" ref="Z405" si="1409" xml:space="preserve">
IF(AND(I406&lt;&gt;"",OR(I405="")),"Erro: há linhas sendo puladas - B13.01a04",
IF(AND(I407&lt;&gt;"",OR(I405="",I406="")),"Erro: há linhas sendo puladas - B13.01a04",
IF(AND(I408&lt;&gt;"",OR(I405="",I406="",I407="")),"Erro: há linhas sendo puladas - B13.01a04",
IF(AND(I409&lt;&gt;"",OR(I405="",I406="",I407="",I408="")),"Erro: há linhas sendo puladas - B13.01a04",
"***"))))</f>
        <v>***</v>
      </c>
      <c r="AA405" s="119" t="str">
        <f t="shared" ref="AA405" si="1410" xml:space="preserve">
IF(AND(K406&lt;&gt;"",OR(K405="")),"Erro: há linhas sendo puladas - B14.01a05",
IF(AND(K407&lt;&gt;"",OR(K405="",K406="")),"Erro: há linhas sendo puladas - B14.01a05",
IF(AND(K408&lt;&gt;"",OR(K405="",K406="",K407="")),"Erro: há linhas sendo puladas - B14.01a05",
IF(AND(K409&lt;&gt;"",OR(K405="",K406="",K407="",K408="")),"Erro: há linhas sendo puladas - B14.01a05",
"***"))))</f>
        <v>***</v>
      </c>
      <c r="AB405" s="119" t="str">
        <f t="shared" ref="AB405" si="1411" xml:space="preserve">
IF(AND(L406&lt;&gt;"",OR(L405="")),"Erro: há linhas sendo puladas - B15.01a05",
IF(AND(L407&lt;&gt;"",OR(L405="",L406="")),"Erro: há linhas sendo puladas - B15.01a05",
IF(AND(L408&lt;&gt;"",OR(L405="",L406="",L407="")),"Erro: há linhas sendo puladas - B15.01a05",
IF(AND(L409&lt;&gt;"",OR(L405="",L406="",L407="",L408="")),"Erro: há linhas sendo puladas - B15.01a05",
"***"))))</f>
        <v>***</v>
      </c>
      <c r="AC405" s="119" t="str">
        <f t="shared" ref="AC405" si="1412" xml:space="preserve">
IF(AND(M406&lt;&gt;"",OR(M405="")),"Erro: há linhas sendo puladas - B16.01a05",
IF(AND(M407&lt;&gt;"",OR(M405="",M406="")),"Erro: há linhas sendo puladas - B16.01a05",
IF(AND(M408&lt;&gt;"",OR(M405="",M406="",M407="")),"Erro: há linhas sendo puladas - B16.01a05",
IF(AND(M409&lt;&gt;"",OR(M405="",M406="",M407="",M408="")),"Erro: há linhas sendo puladas - B16.01a05",
"***"))))</f>
        <v>***</v>
      </c>
      <c r="AD405" s="131" t="str">
        <f t="shared" ref="AD405" si="1413" xml:space="preserve">
IF(T405&lt;&gt;"Preenchimento correto","",
IF(K405="","",
IF(M405="Não válido","",
K405)))</f>
        <v/>
      </c>
    </row>
    <row r="406" spans="1:30" ht="15" customHeight="1">
      <c r="A406" s="242"/>
      <c r="B406" s="216"/>
      <c r="C406" s="217"/>
      <c r="D406" s="218"/>
      <c r="E406" s="219"/>
      <c r="F406" s="220"/>
      <c r="G406" s="221"/>
      <c r="H406" s="35">
        <v>2</v>
      </c>
      <c r="I406" s="172"/>
      <c r="J406" s="36" t="str">
        <f xml:space="preserve">
IF(I406="","",
VLOOKUP(I406,'BD EMPRES'!$B$8:$C$507,2,FALSE))</f>
        <v/>
      </c>
      <c r="K406" s="178"/>
      <c r="L406" s="179"/>
      <c r="M406" s="179"/>
      <c r="N406" s="180"/>
      <c r="O406" s="223"/>
      <c r="P406" s="228"/>
      <c r="Q406" s="230"/>
      <c r="R406" s="232"/>
      <c r="S406" s="234"/>
      <c r="T406" s="236"/>
      <c r="U406" s="23"/>
      <c r="V406" s="122"/>
      <c r="W406" s="118"/>
      <c r="X406" s="118"/>
      <c r="Y406" s="118"/>
      <c r="Z406" s="118"/>
      <c r="AA406" s="118"/>
      <c r="AB406" s="118"/>
      <c r="AC406" s="118"/>
      <c r="AD406" s="132" t="str">
        <f t="shared" ref="AD406" si="1414" xml:space="preserve">
IF(T405&lt;&gt;"Preenchimento correto","",
IF(K406="","",
IF(M406="Não válido","",
K406)))</f>
        <v/>
      </c>
    </row>
    <row r="407" spans="1:30" ht="15" customHeight="1">
      <c r="A407" s="242"/>
      <c r="B407" s="216"/>
      <c r="C407" s="217"/>
      <c r="D407" s="218"/>
      <c r="E407" s="219"/>
      <c r="F407" s="220"/>
      <c r="G407" s="221"/>
      <c r="H407" s="35">
        <v>3</v>
      </c>
      <c r="I407" s="172"/>
      <c r="J407" s="36" t="str">
        <f xml:space="preserve">
IF(I407="","",
VLOOKUP(I407,'BD EMPRES'!$B$8:$C$507,2,FALSE))</f>
        <v/>
      </c>
      <c r="K407" s="178"/>
      <c r="L407" s="179"/>
      <c r="M407" s="179"/>
      <c r="N407" s="180"/>
      <c r="O407" s="223"/>
      <c r="P407" s="228"/>
      <c r="Q407" s="230"/>
      <c r="R407" s="232"/>
      <c r="S407" s="234"/>
      <c r="T407" s="236"/>
      <c r="U407" s="23"/>
      <c r="V407" s="122"/>
      <c r="W407" s="118"/>
      <c r="X407" s="118"/>
      <c r="Y407" s="118"/>
      <c r="Z407" s="118"/>
      <c r="AA407" s="118"/>
      <c r="AB407" s="118"/>
      <c r="AC407" s="118"/>
      <c r="AD407" s="132" t="str">
        <f t="shared" ref="AD407" si="1415" xml:space="preserve">
IF(T405&lt;&gt;"Preenchimento correto","",
IF(K407="","",
IF(M407="Não válido","",
K407)))</f>
        <v/>
      </c>
    </row>
    <row r="408" spans="1:30" ht="15" customHeight="1">
      <c r="A408" s="242"/>
      <c r="B408" s="216"/>
      <c r="C408" s="217"/>
      <c r="D408" s="218"/>
      <c r="E408" s="219"/>
      <c r="F408" s="220"/>
      <c r="G408" s="221"/>
      <c r="H408" s="35">
        <v>4</v>
      </c>
      <c r="I408" s="172"/>
      <c r="J408" s="36" t="str">
        <f xml:space="preserve">
IF(I408="","",
VLOOKUP(I408,'BD EMPRES'!$B$8:$C$507,2,FALSE))</f>
        <v/>
      </c>
      <c r="K408" s="178"/>
      <c r="L408" s="179"/>
      <c r="M408" s="179"/>
      <c r="N408" s="180"/>
      <c r="O408" s="223"/>
      <c r="P408" s="228"/>
      <c r="Q408" s="230"/>
      <c r="R408" s="232"/>
      <c r="S408" s="234"/>
      <c r="T408" s="236"/>
      <c r="U408" s="23"/>
      <c r="V408" s="122"/>
      <c r="W408" s="118"/>
      <c r="X408" s="118"/>
      <c r="Y408" s="118"/>
      <c r="Z408" s="118"/>
      <c r="AA408" s="118"/>
      <c r="AB408" s="118"/>
      <c r="AC408" s="118"/>
      <c r="AD408" s="132" t="str">
        <f t="shared" ref="AD408" si="1416" xml:space="preserve">
IF(T405&lt;&gt;"Preenchimento correto","",
IF(K408="","",
IF(M408="Não válido","",
K408)))</f>
        <v/>
      </c>
    </row>
    <row r="409" spans="1:30" ht="15" customHeight="1">
      <c r="A409" s="242"/>
      <c r="B409" s="216"/>
      <c r="C409" s="217"/>
      <c r="D409" s="218"/>
      <c r="E409" s="219"/>
      <c r="F409" s="220"/>
      <c r="G409" s="221"/>
      <c r="H409" s="37">
        <v>5</v>
      </c>
      <c r="I409" s="172"/>
      <c r="J409" s="38" t="str">
        <f xml:space="preserve">
IF(I409="","",
VLOOKUP(I409,'BD EMPRES'!$B$8:$C$507,2,FALSE))</f>
        <v/>
      </c>
      <c r="K409" s="183"/>
      <c r="L409" s="181"/>
      <c r="M409" s="181"/>
      <c r="N409" s="182"/>
      <c r="O409" s="224"/>
      <c r="P409" s="228"/>
      <c r="Q409" s="230"/>
      <c r="R409" s="232"/>
      <c r="S409" s="234"/>
      <c r="T409" s="236"/>
      <c r="U409" s="23"/>
      <c r="V409" s="133"/>
      <c r="W409" s="134"/>
      <c r="X409" s="134"/>
      <c r="Y409" s="134"/>
      <c r="Z409" s="134"/>
      <c r="AA409" s="134"/>
      <c r="AB409" s="134"/>
      <c r="AC409" s="134"/>
      <c r="AD409" s="135" t="str">
        <f t="shared" ref="AD409" si="1417" xml:space="preserve">
IF(T405&gt;"Preenchimento correto","",
IF(K409="","",
IF(M409="Não válido","",
K409)))</f>
        <v/>
      </c>
    </row>
    <row r="410" spans="1:30" ht="15" customHeight="1">
      <c r="A410" s="242"/>
      <c r="B410" s="216" t="str">
        <f>IF(OR('BD ITEM'!$Q92&lt;&gt;"Preenchimento correto"),"",'BD ITEM'!B92)</f>
        <v/>
      </c>
      <c r="C410" s="217" t="str">
        <f>IF(OR('BD ITEM'!$Q92&lt;&gt;"Preenchimento correto"),"",'BD ITEM'!C92)</f>
        <v/>
      </c>
      <c r="D410" s="218" t="str">
        <f>IF(OR('BD ITEM'!$Q92&lt;&gt;"Preenchimento correto"),"",'BD ITEM'!D92)</f>
        <v/>
      </c>
      <c r="E410" s="219" t="str">
        <f>IF(OR('BD ITEM'!$Q92&lt;&gt;"Preenchimento correto"),"",'BD ITEM'!J92)</f>
        <v/>
      </c>
      <c r="F410" s="220" t="str">
        <f>IF(OR('BD ITEM'!$Q92&lt;&gt;"Preenchimento correto"),"",'BD ITEM'!K92)</f>
        <v/>
      </c>
      <c r="G410" s="221" t="str">
        <f>IF(OR('BD ITEM'!$Q92&lt;&gt;"Preenchimento correto"),"",'BD ITEM'!L92)</f>
        <v/>
      </c>
      <c r="H410" s="39">
        <v>1</v>
      </c>
      <c r="I410" s="173"/>
      <c r="J410" s="34" t="str">
        <f xml:space="preserve">
IF(I410="","",
VLOOKUP(I410,'BD EMPRES'!$B$8:$C$507,2,FALSE))</f>
        <v/>
      </c>
      <c r="K410" s="175"/>
      <c r="L410" s="176"/>
      <c r="M410" s="176"/>
      <c r="N410" s="177"/>
      <c r="O410" s="222"/>
      <c r="P410" s="228" t="str">
        <f t="shared" ref="P410" si="1418" xml:space="preserve">
IF(AND(K410="",K411="",K412="",K413="",K414=""),"",
COUNTIFS(K410:K414,"&lt;&gt;""",M410:M414,"=Válido"))</f>
        <v/>
      </c>
      <c r="Q410" s="230" t="str">
        <f t="shared" ref="Q410" si="1419" xml:space="preserve">
IF(T410&lt;&gt;"Preenchimento correto","",
IF(P410=1,0,
IF(P410=0,"",
IF(P410="","",
ROUND(_xlfn.STDEV.S(AD410:AD414)/AVERAGE(AD410:AD414),4)))))</f>
        <v/>
      </c>
      <c r="R410" s="232" t="str">
        <f t="shared" ref="R410" si="1420" xml:space="preserve">
IF(T410&lt;&gt;"Preenchimento correto","",
IF(P410="","",
IF(P410=0,"",
IF(O410="","",
IF(O410="Menor valor",MIN(AD410:AD414),
IF(AND(O410="Tend. central",Q410&lt;=0.25),ROUND(AVERAGE(AD410:AD414),2),
IF(AND(O410="Tend. central",Q410&gt;0.25),ROUND(MEDIAN(AD410:AD414),2))))))))</f>
        <v/>
      </c>
      <c r="S410" s="234" t="str">
        <f t="shared" ref="S410" si="1421" xml:space="preserve">
IF(T410&lt;&gt;"Preenchimento correto","",
IF(O410="","",
IF(P410="","",
IF(P410=0,"",
IF(OR(G410="",R410=""),"",
G410*R410)))))</f>
        <v/>
      </c>
      <c r="T410" s="236" t="str">
        <f t="shared" ref="T410" si="1422" xml:space="preserve">
IF(AND(A410="",B410="",I410="",I411="",I412="",I413="",I414="",K410="",K411="",K412="",K413="",K414="",L410="",L411="",L412="",L413="",L414="",M410="",M411="",M412="",M413="",M414="",O410=""),"",
IF(A410="","Preenchimento incompleto: falta informar o ID SEC - B01.01",
IF(AND(A410&lt;&gt;"",B410&lt;&gt;"",I410="",I411="",I412="",I413="",I414="",K410="",K411="",K412="",K413="",K414="",L410="",L411="",L412="",L413="",L414="",M410="",M411="",M412="",M413="",M414="",O410=""),"Preenchimento incompleto: item sem nenhuma informação de empresa e preço e fonte de preço e validade do orçamento e modalidade de cálculo - B02.01",
IF(AND(B410="",OR(I410&lt;&gt;"",I411&lt;&gt;"",I412&lt;&gt;"",I413&lt;&gt;"",I414&lt;&gt;"",K410&lt;&gt;"",K411&lt;&gt;"",K412&lt;&gt;"",K413&lt;&gt;"",K414&lt;&gt;"",L410&lt;&gt;"",L411&lt;&gt;"",L412&lt;&gt;"",L413&lt;&gt;"",L414&lt;&gt;"",M410&lt;&gt;"",M411&lt;&gt;"",M412&lt;&gt;"",M413&lt;&gt;"",M414&lt;&gt;"",O410&lt;&gt;"")),"Erro: há empresa(s) e/ou preço(s) e/ou fonte(s) de preço e/ou validade(s) do orçamento e/ou modalidade de cálculo informados para item inexistente - B03.01",
IF(AND(I410&lt;&gt;"",OR(K410="",L410="",M410="",O410="")),"Preenchimento incompleto: empresa sem preço e(ou) fonte de preço e(ou) validade do orçamento e(ou) modalidade de cálculo associados - B04.01",
IF(AND(I411&lt;&gt;"",OR(K411="",L411="",M411="",O410="")),"Preenchimento incompleto: empresa sem preço e(ou) fonte de preço e(ou) validade do orçamento e(ou) modalidade de cálculo associados - B04.02",
IF(AND(I412&lt;&gt;"",OR(K412="",L412="",M412="",O410="")),"Preenchimento incompleto: empresa sem preço e(ou) fonte de preço e(ou) validade do orçamento e(ou) modalidade de cálculo associados - B04.03",
IF(AND(I413&lt;&gt;"",OR(K413="",L413="",M413="",O410="")),"Preenchimento incompleto: empresa sem preço e(ou) fonte de preço e(ou) validade do orçamento e(ou) modalidade de cálculo associados - B04.04",
IF(AND(I414&lt;&gt;"",OR(K414="",L414="",M414="",O410="")),"Preenchimento incompleto: empresa sem preço e(ou) fonte de preço e(ou) validade do orçamento e(ou) modalidade de cálculo associados - B04.05",
IF(AND(K410&lt;&gt;"",OR(I410="",L410="",M410="",O410="")),"Preenchimento incompleto: preço sem empresa e(ou) fonte do preço associados e(ou) validade do orçamento e(ou) modalidade de cálculo associados - B05.01",
IF(AND(K411&lt;&gt;"",OR(I411="",L411="",M411="",O410="")),"Preenchimento incompleto: preço sem empresa e(ou) fonte do preço associados e(ou) validade do orçamento e(ou) modalidade de cálculo associados - B05.02",
IF(AND(K412&lt;&gt;"",OR(I412="",L412="",M412="",O410="")),"Preenchimento incompleto: preço sem empresa e(ou) fonte do preço associados e(ou) validade do orçamento e(ou) modalidade de cálculo associados - B05.03",
IF(AND(K413&lt;&gt;"",OR(I413="",L413="",M413="",O410="")),"Preenchimento incompleto: preço sem empresa e(ou) fonte do preço associados e(ou) validade do orçamento e(ou) modalidade de cálculo associados - B05.04",
IF(AND(K414&lt;&gt;"",OR(I414="",L414="",M414="",O410="")),"Preenchimento incompleto: preço sem empresa e(ou) fonte do preço associados e(ou) validade do orçamento e(ou) modalidade de cálculo associados - B05.05",
IF(AND(L410&lt;&gt;"",OR(K410="",I410="",M410="",O410="")),"Preenchimento incompleto: fonte do preço sem empresa e(ou) preço associados e(ou) validade do orçamento e(ou) modalidade de cálculo associados - B06.01",
IF(AND(L411&lt;&gt;"",OR(K411="",I411="",M411="",O410="")),"Preenchimento incompleto: fonte do preço sem empresa e(ou) preço associados e(ou) validade do orçamento e(ou) modalidade de cálculo associados - B06.02",
IF(AND(L412&lt;&gt;"",OR(K412="",I412="",M412="",O410="")),"Preenchimento incompleto: fonte do preço sem empresa e(ou) preço associados e(ou) validade do orçamento e(ou) modalidade de cálculo associados - B06.03",
IF(AND(L413&lt;&gt;"",OR(K413="",I413="",M413="",O410="")),"Preenchimento incompleto: fonte do preço sem empresa e(ou) preço associados e(ou) validade do orçamento e(ou) modalidade de cálculo associados - B06.04",
IF(AND(L414&lt;&gt;"",OR(K414="",I414="",M414="",O410="")),"Preenchimento incompleto: fonte do preço sem empresa e(ou) preço associados e(ou) validade do orçamento e(ou) modalidade de cálculo associados - B06.05",
IF(AND(M410&lt;&gt;"",OR(K410="",I410="",L410="",O410="")),"Preenchimento incompleto: validade do orçamento sem empresa e(ou) preço associados e(ou) fonte do preço e(ou) modalidade de cálculo associados - B07.01",
IF(AND(M411&lt;&gt;"",OR(K411="",I411="",L411="",O410="")),"Preenchimento incompleto: validade do orçamento sem empresa e(ou) preço associados e(ou) fonte do preço e(ou) modalidade de cálculo associados - B07.02",
IF(AND(M412&lt;&gt;"",OR(K412="",I412="",L412="",O410="")),"Preenchimento incompleto: validade do orçamento sem empresa e(ou) preço associados e(ou) fonte do preço e(ou) modalidade de cálculo associados - B07.03",
IF(AND(M413&lt;&gt;"",OR(K413="",I413="",L413="",O410="")),"Preenchimento incompleto: validade do orçamento sem empresa e(ou) preço associados e(ou) fonte do preço e(ou) modalidade de cálculo associados - B07.04",
IF(AND(M414&lt;&gt;"",OR(K414="",I414="",L414="",O410="")),"Preenchimento incompleto: validade do orçamento sem empresa e(ou) preço associados e(ou) fonte do preço e(ou) modalidade de cálculo associados - B07.05",
IF(O410="","Preenchimento incompleto: modalidade de cálculo não informada - B08.01",
IF(V410="Erro: há repetição de empresa de mídia especializada para o item sendo precificado - B09.01a05","Erro: há repetição de empresa de mídia especializada para o item sendo precificado - B09.01a05",
IF(W410="Erro: há repetição de empresa de orçamento de empresa para o item sendo precificado - B10.01a05","Erro: há repetição de empresa de orçamento de empresa para o item sendo precificado - B10.01a05",
IF(X410="Erro: a fonte de preços informada é incompatível com compras governamentais - B11.01a05","Erro: a fonte de preços informada é incompatível com compras governamentais - B11.01a05",
IF(Y410="Erro: a fonte de preços informada é incompatível com compras governamentais - B12.01a05","Erro: a fonte de preços informada é incompatível com compras governamentais - B12.01a05",
IF(Z410="Erro: há linhas sendo puladas - B13.01a04","Erro: há linhas sendo puladas - B13.01a04",
IF(AA410="Erro: há linhas sendo puladas - B14.01a05","Erro: há linhas sendo puladas - B14.01a05",
IF(AB410="Erro: há linhas sendo puladas - B15.01a05","Erro: há linhas sendo puladas - B15.01a05",
IF(AC410="Erro: há linhas sendo puladas - B16.01a05","Erro: há linhas sendo puladas - B16.01a05",
IF(AND(P410&lt;&gt;"",P410=0),"Preenchimento incompleto: número de propostas válidas igual a zero - B17.01",
"Preenchimento correto"))))))))))))))))))))))))))))))))))</f>
        <v/>
      </c>
      <c r="U410" s="23"/>
      <c r="V410" s="121" t="str">
        <f t="shared" ref="V410" si="1423" xml:space="preserve">
IF(COUNTIFS(I410:I414,I410,L410:L414,"=Mídia especializada")&gt;1,"Erro: há repetição de empresa de mídia especializada para o item sendo precificado - B09.01a05",
IF(COUNTIFS(I410:I414,I411,L410:L414,"=Mídia especializada")&gt;1,"Erro: há repetição de empresa de mídia especializada para o item sendo precificado - B09.01a05",
IF(COUNTIFS(I410:I414,I412,L410:L414,"=Mídia especializada")&gt;1,"Erro: há repetição de empresa de mídia especializada para o item sendo precificado - B09.01a05",
IF(COUNTIFS(I410:I414,I413,L410:L414,"=Mídia especializada")&gt;1,"Erro: há repetição de empresa de mídia especializada para o item sendo precificado - B09.01a05",
IF(COUNTIFS(I410:I414,I414,L410:L414,"=Mídia especializada")&gt;1,"Erro: há repetição de empresa de mídia especializada para o item sendo precificado - B09.01a05",
"***")))))</f>
        <v>***</v>
      </c>
      <c r="W410" s="119" t="str">
        <f t="shared" ref="W410" si="1424" xml:space="preserve">
IF(COUNTIFS(I410:I414,I410,L410:L414,"=Orçamento de empresa")&gt;1,"Erro: há repetição de empresa de orçamento de empresa para o item sendo precificado - B10.01a05",
IF(COUNTIFS(I410:I414,I411,L410:L414,"=Orçamento de empresa")&gt;1,"Erro: há repetição de empresa de orçamento de empresa para o item sendo precificado - B10.01a05",
IF(COUNTIFS(I410:I414,I412,L410:L414,"=Orçamento de empresa")&gt;1,"Erro: há repetição de empresa de orçamento de empresa para o item sendo precificado - B10.01a05",
IF(COUNTIFS(I410:I414,I413,L410:L414,"=Orçamento de empresa")&gt;1,"Erro: há repetição de empresa de orçamento de empresa para o item sendo precificado - B10.01a05",
IF(COUNTIFS(I410:I414,I414,L410:L414,"=Orçamento de empresa")&gt;1,"Erro: há repetição de empresa de orçamento de empresa para o item sendo precificado - B10.01a05",
"***")))))</f>
        <v>***</v>
      </c>
      <c r="X410" s="119" t="str">
        <f t="shared" ref="X410" si="1425" xml:space="preserve">
IF(AND(I410="Compras governamentais",K410&lt;&gt;"",L410="Orçamento de empresa"),"Erro: a fonte de preços informada é incompatível com compras governamentais - B11.01a05",
IF(AND(I411="Compras governamentais",K411&lt;&gt;"",L411="Orçamento de empresa"),"Erro: a fonte de preços informada é incompatível com compras governamentais - B11.01a05",
IF(AND(I412="Compras governamentais",K412&lt;&gt;"",L412="Orçamento de empresa"),"Erro: a fonte de preços informada é incompatível com compras governamentais - B11.01a05",
IF(AND(I413="Compras governamentais",K413&lt;&gt;"",L413="Orçamento de empresa"),"Erro: a fonte de preços informada é incompatível com compras governamentais - B11.01a05",
IF(AND(I414="Compras governamentais",K414&lt;&gt;"",L414="Orçamento de empresa"),"Erro: a fonte de preços informada é incompatível com compras governamentais - B11.01a05",
"***")))))</f>
        <v>***</v>
      </c>
      <c r="Y410" s="119" t="str">
        <f t="shared" ref="Y410" si="1426" xml:space="preserve">
IF(AND(I410="Compras governamentais",K410&lt;&gt;"",L410="Mídia especializada"),"Erro: a fonte de preços informada é incompatível com compras governamentais - B12.01a05",
IF(AND(I411="Compras governamentais",K411&lt;&gt;"",L411="Mídia especializada"),"Erro: a fonte de preços informada é incompatível com compras governamentais - B12.01a05",
IF(AND(I412="Compras governamentais",K412&lt;&gt;"",L412="Mídia especializada"),"Erro: a fonte de preços informada é incompatível com compras governamentais - B12.01a05",
IF(AND(I413="Compras governamentais",K413&lt;&gt;"",L413="Mídia especializada"),"Erro: a fonte de preços informada é incompatível com compras governamentais - B12.01a05",
IF(AND(I414="Compras governamentais",K414&lt;&gt;"",L414="Mídia especializada"),"Erro: a fonte de preços informada é incompatível com compras governamentais - B12.01a05",
"***")))))</f>
        <v>***</v>
      </c>
      <c r="Z410" s="119" t="str">
        <f t="shared" ref="Z410" si="1427" xml:space="preserve">
IF(AND(I411&lt;&gt;"",OR(I410="")),"Erro: há linhas sendo puladas - B13.01a04",
IF(AND(I412&lt;&gt;"",OR(I410="",I411="")),"Erro: há linhas sendo puladas - B13.01a04",
IF(AND(I413&lt;&gt;"",OR(I410="",I411="",I412="")),"Erro: há linhas sendo puladas - B13.01a04",
IF(AND(I414&lt;&gt;"",OR(I410="",I411="",I412="",I413="")),"Erro: há linhas sendo puladas - B13.01a04",
"***"))))</f>
        <v>***</v>
      </c>
      <c r="AA410" s="119" t="str">
        <f t="shared" ref="AA410" si="1428" xml:space="preserve">
IF(AND(K411&lt;&gt;"",OR(K410="")),"Erro: há linhas sendo puladas - B14.01a05",
IF(AND(K412&lt;&gt;"",OR(K410="",K411="")),"Erro: há linhas sendo puladas - B14.01a05",
IF(AND(K413&lt;&gt;"",OR(K410="",K411="",K412="")),"Erro: há linhas sendo puladas - B14.01a05",
IF(AND(K414&lt;&gt;"",OR(K410="",K411="",K412="",K413="")),"Erro: há linhas sendo puladas - B14.01a05",
"***"))))</f>
        <v>***</v>
      </c>
      <c r="AB410" s="119" t="str">
        <f t="shared" ref="AB410" si="1429" xml:space="preserve">
IF(AND(L411&lt;&gt;"",OR(L410="")),"Erro: há linhas sendo puladas - B15.01a05",
IF(AND(L412&lt;&gt;"",OR(L410="",L411="")),"Erro: há linhas sendo puladas - B15.01a05",
IF(AND(L413&lt;&gt;"",OR(L410="",L411="",L412="")),"Erro: há linhas sendo puladas - B15.01a05",
IF(AND(L414&lt;&gt;"",OR(L410="",L411="",L412="",L413="")),"Erro: há linhas sendo puladas - B15.01a05",
"***"))))</f>
        <v>***</v>
      </c>
      <c r="AC410" s="119" t="str">
        <f t="shared" ref="AC410" si="1430" xml:space="preserve">
IF(AND(M411&lt;&gt;"",OR(M410="")),"Erro: há linhas sendo puladas - B16.01a05",
IF(AND(M412&lt;&gt;"",OR(M410="",M411="")),"Erro: há linhas sendo puladas - B16.01a05",
IF(AND(M413&lt;&gt;"",OR(M410="",M411="",M412="")),"Erro: há linhas sendo puladas - B16.01a05",
IF(AND(M414&lt;&gt;"",OR(M410="",M411="",M412="",M413="")),"Erro: há linhas sendo puladas - B16.01a05",
"***"))))</f>
        <v>***</v>
      </c>
      <c r="AD410" s="131" t="str">
        <f t="shared" ref="AD410" si="1431" xml:space="preserve">
IF(T410&lt;&gt;"Preenchimento correto","",
IF(K410="","",
IF(M410="Não válido","",
K410)))</f>
        <v/>
      </c>
    </row>
    <row r="411" spans="1:30" ht="15" customHeight="1">
      <c r="A411" s="242"/>
      <c r="B411" s="216"/>
      <c r="C411" s="217"/>
      <c r="D411" s="218"/>
      <c r="E411" s="219"/>
      <c r="F411" s="220"/>
      <c r="G411" s="221"/>
      <c r="H411" s="35">
        <v>2</v>
      </c>
      <c r="I411" s="172"/>
      <c r="J411" s="36" t="str">
        <f xml:space="preserve">
IF(I411="","",
VLOOKUP(I411,'BD EMPRES'!$B$8:$C$507,2,FALSE))</f>
        <v/>
      </c>
      <c r="K411" s="178"/>
      <c r="L411" s="179"/>
      <c r="M411" s="179"/>
      <c r="N411" s="180"/>
      <c r="O411" s="223"/>
      <c r="P411" s="228"/>
      <c r="Q411" s="230"/>
      <c r="R411" s="232"/>
      <c r="S411" s="234"/>
      <c r="T411" s="236"/>
      <c r="U411" s="23"/>
      <c r="V411" s="122"/>
      <c r="W411" s="118"/>
      <c r="X411" s="118"/>
      <c r="Y411" s="118"/>
      <c r="Z411" s="118"/>
      <c r="AA411" s="118"/>
      <c r="AB411" s="118"/>
      <c r="AC411" s="118"/>
      <c r="AD411" s="132" t="str">
        <f t="shared" ref="AD411" si="1432" xml:space="preserve">
IF(T410&lt;&gt;"Preenchimento correto","",
IF(K411="","",
IF(M411="Não válido","",
K411)))</f>
        <v/>
      </c>
    </row>
    <row r="412" spans="1:30" ht="15" customHeight="1">
      <c r="A412" s="242"/>
      <c r="B412" s="216"/>
      <c r="C412" s="217"/>
      <c r="D412" s="218"/>
      <c r="E412" s="219"/>
      <c r="F412" s="220"/>
      <c r="G412" s="221"/>
      <c r="H412" s="35">
        <v>3</v>
      </c>
      <c r="I412" s="172"/>
      <c r="J412" s="36" t="str">
        <f xml:space="preserve">
IF(I412="","",
VLOOKUP(I412,'BD EMPRES'!$B$8:$C$507,2,FALSE))</f>
        <v/>
      </c>
      <c r="K412" s="178"/>
      <c r="L412" s="179"/>
      <c r="M412" s="179"/>
      <c r="N412" s="180"/>
      <c r="O412" s="223"/>
      <c r="P412" s="228"/>
      <c r="Q412" s="230"/>
      <c r="R412" s="232"/>
      <c r="S412" s="234"/>
      <c r="T412" s="236"/>
      <c r="U412" s="23"/>
      <c r="V412" s="122"/>
      <c r="W412" s="118"/>
      <c r="X412" s="118"/>
      <c r="Y412" s="118"/>
      <c r="Z412" s="118"/>
      <c r="AA412" s="118"/>
      <c r="AB412" s="118"/>
      <c r="AC412" s="118"/>
      <c r="AD412" s="132" t="str">
        <f t="shared" ref="AD412" si="1433" xml:space="preserve">
IF(T410&lt;&gt;"Preenchimento correto","",
IF(K412="","",
IF(M412="Não válido","",
K412)))</f>
        <v/>
      </c>
    </row>
    <row r="413" spans="1:30" ht="15" customHeight="1">
      <c r="A413" s="242"/>
      <c r="B413" s="216"/>
      <c r="C413" s="217"/>
      <c r="D413" s="218"/>
      <c r="E413" s="219"/>
      <c r="F413" s="220"/>
      <c r="G413" s="221"/>
      <c r="H413" s="35">
        <v>4</v>
      </c>
      <c r="I413" s="172"/>
      <c r="J413" s="36" t="str">
        <f xml:space="preserve">
IF(I413="","",
VLOOKUP(I413,'BD EMPRES'!$B$8:$C$507,2,FALSE))</f>
        <v/>
      </c>
      <c r="K413" s="178"/>
      <c r="L413" s="179"/>
      <c r="M413" s="179"/>
      <c r="N413" s="180"/>
      <c r="O413" s="223"/>
      <c r="P413" s="228"/>
      <c r="Q413" s="230"/>
      <c r="R413" s="232"/>
      <c r="S413" s="234"/>
      <c r="T413" s="236"/>
      <c r="U413" s="23"/>
      <c r="V413" s="122"/>
      <c r="W413" s="118"/>
      <c r="X413" s="118"/>
      <c r="Y413" s="118"/>
      <c r="Z413" s="118"/>
      <c r="AA413" s="118"/>
      <c r="AB413" s="118"/>
      <c r="AC413" s="118"/>
      <c r="AD413" s="132" t="str">
        <f t="shared" ref="AD413" si="1434" xml:space="preserve">
IF(T410&lt;&gt;"Preenchimento correto","",
IF(K413="","",
IF(M413="Não válido","",
K413)))</f>
        <v/>
      </c>
    </row>
    <row r="414" spans="1:30" ht="15" customHeight="1">
      <c r="A414" s="242"/>
      <c r="B414" s="216"/>
      <c r="C414" s="217"/>
      <c r="D414" s="218"/>
      <c r="E414" s="219"/>
      <c r="F414" s="220"/>
      <c r="G414" s="221"/>
      <c r="H414" s="37">
        <v>5</v>
      </c>
      <c r="I414" s="172"/>
      <c r="J414" s="38" t="str">
        <f xml:space="preserve">
IF(I414="","",
VLOOKUP(I414,'BD EMPRES'!$B$8:$C$507,2,FALSE))</f>
        <v/>
      </c>
      <c r="K414" s="183"/>
      <c r="L414" s="181"/>
      <c r="M414" s="181"/>
      <c r="N414" s="182"/>
      <c r="O414" s="224"/>
      <c r="P414" s="228"/>
      <c r="Q414" s="230"/>
      <c r="R414" s="232"/>
      <c r="S414" s="234"/>
      <c r="T414" s="236"/>
      <c r="U414" s="23"/>
      <c r="V414" s="133"/>
      <c r="W414" s="134"/>
      <c r="X414" s="134"/>
      <c r="Y414" s="134"/>
      <c r="Z414" s="134"/>
      <c r="AA414" s="134"/>
      <c r="AB414" s="134"/>
      <c r="AC414" s="134"/>
      <c r="AD414" s="135" t="str">
        <f t="shared" ref="AD414" si="1435" xml:space="preserve">
IF(T410&gt;"Preenchimento correto","",
IF(K414="","",
IF(M414="Não válido","",
K414)))</f>
        <v/>
      </c>
    </row>
    <row r="415" spans="1:30" ht="15" customHeight="1">
      <c r="A415" s="242"/>
      <c r="B415" s="216" t="str">
        <f>IF(OR('BD ITEM'!$Q93&lt;&gt;"Preenchimento correto"),"",'BD ITEM'!B93)</f>
        <v/>
      </c>
      <c r="C415" s="217" t="str">
        <f>IF(OR('BD ITEM'!$Q93&lt;&gt;"Preenchimento correto"),"",'BD ITEM'!C93)</f>
        <v/>
      </c>
      <c r="D415" s="218" t="str">
        <f>IF(OR('BD ITEM'!$Q93&lt;&gt;"Preenchimento correto"),"",'BD ITEM'!D93)</f>
        <v/>
      </c>
      <c r="E415" s="219" t="str">
        <f>IF(OR('BD ITEM'!$Q93&lt;&gt;"Preenchimento correto"),"",'BD ITEM'!J93)</f>
        <v/>
      </c>
      <c r="F415" s="220" t="str">
        <f>IF(OR('BD ITEM'!$Q93&lt;&gt;"Preenchimento correto"),"",'BD ITEM'!K93)</f>
        <v/>
      </c>
      <c r="G415" s="221" t="str">
        <f>IF(OR('BD ITEM'!$Q93&lt;&gt;"Preenchimento correto"),"",'BD ITEM'!L93)</f>
        <v/>
      </c>
      <c r="H415" s="39">
        <v>1</v>
      </c>
      <c r="I415" s="173"/>
      <c r="J415" s="34" t="str">
        <f xml:space="preserve">
IF(I415="","",
VLOOKUP(I415,'BD EMPRES'!$B$8:$C$507,2,FALSE))</f>
        <v/>
      </c>
      <c r="K415" s="175"/>
      <c r="L415" s="176"/>
      <c r="M415" s="176"/>
      <c r="N415" s="177"/>
      <c r="O415" s="222"/>
      <c r="P415" s="228" t="str">
        <f t="shared" ref="P415" si="1436" xml:space="preserve">
IF(AND(K415="",K416="",K417="",K418="",K419=""),"",
COUNTIFS(K415:K419,"&lt;&gt;""",M415:M419,"=Válido"))</f>
        <v/>
      </c>
      <c r="Q415" s="230" t="str">
        <f t="shared" ref="Q415" si="1437" xml:space="preserve">
IF(T415&lt;&gt;"Preenchimento correto","",
IF(P415=1,0,
IF(P415=0,"",
IF(P415="","",
ROUND(_xlfn.STDEV.S(AD415:AD419)/AVERAGE(AD415:AD419),4)))))</f>
        <v/>
      </c>
      <c r="R415" s="232" t="str">
        <f t="shared" ref="R415" si="1438" xml:space="preserve">
IF(T415&lt;&gt;"Preenchimento correto","",
IF(P415="","",
IF(P415=0,"",
IF(O415="","",
IF(O415="Menor valor",MIN(AD415:AD419),
IF(AND(O415="Tend. central",Q415&lt;=0.25),ROUND(AVERAGE(AD415:AD419),2),
IF(AND(O415="Tend. central",Q415&gt;0.25),ROUND(MEDIAN(AD415:AD419),2))))))))</f>
        <v/>
      </c>
      <c r="S415" s="234" t="str">
        <f t="shared" ref="S415" si="1439" xml:space="preserve">
IF(T415&lt;&gt;"Preenchimento correto","",
IF(O415="","",
IF(P415="","",
IF(P415=0,"",
IF(OR(G415="",R415=""),"",
G415*R415)))))</f>
        <v/>
      </c>
      <c r="T415" s="236" t="str">
        <f t="shared" ref="T415" si="1440" xml:space="preserve">
IF(AND(A415="",B415="",I415="",I416="",I417="",I418="",I419="",K415="",K416="",K417="",K418="",K419="",L415="",L416="",L417="",L418="",L419="",M415="",M416="",M417="",M418="",M419="",O415=""),"",
IF(A415="","Preenchimento incompleto: falta informar o ID SEC - B01.01",
IF(AND(A415&lt;&gt;"",B415&lt;&gt;"",I415="",I416="",I417="",I418="",I419="",K415="",K416="",K417="",K418="",K419="",L415="",L416="",L417="",L418="",L419="",M415="",M416="",M417="",M418="",M419="",O415=""),"Preenchimento incompleto: item sem nenhuma informação de empresa e preço e fonte de preço e validade do orçamento e modalidade de cálculo - B02.01",
IF(AND(B415="",OR(I415&lt;&gt;"",I416&lt;&gt;"",I417&lt;&gt;"",I418&lt;&gt;"",I419&lt;&gt;"",K415&lt;&gt;"",K416&lt;&gt;"",K417&lt;&gt;"",K418&lt;&gt;"",K419&lt;&gt;"",L415&lt;&gt;"",L416&lt;&gt;"",L417&lt;&gt;"",L418&lt;&gt;"",L419&lt;&gt;"",M415&lt;&gt;"",M416&lt;&gt;"",M417&lt;&gt;"",M418&lt;&gt;"",M419&lt;&gt;"",O415&lt;&gt;"")),"Erro: há empresa(s) e/ou preço(s) e/ou fonte(s) de preço e/ou validade(s) do orçamento e/ou modalidade de cálculo informados para item inexistente - B03.01",
IF(AND(I415&lt;&gt;"",OR(K415="",L415="",M415="",O415="")),"Preenchimento incompleto: empresa sem preço e(ou) fonte de preço e(ou) validade do orçamento e(ou) modalidade de cálculo associados - B04.01",
IF(AND(I416&lt;&gt;"",OR(K416="",L416="",M416="",O415="")),"Preenchimento incompleto: empresa sem preço e(ou) fonte de preço e(ou) validade do orçamento e(ou) modalidade de cálculo associados - B04.02",
IF(AND(I417&lt;&gt;"",OR(K417="",L417="",M417="",O415="")),"Preenchimento incompleto: empresa sem preço e(ou) fonte de preço e(ou) validade do orçamento e(ou) modalidade de cálculo associados - B04.03",
IF(AND(I418&lt;&gt;"",OR(K418="",L418="",M418="",O415="")),"Preenchimento incompleto: empresa sem preço e(ou) fonte de preço e(ou) validade do orçamento e(ou) modalidade de cálculo associados - B04.04",
IF(AND(I419&lt;&gt;"",OR(K419="",L419="",M419="",O415="")),"Preenchimento incompleto: empresa sem preço e(ou) fonte de preço e(ou) validade do orçamento e(ou) modalidade de cálculo associados - B04.05",
IF(AND(K415&lt;&gt;"",OR(I415="",L415="",M415="",O415="")),"Preenchimento incompleto: preço sem empresa e(ou) fonte do preço associados e(ou) validade do orçamento e(ou) modalidade de cálculo associados - B05.01",
IF(AND(K416&lt;&gt;"",OR(I416="",L416="",M416="",O415="")),"Preenchimento incompleto: preço sem empresa e(ou) fonte do preço associados e(ou) validade do orçamento e(ou) modalidade de cálculo associados - B05.02",
IF(AND(K417&lt;&gt;"",OR(I417="",L417="",M417="",O415="")),"Preenchimento incompleto: preço sem empresa e(ou) fonte do preço associados e(ou) validade do orçamento e(ou) modalidade de cálculo associados - B05.03",
IF(AND(K418&lt;&gt;"",OR(I418="",L418="",M418="",O415="")),"Preenchimento incompleto: preço sem empresa e(ou) fonte do preço associados e(ou) validade do orçamento e(ou) modalidade de cálculo associados - B05.04",
IF(AND(K419&lt;&gt;"",OR(I419="",L419="",M419="",O415="")),"Preenchimento incompleto: preço sem empresa e(ou) fonte do preço associados e(ou) validade do orçamento e(ou) modalidade de cálculo associados - B05.05",
IF(AND(L415&lt;&gt;"",OR(K415="",I415="",M415="",O415="")),"Preenchimento incompleto: fonte do preço sem empresa e(ou) preço associados e(ou) validade do orçamento e(ou) modalidade de cálculo associados - B06.01",
IF(AND(L416&lt;&gt;"",OR(K416="",I416="",M416="",O415="")),"Preenchimento incompleto: fonte do preço sem empresa e(ou) preço associados e(ou) validade do orçamento e(ou) modalidade de cálculo associados - B06.02",
IF(AND(L417&lt;&gt;"",OR(K417="",I417="",M417="",O415="")),"Preenchimento incompleto: fonte do preço sem empresa e(ou) preço associados e(ou) validade do orçamento e(ou) modalidade de cálculo associados - B06.03",
IF(AND(L418&lt;&gt;"",OR(K418="",I418="",M418="",O415="")),"Preenchimento incompleto: fonte do preço sem empresa e(ou) preço associados e(ou) validade do orçamento e(ou) modalidade de cálculo associados - B06.04",
IF(AND(L419&lt;&gt;"",OR(K419="",I419="",M419="",O415="")),"Preenchimento incompleto: fonte do preço sem empresa e(ou) preço associados e(ou) validade do orçamento e(ou) modalidade de cálculo associados - B06.05",
IF(AND(M415&lt;&gt;"",OR(K415="",I415="",L415="",O415="")),"Preenchimento incompleto: validade do orçamento sem empresa e(ou) preço associados e(ou) fonte do preço e(ou) modalidade de cálculo associados - B07.01",
IF(AND(M416&lt;&gt;"",OR(K416="",I416="",L416="",O415="")),"Preenchimento incompleto: validade do orçamento sem empresa e(ou) preço associados e(ou) fonte do preço e(ou) modalidade de cálculo associados - B07.02",
IF(AND(M417&lt;&gt;"",OR(K417="",I417="",L417="",O415="")),"Preenchimento incompleto: validade do orçamento sem empresa e(ou) preço associados e(ou) fonte do preço e(ou) modalidade de cálculo associados - B07.03",
IF(AND(M418&lt;&gt;"",OR(K418="",I418="",L418="",O415="")),"Preenchimento incompleto: validade do orçamento sem empresa e(ou) preço associados e(ou) fonte do preço e(ou) modalidade de cálculo associados - B07.04",
IF(AND(M419&lt;&gt;"",OR(K419="",I419="",L419="",O415="")),"Preenchimento incompleto: validade do orçamento sem empresa e(ou) preço associados e(ou) fonte do preço e(ou) modalidade de cálculo associados - B07.05",
IF(O415="","Preenchimento incompleto: modalidade de cálculo não informada - B08.01",
IF(V415="Erro: há repetição de empresa de mídia especializada para o item sendo precificado - B09.01a05","Erro: há repetição de empresa de mídia especializada para o item sendo precificado - B09.01a05",
IF(W415="Erro: há repetição de empresa de orçamento de empresa para o item sendo precificado - B10.01a05","Erro: há repetição de empresa de orçamento de empresa para o item sendo precificado - B10.01a05",
IF(X415="Erro: a fonte de preços informada é incompatível com compras governamentais - B11.01a05","Erro: a fonte de preços informada é incompatível com compras governamentais - B11.01a05",
IF(Y415="Erro: a fonte de preços informada é incompatível com compras governamentais - B12.01a05","Erro: a fonte de preços informada é incompatível com compras governamentais - B12.01a05",
IF(Z415="Erro: há linhas sendo puladas - B13.01a04","Erro: há linhas sendo puladas - B13.01a04",
IF(AA415="Erro: há linhas sendo puladas - B14.01a05","Erro: há linhas sendo puladas - B14.01a05",
IF(AB415="Erro: há linhas sendo puladas - B15.01a05","Erro: há linhas sendo puladas - B15.01a05",
IF(AC415="Erro: há linhas sendo puladas - B16.01a05","Erro: há linhas sendo puladas - B16.01a05",
IF(AND(P415&lt;&gt;"",P415=0),"Preenchimento incompleto: número de propostas válidas igual a zero - B17.01",
"Preenchimento correto"))))))))))))))))))))))))))))))))))</f>
        <v/>
      </c>
      <c r="U415" s="23"/>
      <c r="V415" s="121" t="str">
        <f t="shared" ref="V415" si="1441" xml:space="preserve">
IF(COUNTIFS(I415:I419,I415,L415:L419,"=Mídia especializada")&gt;1,"Erro: há repetição de empresa de mídia especializada para o item sendo precificado - B09.01a05",
IF(COUNTIFS(I415:I419,I416,L415:L419,"=Mídia especializada")&gt;1,"Erro: há repetição de empresa de mídia especializada para o item sendo precificado - B09.01a05",
IF(COUNTIFS(I415:I419,I417,L415:L419,"=Mídia especializada")&gt;1,"Erro: há repetição de empresa de mídia especializada para o item sendo precificado - B09.01a05",
IF(COUNTIFS(I415:I419,I418,L415:L419,"=Mídia especializada")&gt;1,"Erro: há repetição de empresa de mídia especializada para o item sendo precificado - B09.01a05",
IF(COUNTIFS(I415:I419,I419,L415:L419,"=Mídia especializada")&gt;1,"Erro: há repetição de empresa de mídia especializada para o item sendo precificado - B09.01a05",
"***")))))</f>
        <v>***</v>
      </c>
      <c r="W415" s="119" t="str">
        <f t="shared" ref="W415" si="1442" xml:space="preserve">
IF(COUNTIFS(I415:I419,I415,L415:L419,"=Orçamento de empresa")&gt;1,"Erro: há repetição de empresa de orçamento de empresa para o item sendo precificado - B10.01a05",
IF(COUNTIFS(I415:I419,I416,L415:L419,"=Orçamento de empresa")&gt;1,"Erro: há repetição de empresa de orçamento de empresa para o item sendo precificado - B10.01a05",
IF(COUNTIFS(I415:I419,I417,L415:L419,"=Orçamento de empresa")&gt;1,"Erro: há repetição de empresa de orçamento de empresa para o item sendo precificado - B10.01a05",
IF(COUNTIFS(I415:I419,I418,L415:L419,"=Orçamento de empresa")&gt;1,"Erro: há repetição de empresa de orçamento de empresa para o item sendo precificado - B10.01a05",
IF(COUNTIFS(I415:I419,I419,L415:L419,"=Orçamento de empresa")&gt;1,"Erro: há repetição de empresa de orçamento de empresa para o item sendo precificado - B10.01a05",
"***")))))</f>
        <v>***</v>
      </c>
      <c r="X415" s="119" t="str">
        <f t="shared" ref="X415" si="1443" xml:space="preserve">
IF(AND(I415="Compras governamentais",K415&lt;&gt;"",L415="Orçamento de empresa"),"Erro: a fonte de preços informada é incompatível com compras governamentais - B11.01a05",
IF(AND(I416="Compras governamentais",K416&lt;&gt;"",L416="Orçamento de empresa"),"Erro: a fonte de preços informada é incompatível com compras governamentais - B11.01a05",
IF(AND(I417="Compras governamentais",K417&lt;&gt;"",L417="Orçamento de empresa"),"Erro: a fonte de preços informada é incompatível com compras governamentais - B11.01a05",
IF(AND(I418="Compras governamentais",K418&lt;&gt;"",L418="Orçamento de empresa"),"Erro: a fonte de preços informada é incompatível com compras governamentais - B11.01a05",
IF(AND(I419="Compras governamentais",K419&lt;&gt;"",L419="Orçamento de empresa"),"Erro: a fonte de preços informada é incompatível com compras governamentais - B11.01a05",
"***")))))</f>
        <v>***</v>
      </c>
      <c r="Y415" s="119" t="str">
        <f t="shared" ref="Y415" si="1444" xml:space="preserve">
IF(AND(I415="Compras governamentais",K415&lt;&gt;"",L415="Mídia especializada"),"Erro: a fonte de preços informada é incompatível com compras governamentais - B12.01a05",
IF(AND(I416="Compras governamentais",K416&lt;&gt;"",L416="Mídia especializada"),"Erro: a fonte de preços informada é incompatível com compras governamentais - B12.01a05",
IF(AND(I417="Compras governamentais",K417&lt;&gt;"",L417="Mídia especializada"),"Erro: a fonte de preços informada é incompatível com compras governamentais - B12.01a05",
IF(AND(I418="Compras governamentais",K418&lt;&gt;"",L418="Mídia especializada"),"Erro: a fonte de preços informada é incompatível com compras governamentais - B12.01a05",
IF(AND(I419="Compras governamentais",K419&lt;&gt;"",L419="Mídia especializada"),"Erro: a fonte de preços informada é incompatível com compras governamentais - B12.01a05",
"***")))))</f>
        <v>***</v>
      </c>
      <c r="Z415" s="119" t="str">
        <f t="shared" ref="Z415" si="1445" xml:space="preserve">
IF(AND(I416&lt;&gt;"",OR(I415="")),"Erro: há linhas sendo puladas - B13.01a04",
IF(AND(I417&lt;&gt;"",OR(I415="",I416="")),"Erro: há linhas sendo puladas - B13.01a04",
IF(AND(I418&lt;&gt;"",OR(I415="",I416="",I417="")),"Erro: há linhas sendo puladas - B13.01a04",
IF(AND(I419&lt;&gt;"",OR(I415="",I416="",I417="",I418="")),"Erro: há linhas sendo puladas - B13.01a04",
"***"))))</f>
        <v>***</v>
      </c>
      <c r="AA415" s="119" t="str">
        <f t="shared" ref="AA415" si="1446" xml:space="preserve">
IF(AND(K416&lt;&gt;"",OR(K415="")),"Erro: há linhas sendo puladas - B14.01a05",
IF(AND(K417&lt;&gt;"",OR(K415="",K416="")),"Erro: há linhas sendo puladas - B14.01a05",
IF(AND(K418&lt;&gt;"",OR(K415="",K416="",K417="")),"Erro: há linhas sendo puladas - B14.01a05",
IF(AND(K419&lt;&gt;"",OR(K415="",K416="",K417="",K418="")),"Erro: há linhas sendo puladas - B14.01a05",
"***"))))</f>
        <v>***</v>
      </c>
      <c r="AB415" s="119" t="str">
        <f t="shared" ref="AB415" si="1447" xml:space="preserve">
IF(AND(L416&lt;&gt;"",OR(L415="")),"Erro: há linhas sendo puladas - B15.01a05",
IF(AND(L417&lt;&gt;"",OR(L415="",L416="")),"Erro: há linhas sendo puladas - B15.01a05",
IF(AND(L418&lt;&gt;"",OR(L415="",L416="",L417="")),"Erro: há linhas sendo puladas - B15.01a05",
IF(AND(L419&lt;&gt;"",OR(L415="",L416="",L417="",L418="")),"Erro: há linhas sendo puladas - B15.01a05",
"***"))))</f>
        <v>***</v>
      </c>
      <c r="AC415" s="119" t="str">
        <f t="shared" ref="AC415" si="1448" xml:space="preserve">
IF(AND(M416&lt;&gt;"",OR(M415="")),"Erro: há linhas sendo puladas - B16.01a05",
IF(AND(M417&lt;&gt;"",OR(M415="",M416="")),"Erro: há linhas sendo puladas - B16.01a05",
IF(AND(M418&lt;&gt;"",OR(M415="",M416="",M417="")),"Erro: há linhas sendo puladas - B16.01a05",
IF(AND(M419&lt;&gt;"",OR(M415="",M416="",M417="",M418="")),"Erro: há linhas sendo puladas - B16.01a05",
"***"))))</f>
        <v>***</v>
      </c>
      <c r="AD415" s="131" t="str">
        <f t="shared" ref="AD415" si="1449" xml:space="preserve">
IF(T415&lt;&gt;"Preenchimento correto","",
IF(K415="","",
IF(M415="Não válido","",
K415)))</f>
        <v/>
      </c>
    </row>
    <row r="416" spans="1:30" ht="15" customHeight="1">
      <c r="A416" s="242"/>
      <c r="B416" s="216"/>
      <c r="C416" s="217"/>
      <c r="D416" s="218"/>
      <c r="E416" s="219"/>
      <c r="F416" s="220"/>
      <c r="G416" s="221"/>
      <c r="H416" s="35">
        <v>2</v>
      </c>
      <c r="I416" s="172"/>
      <c r="J416" s="36" t="str">
        <f xml:space="preserve">
IF(I416="","",
VLOOKUP(I416,'BD EMPRES'!$B$8:$C$507,2,FALSE))</f>
        <v/>
      </c>
      <c r="K416" s="178"/>
      <c r="L416" s="179"/>
      <c r="M416" s="179"/>
      <c r="N416" s="180"/>
      <c r="O416" s="223"/>
      <c r="P416" s="228"/>
      <c r="Q416" s="230"/>
      <c r="R416" s="232"/>
      <c r="S416" s="234"/>
      <c r="T416" s="236"/>
      <c r="U416" s="23"/>
      <c r="V416" s="122"/>
      <c r="W416" s="118"/>
      <c r="X416" s="118"/>
      <c r="Y416" s="118"/>
      <c r="Z416" s="118"/>
      <c r="AA416" s="118"/>
      <c r="AB416" s="118"/>
      <c r="AC416" s="118"/>
      <c r="AD416" s="132" t="str">
        <f t="shared" ref="AD416" si="1450" xml:space="preserve">
IF(T415&lt;&gt;"Preenchimento correto","",
IF(K416="","",
IF(M416="Não válido","",
K416)))</f>
        <v/>
      </c>
    </row>
    <row r="417" spans="1:30" ht="15" customHeight="1">
      <c r="A417" s="242"/>
      <c r="B417" s="216"/>
      <c r="C417" s="217"/>
      <c r="D417" s="218"/>
      <c r="E417" s="219"/>
      <c r="F417" s="220"/>
      <c r="G417" s="221"/>
      <c r="H417" s="35">
        <v>3</v>
      </c>
      <c r="I417" s="172"/>
      <c r="J417" s="36" t="str">
        <f xml:space="preserve">
IF(I417="","",
VLOOKUP(I417,'BD EMPRES'!$B$8:$C$507,2,FALSE))</f>
        <v/>
      </c>
      <c r="K417" s="178"/>
      <c r="L417" s="179"/>
      <c r="M417" s="179"/>
      <c r="N417" s="180"/>
      <c r="O417" s="223"/>
      <c r="P417" s="228"/>
      <c r="Q417" s="230"/>
      <c r="R417" s="232"/>
      <c r="S417" s="234"/>
      <c r="T417" s="236"/>
      <c r="U417" s="23"/>
      <c r="V417" s="122"/>
      <c r="W417" s="118"/>
      <c r="X417" s="118"/>
      <c r="Y417" s="118"/>
      <c r="Z417" s="118"/>
      <c r="AA417" s="118"/>
      <c r="AB417" s="118"/>
      <c r="AC417" s="118"/>
      <c r="AD417" s="132" t="str">
        <f t="shared" ref="AD417" si="1451" xml:space="preserve">
IF(T415&lt;&gt;"Preenchimento correto","",
IF(K417="","",
IF(M417="Não válido","",
K417)))</f>
        <v/>
      </c>
    </row>
    <row r="418" spans="1:30" ht="15" customHeight="1">
      <c r="A418" s="242"/>
      <c r="B418" s="216"/>
      <c r="C418" s="217"/>
      <c r="D418" s="218"/>
      <c r="E418" s="219"/>
      <c r="F418" s="220"/>
      <c r="G418" s="221"/>
      <c r="H418" s="35">
        <v>4</v>
      </c>
      <c r="I418" s="172"/>
      <c r="J418" s="36" t="str">
        <f xml:space="preserve">
IF(I418="","",
VLOOKUP(I418,'BD EMPRES'!$B$8:$C$507,2,FALSE))</f>
        <v/>
      </c>
      <c r="K418" s="178"/>
      <c r="L418" s="179"/>
      <c r="M418" s="179"/>
      <c r="N418" s="180"/>
      <c r="O418" s="223"/>
      <c r="P418" s="228"/>
      <c r="Q418" s="230"/>
      <c r="R418" s="232"/>
      <c r="S418" s="234"/>
      <c r="T418" s="236"/>
      <c r="U418" s="23"/>
      <c r="V418" s="122"/>
      <c r="W418" s="118"/>
      <c r="X418" s="118"/>
      <c r="Y418" s="118"/>
      <c r="Z418" s="118"/>
      <c r="AA418" s="118"/>
      <c r="AB418" s="118"/>
      <c r="AC418" s="118"/>
      <c r="AD418" s="132" t="str">
        <f t="shared" ref="AD418" si="1452" xml:space="preserve">
IF(T415&lt;&gt;"Preenchimento correto","",
IF(K418="","",
IF(M418="Não válido","",
K418)))</f>
        <v/>
      </c>
    </row>
    <row r="419" spans="1:30" ht="15" customHeight="1">
      <c r="A419" s="242"/>
      <c r="B419" s="216"/>
      <c r="C419" s="217"/>
      <c r="D419" s="218"/>
      <c r="E419" s="219"/>
      <c r="F419" s="220"/>
      <c r="G419" s="221"/>
      <c r="H419" s="37">
        <v>5</v>
      </c>
      <c r="I419" s="172"/>
      <c r="J419" s="38" t="str">
        <f xml:space="preserve">
IF(I419="","",
VLOOKUP(I419,'BD EMPRES'!$B$8:$C$507,2,FALSE))</f>
        <v/>
      </c>
      <c r="K419" s="183"/>
      <c r="L419" s="181"/>
      <c r="M419" s="181"/>
      <c r="N419" s="182"/>
      <c r="O419" s="224"/>
      <c r="P419" s="228"/>
      <c r="Q419" s="230"/>
      <c r="R419" s="232"/>
      <c r="S419" s="234"/>
      <c r="T419" s="236"/>
      <c r="U419" s="23"/>
      <c r="V419" s="133"/>
      <c r="W419" s="134"/>
      <c r="X419" s="134"/>
      <c r="Y419" s="134"/>
      <c r="Z419" s="134"/>
      <c r="AA419" s="134"/>
      <c r="AB419" s="134"/>
      <c r="AC419" s="134"/>
      <c r="AD419" s="135" t="str">
        <f t="shared" ref="AD419" si="1453" xml:space="preserve">
IF(T415&gt;"Preenchimento correto","",
IF(K419="","",
IF(M419="Não válido","",
K419)))</f>
        <v/>
      </c>
    </row>
    <row r="420" spans="1:30" ht="15" customHeight="1">
      <c r="A420" s="242"/>
      <c r="B420" s="216" t="str">
        <f>IF(OR('BD ITEM'!$Q94&lt;&gt;"Preenchimento correto"),"",'BD ITEM'!B94)</f>
        <v/>
      </c>
      <c r="C420" s="217" t="str">
        <f>IF(OR('BD ITEM'!$Q94&lt;&gt;"Preenchimento correto"),"",'BD ITEM'!C94)</f>
        <v/>
      </c>
      <c r="D420" s="218" t="str">
        <f>IF(OR('BD ITEM'!$Q94&lt;&gt;"Preenchimento correto"),"",'BD ITEM'!D94)</f>
        <v/>
      </c>
      <c r="E420" s="219" t="str">
        <f>IF(OR('BD ITEM'!$Q94&lt;&gt;"Preenchimento correto"),"",'BD ITEM'!J94)</f>
        <v/>
      </c>
      <c r="F420" s="220" t="str">
        <f>IF(OR('BD ITEM'!$Q94&lt;&gt;"Preenchimento correto"),"",'BD ITEM'!K94)</f>
        <v/>
      </c>
      <c r="G420" s="221" t="str">
        <f>IF(OR('BD ITEM'!$Q94&lt;&gt;"Preenchimento correto"),"",'BD ITEM'!L94)</f>
        <v/>
      </c>
      <c r="H420" s="39">
        <v>1</v>
      </c>
      <c r="I420" s="173"/>
      <c r="J420" s="34" t="str">
        <f xml:space="preserve">
IF(I420="","",
VLOOKUP(I420,'BD EMPRES'!$B$8:$C$507,2,FALSE))</f>
        <v/>
      </c>
      <c r="K420" s="175"/>
      <c r="L420" s="176"/>
      <c r="M420" s="176"/>
      <c r="N420" s="177"/>
      <c r="O420" s="222"/>
      <c r="P420" s="228" t="str">
        <f t="shared" ref="P420" si="1454" xml:space="preserve">
IF(AND(K420="",K421="",K422="",K423="",K424=""),"",
COUNTIFS(K420:K424,"&lt;&gt;""",M420:M424,"=Válido"))</f>
        <v/>
      </c>
      <c r="Q420" s="230" t="str">
        <f t="shared" ref="Q420" si="1455" xml:space="preserve">
IF(T420&lt;&gt;"Preenchimento correto","",
IF(P420=1,0,
IF(P420=0,"",
IF(P420="","",
ROUND(_xlfn.STDEV.S(AD420:AD424)/AVERAGE(AD420:AD424),4)))))</f>
        <v/>
      </c>
      <c r="R420" s="232" t="str">
        <f t="shared" ref="R420" si="1456" xml:space="preserve">
IF(T420&lt;&gt;"Preenchimento correto","",
IF(P420="","",
IF(P420=0,"",
IF(O420="","",
IF(O420="Menor valor",MIN(AD420:AD424),
IF(AND(O420="Tend. central",Q420&lt;=0.25),ROUND(AVERAGE(AD420:AD424),2),
IF(AND(O420="Tend. central",Q420&gt;0.25),ROUND(MEDIAN(AD420:AD424),2))))))))</f>
        <v/>
      </c>
      <c r="S420" s="234" t="str">
        <f t="shared" ref="S420" si="1457" xml:space="preserve">
IF(T420&lt;&gt;"Preenchimento correto","",
IF(O420="","",
IF(P420="","",
IF(P420=0,"",
IF(OR(G420="",R420=""),"",
G420*R420)))))</f>
        <v/>
      </c>
      <c r="T420" s="236" t="str">
        <f t="shared" ref="T420" si="1458" xml:space="preserve">
IF(AND(A420="",B420="",I420="",I421="",I422="",I423="",I424="",K420="",K421="",K422="",K423="",K424="",L420="",L421="",L422="",L423="",L424="",M420="",M421="",M422="",M423="",M424="",O420=""),"",
IF(A420="","Preenchimento incompleto: falta informar o ID SEC - B01.01",
IF(AND(A420&lt;&gt;"",B420&lt;&gt;"",I420="",I421="",I422="",I423="",I424="",K420="",K421="",K422="",K423="",K424="",L420="",L421="",L422="",L423="",L424="",M420="",M421="",M422="",M423="",M424="",O420=""),"Preenchimento incompleto: item sem nenhuma informação de empresa e preço e fonte de preço e validade do orçamento e modalidade de cálculo - B02.01",
IF(AND(B420="",OR(I420&lt;&gt;"",I421&lt;&gt;"",I422&lt;&gt;"",I423&lt;&gt;"",I424&lt;&gt;"",K420&lt;&gt;"",K421&lt;&gt;"",K422&lt;&gt;"",K423&lt;&gt;"",K424&lt;&gt;"",L420&lt;&gt;"",L421&lt;&gt;"",L422&lt;&gt;"",L423&lt;&gt;"",L424&lt;&gt;"",M420&lt;&gt;"",M421&lt;&gt;"",M422&lt;&gt;"",M423&lt;&gt;"",M424&lt;&gt;"",O420&lt;&gt;"")),"Erro: há empresa(s) e/ou preço(s) e/ou fonte(s) de preço e/ou validade(s) do orçamento e/ou modalidade de cálculo informados para item inexistente - B03.01",
IF(AND(I420&lt;&gt;"",OR(K420="",L420="",M420="",O420="")),"Preenchimento incompleto: empresa sem preço e(ou) fonte de preço e(ou) validade do orçamento e(ou) modalidade de cálculo associados - B04.01",
IF(AND(I421&lt;&gt;"",OR(K421="",L421="",M421="",O420="")),"Preenchimento incompleto: empresa sem preço e(ou) fonte de preço e(ou) validade do orçamento e(ou) modalidade de cálculo associados - B04.02",
IF(AND(I422&lt;&gt;"",OR(K422="",L422="",M422="",O420="")),"Preenchimento incompleto: empresa sem preço e(ou) fonte de preço e(ou) validade do orçamento e(ou) modalidade de cálculo associados - B04.03",
IF(AND(I423&lt;&gt;"",OR(K423="",L423="",M423="",O420="")),"Preenchimento incompleto: empresa sem preço e(ou) fonte de preço e(ou) validade do orçamento e(ou) modalidade de cálculo associados - B04.04",
IF(AND(I424&lt;&gt;"",OR(K424="",L424="",M424="",O420="")),"Preenchimento incompleto: empresa sem preço e(ou) fonte de preço e(ou) validade do orçamento e(ou) modalidade de cálculo associados - B04.05",
IF(AND(K420&lt;&gt;"",OR(I420="",L420="",M420="",O420="")),"Preenchimento incompleto: preço sem empresa e(ou) fonte do preço associados e(ou) validade do orçamento e(ou) modalidade de cálculo associados - B05.01",
IF(AND(K421&lt;&gt;"",OR(I421="",L421="",M421="",O420="")),"Preenchimento incompleto: preço sem empresa e(ou) fonte do preço associados e(ou) validade do orçamento e(ou) modalidade de cálculo associados - B05.02",
IF(AND(K422&lt;&gt;"",OR(I422="",L422="",M422="",O420="")),"Preenchimento incompleto: preço sem empresa e(ou) fonte do preço associados e(ou) validade do orçamento e(ou) modalidade de cálculo associados - B05.03",
IF(AND(K423&lt;&gt;"",OR(I423="",L423="",M423="",O420="")),"Preenchimento incompleto: preço sem empresa e(ou) fonte do preço associados e(ou) validade do orçamento e(ou) modalidade de cálculo associados - B05.04",
IF(AND(K424&lt;&gt;"",OR(I424="",L424="",M424="",O420="")),"Preenchimento incompleto: preço sem empresa e(ou) fonte do preço associados e(ou) validade do orçamento e(ou) modalidade de cálculo associados - B05.05",
IF(AND(L420&lt;&gt;"",OR(K420="",I420="",M420="",O420="")),"Preenchimento incompleto: fonte do preço sem empresa e(ou) preço associados e(ou) validade do orçamento e(ou) modalidade de cálculo associados - B06.01",
IF(AND(L421&lt;&gt;"",OR(K421="",I421="",M421="",O420="")),"Preenchimento incompleto: fonte do preço sem empresa e(ou) preço associados e(ou) validade do orçamento e(ou) modalidade de cálculo associados - B06.02",
IF(AND(L422&lt;&gt;"",OR(K422="",I422="",M422="",O420="")),"Preenchimento incompleto: fonte do preço sem empresa e(ou) preço associados e(ou) validade do orçamento e(ou) modalidade de cálculo associados - B06.03",
IF(AND(L423&lt;&gt;"",OR(K423="",I423="",M423="",O420="")),"Preenchimento incompleto: fonte do preço sem empresa e(ou) preço associados e(ou) validade do orçamento e(ou) modalidade de cálculo associados - B06.04",
IF(AND(L424&lt;&gt;"",OR(K424="",I424="",M424="",O420="")),"Preenchimento incompleto: fonte do preço sem empresa e(ou) preço associados e(ou) validade do orçamento e(ou) modalidade de cálculo associados - B06.05",
IF(AND(M420&lt;&gt;"",OR(K420="",I420="",L420="",O420="")),"Preenchimento incompleto: validade do orçamento sem empresa e(ou) preço associados e(ou) fonte do preço e(ou) modalidade de cálculo associados - B07.01",
IF(AND(M421&lt;&gt;"",OR(K421="",I421="",L421="",O420="")),"Preenchimento incompleto: validade do orçamento sem empresa e(ou) preço associados e(ou) fonte do preço e(ou) modalidade de cálculo associados - B07.02",
IF(AND(M422&lt;&gt;"",OR(K422="",I422="",L422="",O420="")),"Preenchimento incompleto: validade do orçamento sem empresa e(ou) preço associados e(ou) fonte do preço e(ou) modalidade de cálculo associados - B07.03",
IF(AND(M423&lt;&gt;"",OR(K423="",I423="",L423="",O420="")),"Preenchimento incompleto: validade do orçamento sem empresa e(ou) preço associados e(ou) fonte do preço e(ou) modalidade de cálculo associados - B07.04",
IF(AND(M424&lt;&gt;"",OR(K424="",I424="",L424="",O420="")),"Preenchimento incompleto: validade do orçamento sem empresa e(ou) preço associados e(ou) fonte do preço e(ou) modalidade de cálculo associados - B07.05",
IF(O420="","Preenchimento incompleto: modalidade de cálculo não informada - B08.01",
IF(V420="Erro: há repetição de empresa de mídia especializada para o item sendo precificado - B09.01a05","Erro: há repetição de empresa de mídia especializada para o item sendo precificado - B09.01a05",
IF(W420="Erro: há repetição de empresa de orçamento de empresa para o item sendo precificado - B10.01a05","Erro: há repetição de empresa de orçamento de empresa para o item sendo precificado - B10.01a05",
IF(X420="Erro: a fonte de preços informada é incompatível com compras governamentais - B11.01a05","Erro: a fonte de preços informada é incompatível com compras governamentais - B11.01a05",
IF(Y420="Erro: a fonte de preços informada é incompatível com compras governamentais - B12.01a05","Erro: a fonte de preços informada é incompatível com compras governamentais - B12.01a05",
IF(Z420="Erro: há linhas sendo puladas - B13.01a04","Erro: há linhas sendo puladas - B13.01a04",
IF(AA420="Erro: há linhas sendo puladas - B14.01a05","Erro: há linhas sendo puladas - B14.01a05",
IF(AB420="Erro: há linhas sendo puladas - B15.01a05","Erro: há linhas sendo puladas - B15.01a05",
IF(AC420="Erro: há linhas sendo puladas - B16.01a05","Erro: há linhas sendo puladas - B16.01a05",
IF(AND(P420&lt;&gt;"",P420=0),"Preenchimento incompleto: número de propostas válidas igual a zero - B17.01",
"Preenchimento correto"))))))))))))))))))))))))))))))))))</f>
        <v/>
      </c>
      <c r="U420" s="23"/>
      <c r="V420" s="121" t="str">
        <f t="shared" ref="V420" si="1459" xml:space="preserve">
IF(COUNTIFS(I420:I424,I420,L420:L424,"=Mídia especializada")&gt;1,"Erro: há repetição de empresa de mídia especializada para o item sendo precificado - B09.01a05",
IF(COUNTIFS(I420:I424,I421,L420:L424,"=Mídia especializada")&gt;1,"Erro: há repetição de empresa de mídia especializada para o item sendo precificado - B09.01a05",
IF(COUNTIFS(I420:I424,I422,L420:L424,"=Mídia especializada")&gt;1,"Erro: há repetição de empresa de mídia especializada para o item sendo precificado - B09.01a05",
IF(COUNTIFS(I420:I424,I423,L420:L424,"=Mídia especializada")&gt;1,"Erro: há repetição de empresa de mídia especializada para o item sendo precificado - B09.01a05",
IF(COUNTIFS(I420:I424,I424,L420:L424,"=Mídia especializada")&gt;1,"Erro: há repetição de empresa de mídia especializada para o item sendo precificado - B09.01a05",
"***")))))</f>
        <v>***</v>
      </c>
      <c r="W420" s="119" t="str">
        <f t="shared" ref="W420" si="1460" xml:space="preserve">
IF(COUNTIFS(I420:I424,I420,L420:L424,"=Orçamento de empresa")&gt;1,"Erro: há repetição de empresa de orçamento de empresa para o item sendo precificado - B10.01a05",
IF(COUNTIFS(I420:I424,I421,L420:L424,"=Orçamento de empresa")&gt;1,"Erro: há repetição de empresa de orçamento de empresa para o item sendo precificado - B10.01a05",
IF(COUNTIFS(I420:I424,I422,L420:L424,"=Orçamento de empresa")&gt;1,"Erro: há repetição de empresa de orçamento de empresa para o item sendo precificado - B10.01a05",
IF(COUNTIFS(I420:I424,I423,L420:L424,"=Orçamento de empresa")&gt;1,"Erro: há repetição de empresa de orçamento de empresa para o item sendo precificado - B10.01a05",
IF(COUNTIFS(I420:I424,I424,L420:L424,"=Orçamento de empresa")&gt;1,"Erro: há repetição de empresa de orçamento de empresa para o item sendo precificado - B10.01a05",
"***")))))</f>
        <v>***</v>
      </c>
      <c r="X420" s="119" t="str">
        <f t="shared" ref="X420" si="1461" xml:space="preserve">
IF(AND(I420="Compras governamentais",K420&lt;&gt;"",L420="Orçamento de empresa"),"Erro: a fonte de preços informada é incompatível com compras governamentais - B11.01a05",
IF(AND(I421="Compras governamentais",K421&lt;&gt;"",L421="Orçamento de empresa"),"Erro: a fonte de preços informada é incompatível com compras governamentais - B11.01a05",
IF(AND(I422="Compras governamentais",K422&lt;&gt;"",L422="Orçamento de empresa"),"Erro: a fonte de preços informada é incompatível com compras governamentais - B11.01a05",
IF(AND(I423="Compras governamentais",K423&lt;&gt;"",L423="Orçamento de empresa"),"Erro: a fonte de preços informada é incompatível com compras governamentais - B11.01a05",
IF(AND(I424="Compras governamentais",K424&lt;&gt;"",L424="Orçamento de empresa"),"Erro: a fonte de preços informada é incompatível com compras governamentais - B11.01a05",
"***")))))</f>
        <v>***</v>
      </c>
      <c r="Y420" s="119" t="str">
        <f t="shared" ref="Y420" si="1462" xml:space="preserve">
IF(AND(I420="Compras governamentais",K420&lt;&gt;"",L420="Mídia especializada"),"Erro: a fonte de preços informada é incompatível com compras governamentais - B12.01a05",
IF(AND(I421="Compras governamentais",K421&lt;&gt;"",L421="Mídia especializada"),"Erro: a fonte de preços informada é incompatível com compras governamentais - B12.01a05",
IF(AND(I422="Compras governamentais",K422&lt;&gt;"",L422="Mídia especializada"),"Erro: a fonte de preços informada é incompatível com compras governamentais - B12.01a05",
IF(AND(I423="Compras governamentais",K423&lt;&gt;"",L423="Mídia especializada"),"Erro: a fonte de preços informada é incompatível com compras governamentais - B12.01a05",
IF(AND(I424="Compras governamentais",K424&lt;&gt;"",L424="Mídia especializada"),"Erro: a fonte de preços informada é incompatível com compras governamentais - B12.01a05",
"***")))))</f>
        <v>***</v>
      </c>
      <c r="Z420" s="119" t="str">
        <f t="shared" ref="Z420" si="1463" xml:space="preserve">
IF(AND(I421&lt;&gt;"",OR(I420="")),"Erro: há linhas sendo puladas - B13.01a04",
IF(AND(I422&lt;&gt;"",OR(I420="",I421="")),"Erro: há linhas sendo puladas - B13.01a04",
IF(AND(I423&lt;&gt;"",OR(I420="",I421="",I422="")),"Erro: há linhas sendo puladas - B13.01a04",
IF(AND(I424&lt;&gt;"",OR(I420="",I421="",I422="",I423="")),"Erro: há linhas sendo puladas - B13.01a04",
"***"))))</f>
        <v>***</v>
      </c>
      <c r="AA420" s="119" t="str">
        <f t="shared" ref="AA420" si="1464" xml:space="preserve">
IF(AND(K421&lt;&gt;"",OR(K420="")),"Erro: há linhas sendo puladas - B14.01a05",
IF(AND(K422&lt;&gt;"",OR(K420="",K421="")),"Erro: há linhas sendo puladas - B14.01a05",
IF(AND(K423&lt;&gt;"",OR(K420="",K421="",K422="")),"Erro: há linhas sendo puladas - B14.01a05",
IF(AND(K424&lt;&gt;"",OR(K420="",K421="",K422="",K423="")),"Erro: há linhas sendo puladas - B14.01a05",
"***"))))</f>
        <v>***</v>
      </c>
      <c r="AB420" s="119" t="str">
        <f t="shared" ref="AB420" si="1465" xml:space="preserve">
IF(AND(L421&lt;&gt;"",OR(L420="")),"Erro: há linhas sendo puladas - B15.01a05",
IF(AND(L422&lt;&gt;"",OR(L420="",L421="")),"Erro: há linhas sendo puladas - B15.01a05",
IF(AND(L423&lt;&gt;"",OR(L420="",L421="",L422="")),"Erro: há linhas sendo puladas - B15.01a05",
IF(AND(L424&lt;&gt;"",OR(L420="",L421="",L422="",L423="")),"Erro: há linhas sendo puladas - B15.01a05",
"***"))))</f>
        <v>***</v>
      </c>
      <c r="AC420" s="119" t="str">
        <f t="shared" ref="AC420" si="1466" xml:space="preserve">
IF(AND(M421&lt;&gt;"",OR(M420="")),"Erro: há linhas sendo puladas - B16.01a05",
IF(AND(M422&lt;&gt;"",OR(M420="",M421="")),"Erro: há linhas sendo puladas - B16.01a05",
IF(AND(M423&lt;&gt;"",OR(M420="",M421="",M422="")),"Erro: há linhas sendo puladas - B16.01a05",
IF(AND(M424&lt;&gt;"",OR(M420="",M421="",M422="",M423="")),"Erro: há linhas sendo puladas - B16.01a05",
"***"))))</f>
        <v>***</v>
      </c>
      <c r="AD420" s="131" t="str">
        <f t="shared" ref="AD420" si="1467" xml:space="preserve">
IF(T420&lt;&gt;"Preenchimento correto","",
IF(K420="","",
IF(M420="Não válido","",
K420)))</f>
        <v/>
      </c>
    </row>
    <row r="421" spans="1:30" ht="15" customHeight="1">
      <c r="A421" s="242"/>
      <c r="B421" s="216"/>
      <c r="C421" s="217"/>
      <c r="D421" s="218"/>
      <c r="E421" s="219"/>
      <c r="F421" s="220"/>
      <c r="G421" s="221"/>
      <c r="H421" s="35">
        <v>2</v>
      </c>
      <c r="I421" s="172"/>
      <c r="J421" s="36" t="str">
        <f xml:space="preserve">
IF(I421="","",
VLOOKUP(I421,'BD EMPRES'!$B$8:$C$507,2,FALSE))</f>
        <v/>
      </c>
      <c r="K421" s="178"/>
      <c r="L421" s="179"/>
      <c r="M421" s="179"/>
      <c r="N421" s="180"/>
      <c r="O421" s="223"/>
      <c r="P421" s="228"/>
      <c r="Q421" s="230"/>
      <c r="R421" s="232"/>
      <c r="S421" s="234"/>
      <c r="T421" s="236"/>
      <c r="U421" s="23"/>
      <c r="V421" s="122"/>
      <c r="W421" s="118"/>
      <c r="X421" s="118"/>
      <c r="Y421" s="118"/>
      <c r="Z421" s="118"/>
      <c r="AA421" s="118"/>
      <c r="AB421" s="118"/>
      <c r="AC421" s="118"/>
      <c r="AD421" s="132" t="str">
        <f t="shared" ref="AD421" si="1468" xml:space="preserve">
IF(T420&lt;&gt;"Preenchimento correto","",
IF(K421="","",
IF(M421="Não válido","",
K421)))</f>
        <v/>
      </c>
    </row>
    <row r="422" spans="1:30" ht="15" customHeight="1">
      <c r="A422" s="242"/>
      <c r="B422" s="216"/>
      <c r="C422" s="217"/>
      <c r="D422" s="218"/>
      <c r="E422" s="219"/>
      <c r="F422" s="220"/>
      <c r="G422" s="221"/>
      <c r="H422" s="35">
        <v>3</v>
      </c>
      <c r="I422" s="172"/>
      <c r="J422" s="36" t="str">
        <f xml:space="preserve">
IF(I422="","",
VLOOKUP(I422,'BD EMPRES'!$B$8:$C$507,2,FALSE))</f>
        <v/>
      </c>
      <c r="K422" s="178"/>
      <c r="L422" s="179"/>
      <c r="M422" s="179"/>
      <c r="N422" s="180"/>
      <c r="O422" s="223"/>
      <c r="P422" s="228"/>
      <c r="Q422" s="230"/>
      <c r="R422" s="232"/>
      <c r="S422" s="234"/>
      <c r="T422" s="236"/>
      <c r="U422" s="23"/>
      <c r="V422" s="122"/>
      <c r="W422" s="118"/>
      <c r="X422" s="118"/>
      <c r="Y422" s="118"/>
      <c r="Z422" s="118"/>
      <c r="AA422" s="118"/>
      <c r="AB422" s="118"/>
      <c r="AC422" s="118"/>
      <c r="AD422" s="132" t="str">
        <f t="shared" ref="AD422" si="1469" xml:space="preserve">
IF(T420&lt;&gt;"Preenchimento correto","",
IF(K422="","",
IF(M422="Não válido","",
K422)))</f>
        <v/>
      </c>
    </row>
    <row r="423" spans="1:30" ht="15" customHeight="1">
      <c r="A423" s="242"/>
      <c r="B423" s="216"/>
      <c r="C423" s="217"/>
      <c r="D423" s="218"/>
      <c r="E423" s="219"/>
      <c r="F423" s="220"/>
      <c r="G423" s="221"/>
      <c r="H423" s="35">
        <v>4</v>
      </c>
      <c r="I423" s="172"/>
      <c r="J423" s="36" t="str">
        <f xml:space="preserve">
IF(I423="","",
VLOOKUP(I423,'BD EMPRES'!$B$8:$C$507,2,FALSE))</f>
        <v/>
      </c>
      <c r="K423" s="178"/>
      <c r="L423" s="179"/>
      <c r="M423" s="179"/>
      <c r="N423" s="180"/>
      <c r="O423" s="223"/>
      <c r="P423" s="228"/>
      <c r="Q423" s="230"/>
      <c r="R423" s="232"/>
      <c r="S423" s="234"/>
      <c r="T423" s="236"/>
      <c r="U423" s="23"/>
      <c r="V423" s="122"/>
      <c r="W423" s="118"/>
      <c r="X423" s="118"/>
      <c r="Y423" s="118"/>
      <c r="Z423" s="118"/>
      <c r="AA423" s="118"/>
      <c r="AB423" s="118"/>
      <c r="AC423" s="118"/>
      <c r="AD423" s="132" t="str">
        <f t="shared" ref="AD423" si="1470" xml:space="preserve">
IF(T420&lt;&gt;"Preenchimento correto","",
IF(K423="","",
IF(M423="Não válido","",
K423)))</f>
        <v/>
      </c>
    </row>
    <row r="424" spans="1:30" ht="15" customHeight="1">
      <c r="A424" s="242"/>
      <c r="B424" s="216"/>
      <c r="C424" s="217"/>
      <c r="D424" s="218"/>
      <c r="E424" s="219"/>
      <c r="F424" s="220"/>
      <c r="G424" s="221"/>
      <c r="H424" s="37">
        <v>5</v>
      </c>
      <c r="I424" s="172"/>
      <c r="J424" s="38" t="str">
        <f xml:space="preserve">
IF(I424="","",
VLOOKUP(I424,'BD EMPRES'!$B$8:$C$507,2,FALSE))</f>
        <v/>
      </c>
      <c r="K424" s="183"/>
      <c r="L424" s="181"/>
      <c r="M424" s="181"/>
      <c r="N424" s="182"/>
      <c r="O424" s="224"/>
      <c r="P424" s="228"/>
      <c r="Q424" s="230"/>
      <c r="R424" s="232"/>
      <c r="S424" s="234"/>
      <c r="T424" s="236"/>
      <c r="U424" s="23"/>
      <c r="V424" s="133"/>
      <c r="W424" s="134"/>
      <c r="X424" s="134"/>
      <c r="Y424" s="134"/>
      <c r="Z424" s="134"/>
      <c r="AA424" s="134"/>
      <c r="AB424" s="134"/>
      <c r="AC424" s="134"/>
      <c r="AD424" s="135" t="str">
        <f t="shared" ref="AD424" si="1471" xml:space="preserve">
IF(T420&gt;"Preenchimento correto","",
IF(K424="","",
IF(M424="Não válido","",
K424)))</f>
        <v/>
      </c>
    </row>
    <row r="425" spans="1:30" ht="15" customHeight="1">
      <c r="A425" s="242"/>
      <c r="B425" s="216" t="str">
        <f>IF(OR('BD ITEM'!$Q95&lt;&gt;"Preenchimento correto"),"",'BD ITEM'!B95)</f>
        <v/>
      </c>
      <c r="C425" s="217" t="str">
        <f>IF(OR('BD ITEM'!$Q95&lt;&gt;"Preenchimento correto"),"",'BD ITEM'!C95)</f>
        <v/>
      </c>
      <c r="D425" s="218" t="str">
        <f>IF(OR('BD ITEM'!$Q95&lt;&gt;"Preenchimento correto"),"",'BD ITEM'!D95)</f>
        <v/>
      </c>
      <c r="E425" s="219" t="str">
        <f>IF(OR('BD ITEM'!$Q95&lt;&gt;"Preenchimento correto"),"",'BD ITEM'!J95)</f>
        <v/>
      </c>
      <c r="F425" s="220" t="str">
        <f>IF(OR('BD ITEM'!$Q95&lt;&gt;"Preenchimento correto"),"",'BD ITEM'!K95)</f>
        <v/>
      </c>
      <c r="G425" s="221" t="str">
        <f>IF(OR('BD ITEM'!$Q95&lt;&gt;"Preenchimento correto"),"",'BD ITEM'!L95)</f>
        <v/>
      </c>
      <c r="H425" s="39">
        <v>1</v>
      </c>
      <c r="I425" s="173"/>
      <c r="J425" s="34" t="str">
        <f xml:space="preserve">
IF(I425="","",
VLOOKUP(I425,'BD EMPRES'!$B$8:$C$507,2,FALSE))</f>
        <v/>
      </c>
      <c r="K425" s="175"/>
      <c r="L425" s="176"/>
      <c r="M425" s="176"/>
      <c r="N425" s="177"/>
      <c r="O425" s="222"/>
      <c r="P425" s="228" t="str">
        <f t="shared" ref="P425" si="1472" xml:space="preserve">
IF(AND(K425="",K426="",K427="",K428="",K429=""),"",
COUNTIFS(K425:K429,"&lt;&gt;""",M425:M429,"=Válido"))</f>
        <v/>
      </c>
      <c r="Q425" s="230" t="str">
        <f t="shared" ref="Q425" si="1473" xml:space="preserve">
IF(T425&lt;&gt;"Preenchimento correto","",
IF(P425=1,0,
IF(P425=0,"",
IF(P425="","",
ROUND(_xlfn.STDEV.S(AD425:AD429)/AVERAGE(AD425:AD429),4)))))</f>
        <v/>
      </c>
      <c r="R425" s="232" t="str">
        <f t="shared" ref="R425" si="1474" xml:space="preserve">
IF(T425&lt;&gt;"Preenchimento correto","",
IF(P425="","",
IF(P425=0,"",
IF(O425="","",
IF(O425="Menor valor",MIN(AD425:AD429),
IF(AND(O425="Tend. central",Q425&lt;=0.25),ROUND(AVERAGE(AD425:AD429),2),
IF(AND(O425="Tend. central",Q425&gt;0.25),ROUND(MEDIAN(AD425:AD429),2))))))))</f>
        <v/>
      </c>
      <c r="S425" s="234" t="str">
        <f t="shared" ref="S425" si="1475" xml:space="preserve">
IF(T425&lt;&gt;"Preenchimento correto","",
IF(O425="","",
IF(P425="","",
IF(P425=0,"",
IF(OR(G425="",R425=""),"",
G425*R425)))))</f>
        <v/>
      </c>
      <c r="T425" s="236" t="str">
        <f t="shared" ref="T425" si="1476" xml:space="preserve">
IF(AND(A425="",B425="",I425="",I426="",I427="",I428="",I429="",K425="",K426="",K427="",K428="",K429="",L425="",L426="",L427="",L428="",L429="",M425="",M426="",M427="",M428="",M429="",O425=""),"",
IF(A425="","Preenchimento incompleto: falta informar o ID SEC - B01.01",
IF(AND(A425&lt;&gt;"",B425&lt;&gt;"",I425="",I426="",I427="",I428="",I429="",K425="",K426="",K427="",K428="",K429="",L425="",L426="",L427="",L428="",L429="",M425="",M426="",M427="",M428="",M429="",O425=""),"Preenchimento incompleto: item sem nenhuma informação de empresa e preço e fonte de preço e validade do orçamento e modalidade de cálculo - B02.01",
IF(AND(B425="",OR(I425&lt;&gt;"",I426&lt;&gt;"",I427&lt;&gt;"",I428&lt;&gt;"",I429&lt;&gt;"",K425&lt;&gt;"",K426&lt;&gt;"",K427&lt;&gt;"",K428&lt;&gt;"",K429&lt;&gt;"",L425&lt;&gt;"",L426&lt;&gt;"",L427&lt;&gt;"",L428&lt;&gt;"",L429&lt;&gt;"",M425&lt;&gt;"",M426&lt;&gt;"",M427&lt;&gt;"",M428&lt;&gt;"",M429&lt;&gt;"",O425&lt;&gt;"")),"Erro: há empresa(s) e/ou preço(s) e/ou fonte(s) de preço e/ou validade(s) do orçamento e/ou modalidade de cálculo informados para item inexistente - B03.01",
IF(AND(I425&lt;&gt;"",OR(K425="",L425="",M425="",O425="")),"Preenchimento incompleto: empresa sem preço e(ou) fonte de preço e(ou) validade do orçamento e(ou) modalidade de cálculo associados - B04.01",
IF(AND(I426&lt;&gt;"",OR(K426="",L426="",M426="",O425="")),"Preenchimento incompleto: empresa sem preço e(ou) fonte de preço e(ou) validade do orçamento e(ou) modalidade de cálculo associados - B04.02",
IF(AND(I427&lt;&gt;"",OR(K427="",L427="",M427="",O425="")),"Preenchimento incompleto: empresa sem preço e(ou) fonte de preço e(ou) validade do orçamento e(ou) modalidade de cálculo associados - B04.03",
IF(AND(I428&lt;&gt;"",OR(K428="",L428="",M428="",O425="")),"Preenchimento incompleto: empresa sem preço e(ou) fonte de preço e(ou) validade do orçamento e(ou) modalidade de cálculo associados - B04.04",
IF(AND(I429&lt;&gt;"",OR(K429="",L429="",M429="",O425="")),"Preenchimento incompleto: empresa sem preço e(ou) fonte de preço e(ou) validade do orçamento e(ou) modalidade de cálculo associados - B04.05",
IF(AND(K425&lt;&gt;"",OR(I425="",L425="",M425="",O425="")),"Preenchimento incompleto: preço sem empresa e(ou) fonte do preço associados e(ou) validade do orçamento e(ou) modalidade de cálculo associados - B05.01",
IF(AND(K426&lt;&gt;"",OR(I426="",L426="",M426="",O425="")),"Preenchimento incompleto: preço sem empresa e(ou) fonte do preço associados e(ou) validade do orçamento e(ou) modalidade de cálculo associados - B05.02",
IF(AND(K427&lt;&gt;"",OR(I427="",L427="",M427="",O425="")),"Preenchimento incompleto: preço sem empresa e(ou) fonte do preço associados e(ou) validade do orçamento e(ou) modalidade de cálculo associados - B05.03",
IF(AND(K428&lt;&gt;"",OR(I428="",L428="",M428="",O425="")),"Preenchimento incompleto: preço sem empresa e(ou) fonte do preço associados e(ou) validade do orçamento e(ou) modalidade de cálculo associados - B05.04",
IF(AND(K429&lt;&gt;"",OR(I429="",L429="",M429="",O425="")),"Preenchimento incompleto: preço sem empresa e(ou) fonte do preço associados e(ou) validade do orçamento e(ou) modalidade de cálculo associados - B05.05",
IF(AND(L425&lt;&gt;"",OR(K425="",I425="",M425="",O425="")),"Preenchimento incompleto: fonte do preço sem empresa e(ou) preço associados e(ou) validade do orçamento e(ou) modalidade de cálculo associados - B06.01",
IF(AND(L426&lt;&gt;"",OR(K426="",I426="",M426="",O425="")),"Preenchimento incompleto: fonte do preço sem empresa e(ou) preço associados e(ou) validade do orçamento e(ou) modalidade de cálculo associados - B06.02",
IF(AND(L427&lt;&gt;"",OR(K427="",I427="",M427="",O425="")),"Preenchimento incompleto: fonte do preço sem empresa e(ou) preço associados e(ou) validade do orçamento e(ou) modalidade de cálculo associados - B06.03",
IF(AND(L428&lt;&gt;"",OR(K428="",I428="",M428="",O425="")),"Preenchimento incompleto: fonte do preço sem empresa e(ou) preço associados e(ou) validade do orçamento e(ou) modalidade de cálculo associados - B06.04",
IF(AND(L429&lt;&gt;"",OR(K429="",I429="",M429="",O425="")),"Preenchimento incompleto: fonte do preço sem empresa e(ou) preço associados e(ou) validade do orçamento e(ou) modalidade de cálculo associados - B06.05",
IF(AND(M425&lt;&gt;"",OR(K425="",I425="",L425="",O425="")),"Preenchimento incompleto: validade do orçamento sem empresa e(ou) preço associados e(ou) fonte do preço e(ou) modalidade de cálculo associados - B07.01",
IF(AND(M426&lt;&gt;"",OR(K426="",I426="",L426="",O425="")),"Preenchimento incompleto: validade do orçamento sem empresa e(ou) preço associados e(ou) fonte do preço e(ou) modalidade de cálculo associados - B07.02",
IF(AND(M427&lt;&gt;"",OR(K427="",I427="",L427="",O425="")),"Preenchimento incompleto: validade do orçamento sem empresa e(ou) preço associados e(ou) fonte do preço e(ou) modalidade de cálculo associados - B07.03",
IF(AND(M428&lt;&gt;"",OR(K428="",I428="",L428="",O425="")),"Preenchimento incompleto: validade do orçamento sem empresa e(ou) preço associados e(ou) fonte do preço e(ou) modalidade de cálculo associados - B07.04",
IF(AND(M429&lt;&gt;"",OR(K429="",I429="",L429="",O425="")),"Preenchimento incompleto: validade do orçamento sem empresa e(ou) preço associados e(ou) fonte do preço e(ou) modalidade de cálculo associados - B07.05",
IF(O425="","Preenchimento incompleto: modalidade de cálculo não informada - B08.01",
IF(V425="Erro: há repetição de empresa de mídia especializada para o item sendo precificado - B09.01a05","Erro: há repetição de empresa de mídia especializada para o item sendo precificado - B09.01a05",
IF(W425="Erro: há repetição de empresa de orçamento de empresa para o item sendo precificado - B10.01a05","Erro: há repetição de empresa de orçamento de empresa para o item sendo precificado - B10.01a05",
IF(X425="Erro: a fonte de preços informada é incompatível com compras governamentais - B11.01a05","Erro: a fonte de preços informada é incompatível com compras governamentais - B11.01a05",
IF(Y425="Erro: a fonte de preços informada é incompatível com compras governamentais - B12.01a05","Erro: a fonte de preços informada é incompatível com compras governamentais - B12.01a05",
IF(Z425="Erro: há linhas sendo puladas - B13.01a04","Erro: há linhas sendo puladas - B13.01a04",
IF(AA425="Erro: há linhas sendo puladas - B14.01a05","Erro: há linhas sendo puladas - B14.01a05",
IF(AB425="Erro: há linhas sendo puladas - B15.01a05","Erro: há linhas sendo puladas - B15.01a05",
IF(AC425="Erro: há linhas sendo puladas - B16.01a05","Erro: há linhas sendo puladas - B16.01a05",
IF(AND(P425&lt;&gt;"",P425=0),"Preenchimento incompleto: número de propostas válidas igual a zero - B17.01",
"Preenchimento correto"))))))))))))))))))))))))))))))))))</f>
        <v/>
      </c>
      <c r="U425" s="23"/>
      <c r="V425" s="121" t="str">
        <f t="shared" ref="V425" si="1477" xml:space="preserve">
IF(COUNTIFS(I425:I429,I425,L425:L429,"=Mídia especializada")&gt;1,"Erro: há repetição de empresa de mídia especializada para o item sendo precificado - B09.01a05",
IF(COUNTIFS(I425:I429,I426,L425:L429,"=Mídia especializada")&gt;1,"Erro: há repetição de empresa de mídia especializada para o item sendo precificado - B09.01a05",
IF(COUNTIFS(I425:I429,I427,L425:L429,"=Mídia especializada")&gt;1,"Erro: há repetição de empresa de mídia especializada para o item sendo precificado - B09.01a05",
IF(COUNTIFS(I425:I429,I428,L425:L429,"=Mídia especializada")&gt;1,"Erro: há repetição de empresa de mídia especializada para o item sendo precificado - B09.01a05",
IF(COUNTIFS(I425:I429,I429,L425:L429,"=Mídia especializada")&gt;1,"Erro: há repetição de empresa de mídia especializada para o item sendo precificado - B09.01a05",
"***")))))</f>
        <v>***</v>
      </c>
      <c r="W425" s="119" t="str">
        <f t="shared" ref="W425" si="1478" xml:space="preserve">
IF(COUNTIFS(I425:I429,I425,L425:L429,"=Orçamento de empresa")&gt;1,"Erro: há repetição de empresa de orçamento de empresa para o item sendo precificado - B10.01a05",
IF(COUNTIFS(I425:I429,I426,L425:L429,"=Orçamento de empresa")&gt;1,"Erro: há repetição de empresa de orçamento de empresa para o item sendo precificado - B10.01a05",
IF(COUNTIFS(I425:I429,I427,L425:L429,"=Orçamento de empresa")&gt;1,"Erro: há repetição de empresa de orçamento de empresa para o item sendo precificado - B10.01a05",
IF(COUNTIFS(I425:I429,I428,L425:L429,"=Orçamento de empresa")&gt;1,"Erro: há repetição de empresa de orçamento de empresa para o item sendo precificado - B10.01a05",
IF(COUNTIFS(I425:I429,I429,L425:L429,"=Orçamento de empresa")&gt;1,"Erro: há repetição de empresa de orçamento de empresa para o item sendo precificado - B10.01a05",
"***")))))</f>
        <v>***</v>
      </c>
      <c r="X425" s="119" t="str">
        <f t="shared" ref="X425" si="1479" xml:space="preserve">
IF(AND(I425="Compras governamentais",K425&lt;&gt;"",L425="Orçamento de empresa"),"Erro: a fonte de preços informada é incompatível com compras governamentais - B11.01a05",
IF(AND(I426="Compras governamentais",K426&lt;&gt;"",L426="Orçamento de empresa"),"Erro: a fonte de preços informada é incompatível com compras governamentais - B11.01a05",
IF(AND(I427="Compras governamentais",K427&lt;&gt;"",L427="Orçamento de empresa"),"Erro: a fonte de preços informada é incompatível com compras governamentais - B11.01a05",
IF(AND(I428="Compras governamentais",K428&lt;&gt;"",L428="Orçamento de empresa"),"Erro: a fonte de preços informada é incompatível com compras governamentais - B11.01a05",
IF(AND(I429="Compras governamentais",K429&lt;&gt;"",L429="Orçamento de empresa"),"Erro: a fonte de preços informada é incompatível com compras governamentais - B11.01a05",
"***")))))</f>
        <v>***</v>
      </c>
      <c r="Y425" s="119" t="str">
        <f t="shared" ref="Y425" si="1480" xml:space="preserve">
IF(AND(I425="Compras governamentais",K425&lt;&gt;"",L425="Mídia especializada"),"Erro: a fonte de preços informada é incompatível com compras governamentais - B12.01a05",
IF(AND(I426="Compras governamentais",K426&lt;&gt;"",L426="Mídia especializada"),"Erro: a fonte de preços informada é incompatível com compras governamentais - B12.01a05",
IF(AND(I427="Compras governamentais",K427&lt;&gt;"",L427="Mídia especializada"),"Erro: a fonte de preços informada é incompatível com compras governamentais - B12.01a05",
IF(AND(I428="Compras governamentais",K428&lt;&gt;"",L428="Mídia especializada"),"Erro: a fonte de preços informada é incompatível com compras governamentais - B12.01a05",
IF(AND(I429="Compras governamentais",K429&lt;&gt;"",L429="Mídia especializada"),"Erro: a fonte de preços informada é incompatível com compras governamentais - B12.01a05",
"***")))))</f>
        <v>***</v>
      </c>
      <c r="Z425" s="119" t="str">
        <f t="shared" ref="Z425" si="1481" xml:space="preserve">
IF(AND(I426&lt;&gt;"",OR(I425="")),"Erro: há linhas sendo puladas - B13.01a04",
IF(AND(I427&lt;&gt;"",OR(I425="",I426="")),"Erro: há linhas sendo puladas - B13.01a04",
IF(AND(I428&lt;&gt;"",OR(I425="",I426="",I427="")),"Erro: há linhas sendo puladas - B13.01a04",
IF(AND(I429&lt;&gt;"",OR(I425="",I426="",I427="",I428="")),"Erro: há linhas sendo puladas - B13.01a04",
"***"))))</f>
        <v>***</v>
      </c>
      <c r="AA425" s="119" t="str">
        <f t="shared" ref="AA425" si="1482" xml:space="preserve">
IF(AND(K426&lt;&gt;"",OR(K425="")),"Erro: há linhas sendo puladas - B14.01a05",
IF(AND(K427&lt;&gt;"",OR(K425="",K426="")),"Erro: há linhas sendo puladas - B14.01a05",
IF(AND(K428&lt;&gt;"",OR(K425="",K426="",K427="")),"Erro: há linhas sendo puladas - B14.01a05",
IF(AND(K429&lt;&gt;"",OR(K425="",K426="",K427="",K428="")),"Erro: há linhas sendo puladas - B14.01a05",
"***"))))</f>
        <v>***</v>
      </c>
      <c r="AB425" s="119" t="str">
        <f t="shared" ref="AB425" si="1483" xml:space="preserve">
IF(AND(L426&lt;&gt;"",OR(L425="")),"Erro: há linhas sendo puladas - B15.01a05",
IF(AND(L427&lt;&gt;"",OR(L425="",L426="")),"Erro: há linhas sendo puladas - B15.01a05",
IF(AND(L428&lt;&gt;"",OR(L425="",L426="",L427="")),"Erro: há linhas sendo puladas - B15.01a05",
IF(AND(L429&lt;&gt;"",OR(L425="",L426="",L427="",L428="")),"Erro: há linhas sendo puladas - B15.01a05",
"***"))))</f>
        <v>***</v>
      </c>
      <c r="AC425" s="119" t="str">
        <f t="shared" ref="AC425" si="1484" xml:space="preserve">
IF(AND(M426&lt;&gt;"",OR(M425="")),"Erro: há linhas sendo puladas - B16.01a05",
IF(AND(M427&lt;&gt;"",OR(M425="",M426="")),"Erro: há linhas sendo puladas - B16.01a05",
IF(AND(M428&lt;&gt;"",OR(M425="",M426="",M427="")),"Erro: há linhas sendo puladas - B16.01a05",
IF(AND(M429&lt;&gt;"",OR(M425="",M426="",M427="",M428="")),"Erro: há linhas sendo puladas - B16.01a05",
"***"))))</f>
        <v>***</v>
      </c>
      <c r="AD425" s="131" t="str">
        <f t="shared" ref="AD425" si="1485" xml:space="preserve">
IF(T425&lt;&gt;"Preenchimento correto","",
IF(K425="","",
IF(M425="Não válido","",
K425)))</f>
        <v/>
      </c>
    </row>
    <row r="426" spans="1:30" ht="15" customHeight="1">
      <c r="A426" s="242"/>
      <c r="B426" s="216"/>
      <c r="C426" s="217"/>
      <c r="D426" s="218"/>
      <c r="E426" s="219"/>
      <c r="F426" s="220"/>
      <c r="G426" s="221"/>
      <c r="H426" s="35">
        <v>2</v>
      </c>
      <c r="I426" s="172"/>
      <c r="J426" s="36" t="str">
        <f xml:space="preserve">
IF(I426="","",
VLOOKUP(I426,'BD EMPRES'!$B$8:$C$507,2,FALSE))</f>
        <v/>
      </c>
      <c r="K426" s="178"/>
      <c r="L426" s="179"/>
      <c r="M426" s="179"/>
      <c r="N426" s="180"/>
      <c r="O426" s="223"/>
      <c r="P426" s="228"/>
      <c r="Q426" s="230"/>
      <c r="R426" s="232"/>
      <c r="S426" s="234"/>
      <c r="T426" s="236"/>
      <c r="U426" s="23"/>
      <c r="V426" s="122"/>
      <c r="W426" s="118"/>
      <c r="X426" s="118"/>
      <c r="Y426" s="118"/>
      <c r="Z426" s="118"/>
      <c r="AA426" s="118"/>
      <c r="AB426" s="118"/>
      <c r="AC426" s="118"/>
      <c r="AD426" s="132" t="str">
        <f t="shared" ref="AD426" si="1486" xml:space="preserve">
IF(T425&lt;&gt;"Preenchimento correto","",
IF(K426="","",
IF(M426="Não válido","",
K426)))</f>
        <v/>
      </c>
    </row>
    <row r="427" spans="1:30" ht="15" customHeight="1">
      <c r="A427" s="242"/>
      <c r="B427" s="216"/>
      <c r="C427" s="217"/>
      <c r="D427" s="218"/>
      <c r="E427" s="219"/>
      <c r="F427" s="220"/>
      <c r="G427" s="221"/>
      <c r="H427" s="35">
        <v>3</v>
      </c>
      <c r="I427" s="172"/>
      <c r="J427" s="36" t="str">
        <f xml:space="preserve">
IF(I427="","",
VLOOKUP(I427,'BD EMPRES'!$B$8:$C$507,2,FALSE))</f>
        <v/>
      </c>
      <c r="K427" s="178"/>
      <c r="L427" s="179"/>
      <c r="M427" s="179"/>
      <c r="N427" s="180"/>
      <c r="O427" s="223"/>
      <c r="P427" s="228"/>
      <c r="Q427" s="230"/>
      <c r="R427" s="232"/>
      <c r="S427" s="234"/>
      <c r="T427" s="236"/>
      <c r="U427" s="23"/>
      <c r="V427" s="122"/>
      <c r="W427" s="118"/>
      <c r="X427" s="118"/>
      <c r="Y427" s="118"/>
      <c r="Z427" s="118"/>
      <c r="AA427" s="118"/>
      <c r="AB427" s="118"/>
      <c r="AC427" s="118"/>
      <c r="AD427" s="132" t="str">
        <f t="shared" ref="AD427" si="1487" xml:space="preserve">
IF(T425&lt;&gt;"Preenchimento correto","",
IF(K427="","",
IF(M427="Não válido","",
K427)))</f>
        <v/>
      </c>
    </row>
    <row r="428" spans="1:30" ht="15" customHeight="1">
      <c r="A428" s="242"/>
      <c r="B428" s="216"/>
      <c r="C428" s="217"/>
      <c r="D428" s="218"/>
      <c r="E428" s="219"/>
      <c r="F428" s="220"/>
      <c r="G428" s="221"/>
      <c r="H428" s="35">
        <v>4</v>
      </c>
      <c r="I428" s="172"/>
      <c r="J428" s="36" t="str">
        <f xml:space="preserve">
IF(I428="","",
VLOOKUP(I428,'BD EMPRES'!$B$8:$C$507,2,FALSE))</f>
        <v/>
      </c>
      <c r="K428" s="178"/>
      <c r="L428" s="179"/>
      <c r="M428" s="179"/>
      <c r="N428" s="180"/>
      <c r="O428" s="223"/>
      <c r="P428" s="228"/>
      <c r="Q428" s="230"/>
      <c r="R428" s="232"/>
      <c r="S428" s="234"/>
      <c r="T428" s="236"/>
      <c r="U428" s="23"/>
      <c r="V428" s="122"/>
      <c r="W428" s="118"/>
      <c r="X428" s="118"/>
      <c r="Y428" s="118"/>
      <c r="Z428" s="118"/>
      <c r="AA428" s="118"/>
      <c r="AB428" s="118"/>
      <c r="AC428" s="118"/>
      <c r="AD428" s="132" t="str">
        <f t="shared" ref="AD428" si="1488" xml:space="preserve">
IF(T425&lt;&gt;"Preenchimento correto","",
IF(K428="","",
IF(M428="Não válido","",
K428)))</f>
        <v/>
      </c>
    </row>
    <row r="429" spans="1:30" ht="15" customHeight="1">
      <c r="A429" s="242"/>
      <c r="B429" s="216"/>
      <c r="C429" s="217"/>
      <c r="D429" s="218"/>
      <c r="E429" s="219"/>
      <c r="F429" s="220"/>
      <c r="G429" s="221"/>
      <c r="H429" s="37">
        <v>5</v>
      </c>
      <c r="I429" s="172"/>
      <c r="J429" s="38" t="str">
        <f xml:space="preserve">
IF(I429="","",
VLOOKUP(I429,'BD EMPRES'!$B$8:$C$507,2,FALSE))</f>
        <v/>
      </c>
      <c r="K429" s="183"/>
      <c r="L429" s="181"/>
      <c r="M429" s="181"/>
      <c r="N429" s="182"/>
      <c r="O429" s="224"/>
      <c r="P429" s="228"/>
      <c r="Q429" s="230"/>
      <c r="R429" s="232"/>
      <c r="S429" s="234"/>
      <c r="T429" s="236"/>
      <c r="U429" s="23"/>
      <c r="V429" s="133"/>
      <c r="W429" s="134"/>
      <c r="X429" s="134"/>
      <c r="Y429" s="134"/>
      <c r="Z429" s="134"/>
      <c r="AA429" s="134"/>
      <c r="AB429" s="134"/>
      <c r="AC429" s="134"/>
      <c r="AD429" s="135" t="str">
        <f t="shared" ref="AD429" si="1489" xml:space="preserve">
IF(T425&gt;"Preenchimento correto","",
IF(K429="","",
IF(M429="Não válido","",
K429)))</f>
        <v/>
      </c>
    </row>
    <row r="430" spans="1:30" ht="15" customHeight="1">
      <c r="A430" s="242"/>
      <c r="B430" s="216" t="str">
        <f>IF(OR('BD ITEM'!$Q96&lt;&gt;"Preenchimento correto"),"",'BD ITEM'!B96)</f>
        <v/>
      </c>
      <c r="C430" s="217" t="str">
        <f>IF(OR('BD ITEM'!$Q96&lt;&gt;"Preenchimento correto"),"",'BD ITEM'!C96)</f>
        <v/>
      </c>
      <c r="D430" s="218" t="str">
        <f>IF(OR('BD ITEM'!$Q96&lt;&gt;"Preenchimento correto"),"",'BD ITEM'!D96)</f>
        <v/>
      </c>
      <c r="E430" s="219" t="str">
        <f>IF(OR('BD ITEM'!$Q96&lt;&gt;"Preenchimento correto"),"",'BD ITEM'!J96)</f>
        <v/>
      </c>
      <c r="F430" s="220" t="str">
        <f>IF(OR('BD ITEM'!$Q96&lt;&gt;"Preenchimento correto"),"",'BD ITEM'!K96)</f>
        <v/>
      </c>
      <c r="G430" s="221" t="str">
        <f>IF(OR('BD ITEM'!$Q96&lt;&gt;"Preenchimento correto"),"",'BD ITEM'!L96)</f>
        <v/>
      </c>
      <c r="H430" s="39">
        <v>1</v>
      </c>
      <c r="I430" s="173"/>
      <c r="J430" s="34" t="str">
        <f xml:space="preserve">
IF(I430="","",
VLOOKUP(I430,'BD EMPRES'!$B$8:$C$507,2,FALSE))</f>
        <v/>
      </c>
      <c r="K430" s="175"/>
      <c r="L430" s="176"/>
      <c r="M430" s="176"/>
      <c r="N430" s="177"/>
      <c r="O430" s="222"/>
      <c r="P430" s="228" t="str">
        <f t="shared" ref="P430" si="1490" xml:space="preserve">
IF(AND(K430="",K431="",K432="",K433="",K434=""),"",
COUNTIFS(K430:K434,"&lt;&gt;""",M430:M434,"=Válido"))</f>
        <v/>
      </c>
      <c r="Q430" s="230" t="str">
        <f t="shared" ref="Q430" si="1491" xml:space="preserve">
IF(T430&lt;&gt;"Preenchimento correto","",
IF(P430=1,0,
IF(P430=0,"",
IF(P430="","",
ROUND(_xlfn.STDEV.S(AD430:AD434)/AVERAGE(AD430:AD434),4)))))</f>
        <v/>
      </c>
      <c r="R430" s="232" t="str">
        <f t="shared" ref="R430" si="1492" xml:space="preserve">
IF(T430&lt;&gt;"Preenchimento correto","",
IF(P430="","",
IF(P430=0,"",
IF(O430="","",
IF(O430="Menor valor",MIN(AD430:AD434),
IF(AND(O430="Tend. central",Q430&lt;=0.25),ROUND(AVERAGE(AD430:AD434),2),
IF(AND(O430="Tend. central",Q430&gt;0.25),ROUND(MEDIAN(AD430:AD434),2))))))))</f>
        <v/>
      </c>
      <c r="S430" s="234" t="str">
        <f t="shared" ref="S430" si="1493" xml:space="preserve">
IF(T430&lt;&gt;"Preenchimento correto","",
IF(O430="","",
IF(P430="","",
IF(P430=0,"",
IF(OR(G430="",R430=""),"",
G430*R430)))))</f>
        <v/>
      </c>
      <c r="T430" s="236" t="str">
        <f t="shared" ref="T430" si="1494" xml:space="preserve">
IF(AND(A430="",B430="",I430="",I431="",I432="",I433="",I434="",K430="",K431="",K432="",K433="",K434="",L430="",L431="",L432="",L433="",L434="",M430="",M431="",M432="",M433="",M434="",O430=""),"",
IF(A430="","Preenchimento incompleto: falta informar o ID SEC - B01.01",
IF(AND(A430&lt;&gt;"",B430&lt;&gt;"",I430="",I431="",I432="",I433="",I434="",K430="",K431="",K432="",K433="",K434="",L430="",L431="",L432="",L433="",L434="",M430="",M431="",M432="",M433="",M434="",O430=""),"Preenchimento incompleto: item sem nenhuma informação de empresa e preço e fonte de preço e validade do orçamento e modalidade de cálculo - B02.01",
IF(AND(B430="",OR(I430&lt;&gt;"",I431&lt;&gt;"",I432&lt;&gt;"",I433&lt;&gt;"",I434&lt;&gt;"",K430&lt;&gt;"",K431&lt;&gt;"",K432&lt;&gt;"",K433&lt;&gt;"",K434&lt;&gt;"",L430&lt;&gt;"",L431&lt;&gt;"",L432&lt;&gt;"",L433&lt;&gt;"",L434&lt;&gt;"",M430&lt;&gt;"",M431&lt;&gt;"",M432&lt;&gt;"",M433&lt;&gt;"",M434&lt;&gt;"",O430&lt;&gt;"")),"Erro: há empresa(s) e/ou preço(s) e/ou fonte(s) de preço e/ou validade(s) do orçamento e/ou modalidade de cálculo informados para item inexistente - B03.01",
IF(AND(I430&lt;&gt;"",OR(K430="",L430="",M430="",O430="")),"Preenchimento incompleto: empresa sem preço e(ou) fonte de preço e(ou) validade do orçamento e(ou) modalidade de cálculo associados - B04.01",
IF(AND(I431&lt;&gt;"",OR(K431="",L431="",M431="",O430="")),"Preenchimento incompleto: empresa sem preço e(ou) fonte de preço e(ou) validade do orçamento e(ou) modalidade de cálculo associados - B04.02",
IF(AND(I432&lt;&gt;"",OR(K432="",L432="",M432="",O430="")),"Preenchimento incompleto: empresa sem preço e(ou) fonte de preço e(ou) validade do orçamento e(ou) modalidade de cálculo associados - B04.03",
IF(AND(I433&lt;&gt;"",OR(K433="",L433="",M433="",O430="")),"Preenchimento incompleto: empresa sem preço e(ou) fonte de preço e(ou) validade do orçamento e(ou) modalidade de cálculo associados - B04.04",
IF(AND(I434&lt;&gt;"",OR(K434="",L434="",M434="",O430="")),"Preenchimento incompleto: empresa sem preço e(ou) fonte de preço e(ou) validade do orçamento e(ou) modalidade de cálculo associados - B04.05",
IF(AND(K430&lt;&gt;"",OR(I430="",L430="",M430="",O430="")),"Preenchimento incompleto: preço sem empresa e(ou) fonte do preço associados e(ou) validade do orçamento e(ou) modalidade de cálculo associados - B05.01",
IF(AND(K431&lt;&gt;"",OR(I431="",L431="",M431="",O430="")),"Preenchimento incompleto: preço sem empresa e(ou) fonte do preço associados e(ou) validade do orçamento e(ou) modalidade de cálculo associados - B05.02",
IF(AND(K432&lt;&gt;"",OR(I432="",L432="",M432="",O430="")),"Preenchimento incompleto: preço sem empresa e(ou) fonte do preço associados e(ou) validade do orçamento e(ou) modalidade de cálculo associados - B05.03",
IF(AND(K433&lt;&gt;"",OR(I433="",L433="",M433="",O430="")),"Preenchimento incompleto: preço sem empresa e(ou) fonte do preço associados e(ou) validade do orçamento e(ou) modalidade de cálculo associados - B05.04",
IF(AND(K434&lt;&gt;"",OR(I434="",L434="",M434="",O430="")),"Preenchimento incompleto: preço sem empresa e(ou) fonte do preço associados e(ou) validade do orçamento e(ou) modalidade de cálculo associados - B05.05",
IF(AND(L430&lt;&gt;"",OR(K430="",I430="",M430="",O430="")),"Preenchimento incompleto: fonte do preço sem empresa e(ou) preço associados e(ou) validade do orçamento e(ou) modalidade de cálculo associados - B06.01",
IF(AND(L431&lt;&gt;"",OR(K431="",I431="",M431="",O430="")),"Preenchimento incompleto: fonte do preço sem empresa e(ou) preço associados e(ou) validade do orçamento e(ou) modalidade de cálculo associados - B06.02",
IF(AND(L432&lt;&gt;"",OR(K432="",I432="",M432="",O430="")),"Preenchimento incompleto: fonte do preço sem empresa e(ou) preço associados e(ou) validade do orçamento e(ou) modalidade de cálculo associados - B06.03",
IF(AND(L433&lt;&gt;"",OR(K433="",I433="",M433="",O430="")),"Preenchimento incompleto: fonte do preço sem empresa e(ou) preço associados e(ou) validade do orçamento e(ou) modalidade de cálculo associados - B06.04",
IF(AND(L434&lt;&gt;"",OR(K434="",I434="",M434="",O430="")),"Preenchimento incompleto: fonte do preço sem empresa e(ou) preço associados e(ou) validade do orçamento e(ou) modalidade de cálculo associados - B06.05",
IF(AND(M430&lt;&gt;"",OR(K430="",I430="",L430="",O430="")),"Preenchimento incompleto: validade do orçamento sem empresa e(ou) preço associados e(ou) fonte do preço e(ou) modalidade de cálculo associados - B07.01",
IF(AND(M431&lt;&gt;"",OR(K431="",I431="",L431="",O430="")),"Preenchimento incompleto: validade do orçamento sem empresa e(ou) preço associados e(ou) fonte do preço e(ou) modalidade de cálculo associados - B07.02",
IF(AND(M432&lt;&gt;"",OR(K432="",I432="",L432="",O430="")),"Preenchimento incompleto: validade do orçamento sem empresa e(ou) preço associados e(ou) fonte do preço e(ou) modalidade de cálculo associados - B07.03",
IF(AND(M433&lt;&gt;"",OR(K433="",I433="",L433="",O430="")),"Preenchimento incompleto: validade do orçamento sem empresa e(ou) preço associados e(ou) fonte do preço e(ou) modalidade de cálculo associados - B07.04",
IF(AND(M434&lt;&gt;"",OR(K434="",I434="",L434="",O430="")),"Preenchimento incompleto: validade do orçamento sem empresa e(ou) preço associados e(ou) fonte do preço e(ou) modalidade de cálculo associados - B07.05",
IF(O430="","Preenchimento incompleto: modalidade de cálculo não informada - B08.01",
IF(V430="Erro: há repetição de empresa de mídia especializada para o item sendo precificado - B09.01a05","Erro: há repetição de empresa de mídia especializada para o item sendo precificado - B09.01a05",
IF(W430="Erro: há repetição de empresa de orçamento de empresa para o item sendo precificado - B10.01a05","Erro: há repetição de empresa de orçamento de empresa para o item sendo precificado - B10.01a05",
IF(X430="Erro: a fonte de preços informada é incompatível com compras governamentais - B11.01a05","Erro: a fonte de preços informada é incompatível com compras governamentais - B11.01a05",
IF(Y430="Erro: a fonte de preços informada é incompatível com compras governamentais - B12.01a05","Erro: a fonte de preços informada é incompatível com compras governamentais - B12.01a05",
IF(Z430="Erro: há linhas sendo puladas - B13.01a04","Erro: há linhas sendo puladas - B13.01a04",
IF(AA430="Erro: há linhas sendo puladas - B14.01a05","Erro: há linhas sendo puladas - B14.01a05",
IF(AB430="Erro: há linhas sendo puladas - B15.01a05","Erro: há linhas sendo puladas - B15.01a05",
IF(AC430="Erro: há linhas sendo puladas - B16.01a05","Erro: há linhas sendo puladas - B16.01a05",
IF(AND(P430&lt;&gt;"",P430=0),"Preenchimento incompleto: número de propostas válidas igual a zero - B17.01",
"Preenchimento correto"))))))))))))))))))))))))))))))))))</f>
        <v/>
      </c>
      <c r="U430" s="23"/>
      <c r="V430" s="121" t="str">
        <f t="shared" ref="V430" si="1495" xml:space="preserve">
IF(COUNTIFS(I430:I434,I430,L430:L434,"=Mídia especializada")&gt;1,"Erro: há repetição de empresa de mídia especializada para o item sendo precificado - B09.01a05",
IF(COUNTIFS(I430:I434,I431,L430:L434,"=Mídia especializada")&gt;1,"Erro: há repetição de empresa de mídia especializada para o item sendo precificado - B09.01a05",
IF(COUNTIFS(I430:I434,I432,L430:L434,"=Mídia especializada")&gt;1,"Erro: há repetição de empresa de mídia especializada para o item sendo precificado - B09.01a05",
IF(COUNTIFS(I430:I434,I433,L430:L434,"=Mídia especializada")&gt;1,"Erro: há repetição de empresa de mídia especializada para o item sendo precificado - B09.01a05",
IF(COUNTIFS(I430:I434,I434,L430:L434,"=Mídia especializada")&gt;1,"Erro: há repetição de empresa de mídia especializada para o item sendo precificado - B09.01a05",
"***")))))</f>
        <v>***</v>
      </c>
      <c r="W430" s="119" t="str">
        <f t="shared" ref="W430" si="1496" xml:space="preserve">
IF(COUNTIFS(I430:I434,I430,L430:L434,"=Orçamento de empresa")&gt;1,"Erro: há repetição de empresa de orçamento de empresa para o item sendo precificado - B10.01a05",
IF(COUNTIFS(I430:I434,I431,L430:L434,"=Orçamento de empresa")&gt;1,"Erro: há repetição de empresa de orçamento de empresa para o item sendo precificado - B10.01a05",
IF(COUNTIFS(I430:I434,I432,L430:L434,"=Orçamento de empresa")&gt;1,"Erro: há repetição de empresa de orçamento de empresa para o item sendo precificado - B10.01a05",
IF(COUNTIFS(I430:I434,I433,L430:L434,"=Orçamento de empresa")&gt;1,"Erro: há repetição de empresa de orçamento de empresa para o item sendo precificado - B10.01a05",
IF(COUNTIFS(I430:I434,I434,L430:L434,"=Orçamento de empresa")&gt;1,"Erro: há repetição de empresa de orçamento de empresa para o item sendo precificado - B10.01a05",
"***")))))</f>
        <v>***</v>
      </c>
      <c r="X430" s="119" t="str">
        <f t="shared" ref="X430" si="1497" xml:space="preserve">
IF(AND(I430="Compras governamentais",K430&lt;&gt;"",L430="Orçamento de empresa"),"Erro: a fonte de preços informada é incompatível com compras governamentais - B11.01a05",
IF(AND(I431="Compras governamentais",K431&lt;&gt;"",L431="Orçamento de empresa"),"Erro: a fonte de preços informada é incompatível com compras governamentais - B11.01a05",
IF(AND(I432="Compras governamentais",K432&lt;&gt;"",L432="Orçamento de empresa"),"Erro: a fonte de preços informada é incompatível com compras governamentais - B11.01a05",
IF(AND(I433="Compras governamentais",K433&lt;&gt;"",L433="Orçamento de empresa"),"Erro: a fonte de preços informada é incompatível com compras governamentais - B11.01a05",
IF(AND(I434="Compras governamentais",K434&lt;&gt;"",L434="Orçamento de empresa"),"Erro: a fonte de preços informada é incompatível com compras governamentais - B11.01a05",
"***")))))</f>
        <v>***</v>
      </c>
      <c r="Y430" s="119" t="str">
        <f t="shared" ref="Y430" si="1498" xml:space="preserve">
IF(AND(I430="Compras governamentais",K430&lt;&gt;"",L430="Mídia especializada"),"Erro: a fonte de preços informada é incompatível com compras governamentais - B12.01a05",
IF(AND(I431="Compras governamentais",K431&lt;&gt;"",L431="Mídia especializada"),"Erro: a fonte de preços informada é incompatível com compras governamentais - B12.01a05",
IF(AND(I432="Compras governamentais",K432&lt;&gt;"",L432="Mídia especializada"),"Erro: a fonte de preços informada é incompatível com compras governamentais - B12.01a05",
IF(AND(I433="Compras governamentais",K433&lt;&gt;"",L433="Mídia especializada"),"Erro: a fonte de preços informada é incompatível com compras governamentais - B12.01a05",
IF(AND(I434="Compras governamentais",K434&lt;&gt;"",L434="Mídia especializada"),"Erro: a fonte de preços informada é incompatível com compras governamentais - B12.01a05",
"***")))))</f>
        <v>***</v>
      </c>
      <c r="Z430" s="119" t="str">
        <f t="shared" ref="Z430" si="1499" xml:space="preserve">
IF(AND(I431&lt;&gt;"",OR(I430="")),"Erro: há linhas sendo puladas - B13.01a04",
IF(AND(I432&lt;&gt;"",OR(I430="",I431="")),"Erro: há linhas sendo puladas - B13.01a04",
IF(AND(I433&lt;&gt;"",OR(I430="",I431="",I432="")),"Erro: há linhas sendo puladas - B13.01a04",
IF(AND(I434&lt;&gt;"",OR(I430="",I431="",I432="",I433="")),"Erro: há linhas sendo puladas - B13.01a04",
"***"))))</f>
        <v>***</v>
      </c>
      <c r="AA430" s="119" t="str">
        <f t="shared" ref="AA430" si="1500" xml:space="preserve">
IF(AND(K431&lt;&gt;"",OR(K430="")),"Erro: há linhas sendo puladas - B14.01a05",
IF(AND(K432&lt;&gt;"",OR(K430="",K431="")),"Erro: há linhas sendo puladas - B14.01a05",
IF(AND(K433&lt;&gt;"",OR(K430="",K431="",K432="")),"Erro: há linhas sendo puladas - B14.01a05",
IF(AND(K434&lt;&gt;"",OR(K430="",K431="",K432="",K433="")),"Erro: há linhas sendo puladas - B14.01a05",
"***"))))</f>
        <v>***</v>
      </c>
      <c r="AB430" s="119" t="str">
        <f t="shared" ref="AB430" si="1501" xml:space="preserve">
IF(AND(L431&lt;&gt;"",OR(L430="")),"Erro: há linhas sendo puladas - B15.01a05",
IF(AND(L432&lt;&gt;"",OR(L430="",L431="")),"Erro: há linhas sendo puladas - B15.01a05",
IF(AND(L433&lt;&gt;"",OR(L430="",L431="",L432="")),"Erro: há linhas sendo puladas - B15.01a05",
IF(AND(L434&lt;&gt;"",OR(L430="",L431="",L432="",L433="")),"Erro: há linhas sendo puladas - B15.01a05",
"***"))))</f>
        <v>***</v>
      </c>
      <c r="AC430" s="119" t="str">
        <f t="shared" ref="AC430" si="1502" xml:space="preserve">
IF(AND(M431&lt;&gt;"",OR(M430="")),"Erro: há linhas sendo puladas - B16.01a05",
IF(AND(M432&lt;&gt;"",OR(M430="",M431="")),"Erro: há linhas sendo puladas - B16.01a05",
IF(AND(M433&lt;&gt;"",OR(M430="",M431="",M432="")),"Erro: há linhas sendo puladas - B16.01a05",
IF(AND(M434&lt;&gt;"",OR(M430="",M431="",M432="",M433="")),"Erro: há linhas sendo puladas - B16.01a05",
"***"))))</f>
        <v>***</v>
      </c>
      <c r="AD430" s="131" t="str">
        <f t="shared" ref="AD430" si="1503" xml:space="preserve">
IF(T430&lt;&gt;"Preenchimento correto","",
IF(K430="","",
IF(M430="Não válido","",
K430)))</f>
        <v/>
      </c>
    </row>
    <row r="431" spans="1:30" ht="15" customHeight="1">
      <c r="A431" s="242"/>
      <c r="B431" s="216"/>
      <c r="C431" s="217"/>
      <c r="D431" s="218"/>
      <c r="E431" s="219"/>
      <c r="F431" s="220"/>
      <c r="G431" s="221"/>
      <c r="H431" s="35">
        <v>2</v>
      </c>
      <c r="I431" s="172"/>
      <c r="J431" s="36" t="str">
        <f xml:space="preserve">
IF(I431="","",
VLOOKUP(I431,'BD EMPRES'!$B$8:$C$507,2,FALSE))</f>
        <v/>
      </c>
      <c r="K431" s="178"/>
      <c r="L431" s="179"/>
      <c r="M431" s="179"/>
      <c r="N431" s="180"/>
      <c r="O431" s="223"/>
      <c r="P431" s="228"/>
      <c r="Q431" s="230"/>
      <c r="R431" s="232"/>
      <c r="S431" s="234"/>
      <c r="T431" s="236"/>
      <c r="U431" s="23"/>
      <c r="V431" s="122"/>
      <c r="W431" s="118"/>
      <c r="X431" s="118"/>
      <c r="Y431" s="118"/>
      <c r="Z431" s="118"/>
      <c r="AA431" s="118"/>
      <c r="AB431" s="118"/>
      <c r="AC431" s="118"/>
      <c r="AD431" s="132" t="str">
        <f t="shared" ref="AD431" si="1504" xml:space="preserve">
IF(T430&lt;&gt;"Preenchimento correto","",
IF(K431="","",
IF(M431="Não válido","",
K431)))</f>
        <v/>
      </c>
    </row>
    <row r="432" spans="1:30" ht="15" customHeight="1">
      <c r="A432" s="242"/>
      <c r="B432" s="216"/>
      <c r="C432" s="217"/>
      <c r="D432" s="218"/>
      <c r="E432" s="219"/>
      <c r="F432" s="220"/>
      <c r="G432" s="221"/>
      <c r="H432" s="35">
        <v>3</v>
      </c>
      <c r="I432" s="172"/>
      <c r="J432" s="36" t="str">
        <f xml:space="preserve">
IF(I432="","",
VLOOKUP(I432,'BD EMPRES'!$B$8:$C$507,2,FALSE))</f>
        <v/>
      </c>
      <c r="K432" s="178"/>
      <c r="L432" s="179"/>
      <c r="M432" s="179"/>
      <c r="N432" s="180"/>
      <c r="O432" s="223"/>
      <c r="P432" s="228"/>
      <c r="Q432" s="230"/>
      <c r="R432" s="232"/>
      <c r="S432" s="234"/>
      <c r="T432" s="236"/>
      <c r="U432" s="23"/>
      <c r="V432" s="122"/>
      <c r="W432" s="118"/>
      <c r="X432" s="118"/>
      <c r="Y432" s="118"/>
      <c r="Z432" s="118"/>
      <c r="AA432" s="118"/>
      <c r="AB432" s="118"/>
      <c r="AC432" s="118"/>
      <c r="AD432" s="132" t="str">
        <f t="shared" ref="AD432" si="1505" xml:space="preserve">
IF(T430&lt;&gt;"Preenchimento correto","",
IF(K432="","",
IF(M432="Não válido","",
K432)))</f>
        <v/>
      </c>
    </row>
    <row r="433" spans="1:30" ht="15" customHeight="1">
      <c r="A433" s="242"/>
      <c r="B433" s="216"/>
      <c r="C433" s="217"/>
      <c r="D433" s="218"/>
      <c r="E433" s="219"/>
      <c r="F433" s="220"/>
      <c r="G433" s="221"/>
      <c r="H433" s="35">
        <v>4</v>
      </c>
      <c r="I433" s="172"/>
      <c r="J433" s="36" t="str">
        <f xml:space="preserve">
IF(I433="","",
VLOOKUP(I433,'BD EMPRES'!$B$8:$C$507,2,FALSE))</f>
        <v/>
      </c>
      <c r="K433" s="178"/>
      <c r="L433" s="179"/>
      <c r="M433" s="179"/>
      <c r="N433" s="180"/>
      <c r="O433" s="223"/>
      <c r="P433" s="228"/>
      <c r="Q433" s="230"/>
      <c r="R433" s="232"/>
      <c r="S433" s="234"/>
      <c r="T433" s="236"/>
      <c r="U433" s="23"/>
      <c r="V433" s="122"/>
      <c r="W433" s="118"/>
      <c r="X433" s="118"/>
      <c r="Y433" s="118"/>
      <c r="Z433" s="118"/>
      <c r="AA433" s="118"/>
      <c r="AB433" s="118"/>
      <c r="AC433" s="118"/>
      <c r="AD433" s="132" t="str">
        <f t="shared" ref="AD433" si="1506" xml:space="preserve">
IF(T430&lt;&gt;"Preenchimento correto","",
IF(K433="","",
IF(M433="Não válido","",
K433)))</f>
        <v/>
      </c>
    </row>
    <row r="434" spans="1:30" ht="15" customHeight="1">
      <c r="A434" s="242"/>
      <c r="B434" s="216"/>
      <c r="C434" s="217"/>
      <c r="D434" s="218"/>
      <c r="E434" s="219"/>
      <c r="F434" s="220"/>
      <c r="G434" s="221"/>
      <c r="H434" s="37">
        <v>5</v>
      </c>
      <c r="I434" s="172"/>
      <c r="J434" s="38" t="str">
        <f xml:space="preserve">
IF(I434="","",
VLOOKUP(I434,'BD EMPRES'!$B$8:$C$507,2,FALSE))</f>
        <v/>
      </c>
      <c r="K434" s="183"/>
      <c r="L434" s="181"/>
      <c r="M434" s="181"/>
      <c r="N434" s="182"/>
      <c r="O434" s="224"/>
      <c r="P434" s="228"/>
      <c r="Q434" s="230"/>
      <c r="R434" s="232"/>
      <c r="S434" s="234"/>
      <c r="T434" s="236"/>
      <c r="U434" s="23"/>
      <c r="V434" s="133"/>
      <c r="W434" s="134"/>
      <c r="X434" s="134"/>
      <c r="Y434" s="134"/>
      <c r="Z434" s="134"/>
      <c r="AA434" s="134"/>
      <c r="AB434" s="134"/>
      <c r="AC434" s="134"/>
      <c r="AD434" s="135" t="str">
        <f t="shared" ref="AD434" si="1507" xml:space="preserve">
IF(T430&gt;"Preenchimento correto","",
IF(K434="","",
IF(M434="Não válido","",
K434)))</f>
        <v/>
      </c>
    </row>
    <row r="435" spans="1:30" ht="15" customHeight="1">
      <c r="A435" s="242"/>
      <c r="B435" s="216" t="str">
        <f>IF(OR('BD ITEM'!$Q97&lt;&gt;"Preenchimento correto"),"",'BD ITEM'!B97)</f>
        <v/>
      </c>
      <c r="C435" s="217" t="str">
        <f>IF(OR('BD ITEM'!$Q97&lt;&gt;"Preenchimento correto"),"",'BD ITEM'!C97)</f>
        <v/>
      </c>
      <c r="D435" s="218" t="str">
        <f>IF(OR('BD ITEM'!$Q97&lt;&gt;"Preenchimento correto"),"",'BD ITEM'!D97)</f>
        <v/>
      </c>
      <c r="E435" s="219" t="str">
        <f>IF(OR('BD ITEM'!$Q97&lt;&gt;"Preenchimento correto"),"",'BD ITEM'!J97)</f>
        <v/>
      </c>
      <c r="F435" s="220" t="str">
        <f>IF(OR('BD ITEM'!$Q97&lt;&gt;"Preenchimento correto"),"",'BD ITEM'!K97)</f>
        <v/>
      </c>
      <c r="G435" s="221" t="str">
        <f>IF(OR('BD ITEM'!$Q97&lt;&gt;"Preenchimento correto"),"",'BD ITEM'!L97)</f>
        <v/>
      </c>
      <c r="H435" s="39">
        <v>1</v>
      </c>
      <c r="I435" s="173"/>
      <c r="J435" s="34" t="str">
        <f xml:space="preserve">
IF(I435="","",
VLOOKUP(I435,'BD EMPRES'!$B$8:$C$507,2,FALSE))</f>
        <v/>
      </c>
      <c r="K435" s="175"/>
      <c r="L435" s="176"/>
      <c r="M435" s="176"/>
      <c r="N435" s="177"/>
      <c r="O435" s="222"/>
      <c r="P435" s="228" t="str">
        <f t="shared" ref="P435" si="1508" xml:space="preserve">
IF(AND(K435="",K436="",K437="",K438="",K439=""),"",
COUNTIFS(K435:K439,"&lt;&gt;""",M435:M439,"=Válido"))</f>
        <v/>
      </c>
      <c r="Q435" s="230" t="str">
        <f t="shared" ref="Q435" si="1509" xml:space="preserve">
IF(T435&lt;&gt;"Preenchimento correto","",
IF(P435=1,0,
IF(P435=0,"",
IF(P435="","",
ROUND(_xlfn.STDEV.S(AD435:AD439)/AVERAGE(AD435:AD439),4)))))</f>
        <v/>
      </c>
      <c r="R435" s="232" t="str">
        <f t="shared" ref="R435" si="1510" xml:space="preserve">
IF(T435&lt;&gt;"Preenchimento correto","",
IF(P435="","",
IF(P435=0,"",
IF(O435="","",
IF(O435="Menor valor",MIN(AD435:AD439),
IF(AND(O435="Tend. central",Q435&lt;=0.25),ROUND(AVERAGE(AD435:AD439),2),
IF(AND(O435="Tend. central",Q435&gt;0.25),ROUND(MEDIAN(AD435:AD439),2))))))))</f>
        <v/>
      </c>
      <c r="S435" s="234" t="str">
        <f t="shared" ref="S435" si="1511" xml:space="preserve">
IF(T435&lt;&gt;"Preenchimento correto","",
IF(O435="","",
IF(P435="","",
IF(P435=0,"",
IF(OR(G435="",R435=""),"",
G435*R435)))))</f>
        <v/>
      </c>
      <c r="T435" s="236" t="str">
        <f t="shared" ref="T435" si="1512" xml:space="preserve">
IF(AND(A435="",B435="",I435="",I436="",I437="",I438="",I439="",K435="",K436="",K437="",K438="",K439="",L435="",L436="",L437="",L438="",L439="",M435="",M436="",M437="",M438="",M439="",O435=""),"",
IF(A435="","Preenchimento incompleto: falta informar o ID SEC - B01.01",
IF(AND(A435&lt;&gt;"",B435&lt;&gt;"",I435="",I436="",I437="",I438="",I439="",K435="",K436="",K437="",K438="",K439="",L435="",L436="",L437="",L438="",L439="",M435="",M436="",M437="",M438="",M439="",O435=""),"Preenchimento incompleto: item sem nenhuma informação de empresa e preço e fonte de preço e validade do orçamento e modalidade de cálculo - B02.01",
IF(AND(B435="",OR(I435&lt;&gt;"",I436&lt;&gt;"",I437&lt;&gt;"",I438&lt;&gt;"",I439&lt;&gt;"",K435&lt;&gt;"",K436&lt;&gt;"",K437&lt;&gt;"",K438&lt;&gt;"",K439&lt;&gt;"",L435&lt;&gt;"",L436&lt;&gt;"",L437&lt;&gt;"",L438&lt;&gt;"",L439&lt;&gt;"",M435&lt;&gt;"",M436&lt;&gt;"",M437&lt;&gt;"",M438&lt;&gt;"",M439&lt;&gt;"",O435&lt;&gt;"")),"Erro: há empresa(s) e/ou preço(s) e/ou fonte(s) de preço e/ou validade(s) do orçamento e/ou modalidade de cálculo informados para item inexistente - B03.01",
IF(AND(I435&lt;&gt;"",OR(K435="",L435="",M435="",O435="")),"Preenchimento incompleto: empresa sem preço e(ou) fonte de preço e(ou) validade do orçamento e(ou) modalidade de cálculo associados - B04.01",
IF(AND(I436&lt;&gt;"",OR(K436="",L436="",M436="",O435="")),"Preenchimento incompleto: empresa sem preço e(ou) fonte de preço e(ou) validade do orçamento e(ou) modalidade de cálculo associados - B04.02",
IF(AND(I437&lt;&gt;"",OR(K437="",L437="",M437="",O435="")),"Preenchimento incompleto: empresa sem preço e(ou) fonte de preço e(ou) validade do orçamento e(ou) modalidade de cálculo associados - B04.03",
IF(AND(I438&lt;&gt;"",OR(K438="",L438="",M438="",O435="")),"Preenchimento incompleto: empresa sem preço e(ou) fonte de preço e(ou) validade do orçamento e(ou) modalidade de cálculo associados - B04.04",
IF(AND(I439&lt;&gt;"",OR(K439="",L439="",M439="",O435="")),"Preenchimento incompleto: empresa sem preço e(ou) fonte de preço e(ou) validade do orçamento e(ou) modalidade de cálculo associados - B04.05",
IF(AND(K435&lt;&gt;"",OR(I435="",L435="",M435="",O435="")),"Preenchimento incompleto: preço sem empresa e(ou) fonte do preço associados e(ou) validade do orçamento e(ou) modalidade de cálculo associados - B05.01",
IF(AND(K436&lt;&gt;"",OR(I436="",L436="",M436="",O435="")),"Preenchimento incompleto: preço sem empresa e(ou) fonte do preço associados e(ou) validade do orçamento e(ou) modalidade de cálculo associados - B05.02",
IF(AND(K437&lt;&gt;"",OR(I437="",L437="",M437="",O435="")),"Preenchimento incompleto: preço sem empresa e(ou) fonte do preço associados e(ou) validade do orçamento e(ou) modalidade de cálculo associados - B05.03",
IF(AND(K438&lt;&gt;"",OR(I438="",L438="",M438="",O435="")),"Preenchimento incompleto: preço sem empresa e(ou) fonte do preço associados e(ou) validade do orçamento e(ou) modalidade de cálculo associados - B05.04",
IF(AND(K439&lt;&gt;"",OR(I439="",L439="",M439="",O435="")),"Preenchimento incompleto: preço sem empresa e(ou) fonte do preço associados e(ou) validade do orçamento e(ou) modalidade de cálculo associados - B05.05",
IF(AND(L435&lt;&gt;"",OR(K435="",I435="",M435="",O435="")),"Preenchimento incompleto: fonte do preço sem empresa e(ou) preço associados e(ou) validade do orçamento e(ou) modalidade de cálculo associados - B06.01",
IF(AND(L436&lt;&gt;"",OR(K436="",I436="",M436="",O435="")),"Preenchimento incompleto: fonte do preço sem empresa e(ou) preço associados e(ou) validade do orçamento e(ou) modalidade de cálculo associados - B06.02",
IF(AND(L437&lt;&gt;"",OR(K437="",I437="",M437="",O435="")),"Preenchimento incompleto: fonte do preço sem empresa e(ou) preço associados e(ou) validade do orçamento e(ou) modalidade de cálculo associados - B06.03",
IF(AND(L438&lt;&gt;"",OR(K438="",I438="",M438="",O435="")),"Preenchimento incompleto: fonte do preço sem empresa e(ou) preço associados e(ou) validade do orçamento e(ou) modalidade de cálculo associados - B06.04",
IF(AND(L439&lt;&gt;"",OR(K439="",I439="",M439="",O435="")),"Preenchimento incompleto: fonte do preço sem empresa e(ou) preço associados e(ou) validade do orçamento e(ou) modalidade de cálculo associados - B06.05",
IF(AND(M435&lt;&gt;"",OR(K435="",I435="",L435="",O435="")),"Preenchimento incompleto: validade do orçamento sem empresa e(ou) preço associados e(ou) fonte do preço e(ou) modalidade de cálculo associados - B07.01",
IF(AND(M436&lt;&gt;"",OR(K436="",I436="",L436="",O435="")),"Preenchimento incompleto: validade do orçamento sem empresa e(ou) preço associados e(ou) fonte do preço e(ou) modalidade de cálculo associados - B07.02",
IF(AND(M437&lt;&gt;"",OR(K437="",I437="",L437="",O435="")),"Preenchimento incompleto: validade do orçamento sem empresa e(ou) preço associados e(ou) fonte do preço e(ou) modalidade de cálculo associados - B07.03",
IF(AND(M438&lt;&gt;"",OR(K438="",I438="",L438="",O435="")),"Preenchimento incompleto: validade do orçamento sem empresa e(ou) preço associados e(ou) fonte do preço e(ou) modalidade de cálculo associados - B07.04",
IF(AND(M439&lt;&gt;"",OR(K439="",I439="",L439="",O435="")),"Preenchimento incompleto: validade do orçamento sem empresa e(ou) preço associados e(ou) fonte do preço e(ou) modalidade de cálculo associados - B07.05",
IF(O435="","Preenchimento incompleto: modalidade de cálculo não informada - B08.01",
IF(V435="Erro: há repetição de empresa de mídia especializada para o item sendo precificado - B09.01a05","Erro: há repetição de empresa de mídia especializada para o item sendo precificado - B09.01a05",
IF(W435="Erro: há repetição de empresa de orçamento de empresa para o item sendo precificado - B10.01a05","Erro: há repetição de empresa de orçamento de empresa para o item sendo precificado - B10.01a05",
IF(X435="Erro: a fonte de preços informada é incompatível com compras governamentais - B11.01a05","Erro: a fonte de preços informada é incompatível com compras governamentais - B11.01a05",
IF(Y435="Erro: a fonte de preços informada é incompatível com compras governamentais - B12.01a05","Erro: a fonte de preços informada é incompatível com compras governamentais - B12.01a05",
IF(Z435="Erro: há linhas sendo puladas - B13.01a04","Erro: há linhas sendo puladas - B13.01a04",
IF(AA435="Erro: há linhas sendo puladas - B14.01a05","Erro: há linhas sendo puladas - B14.01a05",
IF(AB435="Erro: há linhas sendo puladas - B15.01a05","Erro: há linhas sendo puladas - B15.01a05",
IF(AC435="Erro: há linhas sendo puladas - B16.01a05","Erro: há linhas sendo puladas - B16.01a05",
IF(AND(P435&lt;&gt;"",P435=0),"Preenchimento incompleto: número de propostas válidas igual a zero - B17.01",
"Preenchimento correto"))))))))))))))))))))))))))))))))))</f>
        <v/>
      </c>
      <c r="U435" s="23"/>
      <c r="V435" s="121" t="str">
        <f t="shared" ref="V435" si="1513" xml:space="preserve">
IF(COUNTIFS(I435:I439,I435,L435:L439,"=Mídia especializada")&gt;1,"Erro: há repetição de empresa de mídia especializada para o item sendo precificado - B09.01a05",
IF(COUNTIFS(I435:I439,I436,L435:L439,"=Mídia especializada")&gt;1,"Erro: há repetição de empresa de mídia especializada para o item sendo precificado - B09.01a05",
IF(COUNTIFS(I435:I439,I437,L435:L439,"=Mídia especializada")&gt;1,"Erro: há repetição de empresa de mídia especializada para o item sendo precificado - B09.01a05",
IF(COUNTIFS(I435:I439,I438,L435:L439,"=Mídia especializada")&gt;1,"Erro: há repetição de empresa de mídia especializada para o item sendo precificado - B09.01a05",
IF(COUNTIFS(I435:I439,I439,L435:L439,"=Mídia especializada")&gt;1,"Erro: há repetição de empresa de mídia especializada para o item sendo precificado - B09.01a05",
"***")))))</f>
        <v>***</v>
      </c>
      <c r="W435" s="119" t="str">
        <f t="shared" ref="W435" si="1514" xml:space="preserve">
IF(COUNTIFS(I435:I439,I435,L435:L439,"=Orçamento de empresa")&gt;1,"Erro: há repetição de empresa de orçamento de empresa para o item sendo precificado - B10.01a05",
IF(COUNTIFS(I435:I439,I436,L435:L439,"=Orçamento de empresa")&gt;1,"Erro: há repetição de empresa de orçamento de empresa para o item sendo precificado - B10.01a05",
IF(COUNTIFS(I435:I439,I437,L435:L439,"=Orçamento de empresa")&gt;1,"Erro: há repetição de empresa de orçamento de empresa para o item sendo precificado - B10.01a05",
IF(COUNTIFS(I435:I439,I438,L435:L439,"=Orçamento de empresa")&gt;1,"Erro: há repetição de empresa de orçamento de empresa para o item sendo precificado - B10.01a05",
IF(COUNTIFS(I435:I439,I439,L435:L439,"=Orçamento de empresa")&gt;1,"Erro: há repetição de empresa de orçamento de empresa para o item sendo precificado - B10.01a05",
"***")))))</f>
        <v>***</v>
      </c>
      <c r="X435" s="119" t="str">
        <f t="shared" ref="X435" si="1515" xml:space="preserve">
IF(AND(I435="Compras governamentais",K435&lt;&gt;"",L435="Orçamento de empresa"),"Erro: a fonte de preços informada é incompatível com compras governamentais - B11.01a05",
IF(AND(I436="Compras governamentais",K436&lt;&gt;"",L436="Orçamento de empresa"),"Erro: a fonte de preços informada é incompatível com compras governamentais - B11.01a05",
IF(AND(I437="Compras governamentais",K437&lt;&gt;"",L437="Orçamento de empresa"),"Erro: a fonte de preços informada é incompatível com compras governamentais - B11.01a05",
IF(AND(I438="Compras governamentais",K438&lt;&gt;"",L438="Orçamento de empresa"),"Erro: a fonte de preços informada é incompatível com compras governamentais - B11.01a05",
IF(AND(I439="Compras governamentais",K439&lt;&gt;"",L439="Orçamento de empresa"),"Erro: a fonte de preços informada é incompatível com compras governamentais - B11.01a05",
"***")))))</f>
        <v>***</v>
      </c>
      <c r="Y435" s="119" t="str">
        <f t="shared" ref="Y435" si="1516" xml:space="preserve">
IF(AND(I435="Compras governamentais",K435&lt;&gt;"",L435="Mídia especializada"),"Erro: a fonte de preços informada é incompatível com compras governamentais - B12.01a05",
IF(AND(I436="Compras governamentais",K436&lt;&gt;"",L436="Mídia especializada"),"Erro: a fonte de preços informada é incompatível com compras governamentais - B12.01a05",
IF(AND(I437="Compras governamentais",K437&lt;&gt;"",L437="Mídia especializada"),"Erro: a fonte de preços informada é incompatível com compras governamentais - B12.01a05",
IF(AND(I438="Compras governamentais",K438&lt;&gt;"",L438="Mídia especializada"),"Erro: a fonte de preços informada é incompatível com compras governamentais - B12.01a05",
IF(AND(I439="Compras governamentais",K439&lt;&gt;"",L439="Mídia especializada"),"Erro: a fonte de preços informada é incompatível com compras governamentais - B12.01a05",
"***")))))</f>
        <v>***</v>
      </c>
      <c r="Z435" s="119" t="str">
        <f t="shared" ref="Z435" si="1517" xml:space="preserve">
IF(AND(I436&lt;&gt;"",OR(I435="")),"Erro: há linhas sendo puladas - B13.01a04",
IF(AND(I437&lt;&gt;"",OR(I435="",I436="")),"Erro: há linhas sendo puladas - B13.01a04",
IF(AND(I438&lt;&gt;"",OR(I435="",I436="",I437="")),"Erro: há linhas sendo puladas - B13.01a04",
IF(AND(I439&lt;&gt;"",OR(I435="",I436="",I437="",I438="")),"Erro: há linhas sendo puladas - B13.01a04",
"***"))))</f>
        <v>***</v>
      </c>
      <c r="AA435" s="119" t="str">
        <f t="shared" ref="AA435" si="1518" xml:space="preserve">
IF(AND(K436&lt;&gt;"",OR(K435="")),"Erro: há linhas sendo puladas - B14.01a05",
IF(AND(K437&lt;&gt;"",OR(K435="",K436="")),"Erro: há linhas sendo puladas - B14.01a05",
IF(AND(K438&lt;&gt;"",OR(K435="",K436="",K437="")),"Erro: há linhas sendo puladas - B14.01a05",
IF(AND(K439&lt;&gt;"",OR(K435="",K436="",K437="",K438="")),"Erro: há linhas sendo puladas - B14.01a05",
"***"))))</f>
        <v>***</v>
      </c>
      <c r="AB435" s="119" t="str">
        <f t="shared" ref="AB435" si="1519" xml:space="preserve">
IF(AND(L436&lt;&gt;"",OR(L435="")),"Erro: há linhas sendo puladas - B15.01a05",
IF(AND(L437&lt;&gt;"",OR(L435="",L436="")),"Erro: há linhas sendo puladas - B15.01a05",
IF(AND(L438&lt;&gt;"",OR(L435="",L436="",L437="")),"Erro: há linhas sendo puladas - B15.01a05",
IF(AND(L439&lt;&gt;"",OR(L435="",L436="",L437="",L438="")),"Erro: há linhas sendo puladas - B15.01a05",
"***"))))</f>
        <v>***</v>
      </c>
      <c r="AC435" s="119" t="str">
        <f t="shared" ref="AC435" si="1520" xml:space="preserve">
IF(AND(M436&lt;&gt;"",OR(M435="")),"Erro: há linhas sendo puladas - B16.01a05",
IF(AND(M437&lt;&gt;"",OR(M435="",M436="")),"Erro: há linhas sendo puladas - B16.01a05",
IF(AND(M438&lt;&gt;"",OR(M435="",M436="",M437="")),"Erro: há linhas sendo puladas - B16.01a05",
IF(AND(M439&lt;&gt;"",OR(M435="",M436="",M437="",M438="")),"Erro: há linhas sendo puladas - B16.01a05",
"***"))))</f>
        <v>***</v>
      </c>
      <c r="AD435" s="131" t="str">
        <f t="shared" ref="AD435" si="1521" xml:space="preserve">
IF(T435&lt;&gt;"Preenchimento correto","",
IF(K435="","",
IF(M435="Não válido","",
K435)))</f>
        <v/>
      </c>
    </row>
    <row r="436" spans="1:30" ht="15" customHeight="1">
      <c r="A436" s="242"/>
      <c r="B436" s="216"/>
      <c r="C436" s="217"/>
      <c r="D436" s="218"/>
      <c r="E436" s="219"/>
      <c r="F436" s="220"/>
      <c r="G436" s="221"/>
      <c r="H436" s="35">
        <v>2</v>
      </c>
      <c r="I436" s="172"/>
      <c r="J436" s="36" t="str">
        <f xml:space="preserve">
IF(I436="","",
VLOOKUP(I436,'BD EMPRES'!$B$8:$C$507,2,FALSE))</f>
        <v/>
      </c>
      <c r="K436" s="178"/>
      <c r="L436" s="179"/>
      <c r="M436" s="179"/>
      <c r="N436" s="180"/>
      <c r="O436" s="223"/>
      <c r="P436" s="228"/>
      <c r="Q436" s="230"/>
      <c r="R436" s="232"/>
      <c r="S436" s="234"/>
      <c r="T436" s="236"/>
      <c r="U436" s="23"/>
      <c r="V436" s="122"/>
      <c r="W436" s="118"/>
      <c r="X436" s="118"/>
      <c r="Y436" s="118"/>
      <c r="Z436" s="118"/>
      <c r="AA436" s="118"/>
      <c r="AB436" s="118"/>
      <c r="AC436" s="118"/>
      <c r="AD436" s="132" t="str">
        <f t="shared" ref="AD436" si="1522" xml:space="preserve">
IF(T435&lt;&gt;"Preenchimento correto","",
IF(K436="","",
IF(M436="Não válido","",
K436)))</f>
        <v/>
      </c>
    </row>
    <row r="437" spans="1:30" ht="15" customHeight="1">
      <c r="A437" s="242"/>
      <c r="B437" s="216"/>
      <c r="C437" s="217"/>
      <c r="D437" s="218"/>
      <c r="E437" s="219"/>
      <c r="F437" s="220"/>
      <c r="G437" s="221"/>
      <c r="H437" s="35">
        <v>3</v>
      </c>
      <c r="I437" s="172"/>
      <c r="J437" s="36" t="str">
        <f xml:space="preserve">
IF(I437="","",
VLOOKUP(I437,'BD EMPRES'!$B$8:$C$507,2,FALSE))</f>
        <v/>
      </c>
      <c r="K437" s="178"/>
      <c r="L437" s="179"/>
      <c r="M437" s="179"/>
      <c r="N437" s="180"/>
      <c r="O437" s="223"/>
      <c r="P437" s="228"/>
      <c r="Q437" s="230"/>
      <c r="R437" s="232"/>
      <c r="S437" s="234"/>
      <c r="T437" s="236"/>
      <c r="U437" s="23"/>
      <c r="V437" s="122"/>
      <c r="W437" s="118"/>
      <c r="X437" s="118"/>
      <c r="Y437" s="118"/>
      <c r="Z437" s="118"/>
      <c r="AA437" s="118"/>
      <c r="AB437" s="118"/>
      <c r="AC437" s="118"/>
      <c r="AD437" s="132" t="str">
        <f t="shared" ref="AD437" si="1523" xml:space="preserve">
IF(T435&lt;&gt;"Preenchimento correto","",
IF(K437="","",
IF(M437="Não válido","",
K437)))</f>
        <v/>
      </c>
    </row>
    <row r="438" spans="1:30" ht="15" customHeight="1">
      <c r="A438" s="242"/>
      <c r="B438" s="216"/>
      <c r="C438" s="217"/>
      <c r="D438" s="218"/>
      <c r="E438" s="219"/>
      <c r="F438" s="220"/>
      <c r="G438" s="221"/>
      <c r="H438" s="35">
        <v>4</v>
      </c>
      <c r="I438" s="172"/>
      <c r="J438" s="36" t="str">
        <f xml:space="preserve">
IF(I438="","",
VLOOKUP(I438,'BD EMPRES'!$B$8:$C$507,2,FALSE))</f>
        <v/>
      </c>
      <c r="K438" s="178"/>
      <c r="L438" s="179"/>
      <c r="M438" s="179"/>
      <c r="N438" s="180"/>
      <c r="O438" s="223"/>
      <c r="P438" s="228"/>
      <c r="Q438" s="230"/>
      <c r="R438" s="232"/>
      <c r="S438" s="234"/>
      <c r="T438" s="236"/>
      <c r="U438" s="23"/>
      <c r="V438" s="122"/>
      <c r="W438" s="118"/>
      <c r="X438" s="118"/>
      <c r="Y438" s="118"/>
      <c r="Z438" s="118"/>
      <c r="AA438" s="118"/>
      <c r="AB438" s="118"/>
      <c r="AC438" s="118"/>
      <c r="AD438" s="132" t="str">
        <f t="shared" ref="AD438" si="1524" xml:space="preserve">
IF(T435&lt;&gt;"Preenchimento correto","",
IF(K438="","",
IF(M438="Não válido","",
K438)))</f>
        <v/>
      </c>
    </row>
    <row r="439" spans="1:30" ht="15" customHeight="1">
      <c r="A439" s="242"/>
      <c r="B439" s="216"/>
      <c r="C439" s="217"/>
      <c r="D439" s="218"/>
      <c r="E439" s="219"/>
      <c r="F439" s="220"/>
      <c r="G439" s="221"/>
      <c r="H439" s="37">
        <v>5</v>
      </c>
      <c r="I439" s="172"/>
      <c r="J439" s="38" t="str">
        <f xml:space="preserve">
IF(I439="","",
VLOOKUP(I439,'BD EMPRES'!$B$8:$C$507,2,FALSE))</f>
        <v/>
      </c>
      <c r="K439" s="183"/>
      <c r="L439" s="181"/>
      <c r="M439" s="181"/>
      <c r="N439" s="182"/>
      <c r="O439" s="224"/>
      <c r="P439" s="228"/>
      <c r="Q439" s="230"/>
      <c r="R439" s="232"/>
      <c r="S439" s="234"/>
      <c r="T439" s="236"/>
      <c r="U439" s="23"/>
      <c r="V439" s="133"/>
      <c r="W439" s="134"/>
      <c r="X439" s="134"/>
      <c r="Y439" s="134"/>
      <c r="Z439" s="134"/>
      <c r="AA439" s="134"/>
      <c r="AB439" s="134"/>
      <c r="AC439" s="134"/>
      <c r="AD439" s="135" t="str">
        <f t="shared" ref="AD439" si="1525" xml:space="preserve">
IF(T435&gt;"Preenchimento correto","",
IF(K439="","",
IF(M439="Não válido","",
K439)))</f>
        <v/>
      </c>
    </row>
    <row r="440" spans="1:30" ht="15" customHeight="1">
      <c r="A440" s="242"/>
      <c r="B440" s="216" t="str">
        <f>IF(OR('BD ITEM'!$Q98&lt;&gt;"Preenchimento correto"),"",'BD ITEM'!B98)</f>
        <v/>
      </c>
      <c r="C440" s="217" t="str">
        <f>IF(OR('BD ITEM'!$Q98&lt;&gt;"Preenchimento correto"),"",'BD ITEM'!C98)</f>
        <v/>
      </c>
      <c r="D440" s="218" t="str">
        <f>IF(OR('BD ITEM'!$Q98&lt;&gt;"Preenchimento correto"),"",'BD ITEM'!D98)</f>
        <v/>
      </c>
      <c r="E440" s="219" t="str">
        <f>IF(OR('BD ITEM'!$Q98&lt;&gt;"Preenchimento correto"),"",'BD ITEM'!J98)</f>
        <v/>
      </c>
      <c r="F440" s="220" t="str">
        <f>IF(OR('BD ITEM'!$Q98&lt;&gt;"Preenchimento correto"),"",'BD ITEM'!K98)</f>
        <v/>
      </c>
      <c r="G440" s="221" t="str">
        <f>IF(OR('BD ITEM'!$Q98&lt;&gt;"Preenchimento correto"),"",'BD ITEM'!L98)</f>
        <v/>
      </c>
      <c r="H440" s="39">
        <v>1</v>
      </c>
      <c r="I440" s="173"/>
      <c r="J440" s="34" t="str">
        <f xml:space="preserve">
IF(I440="","",
VLOOKUP(I440,'BD EMPRES'!$B$8:$C$507,2,FALSE))</f>
        <v/>
      </c>
      <c r="K440" s="175"/>
      <c r="L440" s="176"/>
      <c r="M440" s="176"/>
      <c r="N440" s="177"/>
      <c r="O440" s="222"/>
      <c r="P440" s="228" t="str">
        <f t="shared" ref="P440" si="1526" xml:space="preserve">
IF(AND(K440="",K441="",K442="",K443="",K444=""),"",
COUNTIFS(K440:K444,"&lt;&gt;""",M440:M444,"=Válido"))</f>
        <v/>
      </c>
      <c r="Q440" s="230" t="str">
        <f t="shared" ref="Q440" si="1527" xml:space="preserve">
IF(T440&lt;&gt;"Preenchimento correto","",
IF(P440=1,0,
IF(P440=0,"",
IF(P440="","",
ROUND(_xlfn.STDEV.S(AD440:AD444)/AVERAGE(AD440:AD444),4)))))</f>
        <v/>
      </c>
      <c r="R440" s="232" t="str">
        <f t="shared" ref="R440" si="1528" xml:space="preserve">
IF(T440&lt;&gt;"Preenchimento correto","",
IF(P440="","",
IF(P440=0,"",
IF(O440="","",
IF(O440="Menor valor",MIN(AD440:AD444),
IF(AND(O440="Tend. central",Q440&lt;=0.25),ROUND(AVERAGE(AD440:AD444),2),
IF(AND(O440="Tend. central",Q440&gt;0.25),ROUND(MEDIAN(AD440:AD444),2))))))))</f>
        <v/>
      </c>
      <c r="S440" s="234" t="str">
        <f t="shared" ref="S440" si="1529" xml:space="preserve">
IF(T440&lt;&gt;"Preenchimento correto","",
IF(O440="","",
IF(P440="","",
IF(P440=0,"",
IF(OR(G440="",R440=""),"",
G440*R440)))))</f>
        <v/>
      </c>
      <c r="T440" s="236" t="str">
        <f t="shared" ref="T440" si="1530" xml:space="preserve">
IF(AND(A440="",B440="",I440="",I441="",I442="",I443="",I444="",K440="",K441="",K442="",K443="",K444="",L440="",L441="",L442="",L443="",L444="",M440="",M441="",M442="",M443="",M444="",O440=""),"",
IF(A440="","Preenchimento incompleto: falta informar o ID SEC - B01.01",
IF(AND(A440&lt;&gt;"",B440&lt;&gt;"",I440="",I441="",I442="",I443="",I444="",K440="",K441="",K442="",K443="",K444="",L440="",L441="",L442="",L443="",L444="",M440="",M441="",M442="",M443="",M444="",O440=""),"Preenchimento incompleto: item sem nenhuma informação de empresa e preço e fonte de preço e validade do orçamento e modalidade de cálculo - B02.01",
IF(AND(B440="",OR(I440&lt;&gt;"",I441&lt;&gt;"",I442&lt;&gt;"",I443&lt;&gt;"",I444&lt;&gt;"",K440&lt;&gt;"",K441&lt;&gt;"",K442&lt;&gt;"",K443&lt;&gt;"",K444&lt;&gt;"",L440&lt;&gt;"",L441&lt;&gt;"",L442&lt;&gt;"",L443&lt;&gt;"",L444&lt;&gt;"",M440&lt;&gt;"",M441&lt;&gt;"",M442&lt;&gt;"",M443&lt;&gt;"",M444&lt;&gt;"",O440&lt;&gt;"")),"Erro: há empresa(s) e/ou preço(s) e/ou fonte(s) de preço e/ou validade(s) do orçamento e/ou modalidade de cálculo informados para item inexistente - B03.01",
IF(AND(I440&lt;&gt;"",OR(K440="",L440="",M440="",O440="")),"Preenchimento incompleto: empresa sem preço e(ou) fonte de preço e(ou) validade do orçamento e(ou) modalidade de cálculo associados - B04.01",
IF(AND(I441&lt;&gt;"",OR(K441="",L441="",M441="",O440="")),"Preenchimento incompleto: empresa sem preço e(ou) fonte de preço e(ou) validade do orçamento e(ou) modalidade de cálculo associados - B04.02",
IF(AND(I442&lt;&gt;"",OR(K442="",L442="",M442="",O440="")),"Preenchimento incompleto: empresa sem preço e(ou) fonte de preço e(ou) validade do orçamento e(ou) modalidade de cálculo associados - B04.03",
IF(AND(I443&lt;&gt;"",OR(K443="",L443="",M443="",O440="")),"Preenchimento incompleto: empresa sem preço e(ou) fonte de preço e(ou) validade do orçamento e(ou) modalidade de cálculo associados - B04.04",
IF(AND(I444&lt;&gt;"",OR(K444="",L444="",M444="",O440="")),"Preenchimento incompleto: empresa sem preço e(ou) fonte de preço e(ou) validade do orçamento e(ou) modalidade de cálculo associados - B04.05",
IF(AND(K440&lt;&gt;"",OR(I440="",L440="",M440="",O440="")),"Preenchimento incompleto: preço sem empresa e(ou) fonte do preço associados e(ou) validade do orçamento e(ou) modalidade de cálculo associados - B05.01",
IF(AND(K441&lt;&gt;"",OR(I441="",L441="",M441="",O440="")),"Preenchimento incompleto: preço sem empresa e(ou) fonte do preço associados e(ou) validade do orçamento e(ou) modalidade de cálculo associados - B05.02",
IF(AND(K442&lt;&gt;"",OR(I442="",L442="",M442="",O440="")),"Preenchimento incompleto: preço sem empresa e(ou) fonte do preço associados e(ou) validade do orçamento e(ou) modalidade de cálculo associados - B05.03",
IF(AND(K443&lt;&gt;"",OR(I443="",L443="",M443="",O440="")),"Preenchimento incompleto: preço sem empresa e(ou) fonte do preço associados e(ou) validade do orçamento e(ou) modalidade de cálculo associados - B05.04",
IF(AND(K444&lt;&gt;"",OR(I444="",L444="",M444="",O440="")),"Preenchimento incompleto: preço sem empresa e(ou) fonte do preço associados e(ou) validade do orçamento e(ou) modalidade de cálculo associados - B05.05",
IF(AND(L440&lt;&gt;"",OR(K440="",I440="",M440="",O440="")),"Preenchimento incompleto: fonte do preço sem empresa e(ou) preço associados e(ou) validade do orçamento e(ou) modalidade de cálculo associados - B06.01",
IF(AND(L441&lt;&gt;"",OR(K441="",I441="",M441="",O440="")),"Preenchimento incompleto: fonte do preço sem empresa e(ou) preço associados e(ou) validade do orçamento e(ou) modalidade de cálculo associados - B06.02",
IF(AND(L442&lt;&gt;"",OR(K442="",I442="",M442="",O440="")),"Preenchimento incompleto: fonte do preço sem empresa e(ou) preço associados e(ou) validade do orçamento e(ou) modalidade de cálculo associados - B06.03",
IF(AND(L443&lt;&gt;"",OR(K443="",I443="",M443="",O440="")),"Preenchimento incompleto: fonte do preço sem empresa e(ou) preço associados e(ou) validade do orçamento e(ou) modalidade de cálculo associados - B06.04",
IF(AND(L444&lt;&gt;"",OR(K444="",I444="",M444="",O440="")),"Preenchimento incompleto: fonte do preço sem empresa e(ou) preço associados e(ou) validade do orçamento e(ou) modalidade de cálculo associados - B06.05",
IF(AND(M440&lt;&gt;"",OR(K440="",I440="",L440="",O440="")),"Preenchimento incompleto: validade do orçamento sem empresa e(ou) preço associados e(ou) fonte do preço e(ou) modalidade de cálculo associados - B07.01",
IF(AND(M441&lt;&gt;"",OR(K441="",I441="",L441="",O440="")),"Preenchimento incompleto: validade do orçamento sem empresa e(ou) preço associados e(ou) fonte do preço e(ou) modalidade de cálculo associados - B07.02",
IF(AND(M442&lt;&gt;"",OR(K442="",I442="",L442="",O440="")),"Preenchimento incompleto: validade do orçamento sem empresa e(ou) preço associados e(ou) fonte do preço e(ou) modalidade de cálculo associados - B07.03",
IF(AND(M443&lt;&gt;"",OR(K443="",I443="",L443="",O440="")),"Preenchimento incompleto: validade do orçamento sem empresa e(ou) preço associados e(ou) fonte do preço e(ou) modalidade de cálculo associados - B07.04",
IF(AND(M444&lt;&gt;"",OR(K444="",I444="",L444="",O440="")),"Preenchimento incompleto: validade do orçamento sem empresa e(ou) preço associados e(ou) fonte do preço e(ou) modalidade de cálculo associados - B07.05",
IF(O440="","Preenchimento incompleto: modalidade de cálculo não informada - B08.01",
IF(V440="Erro: há repetição de empresa de mídia especializada para o item sendo precificado - B09.01a05","Erro: há repetição de empresa de mídia especializada para o item sendo precificado - B09.01a05",
IF(W440="Erro: há repetição de empresa de orçamento de empresa para o item sendo precificado - B10.01a05","Erro: há repetição de empresa de orçamento de empresa para o item sendo precificado - B10.01a05",
IF(X440="Erro: a fonte de preços informada é incompatível com compras governamentais - B11.01a05","Erro: a fonte de preços informada é incompatível com compras governamentais - B11.01a05",
IF(Y440="Erro: a fonte de preços informada é incompatível com compras governamentais - B12.01a05","Erro: a fonte de preços informada é incompatível com compras governamentais - B12.01a05",
IF(Z440="Erro: há linhas sendo puladas - B13.01a04","Erro: há linhas sendo puladas - B13.01a04",
IF(AA440="Erro: há linhas sendo puladas - B14.01a05","Erro: há linhas sendo puladas - B14.01a05",
IF(AB440="Erro: há linhas sendo puladas - B15.01a05","Erro: há linhas sendo puladas - B15.01a05",
IF(AC440="Erro: há linhas sendo puladas - B16.01a05","Erro: há linhas sendo puladas - B16.01a05",
IF(AND(P440&lt;&gt;"",P440=0),"Preenchimento incompleto: número de propostas válidas igual a zero - B17.01",
"Preenchimento correto"))))))))))))))))))))))))))))))))))</f>
        <v/>
      </c>
      <c r="U440" s="23"/>
      <c r="V440" s="121" t="str">
        <f t="shared" ref="V440" si="1531" xml:space="preserve">
IF(COUNTIFS(I440:I444,I440,L440:L444,"=Mídia especializada")&gt;1,"Erro: há repetição de empresa de mídia especializada para o item sendo precificado - B09.01a05",
IF(COUNTIFS(I440:I444,I441,L440:L444,"=Mídia especializada")&gt;1,"Erro: há repetição de empresa de mídia especializada para o item sendo precificado - B09.01a05",
IF(COUNTIFS(I440:I444,I442,L440:L444,"=Mídia especializada")&gt;1,"Erro: há repetição de empresa de mídia especializada para o item sendo precificado - B09.01a05",
IF(COUNTIFS(I440:I444,I443,L440:L444,"=Mídia especializada")&gt;1,"Erro: há repetição de empresa de mídia especializada para o item sendo precificado - B09.01a05",
IF(COUNTIFS(I440:I444,I444,L440:L444,"=Mídia especializada")&gt;1,"Erro: há repetição de empresa de mídia especializada para o item sendo precificado - B09.01a05",
"***")))))</f>
        <v>***</v>
      </c>
      <c r="W440" s="119" t="str">
        <f t="shared" ref="W440" si="1532" xml:space="preserve">
IF(COUNTIFS(I440:I444,I440,L440:L444,"=Orçamento de empresa")&gt;1,"Erro: há repetição de empresa de orçamento de empresa para o item sendo precificado - B10.01a05",
IF(COUNTIFS(I440:I444,I441,L440:L444,"=Orçamento de empresa")&gt;1,"Erro: há repetição de empresa de orçamento de empresa para o item sendo precificado - B10.01a05",
IF(COUNTIFS(I440:I444,I442,L440:L444,"=Orçamento de empresa")&gt;1,"Erro: há repetição de empresa de orçamento de empresa para o item sendo precificado - B10.01a05",
IF(COUNTIFS(I440:I444,I443,L440:L444,"=Orçamento de empresa")&gt;1,"Erro: há repetição de empresa de orçamento de empresa para o item sendo precificado - B10.01a05",
IF(COUNTIFS(I440:I444,I444,L440:L444,"=Orçamento de empresa")&gt;1,"Erro: há repetição de empresa de orçamento de empresa para o item sendo precificado - B10.01a05",
"***")))))</f>
        <v>***</v>
      </c>
      <c r="X440" s="119" t="str">
        <f t="shared" ref="X440" si="1533" xml:space="preserve">
IF(AND(I440="Compras governamentais",K440&lt;&gt;"",L440="Orçamento de empresa"),"Erro: a fonte de preços informada é incompatível com compras governamentais - B11.01a05",
IF(AND(I441="Compras governamentais",K441&lt;&gt;"",L441="Orçamento de empresa"),"Erro: a fonte de preços informada é incompatível com compras governamentais - B11.01a05",
IF(AND(I442="Compras governamentais",K442&lt;&gt;"",L442="Orçamento de empresa"),"Erro: a fonte de preços informada é incompatível com compras governamentais - B11.01a05",
IF(AND(I443="Compras governamentais",K443&lt;&gt;"",L443="Orçamento de empresa"),"Erro: a fonte de preços informada é incompatível com compras governamentais - B11.01a05",
IF(AND(I444="Compras governamentais",K444&lt;&gt;"",L444="Orçamento de empresa"),"Erro: a fonte de preços informada é incompatível com compras governamentais - B11.01a05",
"***")))))</f>
        <v>***</v>
      </c>
      <c r="Y440" s="119" t="str">
        <f t="shared" ref="Y440" si="1534" xml:space="preserve">
IF(AND(I440="Compras governamentais",K440&lt;&gt;"",L440="Mídia especializada"),"Erro: a fonte de preços informada é incompatível com compras governamentais - B12.01a05",
IF(AND(I441="Compras governamentais",K441&lt;&gt;"",L441="Mídia especializada"),"Erro: a fonte de preços informada é incompatível com compras governamentais - B12.01a05",
IF(AND(I442="Compras governamentais",K442&lt;&gt;"",L442="Mídia especializada"),"Erro: a fonte de preços informada é incompatível com compras governamentais - B12.01a05",
IF(AND(I443="Compras governamentais",K443&lt;&gt;"",L443="Mídia especializada"),"Erro: a fonte de preços informada é incompatível com compras governamentais - B12.01a05",
IF(AND(I444="Compras governamentais",K444&lt;&gt;"",L444="Mídia especializada"),"Erro: a fonte de preços informada é incompatível com compras governamentais - B12.01a05",
"***")))))</f>
        <v>***</v>
      </c>
      <c r="Z440" s="119" t="str">
        <f t="shared" ref="Z440" si="1535" xml:space="preserve">
IF(AND(I441&lt;&gt;"",OR(I440="")),"Erro: há linhas sendo puladas - B13.01a04",
IF(AND(I442&lt;&gt;"",OR(I440="",I441="")),"Erro: há linhas sendo puladas - B13.01a04",
IF(AND(I443&lt;&gt;"",OR(I440="",I441="",I442="")),"Erro: há linhas sendo puladas - B13.01a04",
IF(AND(I444&lt;&gt;"",OR(I440="",I441="",I442="",I443="")),"Erro: há linhas sendo puladas - B13.01a04",
"***"))))</f>
        <v>***</v>
      </c>
      <c r="AA440" s="119" t="str">
        <f t="shared" ref="AA440" si="1536" xml:space="preserve">
IF(AND(K441&lt;&gt;"",OR(K440="")),"Erro: há linhas sendo puladas - B14.01a05",
IF(AND(K442&lt;&gt;"",OR(K440="",K441="")),"Erro: há linhas sendo puladas - B14.01a05",
IF(AND(K443&lt;&gt;"",OR(K440="",K441="",K442="")),"Erro: há linhas sendo puladas - B14.01a05",
IF(AND(K444&lt;&gt;"",OR(K440="",K441="",K442="",K443="")),"Erro: há linhas sendo puladas - B14.01a05",
"***"))))</f>
        <v>***</v>
      </c>
      <c r="AB440" s="119" t="str">
        <f t="shared" ref="AB440" si="1537" xml:space="preserve">
IF(AND(L441&lt;&gt;"",OR(L440="")),"Erro: há linhas sendo puladas - B15.01a05",
IF(AND(L442&lt;&gt;"",OR(L440="",L441="")),"Erro: há linhas sendo puladas - B15.01a05",
IF(AND(L443&lt;&gt;"",OR(L440="",L441="",L442="")),"Erro: há linhas sendo puladas - B15.01a05",
IF(AND(L444&lt;&gt;"",OR(L440="",L441="",L442="",L443="")),"Erro: há linhas sendo puladas - B15.01a05",
"***"))))</f>
        <v>***</v>
      </c>
      <c r="AC440" s="119" t="str">
        <f t="shared" ref="AC440" si="1538" xml:space="preserve">
IF(AND(M441&lt;&gt;"",OR(M440="")),"Erro: há linhas sendo puladas - B16.01a05",
IF(AND(M442&lt;&gt;"",OR(M440="",M441="")),"Erro: há linhas sendo puladas - B16.01a05",
IF(AND(M443&lt;&gt;"",OR(M440="",M441="",M442="")),"Erro: há linhas sendo puladas - B16.01a05",
IF(AND(M444&lt;&gt;"",OR(M440="",M441="",M442="",M443="")),"Erro: há linhas sendo puladas - B16.01a05",
"***"))))</f>
        <v>***</v>
      </c>
      <c r="AD440" s="131" t="str">
        <f t="shared" ref="AD440" si="1539" xml:space="preserve">
IF(T440&lt;&gt;"Preenchimento correto","",
IF(K440="","",
IF(M440="Não válido","",
K440)))</f>
        <v/>
      </c>
    </row>
    <row r="441" spans="1:30" ht="15" customHeight="1">
      <c r="A441" s="242"/>
      <c r="B441" s="216"/>
      <c r="C441" s="217"/>
      <c r="D441" s="218"/>
      <c r="E441" s="219"/>
      <c r="F441" s="220"/>
      <c r="G441" s="221"/>
      <c r="H441" s="35">
        <v>2</v>
      </c>
      <c r="I441" s="172"/>
      <c r="J441" s="36" t="str">
        <f xml:space="preserve">
IF(I441="","",
VLOOKUP(I441,'BD EMPRES'!$B$8:$C$507,2,FALSE))</f>
        <v/>
      </c>
      <c r="K441" s="178"/>
      <c r="L441" s="179"/>
      <c r="M441" s="179"/>
      <c r="N441" s="180"/>
      <c r="O441" s="223"/>
      <c r="P441" s="228"/>
      <c r="Q441" s="230"/>
      <c r="R441" s="232"/>
      <c r="S441" s="234"/>
      <c r="T441" s="236"/>
      <c r="U441" s="23"/>
      <c r="V441" s="122"/>
      <c r="W441" s="118"/>
      <c r="X441" s="118"/>
      <c r="Y441" s="118"/>
      <c r="Z441" s="118"/>
      <c r="AA441" s="118"/>
      <c r="AB441" s="118"/>
      <c r="AC441" s="118"/>
      <c r="AD441" s="132" t="str">
        <f t="shared" ref="AD441" si="1540" xml:space="preserve">
IF(T440&lt;&gt;"Preenchimento correto","",
IF(K441="","",
IF(M441="Não válido","",
K441)))</f>
        <v/>
      </c>
    </row>
    <row r="442" spans="1:30" ht="15" customHeight="1">
      <c r="A442" s="242"/>
      <c r="B442" s="216"/>
      <c r="C442" s="217"/>
      <c r="D442" s="218"/>
      <c r="E442" s="219"/>
      <c r="F442" s="220"/>
      <c r="G442" s="221"/>
      <c r="H442" s="35">
        <v>3</v>
      </c>
      <c r="I442" s="172"/>
      <c r="J442" s="36" t="str">
        <f xml:space="preserve">
IF(I442="","",
VLOOKUP(I442,'BD EMPRES'!$B$8:$C$507,2,FALSE))</f>
        <v/>
      </c>
      <c r="K442" s="178"/>
      <c r="L442" s="179"/>
      <c r="M442" s="179"/>
      <c r="N442" s="180"/>
      <c r="O442" s="223"/>
      <c r="P442" s="228"/>
      <c r="Q442" s="230"/>
      <c r="R442" s="232"/>
      <c r="S442" s="234"/>
      <c r="T442" s="236"/>
      <c r="U442" s="23"/>
      <c r="V442" s="122"/>
      <c r="W442" s="118"/>
      <c r="X442" s="118"/>
      <c r="Y442" s="118"/>
      <c r="Z442" s="118"/>
      <c r="AA442" s="118"/>
      <c r="AB442" s="118"/>
      <c r="AC442" s="118"/>
      <c r="AD442" s="132" t="str">
        <f t="shared" ref="AD442" si="1541" xml:space="preserve">
IF(T440&lt;&gt;"Preenchimento correto","",
IF(K442="","",
IF(M442="Não válido","",
K442)))</f>
        <v/>
      </c>
    </row>
    <row r="443" spans="1:30" ht="15" customHeight="1">
      <c r="A443" s="242"/>
      <c r="B443" s="216"/>
      <c r="C443" s="217"/>
      <c r="D443" s="218"/>
      <c r="E443" s="219"/>
      <c r="F443" s="220"/>
      <c r="G443" s="221"/>
      <c r="H443" s="35">
        <v>4</v>
      </c>
      <c r="I443" s="172"/>
      <c r="J443" s="36" t="str">
        <f xml:space="preserve">
IF(I443="","",
VLOOKUP(I443,'BD EMPRES'!$B$8:$C$507,2,FALSE))</f>
        <v/>
      </c>
      <c r="K443" s="178"/>
      <c r="L443" s="179"/>
      <c r="M443" s="179"/>
      <c r="N443" s="180"/>
      <c r="O443" s="223"/>
      <c r="P443" s="228"/>
      <c r="Q443" s="230"/>
      <c r="R443" s="232"/>
      <c r="S443" s="234"/>
      <c r="T443" s="236"/>
      <c r="U443" s="23"/>
      <c r="V443" s="122"/>
      <c r="W443" s="118"/>
      <c r="X443" s="118"/>
      <c r="Y443" s="118"/>
      <c r="Z443" s="118"/>
      <c r="AA443" s="118"/>
      <c r="AB443" s="118"/>
      <c r="AC443" s="118"/>
      <c r="AD443" s="132" t="str">
        <f t="shared" ref="AD443" si="1542" xml:space="preserve">
IF(T440&lt;&gt;"Preenchimento correto","",
IF(K443="","",
IF(M443="Não válido","",
K443)))</f>
        <v/>
      </c>
    </row>
    <row r="444" spans="1:30" ht="15" customHeight="1">
      <c r="A444" s="242"/>
      <c r="B444" s="216"/>
      <c r="C444" s="217"/>
      <c r="D444" s="218"/>
      <c r="E444" s="219"/>
      <c r="F444" s="220"/>
      <c r="G444" s="221"/>
      <c r="H444" s="37">
        <v>5</v>
      </c>
      <c r="I444" s="172"/>
      <c r="J444" s="38" t="str">
        <f xml:space="preserve">
IF(I444="","",
VLOOKUP(I444,'BD EMPRES'!$B$8:$C$507,2,FALSE))</f>
        <v/>
      </c>
      <c r="K444" s="183"/>
      <c r="L444" s="181"/>
      <c r="M444" s="181"/>
      <c r="N444" s="182"/>
      <c r="O444" s="224"/>
      <c r="P444" s="228"/>
      <c r="Q444" s="230"/>
      <c r="R444" s="232"/>
      <c r="S444" s="234"/>
      <c r="T444" s="236"/>
      <c r="U444" s="23"/>
      <c r="V444" s="133"/>
      <c r="W444" s="134"/>
      <c r="X444" s="134"/>
      <c r="Y444" s="134"/>
      <c r="Z444" s="134"/>
      <c r="AA444" s="134"/>
      <c r="AB444" s="134"/>
      <c r="AC444" s="134"/>
      <c r="AD444" s="135" t="str">
        <f t="shared" ref="AD444" si="1543" xml:space="preserve">
IF(T440&gt;"Preenchimento correto","",
IF(K444="","",
IF(M444="Não válido","",
K444)))</f>
        <v/>
      </c>
    </row>
    <row r="445" spans="1:30" ht="15" customHeight="1">
      <c r="A445" s="242"/>
      <c r="B445" s="216" t="str">
        <f>IF(OR('BD ITEM'!$Q99&lt;&gt;"Preenchimento correto"),"",'BD ITEM'!B99)</f>
        <v/>
      </c>
      <c r="C445" s="217" t="str">
        <f>IF(OR('BD ITEM'!$Q99&lt;&gt;"Preenchimento correto"),"",'BD ITEM'!C99)</f>
        <v/>
      </c>
      <c r="D445" s="218" t="str">
        <f>IF(OR('BD ITEM'!$Q99&lt;&gt;"Preenchimento correto"),"",'BD ITEM'!D99)</f>
        <v/>
      </c>
      <c r="E445" s="219" t="str">
        <f>IF(OR('BD ITEM'!$Q99&lt;&gt;"Preenchimento correto"),"",'BD ITEM'!J99)</f>
        <v/>
      </c>
      <c r="F445" s="220" t="str">
        <f>IF(OR('BD ITEM'!$Q99&lt;&gt;"Preenchimento correto"),"",'BD ITEM'!K99)</f>
        <v/>
      </c>
      <c r="G445" s="221" t="str">
        <f>IF(OR('BD ITEM'!$Q99&lt;&gt;"Preenchimento correto"),"",'BD ITEM'!L99)</f>
        <v/>
      </c>
      <c r="H445" s="39">
        <v>1</v>
      </c>
      <c r="I445" s="173"/>
      <c r="J445" s="34" t="str">
        <f xml:space="preserve">
IF(I445="","",
VLOOKUP(I445,'BD EMPRES'!$B$8:$C$507,2,FALSE))</f>
        <v/>
      </c>
      <c r="K445" s="175"/>
      <c r="L445" s="176"/>
      <c r="M445" s="176"/>
      <c r="N445" s="177"/>
      <c r="O445" s="222"/>
      <c r="P445" s="228" t="str">
        <f t="shared" ref="P445" si="1544" xml:space="preserve">
IF(AND(K445="",K446="",K447="",K448="",K449=""),"",
COUNTIFS(K445:K449,"&lt;&gt;""",M445:M449,"=Válido"))</f>
        <v/>
      </c>
      <c r="Q445" s="230" t="str">
        <f t="shared" ref="Q445" si="1545" xml:space="preserve">
IF(T445&lt;&gt;"Preenchimento correto","",
IF(P445=1,0,
IF(P445=0,"",
IF(P445="","",
ROUND(_xlfn.STDEV.S(AD445:AD449)/AVERAGE(AD445:AD449),4)))))</f>
        <v/>
      </c>
      <c r="R445" s="232" t="str">
        <f t="shared" ref="R445" si="1546" xml:space="preserve">
IF(T445&lt;&gt;"Preenchimento correto","",
IF(P445="","",
IF(P445=0,"",
IF(O445="","",
IF(O445="Menor valor",MIN(AD445:AD449),
IF(AND(O445="Tend. central",Q445&lt;=0.25),ROUND(AVERAGE(AD445:AD449),2),
IF(AND(O445="Tend. central",Q445&gt;0.25),ROUND(MEDIAN(AD445:AD449),2))))))))</f>
        <v/>
      </c>
      <c r="S445" s="234" t="str">
        <f t="shared" ref="S445" si="1547" xml:space="preserve">
IF(T445&lt;&gt;"Preenchimento correto","",
IF(O445="","",
IF(P445="","",
IF(P445=0,"",
IF(OR(G445="",R445=""),"",
G445*R445)))))</f>
        <v/>
      </c>
      <c r="T445" s="236" t="str">
        <f t="shared" ref="T445" si="1548" xml:space="preserve">
IF(AND(A445="",B445="",I445="",I446="",I447="",I448="",I449="",K445="",K446="",K447="",K448="",K449="",L445="",L446="",L447="",L448="",L449="",M445="",M446="",M447="",M448="",M449="",O445=""),"",
IF(A445="","Preenchimento incompleto: falta informar o ID SEC - B01.01",
IF(AND(A445&lt;&gt;"",B445&lt;&gt;"",I445="",I446="",I447="",I448="",I449="",K445="",K446="",K447="",K448="",K449="",L445="",L446="",L447="",L448="",L449="",M445="",M446="",M447="",M448="",M449="",O445=""),"Preenchimento incompleto: item sem nenhuma informação de empresa e preço e fonte de preço e validade do orçamento e modalidade de cálculo - B02.01",
IF(AND(B445="",OR(I445&lt;&gt;"",I446&lt;&gt;"",I447&lt;&gt;"",I448&lt;&gt;"",I449&lt;&gt;"",K445&lt;&gt;"",K446&lt;&gt;"",K447&lt;&gt;"",K448&lt;&gt;"",K449&lt;&gt;"",L445&lt;&gt;"",L446&lt;&gt;"",L447&lt;&gt;"",L448&lt;&gt;"",L449&lt;&gt;"",M445&lt;&gt;"",M446&lt;&gt;"",M447&lt;&gt;"",M448&lt;&gt;"",M449&lt;&gt;"",O445&lt;&gt;"")),"Erro: há empresa(s) e/ou preço(s) e/ou fonte(s) de preço e/ou validade(s) do orçamento e/ou modalidade de cálculo informados para item inexistente - B03.01",
IF(AND(I445&lt;&gt;"",OR(K445="",L445="",M445="",O445="")),"Preenchimento incompleto: empresa sem preço e(ou) fonte de preço e(ou) validade do orçamento e(ou) modalidade de cálculo associados - B04.01",
IF(AND(I446&lt;&gt;"",OR(K446="",L446="",M446="",O445="")),"Preenchimento incompleto: empresa sem preço e(ou) fonte de preço e(ou) validade do orçamento e(ou) modalidade de cálculo associados - B04.02",
IF(AND(I447&lt;&gt;"",OR(K447="",L447="",M447="",O445="")),"Preenchimento incompleto: empresa sem preço e(ou) fonte de preço e(ou) validade do orçamento e(ou) modalidade de cálculo associados - B04.03",
IF(AND(I448&lt;&gt;"",OR(K448="",L448="",M448="",O445="")),"Preenchimento incompleto: empresa sem preço e(ou) fonte de preço e(ou) validade do orçamento e(ou) modalidade de cálculo associados - B04.04",
IF(AND(I449&lt;&gt;"",OR(K449="",L449="",M449="",O445="")),"Preenchimento incompleto: empresa sem preço e(ou) fonte de preço e(ou) validade do orçamento e(ou) modalidade de cálculo associados - B04.05",
IF(AND(K445&lt;&gt;"",OR(I445="",L445="",M445="",O445="")),"Preenchimento incompleto: preço sem empresa e(ou) fonte do preço associados e(ou) validade do orçamento e(ou) modalidade de cálculo associados - B05.01",
IF(AND(K446&lt;&gt;"",OR(I446="",L446="",M446="",O445="")),"Preenchimento incompleto: preço sem empresa e(ou) fonte do preço associados e(ou) validade do orçamento e(ou) modalidade de cálculo associados - B05.02",
IF(AND(K447&lt;&gt;"",OR(I447="",L447="",M447="",O445="")),"Preenchimento incompleto: preço sem empresa e(ou) fonte do preço associados e(ou) validade do orçamento e(ou) modalidade de cálculo associados - B05.03",
IF(AND(K448&lt;&gt;"",OR(I448="",L448="",M448="",O445="")),"Preenchimento incompleto: preço sem empresa e(ou) fonte do preço associados e(ou) validade do orçamento e(ou) modalidade de cálculo associados - B05.04",
IF(AND(K449&lt;&gt;"",OR(I449="",L449="",M449="",O445="")),"Preenchimento incompleto: preço sem empresa e(ou) fonte do preço associados e(ou) validade do orçamento e(ou) modalidade de cálculo associados - B05.05",
IF(AND(L445&lt;&gt;"",OR(K445="",I445="",M445="",O445="")),"Preenchimento incompleto: fonte do preço sem empresa e(ou) preço associados e(ou) validade do orçamento e(ou) modalidade de cálculo associados - B06.01",
IF(AND(L446&lt;&gt;"",OR(K446="",I446="",M446="",O445="")),"Preenchimento incompleto: fonte do preço sem empresa e(ou) preço associados e(ou) validade do orçamento e(ou) modalidade de cálculo associados - B06.02",
IF(AND(L447&lt;&gt;"",OR(K447="",I447="",M447="",O445="")),"Preenchimento incompleto: fonte do preço sem empresa e(ou) preço associados e(ou) validade do orçamento e(ou) modalidade de cálculo associados - B06.03",
IF(AND(L448&lt;&gt;"",OR(K448="",I448="",M448="",O445="")),"Preenchimento incompleto: fonte do preço sem empresa e(ou) preço associados e(ou) validade do orçamento e(ou) modalidade de cálculo associados - B06.04",
IF(AND(L449&lt;&gt;"",OR(K449="",I449="",M449="",O445="")),"Preenchimento incompleto: fonte do preço sem empresa e(ou) preço associados e(ou) validade do orçamento e(ou) modalidade de cálculo associados - B06.05",
IF(AND(M445&lt;&gt;"",OR(K445="",I445="",L445="",O445="")),"Preenchimento incompleto: validade do orçamento sem empresa e(ou) preço associados e(ou) fonte do preço e(ou) modalidade de cálculo associados - B07.01",
IF(AND(M446&lt;&gt;"",OR(K446="",I446="",L446="",O445="")),"Preenchimento incompleto: validade do orçamento sem empresa e(ou) preço associados e(ou) fonte do preço e(ou) modalidade de cálculo associados - B07.02",
IF(AND(M447&lt;&gt;"",OR(K447="",I447="",L447="",O445="")),"Preenchimento incompleto: validade do orçamento sem empresa e(ou) preço associados e(ou) fonte do preço e(ou) modalidade de cálculo associados - B07.03",
IF(AND(M448&lt;&gt;"",OR(K448="",I448="",L448="",O445="")),"Preenchimento incompleto: validade do orçamento sem empresa e(ou) preço associados e(ou) fonte do preço e(ou) modalidade de cálculo associados - B07.04",
IF(AND(M449&lt;&gt;"",OR(K449="",I449="",L449="",O445="")),"Preenchimento incompleto: validade do orçamento sem empresa e(ou) preço associados e(ou) fonte do preço e(ou) modalidade de cálculo associados - B07.05",
IF(O445="","Preenchimento incompleto: modalidade de cálculo não informada - B08.01",
IF(V445="Erro: há repetição de empresa de mídia especializada para o item sendo precificado - B09.01a05","Erro: há repetição de empresa de mídia especializada para o item sendo precificado - B09.01a05",
IF(W445="Erro: há repetição de empresa de orçamento de empresa para o item sendo precificado - B10.01a05","Erro: há repetição de empresa de orçamento de empresa para o item sendo precificado - B10.01a05",
IF(X445="Erro: a fonte de preços informada é incompatível com compras governamentais - B11.01a05","Erro: a fonte de preços informada é incompatível com compras governamentais - B11.01a05",
IF(Y445="Erro: a fonte de preços informada é incompatível com compras governamentais - B12.01a05","Erro: a fonte de preços informada é incompatível com compras governamentais - B12.01a05",
IF(Z445="Erro: há linhas sendo puladas - B13.01a04","Erro: há linhas sendo puladas - B13.01a04",
IF(AA445="Erro: há linhas sendo puladas - B14.01a05","Erro: há linhas sendo puladas - B14.01a05",
IF(AB445="Erro: há linhas sendo puladas - B15.01a05","Erro: há linhas sendo puladas - B15.01a05",
IF(AC445="Erro: há linhas sendo puladas - B16.01a05","Erro: há linhas sendo puladas - B16.01a05",
IF(AND(P445&lt;&gt;"",P445=0),"Preenchimento incompleto: número de propostas válidas igual a zero - B17.01",
"Preenchimento correto"))))))))))))))))))))))))))))))))))</f>
        <v/>
      </c>
      <c r="U445" s="23"/>
      <c r="V445" s="121" t="str">
        <f t="shared" ref="V445" si="1549" xml:space="preserve">
IF(COUNTIFS(I445:I449,I445,L445:L449,"=Mídia especializada")&gt;1,"Erro: há repetição de empresa de mídia especializada para o item sendo precificado - B09.01a05",
IF(COUNTIFS(I445:I449,I446,L445:L449,"=Mídia especializada")&gt;1,"Erro: há repetição de empresa de mídia especializada para o item sendo precificado - B09.01a05",
IF(COUNTIFS(I445:I449,I447,L445:L449,"=Mídia especializada")&gt;1,"Erro: há repetição de empresa de mídia especializada para o item sendo precificado - B09.01a05",
IF(COUNTIFS(I445:I449,I448,L445:L449,"=Mídia especializada")&gt;1,"Erro: há repetição de empresa de mídia especializada para o item sendo precificado - B09.01a05",
IF(COUNTIFS(I445:I449,I449,L445:L449,"=Mídia especializada")&gt;1,"Erro: há repetição de empresa de mídia especializada para o item sendo precificado - B09.01a05",
"***")))))</f>
        <v>***</v>
      </c>
      <c r="W445" s="119" t="str">
        <f t="shared" ref="W445" si="1550" xml:space="preserve">
IF(COUNTIFS(I445:I449,I445,L445:L449,"=Orçamento de empresa")&gt;1,"Erro: há repetição de empresa de orçamento de empresa para o item sendo precificado - B10.01a05",
IF(COUNTIFS(I445:I449,I446,L445:L449,"=Orçamento de empresa")&gt;1,"Erro: há repetição de empresa de orçamento de empresa para o item sendo precificado - B10.01a05",
IF(COUNTIFS(I445:I449,I447,L445:L449,"=Orçamento de empresa")&gt;1,"Erro: há repetição de empresa de orçamento de empresa para o item sendo precificado - B10.01a05",
IF(COUNTIFS(I445:I449,I448,L445:L449,"=Orçamento de empresa")&gt;1,"Erro: há repetição de empresa de orçamento de empresa para o item sendo precificado - B10.01a05",
IF(COUNTIFS(I445:I449,I449,L445:L449,"=Orçamento de empresa")&gt;1,"Erro: há repetição de empresa de orçamento de empresa para o item sendo precificado - B10.01a05",
"***")))))</f>
        <v>***</v>
      </c>
      <c r="X445" s="119" t="str">
        <f t="shared" ref="X445" si="1551" xml:space="preserve">
IF(AND(I445="Compras governamentais",K445&lt;&gt;"",L445="Orçamento de empresa"),"Erro: a fonte de preços informada é incompatível com compras governamentais - B11.01a05",
IF(AND(I446="Compras governamentais",K446&lt;&gt;"",L446="Orçamento de empresa"),"Erro: a fonte de preços informada é incompatível com compras governamentais - B11.01a05",
IF(AND(I447="Compras governamentais",K447&lt;&gt;"",L447="Orçamento de empresa"),"Erro: a fonte de preços informada é incompatível com compras governamentais - B11.01a05",
IF(AND(I448="Compras governamentais",K448&lt;&gt;"",L448="Orçamento de empresa"),"Erro: a fonte de preços informada é incompatível com compras governamentais - B11.01a05",
IF(AND(I449="Compras governamentais",K449&lt;&gt;"",L449="Orçamento de empresa"),"Erro: a fonte de preços informada é incompatível com compras governamentais - B11.01a05",
"***")))))</f>
        <v>***</v>
      </c>
      <c r="Y445" s="119" t="str">
        <f t="shared" ref="Y445" si="1552" xml:space="preserve">
IF(AND(I445="Compras governamentais",K445&lt;&gt;"",L445="Mídia especializada"),"Erro: a fonte de preços informada é incompatível com compras governamentais - B12.01a05",
IF(AND(I446="Compras governamentais",K446&lt;&gt;"",L446="Mídia especializada"),"Erro: a fonte de preços informada é incompatível com compras governamentais - B12.01a05",
IF(AND(I447="Compras governamentais",K447&lt;&gt;"",L447="Mídia especializada"),"Erro: a fonte de preços informada é incompatível com compras governamentais - B12.01a05",
IF(AND(I448="Compras governamentais",K448&lt;&gt;"",L448="Mídia especializada"),"Erro: a fonte de preços informada é incompatível com compras governamentais - B12.01a05",
IF(AND(I449="Compras governamentais",K449&lt;&gt;"",L449="Mídia especializada"),"Erro: a fonte de preços informada é incompatível com compras governamentais - B12.01a05",
"***")))))</f>
        <v>***</v>
      </c>
      <c r="Z445" s="119" t="str">
        <f t="shared" ref="Z445" si="1553" xml:space="preserve">
IF(AND(I446&lt;&gt;"",OR(I445="")),"Erro: há linhas sendo puladas - B13.01a04",
IF(AND(I447&lt;&gt;"",OR(I445="",I446="")),"Erro: há linhas sendo puladas - B13.01a04",
IF(AND(I448&lt;&gt;"",OR(I445="",I446="",I447="")),"Erro: há linhas sendo puladas - B13.01a04",
IF(AND(I449&lt;&gt;"",OR(I445="",I446="",I447="",I448="")),"Erro: há linhas sendo puladas - B13.01a04",
"***"))))</f>
        <v>***</v>
      </c>
      <c r="AA445" s="119" t="str">
        <f t="shared" ref="AA445" si="1554" xml:space="preserve">
IF(AND(K446&lt;&gt;"",OR(K445="")),"Erro: há linhas sendo puladas - B14.01a05",
IF(AND(K447&lt;&gt;"",OR(K445="",K446="")),"Erro: há linhas sendo puladas - B14.01a05",
IF(AND(K448&lt;&gt;"",OR(K445="",K446="",K447="")),"Erro: há linhas sendo puladas - B14.01a05",
IF(AND(K449&lt;&gt;"",OR(K445="",K446="",K447="",K448="")),"Erro: há linhas sendo puladas - B14.01a05",
"***"))))</f>
        <v>***</v>
      </c>
      <c r="AB445" s="119" t="str">
        <f t="shared" ref="AB445" si="1555" xml:space="preserve">
IF(AND(L446&lt;&gt;"",OR(L445="")),"Erro: há linhas sendo puladas - B15.01a05",
IF(AND(L447&lt;&gt;"",OR(L445="",L446="")),"Erro: há linhas sendo puladas - B15.01a05",
IF(AND(L448&lt;&gt;"",OR(L445="",L446="",L447="")),"Erro: há linhas sendo puladas - B15.01a05",
IF(AND(L449&lt;&gt;"",OR(L445="",L446="",L447="",L448="")),"Erro: há linhas sendo puladas - B15.01a05",
"***"))))</f>
        <v>***</v>
      </c>
      <c r="AC445" s="119" t="str">
        <f t="shared" ref="AC445" si="1556" xml:space="preserve">
IF(AND(M446&lt;&gt;"",OR(M445="")),"Erro: há linhas sendo puladas - B16.01a05",
IF(AND(M447&lt;&gt;"",OR(M445="",M446="")),"Erro: há linhas sendo puladas - B16.01a05",
IF(AND(M448&lt;&gt;"",OR(M445="",M446="",M447="")),"Erro: há linhas sendo puladas - B16.01a05",
IF(AND(M449&lt;&gt;"",OR(M445="",M446="",M447="",M448="")),"Erro: há linhas sendo puladas - B16.01a05",
"***"))))</f>
        <v>***</v>
      </c>
      <c r="AD445" s="131" t="str">
        <f t="shared" ref="AD445" si="1557" xml:space="preserve">
IF(T445&lt;&gt;"Preenchimento correto","",
IF(K445="","",
IF(M445="Não válido","",
K445)))</f>
        <v/>
      </c>
    </row>
    <row r="446" spans="1:30" ht="15" customHeight="1">
      <c r="A446" s="242"/>
      <c r="B446" s="216"/>
      <c r="C446" s="217"/>
      <c r="D446" s="218"/>
      <c r="E446" s="219"/>
      <c r="F446" s="220"/>
      <c r="G446" s="221"/>
      <c r="H446" s="35">
        <v>2</v>
      </c>
      <c r="I446" s="172"/>
      <c r="J446" s="36" t="str">
        <f xml:space="preserve">
IF(I446="","",
VLOOKUP(I446,'BD EMPRES'!$B$8:$C$507,2,FALSE))</f>
        <v/>
      </c>
      <c r="K446" s="178"/>
      <c r="L446" s="179"/>
      <c r="M446" s="179"/>
      <c r="N446" s="180"/>
      <c r="O446" s="223"/>
      <c r="P446" s="228"/>
      <c r="Q446" s="230"/>
      <c r="R446" s="232"/>
      <c r="S446" s="234"/>
      <c r="T446" s="236"/>
      <c r="U446" s="23"/>
      <c r="V446" s="122"/>
      <c r="W446" s="118"/>
      <c r="X446" s="118"/>
      <c r="Y446" s="118"/>
      <c r="Z446" s="118"/>
      <c r="AA446" s="118"/>
      <c r="AB446" s="118"/>
      <c r="AC446" s="118"/>
      <c r="AD446" s="132" t="str">
        <f t="shared" ref="AD446" si="1558" xml:space="preserve">
IF(T445&lt;&gt;"Preenchimento correto","",
IF(K446="","",
IF(M446="Não válido","",
K446)))</f>
        <v/>
      </c>
    </row>
    <row r="447" spans="1:30" ht="15" customHeight="1">
      <c r="A447" s="242"/>
      <c r="B447" s="216"/>
      <c r="C447" s="217"/>
      <c r="D447" s="218"/>
      <c r="E447" s="219"/>
      <c r="F447" s="220"/>
      <c r="G447" s="221"/>
      <c r="H447" s="35">
        <v>3</v>
      </c>
      <c r="I447" s="172"/>
      <c r="J447" s="36" t="str">
        <f xml:space="preserve">
IF(I447="","",
VLOOKUP(I447,'BD EMPRES'!$B$8:$C$507,2,FALSE))</f>
        <v/>
      </c>
      <c r="K447" s="178"/>
      <c r="L447" s="179"/>
      <c r="M447" s="179"/>
      <c r="N447" s="180"/>
      <c r="O447" s="223"/>
      <c r="P447" s="228"/>
      <c r="Q447" s="230"/>
      <c r="R447" s="232"/>
      <c r="S447" s="234"/>
      <c r="T447" s="236"/>
      <c r="U447" s="23"/>
      <c r="V447" s="122"/>
      <c r="W447" s="118"/>
      <c r="X447" s="118"/>
      <c r="Y447" s="118"/>
      <c r="Z447" s="118"/>
      <c r="AA447" s="118"/>
      <c r="AB447" s="118"/>
      <c r="AC447" s="118"/>
      <c r="AD447" s="132" t="str">
        <f t="shared" ref="AD447" si="1559" xml:space="preserve">
IF(T445&lt;&gt;"Preenchimento correto","",
IF(K447="","",
IF(M447="Não válido","",
K447)))</f>
        <v/>
      </c>
    </row>
    <row r="448" spans="1:30" ht="15" customHeight="1">
      <c r="A448" s="242"/>
      <c r="B448" s="216"/>
      <c r="C448" s="217"/>
      <c r="D448" s="218"/>
      <c r="E448" s="219"/>
      <c r="F448" s="220"/>
      <c r="G448" s="221"/>
      <c r="H448" s="35">
        <v>4</v>
      </c>
      <c r="I448" s="172"/>
      <c r="J448" s="36" t="str">
        <f xml:space="preserve">
IF(I448="","",
VLOOKUP(I448,'BD EMPRES'!$B$8:$C$507,2,FALSE))</f>
        <v/>
      </c>
      <c r="K448" s="178"/>
      <c r="L448" s="179"/>
      <c r="M448" s="179"/>
      <c r="N448" s="180"/>
      <c r="O448" s="223"/>
      <c r="P448" s="228"/>
      <c r="Q448" s="230"/>
      <c r="R448" s="232"/>
      <c r="S448" s="234"/>
      <c r="T448" s="236"/>
      <c r="U448" s="23"/>
      <c r="V448" s="122"/>
      <c r="W448" s="118"/>
      <c r="X448" s="118"/>
      <c r="Y448" s="118"/>
      <c r="Z448" s="118"/>
      <c r="AA448" s="118"/>
      <c r="AB448" s="118"/>
      <c r="AC448" s="118"/>
      <c r="AD448" s="132" t="str">
        <f t="shared" ref="AD448" si="1560" xml:space="preserve">
IF(T445&lt;&gt;"Preenchimento correto","",
IF(K448="","",
IF(M448="Não válido","",
K448)))</f>
        <v/>
      </c>
    </row>
    <row r="449" spans="1:30" ht="15" customHeight="1">
      <c r="A449" s="242"/>
      <c r="B449" s="216"/>
      <c r="C449" s="217"/>
      <c r="D449" s="218"/>
      <c r="E449" s="219"/>
      <c r="F449" s="220"/>
      <c r="G449" s="221"/>
      <c r="H449" s="37">
        <v>5</v>
      </c>
      <c r="I449" s="172"/>
      <c r="J449" s="38" t="str">
        <f xml:space="preserve">
IF(I449="","",
VLOOKUP(I449,'BD EMPRES'!$B$8:$C$507,2,FALSE))</f>
        <v/>
      </c>
      <c r="K449" s="183"/>
      <c r="L449" s="181"/>
      <c r="M449" s="181"/>
      <c r="N449" s="182"/>
      <c r="O449" s="224"/>
      <c r="P449" s="228"/>
      <c r="Q449" s="230"/>
      <c r="R449" s="232"/>
      <c r="S449" s="234"/>
      <c r="T449" s="236"/>
      <c r="U449" s="23"/>
      <c r="V449" s="133"/>
      <c r="W449" s="134"/>
      <c r="X449" s="134"/>
      <c r="Y449" s="134"/>
      <c r="Z449" s="134"/>
      <c r="AA449" s="134"/>
      <c r="AB449" s="134"/>
      <c r="AC449" s="134"/>
      <c r="AD449" s="135" t="str">
        <f t="shared" ref="AD449" si="1561" xml:space="preserve">
IF(T445&gt;"Preenchimento correto","",
IF(K449="","",
IF(M449="Não válido","",
K449)))</f>
        <v/>
      </c>
    </row>
    <row r="450" spans="1:30" ht="15" customHeight="1">
      <c r="A450" s="242"/>
      <c r="B450" s="216" t="str">
        <f>IF(OR('BD ITEM'!$Q100&lt;&gt;"Preenchimento correto"),"",'BD ITEM'!B100)</f>
        <v/>
      </c>
      <c r="C450" s="217" t="str">
        <f>IF(OR('BD ITEM'!$Q100&lt;&gt;"Preenchimento correto"),"",'BD ITEM'!C100)</f>
        <v/>
      </c>
      <c r="D450" s="218" t="str">
        <f>IF(OR('BD ITEM'!$Q100&lt;&gt;"Preenchimento correto"),"",'BD ITEM'!D100)</f>
        <v/>
      </c>
      <c r="E450" s="219" t="str">
        <f>IF(OR('BD ITEM'!$Q100&lt;&gt;"Preenchimento correto"),"",'BD ITEM'!J100)</f>
        <v/>
      </c>
      <c r="F450" s="220" t="str">
        <f>IF(OR('BD ITEM'!$Q100&lt;&gt;"Preenchimento correto"),"",'BD ITEM'!K100)</f>
        <v/>
      </c>
      <c r="G450" s="221" t="str">
        <f>IF(OR('BD ITEM'!$Q100&lt;&gt;"Preenchimento correto"),"",'BD ITEM'!L100)</f>
        <v/>
      </c>
      <c r="H450" s="39">
        <v>1</v>
      </c>
      <c r="I450" s="173"/>
      <c r="J450" s="34" t="str">
        <f xml:space="preserve">
IF(I450="","",
VLOOKUP(I450,'BD EMPRES'!$B$8:$C$507,2,FALSE))</f>
        <v/>
      </c>
      <c r="K450" s="175"/>
      <c r="L450" s="176"/>
      <c r="M450" s="176"/>
      <c r="N450" s="177"/>
      <c r="O450" s="222"/>
      <c r="P450" s="228" t="str">
        <f t="shared" ref="P450" si="1562" xml:space="preserve">
IF(AND(K450="",K451="",K452="",K453="",K454=""),"",
COUNTIFS(K450:K454,"&lt;&gt;""",M450:M454,"=Válido"))</f>
        <v/>
      </c>
      <c r="Q450" s="230" t="str">
        <f t="shared" ref="Q450" si="1563" xml:space="preserve">
IF(T450&lt;&gt;"Preenchimento correto","",
IF(P450=1,0,
IF(P450=0,"",
IF(P450="","",
ROUND(_xlfn.STDEV.S(AD450:AD454)/AVERAGE(AD450:AD454),4)))))</f>
        <v/>
      </c>
      <c r="R450" s="232" t="str">
        <f t="shared" ref="R450" si="1564" xml:space="preserve">
IF(T450&lt;&gt;"Preenchimento correto","",
IF(P450="","",
IF(P450=0,"",
IF(O450="","",
IF(O450="Menor valor",MIN(AD450:AD454),
IF(AND(O450="Tend. central",Q450&lt;=0.25),ROUND(AVERAGE(AD450:AD454),2),
IF(AND(O450="Tend. central",Q450&gt;0.25),ROUND(MEDIAN(AD450:AD454),2))))))))</f>
        <v/>
      </c>
      <c r="S450" s="234" t="str">
        <f t="shared" ref="S450" si="1565" xml:space="preserve">
IF(T450&lt;&gt;"Preenchimento correto","",
IF(O450="","",
IF(P450="","",
IF(P450=0,"",
IF(OR(G450="",R450=""),"",
G450*R450)))))</f>
        <v/>
      </c>
      <c r="T450" s="236" t="str">
        <f t="shared" ref="T450" si="1566" xml:space="preserve">
IF(AND(A450="",B450="",I450="",I451="",I452="",I453="",I454="",K450="",K451="",K452="",K453="",K454="",L450="",L451="",L452="",L453="",L454="",M450="",M451="",M452="",M453="",M454="",O450=""),"",
IF(A450="","Preenchimento incompleto: falta informar o ID SEC - B01.01",
IF(AND(A450&lt;&gt;"",B450&lt;&gt;"",I450="",I451="",I452="",I453="",I454="",K450="",K451="",K452="",K453="",K454="",L450="",L451="",L452="",L453="",L454="",M450="",M451="",M452="",M453="",M454="",O450=""),"Preenchimento incompleto: item sem nenhuma informação de empresa e preço e fonte de preço e validade do orçamento e modalidade de cálculo - B02.01",
IF(AND(B450="",OR(I450&lt;&gt;"",I451&lt;&gt;"",I452&lt;&gt;"",I453&lt;&gt;"",I454&lt;&gt;"",K450&lt;&gt;"",K451&lt;&gt;"",K452&lt;&gt;"",K453&lt;&gt;"",K454&lt;&gt;"",L450&lt;&gt;"",L451&lt;&gt;"",L452&lt;&gt;"",L453&lt;&gt;"",L454&lt;&gt;"",M450&lt;&gt;"",M451&lt;&gt;"",M452&lt;&gt;"",M453&lt;&gt;"",M454&lt;&gt;"",O450&lt;&gt;"")),"Erro: há empresa(s) e/ou preço(s) e/ou fonte(s) de preço e/ou validade(s) do orçamento e/ou modalidade de cálculo informados para item inexistente - B03.01",
IF(AND(I450&lt;&gt;"",OR(K450="",L450="",M450="",O450="")),"Preenchimento incompleto: empresa sem preço e(ou) fonte de preço e(ou) validade do orçamento e(ou) modalidade de cálculo associados - B04.01",
IF(AND(I451&lt;&gt;"",OR(K451="",L451="",M451="",O450="")),"Preenchimento incompleto: empresa sem preço e(ou) fonte de preço e(ou) validade do orçamento e(ou) modalidade de cálculo associados - B04.02",
IF(AND(I452&lt;&gt;"",OR(K452="",L452="",M452="",O450="")),"Preenchimento incompleto: empresa sem preço e(ou) fonte de preço e(ou) validade do orçamento e(ou) modalidade de cálculo associados - B04.03",
IF(AND(I453&lt;&gt;"",OR(K453="",L453="",M453="",O450="")),"Preenchimento incompleto: empresa sem preço e(ou) fonte de preço e(ou) validade do orçamento e(ou) modalidade de cálculo associados - B04.04",
IF(AND(I454&lt;&gt;"",OR(K454="",L454="",M454="",O450="")),"Preenchimento incompleto: empresa sem preço e(ou) fonte de preço e(ou) validade do orçamento e(ou) modalidade de cálculo associados - B04.05",
IF(AND(K450&lt;&gt;"",OR(I450="",L450="",M450="",O450="")),"Preenchimento incompleto: preço sem empresa e(ou) fonte do preço associados e(ou) validade do orçamento e(ou) modalidade de cálculo associados - B05.01",
IF(AND(K451&lt;&gt;"",OR(I451="",L451="",M451="",O450="")),"Preenchimento incompleto: preço sem empresa e(ou) fonte do preço associados e(ou) validade do orçamento e(ou) modalidade de cálculo associados - B05.02",
IF(AND(K452&lt;&gt;"",OR(I452="",L452="",M452="",O450="")),"Preenchimento incompleto: preço sem empresa e(ou) fonte do preço associados e(ou) validade do orçamento e(ou) modalidade de cálculo associados - B05.03",
IF(AND(K453&lt;&gt;"",OR(I453="",L453="",M453="",O450="")),"Preenchimento incompleto: preço sem empresa e(ou) fonte do preço associados e(ou) validade do orçamento e(ou) modalidade de cálculo associados - B05.04",
IF(AND(K454&lt;&gt;"",OR(I454="",L454="",M454="",O450="")),"Preenchimento incompleto: preço sem empresa e(ou) fonte do preço associados e(ou) validade do orçamento e(ou) modalidade de cálculo associados - B05.05",
IF(AND(L450&lt;&gt;"",OR(K450="",I450="",M450="",O450="")),"Preenchimento incompleto: fonte do preço sem empresa e(ou) preço associados e(ou) validade do orçamento e(ou) modalidade de cálculo associados - B06.01",
IF(AND(L451&lt;&gt;"",OR(K451="",I451="",M451="",O450="")),"Preenchimento incompleto: fonte do preço sem empresa e(ou) preço associados e(ou) validade do orçamento e(ou) modalidade de cálculo associados - B06.02",
IF(AND(L452&lt;&gt;"",OR(K452="",I452="",M452="",O450="")),"Preenchimento incompleto: fonte do preço sem empresa e(ou) preço associados e(ou) validade do orçamento e(ou) modalidade de cálculo associados - B06.03",
IF(AND(L453&lt;&gt;"",OR(K453="",I453="",M453="",O450="")),"Preenchimento incompleto: fonte do preço sem empresa e(ou) preço associados e(ou) validade do orçamento e(ou) modalidade de cálculo associados - B06.04",
IF(AND(L454&lt;&gt;"",OR(K454="",I454="",M454="",O450="")),"Preenchimento incompleto: fonte do preço sem empresa e(ou) preço associados e(ou) validade do orçamento e(ou) modalidade de cálculo associados - B06.05",
IF(AND(M450&lt;&gt;"",OR(K450="",I450="",L450="",O450="")),"Preenchimento incompleto: validade do orçamento sem empresa e(ou) preço associados e(ou) fonte do preço e(ou) modalidade de cálculo associados - B07.01",
IF(AND(M451&lt;&gt;"",OR(K451="",I451="",L451="",O450="")),"Preenchimento incompleto: validade do orçamento sem empresa e(ou) preço associados e(ou) fonte do preço e(ou) modalidade de cálculo associados - B07.02",
IF(AND(M452&lt;&gt;"",OR(K452="",I452="",L452="",O450="")),"Preenchimento incompleto: validade do orçamento sem empresa e(ou) preço associados e(ou) fonte do preço e(ou) modalidade de cálculo associados - B07.03",
IF(AND(M453&lt;&gt;"",OR(K453="",I453="",L453="",O450="")),"Preenchimento incompleto: validade do orçamento sem empresa e(ou) preço associados e(ou) fonte do preço e(ou) modalidade de cálculo associados - B07.04",
IF(AND(M454&lt;&gt;"",OR(K454="",I454="",L454="",O450="")),"Preenchimento incompleto: validade do orçamento sem empresa e(ou) preço associados e(ou) fonte do preço e(ou) modalidade de cálculo associados - B07.05",
IF(O450="","Preenchimento incompleto: modalidade de cálculo não informada - B08.01",
IF(V450="Erro: há repetição de empresa de mídia especializada para o item sendo precificado - B09.01a05","Erro: há repetição de empresa de mídia especializada para o item sendo precificado - B09.01a05",
IF(W450="Erro: há repetição de empresa de orçamento de empresa para o item sendo precificado - B10.01a05","Erro: há repetição de empresa de orçamento de empresa para o item sendo precificado - B10.01a05",
IF(X450="Erro: a fonte de preços informada é incompatível com compras governamentais - B11.01a05","Erro: a fonte de preços informada é incompatível com compras governamentais - B11.01a05",
IF(Y450="Erro: a fonte de preços informada é incompatível com compras governamentais - B12.01a05","Erro: a fonte de preços informada é incompatível com compras governamentais - B12.01a05",
IF(Z450="Erro: há linhas sendo puladas - B13.01a04","Erro: há linhas sendo puladas - B13.01a04",
IF(AA450="Erro: há linhas sendo puladas - B14.01a05","Erro: há linhas sendo puladas - B14.01a05",
IF(AB450="Erro: há linhas sendo puladas - B15.01a05","Erro: há linhas sendo puladas - B15.01a05",
IF(AC450="Erro: há linhas sendo puladas - B16.01a05","Erro: há linhas sendo puladas - B16.01a05",
IF(AND(P450&lt;&gt;"",P450=0),"Preenchimento incompleto: número de propostas válidas igual a zero - B17.01",
"Preenchimento correto"))))))))))))))))))))))))))))))))))</f>
        <v/>
      </c>
      <c r="U450" s="23"/>
      <c r="V450" s="121" t="str">
        <f t="shared" ref="V450" si="1567" xml:space="preserve">
IF(COUNTIFS(I450:I454,I450,L450:L454,"=Mídia especializada")&gt;1,"Erro: há repetição de empresa de mídia especializada para o item sendo precificado - B09.01a05",
IF(COUNTIFS(I450:I454,I451,L450:L454,"=Mídia especializada")&gt;1,"Erro: há repetição de empresa de mídia especializada para o item sendo precificado - B09.01a05",
IF(COUNTIFS(I450:I454,I452,L450:L454,"=Mídia especializada")&gt;1,"Erro: há repetição de empresa de mídia especializada para o item sendo precificado - B09.01a05",
IF(COUNTIFS(I450:I454,I453,L450:L454,"=Mídia especializada")&gt;1,"Erro: há repetição de empresa de mídia especializada para o item sendo precificado - B09.01a05",
IF(COUNTIFS(I450:I454,I454,L450:L454,"=Mídia especializada")&gt;1,"Erro: há repetição de empresa de mídia especializada para o item sendo precificado - B09.01a05",
"***")))))</f>
        <v>***</v>
      </c>
      <c r="W450" s="119" t="str">
        <f t="shared" ref="W450" si="1568" xml:space="preserve">
IF(COUNTIFS(I450:I454,I450,L450:L454,"=Orçamento de empresa")&gt;1,"Erro: há repetição de empresa de orçamento de empresa para o item sendo precificado - B10.01a05",
IF(COUNTIFS(I450:I454,I451,L450:L454,"=Orçamento de empresa")&gt;1,"Erro: há repetição de empresa de orçamento de empresa para o item sendo precificado - B10.01a05",
IF(COUNTIFS(I450:I454,I452,L450:L454,"=Orçamento de empresa")&gt;1,"Erro: há repetição de empresa de orçamento de empresa para o item sendo precificado - B10.01a05",
IF(COUNTIFS(I450:I454,I453,L450:L454,"=Orçamento de empresa")&gt;1,"Erro: há repetição de empresa de orçamento de empresa para o item sendo precificado - B10.01a05",
IF(COUNTIFS(I450:I454,I454,L450:L454,"=Orçamento de empresa")&gt;1,"Erro: há repetição de empresa de orçamento de empresa para o item sendo precificado - B10.01a05",
"***")))))</f>
        <v>***</v>
      </c>
      <c r="X450" s="119" t="str">
        <f t="shared" ref="X450" si="1569" xml:space="preserve">
IF(AND(I450="Compras governamentais",K450&lt;&gt;"",L450="Orçamento de empresa"),"Erro: a fonte de preços informada é incompatível com compras governamentais - B11.01a05",
IF(AND(I451="Compras governamentais",K451&lt;&gt;"",L451="Orçamento de empresa"),"Erro: a fonte de preços informada é incompatível com compras governamentais - B11.01a05",
IF(AND(I452="Compras governamentais",K452&lt;&gt;"",L452="Orçamento de empresa"),"Erro: a fonte de preços informada é incompatível com compras governamentais - B11.01a05",
IF(AND(I453="Compras governamentais",K453&lt;&gt;"",L453="Orçamento de empresa"),"Erro: a fonte de preços informada é incompatível com compras governamentais - B11.01a05",
IF(AND(I454="Compras governamentais",K454&lt;&gt;"",L454="Orçamento de empresa"),"Erro: a fonte de preços informada é incompatível com compras governamentais - B11.01a05",
"***")))))</f>
        <v>***</v>
      </c>
      <c r="Y450" s="119" t="str">
        <f t="shared" ref="Y450" si="1570" xml:space="preserve">
IF(AND(I450="Compras governamentais",K450&lt;&gt;"",L450="Mídia especializada"),"Erro: a fonte de preços informada é incompatível com compras governamentais - B12.01a05",
IF(AND(I451="Compras governamentais",K451&lt;&gt;"",L451="Mídia especializada"),"Erro: a fonte de preços informada é incompatível com compras governamentais - B12.01a05",
IF(AND(I452="Compras governamentais",K452&lt;&gt;"",L452="Mídia especializada"),"Erro: a fonte de preços informada é incompatível com compras governamentais - B12.01a05",
IF(AND(I453="Compras governamentais",K453&lt;&gt;"",L453="Mídia especializada"),"Erro: a fonte de preços informada é incompatível com compras governamentais - B12.01a05",
IF(AND(I454="Compras governamentais",K454&lt;&gt;"",L454="Mídia especializada"),"Erro: a fonte de preços informada é incompatível com compras governamentais - B12.01a05",
"***")))))</f>
        <v>***</v>
      </c>
      <c r="Z450" s="119" t="str">
        <f t="shared" ref="Z450" si="1571" xml:space="preserve">
IF(AND(I451&lt;&gt;"",OR(I450="")),"Erro: há linhas sendo puladas - B13.01a04",
IF(AND(I452&lt;&gt;"",OR(I450="",I451="")),"Erro: há linhas sendo puladas - B13.01a04",
IF(AND(I453&lt;&gt;"",OR(I450="",I451="",I452="")),"Erro: há linhas sendo puladas - B13.01a04",
IF(AND(I454&lt;&gt;"",OR(I450="",I451="",I452="",I453="")),"Erro: há linhas sendo puladas - B13.01a04",
"***"))))</f>
        <v>***</v>
      </c>
      <c r="AA450" s="119" t="str">
        <f t="shared" ref="AA450" si="1572" xml:space="preserve">
IF(AND(K451&lt;&gt;"",OR(K450="")),"Erro: há linhas sendo puladas - B14.01a05",
IF(AND(K452&lt;&gt;"",OR(K450="",K451="")),"Erro: há linhas sendo puladas - B14.01a05",
IF(AND(K453&lt;&gt;"",OR(K450="",K451="",K452="")),"Erro: há linhas sendo puladas - B14.01a05",
IF(AND(K454&lt;&gt;"",OR(K450="",K451="",K452="",K453="")),"Erro: há linhas sendo puladas - B14.01a05",
"***"))))</f>
        <v>***</v>
      </c>
      <c r="AB450" s="119" t="str">
        <f t="shared" ref="AB450" si="1573" xml:space="preserve">
IF(AND(L451&lt;&gt;"",OR(L450="")),"Erro: há linhas sendo puladas - B15.01a05",
IF(AND(L452&lt;&gt;"",OR(L450="",L451="")),"Erro: há linhas sendo puladas - B15.01a05",
IF(AND(L453&lt;&gt;"",OR(L450="",L451="",L452="")),"Erro: há linhas sendo puladas - B15.01a05",
IF(AND(L454&lt;&gt;"",OR(L450="",L451="",L452="",L453="")),"Erro: há linhas sendo puladas - B15.01a05",
"***"))))</f>
        <v>***</v>
      </c>
      <c r="AC450" s="119" t="str">
        <f t="shared" ref="AC450" si="1574" xml:space="preserve">
IF(AND(M451&lt;&gt;"",OR(M450="")),"Erro: há linhas sendo puladas - B16.01a05",
IF(AND(M452&lt;&gt;"",OR(M450="",M451="")),"Erro: há linhas sendo puladas - B16.01a05",
IF(AND(M453&lt;&gt;"",OR(M450="",M451="",M452="")),"Erro: há linhas sendo puladas - B16.01a05",
IF(AND(M454&lt;&gt;"",OR(M450="",M451="",M452="",M453="")),"Erro: há linhas sendo puladas - B16.01a05",
"***"))))</f>
        <v>***</v>
      </c>
      <c r="AD450" s="131" t="str">
        <f t="shared" ref="AD450" si="1575" xml:space="preserve">
IF(T450&lt;&gt;"Preenchimento correto","",
IF(K450="","",
IF(M450="Não válido","",
K450)))</f>
        <v/>
      </c>
    </row>
    <row r="451" spans="1:30" ht="15" customHeight="1">
      <c r="A451" s="242"/>
      <c r="B451" s="216"/>
      <c r="C451" s="217"/>
      <c r="D451" s="218"/>
      <c r="E451" s="219"/>
      <c r="F451" s="220"/>
      <c r="G451" s="221"/>
      <c r="H451" s="35">
        <v>2</v>
      </c>
      <c r="I451" s="172"/>
      <c r="J451" s="36" t="str">
        <f xml:space="preserve">
IF(I451="","",
VLOOKUP(I451,'BD EMPRES'!$B$8:$C$507,2,FALSE))</f>
        <v/>
      </c>
      <c r="K451" s="178"/>
      <c r="L451" s="179"/>
      <c r="M451" s="179"/>
      <c r="N451" s="180"/>
      <c r="O451" s="223"/>
      <c r="P451" s="228"/>
      <c r="Q451" s="230"/>
      <c r="R451" s="232"/>
      <c r="S451" s="234"/>
      <c r="T451" s="236"/>
      <c r="U451" s="23"/>
      <c r="V451" s="122"/>
      <c r="W451" s="118"/>
      <c r="X451" s="118"/>
      <c r="Y451" s="118"/>
      <c r="Z451" s="118"/>
      <c r="AA451" s="118"/>
      <c r="AB451" s="118"/>
      <c r="AC451" s="118"/>
      <c r="AD451" s="132" t="str">
        <f t="shared" ref="AD451" si="1576" xml:space="preserve">
IF(T450&lt;&gt;"Preenchimento correto","",
IF(K451="","",
IF(M451="Não válido","",
K451)))</f>
        <v/>
      </c>
    </row>
    <row r="452" spans="1:30" ht="15" customHeight="1">
      <c r="A452" s="242"/>
      <c r="B452" s="216"/>
      <c r="C452" s="217"/>
      <c r="D452" s="218"/>
      <c r="E452" s="219"/>
      <c r="F452" s="220"/>
      <c r="G452" s="221"/>
      <c r="H452" s="35">
        <v>3</v>
      </c>
      <c r="I452" s="172"/>
      <c r="J452" s="36" t="str">
        <f xml:space="preserve">
IF(I452="","",
VLOOKUP(I452,'BD EMPRES'!$B$8:$C$507,2,FALSE))</f>
        <v/>
      </c>
      <c r="K452" s="178"/>
      <c r="L452" s="179"/>
      <c r="M452" s="179"/>
      <c r="N452" s="180"/>
      <c r="O452" s="223"/>
      <c r="P452" s="228"/>
      <c r="Q452" s="230"/>
      <c r="R452" s="232"/>
      <c r="S452" s="234"/>
      <c r="T452" s="236"/>
      <c r="U452" s="23"/>
      <c r="V452" s="122"/>
      <c r="W452" s="118"/>
      <c r="X452" s="118"/>
      <c r="Y452" s="118"/>
      <c r="Z452" s="118"/>
      <c r="AA452" s="118"/>
      <c r="AB452" s="118"/>
      <c r="AC452" s="118"/>
      <c r="AD452" s="132" t="str">
        <f t="shared" ref="AD452" si="1577" xml:space="preserve">
IF(T450&lt;&gt;"Preenchimento correto","",
IF(K452="","",
IF(M452="Não válido","",
K452)))</f>
        <v/>
      </c>
    </row>
    <row r="453" spans="1:30" ht="15" customHeight="1">
      <c r="A453" s="242"/>
      <c r="B453" s="216"/>
      <c r="C453" s="217"/>
      <c r="D453" s="218"/>
      <c r="E453" s="219"/>
      <c r="F453" s="220"/>
      <c r="G453" s="221"/>
      <c r="H453" s="35">
        <v>4</v>
      </c>
      <c r="I453" s="172"/>
      <c r="J453" s="36" t="str">
        <f xml:space="preserve">
IF(I453="","",
VLOOKUP(I453,'BD EMPRES'!$B$8:$C$507,2,FALSE))</f>
        <v/>
      </c>
      <c r="K453" s="178"/>
      <c r="L453" s="179"/>
      <c r="M453" s="179"/>
      <c r="N453" s="180"/>
      <c r="O453" s="223"/>
      <c r="P453" s="228"/>
      <c r="Q453" s="230"/>
      <c r="R453" s="232"/>
      <c r="S453" s="234"/>
      <c r="T453" s="236"/>
      <c r="U453" s="23"/>
      <c r="V453" s="122"/>
      <c r="W453" s="118"/>
      <c r="X453" s="118"/>
      <c r="Y453" s="118"/>
      <c r="Z453" s="118"/>
      <c r="AA453" s="118"/>
      <c r="AB453" s="118"/>
      <c r="AC453" s="118"/>
      <c r="AD453" s="132" t="str">
        <f t="shared" ref="AD453" si="1578" xml:space="preserve">
IF(T450&lt;&gt;"Preenchimento correto","",
IF(K453="","",
IF(M453="Não válido","",
K453)))</f>
        <v/>
      </c>
    </row>
    <row r="454" spans="1:30" ht="15" customHeight="1">
      <c r="A454" s="242"/>
      <c r="B454" s="216"/>
      <c r="C454" s="217"/>
      <c r="D454" s="218"/>
      <c r="E454" s="219"/>
      <c r="F454" s="220"/>
      <c r="G454" s="221"/>
      <c r="H454" s="37">
        <v>5</v>
      </c>
      <c r="I454" s="172"/>
      <c r="J454" s="38" t="str">
        <f xml:space="preserve">
IF(I454="","",
VLOOKUP(I454,'BD EMPRES'!$B$8:$C$507,2,FALSE))</f>
        <v/>
      </c>
      <c r="K454" s="183"/>
      <c r="L454" s="181"/>
      <c r="M454" s="181"/>
      <c r="N454" s="182"/>
      <c r="O454" s="224"/>
      <c r="P454" s="228"/>
      <c r="Q454" s="230"/>
      <c r="R454" s="232"/>
      <c r="S454" s="234"/>
      <c r="T454" s="236"/>
      <c r="U454" s="23"/>
      <c r="V454" s="133"/>
      <c r="W454" s="134"/>
      <c r="X454" s="134"/>
      <c r="Y454" s="134"/>
      <c r="Z454" s="134"/>
      <c r="AA454" s="134"/>
      <c r="AB454" s="134"/>
      <c r="AC454" s="134"/>
      <c r="AD454" s="135" t="str">
        <f t="shared" ref="AD454" si="1579" xml:space="preserve">
IF(T450&gt;"Preenchimento correto","",
IF(K454="","",
IF(M454="Não válido","",
K454)))</f>
        <v/>
      </c>
    </row>
    <row r="455" spans="1:30" ht="15" customHeight="1">
      <c r="A455" s="242"/>
      <c r="B455" s="216" t="str">
        <f>IF(OR('BD ITEM'!$Q101&lt;&gt;"Preenchimento correto"),"",'BD ITEM'!B101)</f>
        <v/>
      </c>
      <c r="C455" s="217" t="str">
        <f>IF(OR('BD ITEM'!$Q101&lt;&gt;"Preenchimento correto"),"",'BD ITEM'!C101)</f>
        <v/>
      </c>
      <c r="D455" s="218" t="str">
        <f>IF(OR('BD ITEM'!$Q101&lt;&gt;"Preenchimento correto"),"",'BD ITEM'!D101)</f>
        <v/>
      </c>
      <c r="E455" s="219" t="str">
        <f>IF(OR('BD ITEM'!$Q101&lt;&gt;"Preenchimento correto"),"",'BD ITEM'!J101)</f>
        <v/>
      </c>
      <c r="F455" s="220" t="str">
        <f>IF(OR('BD ITEM'!$Q101&lt;&gt;"Preenchimento correto"),"",'BD ITEM'!K101)</f>
        <v/>
      </c>
      <c r="G455" s="221" t="str">
        <f>IF(OR('BD ITEM'!$Q101&lt;&gt;"Preenchimento correto"),"",'BD ITEM'!L101)</f>
        <v/>
      </c>
      <c r="H455" s="39">
        <v>1</v>
      </c>
      <c r="I455" s="173"/>
      <c r="J455" s="34" t="str">
        <f xml:space="preserve">
IF(I455="","",
VLOOKUP(I455,'BD EMPRES'!$B$8:$C$507,2,FALSE))</f>
        <v/>
      </c>
      <c r="K455" s="175"/>
      <c r="L455" s="176"/>
      <c r="M455" s="176"/>
      <c r="N455" s="177"/>
      <c r="O455" s="222"/>
      <c r="P455" s="228" t="str">
        <f t="shared" ref="P455" si="1580" xml:space="preserve">
IF(AND(K455="",K456="",K457="",K458="",K459=""),"",
COUNTIFS(K455:K459,"&lt;&gt;""",M455:M459,"=Válido"))</f>
        <v/>
      </c>
      <c r="Q455" s="230" t="str">
        <f t="shared" ref="Q455" si="1581" xml:space="preserve">
IF(T455&lt;&gt;"Preenchimento correto","",
IF(P455=1,0,
IF(P455=0,"",
IF(P455="","",
ROUND(_xlfn.STDEV.S(AD455:AD459)/AVERAGE(AD455:AD459),4)))))</f>
        <v/>
      </c>
      <c r="R455" s="232" t="str">
        <f t="shared" ref="R455" si="1582" xml:space="preserve">
IF(T455&lt;&gt;"Preenchimento correto","",
IF(P455="","",
IF(P455=0,"",
IF(O455="","",
IF(O455="Menor valor",MIN(AD455:AD459),
IF(AND(O455="Tend. central",Q455&lt;=0.25),ROUND(AVERAGE(AD455:AD459),2),
IF(AND(O455="Tend. central",Q455&gt;0.25),ROUND(MEDIAN(AD455:AD459),2))))))))</f>
        <v/>
      </c>
      <c r="S455" s="234" t="str">
        <f t="shared" ref="S455" si="1583" xml:space="preserve">
IF(T455&lt;&gt;"Preenchimento correto","",
IF(O455="","",
IF(P455="","",
IF(P455=0,"",
IF(OR(G455="",R455=""),"",
G455*R455)))))</f>
        <v/>
      </c>
      <c r="T455" s="236" t="str">
        <f t="shared" ref="T455" si="1584" xml:space="preserve">
IF(AND(A455="",B455="",I455="",I456="",I457="",I458="",I459="",K455="",K456="",K457="",K458="",K459="",L455="",L456="",L457="",L458="",L459="",M455="",M456="",M457="",M458="",M459="",O455=""),"",
IF(A455="","Preenchimento incompleto: falta informar o ID SEC - B01.01",
IF(AND(A455&lt;&gt;"",B455&lt;&gt;"",I455="",I456="",I457="",I458="",I459="",K455="",K456="",K457="",K458="",K459="",L455="",L456="",L457="",L458="",L459="",M455="",M456="",M457="",M458="",M459="",O455=""),"Preenchimento incompleto: item sem nenhuma informação de empresa e preço e fonte de preço e validade do orçamento e modalidade de cálculo - B02.01",
IF(AND(B455="",OR(I455&lt;&gt;"",I456&lt;&gt;"",I457&lt;&gt;"",I458&lt;&gt;"",I459&lt;&gt;"",K455&lt;&gt;"",K456&lt;&gt;"",K457&lt;&gt;"",K458&lt;&gt;"",K459&lt;&gt;"",L455&lt;&gt;"",L456&lt;&gt;"",L457&lt;&gt;"",L458&lt;&gt;"",L459&lt;&gt;"",M455&lt;&gt;"",M456&lt;&gt;"",M457&lt;&gt;"",M458&lt;&gt;"",M459&lt;&gt;"",O455&lt;&gt;"")),"Erro: há empresa(s) e/ou preço(s) e/ou fonte(s) de preço e/ou validade(s) do orçamento e/ou modalidade de cálculo informados para item inexistente - B03.01",
IF(AND(I455&lt;&gt;"",OR(K455="",L455="",M455="",O455="")),"Preenchimento incompleto: empresa sem preço e(ou) fonte de preço e(ou) validade do orçamento e(ou) modalidade de cálculo associados - B04.01",
IF(AND(I456&lt;&gt;"",OR(K456="",L456="",M456="",O455="")),"Preenchimento incompleto: empresa sem preço e(ou) fonte de preço e(ou) validade do orçamento e(ou) modalidade de cálculo associados - B04.02",
IF(AND(I457&lt;&gt;"",OR(K457="",L457="",M457="",O455="")),"Preenchimento incompleto: empresa sem preço e(ou) fonte de preço e(ou) validade do orçamento e(ou) modalidade de cálculo associados - B04.03",
IF(AND(I458&lt;&gt;"",OR(K458="",L458="",M458="",O455="")),"Preenchimento incompleto: empresa sem preço e(ou) fonte de preço e(ou) validade do orçamento e(ou) modalidade de cálculo associados - B04.04",
IF(AND(I459&lt;&gt;"",OR(K459="",L459="",M459="",O455="")),"Preenchimento incompleto: empresa sem preço e(ou) fonte de preço e(ou) validade do orçamento e(ou) modalidade de cálculo associados - B04.05",
IF(AND(K455&lt;&gt;"",OR(I455="",L455="",M455="",O455="")),"Preenchimento incompleto: preço sem empresa e(ou) fonte do preço associados e(ou) validade do orçamento e(ou) modalidade de cálculo associados - B05.01",
IF(AND(K456&lt;&gt;"",OR(I456="",L456="",M456="",O455="")),"Preenchimento incompleto: preço sem empresa e(ou) fonte do preço associados e(ou) validade do orçamento e(ou) modalidade de cálculo associados - B05.02",
IF(AND(K457&lt;&gt;"",OR(I457="",L457="",M457="",O455="")),"Preenchimento incompleto: preço sem empresa e(ou) fonte do preço associados e(ou) validade do orçamento e(ou) modalidade de cálculo associados - B05.03",
IF(AND(K458&lt;&gt;"",OR(I458="",L458="",M458="",O455="")),"Preenchimento incompleto: preço sem empresa e(ou) fonte do preço associados e(ou) validade do orçamento e(ou) modalidade de cálculo associados - B05.04",
IF(AND(K459&lt;&gt;"",OR(I459="",L459="",M459="",O455="")),"Preenchimento incompleto: preço sem empresa e(ou) fonte do preço associados e(ou) validade do orçamento e(ou) modalidade de cálculo associados - B05.05",
IF(AND(L455&lt;&gt;"",OR(K455="",I455="",M455="",O455="")),"Preenchimento incompleto: fonte do preço sem empresa e(ou) preço associados e(ou) validade do orçamento e(ou) modalidade de cálculo associados - B06.01",
IF(AND(L456&lt;&gt;"",OR(K456="",I456="",M456="",O455="")),"Preenchimento incompleto: fonte do preço sem empresa e(ou) preço associados e(ou) validade do orçamento e(ou) modalidade de cálculo associados - B06.02",
IF(AND(L457&lt;&gt;"",OR(K457="",I457="",M457="",O455="")),"Preenchimento incompleto: fonte do preço sem empresa e(ou) preço associados e(ou) validade do orçamento e(ou) modalidade de cálculo associados - B06.03",
IF(AND(L458&lt;&gt;"",OR(K458="",I458="",M458="",O455="")),"Preenchimento incompleto: fonte do preço sem empresa e(ou) preço associados e(ou) validade do orçamento e(ou) modalidade de cálculo associados - B06.04",
IF(AND(L459&lt;&gt;"",OR(K459="",I459="",M459="",O455="")),"Preenchimento incompleto: fonte do preço sem empresa e(ou) preço associados e(ou) validade do orçamento e(ou) modalidade de cálculo associados - B06.05",
IF(AND(M455&lt;&gt;"",OR(K455="",I455="",L455="",O455="")),"Preenchimento incompleto: validade do orçamento sem empresa e(ou) preço associados e(ou) fonte do preço e(ou) modalidade de cálculo associados - B07.01",
IF(AND(M456&lt;&gt;"",OR(K456="",I456="",L456="",O455="")),"Preenchimento incompleto: validade do orçamento sem empresa e(ou) preço associados e(ou) fonte do preço e(ou) modalidade de cálculo associados - B07.02",
IF(AND(M457&lt;&gt;"",OR(K457="",I457="",L457="",O455="")),"Preenchimento incompleto: validade do orçamento sem empresa e(ou) preço associados e(ou) fonte do preço e(ou) modalidade de cálculo associados - B07.03",
IF(AND(M458&lt;&gt;"",OR(K458="",I458="",L458="",O455="")),"Preenchimento incompleto: validade do orçamento sem empresa e(ou) preço associados e(ou) fonte do preço e(ou) modalidade de cálculo associados - B07.04",
IF(AND(M459&lt;&gt;"",OR(K459="",I459="",L459="",O455="")),"Preenchimento incompleto: validade do orçamento sem empresa e(ou) preço associados e(ou) fonte do preço e(ou) modalidade de cálculo associados - B07.05",
IF(O455="","Preenchimento incompleto: modalidade de cálculo não informada - B08.01",
IF(V455="Erro: há repetição de empresa de mídia especializada para o item sendo precificado - B09.01a05","Erro: há repetição de empresa de mídia especializada para o item sendo precificado - B09.01a05",
IF(W455="Erro: há repetição de empresa de orçamento de empresa para o item sendo precificado - B10.01a05","Erro: há repetição de empresa de orçamento de empresa para o item sendo precificado - B10.01a05",
IF(X455="Erro: a fonte de preços informada é incompatível com compras governamentais - B11.01a05","Erro: a fonte de preços informada é incompatível com compras governamentais - B11.01a05",
IF(Y455="Erro: a fonte de preços informada é incompatível com compras governamentais - B12.01a05","Erro: a fonte de preços informada é incompatível com compras governamentais - B12.01a05",
IF(Z455="Erro: há linhas sendo puladas - B13.01a04","Erro: há linhas sendo puladas - B13.01a04",
IF(AA455="Erro: há linhas sendo puladas - B14.01a05","Erro: há linhas sendo puladas - B14.01a05",
IF(AB455="Erro: há linhas sendo puladas - B15.01a05","Erro: há linhas sendo puladas - B15.01a05",
IF(AC455="Erro: há linhas sendo puladas - B16.01a05","Erro: há linhas sendo puladas - B16.01a05",
IF(AND(P455&lt;&gt;"",P455=0),"Preenchimento incompleto: número de propostas válidas igual a zero - B17.01",
"Preenchimento correto"))))))))))))))))))))))))))))))))))</f>
        <v/>
      </c>
      <c r="U455" s="23"/>
      <c r="V455" s="121" t="str">
        <f t="shared" ref="V455" si="1585" xml:space="preserve">
IF(COUNTIFS(I455:I459,I455,L455:L459,"=Mídia especializada")&gt;1,"Erro: há repetição de empresa de mídia especializada para o item sendo precificado - B09.01a05",
IF(COUNTIFS(I455:I459,I456,L455:L459,"=Mídia especializada")&gt;1,"Erro: há repetição de empresa de mídia especializada para o item sendo precificado - B09.01a05",
IF(COUNTIFS(I455:I459,I457,L455:L459,"=Mídia especializada")&gt;1,"Erro: há repetição de empresa de mídia especializada para o item sendo precificado - B09.01a05",
IF(COUNTIFS(I455:I459,I458,L455:L459,"=Mídia especializada")&gt;1,"Erro: há repetição de empresa de mídia especializada para o item sendo precificado - B09.01a05",
IF(COUNTIFS(I455:I459,I459,L455:L459,"=Mídia especializada")&gt;1,"Erro: há repetição de empresa de mídia especializada para o item sendo precificado - B09.01a05",
"***")))))</f>
        <v>***</v>
      </c>
      <c r="W455" s="119" t="str">
        <f t="shared" ref="W455" si="1586" xml:space="preserve">
IF(COUNTIFS(I455:I459,I455,L455:L459,"=Orçamento de empresa")&gt;1,"Erro: há repetição de empresa de orçamento de empresa para o item sendo precificado - B10.01a05",
IF(COUNTIFS(I455:I459,I456,L455:L459,"=Orçamento de empresa")&gt;1,"Erro: há repetição de empresa de orçamento de empresa para o item sendo precificado - B10.01a05",
IF(COUNTIFS(I455:I459,I457,L455:L459,"=Orçamento de empresa")&gt;1,"Erro: há repetição de empresa de orçamento de empresa para o item sendo precificado - B10.01a05",
IF(COUNTIFS(I455:I459,I458,L455:L459,"=Orçamento de empresa")&gt;1,"Erro: há repetição de empresa de orçamento de empresa para o item sendo precificado - B10.01a05",
IF(COUNTIFS(I455:I459,I459,L455:L459,"=Orçamento de empresa")&gt;1,"Erro: há repetição de empresa de orçamento de empresa para o item sendo precificado - B10.01a05",
"***")))))</f>
        <v>***</v>
      </c>
      <c r="X455" s="119" t="str">
        <f t="shared" ref="X455" si="1587" xml:space="preserve">
IF(AND(I455="Compras governamentais",K455&lt;&gt;"",L455="Orçamento de empresa"),"Erro: a fonte de preços informada é incompatível com compras governamentais - B11.01a05",
IF(AND(I456="Compras governamentais",K456&lt;&gt;"",L456="Orçamento de empresa"),"Erro: a fonte de preços informada é incompatível com compras governamentais - B11.01a05",
IF(AND(I457="Compras governamentais",K457&lt;&gt;"",L457="Orçamento de empresa"),"Erro: a fonte de preços informada é incompatível com compras governamentais - B11.01a05",
IF(AND(I458="Compras governamentais",K458&lt;&gt;"",L458="Orçamento de empresa"),"Erro: a fonte de preços informada é incompatível com compras governamentais - B11.01a05",
IF(AND(I459="Compras governamentais",K459&lt;&gt;"",L459="Orçamento de empresa"),"Erro: a fonte de preços informada é incompatível com compras governamentais - B11.01a05",
"***")))))</f>
        <v>***</v>
      </c>
      <c r="Y455" s="119" t="str">
        <f t="shared" ref="Y455" si="1588" xml:space="preserve">
IF(AND(I455="Compras governamentais",K455&lt;&gt;"",L455="Mídia especializada"),"Erro: a fonte de preços informada é incompatível com compras governamentais - B12.01a05",
IF(AND(I456="Compras governamentais",K456&lt;&gt;"",L456="Mídia especializada"),"Erro: a fonte de preços informada é incompatível com compras governamentais - B12.01a05",
IF(AND(I457="Compras governamentais",K457&lt;&gt;"",L457="Mídia especializada"),"Erro: a fonte de preços informada é incompatível com compras governamentais - B12.01a05",
IF(AND(I458="Compras governamentais",K458&lt;&gt;"",L458="Mídia especializada"),"Erro: a fonte de preços informada é incompatível com compras governamentais - B12.01a05",
IF(AND(I459="Compras governamentais",K459&lt;&gt;"",L459="Mídia especializada"),"Erro: a fonte de preços informada é incompatível com compras governamentais - B12.01a05",
"***")))))</f>
        <v>***</v>
      </c>
      <c r="Z455" s="119" t="str">
        <f t="shared" ref="Z455" si="1589" xml:space="preserve">
IF(AND(I456&lt;&gt;"",OR(I455="")),"Erro: há linhas sendo puladas - B13.01a04",
IF(AND(I457&lt;&gt;"",OR(I455="",I456="")),"Erro: há linhas sendo puladas - B13.01a04",
IF(AND(I458&lt;&gt;"",OR(I455="",I456="",I457="")),"Erro: há linhas sendo puladas - B13.01a04",
IF(AND(I459&lt;&gt;"",OR(I455="",I456="",I457="",I458="")),"Erro: há linhas sendo puladas - B13.01a04",
"***"))))</f>
        <v>***</v>
      </c>
      <c r="AA455" s="119" t="str">
        <f t="shared" ref="AA455" si="1590" xml:space="preserve">
IF(AND(K456&lt;&gt;"",OR(K455="")),"Erro: há linhas sendo puladas - B14.01a05",
IF(AND(K457&lt;&gt;"",OR(K455="",K456="")),"Erro: há linhas sendo puladas - B14.01a05",
IF(AND(K458&lt;&gt;"",OR(K455="",K456="",K457="")),"Erro: há linhas sendo puladas - B14.01a05",
IF(AND(K459&lt;&gt;"",OR(K455="",K456="",K457="",K458="")),"Erro: há linhas sendo puladas - B14.01a05",
"***"))))</f>
        <v>***</v>
      </c>
      <c r="AB455" s="119" t="str">
        <f t="shared" ref="AB455" si="1591" xml:space="preserve">
IF(AND(L456&lt;&gt;"",OR(L455="")),"Erro: há linhas sendo puladas - B15.01a05",
IF(AND(L457&lt;&gt;"",OR(L455="",L456="")),"Erro: há linhas sendo puladas - B15.01a05",
IF(AND(L458&lt;&gt;"",OR(L455="",L456="",L457="")),"Erro: há linhas sendo puladas - B15.01a05",
IF(AND(L459&lt;&gt;"",OR(L455="",L456="",L457="",L458="")),"Erro: há linhas sendo puladas - B15.01a05",
"***"))))</f>
        <v>***</v>
      </c>
      <c r="AC455" s="119" t="str">
        <f t="shared" ref="AC455" si="1592" xml:space="preserve">
IF(AND(M456&lt;&gt;"",OR(M455="")),"Erro: há linhas sendo puladas - B16.01a05",
IF(AND(M457&lt;&gt;"",OR(M455="",M456="")),"Erro: há linhas sendo puladas - B16.01a05",
IF(AND(M458&lt;&gt;"",OR(M455="",M456="",M457="")),"Erro: há linhas sendo puladas - B16.01a05",
IF(AND(M459&lt;&gt;"",OR(M455="",M456="",M457="",M458="")),"Erro: há linhas sendo puladas - B16.01a05",
"***"))))</f>
        <v>***</v>
      </c>
      <c r="AD455" s="131" t="str">
        <f t="shared" ref="AD455" si="1593" xml:space="preserve">
IF(T455&lt;&gt;"Preenchimento correto","",
IF(K455="","",
IF(M455="Não válido","",
K455)))</f>
        <v/>
      </c>
    </row>
    <row r="456" spans="1:30" ht="15" customHeight="1">
      <c r="A456" s="242"/>
      <c r="B456" s="216"/>
      <c r="C456" s="217"/>
      <c r="D456" s="218"/>
      <c r="E456" s="219"/>
      <c r="F456" s="220"/>
      <c r="G456" s="221"/>
      <c r="H456" s="35">
        <v>2</v>
      </c>
      <c r="I456" s="172"/>
      <c r="J456" s="36" t="str">
        <f xml:space="preserve">
IF(I456="","",
VLOOKUP(I456,'BD EMPRES'!$B$8:$C$507,2,FALSE))</f>
        <v/>
      </c>
      <c r="K456" s="178"/>
      <c r="L456" s="179"/>
      <c r="M456" s="179"/>
      <c r="N456" s="180"/>
      <c r="O456" s="223"/>
      <c r="P456" s="228"/>
      <c r="Q456" s="230"/>
      <c r="R456" s="232"/>
      <c r="S456" s="234"/>
      <c r="T456" s="236"/>
      <c r="U456" s="23"/>
      <c r="V456" s="122"/>
      <c r="W456" s="118"/>
      <c r="X456" s="118"/>
      <c r="Y456" s="118"/>
      <c r="Z456" s="118"/>
      <c r="AA456" s="118"/>
      <c r="AB456" s="118"/>
      <c r="AC456" s="118"/>
      <c r="AD456" s="132" t="str">
        <f t="shared" ref="AD456" si="1594" xml:space="preserve">
IF(T455&lt;&gt;"Preenchimento correto","",
IF(K456="","",
IF(M456="Não válido","",
K456)))</f>
        <v/>
      </c>
    </row>
    <row r="457" spans="1:30" ht="15" customHeight="1">
      <c r="A457" s="242"/>
      <c r="B457" s="216"/>
      <c r="C457" s="217"/>
      <c r="D457" s="218"/>
      <c r="E457" s="219"/>
      <c r="F457" s="220"/>
      <c r="G457" s="221"/>
      <c r="H457" s="35">
        <v>3</v>
      </c>
      <c r="I457" s="172"/>
      <c r="J457" s="36" t="str">
        <f xml:space="preserve">
IF(I457="","",
VLOOKUP(I457,'BD EMPRES'!$B$8:$C$507,2,FALSE))</f>
        <v/>
      </c>
      <c r="K457" s="178"/>
      <c r="L457" s="179"/>
      <c r="M457" s="179"/>
      <c r="N457" s="180"/>
      <c r="O457" s="223"/>
      <c r="P457" s="228"/>
      <c r="Q457" s="230"/>
      <c r="R457" s="232"/>
      <c r="S457" s="234"/>
      <c r="T457" s="236"/>
      <c r="U457" s="23"/>
      <c r="V457" s="122"/>
      <c r="W457" s="118"/>
      <c r="X457" s="118"/>
      <c r="Y457" s="118"/>
      <c r="Z457" s="118"/>
      <c r="AA457" s="118"/>
      <c r="AB457" s="118"/>
      <c r="AC457" s="118"/>
      <c r="AD457" s="132" t="str">
        <f t="shared" ref="AD457" si="1595" xml:space="preserve">
IF(T455&lt;&gt;"Preenchimento correto","",
IF(K457="","",
IF(M457="Não válido","",
K457)))</f>
        <v/>
      </c>
    </row>
    <row r="458" spans="1:30" ht="15" customHeight="1">
      <c r="A458" s="242"/>
      <c r="B458" s="216"/>
      <c r="C458" s="217"/>
      <c r="D458" s="218"/>
      <c r="E458" s="219"/>
      <c r="F458" s="220"/>
      <c r="G458" s="221"/>
      <c r="H458" s="35">
        <v>4</v>
      </c>
      <c r="I458" s="172"/>
      <c r="J458" s="36" t="str">
        <f xml:space="preserve">
IF(I458="","",
VLOOKUP(I458,'BD EMPRES'!$B$8:$C$507,2,FALSE))</f>
        <v/>
      </c>
      <c r="K458" s="178"/>
      <c r="L458" s="179"/>
      <c r="M458" s="179"/>
      <c r="N458" s="180"/>
      <c r="O458" s="223"/>
      <c r="P458" s="228"/>
      <c r="Q458" s="230"/>
      <c r="R458" s="232"/>
      <c r="S458" s="234"/>
      <c r="T458" s="236"/>
      <c r="U458" s="23"/>
      <c r="V458" s="122"/>
      <c r="W458" s="118"/>
      <c r="X458" s="118"/>
      <c r="Y458" s="118"/>
      <c r="Z458" s="118"/>
      <c r="AA458" s="118"/>
      <c r="AB458" s="118"/>
      <c r="AC458" s="118"/>
      <c r="AD458" s="132" t="str">
        <f t="shared" ref="AD458" si="1596" xml:space="preserve">
IF(T455&lt;&gt;"Preenchimento correto","",
IF(K458="","",
IF(M458="Não válido","",
K458)))</f>
        <v/>
      </c>
    </row>
    <row r="459" spans="1:30" ht="15" customHeight="1">
      <c r="A459" s="242"/>
      <c r="B459" s="216"/>
      <c r="C459" s="217"/>
      <c r="D459" s="218"/>
      <c r="E459" s="219"/>
      <c r="F459" s="220"/>
      <c r="G459" s="221"/>
      <c r="H459" s="37">
        <v>5</v>
      </c>
      <c r="I459" s="172"/>
      <c r="J459" s="38" t="str">
        <f xml:space="preserve">
IF(I459="","",
VLOOKUP(I459,'BD EMPRES'!$B$8:$C$507,2,FALSE))</f>
        <v/>
      </c>
      <c r="K459" s="183"/>
      <c r="L459" s="181"/>
      <c r="M459" s="181"/>
      <c r="N459" s="182"/>
      <c r="O459" s="224"/>
      <c r="P459" s="228"/>
      <c r="Q459" s="230"/>
      <c r="R459" s="232"/>
      <c r="S459" s="234"/>
      <c r="T459" s="236"/>
      <c r="U459" s="23"/>
      <c r="V459" s="133"/>
      <c r="W459" s="134"/>
      <c r="X459" s="134"/>
      <c r="Y459" s="134"/>
      <c r="Z459" s="134"/>
      <c r="AA459" s="134"/>
      <c r="AB459" s="134"/>
      <c r="AC459" s="134"/>
      <c r="AD459" s="135" t="str">
        <f t="shared" ref="AD459" si="1597" xml:space="preserve">
IF(T455&gt;"Preenchimento correto","",
IF(K459="","",
IF(M459="Não válido","",
K459)))</f>
        <v/>
      </c>
    </row>
    <row r="460" spans="1:30" ht="15" customHeight="1">
      <c r="A460" s="242"/>
      <c r="B460" s="216" t="str">
        <f>IF(OR('BD ITEM'!$Q102&lt;&gt;"Preenchimento correto"),"",'BD ITEM'!B102)</f>
        <v/>
      </c>
      <c r="C460" s="217" t="str">
        <f>IF(OR('BD ITEM'!$Q102&lt;&gt;"Preenchimento correto"),"",'BD ITEM'!C102)</f>
        <v/>
      </c>
      <c r="D460" s="218" t="str">
        <f>IF(OR('BD ITEM'!$Q102&lt;&gt;"Preenchimento correto"),"",'BD ITEM'!D102)</f>
        <v/>
      </c>
      <c r="E460" s="219" t="str">
        <f>IF(OR('BD ITEM'!$Q102&lt;&gt;"Preenchimento correto"),"",'BD ITEM'!J102)</f>
        <v/>
      </c>
      <c r="F460" s="220" t="str">
        <f>IF(OR('BD ITEM'!$Q102&lt;&gt;"Preenchimento correto"),"",'BD ITEM'!K102)</f>
        <v/>
      </c>
      <c r="G460" s="221" t="str">
        <f>IF(OR('BD ITEM'!$Q102&lt;&gt;"Preenchimento correto"),"",'BD ITEM'!L102)</f>
        <v/>
      </c>
      <c r="H460" s="39">
        <v>1</v>
      </c>
      <c r="I460" s="173"/>
      <c r="J460" s="34" t="str">
        <f xml:space="preserve">
IF(I460="","",
VLOOKUP(I460,'BD EMPRES'!$B$8:$C$507,2,FALSE))</f>
        <v/>
      </c>
      <c r="K460" s="175"/>
      <c r="L460" s="176"/>
      <c r="M460" s="176"/>
      <c r="N460" s="177"/>
      <c r="O460" s="222"/>
      <c r="P460" s="228" t="str">
        <f t="shared" ref="P460" si="1598" xml:space="preserve">
IF(AND(K460="",K461="",K462="",K463="",K464=""),"",
COUNTIFS(K460:K464,"&lt;&gt;""",M460:M464,"=Válido"))</f>
        <v/>
      </c>
      <c r="Q460" s="230" t="str">
        <f t="shared" ref="Q460" si="1599" xml:space="preserve">
IF(T460&lt;&gt;"Preenchimento correto","",
IF(P460=1,0,
IF(P460=0,"",
IF(P460="","",
ROUND(_xlfn.STDEV.S(AD460:AD464)/AVERAGE(AD460:AD464),4)))))</f>
        <v/>
      </c>
      <c r="R460" s="232" t="str">
        <f t="shared" ref="R460" si="1600" xml:space="preserve">
IF(T460&lt;&gt;"Preenchimento correto","",
IF(P460="","",
IF(P460=0,"",
IF(O460="","",
IF(O460="Menor valor",MIN(AD460:AD464),
IF(AND(O460="Tend. central",Q460&lt;=0.25),ROUND(AVERAGE(AD460:AD464),2),
IF(AND(O460="Tend. central",Q460&gt;0.25),ROUND(MEDIAN(AD460:AD464),2))))))))</f>
        <v/>
      </c>
      <c r="S460" s="234" t="str">
        <f t="shared" ref="S460" si="1601" xml:space="preserve">
IF(T460&lt;&gt;"Preenchimento correto","",
IF(O460="","",
IF(P460="","",
IF(P460=0,"",
IF(OR(G460="",R460=""),"",
G460*R460)))))</f>
        <v/>
      </c>
      <c r="T460" s="236" t="str">
        <f t="shared" ref="T460" si="1602" xml:space="preserve">
IF(AND(A460="",B460="",I460="",I461="",I462="",I463="",I464="",K460="",K461="",K462="",K463="",K464="",L460="",L461="",L462="",L463="",L464="",M460="",M461="",M462="",M463="",M464="",O460=""),"",
IF(A460="","Preenchimento incompleto: falta informar o ID SEC - B01.01",
IF(AND(A460&lt;&gt;"",B460&lt;&gt;"",I460="",I461="",I462="",I463="",I464="",K460="",K461="",K462="",K463="",K464="",L460="",L461="",L462="",L463="",L464="",M460="",M461="",M462="",M463="",M464="",O460=""),"Preenchimento incompleto: item sem nenhuma informação de empresa e preço e fonte de preço e validade do orçamento e modalidade de cálculo - B02.01",
IF(AND(B460="",OR(I460&lt;&gt;"",I461&lt;&gt;"",I462&lt;&gt;"",I463&lt;&gt;"",I464&lt;&gt;"",K460&lt;&gt;"",K461&lt;&gt;"",K462&lt;&gt;"",K463&lt;&gt;"",K464&lt;&gt;"",L460&lt;&gt;"",L461&lt;&gt;"",L462&lt;&gt;"",L463&lt;&gt;"",L464&lt;&gt;"",M460&lt;&gt;"",M461&lt;&gt;"",M462&lt;&gt;"",M463&lt;&gt;"",M464&lt;&gt;"",O460&lt;&gt;"")),"Erro: há empresa(s) e/ou preço(s) e/ou fonte(s) de preço e/ou validade(s) do orçamento e/ou modalidade de cálculo informados para item inexistente - B03.01",
IF(AND(I460&lt;&gt;"",OR(K460="",L460="",M460="",O460="")),"Preenchimento incompleto: empresa sem preço e(ou) fonte de preço e(ou) validade do orçamento e(ou) modalidade de cálculo associados - B04.01",
IF(AND(I461&lt;&gt;"",OR(K461="",L461="",M461="",O460="")),"Preenchimento incompleto: empresa sem preço e(ou) fonte de preço e(ou) validade do orçamento e(ou) modalidade de cálculo associados - B04.02",
IF(AND(I462&lt;&gt;"",OR(K462="",L462="",M462="",O460="")),"Preenchimento incompleto: empresa sem preço e(ou) fonte de preço e(ou) validade do orçamento e(ou) modalidade de cálculo associados - B04.03",
IF(AND(I463&lt;&gt;"",OR(K463="",L463="",M463="",O460="")),"Preenchimento incompleto: empresa sem preço e(ou) fonte de preço e(ou) validade do orçamento e(ou) modalidade de cálculo associados - B04.04",
IF(AND(I464&lt;&gt;"",OR(K464="",L464="",M464="",O460="")),"Preenchimento incompleto: empresa sem preço e(ou) fonte de preço e(ou) validade do orçamento e(ou) modalidade de cálculo associados - B04.05",
IF(AND(K460&lt;&gt;"",OR(I460="",L460="",M460="",O460="")),"Preenchimento incompleto: preço sem empresa e(ou) fonte do preço associados e(ou) validade do orçamento e(ou) modalidade de cálculo associados - B05.01",
IF(AND(K461&lt;&gt;"",OR(I461="",L461="",M461="",O460="")),"Preenchimento incompleto: preço sem empresa e(ou) fonte do preço associados e(ou) validade do orçamento e(ou) modalidade de cálculo associados - B05.02",
IF(AND(K462&lt;&gt;"",OR(I462="",L462="",M462="",O460="")),"Preenchimento incompleto: preço sem empresa e(ou) fonte do preço associados e(ou) validade do orçamento e(ou) modalidade de cálculo associados - B05.03",
IF(AND(K463&lt;&gt;"",OR(I463="",L463="",M463="",O460="")),"Preenchimento incompleto: preço sem empresa e(ou) fonte do preço associados e(ou) validade do orçamento e(ou) modalidade de cálculo associados - B05.04",
IF(AND(K464&lt;&gt;"",OR(I464="",L464="",M464="",O460="")),"Preenchimento incompleto: preço sem empresa e(ou) fonte do preço associados e(ou) validade do orçamento e(ou) modalidade de cálculo associados - B05.05",
IF(AND(L460&lt;&gt;"",OR(K460="",I460="",M460="",O460="")),"Preenchimento incompleto: fonte do preço sem empresa e(ou) preço associados e(ou) validade do orçamento e(ou) modalidade de cálculo associados - B06.01",
IF(AND(L461&lt;&gt;"",OR(K461="",I461="",M461="",O460="")),"Preenchimento incompleto: fonte do preço sem empresa e(ou) preço associados e(ou) validade do orçamento e(ou) modalidade de cálculo associados - B06.02",
IF(AND(L462&lt;&gt;"",OR(K462="",I462="",M462="",O460="")),"Preenchimento incompleto: fonte do preço sem empresa e(ou) preço associados e(ou) validade do orçamento e(ou) modalidade de cálculo associados - B06.03",
IF(AND(L463&lt;&gt;"",OR(K463="",I463="",M463="",O460="")),"Preenchimento incompleto: fonte do preço sem empresa e(ou) preço associados e(ou) validade do orçamento e(ou) modalidade de cálculo associados - B06.04",
IF(AND(L464&lt;&gt;"",OR(K464="",I464="",M464="",O460="")),"Preenchimento incompleto: fonte do preço sem empresa e(ou) preço associados e(ou) validade do orçamento e(ou) modalidade de cálculo associados - B06.05",
IF(AND(M460&lt;&gt;"",OR(K460="",I460="",L460="",O460="")),"Preenchimento incompleto: validade do orçamento sem empresa e(ou) preço associados e(ou) fonte do preço e(ou) modalidade de cálculo associados - B07.01",
IF(AND(M461&lt;&gt;"",OR(K461="",I461="",L461="",O460="")),"Preenchimento incompleto: validade do orçamento sem empresa e(ou) preço associados e(ou) fonte do preço e(ou) modalidade de cálculo associados - B07.02",
IF(AND(M462&lt;&gt;"",OR(K462="",I462="",L462="",O460="")),"Preenchimento incompleto: validade do orçamento sem empresa e(ou) preço associados e(ou) fonte do preço e(ou) modalidade de cálculo associados - B07.03",
IF(AND(M463&lt;&gt;"",OR(K463="",I463="",L463="",O460="")),"Preenchimento incompleto: validade do orçamento sem empresa e(ou) preço associados e(ou) fonte do preço e(ou) modalidade de cálculo associados - B07.04",
IF(AND(M464&lt;&gt;"",OR(K464="",I464="",L464="",O460="")),"Preenchimento incompleto: validade do orçamento sem empresa e(ou) preço associados e(ou) fonte do preço e(ou) modalidade de cálculo associados - B07.05",
IF(O460="","Preenchimento incompleto: modalidade de cálculo não informada - B08.01",
IF(V460="Erro: há repetição de empresa de mídia especializada para o item sendo precificado - B09.01a05","Erro: há repetição de empresa de mídia especializada para o item sendo precificado - B09.01a05",
IF(W460="Erro: há repetição de empresa de orçamento de empresa para o item sendo precificado - B10.01a05","Erro: há repetição de empresa de orçamento de empresa para o item sendo precificado - B10.01a05",
IF(X460="Erro: a fonte de preços informada é incompatível com compras governamentais - B11.01a05","Erro: a fonte de preços informada é incompatível com compras governamentais - B11.01a05",
IF(Y460="Erro: a fonte de preços informada é incompatível com compras governamentais - B12.01a05","Erro: a fonte de preços informada é incompatível com compras governamentais - B12.01a05",
IF(Z460="Erro: há linhas sendo puladas - B13.01a04","Erro: há linhas sendo puladas - B13.01a04",
IF(AA460="Erro: há linhas sendo puladas - B14.01a05","Erro: há linhas sendo puladas - B14.01a05",
IF(AB460="Erro: há linhas sendo puladas - B15.01a05","Erro: há linhas sendo puladas - B15.01a05",
IF(AC460="Erro: há linhas sendo puladas - B16.01a05","Erro: há linhas sendo puladas - B16.01a05",
IF(AND(P460&lt;&gt;"",P460=0),"Preenchimento incompleto: número de propostas válidas igual a zero - B17.01",
"Preenchimento correto"))))))))))))))))))))))))))))))))))</f>
        <v/>
      </c>
      <c r="U460" s="23"/>
      <c r="V460" s="121" t="str">
        <f t="shared" ref="V460" si="1603" xml:space="preserve">
IF(COUNTIFS(I460:I464,I460,L460:L464,"=Mídia especializada")&gt;1,"Erro: há repetição de empresa de mídia especializada para o item sendo precificado - B09.01a05",
IF(COUNTIFS(I460:I464,I461,L460:L464,"=Mídia especializada")&gt;1,"Erro: há repetição de empresa de mídia especializada para o item sendo precificado - B09.01a05",
IF(COUNTIFS(I460:I464,I462,L460:L464,"=Mídia especializada")&gt;1,"Erro: há repetição de empresa de mídia especializada para o item sendo precificado - B09.01a05",
IF(COUNTIFS(I460:I464,I463,L460:L464,"=Mídia especializada")&gt;1,"Erro: há repetição de empresa de mídia especializada para o item sendo precificado - B09.01a05",
IF(COUNTIFS(I460:I464,I464,L460:L464,"=Mídia especializada")&gt;1,"Erro: há repetição de empresa de mídia especializada para o item sendo precificado - B09.01a05",
"***")))))</f>
        <v>***</v>
      </c>
      <c r="W460" s="119" t="str">
        <f t="shared" ref="W460" si="1604" xml:space="preserve">
IF(COUNTIFS(I460:I464,I460,L460:L464,"=Orçamento de empresa")&gt;1,"Erro: há repetição de empresa de orçamento de empresa para o item sendo precificado - B10.01a05",
IF(COUNTIFS(I460:I464,I461,L460:L464,"=Orçamento de empresa")&gt;1,"Erro: há repetição de empresa de orçamento de empresa para o item sendo precificado - B10.01a05",
IF(COUNTIFS(I460:I464,I462,L460:L464,"=Orçamento de empresa")&gt;1,"Erro: há repetição de empresa de orçamento de empresa para o item sendo precificado - B10.01a05",
IF(COUNTIFS(I460:I464,I463,L460:L464,"=Orçamento de empresa")&gt;1,"Erro: há repetição de empresa de orçamento de empresa para o item sendo precificado - B10.01a05",
IF(COUNTIFS(I460:I464,I464,L460:L464,"=Orçamento de empresa")&gt;1,"Erro: há repetição de empresa de orçamento de empresa para o item sendo precificado - B10.01a05",
"***")))))</f>
        <v>***</v>
      </c>
      <c r="X460" s="119" t="str">
        <f t="shared" ref="X460" si="1605" xml:space="preserve">
IF(AND(I460="Compras governamentais",K460&lt;&gt;"",L460="Orçamento de empresa"),"Erro: a fonte de preços informada é incompatível com compras governamentais - B11.01a05",
IF(AND(I461="Compras governamentais",K461&lt;&gt;"",L461="Orçamento de empresa"),"Erro: a fonte de preços informada é incompatível com compras governamentais - B11.01a05",
IF(AND(I462="Compras governamentais",K462&lt;&gt;"",L462="Orçamento de empresa"),"Erro: a fonte de preços informada é incompatível com compras governamentais - B11.01a05",
IF(AND(I463="Compras governamentais",K463&lt;&gt;"",L463="Orçamento de empresa"),"Erro: a fonte de preços informada é incompatível com compras governamentais - B11.01a05",
IF(AND(I464="Compras governamentais",K464&lt;&gt;"",L464="Orçamento de empresa"),"Erro: a fonte de preços informada é incompatível com compras governamentais - B11.01a05",
"***")))))</f>
        <v>***</v>
      </c>
      <c r="Y460" s="119" t="str">
        <f t="shared" ref="Y460" si="1606" xml:space="preserve">
IF(AND(I460="Compras governamentais",K460&lt;&gt;"",L460="Mídia especializada"),"Erro: a fonte de preços informada é incompatível com compras governamentais - B12.01a05",
IF(AND(I461="Compras governamentais",K461&lt;&gt;"",L461="Mídia especializada"),"Erro: a fonte de preços informada é incompatível com compras governamentais - B12.01a05",
IF(AND(I462="Compras governamentais",K462&lt;&gt;"",L462="Mídia especializada"),"Erro: a fonte de preços informada é incompatível com compras governamentais - B12.01a05",
IF(AND(I463="Compras governamentais",K463&lt;&gt;"",L463="Mídia especializada"),"Erro: a fonte de preços informada é incompatível com compras governamentais - B12.01a05",
IF(AND(I464="Compras governamentais",K464&lt;&gt;"",L464="Mídia especializada"),"Erro: a fonte de preços informada é incompatível com compras governamentais - B12.01a05",
"***")))))</f>
        <v>***</v>
      </c>
      <c r="Z460" s="119" t="str">
        <f t="shared" ref="Z460" si="1607" xml:space="preserve">
IF(AND(I461&lt;&gt;"",OR(I460="")),"Erro: há linhas sendo puladas - B13.01a04",
IF(AND(I462&lt;&gt;"",OR(I460="",I461="")),"Erro: há linhas sendo puladas - B13.01a04",
IF(AND(I463&lt;&gt;"",OR(I460="",I461="",I462="")),"Erro: há linhas sendo puladas - B13.01a04",
IF(AND(I464&lt;&gt;"",OR(I460="",I461="",I462="",I463="")),"Erro: há linhas sendo puladas - B13.01a04",
"***"))))</f>
        <v>***</v>
      </c>
      <c r="AA460" s="119" t="str">
        <f t="shared" ref="AA460" si="1608" xml:space="preserve">
IF(AND(K461&lt;&gt;"",OR(K460="")),"Erro: há linhas sendo puladas - B14.01a05",
IF(AND(K462&lt;&gt;"",OR(K460="",K461="")),"Erro: há linhas sendo puladas - B14.01a05",
IF(AND(K463&lt;&gt;"",OR(K460="",K461="",K462="")),"Erro: há linhas sendo puladas - B14.01a05",
IF(AND(K464&lt;&gt;"",OR(K460="",K461="",K462="",K463="")),"Erro: há linhas sendo puladas - B14.01a05",
"***"))))</f>
        <v>***</v>
      </c>
      <c r="AB460" s="119" t="str">
        <f t="shared" ref="AB460" si="1609" xml:space="preserve">
IF(AND(L461&lt;&gt;"",OR(L460="")),"Erro: há linhas sendo puladas - B15.01a05",
IF(AND(L462&lt;&gt;"",OR(L460="",L461="")),"Erro: há linhas sendo puladas - B15.01a05",
IF(AND(L463&lt;&gt;"",OR(L460="",L461="",L462="")),"Erro: há linhas sendo puladas - B15.01a05",
IF(AND(L464&lt;&gt;"",OR(L460="",L461="",L462="",L463="")),"Erro: há linhas sendo puladas - B15.01a05",
"***"))))</f>
        <v>***</v>
      </c>
      <c r="AC460" s="119" t="str">
        <f t="shared" ref="AC460" si="1610" xml:space="preserve">
IF(AND(M461&lt;&gt;"",OR(M460="")),"Erro: há linhas sendo puladas - B16.01a05",
IF(AND(M462&lt;&gt;"",OR(M460="",M461="")),"Erro: há linhas sendo puladas - B16.01a05",
IF(AND(M463&lt;&gt;"",OR(M460="",M461="",M462="")),"Erro: há linhas sendo puladas - B16.01a05",
IF(AND(M464&lt;&gt;"",OR(M460="",M461="",M462="",M463="")),"Erro: há linhas sendo puladas - B16.01a05",
"***"))))</f>
        <v>***</v>
      </c>
      <c r="AD460" s="131" t="str">
        <f t="shared" ref="AD460" si="1611" xml:space="preserve">
IF(T460&lt;&gt;"Preenchimento correto","",
IF(K460="","",
IF(M460="Não válido","",
K460)))</f>
        <v/>
      </c>
    </row>
    <row r="461" spans="1:30" ht="15" customHeight="1">
      <c r="A461" s="242"/>
      <c r="B461" s="216"/>
      <c r="C461" s="217"/>
      <c r="D461" s="218"/>
      <c r="E461" s="219"/>
      <c r="F461" s="220"/>
      <c r="G461" s="221"/>
      <c r="H461" s="35">
        <v>2</v>
      </c>
      <c r="I461" s="172"/>
      <c r="J461" s="36" t="str">
        <f xml:space="preserve">
IF(I461="","",
VLOOKUP(I461,'BD EMPRES'!$B$8:$C$507,2,FALSE))</f>
        <v/>
      </c>
      <c r="K461" s="178"/>
      <c r="L461" s="179"/>
      <c r="M461" s="179"/>
      <c r="N461" s="180"/>
      <c r="O461" s="223"/>
      <c r="P461" s="228"/>
      <c r="Q461" s="230"/>
      <c r="R461" s="232"/>
      <c r="S461" s="234"/>
      <c r="T461" s="236"/>
      <c r="U461" s="23"/>
      <c r="V461" s="122"/>
      <c r="W461" s="118"/>
      <c r="X461" s="118"/>
      <c r="Y461" s="118"/>
      <c r="Z461" s="118"/>
      <c r="AA461" s="118"/>
      <c r="AB461" s="118"/>
      <c r="AC461" s="118"/>
      <c r="AD461" s="132" t="str">
        <f t="shared" ref="AD461" si="1612" xml:space="preserve">
IF(T460&lt;&gt;"Preenchimento correto","",
IF(K461="","",
IF(M461="Não válido","",
K461)))</f>
        <v/>
      </c>
    </row>
    <row r="462" spans="1:30" ht="15" customHeight="1">
      <c r="A462" s="242"/>
      <c r="B462" s="216"/>
      <c r="C462" s="217"/>
      <c r="D462" s="218"/>
      <c r="E462" s="219"/>
      <c r="F462" s="220"/>
      <c r="G462" s="221"/>
      <c r="H462" s="35">
        <v>3</v>
      </c>
      <c r="I462" s="172"/>
      <c r="J462" s="36" t="str">
        <f xml:space="preserve">
IF(I462="","",
VLOOKUP(I462,'BD EMPRES'!$B$8:$C$507,2,FALSE))</f>
        <v/>
      </c>
      <c r="K462" s="178"/>
      <c r="L462" s="179"/>
      <c r="M462" s="179"/>
      <c r="N462" s="180"/>
      <c r="O462" s="223"/>
      <c r="P462" s="228"/>
      <c r="Q462" s="230"/>
      <c r="R462" s="232"/>
      <c r="S462" s="234"/>
      <c r="T462" s="236"/>
      <c r="U462" s="23"/>
      <c r="V462" s="122"/>
      <c r="W462" s="118"/>
      <c r="X462" s="118"/>
      <c r="Y462" s="118"/>
      <c r="Z462" s="118"/>
      <c r="AA462" s="118"/>
      <c r="AB462" s="118"/>
      <c r="AC462" s="118"/>
      <c r="AD462" s="132" t="str">
        <f t="shared" ref="AD462" si="1613" xml:space="preserve">
IF(T460&lt;&gt;"Preenchimento correto","",
IF(K462="","",
IF(M462="Não válido","",
K462)))</f>
        <v/>
      </c>
    </row>
    <row r="463" spans="1:30" ht="15" customHeight="1">
      <c r="A463" s="242"/>
      <c r="B463" s="216"/>
      <c r="C463" s="217"/>
      <c r="D463" s="218"/>
      <c r="E463" s="219"/>
      <c r="F463" s="220"/>
      <c r="G463" s="221"/>
      <c r="H463" s="35">
        <v>4</v>
      </c>
      <c r="I463" s="172"/>
      <c r="J463" s="36" t="str">
        <f xml:space="preserve">
IF(I463="","",
VLOOKUP(I463,'BD EMPRES'!$B$8:$C$507,2,FALSE))</f>
        <v/>
      </c>
      <c r="K463" s="178"/>
      <c r="L463" s="179"/>
      <c r="M463" s="179"/>
      <c r="N463" s="180"/>
      <c r="O463" s="223"/>
      <c r="P463" s="228"/>
      <c r="Q463" s="230"/>
      <c r="R463" s="232"/>
      <c r="S463" s="234"/>
      <c r="T463" s="236"/>
      <c r="U463" s="23"/>
      <c r="V463" s="122"/>
      <c r="W463" s="118"/>
      <c r="X463" s="118"/>
      <c r="Y463" s="118"/>
      <c r="Z463" s="118"/>
      <c r="AA463" s="118"/>
      <c r="AB463" s="118"/>
      <c r="AC463" s="118"/>
      <c r="AD463" s="132" t="str">
        <f t="shared" ref="AD463" si="1614" xml:space="preserve">
IF(T460&lt;&gt;"Preenchimento correto","",
IF(K463="","",
IF(M463="Não válido","",
K463)))</f>
        <v/>
      </c>
    </row>
    <row r="464" spans="1:30" ht="15" customHeight="1">
      <c r="A464" s="242"/>
      <c r="B464" s="216"/>
      <c r="C464" s="217"/>
      <c r="D464" s="218"/>
      <c r="E464" s="219"/>
      <c r="F464" s="220"/>
      <c r="G464" s="221"/>
      <c r="H464" s="37">
        <v>5</v>
      </c>
      <c r="I464" s="172"/>
      <c r="J464" s="38" t="str">
        <f xml:space="preserve">
IF(I464="","",
VLOOKUP(I464,'BD EMPRES'!$B$8:$C$507,2,FALSE))</f>
        <v/>
      </c>
      <c r="K464" s="183"/>
      <c r="L464" s="181"/>
      <c r="M464" s="181"/>
      <c r="N464" s="182"/>
      <c r="O464" s="224"/>
      <c r="P464" s="228"/>
      <c r="Q464" s="230"/>
      <c r="R464" s="232"/>
      <c r="S464" s="234"/>
      <c r="T464" s="236"/>
      <c r="U464" s="23"/>
      <c r="V464" s="133"/>
      <c r="W464" s="134"/>
      <c r="X464" s="134"/>
      <c r="Y464" s="134"/>
      <c r="Z464" s="134"/>
      <c r="AA464" s="134"/>
      <c r="AB464" s="134"/>
      <c r="AC464" s="134"/>
      <c r="AD464" s="135" t="str">
        <f t="shared" ref="AD464" si="1615" xml:space="preserve">
IF(T460&gt;"Preenchimento correto","",
IF(K464="","",
IF(M464="Não válido","",
K464)))</f>
        <v/>
      </c>
    </row>
    <row r="465" spans="1:30" ht="15" customHeight="1">
      <c r="A465" s="242"/>
      <c r="B465" s="216" t="str">
        <f>IF(OR('BD ITEM'!$Q103&lt;&gt;"Preenchimento correto"),"",'BD ITEM'!B103)</f>
        <v/>
      </c>
      <c r="C465" s="217" t="str">
        <f>IF(OR('BD ITEM'!$Q103&lt;&gt;"Preenchimento correto"),"",'BD ITEM'!C103)</f>
        <v/>
      </c>
      <c r="D465" s="218" t="str">
        <f>IF(OR('BD ITEM'!$Q103&lt;&gt;"Preenchimento correto"),"",'BD ITEM'!D103)</f>
        <v/>
      </c>
      <c r="E465" s="219" t="str">
        <f>IF(OR('BD ITEM'!$Q103&lt;&gt;"Preenchimento correto"),"",'BD ITEM'!J103)</f>
        <v/>
      </c>
      <c r="F465" s="220" t="str">
        <f>IF(OR('BD ITEM'!$Q103&lt;&gt;"Preenchimento correto"),"",'BD ITEM'!K103)</f>
        <v/>
      </c>
      <c r="G465" s="221" t="str">
        <f>IF(OR('BD ITEM'!$Q103&lt;&gt;"Preenchimento correto"),"",'BD ITEM'!L103)</f>
        <v/>
      </c>
      <c r="H465" s="39">
        <v>1</v>
      </c>
      <c r="I465" s="173"/>
      <c r="J465" s="34" t="str">
        <f xml:space="preserve">
IF(I465="","",
VLOOKUP(I465,'BD EMPRES'!$B$8:$C$507,2,FALSE))</f>
        <v/>
      </c>
      <c r="K465" s="175"/>
      <c r="L465" s="176"/>
      <c r="M465" s="176"/>
      <c r="N465" s="177"/>
      <c r="O465" s="222"/>
      <c r="P465" s="228" t="str">
        <f t="shared" ref="P465" si="1616" xml:space="preserve">
IF(AND(K465="",K466="",K467="",K468="",K469=""),"",
COUNTIFS(K465:K469,"&lt;&gt;""",M465:M469,"=Válido"))</f>
        <v/>
      </c>
      <c r="Q465" s="230" t="str">
        <f t="shared" ref="Q465" si="1617" xml:space="preserve">
IF(T465&lt;&gt;"Preenchimento correto","",
IF(P465=1,0,
IF(P465=0,"",
IF(P465="","",
ROUND(_xlfn.STDEV.S(AD465:AD469)/AVERAGE(AD465:AD469),4)))))</f>
        <v/>
      </c>
      <c r="R465" s="232" t="str">
        <f t="shared" ref="R465" si="1618" xml:space="preserve">
IF(T465&lt;&gt;"Preenchimento correto","",
IF(P465="","",
IF(P465=0,"",
IF(O465="","",
IF(O465="Menor valor",MIN(AD465:AD469),
IF(AND(O465="Tend. central",Q465&lt;=0.25),ROUND(AVERAGE(AD465:AD469),2),
IF(AND(O465="Tend. central",Q465&gt;0.25),ROUND(MEDIAN(AD465:AD469),2))))))))</f>
        <v/>
      </c>
      <c r="S465" s="234" t="str">
        <f t="shared" ref="S465" si="1619" xml:space="preserve">
IF(T465&lt;&gt;"Preenchimento correto","",
IF(O465="","",
IF(P465="","",
IF(P465=0,"",
IF(OR(G465="",R465=""),"",
G465*R465)))))</f>
        <v/>
      </c>
      <c r="T465" s="236" t="str">
        <f t="shared" ref="T465" si="1620" xml:space="preserve">
IF(AND(A465="",B465="",I465="",I466="",I467="",I468="",I469="",K465="",K466="",K467="",K468="",K469="",L465="",L466="",L467="",L468="",L469="",M465="",M466="",M467="",M468="",M469="",O465=""),"",
IF(A465="","Preenchimento incompleto: falta informar o ID SEC - B01.01",
IF(AND(A465&lt;&gt;"",B465&lt;&gt;"",I465="",I466="",I467="",I468="",I469="",K465="",K466="",K467="",K468="",K469="",L465="",L466="",L467="",L468="",L469="",M465="",M466="",M467="",M468="",M469="",O465=""),"Preenchimento incompleto: item sem nenhuma informação de empresa e preço e fonte de preço e validade do orçamento e modalidade de cálculo - B02.01",
IF(AND(B465="",OR(I465&lt;&gt;"",I466&lt;&gt;"",I467&lt;&gt;"",I468&lt;&gt;"",I469&lt;&gt;"",K465&lt;&gt;"",K466&lt;&gt;"",K467&lt;&gt;"",K468&lt;&gt;"",K469&lt;&gt;"",L465&lt;&gt;"",L466&lt;&gt;"",L467&lt;&gt;"",L468&lt;&gt;"",L469&lt;&gt;"",M465&lt;&gt;"",M466&lt;&gt;"",M467&lt;&gt;"",M468&lt;&gt;"",M469&lt;&gt;"",O465&lt;&gt;"")),"Erro: há empresa(s) e/ou preço(s) e/ou fonte(s) de preço e/ou validade(s) do orçamento e/ou modalidade de cálculo informados para item inexistente - B03.01",
IF(AND(I465&lt;&gt;"",OR(K465="",L465="",M465="",O465="")),"Preenchimento incompleto: empresa sem preço e(ou) fonte de preço e(ou) validade do orçamento e(ou) modalidade de cálculo associados - B04.01",
IF(AND(I466&lt;&gt;"",OR(K466="",L466="",M466="",O465="")),"Preenchimento incompleto: empresa sem preço e(ou) fonte de preço e(ou) validade do orçamento e(ou) modalidade de cálculo associados - B04.02",
IF(AND(I467&lt;&gt;"",OR(K467="",L467="",M467="",O465="")),"Preenchimento incompleto: empresa sem preço e(ou) fonte de preço e(ou) validade do orçamento e(ou) modalidade de cálculo associados - B04.03",
IF(AND(I468&lt;&gt;"",OR(K468="",L468="",M468="",O465="")),"Preenchimento incompleto: empresa sem preço e(ou) fonte de preço e(ou) validade do orçamento e(ou) modalidade de cálculo associados - B04.04",
IF(AND(I469&lt;&gt;"",OR(K469="",L469="",M469="",O465="")),"Preenchimento incompleto: empresa sem preço e(ou) fonte de preço e(ou) validade do orçamento e(ou) modalidade de cálculo associados - B04.05",
IF(AND(K465&lt;&gt;"",OR(I465="",L465="",M465="",O465="")),"Preenchimento incompleto: preço sem empresa e(ou) fonte do preço associados e(ou) validade do orçamento e(ou) modalidade de cálculo associados - B05.01",
IF(AND(K466&lt;&gt;"",OR(I466="",L466="",M466="",O465="")),"Preenchimento incompleto: preço sem empresa e(ou) fonte do preço associados e(ou) validade do orçamento e(ou) modalidade de cálculo associados - B05.02",
IF(AND(K467&lt;&gt;"",OR(I467="",L467="",M467="",O465="")),"Preenchimento incompleto: preço sem empresa e(ou) fonte do preço associados e(ou) validade do orçamento e(ou) modalidade de cálculo associados - B05.03",
IF(AND(K468&lt;&gt;"",OR(I468="",L468="",M468="",O465="")),"Preenchimento incompleto: preço sem empresa e(ou) fonte do preço associados e(ou) validade do orçamento e(ou) modalidade de cálculo associados - B05.04",
IF(AND(K469&lt;&gt;"",OR(I469="",L469="",M469="",O465="")),"Preenchimento incompleto: preço sem empresa e(ou) fonte do preço associados e(ou) validade do orçamento e(ou) modalidade de cálculo associados - B05.05",
IF(AND(L465&lt;&gt;"",OR(K465="",I465="",M465="",O465="")),"Preenchimento incompleto: fonte do preço sem empresa e(ou) preço associados e(ou) validade do orçamento e(ou) modalidade de cálculo associados - B06.01",
IF(AND(L466&lt;&gt;"",OR(K466="",I466="",M466="",O465="")),"Preenchimento incompleto: fonte do preço sem empresa e(ou) preço associados e(ou) validade do orçamento e(ou) modalidade de cálculo associados - B06.02",
IF(AND(L467&lt;&gt;"",OR(K467="",I467="",M467="",O465="")),"Preenchimento incompleto: fonte do preço sem empresa e(ou) preço associados e(ou) validade do orçamento e(ou) modalidade de cálculo associados - B06.03",
IF(AND(L468&lt;&gt;"",OR(K468="",I468="",M468="",O465="")),"Preenchimento incompleto: fonte do preço sem empresa e(ou) preço associados e(ou) validade do orçamento e(ou) modalidade de cálculo associados - B06.04",
IF(AND(L469&lt;&gt;"",OR(K469="",I469="",M469="",O465="")),"Preenchimento incompleto: fonte do preço sem empresa e(ou) preço associados e(ou) validade do orçamento e(ou) modalidade de cálculo associados - B06.05",
IF(AND(M465&lt;&gt;"",OR(K465="",I465="",L465="",O465="")),"Preenchimento incompleto: validade do orçamento sem empresa e(ou) preço associados e(ou) fonte do preço e(ou) modalidade de cálculo associados - B07.01",
IF(AND(M466&lt;&gt;"",OR(K466="",I466="",L466="",O465="")),"Preenchimento incompleto: validade do orçamento sem empresa e(ou) preço associados e(ou) fonte do preço e(ou) modalidade de cálculo associados - B07.02",
IF(AND(M467&lt;&gt;"",OR(K467="",I467="",L467="",O465="")),"Preenchimento incompleto: validade do orçamento sem empresa e(ou) preço associados e(ou) fonte do preço e(ou) modalidade de cálculo associados - B07.03",
IF(AND(M468&lt;&gt;"",OR(K468="",I468="",L468="",O465="")),"Preenchimento incompleto: validade do orçamento sem empresa e(ou) preço associados e(ou) fonte do preço e(ou) modalidade de cálculo associados - B07.04",
IF(AND(M469&lt;&gt;"",OR(K469="",I469="",L469="",O465="")),"Preenchimento incompleto: validade do orçamento sem empresa e(ou) preço associados e(ou) fonte do preço e(ou) modalidade de cálculo associados - B07.05",
IF(O465="","Preenchimento incompleto: modalidade de cálculo não informada - B08.01",
IF(V465="Erro: há repetição de empresa de mídia especializada para o item sendo precificado - B09.01a05","Erro: há repetição de empresa de mídia especializada para o item sendo precificado - B09.01a05",
IF(W465="Erro: há repetição de empresa de orçamento de empresa para o item sendo precificado - B10.01a05","Erro: há repetição de empresa de orçamento de empresa para o item sendo precificado - B10.01a05",
IF(X465="Erro: a fonte de preços informada é incompatível com compras governamentais - B11.01a05","Erro: a fonte de preços informada é incompatível com compras governamentais - B11.01a05",
IF(Y465="Erro: a fonte de preços informada é incompatível com compras governamentais - B12.01a05","Erro: a fonte de preços informada é incompatível com compras governamentais - B12.01a05",
IF(Z465="Erro: há linhas sendo puladas - B13.01a04","Erro: há linhas sendo puladas - B13.01a04",
IF(AA465="Erro: há linhas sendo puladas - B14.01a05","Erro: há linhas sendo puladas - B14.01a05",
IF(AB465="Erro: há linhas sendo puladas - B15.01a05","Erro: há linhas sendo puladas - B15.01a05",
IF(AC465="Erro: há linhas sendo puladas - B16.01a05","Erro: há linhas sendo puladas - B16.01a05",
IF(AND(P465&lt;&gt;"",P465=0),"Preenchimento incompleto: número de propostas válidas igual a zero - B17.01",
"Preenchimento correto"))))))))))))))))))))))))))))))))))</f>
        <v/>
      </c>
      <c r="U465" s="23"/>
      <c r="V465" s="121" t="str">
        <f t="shared" ref="V465" si="1621" xml:space="preserve">
IF(COUNTIFS(I465:I469,I465,L465:L469,"=Mídia especializada")&gt;1,"Erro: há repetição de empresa de mídia especializada para o item sendo precificado - B09.01a05",
IF(COUNTIFS(I465:I469,I466,L465:L469,"=Mídia especializada")&gt;1,"Erro: há repetição de empresa de mídia especializada para o item sendo precificado - B09.01a05",
IF(COUNTIFS(I465:I469,I467,L465:L469,"=Mídia especializada")&gt;1,"Erro: há repetição de empresa de mídia especializada para o item sendo precificado - B09.01a05",
IF(COUNTIFS(I465:I469,I468,L465:L469,"=Mídia especializada")&gt;1,"Erro: há repetição de empresa de mídia especializada para o item sendo precificado - B09.01a05",
IF(COUNTIFS(I465:I469,I469,L465:L469,"=Mídia especializada")&gt;1,"Erro: há repetição de empresa de mídia especializada para o item sendo precificado - B09.01a05",
"***")))))</f>
        <v>***</v>
      </c>
      <c r="W465" s="119" t="str">
        <f t="shared" ref="W465" si="1622" xml:space="preserve">
IF(COUNTIFS(I465:I469,I465,L465:L469,"=Orçamento de empresa")&gt;1,"Erro: há repetição de empresa de orçamento de empresa para o item sendo precificado - B10.01a05",
IF(COUNTIFS(I465:I469,I466,L465:L469,"=Orçamento de empresa")&gt;1,"Erro: há repetição de empresa de orçamento de empresa para o item sendo precificado - B10.01a05",
IF(COUNTIFS(I465:I469,I467,L465:L469,"=Orçamento de empresa")&gt;1,"Erro: há repetição de empresa de orçamento de empresa para o item sendo precificado - B10.01a05",
IF(COUNTIFS(I465:I469,I468,L465:L469,"=Orçamento de empresa")&gt;1,"Erro: há repetição de empresa de orçamento de empresa para o item sendo precificado - B10.01a05",
IF(COUNTIFS(I465:I469,I469,L465:L469,"=Orçamento de empresa")&gt;1,"Erro: há repetição de empresa de orçamento de empresa para o item sendo precificado - B10.01a05",
"***")))))</f>
        <v>***</v>
      </c>
      <c r="X465" s="119" t="str">
        <f t="shared" ref="X465" si="1623" xml:space="preserve">
IF(AND(I465="Compras governamentais",K465&lt;&gt;"",L465="Orçamento de empresa"),"Erro: a fonte de preços informada é incompatível com compras governamentais - B11.01a05",
IF(AND(I466="Compras governamentais",K466&lt;&gt;"",L466="Orçamento de empresa"),"Erro: a fonte de preços informada é incompatível com compras governamentais - B11.01a05",
IF(AND(I467="Compras governamentais",K467&lt;&gt;"",L467="Orçamento de empresa"),"Erro: a fonte de preços informada é incompatível com compras governamentais - B11.01a05",
IF(AND(I468="Compras governamentais",K468&lt;&gt;"",L468="Orçamento de empresa"),"Erro: a fonte de preços informada é incompatível com compras governamentais - B11.01a05",
IF(AND(I469="Compras governamentais",K469&lt;&gt;"",L469="Orçamento de empresa"),"Erro: a fonte de preços informada é incompatível com compras governamentais - B11.01a05",
"***")))))</f>
        <v>***</v>
      </c>
      <c r="Y465" s="119" t="str">
        <f t="shared" ref="Y465" si="1624" xml:space="preserve">
IF(AND(I465="Compras governamentais",K465&lt;&gt;"",L465="Mídia especializada"),"Erro: a fonte de preços informada é incompatível com compras governamentais - B12.01a05",
IF(AND(I466="Compras governamentais",K466&lt;&gt;"",L466="Mídia especializada"),"Erro: a fonte de preços informada é incompatível com compras governamentais - B12.01a05",
IF(AND(I467="Compras governamentais",K467&lt;&gt;"",L467="Mídia especializada"),"Erro: a fonte de preços informada é incompatível com compras governamentais - B12.01a05",
IF(AND(I468="Compras governamentais",K468&lt;&gt;"",L468="Mídia especializada"),"Erro: a fonte de preços informada é incompatível com compras governamentais - B12.01a05",
IF(AND(I469="Compras governamentais",K469&lt;&gt;"",L469="Mídia especializada"),"Erro: a fonte de preços informada é incompatível com compras governamentais - B12.01a05",
"***")))))</f>
        <v>***</v>
      </c>
      <c r="Z465" s="119" t="str">
        <f t="shared" ref="Z465" si="1625" xml:space="preserve">
IF(AND(I466&lt;&gt;"",OR(I465="")),"Erro: há linhas sendo puladas - B13.01a04",
IF(AND(I467&lt;&gt;"",OR(I465="",I466="")),"Erro: há linhas sendo puladas - B13.01a04",
IF(AND(I468&lt;&gt;"",OR(I465="",I466="",I467="")),"Erro: há linhas sendo puladas - B13.01a04",
IF(AND(I469&lt;&gt;"",OR(I465="",I466="",I467="",I468="")),"Erro: há linhas sendo puladas - B13.01a04",
"***"))))</f>
        <v>***</v>
      </c>
      <c r="AA465" s="119" t="str">
        <f t="shared" ref="AA465" si="1626" xml:space="preserve">
IF(AND(K466&lt;&gt;"",OR(K465="")),"Erro: há linhas sendo puladas - B14.01a05",
IF(AND(K467&lt;&gt;"",OR(K465="",K466="")),"Erro: há linhas sendo puladas - B14.01a05",
IF(AND(K468&lt;&gt;"",OR(K465="",K466="",K467="")),"Erro: há linhas sendo puladas - B14.01a05",
IF(AND(K469&lt;&gt;"",OR(K465="",K466="",K467="",K468="")),"Erro: há linhas sendo puladas - B14.01a05",
"***"))))</f>
        <v>***</v>
      </c>
      <c r="AB465" s="119" t="str">
        <f t="shared" ref="AB465" si="1627" xml:space="preserve">
IF(AND(L466&lt;&gt;"",OR(L465="")),"Erro: há linhas sendo puladas - B15.01a05",
IF(AND(L467&lt;&gt;"",OR(L465="",L466="")),"Erro: há linhas sendo puladas - B15.01a05",
IF(AND(L468&lt;&gt;"",OR(L465="",L466="",L467="")),"Erro: há linhas sendo puladas - B15.01a05",
IF(AND(L469&lt;&gt;"",OR(L465="",L466="",L467="",L468="")),"Erro: há linhas sendo puladas - B15.01a05",
"***"))))</f>
        <v>***</v>
      </c>
      <c r="AC465" s="119" t="str">
        <f t="shared" ref="AC465" si="1628" xml:space="preserve">
IF(AND(M466&lt;&gt;"",OR(M465="")),"Erro: há linhas sendo puladas - B16.01a05",
IF(AND(M467&lt;&gt;"",OR(M465="",M466="")),"Erro: há linhas sendo puladas - B16.01a05",
IF(AND(M468&lt;&gt;"",OR(M465="",M466="",M467="")),"Erro: há linhas sendo puladas - B16.01a05",
IF(AND(M469&lt;&gt;"",OR(M465="",M466="",M467="",M468="")),"Erro: há linhas sendo puladas - B16.01a05",
"***"))))</f>
        <v>***</v>
      </c>
      <c r="AD465" s="131" t="str">
        <f t="shared" ref="AD465" si="1629" xml:space="preserve">
IF(T465&lt;&gt;"Preenchimento correto","",
IF(K465="","",
IF(M465="Não válido","",
K465)))</f>
        <v/>
      </c>
    </row>
    <row r="466" spans="1:30" ht="15" customHeight="1">
      <c r="A466" s="242"/>
      <c r="B466" s="216"/>
      <c r="C466" s="217"/>
      <c r="D466" s="218"/>
      <c r="E466" s="219"/>
      <c r="F466" s="220"/>
      <c r="G466" s="221"/>
      <c r="H466" s="35">
        <v>2</v>
      </c>
      <c r="I466" s="172"/>
      <c r="J466" s="36" t="str">
        <f xml:space="preserve">
IF(I466="","",
VLOOKUP(I466,'BD EMPRES'!$B$8:$C$507,2,FALSE))</f>
        <v/>
      </c>
      <c r="K466" s="178"/>
      <c r="L466" s="179"/>
      <c r="M466" s="179"/>
      <c r="N466" s="180"/>
      <c r="O466" s="223"/>
      <c r="P466" s="228"/>
      <c r="Q466" s="230"/>
      <c r="R466" s="232"/>
      <c r="S466" s="234"/>
      <c r="T466" s="236"/>
      <c r="U466" s="23"/>
      <c r="V466" s="122"/>
      <c r="W466" s="118"/>
      <c r="X466" s="118"/>
      <c r="Y466" s="118"/>
      <c r="Z466" s="118"/>
      <c r="AA466" s="118"/>
      <c r="AB466" s="118"/>
      <c r="AC466" s="118"/>
      <c r="AD466" s="132" t="str">
        <f t="shared" ref="AD466" si="1630" xml:space="preserve">
IF(T465&lt;&gt;"Preenchimento correto","",
IF(K466="","",
IF(M466="Não válido","",
K466)))</f>
        <v/>
      </c>
    </row>
    <row r="467" spans="1:30" ht="15" customHeight="1">
      <c r="A467" s="242"/>
      <c r="B467" s="216"/>
      <c r="C467" s="217"/>
      <c r="D467" s="218"/>
      <c r="E467" s="219"/>
      <c r="F467" s="220"/>
      <c r="G467" s="221"/>
      <c r="H467" s="35">
        <v>3</v>
      </c>
      <c r="I467" s="172"/>
      <c r="J467" s="36" t="str">
        <f xml:space="preserve">
IF(I467="","",
VLOOKUP(I467,'BD EMPRES'!$B$8:$C$507,2,FALSE))</f>
        <v/>
      </c>
      <c r="K467" s="178"/>
      <c r="L467" s="179"/>
      <c r="M467" s="179"/>
      <c r="N467" s="180"/>
      <c r="O467" s="223"/>
      <c r="P467" s="228"/>
      <c r="Q467" s="230"/>
      <c r="R467" s="232"/>
      <c r="S467" s="234"/>
      <c r="T467" s="236"/>
      <c r="U467" s="23"/>
      <c r="V467" s="122"/>
      <c r="W467" s="118"/>
      <c r="X467" s="118"/>
      <c r="Y467" s="118"/>
      <c r="Z467" s="118"/>
      <c r="AA467" s="118"/>
      <c r="AB467" s="118"/>
      <c r="AC467" s="118"/>
      <c r="AD467" s="132" t="str">
        <f t="shared" ref="AD467" si="1631" xml:space="preserve">
IF(T465&lt;&gt;"Preenchimento correto","",
IF(K467="","",
IF(M467="Não válido","",
K467)))</f>
        <v/>
      </c>
    </row>
    <row r="468" spans="1:30" ht="15" customHeight="1">
      <c r="A468" s="242"/>
      <c r="B468" s="216"/>
      <c r="C468" s="217"/>
      <c r="D468" s="218"/>
      <c r="E468" s="219"/>
      <c r="F468" s="220"/>
      <c r="G468" s="221"/>
      <c r="H468" s="35">
        <v>4</v>
      </c>
      <c r="I468" s="172"/>
      <c r="J468" s="36" t="str">
        <f xml:space="preserve">
IF(I468="","",
VLOOKUP(I468,'BD EMPRES'!$B$8:$C$507,2,FALSE))</f>
        <v/>
      </c>
      <c r="K468" s="178"/>
      <c r="L468" s="179"/>
      <c r="M468" s="179"/>
      <c r="N468" s="180"/>
      <c r="O468" s="223"/>
      <c r="P468" s="228"/>
      <c r="Q468" s="230"/>
      <c r="R468" s="232"/>
      <c r="S468" s="234"/>
      <c r="T468" s="236"/>
      <c r="U468" s="23"/>
      <c r="V468" s="122"/>
      <c r="W468" s="118"/>
      <c r="X468" s="118"/>
      <c r="Y468" s="118"/>
      <c r="Z468" s="118"/>
      <c r="AA468" s="118"/>
      <c r="AB468" s="118"/>
      <c r="AC468" s="118"/>
      <c r="AD468" s="132" t="str">
        <f t="shared" ref="AD468" si="1632" xml:space="preserve">
IF(T465&lt;&gt;"Preenchimento correto","",
IF(K468="","",
IF(M468="Não válido","",
K468)))</f>
        <v/>
      </c>
    </row>
    <row r="469" spans="1:30" ht="15" customHeight="1">
      <c r="A469" s="242"/>
      <c r="B469" s="216"/>
      <c r="C469" s="217"/>
      <c r="D469" s="218"/>
      <c r="E469" s="219"/>
      <c r="F469" s="220"/>
      <c r="G469" s="221"/>
      <c r="H469" s="37">
        <v>5</v>
      </c>
      <c r="I469" s="172"/>
      <c r="J469" s="38" t="str">
        <f xml:space="preserve">
IF(I469="","",
VLOOKUP(I469,'BD EMPRES'!$B$8:$C$507,2,FALSE))</f>
        <v/>
      </c>
      <c r="K469" s="183"/>
      <c r="L469" s="181"/>
      <c r="M469" s="181"/>
      <c r="N469" s="182"/>
      <c r="O469" s="224"/>
      <c r="P469" s="228"/>
      <c r="Q469" s="230"/>
      <c r="R469" s="232"/>
      <c r="S469" s="234"/>
      <c r="T469" s="236"/>
      <c r="U469" s="23"/>
      <c r="V469" s="133"/>
      <c r="W469" s="134"/>
      <c r="X469" s="134"/>
      <c r="Y469" s="134"/>
      <c r="Z469" s="134"/>
      <c r="AA469" s="134"/>
      <c r="AB469" s="134"/>
      <c r="AC469" s="134"/>
      <c r="AD469" s="135" t="str">
        <f t="shared" ref="AD469" si="1633" xml:space="preserve">
IF(T465&gt;"Preenchimento correto","",
IF(K469="","",
IF(M469="Não válido","",
K469)))</f>
        <v/>
      </c>
    </row>
    <row r="470" spans="1:30" ht="15" customHeight="1">
      <c r="A470" s="242"/>
      <c r="B470" s="216" t="str">
        <f>IF(OR('BD ITEM'!$Q104&lt;&gt;"Preenchimento correto"),"",'BD ITEM'!B104)</f>
        <v/>
      </c>
      <c r="C470" s="217" t="str">
        <f>IF(OR('BD ITEM'!$Q104&lt;&gt;"Preenchimento correto"),"",'BD ITEM'!C104)</f>
        <v/>
      </c>
      <c r="D470" s="218" t="str">
        <f>IF(OR('BD ITEM'!$Q104&lt;&gt;"Preenchimento correto"),"",'BD ITEM'!D104)</f>
        <v/>
      </c>
      <c r="E470" s="219" t="str">
        <f>IF(OR('BD ITEM'!$Q104&lt;&gt;"Preenchimento correto"),"",'BD ITEM'!J104)</f>
        <v/>
      </c>
      <c r="F470" s="220" t="str">
        <f>IF(OR('BD ITEM'!$Q104&lt;&gt;"Preenchimento correto"),"",'BD ITEM'!K104)</f>
        <v/>
      </c>
      <c r="G470" s="221" t="str">
        <f>IF(OR('BD ITEM'!$Q104&lt;&gt;"Preenchimento correto"),"",'BD ITEM'!L104)</f>
        <v/>
      </c>
      <c r="H470" s="39">
        <v>1</v>
      </c>
      <c r="I470" s="173"/>
      <c r="J470" s="34" t="str">
        <f xml:space="preserve">
IF(I470="","",
VLOOKUP(I470,'BD EMPRES'!$B$8:$C$507,2,FALSE))</f>
        <v/>
      </c>
      <c r="K470" s="175"/>
      <c r="L470" s="176"/>
      <c r="M470" s="176"/>
      <c r="N470" s="177"/>
      <c r="O470" s="222"/>
      <c r="P470" s="228" t="str">
        <f t="shared" ref="P470" si="1634" xml:space="preserve">
IF(AND(K470="",K471="",K472="",K473="",K474=""),"",
COUNTIFS(K470:K474,"&lt;&gt;""",M470:M474,"=Válido"))</f>
        <v/>
      </c>
      <c r="Q470" s="230" t="str">
        <f t="shared" ref="Q470" si="1635" xml:space="preserve">
IF(T470&lt;&gt;"Preenchimento correto","",
IF(P470=1,0,
IF(P470=0,"",
IF(P470="","",
ROUND(_xlfn.STDEV.S(AD470:AD474)/AVERAGE(AD470:AD474),4)))))</f>
        <v/>
      </c>
      <c r="R470" s="232" t="str">
        <f t="shared" ref="R470" si="1636" xml:space="preserve">
IF(T470&lt;&gt;"Preenchimento correto","",
IF(P470="","",
IF(P470=0,"",
IF(O470="","",
IF(O470="Menor valor",MIN(AD470:AD474),
IF(AND(O470="Tend. central",Q470&lt;=0.25),ROUND(AVERAGE(AD470:AD474),2),
IF(AND(O470="Tend. central",Q470&gt;0.25),ROUND(MEDIAN(AD470:AD474),2))))))))</f>
        <v/>
      </c>
      <c r="S470" s="234" t="str">
        <f t="shared" ref="S470" si="1637" xml:space="preserve">
IF(T470&lt;&gt;"Preenchimento correto","",
IF(O470="","",
IF(P470="","",
IF(P470=0,"",
IF(OR(G470="",R470=""),"",
G470*R470)))))</f>
        <v/>
      </c>
      <c r="T470" s="236" t="str">
        <f t="shared" ref="T470" si="1638" xml:space="preserve">
IF(AND(A470="",B470="",I470="",I471="",I472="",I473="",I474="",K470="",K471="",K472="",K473="",K474="",L470="",L471="",L472="",L473="",L474="",M470="",M471="",M472="",M473="",M474="",O470=""),"",
IF(A470="","Preenchimento incompleto: falta informar o ID SEC - B01.01",
IF(AND(A470&lt;&gt;"",B470&lt;&gt;"",I470="",I471="",I472="",I473="",I474="",K470="",K471="",K472="",K473="",K474="",L470="",L471="",L472="",L473="",L474="",M470="",M471="",M472="",M473="",M474="",O470=""),"Preenchimento incompleto: item sem nenhuma informação de empresa e preço e fonte de preço e validade do orçamento e modalidade de cálculo - B02.01",
IF(AND(B470="",OR(I470&lt;&gt;"",I471&lt;&gt;"",I472&lt;&gt;"",I473&lt;&gt;"",I474&lt;&gt;"",K470&lt;&gt;"",K471&lt;&gt;"",K472&lt;&gt;"",K473&lt;&gt;"",K474&lt;&gt;"",L470&lt;&gt;"",L471&lt;&gt;"",L472&lt;&gt;"",L473&lt;&gt;"",L474&lt;&gt;"",M470&lt;&gt;"",M471&lt;&gt;"",M472&lt;&gt;"",M473&lt;&gt;"",M474&lt;&gt;"",O470&lt;&gt;"")),"Erro: há empresa(s) e/ou preço(s) e/ou fonte(s) de preço e/ou validade(s) do orçamento e/ou modalidade de cálculo informados para item inexistente - B03.01",
IF(AND(I470&lt;&gt;"",OR(K470="",L470="",M470="",O470="")),"Preenchimento incompleto: empresa sem preço e(ou) fonte de preço e(ou) validade do orçamento e(ou) modalidade de cálculo associados - B04.01",
IF(AND(I471&lt;&gt;"",OR(K471="",L471="",M471="",O470="")),"Preenchimento incompleto: empresa sem preço e(ou) fonte de preço e(ou) validade do orçamento e(ou) modalidade de cálculo associados - B04.02",
IF(AND(I472&lt;&gt;"",OR(K472="",L472="",M472="",O470="")),"Preenchimento incompleto: empresa sem preço e(ou) fonte de preço e(ou) validade do orçamento e(ou) modalidade de cálculo associados - B04.03",
IF(AND(I473&lt;&gt;"",OR(K473="",L473="",M473="",O470="")),"Preenchimento incompleto: empresa sem preço e(ou) fonte de preço e(ou) validade do orçamento e(ou) modalidade de cálculo associados - B04.04",
IF(AND(I474&lt;&gt;"",OR(K474="",L474="",M474="",O470="")),"Preenchimento incompleto: empresa sem preço e(ou) fonte de preço e(ou) validade do orçamento e(ou) modalidade de cálculo associados - B04.05",
IF(AND(K470&lt;&gt;"",OR(I470="",L470="",M470="",O470="")),"Preenchimento incompleto: preço sem empresa e(ou) fonte do preço associados e(ou) validade do orçamento e(ou) modalidade de cálculo associados - B05.01",
IF(AND(K471&lt;&gt;"",OR(I471="",L471="",M471="",O470="")),"Preenchimento incompleto: preço sem empresa e(ou) fonte do preço associados e(ou) validade do orçamento e(ou) modalidade de cálculo associados - B05.02",
IF(AND(K472&lt;&gt;"",OR(I472="",L472="",M472="",O470="")),"Preenchimento incompleto: preço sem empresa e(ou) fonte do preço associados e(ou) validade do orçamento e(ou) modalidade de cálculo associados - B05.03",
IF(AND(K473&lt;&gt;"",OR(I473="",L473="",M473="",O470="")),"Preenchimento incompleto: preço sem empresa e(ou) fonte do preço associados e(ou) validade do orçamento e(ou) modalidade de cálculo associados - B05.04",
IF(AND(K474&lt;&gt;"",OR(I474="",L474="",M474="",O470="")),"Preenchimento incompleto: preço sem empresa e(ou) fonte do preço associados e(ou) validade do orçamento e(ou) modalidade de cálculo associados - B05.05",
IF(AND(L470&lt;&gt;"",OR(K470="",I470="",M470="",O470="")),"Preenchimento incompleto: fonte do preço sem empresa e(ou) preço associados e(ou) validade do orçamento e(ou) modalidade de cálculo associados - B06.01",
IF(AND(L471&lt;&gt;"",OR(K471="",I471="",M471="",O470="")),"Preenchimento incompleto: fonte do preço sem empresa e(ou) preço associados e(ou) validade do orçamento e(ou) modalidade de cálculo associados - B06.02",
IF(AND(L472&lt;&gt;"",OR(K472="",I472="",M472="",O470="")),"Preenchimento incompleto: fonte do preço sem empresa e(ou) preço associados e(ou) validade do orçamento e(ou) modalidade de cálculo associados - B06.03",
IF(AND(L473&lt;&gt;"",OR(K473="",I473="",M473="",O470="")),"Preenchimento incompleto: fonte do preço sem empresa e(ou) preço associados e(ou) validade do orçamento e(ou) modalidade de cálculo associados - B06.04",
IF(AND(L474&lt;&gt;"",OR(K474="",I474="",M474="",O470="")),"Preenchimento incompleto: fonte do preço sem empresa e(ou) preço associados e(ou) validade do orçamento e(ou) modalidade de cálculo associados - B06.05",
IF(AND(M470&lt;&gt;"",OR(K470="",I470="",L470="",O470="")),"Preenchimento incompleto: validade do orçamento sem empresa e(ou) preço associados e(ou) fonte do preço e(ou) modalidade de cálculo associados - B07.01",
IF(AND(M471&lt;&gt;"",OR(K471="",I471="",L471="",O470="")),"Preenchimento incompleto: validade do orçamento sem empresa e(ou) preço associados e(ou) fonte do preço e(ou) modalidade de cálculo associados - B07.02",
IF(AND(M472&lt;&gt;"",OR(K472="",I472="",L472="",O470="")),"Preenchimento incompleto: validade do orçamento sem empresa e(ou) preço associados e(ou) fonte do preço e(ou) modalidade de cálculo associados - B07.03",
IF(AND(M473&lt;&gt;"",OR(K473="",I473="",L473="",O470="")),"Preenchimento incompleto: validade do orçamento sem empresa e(ou) preço associados e(ou) fonte do preço e(ou) modalidade de cálculo associados - B07.04",
IF(AND(M474&lt;&gt;"",OR(K474="",I474="",L474="",O470="")),"Preenchimento incompleto: validade do orçamento sem empresa e(ou) preço associados e(ou) fonte do preço e(ou) modalidade de cálculo associados - B07.05",
IF(O470="","Preenchimento incompleto: modalidade de cálculo não informada - B08.01",
IF(V470="Erro: há repetição de empresa de mídia especializada para o item sendo precificado - B09.01a05","Erro: há repetição de empresa de mídia especializada para o item sendo precificado - B09.01a05",
IF(W470="Erro: há repetição de empresa de orçamento de empresa para o item sendo precificado - B10.01a05","Erro: há repetição de empresa de orçamento de empresa para o item sendo precificado - B10.01a05",
IF(X470="Erro: a fonte de preços informada é incompatível com compras governamentais - B11.01a05","Erro: a fonte de preços informada é incompatível com compras governamentais - B11.01a05",
IF(Y470="Erro: a fonte de preços informada é incompatível com compras governamentais - B12.01a05","Erro: a fonte de preços informada é incompatível com compras governamentais - B12.01a05",
IF(Z470="Erro: há linhas sendo puladas - B13.01a04","Erro: há linhas sendo puladas - B13.01a04",
IF(AA470="Erro: há linhas sendo puladas - B14.01a05","Erro: há linhas sendo puladas - B14.01a05",
IF(AB470="Erro: há linhas sendo puladas - B15.01a05","Erro: há linhas sendo puladas - B15.01a05",
IF(AC470="Erro: há linhas sendo puladas - B16.01a05","Erro: há linhas sendo puladas - B16.01a05",
IF(AND(P470&lt;&gt;"",P470=0),"Preenchimento incompleto: número de propostas válidas igual a zero - B17.01",
"Preenchimento correto"))))))))))))))))))))))))))))))))))</f>
        <v/>
      </c>
      <c r="U470" s="23"/>
      <c r="V470" s="121" t="str">
        <f t="shared" ref="V470" si="1639" xml:space="preserve">
IF(COUNTIFS(I470:I474,I470,L470:L474,"=Mídia especializada")&gt;1,"Erro: há repetição de empresa de mídia especializada para o item sendo precificado - B09.01a05",
IF(COUNTIFS(I470:I474,I471,L470:L474,"=Mídia especializada")&gt;1,"Erro: há repetição de empresa de mídia especializada para o item sendo precificado - B09.01a05",
IF(COUNTIFS(I470:I474,I472,L470:L474,"=Mídia especializada")&gt;1,"Erro: há repetição de empresa de mídia especializada para o item sendo precificado - B09.01a05",
IF(COUNTIFS(I470:I474,I473,L470:L474,"=Mídia especializada")&gt;1,"Erro: há repetição de empresa de mídia especializada para o item sendo precificado - B09.01a05",
IF(COUNTIFS(I470:I474,I474,L470:L474,"=Mídia especializada")&gt;1,"Erro: há repetição de empresa de mídia especializada para o item sendo precificado - B09.01a05",
"***")))))</f>
        <v>***</v>
      </c>
      <c r="W470" s="119" t="str">
        <f t="shared" ref="W470" si="1640" xml:space="preserve">
IF(COUNTIFS(I470:I474,I470,L470:L474,"=Orçamento de empresa")&gt;1,"Erro: há repetição de empresa de orçamento de empresa para o item sendo precificado - B10.01a05",
IF(COUNTIFS(I470:I474,I471,L470:L474,"=Orçamento de empresa")&gt;1,"Erro: há repetição de empresa de orçamento de empresa para o item sendo precificado - B10.01a05",
IF(COUNTIFS(I470:I474,I472,L470:L474,"=Orçamento de empresa")&gt;1,"Erro: há repetição de empresa de orçamento de empresa para o item sendo precificado - B10.01a05",
IF(COUNTIFS(I470:I474,I473,L470:L474,"=Orçamento de empresa")&gt;1,"Erro: há repetição de empresa de orçamento de empresa para o item sendo precificado - B10.01a05",
IF(COUNTIFS(I470:I474,I474,L470:L474,"=Orçamento de empresa")&gt;1,"Erro: há repetição de empresa de orçamento de empresa para o item sendo precificado - B10.01a05",
"***")))))</f>
        <v>***</v>
      </c>
      <c r="X470" s="119" t="str">
        <f t="shared" ref="X470" si="1641" xml:space="preserve">
IF(AND(I470="Compras governamentais",K470&lt;&gt;"",L470="Orçamento de empresa"),"Erro: a fonte de preços informada é incompatível com compras governamentais - B11.01a05",
IF(AND(I471="Compras governamentais",K471&lt;&gt;"",L471="Orçamento de empresa"),"Erro: a fonte de preços informada é incompatível com compras governamentais - B11.01a05",
IF(AND(I472="Compras governamentais",K472&lt;&gt;"",L472="Orçamento de empresa"),"Erro: a fonte de preços informada é incompatível com compras governamentais - B11.01a05",
IF(AND(I473="Compras governamentais",K473&lt;&gt;"",L473="Orçamento de empresa"),"Erro: a fonte de preços informada é incompatível com compras governamentais - B11.01a05",
IF(AND(I474="Compras governamentais",K474&lt;&gt;"",L474="Orçamento de empresa"),"Erro: a fonte de preços informada é incompatível com compras governamentais - B11.01a05",
"***")))))</f>
        <v>***</v>
      </c>
      <c r="Y470" s="119" t="str">
        <f t="shared" ref="Y470" si="1642" xml:space="preserve">
IF(AND(I470="Compras governamentais",K470&lt;&gt;"",L470="Mídia especializada"),"Erro: a fonte de preços informada é incompatível com compras governamentais - B12.01a05",
IF(AND(I471="Compras governamentais",K471&lt;&gt;"",L471="Mídia especializada"),"Erro: a fonte de preços informada é incompatível com compras governamentais - B12.01a05",
IF(AND(I472="Compras governamentais",K472&lt;&gt;"",L472="Mídia especializada"),"Erro: a fonte de preços informada é incompatível com compras governamentais - B12.01a05",
IF(AND(I473="Compras governamentais",K473&lt;&gt;"",L473="Mídia especializada"),"Erro: a fonte de preços informada é incompatível com compras governamentais - B12.01a05",
IF(AND(I474="Compras governamentais",K474&lt;&gt;"",L474="Mídia especializada"),"Erro: a fonte de preços informada é incompatível com compras governamentais - B12.01a05",
"***")))))</f>
        <v>***</v>
      </c>
      <c r="Z470" s="119" t="str">
        <f t="shared" ref="Z470" si="1643" xml:space="preserve">
IF(AND(I471&lt;&gt;"",OR(I470="")),"Erro: há linhas sendo puladas - B13.01a04",
IF(AND(I472&lt;&gt;"",OR(I470="",I471="")),"Erro: há linhas sendo puladas - B13.01a04",
IF(AND(I473&lt;&gt;"",OR(I470="",I471="",I472="")),"Erro: há linhas sendo puladas - B13.01a04",
IF(AND(I474&lt;&gt;"",OR(I470="",I471="",I472="",I473="")),"Erro: há linhas sendo puladas - B13.01a04",
"***"))))</f>
        <v>***</v>
      </c>
      <c r="AA470" s="119" t="str">
        <f t="shared" ref="AA470" si="1644" xml:space="preserve">
IF(AND(K471&lt;&gt;"",OR(K470="")),"Erro: há linhas sendo puladas - B14.01a05",
IF(AND(K472&lt;&gt;"",OR(K470="",K471="")),"Erro: há linhas sendo puladas - B14.01a05",
IF(AND(K473&lt;&gt;"",OR(K470="",K471="",K472="")),"Erro: há linhas sendo puladas - B14.01a05",
IF(AND(K474&lt;&gt;"",OR(K470="",K471="",K472="",K473="")),"Erro: há linhas sendo puladas - B14.01a05",
"***"))))</f>
        <v>***</v>
      </c>
      <c r="AB470" s="119" t="str">
        <f t="shared" ref="AB470" si="1645" xml:space="preserve">
IF(AND(L471&lt;&gt;"",OR(L470="")),"Erro: há linhas sendo puladas - B15.01a05",
IF(AND(L472&lt;&gt;"",OR(L470="",L471="")),"Erro: há linhas sendo puladas - B15.01a05",
IF(AND(L473&lt;&gt;"",OR(L470="",L471="",L472="")),"Erro: há linhas sendo puladas - B15.01a05",
IF(AND(L474&lt;&gt;"",OR(L470="",L471="",L472="",L473="")),"Erro: há linhas sendo puladas - B15.01a05",
"***"))))</f>
        <v>***</v>
      </c>
      <c r="AC470" s="119" t="str">
        <f t="shared" ref="AC470" si="1646" xml:space="preserve">
IF(AND(M471&lt;&gt;"",OR(M470="")),"Erro: há linhas sendo puladas - B16.01a05",
IF(AND(M472&lt;&gt;"",OR(M470="",M471="")),"Erro: há linhas sendo puladas - B16.01a05",
IF(AND(M473&lt;&gt;"",OR(M470="",M471="",M472="")),"Erro: há linhas sendo puladas - B16.01a05",
IF(AND(M474&lt;&gt;"",OR(M470="",M471="",M472="",M473="")),"Erro: há linhas sendo puladas - B16.01a05",
"***"))))</f>
        <v>***</v>
      </c>
      <c r="AD470" s="131" t="str">
        <f t="shared" ref="AD470" si="1647" xml:space="preserve">
IF(T470&lt;&gt;"Preenchimento correto","",
IF(K470="","",
IF(M470="Não válido","",
K470)))</f>
        <v/>
      </c>
    </row>
    <row r="471" spans="1:30" ht="15" customHeight="1">
      <c r="A471" s="242"/>
      <c r="B471" s="216"/>
      <c r="C471" s="217"/>
      <c r="D471" s="218"/>
      <c r="E471" s="219"/>
      <c r="F471" s="220"/>
      <c r="G471" s="221"/>
      <c r="H471" s="35">
        <v>2</v>
      </c>
      <c r="I471" s="172"/>
      <c r="J471" s="36" t="str">
        <f xml:space="preserve">
IF(I471="","",
VLOOKUP(I471,'BD EMPRES'!$B$8:$C$507,2,FALSE))</f>
        <v/>
      </c>
      <c r="K471" s="178"/>
      <c r="L471" s="179"/>
      <c r="M471" s="179"/>
      <c r="N471" s="180"/>
      <c r="O471" s="223"/>
      <c r="P471" s="228"/>
      <c r="Q471" s="230"/>
      <c r="R471" s="232"/>
      <c r="S471" s="234"/>
      <c r="T471" s="236"/>
      <c r="U471" s="23"/>
      <c r="V471" s="122"/>
      <c r="W471" s="118"/>
      <c r="X471" s="118"/>
      <c r="Y471" s="118"/>
      <c r="Z471" s="118"/>
      <c r="AA471" s="118"/>
      <c r="AB471" s="118"/>
      <c r="AC471" s="118"/>
      <c r="AD471" s="132" t="str">
        <f t="shared" ref="AD471" si="1648" xml:space="preserve">
IF(T470&lt;&gt;"Preenchimento correto","",
IF(K471="","",
IF(M471="Não válido","",
K471)))</f>
        <v/>
      </c>
    </row>
    <row r="472" spans="1:30" ht="15" customHeight="1">
      <c r="A472" s="242"/>
      <c r="B472" s="216"/>
      <c r="C472" s="217"/>
      <c r="D472" s="218"/>
      <c r="E472" s="219"/>
      <c r="F472" s="220"/>
      <c r="G472" s="221"/>
      <c r="H472" s="35">
        <v>3</v>
      </c>
      <c r="I472" s="172"/>
      <c r="J472" s="36" t="str">
        <f xml:space="preserve">
IF(I472="","",
VLOOKUP(I472,'BD EMPRES'!$B$8:$C$507,2,FALSE))</f>
        <v/>
      </c>
      <c r="K472" s="178"/>
      <c r="L472" s="179"/>
      <c r="M472" s="179"/>
      <c r="N472" s="180"/>
      <c r="O472" s="223"/>
      <c r="P472" s="228"/>
      <c r="Q472" s="230"/>
      <c r="R472" s="232"/>
      <c r="S472" s="234"/>
      <c r="T472" s="236"/>
      <c r="U472" s="23"/>
      <c r="V472" s="122"/>
      <c r="W472" s="118"/>
      <c r="X472" s="118"/>
      <c r="Y472" s="118"/>
      <c r="Z472" s="118"/>
      <c r="AA472" s="118"/>
      <c r="AB472" s="118"/>
      <c r="AC472" s="118"/>
      <c r="AD472" s="132" t="str">
        <f t="shared" ref="AD472" si="1649" xml:space="preserve">
IF(T470&lt;&gt;"Preenchimento correto","",
IF(K472="","",
IF(M472="Não válido","",
K472)))</f>
        <v/>
      </c>
    </row>
    <row r="473" spans="1:30" ht="15" customHeight="1">
      <c r="A473" s="242"/>
      <c r="B473" s="216"/>
      <c r="C473" s="217"/>
      <c r="D473" s="218"/>
      <c r="E473" s="219"/>
      <c r="F473" s="220"/>
      <c r="G473" s="221"/>
      <c r="H473" s="35">
        <v>4</v>
      </c>
      <c r="I473" s="172"/>
      <c r="J473" s="36" t="str">
        <f xml:space="preserve">
IF(I473="","",
VLOOKUP(I473,'BD EMPRES'!$B$8:$C$507,2,FALSE))</f>
        <v/>
      </c>
      <c r="K473" s="178"/>
      <c r="L473" s="179"/>
      <c r="M473" s="179"/>
      <c r="N473" s="180"/>
      <c r="O473" s="223"/>
      <c r="P473" s="228"/>
      <c r="Q473" s="230"/>
      <c r="R473" s="232"/>
      <c r="S473" s="234"/>
      <c r="T473" s="236"/>
      <c r="U473" s="23"/>
      <c r="V473" s="122"/>
      <c r="W473" s="118"/>
      <c r="X473" s="118"/>
      <c r="Y473" s="118"/>
      <c r="Z473" s="118"/>
      <c r="AA473" s="118"/>
      <c r="AB473" s="118"/>
      <c r="AC473" s="118"/>
      <c r="AD473" s="132" t="str">
        <f t="shared" ref="AD473" si="1650" xml:space="preserve">
IF(T470&lt;&gt;"Preenchimento correto","",
IF(K473="","",
IF(M473="Não válido","",
K473)))</f>
        <v/>
      </c>
    </row>
    <row r="474" spans="1:30" ht="15" customHeight="1">
      <c r="A474" s="242"/>
      <c r="B474" s="216"/>
      <c r="C474" s="217"/>
      <c r="D474" s="218"/>
      <c r="E474" s="219"/>
      <c r="F474" s="220"/>
      <c r="G474" s="221"/>
      <c r="H474" s="37">
        <v>5</v>
      </c>
      <c r="I474" s="172"/>
      <c r="J474" s="38" t="str">
        <f xml:space="preserve">
IF(I474="","",
VLOOKUP(I474,'BD EMPRES'!$B$8:$C$507,2,FALSE))</f>
        <v/>
      </c>
      <c r="K474" s="183"/>
      <c r="L474" s="181"/>
      <c r="M474" s="181"/>
      <c r="N474" s="182"/>
      <c r="O474" s="224"/>
      <c r="P474" s="228"/>
      <c r="Q474" s="230"/>
      <c r="R474" s="232"/>
      <c r="S474" s="234"/>
      <c r="T474" s="236"/>
      <c r="U474" s="23"/>
      <c r="V474" s="133"/>
      <c r="W474" s="134"/>
      <c r="X474" s="134"/>
      <c r="Y474" s="134"/>
      <c r="Z474" s="134"/>
      <c r="AA474" s="134"/>
      <c r="AB474" s="134"/>
      <c r="AC474" s="134"/>
      <c r="AD474" s="135" t="str">
        <f t="shared" ref="AD474" si="1651" xml:space="preserve">
IF(T470&gt;"Preenchimento correto","",
IF(K474="","",
IF(M474="Não válido","",
K474)))</f>
        <v/>
      </c>
    </row>
    <row r="475" spans="1:30" ht="15" customHeight="1">
      <c r="A475" s="242"/>
      <c r="B475" s="216" t="str">
        <f>IF(OR('BD ITEM'!$Q105&lt;&gt;"Preenchimento correto"),"",'BD ITEM'!B105)</f>
        <v/>
      </c>
      <c r="C475" s="217" t="str">
        <f>IF(OR('BD ITEM'!$Q105&lt;&gt;"Preenchimento correto"),"",'BD ITEM'!C105)</f>
        <v/>
      </c>
      <c r="D475" s="218" t="str">
        <f>IF(OR('BD ITEM'!$Q105&lt;&gt;"Preenchimento correto"),"",'BD ITEM'!D105)</f>
        <v/>
      </c>
      <c r="E475" s="219" t="str">
        <f>IF(OR('BD ITEM'!$Q105&lt;&gt;"Preenchimento correto"),"",'BD ITEM'!J105)</f>
        <v/>
      </c>
      <c r="F475" s="220" t="str">
        <f>IF(OR('BD ITEM'!$Q105&lt;&gt;"Preenchimento correto"),"",'BD ITEM'!K105)</f>
        <v/>
      </c>
      <c r="G475" s="221" t="str">
        <f>IF(OR('BD ITEM'!$Q105&lt;&gt;"Preenchimento correto"),"",'BD ITEM'!L105)</f>
        <v/>
      </c>
      <c r="H475" s="39">
        <v>1</v>
      </c>
      <c r="I475" s="173"/>
      <c r="J475" s="34" t="str">
        <f xml:space="preserve">
IF(I475="","",
VLOOKUP(I475,'BD EMPRES'!$B$8:$C$507,2,FALSE))</f>
        <v/>
      </c>
      <c r="K475" s="175"/>
      <c r="L475" s="176"/>
      <c r="M475" s="176"/>
      <c r="N475" s="177"/>
      <c r="O475" s="222"/>
      <c r="P475" s="228" t="str">
        <f t="shared" ref="P475" si="1652" xml:space="preserve">
IF(AND(K475="",K476="",K477="",K478="",K479=""),"",
COUNTIFS(K475:K479,"&lt;&gt;""",M475:M479,"=Válido"))</f>
        <v/>
      </c>
      <c r="Q475" s="230" t="str">
        <f t="shared" ref="Q475" si="1653" xml:space="preserve">
IF(T475&lt;&gt;"Preenchimento correto","",
IF(P475=1,0,
IF(P475=0,"",
IF(P475="","",
ROUND(_xlfn.STDEV.S(AD475:AD479)/AVERAGE(AD475:AD479),4)))))</f>
        <v/>
      </c>
      <c r="R475" s="232" t="str">
        <f t="shared" ref="R475" si="1654" xml:space="preserve">
IF(T475&lt;&gt;"Preenchimento correto","",
IF(P475="","",
IF(P475=0,"",
IF(O475="","",
IF(O475="Menor valor",MIN(AD475:AD479),
IF(AND(O475="Tend. central",Q475&lt;=0.25),ROUND(AVERAGE(AD475:AD479),2),
IF(AND(O475="Tend. central",Q475&gt;0.25),ROUND(MEDIAN(AD475:AD479),2))))))))</f>
        <v/>
      </c>
      <c r="S475" s="234" t="str">
        <f t="shared" ref="S475" si="1655" xml:space="preserve">
IF(T475&lt;&gt;"Preenchimento correto","",
IF(O475="","",
IF(P475="","",
IF(P475=0,"",
IF(OR(G475="",R475=""),"",
G475*R475)))))</f>
        <v/>
      </c>
      <c r="T475" s="236" t="str">
        <f t="shared" ref="T475" si="1656" xml:space="preserve">
IF(AND(A475="",B475="",I475="",I476="",I477="",I478="",I479="",K475="",K476="",K477="",K478="",K479="",L475="",L476="",L477="",L478="",L479="",M475="",M476="",M477="",M478="",M479="",O475=""),"",
IF(A475="","Preenchimento incompleto: falta informar o ID SEC - B01.01",
IF(AND(A475&lt;&gt;"",B475&lt;&gt;"",I475="",I476="",I477="",I478="",I479="",K475="",K476="",K477="",K478="",K479="",L475="",L476="",L477="",L478="",L479="",M475="",M476="",M477="",M478="",M479="",O475=""),"Preenchimento incompleto: item sem nenhuma informação de empresa e preço e fonte de preço e validade do orçamento e modalidade de cálculo - B02.01",
IF(AND(B475="",OR(I475&lt;&gt;"",I476&lt;&gt;"",I477&lt;&gt;"",I478&lt;&gt;"",I479&lt;&gt;"",K475&lt;&gt;"",K476&lt;&gt;"",K477&lt;&gt;"",K478&lt;&gt;"",K479&lt;&gt;"",L475&lt;&gt;"",L476&lt;&gt;"",L477&lt;&gt;"",L478&lt;&gt;"",L479&lt;&gt;"",M475&lt;&gt;"",M476&lt;&gt;"",M477&lt;&gt;"",M478&lt;&gt;"",M479&lt;&gt;"",O475&lt;&gt;"")),"Erro: há empresa(s) e/ou preço(s) e/ou fonte(s) de preço e/ou validade(s) do orçamento e/ou modalidade de cálculo informados para item inexistente - B03.01",
IF(AND(I475&lt;&gt;"",OR(K475="",L475="",M475="",O475="")),"Preenchimento incompleto: empresa sem preço e(ou) fonte de preço e(ou) validade do orçamento e(ou) modalidade de cálculo associados - B04.01",
IF(AND(I476&lt;&gt;"",OR(K476="",L476="",M476="",O475="")),"Preenchimento incompleto: empresa sem preço e(ou) fonte de preço e(ou) validade do orçamento e(ou) modalidade de cálculo associados - B04.02",
IF(AND(I477&lt;&gt;"",OR(K477="",L477="",M477="",O475="")),"Preenchimento incompleto: empresa sem preço e(ou) fonte de preço e(ou) validade do orçamento e(ou) modalidade de cálculo associados - B04.03",
IF(AND(I478&lt;&gt;"",OR(K478="",L478="",M478="",O475="")),"Preenchimento incompleto: empresa sem preço e(ou) fonte de preço e(ou) validade do orçamento e(ou) modalidade de cálculo associados - B04.04",
IF(AND(I479&lt;&gt;"",OR(K479="",L479="",M479="",O475="")),"Preenchimento incompleto: empresa sem preço e(ou) fonte de preço e(ou) validade do orçamento e(ou) modalidade de cálculo associados - B04.05",
IF(AND(K475&lt;&gt;"",OR(I475="",L475="",M475="",O475="")),"Preenchimento incompleto: preço sem empresa e(ou) fonte do preço associados e(ou) validade do orçamento e(ou) modalidade de cálculo associados - B05.01",
IF(AND(K476&lt;&gt;"",OR(I476="",L476="",M476="",O475="")),"Preenchimento incompleto: preço sem empresa e(ou) fonte do preço associados e(ou) validade do orçamento e(ou) modalidade de cálculo associados - B05.02",
IF(AND(K477&lt;&gt;"",OR(I477="",L477="",M477="",O475="")),"Preenchimento incompleto: preço sem empresa e(ou) fonte do preço associados e(ou) validade do orçamento e(ou) modalidade de cálculo associados - B05.03",
IF(AND(K478&lt;&gt;"",OR(I478="",L478="",M478="",O475="")),"Preenchimento incompleto: preço sem empresa e(ou) fonte do preço associados e(ou) validade do orçamento e(ou) modalidade de cálculo associados - B05.04",
IF(AND(K479&lt;&gt;"",OR(I479="",L479="",M479="",O475="")),"Preenchimento incompleto: preço sem empresa e(ou) fonte do preço associados e(ou) validade do orçamento e(ou) modalidade de cálculo associados - B05.05",
IF(AND(L475&lt;&gt;"",OR(K475="",I475="",M475="",O475="")),"Preenchimento incompleto: fonte do preço sem empresa e(ou) preço associados e(ou) validade do orçamento e(ou) modalidade de cálculo associados - B06.01",
IF(AND(L476&lt;&gt;"",OR(K476="",I476="",M476="",O475="")),"Preenchimento incompleto: fonte do preço sem empresa e(ou) preço associados e(ou) validade do orçamento e(ou) modalidade de cálculo associados - B06.02",
IF(AND(L477&lt;&gt;"",OR(K477="",I477="",M477="",O475="")),"Preenchimento incompleto: fonte do preço sem empresa e(ou) preço associados e(ou) validade do orçamento e(ou) modalidade de cálculo associados - B06.03",
IF(AND(L478&lt;&gt;"",OR(K478="",I478="",M478="",O475="")),"Preenchimento incompleto: fonte do preço sem empresa e(ou) preço associados e(ou) validade do orçamento e(ou) modalidade de cálculo associados - B06.04",
IF(AND(L479&lt;&gt;"",OR(K479="",I479="",M479="",O475="")),"Preenchimento incompleto: fonte do preço sem empresa e(ou) preço associados e(ou) validade do orçamento e(ou) modalidade de cálculo associados - B06.05",
IF(AND(M475&lt;&gt;"",OR(K475="",I475="",L475="",O475="")),"Preenchimento incompleto: validade do orçamento sem empresa e(ou) preço associados e(ou) fonte do preço e(ou) modalidade de cálculo associados - B07.01",
IF(AND(M476&lt;&gt;"",OR(K476="",I476="",L476="",O475="")),"Preenchimento incompleto: validade do orçamento sem empresa e(ou) preço associados e(ou) fonte do preço e(ou) modalidade de cálculo associados - B07.02",
IF(AND(M477&lt;&gt;"",OR(K477="",I477="",L477="",O475="")),"Preenchimento incompleto: validade do orçamento sem empresa e(ou) preço associados e(ou) fonte do preço e(ou) modalidade de cálculo associados - B07.03",
IF(AND(M478&lt;&gt;"",OR(K478="",I478="",L478="",O475="")),"Preenchimento incompleto: validade do orçamento sem empresa e(ou) preço associados e(ou) fonte do preço e(ou) modalidade de cálculo associados - B07.04",
IF(AND(M479&lt;&gt;"",OR(K479="",I479="",L479="",O475="")),"Preenchimento incompleto: validade do orçamento sem empresa e(ou) preço associados e(ou) fonte do preço e(ou) modalidade de cálculo associados - B07.05",
IF(O475="","Preenchimento incompleto: modalidade de cálculo não informada - B08.01",
IF(V475="Erro: há repetição de empresa de mídia especializada para o item sendo precificado - B09.01a05","Erro: há repetição de empresa de mídia especializada para o item sendo precificado - B09.01a05",
IF(W475="Erro: há repetição de empresa de orçamento de empresa para o item sendo precificado - B10.01a05","Erro: há repetição de empresa de orçamento de empresa para o item sendo precificado - B10.01a05",
IF(X475="Erro: a fonte de preços informada é incompatível com compras governamentais - B11.01a05","Erro: a fonte de preços informada é incompatível com compras governamentais - B11.01a05",
IF(Y475="Erro: a fonte de preços informada é incompatível com compras governamentais - B12.01a05","Erro: a fonte de preços informada é incompatível com compras governamentais - B12.01a05",
IF(Z475="Erro: há linhas sendo puladas - B13.01a04","Erro: há linhas sendo puladas - B13.01a04",
IF(AA475="Erro: há linhas sendo puladas - B14.01a05","Erro: há linhas sendo puladas - B14.01a05",
IF(AB475="Erro: há linhas sendo puladas - B15.01a05","Erro: há linhas sendo puladas - B15.01a05",
IF(AC475="Erro: há linhas sendo puladas - B16.01a05","Erro: há linhas sendo puladas - B16.01a05",
IF(AND(P475&lt;&gt;"",P475=0),"Preenchimento incompleto: número de propostas válidas igual a zero - B17.01",
"Preenchimento correto"))))))))))))))))))))))))))))))))))</f>
        <v/>
      </c>
      <c r="U475" s="23"/>
      <c r="V475" s="121" t="str">
        <f t="shared" ref="V475" si="1657" xml:space="preserve">
IF(COUNTIFS(I475:I479,I475,L475:L479,"=Mídia especializada")&gt;1,"Erro: há repetição de empresa de mídia especializada para o item sendo precificado - B09.01a05",
IF(COUNTIFS(I475:I479,I476,L475:L479,"=Mídia especializada")&gt;1,"Erro: há repetição de empresa de mídia especializada para o item sendo precificado - B09.01a05",
IF(COUNTIFS(I475:I479,I477,L475:L479,"=Mídia especializada")&gt;1,"Erro: há repetição de empresa de mídia especializada para o item sendo precificado - B09.01a05",
IF(COUNTIFS(I475:I479,I478,L475:L479,"=Mídia especializada")&gt;1,"Erro: há repetição de empresa de mídia especializada para o item sendo precificado - B09.01a05",
IF(COUNTIFS(I475:I479,I479,L475:L479,"=Mídia especializada")&gt;1,"Erro: há repetição de empresa de mídia especializada para o item sendo precificado - B09.01a05",
"***")))))</f>
        <v>***</v>
      </c>
      <c r="W475" s="119" t="str">
        <f t="shared" ref="W475" si="1658" xml:space="preserve">
IF(COUNTIFS(I475:I479,I475,L475:L479,"=Orçamento de empresa")&gt;1,"Erro: há repetição de empresa de orçamento de empresa para o item sendo precificado - B10.01a05",
IF(COUNTIFS(I475:I479,I476,L475:L479,"=Orçamento de empresa")&gt;1,"Erro: há repetição de empresa de orçamento de empresa para o item sendo precificado - B10.01a05",
IF(COUNTIFS(I475:I479,I477,L475:L479,"=Orçamento de empresa")&gt;1,"Erro: há repetição de empresa de orçamento de empresa para o item sendo precificado - B10.01a05",
IF(COUNTIFS(I475:I479,I478,L475:L479,"=Orçamento de empresa")&gt;1,"Erro: há repetição de empresa de orçamento de empresa para o item sendo precificado - B10.01a05",
IF(COUNTIFS(I475:I479,I479,L475:L479,"=Orçamento de empresa")&gt;1,"Erro: há repetição de empresa de orçamento de empresa para o item sendo precificado - B10.01a05",
"***")))))</f>
        <v>***</v>
      </c>
      <c r="X475" s="119" t="str">
        <f t="shared" ref="X475" si="1659" xml:space="preserve">
IF(AND(I475="Compras governamentais",K475&lt;&gt;"",L475="Orçamento de empresa"),"Erro: a fonte de preços informada é incompatível com compras governamentais - B11.01a05",
IF(AND(I476="Compras governamentais",K476&lt;&gt;"",L476="Orçamento de empresa"),"Erro: a fonte de preços informada é incompatível com compras governamentais - B11.01a05",
IF(AND(I477="Compras governamentais",K477&lt;&gt;"",L477="Orçamento de empresa"),"Erro: a fonte de preços informada é incompatível com compras governamentais - B11.01a05",
IF(AND(I478="Compras governamentais",K478&lt;&gt;"",L478="Orçamento de empresa"),"Erro: a fonte de preços informada é incompatível com compras governamentais - B11.01a05",
IF(AND(I479="Compras governamentais",K479&lt;&gt;"",L479="Orçamento de empresa"),"Erro: a fonte de preços informada é incompatível com compras governamentais - B11.01a05",
"***")))))</f>
        <v>***</v>
      </c>
      <c r="Y475" s="119" t="str">
        <f t="shared" ref="Y475" si="1660" xml:space="preserve">
IF(AND(I475="Compras governamentais",K475&lt;&gt;"",L475="Mídia especializada"),"Erro: a fonte de preços informada é incompatível com compras governamentais - B12.01a05",
IF(AND(I476="Compras governamentais",K476&lt;&gt;"",L476="Mídia especializada"),"Erro: a fonte de preços informada é incompatível com compras governamentais - B12.01a05",
IF(AND(I477="Compras governamentais",K477&lt;&gt;"",L477="Mídia especializada"),"Erro: a fonte de preços informada é incompatível com compras governamentais - B12.01a05",
IF(AND(I478="Compras governamentais",K478&lt;&gt;"",L478="Mídia especializada"),"Erro: a fonte de preços informada é incompatível com compras governamentais - B12.01a05",
IF(AND(I479="Compras governamentais",K479&lt;&gt;"",L479="Mídia especializada"),"Erro: a fonte de preços informada é incompatível com compras governamentais - B12.01a05",
"***")))))</f>
        <v>***</v>
      </c>
      <c r="Z475" s="119" t="str">
        <f t="shared" ref="Z475" si="1661" xml:space="preserve">
IF(AND(I476&lt;&gt;"",OR(I475="")),"Erro: há linhas sendo puladas - B13.01a04",
IF(AND(I477&lt;&gt;"",OR(I475="",I476="")),"Erro: há linhas sendo puladas - B13.01a04",
IF(AND(I478&lt;&gt;"",OR(I475="",I476="",I477="")),"Erro: há linhas sendo puladas - B13.01a04",
IF(AND(I479&lt;&gt;"",OR(I475="",I476="",I477="",I478="")),"Erro: há linhas sendo puladas - B13.01a04",
"***"))))</f>
        <v>***</v>
      </c>
      <c r="AA475" s="119" t="str">
        <f t="shared" ref="AA475" si="1662" xml:space="preserve">
IF(AND(K476&lt;&gt;"",OR(K475="")),"Erro: há linhas sendo puladas - B14.01a05",
IF(AND(K477&lt;&gt;"",OR(K475="",K476="")),"Erro: há linhas sendo puladas - B14.01a05",
IF(AND(K478&lt;&gt;"",OR(K475="",K476="",K477="")),"Erro: há linhas sendo puladas - B14.01a05",
IF(AND(K479&lt;&gt;"",OR(K475="",K476="",K477="",K478="")),"Erro: há linhas sendo puladas - B14.01a05",
"***"))))</f>
        <v>***</v>
      </c>
      <c r="AB475" s="119" t="str">
        <f t="shared" ref="AB475" si="1663" xml:space="preserve">
IF(AND(L476&lt;&gt;"",OR(L475="")),"Erro: há linhas sendo puladas - B15.01a05",
IF(AND(L477&lt;&gt;"",OR(L475="",L476="")),"Erro: há linhas sendo puladas - B15.01a05",
IF(AND(L478&lt;&gt;"",OR(L475="",L476="",L477="")),"Erro: há linhas sendo puladas - B15.01a05",
IF(AND(L479&lt;&gt;"",OR(L475="",L476="",L477="",L478="")),"Erro: há linhas sendo puladas - B15.01a05",
"***"))))</f>
        <v>***</v>
      </c>
      <c r="AC475" s="119" t="str">
        <f t="shared" ref="AC475" si="1664" xml:space="preserve">
IF(AND(M476&lt;&gt;"",OR(M475="")),"Erro: há linhas sendo puladas - B16.01a05",
IF(AND(M477&lt;&gt;"",OR(M475="",M476="")),"Erro: há linhas sendo puladas - B16.01a05",
IF(AND(M478&lt;&gt;"",OR(M475="",M476="",M477="")),"Erro: há linhas sendo puladas - B16.01a05",
IF(AND(M479&lt;&gt;"",OR(M475="",M476="",M477="",M478="")),"Erro: há linhas sendo puladas - B16.01a05",
"***"))))</f>
        <v>***</v>
      </c>
      <c r="AD475" s="131" t="str">
        <f t="shared" ref="AD475" si="1665" xml:space="preserve">
IF(T475&lt;&gt;"Preenchimento correto","",
IF(K475="","",
IF(M475="Não válido","",
K475)))</f>
        <v/>
      </c>
    </row>
    <row r="476" spans="1:30" ht="15" customHeight="1">
      <c r="A476" s="242"/>
      <c r="B476" s="216"/>
      <c r="C476" s="217"/>
      <c r="D476" s="218"/>
      <c r="E476" s="219"/>
      <c r="F476" s="220"/>
      <c r="G476" s="221"/>
      <c r="H476" s="35">
        <v>2</v>
      </c>
      <c r="I476" s="172"/>
      <c r="J476" s="36" t="str">
        <f xml:space="preserve">
IF(I476="","",
VLOOKUP(I476,'BD EMPRES'!$B$8:$C$507,2,FALSE))</f>
        <v/>
      </c>
      <c r="K476" s="178"/>
      <c r="L476" s="179"/>
      <c r="M476" s="179"/>
      <c r="N476" s="180"/>
      <c r="O476" s="223"/>
      <c r="P476" s="228"/>
      <c r="Q476" s="230"/>
      <c r="R476" s="232"/>
      <c r="S476" s="234"/>
      <c r="T476" s="236"/>
      <c r="U476" s="23"/>
      <c r="V476" s="122"/>
      <c r="W476" s="118"/>
      <c r="X476" s="118"/>
      <c r="Y476" s="118"/>
      <c r="Z476" s="118"/>
      <c r="AA476" s="118"/>
      <c r="AB476" s="118"/>
      <c r="AC476" s="118"/>
      <c r="AD476" s="132" t="str">
        <f t="shared" ref="AD476" si="1666" xml:space="preserve">
IF(T475&lt;&gt;"Preenchimento correto","",
IF(K476="","",
IF(M476="Não válido","",
K476)))</f>
        <v/>
      </c>
    </row>
    <row r="477" spans="1:30" ht="15" customHeight="1">
      <c r="A477" s="242"/>
      <c r="B477" s="216"/>
      <c r="C477" s="217"/>
      <c r="D477" s="218"/>
      <c r="E477" s="219"/>
      <c r="F477" s="220"/>
      <c r="G477" s="221"/>
      <c r="H477" s="35">
        <v>3</v>
      </c>
      <c r="I477" s="172"/>
      <c r="J477" s="36" t="str">
        <f xml:space="preserve">
IF(I477="","",
VLOOKUP(I477,'BD EMPRES'!$B$8:$C$507,2,FALSE))</f>
        <v/>
      </c>
      <c r="K477" s="178"/>
      <c r="L477" s="179"/>
      <c r="M477" s="179"/>
      <c r="N477" s="180"/>
      <c r="O477" s="223"/>
      <c r="P477" s="228"/>
      <c r="Q477" s="230"/>
      <c r="R477" s="232"/>
      <c r="S477" s="234"/>
      <c r="T477" s="236"/>
      <c r="U477" s="23"/>
      <c r="V477" s="122"/>
      <c r="W477" s="118"/>
      <c r="X477" s="118"/>
      <c r="Y477" s="118"/>
      <c r="Z477" s="118"/>
      <c r="AA477" s="118"/>
      <c r="AB477" s="118"/>
      <c r="AC477" s="118"/>
      <c r="AD477" s="132" t="str">
        <f t="shared" ref="AD477" si="1667" xml:space="preserve">
IF(T475&lt;&gt;"Preenchimento correto","",
IF(K477="","",
IF(M477="Não válido","",
K477)))</f>
        <v/>
      </c>
    </row>
    <row r="478" spans="1:30" ht="15" customHeight="1">
      <c r="A478" s="242"/>
      <c r="B478" s="216"/>
      <c r="C478" s="217"/>
      <c r="D478" s="218"/>
      <c r="E478" s="219"/>
      <c r="F478" s="220"/>
      <c r="G478" s="221"/>
      <c r="H478" s="35">
        <v>4</v>
      </c>
      <c r="I478" s="172"/>
      <c r="J478" s="36" t="str">
        <f xml:space="preserve">
IF(I478="","",
VLOOKUP(I478,'BD EMPRES'!$B$8:$C$507,2,FALSE))</f>
        <v/>
      </c>
      <c r="K478" s="178"/>
      <c r="L478" s="179"/>
      <c r="M478" s="179"/>
      <c r="N478" s="180"/>
      <c r="O478" s="223"/>
      <c r="P478" s="228"/>
      <c r="Q478" s="230"/>
      <c r="R478" s="232"/>
      <c r="S478" s="234"/>
      <c r="T478" s="236"/>
      <c r="U478" s="23"/>
      <c r="V478" s="122"/>
      <c r="W478" s="118"/>
      <c r="X478" s="118"/>
      <c r="Y478" s="118"/>
      <c r="Z478" s="118"/>
      <c r="AA478" s="118"/>
      <c r="AB478" s="118"/>
      <c r="AC478" s="118"/>
      <c r="AD478" s="132" t="str">
        <f t="shared" ref="AD478" si="1668" xml:space="preserve">
IF(T475&lt;&gt;"Preenchimento correto","",
IF(K478="","",
IF(M478="Não válido","",
K478)))</f>
        <v/>
      </c>
    </row>
    <row r="479" spans="1:30" ht="15" customHeight="1">
      <c r="A479" s="242"/>
      <c r="B479" s="216"/>
      <c r="C479" s="217"/>
      <c r="D479" s="218"/>
      <c r="E479" s="219"/>
      <c r="F479" s="220"/>
      <c r="G479" s="221"/>
      <c r="H479" s="37">
        <v>5</v>
      </c>
      <c r="I479" s="172"/>
      <c r="J479" s="38" t="str">
        <f xml:space="preserve">
IF(I479="","",
VLOOKUP(I479,'BD EMPRES'!$B$8:$C$507,2,FALSE))</f>
        <v/>
      </c>
      <c r="K479" s="183"/>
      <c r="L479" s="181"/>
      <c r="M479" s="181"/>
      <c r="N479" s="182"/>
      <c r="O479" s="224"/>
      <c r="P479" s="228"/>
      <c r="Q479" s="230"/>
      <c r="R479" s="232"/>
      <c r="S479" s="234"/>
      <c r="T479" s="236"/>
      <c r="U479" s="23"/>
      <c r="V479" s="133"/>
      <c r="W479" s="134"/>
      <c r="X479" s="134"/>
      <c r="Y479" s="134"/>
      <c r="Z479" s="134"/>
      <c r="AA479" s="134"/>
      <c r="AB479" s="134"/>
      <c r="AC479" s="134"/>
      <c r="AD479" s="135" t="str">
        <f t="shared" ref="AD479" si="1669" xml:space="preserve">
IF(T475&gt;"Preenchimento correto","",
IF(K479="","",
IF(M479="Não válido","",
K479)))</f>
        <v/>
      </c>
    </row>
    <row r="480" spans="1:30" ht="15" customHeight="1">
      <c r="A480" s="242"/>
      <c r="B480" s="216" t="str">
        <f>IF(OR('BD ITEM'!$Q106&lt;&gt;"Preenchimento correto"),"",'BD ITEM'!B106)</f>
        <v/>
      </c>
      <c r="C480" s="217" t="str">
        <f>IF(OR('BD ITEM'!$Q106&lt;&gt;"Preenchimento correto"),"",'BD ITEM'!C106)</f>
        <v/>
      </c>
      <c r="D480" s="218" t="str">
        <f>IF(OR('BD ITEM'!$Q106&lt;&gt;"Preenchimento correto"),"",'BD ITEM'!D106)</f>
        <v/>
      </c>
      <c r="E480" s="219" t="str">
        <f>IF(OR('BD ITEM'!$Q106&lt;&gt;"Preenchimento correto"),"",'BD ITEM'!J106)</f>
        <v/>
      </c>
      <c r="F480" s="220" t="str">
        <f>IF(OR('BD ITEM'!$Q106&lt;&gt;"Preenchimento correto"),"",'BD ITEM'!K106)</f>
        <v/>
      </c>
      <c r="G480" s="221" t="str">
        <f>IF(OR('BD ITEM'!$Q106&lt;&gt;"Preenchimento correto"),"",'BD ITEM'!L106)</f>
        <v/>
      </c>
      <c r="H480" s="39">
        <v>1</v>
      </c>
      <c r="I480" s="173"/>
      <c r="J480" s="34" t="str">
        <f xml:space="preserve">
IF(I480="","",
VLOOKUP(I480,'BD EMPRES'!$B$8:$C$507,2,FALSE))</f>
        <v/>
      </c>
      <c r="K480" s="175"/>
      <c r="L480" s="176"/>
      <c r="M480" s="176"/>
      <c r="N480" s="177"/>
      <c r="O480" s="222"/>
      <c r="P480" s="228" t="str">
        <f t="shared" ref="P480" si="1670" xml:space="preserve">
IF(AND(K480="",K481="",K482="",K483="",K484=""),"",
COUNTIFS(K480:K484,"&lt;&gt;""",M480:M484,"=Válido"))</f>
        <v/>
      </c>
      <c r="Q480" s="230" t="str">
        <f t="shared" ref="Q480" si="1671" xml:space="preserve">
IF(T480&lt;&gt;"Preenchimento correto","",
IF(P480=1,0,
IF(P480=0,"",
IF(P480="","",
ROUND(_xlfn.STDEV.S(AD480:AD484)/AVERAGE(AD480:AD484),4)))))</f>
        <v/>
      </c>
      <c r="R480" s="232" t="str">
        <f t="shared" ref="R480" si="1672" xml:space="preserve">
IF(T480&lt;&gt;"Preenchimento correto","",
IF(P480="","",
IF(P480=0,"",
IF(O480="","",
IF(O480="Menor valor",MIN(AD480:AD484),
IF(AND(O480="Tend. central",Q480&lt;=0.25),ROUND(AVERAGE(AD480:AD484),2),
IF(AND(O480="Tend. central",Q480&gt;0.25),ROUND(MEDIAN(AD480:AD484),2))))))))</f>
        <v/>
      </c>
      <c r="S480" s="234" t="str">
        <f t="shared" ref="S480" si="1673" xml:space="preserve">
IF(T480&lt;&gt;"Preenchimento correto","",
IF(O480="","",
IF(P480="","",
IF(P480=0,"",
IF(OR(G480="",R480=""),"",
G480*R480)))))</f>
        <v/>
      </c>
      <c r="T480" s="236" t="str">
        <f t="shared" ref="T480" si="1674" xml:space="preserve">
IF(AND(A480="",B480="",I480="",I481="",I482="",I483="",I484="",K480="",K481="",K482="",K483="",K484="",L480="",L481="",L482="",L483="",L484="",M480="",M481="",M482="",M483="",M484="",O480=""),"",
IF(A480="","Preenchimento incompleto: falta informar o ID SEC - B01.01",
IF(AND(A480&lt;&gt;"",B480&lt;&gt;"",I480="",I481="",I482="",I483="",I484="",K480="",K481="",K482="",K483="",K484="",L480="",L481="",L482="",L483="",L484="",M480="",M481="",M482="",M483="",M484="",O480=""),"Preenchimento incompleto: item sem nenhuma informação de empresa e preço e fonte de preço e validade do orçamento e modalidade de cálculo - B02.01",
IF(AND(B480="",OR(I480&lt;&gt;"",I481&lt;&gt;"",I482&lt;&gt;"",I483&lt;&gt;"",I484&lt;&gt;"",K480&lt;&gt;"",K481&lt;&gt;"",K482&lt;&gt;"",K483&lt;&gt;"",K484&lt;&gt;"",L480&lt;&gt;"",L481&lt;&gt;"",L482&lt;&gt;"",L483&lt;&gt;"",L484&lt;&gt;"",M480&lt;&gt;"",M481&lt;&gt;"",M482&lt;&gt;"",M483&lt;&gt;"",M484&lt;&gt;"",O480&lt;&gt;"")),"Erro: há empresa(s) e/ou preço(s) e/ou fonte(s) de preço e/ou validade(s) do orçamento e/ou modalidade de cálculo informados para item inexistente - B03.01",
IF(AND(I480&lt;&gt;"",OR(K480="",L480="",M480="",O480="")),"Preenchimento incompleto: empresa sem preço e(ou) fonte de preço e(ou) validade do orçamento e(ou) modalidade de cálculo associados - B04.01",
IF(AND(I481&lt;&gt;"",OR(K481="",L481="",M481="",O480="")),"Preenchimento incompleto: empresa sem preço e(ou) fonte de preço e(ou) validade do orçamento e(ou) modalidade de cálculo associados - B04.02",
IF(AND(I482&lt;&gt;"",OR(K482="",L482="",M482="",O480="")),"Preenchimento incompleto: empresa sem preço e(ou) fonte de preço e(ou) validade do orçamento e(ou) modalidade de cálculo associados - B04.03",
IF(AND(I483&lt;&gt;"",OR(K483="",L483="",M483="",O480="")),"Preenchimento incompleto: empresa sem preço e(ou) fonte de preço e(ou) validade do orçamento e(ou) modalidade de cálculo associados - B04.04",
IF(AND(I484&lt;&gt;"",OR(K484="",L484="",M484="",O480="")),"Preenchimento incompleto: empresa sem preço e(ou) fonte de preço e(ou) validade do orçamento e(ou) modalidade de cálculo associados - B04.05",
IF(AND(K480&lt;&gt;"",OR(I480="",L480="",M480="",O480="")),"Preenchimento incompleto: preço sem empresa e(ou) fonte do preço associados e(ou) validade do orçamento e(ou) modalidade de cálculo associados - B05.01",
IF(AND(K481&lt;&gt;"",OR(I481="",L481="",M481="",O480="")),"Preenchimento incompleto: preço sem empresa e(ou) fonte do preço associados e(ou) validade do orçamento e(ou) modalidade de cálculo associados - B05.02",
IF(AND(K482&lt;&gt;"",OR(I482="",L482="",M482="",O480="")),"Preenchimento incompleto: preço sem empresa e(ou) fonte do preço associados e(ou) validade do orçamento e(ou) modalidade de cálculo associados - B05.03",
IF(AND(K483&lt;&gt;"",OR(I483="",L483="",M483="",O480="")),"Preenchimento incompleto: preço sem empresa e(ou) fonte do preço associados e(ou) validade do orçamento e(ou) modalidade de cálculo associados - B05.04",
IF(AND(K484&lt;&gt;"",OR(I484="",L484="",M484="",O480="")),"Preenchimento incompleto: preço sem empresa e(ou) fonte do preço associados e(ou) validade do orçamento e(ou) modalidade de cálculo associados - B05.05",
IF(AND(L480&lt;&gt;"",OR(K480="",I480="",M480="",O480="")),"Preenchimento incompleto: fonte do preço sem empresa e(ou) preço associados e(ou) validade do orçamento e(ou) modalidade de cálculo associados - B06.01",
IF(AND(L481&lt;&gt;"",OR(K481="",I481="",M481="",O480="")),"Preenchimento incompleto: fonte do preço sem empresa e(ou) preço associados e(ou) validade do orçamento e(ou) modalidade de cálculo associados - B06.02",
IF(AND(L482&lt;&gt;"",OR(K482="",I482="",M482="",O480="")),"Preenchimento incompleto: fonte do preço sem empresa e(ou) preço associados e(ou) validade do orçamento e(ou) modalidade de cálculo associados - B06.03",
IF(AND(L483&lt;&gt;"",OR(K483="",I483="",M483="",O480="")),"Preenchimento incompleto: fonte do preço sem empresa e(ou) preço associados e(ou) validade do orçamento e(ou) modalidade de cálculo associados - B06.04",
IF(AND(L484&lt;&gt;"",OR(K484="",I484="",M484="",O480="")),"Preenchimento incompleto: fonte do preço sem empresa e(ou) preço associados e(ou) validade do orçamento e(ou) modalidade de cálculo associados - B06.05",
IF(AND(M480&lt;&gt;"",OR(K480="",I480="",L480="",O480="")),"Preenchimento incompleto: validade do orçamento sem empresa e(ou) preço associados e(ou) fonte do preço e(ou) modalidade de cálculo associados - B07.01",
IF(AND(M481&lt;&gt;"",OR(K481="",I481="",L481="",O480="")),"Preenchimento incompleto: validade do orçamento sem empresa e(ou) preço associados e(ou) fonte do preço e(ou) modalidade de cálculo associados - B07.02",
IF(AND(M482&lt;&gt;"",OR(K482="",I482="",L482="",O480="")),"Preenchimento incompleto: validade do orçamento sem empresa e(ou) preço associados e(ou) fonte do preço e(ou) modalidade de cálculo associados - B07.03",
IF(AND(M483&lt;&gt;"",OR(K483="",I483="",L483="",O480="")),"Preenchimento incompleto: validade do orçamento sem empresa e(ou) preço associados e(ou) fonte do preço e(ou) modalidade de cálculo associados - B07.04",
IF(AND(M484&lt;&gt;"",OR(K484="",I484="",L484="",O480="")),"Preenchimento incompleto: validade do orçamento sem empresa e(ou) preço associados e(ou) fonte do preço e(ou) modalidade de cálculo associados - B07.05",
IF(O480="","Preenchimento incompleto: modalidade de cálculo não informada - B08.01",
IF(V480="Erro: há repetição de empresa de mídia especializada para o item sendo precificado - B09.01a05","Erro: há repetição de empresa de mídia especializada para o item sendo precificado - B09.01a05",
IF(W480="Erro: há repetição de empresa de orçamento de empresa para o item sendo precificado - B10.01a05","Erro: há repetição de empresa de orçamento de empresa para o item sendo precificado - B10.01a05",
IF(X480="Erro: a fonte de preços informada é incompatível com compras governamentais - B11.01a05","Erro: a fonte de preços informada é incompatível com compras governamentais - B11.01a05",
IF(Y480="Erro: a fonte de preços informada é incompatível com compras governamentais - B12.01a05","Erro: a fonte de preços informada é incompatível com compras governamentais - B12.01a05",
IF(Z480="Erro: há linhas sendo puladas - B13.01a04","Erro: há linhas sendo puladas - B13.01a04",
IF(AA480="Erro: há linhas sendo puladas - B14.01a05","Erro: há linhas sendo puladas - B14.01a05",
IF(AB480="Erro: há linhas sendo puladas - B15.01a05","Erro: há linhas sendo puladas - B15.01a05",
IF(AC480="Erro: há linhas sendo puladas - B16.01a05","Erro: há linhas sendo puladas - B16.01a05",
IF(AND(P480&lt;&gt;"",P480=0),"Preenchimento incompleto: número de propostas válidas igual a zero - B17.01",
"Preenchimento correto"))))))))))))))))))))))))))))))))))</f>
        <v/>
      </c>
      <c r="U480" s="23"/>
      <c r="V480" s="121" t="str">
        <f t="shared" ref="V480" si="1675" xml:space="preserve">
IF(COUNTIFS(I480:I484,I480,L480:L484,"=Mídia especializada")&gt;1,"Erro: há repetição de empresa de mídia especializada para o item sendo precificado - B09.01a05",
IF(COUNTIFS(I480:I484,I481,L480:L484,"=Mídia especializada")&gt;1,"Erro: há repetição de empresa de mídia especializada para o item sendo precificado - B09.01a05",
IF(COUNTIFS(I480:I484,I482,L480:L484,"=Mídia especializada")&gt;1,"Erro: há repetição de empresa de mídia especializada para o item sendo precificado - B09.01a05",
IF(COUNTIFS(I480:I484,I483,L480:L484,"=Mídia especializada")&gt;1,"Erro: há repetição de empresa de mídia especializada para o item sendo precificado - B09.01a05",
IF(COUNTIFS(I480:I484,I484,L480:L484,"=Mídia especializada")&gt;1,"Erro: há repetição de empresa de mídia especializada para o item sendo precificado - B09.01a05",
"***")))))</f>
        <v>***</v>
      </c>
      <c r="W480" s="119" t="str">
        <f t="shared" ref="W480" si="1676" xml:space="preserve">
IF(COUNTIFS(I480:I484,I480,L480:L484,"=Orçamento de empresa")&gt;1,"Erro: há repetição de empresa de orçamento de empresa para o item sendo precificado - B10.01a05",
IF(COUNTIFS(I480:I484,I481,L480:L484,"=Orçamento de empresa")&gt;1,"Erro: há repetição de empresa de orçamento de empresa para o item sendo precificado - B10.01a05",
IF(COUNTIFS(I480:I484,I482,L480:L484,"=Orçamento de empresa")&gt;1,"Erro: há repetição de empresa de orçamento de empresa para o item sendo precificado - B10.01a05",
IF(COUNTIFS(I480:I484,I483,L480:L484,"=Orçamento de empresa")&gt;1,"Erro: há repetição de empresa de orçamento de empresa para o item sendo precificado - B10.01a05",
IF(COUNTIFS(I480:I484,I484,L480:L484,"=Orçamento de empresa")&gt;1,"Erro: há repetição de empresa de orçamento de empresa para o item sendo precificado - B10.01a05",
"***")))))</f>
        <v>***</v>
      </c>
      <c r="X480" s="119" t="str">
        <f t="shared" ref="X480" si="1677" xml:space="preserve">
IF(AND(I480="Compras governamentais",K480&lt;&gt;"",L480="Orçamento de empresa"),"Erro: a fonte de preços informada é incompatível com compras governamentais - B11.01a05",
IF(AND(I481="Compras governamentais",K481&lt;&gt;"",L481="Orçamento de empresa"),"Erro: a fonte de preços informada é incompatível com compras governamentais - B11.01a05",
IF(AND(I482="Compras governamentais",K482&lt;&gt;"",L482="Orçamento de empresa"),"Erro: a fonte de preços informada é incompatível com compras governamentais - B11.01a05",
IF(AND(I483="Compras governamentais",K483&lt;&gt;"",L483="Orçamento de empresa"),"Erro: a fonte de preços informada é incompatível com compras governamentais - B11.01a05",
IF(AND(I484="Compras governamentais",K484&lt;&gt;"",L484="Orçamento de empresa"),"Erro: a fonte de preços informada é incompatível com compras governamentais - B11.01a05",
"***")))))</f>
        <v>***</v>
      </c>
      <c r="Y480" s="119" t="str">
        <f t="shared" ref="Y480" si="1678" xml:space="preserve">
IF(AND(I480="Compras governamentais",K480&lt;&gt;"",L480="Mídia especializada"),"Erro: a fonte de preços informada é incompatível com compras governamentais - B12.01a05",
IF(AND(I481="Compras governamentais",K481&lt;&gt;"",L481="Mídia especializada"),"Erro: a fonte de preços informada é incompatível com compras governamentais - B12.01a05",
IF(AND(I482="Compras governamentais",K482&lt;&gt;"",L482="Mídia especializada"),"Erro: a fonte de preços informada é incompatível com compras governamentais - B12.01a05",
IF(AND(I483="Compras governamentais",K483&lt;&gt;"",L483="Mídia especializada"),"Erro: a fonte de preços informada é incompatível com compras governamentais - B12.01a05",
IF(AND(I484="Compras governamentais",K484&lt;&gt;"",L484="Mídia especializada"),"Erro: a fonte de preços informada é incompatível com compras governamentais - B12.01a05",
"***")))))</f>
        <v>***</v>
      </c>
      <c r="Z480" s="119" t="str">
        <f t="shared" ref="Z480" si="1679" xml:space="preserve">
IF(AND(I481&lt;&gt;"",OR(I480="")),"Erro: há linhas sendo puladas - B13.01a04",
IF(AND(I482&lt;&gt;"",OR(I480="",I481="")),"Erro: há linhas sendo puladas - B13.01a04",
IF(AND(I483&lt;&gt;"",OR(I480="",I481="",I482="")),"Erro: há linhas sendo puladas - B13.01a04",
IF(AND(I484&lt;&gt;"",OR(I480="",I481="",I482="",I483="")),"Erro: há linhas sendo puladas - B13.01a04",
"***"))))</f>
        <v>***</v>
      </c>
      <c r="AA480" s="119" t="str">
        <f t="shared" ref="AA480" si="1680" xml:space="preserve">
IF(AND(K481&lt;&gt;"",OR(K480="")),"Erro: há linhas sendo puladas - B14.01a05",
IF(AND(K482&lt;&gt;"",OR(K480="",K481="")),"Erro: há linhas sendo puladas - B14.01a05",
IF(AND(K483&lt;&gt;"",OR(K480="",K481="",K482="")),"Erro: há linhas sendo puladas - B14.01a05",
IF(AND(K484&lt;&gt;"",OR(K480="",K481="",K482="",K483="")),"Erro: há linhas sendo puladas - B14.01a05",
"***"))))</f>
        <v>***</v>
      </c>
      <c r="AB480" s="119" t="str">
        <f t="shared" ref="AB480" si="1681" xml:space="preserve">
IF(AND(L481&lt;&gt;"",OR(L480="")),"Erro: há linhas sendo puladas - B15.01a05",
IF(AND(L482&lt;&gt;"",OR(L480="",L481="")),"Erro: há linhas sendo puladas - B15.01a05",
IF(AND(L483&lt;&gt;"",OR(L480="",L481="",L482="")),"Erro: há linhas sendo puladas - B15.01a05",
IF(AND(L484&lt;&gt;"",OR(L480="",L481="",L482="",L483="")),"Erro: há linhas sendo puladas - B15.01a05",
"***"))))</f>
        <v>***</v>
      </c>
      <c r="AC480" s="119" t="str">
        <f t="shared" ref="AC480" si="1682" xml:space="preserve">
IF(AND(M481&lt;&gt;"",OR(M480="")),"Erro: há linhas sendo puladas - B16.01a05",
IF(AND(M482&lt;&gt;"",OR(M480="",M481="")),"Erro: há linhas sendo puladas - B16.01a05",
IF(AND(M483&lt;&gt;"",OR(M480="",M481="",M482="")),"Erro: há linhas sendo puladas - B16.01a05",
IF(AND(M484&lt;&gt;"",OR(M480="",M481="",M482="",M483="")),"Erro: há linhas sendo puladas - B16.01a05",
"***"))))</f>
        <v>***</v>
      </c>
      <c r="AD480" s="131" t="str">
        <f t="shared" ref="AD480" si="1683" xml:space="preserve">
IF(T480&lt;&gt;"Preenchimento correto","",
IF(K480="","",
IF(M480="Não válido","",
K480)))</f>
        <v/>
      </c>
    </row>
    <row r="481" spans="1:30" ht="15" customHeight="1">
      <c r="A481" s="242"/>
      <c r="B481" s="216"/>
      <c r="C481" s="217"/>
      <c r="D481" s="218"/>
      <c r="E481" s="219"/>
      <c r="F481" s="220"/>
      <c r="G481" s="221"/>
      <c r="H481" s="35">
        <v>2</v>
      </c>
      <c r="I481" s="172"/>
      <c r="J481" s="36" t="str">
        <f xml:space="preserve">
IF(I481="","",
VLOOKUP(I481,'BD EMPRES'!$B$8:$C$507,2,FALSE))</f>
        <v/>
      </c>
      <c r="K481" s="178"/>
      <c r="L481" s="179"/>
      <c r="M481" s="179"/>
      <c r="N481" s="180"/>
      <c r="O481" s="223"/>
      <c r="P481" s="228"/>
      <c r="Q481" s="230"/>
      <c r="R481" s="232"/>
      <c r="S481" s="234"/>
      <c r="T481" s="236"/>
      <c r="U481" s="23"/>
      <c r="V481" s="122"/>
      <c r="W481" s="118"/>
      <c r="X481" s="118"/>
      <c r="Y481" s="118"/>
      <c r="Z481" s="118"/>
      <c r="AA481" s="118"/>
      <c r="AB481" s="118"/>
      <c r="AC481" s="118"/>
      <c r="AD481" s="132" t="str">
        <f t="shared" ref="AD481" si="1684" xml:space="preserve">
IF(T480&lt;&gt;"Preenchimento correto","",
IF(K481="","",
IF(M481="Não válido","",
K481)))</f>
        <v/>
      </c>
    </row>
    <row r="482" spans="1:30" ht="15" customHeight="1">
      <c r="A482" s="242"/>
      <c r="B482" s="216"/>
      <c r="C482" s="217"/>
      <c r="D482" s="218"/>
      <c r="E482" s="219"/>
      <c r="F482" s="220"/>
      <c r="G482" s="221"/>
      <c r="H482" s="35">
        <v>3</v>
      </c>
      <c r="I482" s="172"/>
      <c r="J482" s="36" t="str">
        <f xml:space="preserve">
IF(I482="","",
VLOOKUP(I482,'BD EMPRES'!$B$8:$C$507,2,FALSE))</f>
        <v/>
      </c>
      <c r="K482" s="178"/>
      <c r="L482" s="179"/>
      <c r="M482" s="179"/>
      <c r="N482" s="180"/>
      <c r="O482" s="223"/>
      <c r="P482" s="228"/>
      <c r="Q482" s="230"/>
      <c r="R482" s="232"/>
      <c r="S482" s="234"/>
      <c r="T482" s="236"/>
      <c r="U482" s="23"/>
      <c r="V482" s="122"/>
      <c r="W482" s="118"/>
      <c r="X482" s="118"/>
      <c r="Y482" s="118"/>
      <c r="Z482" s="118"/>
      <c r="AA482" s="118"/>
      <c r="AB482" s="118"/>
      <c r="AC482" s="118"/>
      <c r="AD482" s="132" t="str">
        <f t="shared" ref="AD482" si="1685" xml:space="preserve">
IF(T480&lt;&gt;"Preenchimento correto","",
IF(K482="","",
IF(M482="Não válido","",
K482)))</f>
        <v/>
      </c>
    </row>
    <row r="483" spans="1:30" ht="15" customHeight="1">
      <c r="A483" s="242"/>
      <c r="B483" s="216"/>
      <c r="C483" s="217"/>
      <c r="D483" s="218"/>
      <c r="E483" s="219"/>
      <c r="F483" s="220"/>
      <c r="G483" s="221"/>
      <c r="H483" s="35">
        <v>4</v>
      </c>
      <c r="I483" s="172"/>
      <c r="J483" s="36" t="str">
        <f xml:space="preserve">
IF(I483="","",
VLOOKUP(I483,'BD EMPRES'!$B$8:$C$507,2,FALSE))</f>
        <v/>
      </c>
      <c r="K483" s="178"/>
      <c r="L483" s="179"/>
      <c r="M483" s="179"/>
      <c r="N483" s="180"/>
      <c r="O483" s="223"/>
      <c r="P483" s="228"/>
      <c r="Q483" s="230"/>
      <c r="R483" s="232"/>
      <c r="S483" s="234"/>
      <c r="T483" s="236"/>
      <c r="U483" s="23"/>
      <c r="V483" s="122"/>
      <c r="W483" s="118"/>
      <c r="X483" s="118"/>
      <c r="Y483" s="118"/>
      <c r="Z483" s="118"/>
      <c r="AA483" s="118"/>
      <c r="AB483" s="118"/>
      <c r="AC483" s="118"/>
      <c r="AD483" s="132" t="str">
        <f t="shared" ref="AD483" si="1686" xml:space="preserve">
IF(T480&lt;&gt;"Preenchimento correto","",
IF(K483="","",
IF(M483="Não válido","",
K483)))</f>
        <v/>
      </c>
    </row>
    <row r="484" spans="1:30" ht="15" customHeight="1">
      <c r="A484" s="242"/>
      <c r="B484" s="216"/>
      <c r="C484" s="217"/>
      <c r="D484" s="218"/>
      <c r="E484" s="219"/>
      <c r="F484" s="220"/>
      <c r="G484" s="221"/>
      <c r="H484" s="37">
        <v>5</v>
      </c>
      <c r="I484" s="172"/>
      <c r="J484" s="38" t="str">
        <f xml:space="preserve">
IF(I484="","",
VLOOKUP(I484,'BD EMPRES'!$B$8:$C$507,2,FALSE))</f>
        <v/>
      </c>
      <c r="K484" s="183"/>
      <c r="L484" s="181"/>
      <c r="M484" s="181"/>
      <c r="N484" s="182"/>
      <c r="O484" s="224"/>
      <c r="P484" s="228"/>
      <c r="Q484" s="230"/>
      <c r="R484" s="232"/>
      <c r="S484" s="234"/>
      <c r="T484" s="236"/>
      <c r="U484" s="23"/>
      <c r="V484" s="133"/>
      <c r="W484" s="134"/>
      <c r="X484" s="134"/>
      <c r="Y484" s="134"/>
      <c r="Z484" s="134"/>
      <c r="AA484" s="134"/>
      <c r="AB484" s="134"/>
      <c r="AC484" s="134"/>
      <c r="AD484" s="135" t="str">
        <f t="shared" ref="AD484" si="1687" xml:space="preserve">
IF(T480&gt;"Preenchimento correto","",
IF(K484="","",
IF(M484="Não válido","",
K484)))</f>
        <v/>
      </c>
    </row>
    <row r="485" spans="1:30" ht="15" customHeight="1">
      <c r="A485" s="242"/>
      <c r="B485" s="216" t="str">
        <f>IF(OR('BD ITEM'!$Q107&lt;&gt;"Preenchimento correto"),"",'BD ITEM'!B107)</f>
        <v/>
      </c>
      <c r="C485" s="217" t="str">
        <f>IF(OR('BD ITEM'!$Q107&lt;&gt;"Preenchimento correto"),"",'BD ITEM'!C107)</f>
        <v/>
      </c>
      <c r="D485" s="218" t="str">
        <f>IF(OR('BD ITEM'!$Q107&lt;&gt;"Preenchimento correto"),"",'BD ITEM'!D107)</f>
        <v/>
      </c>
      <c r="E485" s="219" t="str">
        <f>IF(OR('BD ITEM'!$Q107&lt;&gt;"Preenchimento correto"),"",'BD ITEM'!J107)</f>
        <v/>
      </c>
      <c r="F485" s="220" t="str">
        <f>IF(OR('BD ITEM'!$Q107&lt;&gt;"Preenchimento correto"),"",'BD ITEM'!K107)</f>
        <v/>
      </c>
      <c r="G485" s="221" t="str">
        <f>IF(OR('BD ITEM'!$Q107&lt;&gt;"Preenchimento correto"),"",'BD ITEM'!L107)</f>
        <v/>
      </c>
      <c r="H485" s="39">
        <v>1</v>
      </c>
      <c r="I485" s="173"/>
      <c r="J485" s="34" t="str">
        <f xml:space="preserve">
IF(I485="","",
VLOOKUP(I485,'BD EMPRES'!$B$8:$C$507,2,FALSE))</f>
        <v/>
      </c>
      <c r="K485" s="175"/>
      <c r="L485" s="176"/>
      <c r="M485" s="176"/>
      <c r="N485" s="177"/>
      <c r="O485" s="222"/>
      <c r="P485" s="228" t="str">
        <f t="shared" ref="P485" si="1688" xml:space="preserve">
IF(AND(K485="",K486="",K487="",K488="",K489=""),"",
COUNTIFS(K485:K489,"&lt;&gt;""",M485:M489,"=Válido"))</f>
        <v/>
      </c>
      <c r="Q485" s="230" t="str">
        <f t="shared" ref="Q485" si="1689" xml:space="preserve">
IF(T485&lt;&gt;"Preenchimento correto","",
IF(P485=1,0,
IF(P485=0,"",
IF(P485="","",
ROUND(_xlfn.STDEV.S(AD485:AD489)/AVERAGE(AD485:AD489),4)))))</f>
        <v/>
      </c>
      <c r="R485" s="232" t="str">
        <f t="shared" ref="R485" si="1690" xml:space="preserve">
IF(T485&lt;&gt;"Preenchimento correto","",
IF(P485="","",
IF(P485=0,"",
IF(O485="","",
IF(O485="Menor valor",MIN(AD485:AD489),
IF(AND(O485="Tend. central",Q485&lt;=0.25),ROUND(AVERAGE(AD485:AD489),2),
IF(AND(O485="Tend. central",Q485&gt;0.25),ROUND(MEDIAN(AD485:AD489),2))))))))</f>
        <v/>
      </c>
      <c r="S485" s="234" t="str">
        <f t="shared" ref="S485" si="1691" xml:space="preserve">
IF(T485&lt;&gt;"Preenchimento correto","",
IF(O485="","",
IF(P485="","",
IF(P485=0,"",
IF(OR(G485="",R485=""),"",
G485*R485)))))</f>
        <v/>
      </c>
      <c r="T485" s="236" t="str">
        <f t="shared" ref="T485" si="1692" xml:space="preserve">
IF(AND(A485="",B485="",I485="",I486="",I487="",I488="",I489="",K485="",K486="",K487="",K488="",K489="",L485="",L486="",L487="",L488="",L489="",M485="",M486="",M487="",M488="",M489="",O485=""),"",
IF(A485="","Preenchimento incompleto: falta informar o ID SEC - B01.01",
IF(AND(A485&lt;&gt;"",B485&lt;&gt;"",I485="",I486="",I487="",I488="",I489="",K485="",K486="",K487="",K488="",K489="",L485="",L486="",L487="",L488="",L489="",M485="",M486="",M487="",M488="",M489="",O485=""),"Preenchimento incompleto: item sem nenhuma informação de empresa e preço e fonte de preço e validade do orçamento e modalidade de cálculo - B02.01",
IF(AND(B485="",OR(I485&lt;&gt;"",I486&lt;&gt;"",I487&lt;&gt;"",I488&lt;&gt;"",I489&lt;&gt;"",K485&lt;&gt;"",K486&lt;&gt;"",K487&lt;&gt;"",K488&lt;&gt;"",K489&lt;&gt;"",L485&lt;&gt;"",L486&lt;&gt;"",L487&lt;&gt;"",L488&lt;&gt;"",L489&lt;&gt;"",M485&lt;&gt;"",M486&lt;&gt;"",M487&lt;&gt;"",M488&lt;&gt;"",M489&lt;&gt;"",O485&lt;&gt;"")),"Erro: há empresa(s) e/ou preço(s) e/ou fonte(s) de preço e/ou validade(s) do orçamento e/ou modalidade de cálculo informados para item inexistente - B03.01",
IF(AND(I485&lt;&gt;"",OR(K485="",L485="",M485="",O485="")),"Preenchimento incompleto: empresa sem preço e(ou) fonte de preço e(ou) validade do orçamento e(ou) modalidade de cálculo associados - B04.01",
IF(AND(I486&lt;&gt;"",OR(K486="",L486="",M486="",O485="")),"Preenchimento incompleto: empresa sem preço e(ou) fonte de preço e(ou) validade do orçamento e(ou) modalidade de cálculo associados - B04.02",
IF(AND(I487&lt;&gt;"",OR(K487="",L487="",M487="",O485="")),"Preenchimento incompleto: empresa sem preço e(ou) fonte de preço e(ou) validade do orçamento e(ou) modalidade de cálculo associados - B04.03",
IF(AND(I488&lt;&gt;"",OR(K488="",L488="",M488="",O485="")),"Preenchimento incompleto: empresa sem preço e(ou) fonte de preço e(ou) validade do orçamento e(ou) modalidade de cálculo associados - B04.04",
IF(AND(I489&lt;&gt;"",OR(K489="",L489="",M489="",O485="")),"Preenchimento incompleto: empresa sem preço e(ou) fonte de preço e(ou) validade do orçamento e(ou) modalidade de cálculo associados - B04.05",
IF(AND(K485&lt;&gt;"",OR(I485="",L485="",M485="",O485="")),"Preenchimento incompleto: preço sem empresa e(ou) fonte do preço associados e(ou) validade do orçamento e(ou) modalidade de cálculo associados - B05.01",
IF(AND(K486&lt;&gt;"",OR(I486="",L486="",M486="",O485="")),"Preenchimento incompleto: preço sem empresa e(ou) fonte do preço associados e(ou) validade do orçamento e(ou) modalidade de cálculo associados - B05.02",
IF(AND(K487&lt;&gt;"",OR(I487="",L487="",M487="",O485="")),"Preenchimento incompleto: preço sem empresa e(ou) fonte do preço associados e(ou) validade do orçamento e(ou) modalidade de cálculo associados - B05.03",
IF(AND(K488&lt;&gt;"",OR(I488="",L488="",M488="",O485="")),"Preenchimento incompleto: preço sem empresa e(ou) fonte do preço associados e(ou) validade do orçamento e(ou) modalidade de cálculo associados - B05.04",
IF(AND(K489&lt;&gt;"",OR(I489="",L489="",M489="",O485="")),"Preenchimento incompleto: preço sem empresa e(ou) fonte do preço associados e(ou) validade do orçamento e(ou) modalidade de cálculo associados - B05.05",
IF(AND(L485&lt;&gt;"",OR(K485="",I485="",M485="",O485="")),"Preenchimento incompleto: fonte do preço sem empresa e(ou) preço associados e(ou) validade do orçamento e(ou) modalidade de cálculo associados - B06.01",
IF(AND(L486&lt;&gt;"",OR(K486="",I486="",M486="",O485="")),"Preenchimento incompleto: fonte do preço sem empresa e(ou) preço associados e(ou) validade do orçamento e(ou) modalidade de cálculo associados - B06.02",
IF(AND(L487&lt;&gt;"",OR(K487="",I487="",M487="",O485="")),"Preenchimento incompleto: fonte do preço sem empresa e(ou) preço associados e(ou) validade do orçamento e(ou) modalidade de cálculo associados - B06.03",
IF(AND(L488&lt;&gt;"",OR(K488="",I488="",M488="",O485="")),"Preenchimento incompleto: fonte do preço sem empresa e(ou) preço associados e(ou) validade do orçamento e(ou) modalidade de cálculo associados - B06.04",
IF(AND(L489&lt;&gt;"",OR(K489="",I489="",M489="",O485="")),"Preenchimento incompleto: fonte do preço sem empresa e(ou) preço associados e(ou) validade do orçamento e(ou) modalidade de cálculo associados - B06.05",
IF(AND(M485&lt;&gt;"",OR(K485="",I485="",L485="",O485="")),"Preenchimento incompleto: validade do orçamento sem empresa e(ou) preço associados e(ou) fonte do preço e(ou) modalidade de cálculo associados - B07.01",
IF(AND(M486&lt;&gt;"",OR(K486="",I486="",L486="",O485="")),"Preenchimento incompleto: validade do orçamento sem empresa e(ou) preço associados e(ou) fonte do preço e(ou) modalidade de cálculo associados - B07.02",
IF(AND(M487&lt;&gt;"",OR(K487="",I487="",L487="",O485="")),"Preenchimento incompleto: validade do orçamento sem empresa e(ou) preço associados e(ou) fonte do preço e(ou) modalidade de cálculo associados - B07.03",
IF(AND(M488&lt;&gt;"",OR(K488="",I488="",L488="",O485="")),"Preenchimento incompleto: validade do orçamento sem empresa e(ou) preço associados e(ou) fonte do preço e(ou) modalidade de cálculo associados - B07.04",
IF(AND(M489&lt;&gt;"",OR(K489="",I489="",L489="",O485="")),"Preenchimento incompleto: validade do orçamento sem empresa e(ou) preço associados e(ou) fonte do preço e(ou) modalidade de cálculo associados - B07.05",
IF(O485="","Preenchimento incompleto: modalidade de cálculo não informada - B08.01",
IF(V485="Erro: há repetição de empresa de mídia especializada para o item sendo precificado - B09.01a05","Erro: há repetição de empresa de mídia especializada para o item sendo precificado - B09.01a05",
IF(W485="Erro: há repetição de empresa de orçamento de empresa para o item sendo precificado - B10.01a05","Erro: há repetição de empresa de orçamento de empresa para o item sendo precificado - B10.01a05",
IF(X485="Erro: a fonte de preços informada é incompatível com compras governamentais - B11.01a05","Erro: a fonte de preços informada é incompatível com compras governamentais - B11.01a05",
IF(Y485="Erro: a fonte de preços informada é incompatível com compras governamentais - B12.01a05","Erro: a fonte de preços informada é incompatível com compras governamentais - B12.01a05",
IF(Z485="Erro: há linhas sendo puladas - B13.01a04","Erro: há linhas sendo puladas - B13.01a04",
IF(AA485="Erro: há linhas sendo puladas - B14.01a05","Erro: há linhas sendo puladas - B14.01a05",
IF(AB485="Erro: há linhas sendo puladas - B15.01a05","Erro: há linhas sendo puladas - B15.01a05",
IF(AC485="Erro: há linhas sendo puladas - B16.01a05","Erro: há linhas sendo puladas - B16.01a05",
IF(AND(P485&lt;&gt;"",P485=0),"Preenchimento incompleto: número de propostas válidas igual a zero - B17.01",
"Preenchimento correto"))))))))))))))))))))))))))))))))))</f>
        <v/>
      </c>
      <c r="U485" s="23"/>
      <c r="V485" s="121" t="str">
        <f t="shared" ref="V485" si="1693" xml:space="preserve">
IF(COUNTIFS(I485:I489,I485,L485:L489,"=Mídia especializada")&gt;1,"Erro: há repetição de empresa de mídia especializada para o item sendo precificado - B09.01a05",
IF(COUNTIFS(I485:I489,I486,L485:L489,"=Mídia especializada")&gt;1,"Erro: há repetição de empresa de mídia especializada para o item sendo precificado - B09.01a05",
IF(COUNTIFS(I485:I489,I487,L485:L489,"=Mídia especializada")&gt;1,"Erro: há repetição de empresa de mídia especializada para o item sendo precificado - B09.01a05",
IF(COUNTIFS(I485:I489,I488,L485:L489,"=Mídia especializada")&gt;1,"Erro: há repetição de empresa de mídia especializada para o item sendo precificado - B09.01a05",
IF(COUNTIFS(I485:I489,I489,L485:L489,"=Mídia especializada")&gt;1,"Erro: há repetição de empresa de mídia especializada para o item sendo precificado - B09.01a05",
"***")))))</f>
        <v>***</v>
      </c>
      <c r="W485" s="119" t="str">
        <f t="shared" ref="W485" si="1694" xml:space="preserve">
IF(COUNTIFS(I485:I489,I485,L485:L489,"=Orçamento de empresa")&gt;1,"Erro: há repetição de empresa de orçamento de empresa para o item sendo precificado - B10.01a05",
IF(COUNTIFS(I485:I489,I486,L485:L489,"=Orçamento de empresa")&gt;1,"Erro: há repetição de empresa de orçamento de empresa para o item sendo precificado - B10.01a05",
IF(COUNTIFS(I485:I489,I487,L485:L489,"=Orçamento de empresa")&gt;1,"Erro: há repetição de empresa de orçamento de empresa para o item sendo precificado - B10.01a05",
IF(COUNTIFS(I485:I489,I488,L485:L489,"=Orçamento de empresa")&gt;1,"Erro: há repetição de empresa de orçamento de empresa para o item sendo precificado - B10.01a05",
IF(COUNTIFS(I485:I489,I489,L485:L489,"=Orçamento de empresa")&gt;1,"Erro: há repetição de empresa de orçamento de empresa para o item sendo precificado - B10.01a05",
"***")))))</f>
        <v>***</v>
      </c>
      <c r="X485" s="119" t="str">
        <f t="shared" ref="X485" si="1695" xml:space="preserve">
IF(AND(I485="Compras governamentais",K485&lt;&gt;"",L485="Orçamento de empresa"),"Erro: a fonte de preços informada é incompatível com compras governamentais - B11.01a05",
IF(AND(I486="Compras governamentais",K486&lt;&gt;"",L486="Orçamento de empresa"),"Erro: a fonte de preços informada é incompatível com compras governamentais - B11.01a05",
IF(AND(I487="Compras governamentais",K487&lt;&gt;"",L487="Orçamento de empresa"),"Erro: a fonte de preços informada é incompatível com compras governamentais - B11.01a05",
IF(AND(I488="Compras governamentais",K488&lt;&gt;"",L488="Orçamento de empresa"),"Erro: a fonte de preços informada é incompatível com compras governamentais - B11.01a05",
IF(AND(I489="Compras governamentais",K489&lt;&gt;"",L489="Orçamento de empresa"),"Erro: a fonte de preços informada é incompatível com compras governamentais - B11.01a05",
"***")))))</f>
        <v>***</v>
      </c>
      <c r="Y485" s="119" t="str">
        <f t="shared" ref="Y485" si="1696" xml:space="preserve">
IF(AND(I485="Compras governamentais",K485&lt;&gt;"",L485="Mídia especializada"),"Erro: a fonte de preços informada é incompatível com compras governamentais - B12.01a05",
IF(AND(I486="Compras governamentais",K486&lt;&gt;"",L486="Mídia especializada"),"Erro: a fonte de preços informada é incompatível com compras governamentais - B12.01a05",
IF(AND(I487="Compras governamentais",K487&lt;&gt;"",L487="Mídia especializada"),"Erro: a fonte de preços informada é incompatível com compras governamentais - B12.01a05",
IF(AND(I488="Compras governamentais",K488&lt;&gt;"",L488="Mídia especializada"),"Erro: a fonte de preços informada é incompatível com compras governamentais - B12.01a05",
IF(AND(I489="Compras governamentais",K489&lt;&gt;"",L489="Mídia especializada"),"Erro: a fonte de preços informada é incompatível com compras governamentais - B12.01a05",
"***")))))</f>
        <v>***</v>
      </c>
      <c r="Z485" s="119" t="str">
        <f t="shared" ref="Z485" si="1697" xml:space="preserve">
IF(AND(I486&lt;&gt;"",OR(I485="")),"Erro: há linhas sendo puladas - B13.01a04",
IF(AND(I487&lt;&gt;"",OR(I485="",I486="")),"Erro: há linhas sendo puladas - B13.01a04",
IF(AND(I488&lt;&gt;"",OR(I485="",I486="",I487="")),"Erro: há linhas sendo puladas - B13.01a04",
IF(AND(I489&lt;&gt;"",OR(I485="",I486="",I487="",I488="")),"Erro: há linhas sendo puladas - B13.01a04",
"***"))))</f>
        <v>***</v>
      </c>
      <c r="AA485" s="119" t="str">
        <f t="shared" ref="AA485" si="1698" xml:space="preserve">
IF(AND(K486&lt;&gt;"",OR(K485="")),"Erro: há linhas sendo puladas - B14.01a05",
IF(AND(K487&lt;&gt;"",OR(K485="",K486="")),"Erro: há linhas sendo puladas - B14.01a05",
IF(AND(K488&lt;&gt;"",OR(K485="",K486="",K487="")),"Erro: há linhas sendo puladas - B14.01a05",
IF(AND(K489&lt;&gt;"",OR(K485="",K486="",K487="",K488="")),"Erro: há linhas sendo puladas - B14.01a05",
"***"))))</f>
        <v>***</v>
      </c>
      <c r="AB485" s="119" t="str">
        <f t="shared" ref="AB485" si="1699" xml:space="preserve">
IF(AND(L486&lt;&gt;"",OR(L485="")),"Erro: há linhas sendo puladas - B15.01a05",
IF(AND(L487&lt;&gt;"",OR(L485="",L486="")),"Erro: há linhas sendo puladas - B15.01a05",
IF(AND(L488&lt;&gt;"",OR(L485="",L486="",L487="")),"Erro: há linhas sendo puladas - B15.01a05",
IF(AND(L489&lt;&gt;"",OR(L485="",L486="",L487="",L488="")),"Erro: há linhas sendo puladas - B15.01a05",
"***"))))</f>
        <v>***</v>
      </c>
      <c r="AC485" s="119" t="str">
        <f t="shared" ref="AC485" si="1700" xml:space="preserve">
IF(AND(M486&lt;&gt;"",OR(M485="")),"Erro: há linhas sendo puladas - B16.01a05",
IF(AND(M487&lt;&gt;"",OR(M485="",M486="")),"Erro: há linhas sendo puladas - B16.01a05",
IF(AND(M488&lt;&gt;"",OR(M485="",M486="",M487="")),"Erro: há linhas sendo puladas - B16.01a05",
IF(AND(M489&lt;&gt;"",OR(M485="",M486="",M487="",M488="")),"Erro: há linhas sendo puladas - B16.01a05",
"***"))))</f>
        <v>***</v>
      </c>
      <c r="AD485" s="131" t="str">
        <f t="shared" ref="AD485" si="1701" xml:space="preserve">
IF(T485&lt;&gt;"Preenchimento correto","",
IF(K485="","",
IF(M485="Não válido","",
K485)))</f>
        <v/>
      </c>
    </row>
    <row r="486" spans="1:30" ht="15" customHeight="1">
      <c r="A486" s="242"/>
      <c r="B486" s="216"/>
      <c r="C486" s="217"/>
      <c r="D486" s="218"/>
      <c r="E486" s="219"/>
      <c r="F486" s="220"/>
      <c r="G486" s="221"/>
      <c r="H486" s="35">
        <v>2</v>
      </c>
      <c r="I486" s="172"/>
      <c r="J486" s="36" t="str">
        <f xml:space="preserve">
IF(I486="","",
VLOOKUP(I486,'BD EMPRES'!$B$8:$C$507,2,FALSE))</f>
        <v/>
      </c>
      <c r="K486" s="178"/>
      <c r="L486" s="179"/>
      <c r="M486" s="179"/>
      <c r="N486" s="180"/>
      <c r="O486" s="223"/>
      <c r="P486" s="228"/>
      <c r="Q486" s="230"/>
      <c r="R486" s="232"/>
      <c r="S486" s="234"/>
      <c r="T486" s="236"/>
      <c r="U486" s="23"/>
      <c r="V486" s="122"/>
      <c r="W486" s="118"/>
      <c r="X486" s="118"/>
      <c r="Y486" s="118"/>
      <c r="Z486" s="118"/>
      <c r="AA486" s="118"/>
      <c r="AB486" s="118"/>
      <c r="AC486" s="118"/>
      <c r="AD486" s="132" t="str">
        <f t="shared" ref="AD486" si="1702" xml:space="preserve">
IF(T485&lt;&gt;"Preenchimento correto","",
IF(K486="","",
IF(M486="Não válido","",
K486)))</f>
        <v/>
      </c>
    </row>
    <row r="487" spans="1:30" ht="15" customHeight="1">
      <c r="A487" s="242"/>
      <c r="B487" s="216"/>
      <c r="C487" s="217"/>
      <c r="D487" s="218"/>
      <c r="E487" s="219"/>
      <c r="F487" s="220"/>
      <c r="G487" s="221"/>
      <c r="H487" s="35">
        <v>3</v>
      </c>
      <c r="I487" s="172"/>
      <c r="J487" s="36" t="str">
        <f xml:space="preserve">
IF(I487="","",
VLOOKUP(I487,'BD EMPRES'!$B$8:$C$507,2,FALSE))</f>
        <v/>
      </c>
      <c r="K487" s="178"/>
      <c r="L487" s="179"/>
      <c r="M487" s="179"/>
      <c r="N487" s="180"/>
      <c r="O487" s="223"/>
      <c r="P487" s="228"/>
      <c r="Q487" s="230"/>
      <c r="R487" s="232"/>
      <c r="S487" s="234"/>
      <c r="T487" s="236"/>
      <c r="U487" s="23"/>
      <c r="V487" s="122"/>
      <c r="W487" s="118"/>
      <c r="X487" s="118"/>
      <c r="Y487" s="118"/>
      <c r="Z487" s="118"/>
      <c r="AA487" s="118"/>
      <c r="AB487" s="118"/>
      <c r="AC487" s="118"/>
      <c r="AD487" s="132" t="str">
        <f t="shared" ref="AD487" si="1703" xml:space="preserve">
IF(T485&lt;&gt;"Preenchimento correto","",
IF(K487="","",
IF(M487="Não válido","",
K487)))</f>
        <v/>
      </c>
    </row>
    <row r="488" spans="1:30" ht="15" customHeight="1">
      <c r="A488" s="242"/>
      <c r="B488" s="216"/>
      <c r="C488" s="217"/>
      <c r="D488" s="218"/>
      <c r="E488" s="219"/>
      <c r="F488" s="220"/>
      <c r="G488" s="221"/>
      <c r="H488" s="35">
        <v>4</v>
      </c>
      <c r="I488" s="172"/>
      <c r="J488" s="36" t="str">
        <f xml:space="preserve">
IF(I488="","",
VLOOKUP(I488,'BD EMPRES'!$B$8:$C$507,2,FALSE))</f>
        <v/>
      </c>
      <c r="K488" s="178"/>
      <c r="L488" s="179"/>
      <c r="M488" s="179"/>
      <c r="N488" s="180"/>
      <c r="O488" s="223"/>
      <c r="P488" s="228"/>
      <c r="Q488" s="230"/>
      <c r="R488" s="232"/>
      <c r="S488" s="234"/>
      <c r="T488" s="236"/>
      <c r="U488" s="23"/>
      <c r="V488" s="122"/>
      <c r="W488" s="118"/>
      <c r="X488" s="118"/>
      <c r="Y488" s="118"/>
      <c r="Z488" s="118"/>
      <c r="AA488" s="118"/>
      <c r="AB488" s="118"/>
      <c r="AC488" s="118"/>
      <c r="AD488" s="132" t="str">
        <f t="shared" ref="AD488" si="1704" xml:space="preserve">
IF(T485&lt;&gt;"Preenchimento correto","",
IF(K488="","",
IF(M488="Não válido","",
K488)))</f>
        <v/>
      </c>
    </row>
    <row r="489" spans="1:30" ht="15" customHeight="1">
      <c r="A489" s="242"/>
      <c r="B489" s="216"/>
      <c r="C489" s="217"/>
      <c r="D489" s="218"/>
      <c r="E489" s="219"/>
      <c r="F489" s="220"/>
      <c r="G489" s="221"/>
      <c r="H489" s="37">
        <v>5</v>
      </c>
      <c r="I489" s="172"/>
      <c r="J489" s="38" t="str">
        <f xml:space="preserve">
IF(I489="","",
VLOOKUP(I489,'BD EMPRES'!$B$8:$C$507,2,FALSE))</f>
        <v/>
      </c>
      <c r="K489" s="183"/>
      <c r="L489" s="181"/>
      <c r="M489" s="181"/>
      <c r="N489" s="182"/>
      <c r="O489" s="224"/>
      <c r="P489" s="228"/>
      <c r="Q489" s="230"/>
      <c r="R489" s="232"/>
      <c r="S489" s="234"/>
      <c r="T489" s="236"/>
      <c r="U489" s="23"/>
      <c r="V489" s="133"/>
      <c r="W489" s="134"/>
      <c r="X489" s="134"/>
      <c r="Y489" s="134"/>
      <c r="Z489" s="134"/>
      <c r="AA489" s="134"/>
      <c r="AB489" s="134"/>
      <c r="AC489" s="134"/>
      <c r="AD489" s="135" t="str">
        <f t="shared" ref="AD489" si="1705" xml:space="preserve">
IF(T485&gt;"Preenchimento correto","",
IF(K489="","",
IF(M489="Não válido","",
K489)))</f>
        <v/>
      </c>
    </row>
    <row r="490" spans="1:30" ht="15" customHeight="1">
      <c r="A490" s="242"/>
      <c r="B490" s="216" t="str">
        <f>IF(OR('BD ITEM'!$Q108&lt;&gt;"Preenchimento correto"),"",'BD ITEM'!B108)</f>
        <v/>
      </c>
      <c r="C490" s="217" t="str">
        <f>IF(OR('BD ITEM'!$Q108&lt;&gt;"Preenchimento correto"),"",'BD ITEM'!C108)</f>
        <v/>
      </c>
      <c r="D490" s="218" t="str">
        <f>IF(OR('BD ITEM'!$Q108&lt;&gt;"Preenchimento correto"),"",'BD ITEM'!D108)</f>
        <v/>
      </c>
      <c r="E490" s="219" t="str">
        <f>IF(OR('BD ITEM'!$Q108&lt;&gt;"Preenchimento correto"),"",'BD ITEM'!J108)</f>
        <v/>
      </c>
      <c r="F490" s="220" t="str">
        <f>IF(OR('BD ITEM'!$Q108&lt;&gt;"Preenchimento correto"),"",'BD ITEM'!K108)</f>
        <v/>
      </c>
      <c r="G490" s="221" t="str">
        <f>IF(OR('BD ITEM'!$Q108&lt;&gt;"Preenchimento correto"),"",'BD ITEM'!L108)</f>
        <v/>
      </c>
      <c r="H490" s="39">
        <v>1</v>
      </c>
      <c r="I490" s="173"/>
      <c r="J490" s="34" t="str">
        <f xml:space="preserve">
IF(I490="","",
VLOOKUP(I490,'BD EMPRES'!$B$8:$C$507,2,FALSE))</f>
        <v/>
      </c>
      <c r="K490" s="175"/>
      <c r="L490" s="176"/>
      <c r="M490" s="176"/>
      <c r="N490" s="177"/>
      <c r="O490" s="222"/>
      <c r="P490" s="228" t="str">
        <f t="shared" ref="P490" si="1706" xml:space="preserve">
IF(AND(K490="",K491="",K492="",K493="",K494=""),"",
COUNTIFS(K490:K494,"&lt;&gt;""",M490:M494,"=Válido"))</f>
        <v/>
      </c>
      <c r="Q490" s="230" t="str">
        <f t="shared" ref="Q490" si="1707" xml:space="preserve">
IF(T490&lt;&gt;"Preenchimento correto","",
IF(P490=1,0,
IF(P490=0,"",
IF(P490="","",
ROUND(_xlfn.STDEV.S(AD490:AD494)/AVERAGE(AD490:AD494),4)))))</f>
        <v/>
      </c>
      <c r="R490" s="232" t="str">
        <f t="shared" ref="R490" si="1708" xml:space="preserve">
IF(T490&lt;&gt;"Preenchimento correto","",
IF(P490="","",
IF(P490=0,"",
IF(O490="","",
IF(O490="Menor valor",MIN(AD490:AD494),
IF(AND(O490="Tend. central",Q490&lt;=0.25),ROUND(AVERAGE(AD490:AD494),2),
IF(AND(O490="Tend. central",Q490&gt;0.25),ROUND(MEDIAN(AD490:AD494),2))))))))</f>
        <v/>
      </c>
      <c r="S490" s="234" t="str">
        <f t="shared" ref="S490" si="1709" xml:space="preserve">
IF(T490&lt;&gt;"Preenchimento correto","",
IF(O490="","",
IF(P490="","",
IF(P490=0,"",
IF(OR(G490="",R490=""),"",
G490*R490)))))</f>
        <v/>
      </c>
      <c r="T490" s="236" t="str">
        <f t="shared" ref="T490" si="1710" xml:space="preserve">
IF(AND(A490="",B490="",I490="",I491="",I492="",I493="",I494="",K490="",K491="",K492="",K493="",K494="",L490="",L491="",L492="",L493="",L494="",M490="",M491="",M492="",M493="",M494="",O490=""),"",
IF(A490="","Preenchimento incompleto: falta informar o ID SEC - B01.01",
IF(AND(A490&lt;&gt;"",B490&lt;&gt;"",I490="",I491="",I492="",I493="",I494="",K490="",K491="",K492="",K493="",K494="",L490="",L491="",L492="",L493="",L494="",M490="",M491="",M492="",M493="",M494="",O490=""),"Preenchimento incompleto: item sem nenhuma informação de empresa e preço e fonte de preço e validade do orçamento e modalidade de cálculo - B02.01",
IF(AND(B490="",OR(I490&lt;&gt;"",I491&lt;&gt;"",I492&lt;&gt;"",I493&lt;&gt;"",I494&lt;&gt;"",K490&lt;&gt;"",K491&lt;&gt;"",K492&lt;&gt;"",K493&lt;&gt;"",K494&lt;&gt;"",L490&lt;&gt;"",L491&lt;&gt;"",L492&lt;&gt;"",L493&lt;&gt;"",L494&lt;&gt;"",M490&lt;&gt;"",M491&lt;&gt;"",M492&lt;&gt;"",M493&lt;&gt;"",M494&lt;&gt;"",O490&lt;&gt;"")),"Erro: há empresa(s) e/ou preço(s) e/ou fonte(s) de preço e/ou validade(s) do orçamento e/ou modalidade de cálculo informados para item inexistente - B03.01",
IF(AND(I490&lt;&gt;"",OR(K490="",L490="",M490="",O490="")),"Preenchimento incompleto: empresa sem preço e(ou) fonte de preço e(ou) validade do orçamento e(ou) modalidade de cálculo associados - B04.01",
IF(AND(I491&lt;&gt;"",OR(K491="",L491="",M491="",O490="")),"Preenchimento incompleto: empresa sem preço e(ou) fonte de preço e(ou) validade do orçamento e(ou) modalidade de cálculo associados - B04.02",
IF(AND(I492&lt;&gt;"",OR(K492="",L492="",M492="",O490="")),"Preenchimento incompleto: empresa sem preço e(ou) fonte de preço e(ou) validade do orçamento e(ou) modalidade de cálculo associados - B04.03",
IF(AND(I493&lt;&gt;"",OR(K493="",L493="",M493="",O490="")),"Preenchimento incompleto: empresa sem preço e(ou) fonte de preço e(ou) validade do orçamento e(ou) modalidade de cálculo associados - B04.04",
IF(AND(I494&lt;&gt;"",OR(K494="",L494="",M494="",O490="")),"Preenchimento incompleto: empresa sem preço e(ou) fonte de preço e(ou) validade do orçamento e(ou) modalidade de cálculo associados - B04.05",
IF(AND(K490&lt;&gt;"",OR(I490="",L490="",M490="",O490="")),"Preenchimento incompleto: preço sem empresa e(ou) fonte do preço associados e(ou) validade do orçamento e(ou) modalidade de cálculo associados - B05.01",
IF(AND(K491&lt;&gt;"",OR(I491="",L491="",M491="",O490="")),"Preenchimento incompleto: preço sem empresa e(ou) fonte do preço associados e(ou) validade do orçamento e(ou) modalidade de cálculo associados - B05.02",
IF(AND(K492&lt;&gt;"",OR(I492="",L492="",M492="",O490="")),"Preenchimento incompleto: preço sem empresa e(ou) fonte do preço associados e(ou) validade do orçamento e(ou) modalidade de cálculo associados - B05.03",
IF(AND(K493&lt;&gt;"",OR(I493="",L493="",M493="",O490="")),"Preenchimento incompleto: preço sem empresa e(ou) fonte do preço associados e(ou) validade do orçamento e(ou) modalidade de cálculo associados - B05.04",
IF(AND(K494&lt;&gt;"",OR(I494="",L494="",M494="",O490="")),"Preenchimento incompleto: preço sem empresa e(ou) fonte do preço associados e(ou) validade do orçamento e(ou) modalidade de cálculo associados - B05.05",
IF(AND(L490&lt;&gt;"",OR(K490="",I490="",M490="",O490="")),"Preenchimento incompleto: fonte do preço sem empresa e(ou) preço associados e(ou) validade do orçamento e(ou) modalidade de cálculo associados - B06.01",
IF(AND(L491&lt;&gt;"",OR(K491="",I491="",M491="",O490="")),"Preenchimento incompleto: fonte do preço sem empresa e(ou) preço associados e(ou) validade do orçamento e(ou) modalidade de cálculo associados - B06.02",
IF(AND(L492&lt;&gt;"",OR(K492="",I492="",M492="",O490="")),"Preenchimento incompleto: fonte do preço sem empresa e(ou) preço associados e(ou) validade do orçamento e(ou) modalidade de cálculo associados - B06.03",
IF(AND(L493&lt;&gt;"",OR(K493="",I493="",M493="",O490="")),"Preenchimento incompleto: fonte do preço sem empresa e(ou) preço associados e(ou) validade do orçamento e(ou) modalidade de cálculo associados - B06.04",
IF(AND(L494&lt;&gt;"",OR(K494="",I494="",M494="",O490="")),"Preenchimento incompleto: fonte do preço sem empresa e(ou) preço associados e(ou) validade do orçamento e(ou) modalidade de cálculo associados - B06.05",
IF(AND(M490&lt;&gt;"",OR(K490="",I490="",L490="",O490="")),"Preenchimento incompleto: validade do orçamento sem empresa e(ou) preço associados e(ou) fonte do preço e(ou) modalidade de cálculo associados - B07.01",
IF(AND(M491&lt;&gt;"",OR(K491="",I491="",L491="",O490="")),"Preenchimento incompleto: validade do orçamento sem empresa e(ou) preço associados e(ou) fonte do preço e(ou) modalidade de cálculo associados - B07.02",
IF(AND(M492&lt;&gt;"",OR(K492="",I492="",L492="",O490="")),"Preenchimento incompleto: validade do orçamento sem empresa e(ou) preço associados e(ou) fonte do preço e(ou) modalidade de cálculo associados - B07.03",
IF(AND(M493&lt;&gt;"",OR(K493="",I493="",L493="",O490="")),"Preenchimento incompleto: validade do orçamento sem empresa e(ou) preço associados e(ou) fonte do preço e(ou) modalidade de cálculo associados - B07.04",
IF(AND(M494&lt;&gt;"",OR(K494="",I494="",L494="",O490="")),"Preenchimento incompleto: validade do orçamento sem empresa e(ou) preço associados e(ou) fonte do preço e(ou) modalidade de cálculo associados - B07.05",
IF(O490="","Preenchimento incompleto: modalidade de cálculo não informada - B08.01",
IF(V490="Erro: há repetição de empresa de mídia especializada para o item sendo precificado - B09.01a05","Erro: há repetição de empresa de mídia especializada para o item sendo precificado - B09.01a05",
IF(W490="Erro: há repetição de empresa de orçamento de empresa para o item sendo precificado - B10.01a05","Erro: há repetição de empresa de orçamento de empresa para o item sendo precificado - B10.01a05",
IF(X490="Erro: a fonte de preços informada é incompatível com compras governamentais - B11.01a05","Erro: a fonte de preços informada é incompatível com compras governamentais - B11.01a05",
IF(Y490="Erro: a fonte de preços informada é incompatível com compras governamentais - B12.01a05","Erro: a fonte de preços informada é incompatível com compras governamentais - B12.01a05",
IF(Z490="Erro: há linhas sendo puladas - B13.01a04","Erro: há linhas sendo puladas - B13.01a04",
IF(AA490="Erro: há linhas sendo puladas - B14.01a05","Erro: há linhas sendo puladas - B14.01a05",
IF(AB490="Erro: há linhas sendo puladas - B15.01a05","Erro: há linhas sendo puladas - B15.01a05",
IF(AC490="Erro: há linhas sendo puladas - B16.01a05","Erro: há linhas sendo puladas - B16.01a05",
IF(AND(P490&lt;&gt;"",P490=0),"Preenchimento incompleto: número de propostas válidas igual a zero - B17.01",
"Preenchimento correto"))))))))))))))))))))))))))))))))))</f>
        <v/>
      </c>
      <c r="U490" s="23"/>
      <c r="V490" s="121" t="str">
        <f t="shared" ref="V490" si="1711" xml:space="preserve">
IF(COUNTIFS(I490:I494,I490,L490:L494,"=Mídia especializada")&gt;1,"Erro: há repetição de empresa de mídia especializada para o item sendo precificado - B09.01a05",
IF(COUNTIFS(I490:I494,I491,L490:L494,"=Mídia especializada")&gt;1,"Erro: há repetição de empresa de mídia especializada para o item sendo precificado - B09.01a05",
IF(COUNTIFS(I490:I494,I492,L490:L494,"=Mídia especializada")&gt;1,"Erro: há repetição de empresa de mídia especializada para o item sendo precificado - B09.01a05",
IF(COUNTIFS(I490:I494,I493,L490:L494,"=Mídia especializada")&gt;1,"Erro: há repetição de empresa de mídia especializada para o item sendo precificado - B09.01a05",
IF(COUNTIFS(I490:I494,I494,L490:L494,"=Mídia especializada")&gt;1,"Erro: há repetição de empresa de mídia especializada para o item sendo precificado - B09.01a05",
"***")))))</f>
        <v>***</v>
      </c>
      <c r="W490" s="119" t="str">
        <f t="shared" ref="W490" si="1712" xml:space="preserve">
IF(COUNTIFS(I490:I494,I490,L490:L494,"=Orçamento de empresa")&gt;1,"Erro: há repetição de empresa de orçamento de empresa para o item sendo precificado - B10.01a05",
IF(COUNTIFS(I490:I494,I491,L490:L494,"=Orçamento de empresa")&gt;1,"Erro: há repetição de empresa de orçamento de empresa para o item sendo precificado - B10.01a05",
IF(COUNTIFS(I490:I494,I492,L490:L494,"=Orçamento de empresa")&gt;1,"Erro: há repetição de empresa de orçamento de empresa para o item sendo precificado - B10.01a05",
IF(COUNTIFS(I490:I494,I493,L490:L494,"=Orçamento de empresa")&gt;1,"Erro: há repetição de empresa de orçamento de empresa para o item sendo precificado - B10.01a05",
IF(COUNTIFS(I490:I494,I494,L490:L494,"=Orçamento de empresa")&gt;1,"Erro: há repetição de empresa de orçamento de empresa para o item sendo precificado - B10.01a05",
"***")))))</f>
        <v>***</v>
      </c>
      <c r="X490" s="119" t="str">
        <f t="shared" ref="X490" si="1713" xml:space="preserve">
IF(AND(I490="Compras governamentais",K490&lt;&gt;"",L490="Orçamento de empresa"),"Erro: a fonte de preços informada é incompatível com compras governamentais - B11.01a05",
IF(AND(I491="Compras governamentais",K491&lt;&gt;"",L491="Orçamento de empresa"),"Erro: a fonte de preços informada é incompatível com compras governamentais - B11.01a05",
IF(AND(I492="Compras governamentais",K492&lt;&gt;"",L492="Orçamento de empresa"),"Erro: a fonte de preços informada é incompatível com compras governamentais - B11.01a05",
IF(AND(I493="Compras governamentais",K493&lt;&gt;"",L493="Orçamento de empresa"),"Erro: a fonte de preços informada é incompatível com compras governamentais - B11.01a05",
IF(AND(I494="Compras governamentais",K494&lt;&gt;"",L494="Orçamento de empresa"),"Erro: a fonte de preços informada é incompatível com compras governamentais - B11.01a05",
"***")))))</f>
        <v>***</v>
      </c>
      <c r="Y490" s="119" t="str">
        <f t="shared" ref="Y490" si="1714" xml:space="preserve">
IF(AND(I490="Compras governamentais",K490&lt;&gt;"",L490="Mídia especializada"),"Erro: a fonte de preços informada é incompatível com compras governamentais - B12.01a05",
IF(AND(I491="Compras governamentais",K491&lt;&gt;"",L491="Mídia especializada"),"Erro: a fonte de preços informada é incompatível com compras governamentais - B12.01a05",
IF(AND(I492="Compras governamentais",K492&lt;&gt;"",L492="Mídia especializada"),"Erro: a fonte de preços informada é incompatível com compras governamentais - B12.01a05",
IF(AND(I493="Compras governamentais",K493&lt;&gt;"",L493="Mídia especializada"),"Erro: a fonte de preços informada é incompatível com compras governamentais - B12.01a05",
IF(AND(I494="Compras governamentais",K494&lt;&gt;"",L494="Mídia especializada"),"Erro: a fonte de preços informada é incompatível com compras governamentais - B12.01a05",
"***")))))</f>
        <v>***</v>
      </c>
      <c r="Z490" s="119" t="str">
        <f t="shared" ref="Z490" si="1715" xml:space="preserve">
IF(AND(I491&lt;&gt;"",OR(I490="")),"Erro: há linhas sendo puladas - B13.01a04",
IF(AND(I492&lt;&gt;"",OR(I490="",I491="")),"Erro: há linhas sendo puladas - B13.01a04",
IF(AND(I493&lt;&gt;"",OR(I490="",I491="",I492="")),"Erro: há linhas sendo puladas - B13.01a04",
IF(AND(I494&lt;&gt;"",OR(I490="",I491="",I492="",I493="")),"Erro: há linhas sendo puladas - B13.01a04",
"***"))))</f>
        <v>***</v>
      </c>
      <c r="AA490" s="119" t="str">
        <f t="shared" ref="AA490" si="1716" xml:space="preserve">
IF(AND(K491&lt;&gt;"",OR(K490="")),"Erro: há linhas sendo puladas - B14.01a05",
IF(AND(K492&lt;&gt;"",OR(K490="",K491="")),"Erro: há linhas sendo puladas - B14.01a05",
IF(AND(K493&lt;&gt;"",OR(K490="",K491="",K492="")),"Erro: há linhas sendo puladas - B14.01a05",
IF(AND(K494&lt;&gt;"",OR(K490="",K491="",K492="",K493="")),"Erro: há linhas sendo puladas - B14.01a05",
"***"))))</f>
        <v>***</v>
      </c>
      <c r="AB490" s="119" t="str">
        <f t="shared" ref="AB490" si="1717" xml:space="preserve">
IF(AND(L491&lt;&gt;"",OR(L490="")),"Erro: há linhas sendo puladas - B15.01a05",
IF(AND(L492&lt;&gt;"",OR(L490="",L491="")),"Erro: há linhas sendo puladas - B15.01a05",
IF(AND(L493&lt;&gt;"",OR(L490="",L491="",L492="")),"Erro: há linhas sendo puladas - B15.01a05",
IF(AND(L494&lt;&gt;"",OR(L490="",L491="",L492="",L493="")),"Erro: há linhas sendo puladas - B15.01a05",
"***"))))</f>
        <v>***</v>
      </c>
      <c r="AC490" s="119" t="str">
        <f t="shared" ref="AC490" si="1718" xml:space="preserve">
IF(AND(M491&lt;&gt;"",OR(M490="")),"Erro: há linhas sendo puladas - B16.01a05",
IF(AND(M492&lt;&gt;"",OR(M490="",M491="")),"Erro: há linhas sendo puladas - B16.01a05",
IF(AND(M493&lt;&gt;"",OR(M490="",M491="",M492="")),"Erro: há linhas sendo puladas - B16.01a05",
IF(AND(M494&lt;&gt;"",OR(M490="",M491="",M492="",M493="")),"Erro: há linhas sendo puladas - B16.01a05",
"***"))))</f>
        <v>***</v>
      </c>
      <c r="AD490" s="131" t="str">
        <f t="shared" ref="AD490" si="1719" xml:space="preserve">
IF(T490&lt;&gt;"Preenchimento correto","",
IF(K490="","",
IF(M490="Não válido","",
K490)))</f>
        <v/>
      </c>
    </row>
    <row r="491" spans="1:30" ht="15" customHeight="1">
      <c r="A491" s="242"/>
      <c r="B491" s="216"/>
      <c r="C491" s="217"/>
      <c r="D491" s="218"/>
      <c r="E491" s="219"/>
      <c r="F491" s="220"/>
      <c r="G491" s="221"/>
      <c r="H491" s="35">
        <v>2</v>
      </c>
      <c r="I491" s="172"/>
      <c r="J491" s="36" t="str">
        <f xml:space="preserve">
IF(I491="","",
VLOOKUP(I491,'BD EMPRES'!$B$8:$C$507,2,FALSE))</f>
        <v/>
      </c>
      <c r="K491" s="178"/>
      <c r="L491" s="179"/>
      <c r="M491" s="179"/>
      <c r="N491" s="180"/>
      <c r="O491" s="223"/>
      <c r="P491" s="228"/>
      <c r="Q491" s="230"/>
      <c r="R491" s="232"/>
      <c r="S491" s="234"/>
      <c r="T491" s="236"/>
      <c r="U491" s="23"/>
      <c r="V491" s="122"/>
      <c r="W491" s="118"/>
      <c r="X491" s="118"/>
      <c r="Y491" s="118"/>
      <c r="Z491" s="118"/>
      <c r="AA491" s="118"/>
      <c r="AB491" s="118"/>
      <c r="AC491" s="118"/>
      <c r="AD491" s="132" t="str">
        <f t="shared" ref="AD491" si="1720" xml:space="preserve">
IF(T490&lt;&gt;"Preenchimento correto","",
IF(K491="","",
IF(M491="Não válido","",
K491)))</f>
        <v/>
      </c>
    </row>
    <row r="492" spans="1:30" ht="15" customHeight="1">
      <c r="A492" s="242"/>
      <c r="B492" s="216"/>
      <c r="C492" s="217"/>
      <c r="D492" s="218"/>
      <c r="E492" s="219"/>
      <c r="F492" s="220"/>
      <c r="G492" s="221"/>
      <c r="H492" s="35">
        <v>3</v>
      </c>
      <c r="I492" s="172"/>
      <c r="J492" s="36" t="str">
        <f xml:space="preserve">
IF(I492="","",
VLOOKUP(I492,'BD EMPRES'!$B$8:$C$507,2,FALSE))</f>
        <v/>
      </c>
      <c r="K492" s="178"/>
      <c r="L492" s="179"/>
      <c r="M492" s="179"/>
      <c r="N492" s="180"/>
      <c r="O492" s="223"/>
      <c r="P492" s="228"/>
      <c r="Q492" s="230"/>
      <c r="R492" s="232"/>
      <c r="S492" s="234"/>
      <c r="T492" s="236"/>
      <c r="U492" s="23"/>
      <c r="V492" s="122"/>
      <c r="W492" s="118"/>
      <c r="X492" s="118"/>
      <c r="Y492" s="118"/>
      <c r="Z492" s="118"/>
      <c r="AA492" s="118"/>
      <c r="AB492" s="118"/>
      <c r="AC492" s="118"/>
      <c r="AD492" s="132" t="str">
        <f t="shared" ref="AD492" si="1721" xml:space="preserve">
IF(T490&lt;&gt;"Preenchimento correto","",
IF(K492="","",
IF(M492="Não válido","",
K492)))</f>
        <v/>
      </c>
    </row>
    <row r="493" spans="1:30" ht="15" customHeight="1">
      <c r="A493" s="242"/>
      <c r="B493" s="216"/>
      <c r="C493" s="217"/>
      <c r="D493" s="218"/>
      <c r="E493" s="219"/>
      <c r="F493" s="220"/>
      <c r="G493" s="221"/>
      <c r="H493" s="35">
        <v>4</v>
      </c>
      <c r="I493" s="172"/>
      <c r="J493" s="36" t="str">
        <f xml:space="preserve">
IF(I493="","",
VLOOKUP(I493,'BD EMPRES'!$B$8:$C$507,2,FALSE))</f>
        <v/>
      </c>
      <c r="K493" s="178"/>
      <c r="L493" s="179"/>
      <c r="M493" s="179"/>
      <c r="N493" s="180"/>
      <c r="O493" s="223"/>
      <c r="P493" s="228"/>
      <c r="Q493" s="230"/>
      <c r="R493" s="232"/>
      <c r="S493" s="234"/>
      <c r="T493" s="236"/>
      <c r="U493" s="23"/>
      <c r="V493" s="122"/>
      <c r="W493" s="118"/>
      <c r="X493" s="118"/>
      <c r="Y493" s="118"/>
      <c r="Z493" s="118"/>
      <c r="AA493" s="118"/>
      <c r="AB493" s="118"/>
      <c r="AC493" s="118"/>
      <c r="AD493" s="132" t="str">
        <f t="shared" ref="AD493" si="1722" xml:space="preserve">
IF(T490&lt;&gt;"Preenchimento correto","",
IF(K493="","",
IF(M493="Não válido","",
K493)))</f>
        <v/>
      </c>
    </row>
    <row r="494" spans="1:30" ht="15" customHeight="1">
      <c r="A494" s="242"/>
      <c r="B494" s="216"/>
      <c r="C494" s="217"/>
      <c r="D494" s="218"/>
      <c r="E494" s="219"/>
      <c r="F494" s="220"/>
      <c r="G494" s="221"/>
      <c r="H494" s="37">
        <v>5</v>
      </c>
      <c r="I494" s="172"/>
      <c r="J494" s="38" t="str">
        <f xml:space="preserve">
IF(I494="","",
VLOOKUP(I494,'BD EMPRES'!$B$8:$C$507,2,FALSE))</f>
        <v/>
      </c>
      <c r="K494" s="183"/>
      <c r="L494" s="181"/>
      <c r="M494" s="181"/>
      <c r="N494" s="182"/>
      <c r="O494" s="224"/>
      <c r="P494" s="228"/>
      <c r="Q494" s="230"/>
      <c r="R494" s="232"/>
      <c r="S494" s="234"/>
      <c r="T494" s="236"/>
      <c r="U494" s="23"/>
      <c r="V494" s="133"/>
      <c r="W494" s="134"/>
      <c r="X494" s="134"/>
      <c r="Y494" s="134"/>
      <c r="Z494" s="134"/>
      <c r="AA494" s="134"/>
      <c r="AB494" s="134"/>
      <c r="AC494" s="134"/>
      <c r="AD494" s="135" t="str">
        <f t="shared" ref="AD494" si="1723" xml:space="preserve">
IF(T490&gt;"Preenchimento correto","",
IF(K494="","",
IF(M494="Não válido","",
K494)))</f>
        <v/>
      </c>
    </row>
    <row r="495" spans="1:30" ht="15" customHeight="1">
      <c r="A495" s="242"/>
      <c r="B495" s="216" t="str">
        <f>IF(OR('BD ITEM'!$Q109&lt;&gt;"Preenchimento correto"),"",'BD ITEM'!B109)</f>
        <v/>
      </c>
      <c r="C495" s="217" t="str">
        <f>IF(OR('BD ITEM'!$Q109&lt;&gt;"Preenchimento correto"),"",'BD ITEM'!C109)</f>
        <v/>
      </c>
      <c r="D495" s="218" t="str">
        <f>IF(OR('BD ITEM'!$Q109&lt;&gt;"Preenchimento correto"),"",'BD ITEM'!D109)</f>
        <v/>
      </c>
      <c r="E495" s="219" t="str">
        <f>IF(OR('BD ITEM'!$Q109&lt;&gt;"Preenchimento correto"),"",'BD ITEM'!J109)</f>
        <v/>
      </c>
      <c r="F495" s="220" t="str">
        <f>IF(OR('BD ITEM'!$Q109&lt;&gt;"Preenchimento correto"),"",'BD ITEM'!K109)</f>
        <v/>
      </c>
      <c r="G495" s="221" t="str">
        <f>IF(OR('BD ITEM'!$Q109&lt;&gt;"Preenchimento correto"),"",'BD ITEM'!L109)</f>
        <v/>
      </c>
      <c r="H495" s="39">
        <v>1</v>
      </c>
      <c r="I495" s="173"/>
      <c r="J495" s="34" t="str">
        <f xml:space="preserve">
IF(I495="","",
VLOOKUP(I495,'BD EMPRES'!$B$8:$C$507,2,FALSE))</f>
        <v/>
      </c>
      <c r="K495" s="175"/>
      <c r="L495" s="176"/>
      <c r="M495" s="176"/>
      <c r="N495" s="177"/>
      <c r="O495" s="222"/>
      <c r="P495" s="228" t="str">
        <f t="shared" ref="P495" si="1724" xml:space="preserve">
IF(AND(K495="",K496="",K497="",K498="",K499=""),"",
COUNTIFS(K495:K499,"&lt;&gt;""",M495:M499,"=Válido"))</f>
        <v/>
      </c>
      <c r="Q495" s="230" t="str">
        <f t="shared" ref="Q495" si="1725" xml:space="preserve">
IF(T495&lt;&gt;"Preenchimento correto","",
IF(P495=1,0,
IF(P495=0,"",
IF(P495="","",
ROUND(_xlfn.STDEV.S(AD495:AD499)/AVERAGE(AD495:AD499),4)))))</f>
        <v/>
      </c>
      <c r="R495" s="232" t="str">
        <f t="shared" ref="R495" si="1726" xml:space="preserve">
IF(T495&lt;&gt;"Preenchimento correto","",
IF(P495="","",
IF(P495=0,"",
IF(O495="","",
IF(O495="Menor valor",MIN(AD495:AD499),
IF(AND(O495="Tend. central",Q495&lt;=0.25),ROUND(AVERAGE(AD495:AD499),2),
IF(AND(O495="Tend. central",Q495&gt;0.25),ROUND(MEDIAN(AD495:AD499),2))))))))</f>
        <v/>
      </c>
      <c r="S495" s="234" t="str">
        <f t="shared" ref="S495" si="1727" xml:space="preserve">
IF(T495&lt;&gt;"Preenchimento correto","",
IF(O495="","",
IF(P495="","",
IF(P495=0,"",
IF(OR(G495="",R495=""),"",
G495*R495)))))</f>
        <v/>
      </c>
      <c r="T495" s="236" t="str">
        <f t="shared" ref="T495" si="1728" xml:space="preserve">
IF(AND(A495="",B495="",I495="",I496="",I497="",I498="",I499="",K495="",K496="",K497="",K498="",K499="",L495="",L496="",L497="",L498="",L499="",M495="",M496="",M497="",M498="",M499="",O495=""),"",
IF(A495="","Preenchimento incompleto: falta informar o ID SEC - B01.01",
IF(AND(A495&lt;&gt;"",B495&lt;&gt;"",I495="",I496="",I497="",I498="",I499="",K495="",K496="",K497="",K498="",K499="",L495="",L496="",L497="",L498="",L499="",M495="",M496="",M497="",M498="",M499="",O495=""),"Preenchimento incompleto: item sem nenhuma informação de empresa e preço e fonte de preço e validade do orçamento e modalidade de cálculo - B02.01",
IF(AND(B495="",OR(I495&lt;&gt;"",I496&lt;&gt;"",I497&lt;&gt;"",I498&lt;&gt;"",I499&lt;&gt;"",K495&lt;&gt;"",K496&lt;&gt;"",K497&lt;&gt;"",K498&lt;&gt;"",K499&lt;&gt;"",L495&lt;&gt;"",L496&lt;&gt;"",L497&lt;&gt;"",L498&lt;&gt;"",L499&lt;&gt;"",M495&lt;&gt;"",M496&lt;&gt;"",M497&lt;&gt;"",M498&lt;&gt;"",M499&lt;&gt;"",O495&lt;&gt;"")),"Erro: há empresa(s) e/ou preço(s) e/ou fonte(s) de preço e/ou validade(s) do orçamento e/ou modalidade de cálculo informados para item inexistente - B03.01",
IF(AND(I495&lt;&gt;"",OR(K495="",L495="",M495="",O495="")),"Preenchimento incompleto: empresa sem preço e(ou) fonte de preço e(ou) validade do orçamento e(ou) modalidade de cálculo associados - B04.01",
IF(AND(I496&lt;&gt;"",OR(K496="",L496="",M496="",O495="")),"Preenchimento incompleto: empresa sem preço e(ou) fonte de preço e(ou) validade do orçamento e(ou) modalidade de cálculo associados - B04.02",
IF(AND(I497&lt;&gt;"",OR(K497="",L497="",M497="",O495="")),"Preenchimento incompleto: empresa sem preço e(ou) fonte de preço e(ou) validade do orçamento e(ou) modalidade de cálculo associados - B04.03",
IF(AND(I498&lt;&gt;"",OR(K498="",L498="",M498="",O495="")),"Preenchimento incompleto: empresa sem preço e(ou) fonte de preço e(ou) validade do orçamento e(ou) modalidade de cálculo associados - B04.04",
IF(AND(I499&lt;&gt;"",OR(K499="",L499="",M499="",O495="")),"Preenchimento incompleto: empresa sem preço e(ou) fonte de preço e(ou) validade do orçamento e(ou) modalidade de cálculo associados - B04.05",
IF(AND(K495&lt;&gt;"",OR(I495="",L495="",M495="",O495="")),"Preenchimento incompleto: preço sem empresa e(ou) fonte do preço associados e(ou) validade do orçamento e(ou) modalidade de cálculo associados - B05.01",
IF(AND(K496&lt;&gt;"",OR(I496="",L496="",M496="",O495="")),"Preenchimento incompleto: preço sem empresa e(ou) fonte do preço associados e(ou) validade do orçamento e(ou) modalidade de cálculo associados - B05.02",
IF(AND(K497&lt;&gt;"",OR(I497="",L497="",M497="",O495="")),"Preenchimento incompleto: preço sem empresa e(ou) fonte do preço associados e(ou) validade do orçamento e(ou) modalidade de cálculo associados - B05.03",
IF(AND(K498&lt;&gt;"",OR(I498="",L498="",M498="",O495="")),"Preenchimento incompleto: preço sem empresa e(ou) fonte do preço associados e(ou) validade do orçamento e(ou) modalidade de cálculo associados - B05.04",
IF(AND(K499&lt;&gt;"",OR(I499="",L499="",M499="",O495="")),"Preenchimento incompleto: preço sem empresa e(ou) fonte do preço associados e(ou) validade do orçamento e(ou) modalidade de cálculo associados - B05.05",
IF(AND(L495&lt;&gt;"",OR(K495="",I495="",M495="",O495="")),"Preenchimento incompleto: fonte do preço sem empresa e(ou) preço associados e(ou) validade do orçamento e(ou) modalidade de cálculo associados - B06.01",
IF(AND(L496&lt;&gt;"",OR(K496="",I496="",M496="",O495="")),"Preenchimento incompleto: fonte do preço sem empresa e(ou) preço associados e(ou) validade do orçamento e(ou) modalidade de cálculo associados - B06.02",
IF(AND(L497&lt;&gt;"",OR(K497="",I497="",M497="",O495="")),"Preenchimento incompleto: fonte do preço sem empresa e(ou) preço associados e(ou) validade do orçamento e(ou) modalidade de cálculo associados - B06.03",
IF(AND(L498&lt;&gt;"",OR(K498="",I498="",M498="",O495="")),"Preenchimento incompleto: fonte do preço sem empresa e(ou) preço associados e(ou) validade do orçamento e(ou) modalidade de cálculo associados - B06.04",
IF(AND(L499&lt;&gt;"",OR(K499="",I499="",M499="",O495="")),"Preenchimento incompleto: fonte do preço sem empresa e(ou) preço associados e(ou) validade do orçamento e(ou) modalidade de cálculo associados - B06.05",
IF(AND(M495&lt;&gt;"",OR(K495="",I495="",L495="",O495="")),"Preenchimento incompleto: validade do orçamento sem empresa e(ou) preço associados e(ou) fonte do preço e(ou) modalidade de cálculo associados - B07.01",
IF(AND(M496&lt;&gt;"",OR(K496="",I496="",L496="",O495="")),"Preenchimento incompleto: validade do orçamento sem empresa e(ou) preço associados e(ou) fonte do preço e(ou) modalidade de cálculo associados - B07.02",
IF(AND(M497&lt;&gt;"",OR(K497="",I497="",L497="",O495="")),"Preenchimento incompleto: validade do orçamento sem empresa e(ou) preço associados e(ou) fonte do preço e(ou) modalidade de cálculo associados - B07.03",
IF(AND(M498&lt;&gt;"",OR(K498="",I498="",L498="",O495="")),"Preenchimento incompleto: validade do orçamento sem empresa e(ou) preço associados e(ou) fonte do preço e(ou) modalidade de cálculo associados - B07.04",
IF(AND(M499&lt;&gt;"",OR(K499="",I499="",L499="",O495="")),"Preenchimento incompleto: validade do orçamento sem empresa e(ou) preço associados e(ou) fonte do preço e(ou) modalidade de cálculo associados - B07.05",
IF(O495="","Preenchimento incompleto: modalidade de cálculo não informada - B08.01",
IF(V495="Erro: há repetição de empresa de mídia especializada para o item sendo precificado - B09.01a05","Erro: há repetição de empresa de mídia especializada para o item sendo precificado - B09.01a05",
IF(W495="Erro: há repetição de empresa de orçamento de empresa para o item sendo precificado - B10.01a05","Erro: há repetição de empresa de orçamento de empresa para o item sendo precificado - B10.01a05",
IF(X495="Erro: a fonte de preços informada é incompatível com compras governamentais - B11.01a05","Erro: a fonte de preços informada é incompatível com compras governamentais - B11.01a05",
IF(Y495="Erro: a fonte de preços informada é incompatível com compras governamentais - B12.01a05","Erro: a fonte de preços informada é incompatível com compras governamentais - B12.01a05",
IF(Z495="Erro: há linhas sendo puladas - B13.01a04","Erro: há linhas sendo puladas - B13.01a04",
IF(AA495="Erro: há linhas sendo puladas - B14.01a05","Erro: há linhas sendo puladas - B14.01a05",
IF(AB495="Erro: há linhas sendo puladas - B15.01a05","Erro: há linhas sendo puladas - B15.01a05",
IF(AC495="Erro: há linhas sendo puladas - B16.01a05","Erro: há linhas sendo puladas - B16.01a05",
IF(AND(P495&lt;&gt;"",P495=0),"Preenchimento incompleto: número de propostas válidas igual a zero - B17.01",
"Preenchimento correto"))))))))))))))))))))))))))))))))))</f>
        <v/>
      </c>
      <c r="U495" s="23"/>
      <c r="V495" s="121" t="str">
        <f t="shared" ref="V495" si="1729" xml:space="preserve">
IF(COUNTIFS(I495:I499,I495,L495:L499,"=Mídia especializada")&gt;1,"Erro: há repetição de empresa de mídia especializada para o item sendo precificado - B09.01a05",
IF(COUNTIFS(I495:I499,I496,L495:L499,"=Mídia especializada")&gt;1,"Erro: há repetição de empresa de mídia especializada para o item sendo precificado - B09.01a05",
IF(COUNTIFS(I495:I499,I497,L495:L499,"=Mídia especializada")&gt;1,"Erro: há repetição de empresa de mídia especializada para o item sendo precificado - B09.01a05",
IF(COUNTIFS(I495:I499,I498,L495:L499,"=Mídia especializada")&gt;1,"Erro: há repetição de empresa de mídia especializada para o item sendo precificado - B09.01a05",
IF(COUNTIFS(I495:I499,I499,L495:L499,"=Mídia especializada")&gt;1,"Erro: há repetição de empresa de mídia especializada para o item sendo precificado - B09.01a05",
"***")))))</f>
        <v>***</v>
      </c>
      <c r="W495" s="119" t="str">
        <f t="shared" ref="W495" si="1730" xml:space="preserve">
IF(COUNTIFS(I495:I499,I495,L495:L499,"=Orçamento de empresa")&gt;1,"Erro: há repetição de empresa de orçamento de empresa para o item sendo precificado - B10.01a05",
IF(COUNTIFS(I495:I499,I496,L495:L499,"=Orçamento de empresa")&gt;1,"Erro: há repetição de empresa de orçamento de empresa para o item sendo precificado - B10.01a05",
IF(COUNTIFS(I495:I499,I497,L495:L499,"=Orçamento de empresa")&gt;1,"Erro: há repetição de empresa de orçamento de empresa para o item sendo precificado - B10.01a05",
IF(COUNTIFS(I495:I499,I498,L495:L499,"=Orçamento de empresa")&gt;1,"Erro: há repetição de empresa de orçamento de empresa para o item sendo precificado - B10.01a05",
IF(COUNTIFS(I495:I499,I499,L495:L499,"=Orçamento de empresa")&gt;1,"Erro: há repetição de empresa de orçamento de empresa para o item sendo precificado - B10.01a05",
"***")))))</f>
        <v>***</v>
      </c>
      <c r="X495" s="119" t="str">
        <f t="shared" ref="X495" si="1731" xml:space="preserve">
IF(AND(I495="Compras governamentais",K495&lt;&gt;"",L495="Orçamento de empresa"),"Erro: a fonte de preços informada é incompatível com compras governamentais - B11.01a05",
IF(AND(I496="Compras governamentais",K496&lt;&gt;"",L496="Orçamento de empresa"),"Erro: a fonte de preços informada é incompatível com compras governamentais - B11.01a05",
IF(AND(I497="Compras governamentais",K497&lt;&gt;"",L497="Orçamento de empresa"),"Erro: a fonte de preços informada é incompatível com compras governamentais - B11.01a05",
IF(AND(I498="Compras governamentais",K498&lt;&gt;"",L498="Orçamento de empresa"),"Erro: a fonte de preços informada é incompatível com compras governamentais - B11.01a05",
IF(AND(I499="Compras governamentais",K499&lt;&gt;"",L499="Orçamento de empresa"),"Erro: a fonte de preços informada é incompatível com compras governamentais - B11.01a05",
"***")))))</f>
        <v>***</v>
      </c>
      <c r="Y495" s="119" t="str">
        <f t="shared" ref="Y495" si="1732" xml:space="preserve">
IF(AND(I495="Compras governamentais",K495&lt;&gt;"",L495="Mídia especializada"),"Erro: a fonte de preços informada é incompatível com compras governamentais - B12.01a05",
IF(AND(I496="Compras governamentais",K496&lt;&gt;"",L496="Mídia especializada"),"Erro: a fonte de preços informada é incompatível com compras governamentais - B12.01a05",
IF(AND(I497="Compras governamentais",K497&lt;&gt;"",L497="Mídia especializada"),"Erro: a fonte de preços informada é incompatível com compras governamentais - B12.01a05",
IF(AND(I498="Compras governamentais",K498&lt;&gt;"",L498="Mídia especializada"),"Erro: a fonte de preços informada é incompatível com compras governamentais - B12.01a05",
IF(AND(I499="Compras governamentais",K499&lt;&gt;"",L499="Mídia especializada"),"Erro: a fonte de preços informada é incompatível com compras governamentais - B12.01a05",
"***")))))</f>
        <v>***</v>
      </c>
      <c r="Z495" s="119" t="str">
        <f t="shared" ref="Z495" si="1733" xml:space="preserve">
IF(AND(I496&lt;&gt;"",OR(I495="")),"Erro: há linhas sendo puladas - B13.01a04",
IF(AND(I497&lt;&gt;"",OR(I495="",I496="")),"Erro: há linhas sendo puladas - B13.01a04",
IF(AND(I498&lt;&gt;"",OR(I495="",I496="",I497="")),"Erro: há linhas sendo puladas - B13.01a04",
IF(AND(I499&lt;&gt;"",OR(I495="",I496="",I497="",I498="")),"Erro: há linhas sendo puladas - B13.01a04",
"***"))))</f>
        <v>***</v>
      </c>
      <c r="AA495" s="119" t="str">
        <f t="shared" ref="AA495" si="1734" xml:space="preserve">
IF(AND(K496&lt;&gt;"",OR(K495="")),"Erro: há linhas sendo puladas - B14.01a05",
IF(AND(K497&lt;&gt;"",OR(K495="",K496="")),"Erro: há linhas sendo puladas - B14.01a05",
IF(AND(K498&lt;&gt;"",OR(K495="",K496="",K497="")),"Erro: há linhas sendo puladas - B14.01a05",
IF(AND(K499&lt;&gt;"",OR(K495="",K496="",K497="",K498="")),"Erro: há linhas sendo puladas - B14.01a05",
"***"))))</f>
        <v>***</v>
      </c>
      <c r="AB495" s="119" t="str">
        <f t="shared" ref="AB495" si="1735" xml:space="preserve">
IF(AND(L496&lt;&gt;"",OR(L495="")),"Erro: há linhas sendo puladas - B15.01a05",
IF(AND(L497&lt;&gt;"",OR(L495="",L496="")),"Erro: há linhas sendo puladas - B15.01a05",
IF(AND(L498&lt;&gt;"",OR(L495="",L496="",L497="")),"Erro: há linhas sendo puladas - B15.01a05",
IF(AND(L499&lt;&gt;"",OR(L495="",L496="",L497="",L498="")),"Erro: há linhas sendo puladas - B15.01a05",
"***"))))</f>
        <v>***</v>
      </c>
      <c r="AC495" s="119" t="str">
        <f t="shared" ref="AC495" si="1736" xml:space="preserve">
IF(AND(M496&lt;&gt;"",OR(M495="")),"Erro: há linhas sendo puladas - B16.01a05",
IF(AND(M497&lt;&gt;"",OR(M495="",M496="")),"Erro: há linhas sendo puladas - B16.01a05",
IF(AND(M498&lt;&gt;"",OR(M495="",M496="",M497="")),"Erro: há linhas sendo puladas - B16.01a05",
IF(AND(M499&lt;&gt;"",OR(M495="",M496="",M497="",M498="")),"Erro: há linhas sendo puladas - B16.01a05",
"***"))))</f>
        <v>***</v>
      </c>
      <c r="AD495" s="131" t="str">
        <f t="shared" ref="AD495" si="1737" xml:space="preserve">
IF(T495&lt;&gt;"Preenchimento correto","",
IF(K495="","",
IF(M495="Não válido","",
K495)))</f>
        <v/>
      </c>
    </row>
    <row r="496" spans="1:30" ht="15" customHeight="1">
      <c r="A496" s="242"/>
      <c r="B496" s="216"/>
      <c r="C496" s="217"/>
      <c r="D496" s="218"/>
      <c r="E496" s="219"/>
      <c r="F496" s="220"/>
      <c r="G496" s="221"/>
      <c r="H496" s="35">
        <v>2</v>
      </c>
      <c r="I496" s="172"/>
      <c r="J496" s="36" t="str">
        <f xml:space="preserve">
IF(I496="","",
VLOOKUP(I496,'BD EMPRES'!$B$8:$C$507,2,FALSE))</f>
        <v/>
      </c>
      <c r="K496" s="178"/>
      <c r="L496" s="179"/>
      <c r="M496" s="179"/>
      <c r="N496" s="180"/>
      <c r="O496" s="223"/>
      <c r="P496" s="228"/>
      <c r="Q496" s="230"/>
      <c r="R496" s="232"/>
      <c r="S496" s="234"/>
      <c r="T496" s="236"/>
      <c r="U496" s="23"/>
      <c r="V496" s="122"/>
      <c r="W496" s="118"/>
      <c r="X496" s="118"/>
      <c r="Y496" s="118"/>
      <c r="Z496" s="118"/>
      <c r="AA496" s="118"/>
      <c r="AB496" s="118"/>
      <c r="AC496" s="118"/>
      <c r="AD496" s="132" t="str">
        <f t="shared" ref="AD496" si="1738" xml:space="preserve">
IF(T495&lt;&gt;"Preenchimento correto","",
IF(K496="","",
IF(M496="Não válido","",
K496)))</f>
        <v/>
      </c>
    </row>
    <row r="497" spans="1:30" ht="15" customHeight="1">
      <c r="A497" s="242"/>
      <c r="B497" s="216"/>
      <c r="C497" s="217"/>
      <c r="D497" s="218"/>
      <c r="E497" s="219"/>
      <c r="F497" s="220"/>
      <c r="G497" s="221"/>
      <c r="H497" s="35">
        <v>3</v>
      </c>
      <c r="I497" s="172"/>
      <c r="J497" s="36" t="str">
        <f xml:space="preserve">
IF(I497="","",
VLOOKUP(I497,'BD EMPRES'!$B$8:$C$507,2,FALSE))</f>
        <v/>
      </c>
      <c r="K497" s="178"/>
      <c r="L497" s="179"/>
      <c r="M497" s="179"/>
      <c r="N497" s="180"/>
      <c r="O497" s="223"/>
      <c r="P497" s="228"/>
      <c r="Q497" s="230"/>
      <c r="R497" s="232"/>
      <c r="S497" s="234"/>
      <c r="T497" s="236"/>
      <c r="U497" s="23"/>
      <c r="V497" s="122"/>
      <c r="W497" s="118"/>
      <c r="X497" s="118"/>
      <c r="Y497" s="118"/>
      <c r="Z497" s="118"/>
      <c r="AA497" s="118"/>
      <c r="AB497" s="118"/>
      <c r="AC497" s="118"/>
      <c r="AD497" s="132" t="str">
        <f t="shared" ref="AD497" si="1739" xml:space="preserve">
IF(T495&lt;&gt;"Preenchimento correto","",
IF(K497="","",
IF(M497="Não válido","",
K497)))</f>
        <v/>
      </c>
    </row>
    <row r="498" spans="1:30" ht="15" customHeight="1">
      <c r="A498" s="242"/>
      <c r="B498" s="216"/>
      <c r="C498" s="217"/>
      <c r="D498" s="218"/>
      <c r="E498" s="219"/>
      <c r="F498" s="220"/>
      <c r="G498" s="221"/>
      <c r="H498" s="35">
        <v>4</v>
      </c>
      <c r="I498" s="172"/>
      <c r="J498" s="36" t="str">
        <f xml:space="preserve">
IF(I498="","",
VLOOKUP(I498,'BD EMPRES'!$B$8:$C$507,2,FALSE))</f>
        <v/>
      </c>
      <c r="K498" s="178"/>
      <c r="L498" s="179"/>
      <c r="M498" s="179"/>
      <c r="N498" s="180"/>
      <c r="O498" s="223"/>
      <c r="P498" s="228"/>
      <c r="Q498" s="230"/>
      <c r="R498" s="232"/>
      <c r="S498" s="234"/>
      <c r="T498" s="236"/>
      <c r="U498" s="23"/>
      <c r="V498" s="122"/>
      <c r="W498" s="118"/>
      <c r="X498" s="118"/>
      <c r="Y498" s="118"/>
      <c r="Z498" s="118"/>
      <c r="AA498" s="118"/>
      <c r="AB498" s="118"/>
      <c r="AC498" s="118"/>
      <c r="AD498" s="132" t="str">
        <f t="shared" ref="AD498" si="1740" xml:space="preserve">
IF(T495&lt;&gt;"Preenchimento correto","",
IF(K498="","",
IF(M498="Não válido","",
K498)))</f>
        <v/>
      </c>
    </row>
    <row r="499" spans="1:30" ht="15" customHeight="1">
      <c r="A499" s="242"/>
      <c r="B499" s="216"/>
      <c r="C499" s="217"/>
      <c r="D499" s="218"/>
      <c r="E499" s="219"/>
      <c r="F499" s="220"/>
      <c r="G499" s="221"/>
      <c r="H499" s="37">
        <v>5</v>
      </c>
      <c r="I499" s="172"/>
      <c r="J499" s="38" t="str">
        <f xml:space="preserve">
IF(I499="","",
VLOOKUP(I499,'BD EMPRES'!$B$8:$C$507,2,FALSE))</f>
        <v/>
      </c>
      <c r="K499" s="183"/>
      <c r="L499" s="181"/>
      <c r="M499" s="181"/>
      <c r="N499" s="182"/>
      <c r="O499" s="224"/>
      <c r="P499" s="228"/>
      <c r="Q499" s="230"/>
      <c r="R499" s="232"/>
      <c r="S499" s="234"/>
      <c r="T499" s="236"/>
      <c r="U499" s="23"/>
      <c r="V499" s="133"/>
      <c r="W499" s="134"/>
      <c r="X499" s="134"/>
      <c r="Y499" s="134"/>
      <c r="Z499" s="134"/>
      <c r="AA499" s="134"/>
      <c r="AB499" s="134"/>
      <c r="AC499" s="134"/>
      <c r="AD499" s="135" t="str">
        <f t="shared" ref="AD499" si="1741" xml:space="preserve">
IF(T495&gt;"Preenchimento correto","",
IF(K499="","",
IF(M499="Não válido","",
K499)))</f>
        <v/>
      </c>
    </row>
    <row r="500" spans="1:30" ht="15" customHeight="1">
      <c r="A500" s="242"/>
      <c r="B500" s="216" t="str">
        <f>IF(OR('BD ITEM'!$Q110&lt;&gt;"Preenchimento correto"),"",'BD ITEM'!B110)</f>
        <v/>
      </c>
      <c r="C500" s="217" t="str">
        <f>IF(OR('BD ITEM'!$Q110&lt;&gt;"Preenchimento correto"),"",'BD ITEM'!C110)</f>
        <v/>
      </c>
      <c r="D500" s="218" t="str">
        <f>IF(OR('BD ITEM'!$Q110&lt;&gt;"Preenchimento correto"),"",'BD ITEM'!D110)</f>
        <v/>
      </c>
      <c r="E500" s="219" t="str">
        <f>IF(OR('BD ITEM'!$Q110&lt;&gt;"Preenchimento correto"),"",'BD ITEM'!J110)</f>
        <v/>
      </c>
      <c r="F500" s="220" t="str">
        <f>IF(OR('BD ITEM'!$Q110&lt;&gt;"Preenchimento correto"),"",'BD ITEM'!K110)</f>
        <v/>
      </c>
      <c r="G500" s="221" t="str">
        <f>IF(OR('BD ITEM'!$Q110&lt;&gt;"Preenchimento correto"),"",'BD ITEM'!L110)</f>
        <v/>
      </c>
      <c r="H500" s="39">
        <v>1</v>
      </c>
      <c r="I500" s="173"/>
      <c r="J500" s="34" t="str">
        <f xml:space="preserve">
IF(I500="","",
VLOOKUP(I500,'BD EMPRES'!$B$8:$C$507,2,FALSE))</f>
        <v/>
      </c>
      <c r="K500" s="175"/>
      <c r="L500" s="176"/>
      <c r="M500" s="176"/>
      <c r="N500" s="177"/>
      <c r="O500" s="222"/>
      <c r="P500" s="228" t="str">
        <f t="shared" ref="P500" si="1742" xml:space="preserve">
IF(AND(K500="",K501="",K502="",K503="",K504=""),"",
COUNTIFS(K500:K504,"&lt;&gt;""",M500:M504,"=Válido"))</f>
        <v/>
      </c>
      <c r="Q500" s="230" t="str">
        <f t="shared" ref="Q500" si="1743" xml:space="preserve">
IF(T500&lt;&gt;"Preenchimento correto","",
IF(P500=1,0,
IF(P500=0,"",
IF(P500="","",
ROUND(_xlfn.STDEV.S(AD500:AD504)/AVERAGE(AD500:AD504),4)))))</f>
        <v/>
      </c>
      <c r="R500" s="232" t="str">
        <f t="shared" ref="R500" si="1744" xml:space="preserve">
IF(T500&lt;&gt;"Preenchimento correto","",
IF(P500="","",
IF(P500=0,"",
IF(O500="","",
IF(O500="Menor valor",MIN(AD500:AD504),
IF(AND(O500="Tend. central",Q500&lt;=0.25),ROUND(AVERAGE(AD500:AD504),2),
IF(AND(O500="Tend. central",Q500&gt;0.25),ROUND(MEDIAN(AD500:AD504),2))))))))</f>
        <v/>
      </c>
      <c r="S500" s="234" t="str">
        <f t="shared" ref="S500" si="1745" xml:space="preserve">
IF(T500&lt;&gt;"Preenchimento correto","",
IF(O500="","",
IF(P500="","",
IF(P500=0,"",
IF(OR(G500="",R500=""),"",
G500*R500)))))</f>
        <v/>
      </c>
      <c r="T500" s="236" t="str">
        <f t="shared" ref="T500" si="1746" xml:space="preserve">
IF(AND(A500="",B500="",I500="",I501="",I502="",I503="",I504="",K500="",K501="",K502="",K503="",K504="",L500="",L501="",L502="",L503="",L504="",M500="",M501="",M502="",M503="",M504="",O500=""),"",
IF(A500="","Preenchimento incompleto: falta informar o ID SEC - B01.01",
IF(AND(A500&lt;&gt;"",B500&lt;&gt;"",I500="",I501="",I502="",I503="",I504="",K500="",K501="",K502="",K503="",K504="",L500="",L501="",L502="",L503="",L504="",M500="",M501="",M502="",M503="",M504="",O500=""),"Preenchimento incompleto: item sem nenhuma informação de empresa e preço e fonte de preço e validade do orçamento e modalidade de cálculo - B02.01",
IF(AND(B500="",OR(I500&lt;&gt;"",I501&lt;&gt;"",I502&lt;&gt;"",I503&lt;&gt;"",I504&lt;&gt;"",K500&lt;&gt;"",K501&lt;&gt;"",K502&lt;&gt;"",K503&lt;&gt;"",K504&lt;&gt;"",L500&lt;&gt;"",L501&lt;&gt;"",L502&lt;&gt;"",L503&lt;&gt;"",L504&lt;&gt;"",M500&lt;&gt;"",M501&lt;&gt;"",M502&lt;&gt;"",M503&lt;&gt;"",M504&lt;&gt;"",O500&lt;&gt;"")),"Erro: há empresa(s) e/ou preço(s) e/ou fonte(s) de preço e/ou validade(s) do orçamento e/ou modalidade de cálculo informados para item inexistente - B03.01",
IF(AND(I500&lt;&gt;"",OR(K500="",L500="",M500="",O500="")),"Preenchimento incompleto: empresa sem preço e(ou) fonte de preço e(ou) validade do orçamento e(ou) modalidade de cálculo associados - B04.01",
IF(AND(I501&lt;&gt;"",OR(K501="",L501="",M501="",O500="")),"Preenchimento incompleto: empresa sem preço e(ou) fonte de preço e(ou) validade do orçamento e(ou) modalidade de cálculo associados - B04.02",
IF(AND(I502&lt;&gt;"",OR(K502="",L502="",M502="",O500="")),"Preenchimento incompleto: empresa sem preço e(ou) fonte de preço e(ou) validade do orçamento e(ou) modalidade de cálculo associados - B04.03",
IF(AND(I503&lt;&gt;"",OR(K503="",L503="",M503="",O500="")),"Preenchimento incompleto: empresa sem preço e(ou) fonte de preço e(ou) validade do orçamento e(ou) modalidade de cálculo associados - B04.04",
IF(AND(I504&lt;&gt;"",OR(K504="",L504="",M504="",O500="")),"Preenchimento incompleto: empresa sem preço e(ou) fonte de preço e(ou) validade do orçamento e(ou) modalidade de cálculo associados - B04.05",
IF(AND(K500&lt;&gt;"",OR(I500="",L500="",M500="",O500="")),"Preenchimento incompleto: preço sem empresa e(ou) fonte do preço associados e(ou) validade do orçamento e(ou) modalidade de cálculo associados - B05.01",
IF(AND(K501&lt;&gt;"",OR(I501="",L501="",M501="",O500="")),"Preenchimento incompleto: preço sem empresa e(ou) fonte do preço associados e(ou) validade do orçamento e(ou) modalidade de cálculo associados - B05.02",
IF(AND(K502&lt;&gt;"",OR(I502="",L502="",M502="",O500="")),"Preenchimento incompleto: preço sem empresa e(ou) fonte do preço associados e(ou) validade do orçamento e(ou) modalidade de cálculo associados - B05.03",
IF(AND(K503&lt;&gt;"",OR(I503="",L503="",M503="",O500="")),"Preenchimento incompleto: preço sem empresa e(ou) fonte do preço associados e(ou) validade do orçamento e(ou) modalidade de cálculo associados - B05.04",
IF(AND(K504&lt;&gt;"",OR(I504="",L504="",M504="",O500="")),"Preenchimento incompleto: preço sem empresa e(ou) fonte do preço associados e(ou) validade do orçamento e(ou) modalidade de cálculo associados - B05.05",
IF(AND(L500&lt;&gt;"",OR(K500="",I500="",M500="",O500="")),"Preenchimento incompleto: fonte do preço sem empresa e(ou) preço associados e(ou) validade do orçamento e(ou) modalidade de cálculo associados - B06.01",
IF(AND(L501&lt;&gt;"",OR(K501="",I501="",M501="",O500="")),"Preenchimento incompleto: fonte do preço sem empresa e(ou) preço associados e(ou) validade do orçamento e(ou) modalidade de cálculo associados - B06.02",
IF(AND(L502&lt;&gt;"",OR(K502="",I502="",M502="",O500="")),"Preenchimento incompleto: fonte do preço sem empresa e(ou) preço associados e(ou) validade do orçamento e(ou) modalidade de cálculo associados - B06.03",
IF(AND(L503&lt;&gt;"",OR(K503="",I503="",M503="",O500="")),"Preenchimento incompleto: fonte do preço sem empresa e(ou) preço associados e(ou) validade do orçamento e(ou) modalidade de cálculo associados - B06.04",
IF(AND(L504&lt;&gt;"",OR(K504="",I504="",M504="",O500="")),"Preenchimento incompleto: fonte do preço sem empresa e(ou) preço associados e(ou) validade do orçamento e(ou) modalidade de cálculo associados - B06.05",
IF(AND(M500&lt;&gt;"",OR(K500="",I500="",L500="",O500="")),"Preenchimento incompleto: validade do orçamento sem empresa e(ou) preço associados e(ou) fonte do preço e(ou) modalidade de cálculo associados - B07.01",
IF(AND(M501&lt;&gt;"",OR(K501="",I501="",L501="",O500="")),"Preenchimento incompleto: validade do orçamento sem empresa e(ou) preço associados e(ou) fonte do preço e(ou) modalidade de cálculo associados - B07.02",
IF(AND(M502&lt;&gt;"",OR(K502="",I502="",L502="",O500="")),"Preenchimento incompleto: validade do orçamento sem empresa e(ou) preço associados e(ou) fonte do preço e(ou) modalidade de cálculo associados - B07.03",
IF(AND(M503&lt;&gt;"",OR(K503="",I503="",L503="",O500="")),"Preenchimento incompleto: validade do orçamento sem empresa e(ou) preço associados e(ou) fonte do preço e(ou) modalidade de cálculo associados - B07.04",
IF(AND(M504&lt;&gt;"",OR(K504="",I504="",L504="",O500="")),"Preenchimento incompleto: validade do orçamento sem empresa e(ou) preço associados e(ou) fonte do preço e(ou) modalidade de cálculo associados - B07.05",
IF(O500="","Preenchimento incompleto: modalidade de cálculo não informada - B08.01",
IF(V500="Erro: há repetição de empresa de mídia especializada para o item sendo precificado - B09.01a05","Erro: há repetição de empresa de mídia especializada para o item sendo precificado - B09.01a05",
IF(W500="Erro: há repetição de empresa de orçamento de empresa para o item sendo precificado - B10.01a05","Erro: há repetição de empresa de orçamento de empresa para o item sendo precificado - B10.01a05",
IF(X500="Erro: a fonte de preços informada é incompatível com compras governamentais - B11.01a05","Erro: a fonte de preços informada é incompatível com compras governamentais - B11.01a05",
IF(Y500="Erro: a fonte de preços informada é incompatível com compras governamentais - B12.01a05","Erro: a fonte de preços informada é incompatível com compras governamentais - B12.01a05",
IF(Z500="Erro: há linhas sendo puladas - B13.01a04","Erro: há linhas sendo puladas - B13.01a04",
IF(AA500="Erro: há linhas sendo puladas - B14.01a05","Erro: há linhas sendo puladas - B14.01a05",
IF(AB500="Erro: há linhas sendo puladas - B15.01a05","Erro: há linhas sendo puladas - B15.01a05",
IF(AC500="Erro: há linhas sendo puladas - B16.01a05","Erro: há linhas sendo puladas - B16.01a05",
IF(AND(P500&lt;&gt;"",P500=0),"Preenchimento incompleto: número de propostas válidas igual a zero - B17.01",
"Preenchimento correto"))))))))))))))))))))))))))))))))))</f>
        <v/>
      </c>
      <c r="U500" s="23"/>
      <c r="V500" s="121" t="str">
        <f t="shared" ref="V500" si="1747" xml:space="preserve">
IF(COUNTIFS(I500:I504,I500,L500:L504,"=Mídia especializada")&gt;1,"Erro: há repetição de empresa de mídia especializada para o item sendo precificado - B09.01a05",
IF(COUNTIFS(I500:I504,I501,L500:L504,"=Mídia especializada")&gt;1,"Erro: há repetição de empresa de mídia especializada para o item sendo precificado - B09.01a05",
IF(COUNTIFS(I500:I504,I502,L500:L504,"=Mídia especializada")&gt;1,"Erro: há repetição de empresa de mídia especializada para o item sendo precificado - B09.01a05",
IF(COUNTIFS(I500:I504,I503,L500:L504,"=Mídia especializada")&gt;1,"Erro: há repetição de empresa de mídia especializada para o item sendo precificado - B09.01a05",
IF(COUNTIFS(I500:I504,I504,L500:L504,"=Mídia especializada")&gt;1,"Erro: há repetição de empresa de mídia especializada para o item sendo precificado - B09.01a05",
"***")))))</f>
        <v>***</v>
      </c>
      <c r="W500" s="119" t="str">
        <f t="shared" ref="W500" si="1748" xml:space="preserve">
IF(COUNTIFS(I500:I504,I500,L500:L504,"=Orçamento de empresa")&gt;1,"Erro: há repetição de empresa de orçamento de empresa para o item sendo precificado - B10.01a05",
IF(COUNTIFS(I500:I504,I501,L500:L504,"=Orçamento de empresa")&gt;1,"Erro: há repetição de empresa de orçamento de empresa para o item sendo precificado - B10.01a05",
IF(COUNTIFS(I500:I504,I502,L500:L504,"=Orçamento de empresa")&gt;1,"Erro: há repetição de empresa de orçamento de empresa para o item sendo precificado - B10.01a05",
IF(COUNTIFS(I500:I504,I503,L500:L504,"=Orçamento de empresa")&gt;1,"Erro: há repetição de empresa de orçamento de empresa para o item sendo precificado - B10.01a05",
IF(COUNTIFS(I500:I504,I504,L500:L504,"=Orçamento de empresa")&gt;1,"Erro: há repetição de empresa de orçamento de empresa para o item sendo precificado - B10.01a05",
"***")))))</f>
        <v>***</v>
      </c>
      <c r="X500" s="119" t="str">
        <f t="shared" ref="X500" si="1749" xml:space="preserve">
IF(AND(I500="Compras governamentais",K500&lt;&gt;"",L500="Orçamento de empresa"),"Erro: a fonte de preços informada é incompatível com compras governamentais - B11.01a05",
IF(AND(I501="Compras governamentais",K501&lt;&gt;"",L501="Orçamento de empresa"),"Erro: a fonte de preços informada é incompatível com compras governamentais - B11.01a05",
IF(AND(I502="Compras governamentais",K502&lt;&gt;"",L502="Orçamento de empresa"),"Erro: a fonte de preços informada é incompatível com compras governamentais - B11.01a05",
IF(AND(I503="Compras governamentais",K503&lt;&gt;"",L503="Orçamento de empresa"),"Erro: a fonte de preços informada é incompatível com compras governamentais - B11.01a05",
IF(AND(I504="Compras governamentais",K504&lt;&gt;"",L504="Orçamento de empresa"),"Erro: a fonte de preços informada é incompatível com compras governamentais - B11.01a05",
"***")))))</f>
        <v>***</v>
      </c>
      <c r="Y500" s="119" t="str">
        <f t="shared" ref="Y500" si="1750" xml:space="preserve">
IF(AND(I500="Compras governamentais",K500&lt;&gt;"",L500="Mídia especializada"),"Erro: a fonte de preços informada é incompatível com compras governamentais - B12.01a05",
IF(AND(I501="Compras governamentais",K501&lt;&gt;"",L501="Mídia especializada"),"Erro: a fonte de preços informada é incompatível com compras governamentais - B12.01a05",
IF(AND(I502="Compras governamentais",K502&lt;&gt;"",L502="Mídia especializada"),"Erro: a fonte de preços informada é incompatível com compras governamentais - B12.01a05",
IF(AND(I503="Compras governamentais",K503&lt;&gt;"",L503="Mídia especializada"),"Erro: a fonte de preços informada é incompatível com compras governamentais - B12.01a05",
IF(AND(I504="Compras governamentais",K504&lt;&gt;"",L504="Mídia especializada"),"Erro: a fonte de preços informada é incompatível com compras governamentais - B12.01a05",
"***")))))</f>
        <v>***</v>
      </c>
      <c r="Z500" s="119" t="str">
        <f t="shared" ref="Z500" si="1751" xml:space="preserve">
IF(AND(I501&lt;&gt;"",OR(I500="")),"Erro: há linhas sendo puladas - B13.01a04",
IF(AND(I502&lt;&gt;"",OR(I500="",I501="")),"Erro: há linhas sendo puladas - B13.01a04",
IF(AND(I503&lt;&gt;"",OR(I500="",I501="",I502="")),"Erro: há linhas sendo puladas - B13.01a04",
IF(AND(I504&lt;&gt;"",OR(I500="",I501="",I502="",I503="")),"Erro: há linhas sendo puladas - B13.01a04",
"***"))))</f>
        <v>***</v>
      </c>
      <c r="AA500" s="119" t="str">
        <f t="shared" ref="AA500" si="1752" xml:space="preserve">
IF(AND(K501&lt;&gt;"",OR(K500="")),"Erro: há linhas sendo puladas - B14.01a05",
IF(AND(K502&lt;&gt;"",OR(K500="",K501="")),"Erro: há linhas sendo puladas - B14.01a05",
IF(AND(K503&lt;&gt;"",OR(K500="",K501="",K502="")),"Erro: há linhas sendo puladas - B14.01a05",
IF(AND(K504&lt;&gt;"",OR(K500="",K501="",K502="",K503="")),"Erro: há linhas sendo puladas - B14.01a05",
"***"))))</f>
        <v>***</v>
      </c>
      <c r="AB500" s="119" t="str">
        <f t="shared" ref="AB500" si="1753" xml:space="preserve">
IF(AND(L501&lt;&gt;"",OR(L500="")),"Erro: há linhas sendo puladas - B15.01a05",
IF(AND(L502&lt;&gt;"",OR(L500="",L501="")),"Erro: há linhas sendo puladas - B15.01a05",
IF(AND(L503&lt;&gt;"",OR(L500="",L501="",L502="")),"Erro: há linhas sendo puladas - B15.01a05",
IF(AND(L504&lt;&gt;"",OR(L500="",L501="",L502="",L503="")),"Erro: há linhas sendo puladas - B15.01a05",
"***"))))</f>
        <v>***</v>
      </c>
      <c r="AC500" s="119" t="str">
        <f t="shared" ref="AC500" si="1754" xml:space="preserve">
IF(AND(M501&lt;&gt;"",OR(M500="")),"Erro: há linhas sendo puladas - B16.01a05",
IF(AND(M502&lt;&gt;"",OR(M500="",M501="")),"Erro: há linhas sendo puladas - B16.01a05",
IF(AND(M503&lt;&gt;"",OR(M500="",M501="",M502="")),"Erro: há linhas sendo puladas - B16.01a05",
IF(AND(M504&lt;&gt;"",OR(M500="",M501="",M502="",M503="")),"Erro: há linhas sendo puladas - B16.01a05",
"***"))))</f>
        <v>***</v>
      </c>
      <c r="AD500" s="131" t="str">
        <f t="shared" ref="AD500" si="1755" xml:space="preserve">
IF(T500&lt;&gt;"Preenchimento correto","",
IF(K500="","",
IF(M500="Não válido","",
K500)))</f>
        <v/>
      </c>
    </row>
    <row r="501" spans="1:30" ht="15" customHeight="1">
      <c r="A501" s="242"/>
      <c r="B501" s="216"/>
      <c r="C501" s="217"/>
      <c r="D501" s="218"/>
      <c r="E501" s="219"/>
      <c r="F501" s="220"/>
      <c r="G501" s="221"/>
      <c r="H501" s="35">
        <v>2</v>
      </c>
      <c r="I501" s="172"/>
      <c r="J501" s="36" t="str">
        <f xml:space="preserve">
IF(I501="","",
VLOOKUP(I501,'BD EMPRES'!$B$8:$C$507,2,FALSE))</f>
        <v/>
      </c>
      <c r="K501" s="178"/>
      <c r="L501" s="179"/>
      <c r="M501" s="179"/>
      <c r="N501" s="180"/>
      <c r="O501" s="223"/>
      <c r="P501" s="228"/>
      <c r="Q501" s="230"/>
      <c r="R501" s="232"/>
      <c r="S501" s="234"/>
      <c r="T501" s="236"/>
      <c r="U501" s="23"/>
      <c r="V501" s="122"/>
      <c r="W501" s="118"/>
      <c r="X501" s="118"/>
      <c r="Y501" s="118"/>
      <c r="Z501" s="118"/>
      <c r="AA501" s="118"/>
      <c r="AB501" s="118"/>
      <c r="AC501" s="118"/>
      <c r="AD501" s="132" t="str">
        <f t="shared" ref="AD501" si="1756" xml:space="preserve">
IF(T500&lt;&gt;"Preenchimento correto","",
IF(K501="","",
IF(M501="Não válido","",
K501)))</f>
        <v/>
      </c>
    </row>
    <row r="502" spans="1:30" ht="15" customHeight="1">
      <c r="A502" s="242"/>
      <c r="B502" s="216"/>
      <c r="C502" s="217"/>
      <c r="D502" s="218"/>
      <c r="E502" s="219"/>
      <c r="F502" s="220"/>
      <c r="G502" s="221"/>
      <c r="H502" s="35">
        <v>3</v>
      </c>
      <c r="I502" s="172"/>
      <c r="J502" s="36" t="str">
        <f xml:space="preserve">
IF(I502="","",
VLOOKUP(I502,'BD EMPRES'!$B$8:$C$507,2,FALSE))</f>
        <v/>
      </c>
      <c r="K502" s="178"/>
      <c r="L502" s="179"/>
      <c r="M502" s="179"/>
      <c r="N502" s="180"/>
      <c r="O502" s="223"/>
      <c r="P502" s="228"/>
      <c r="Q502" s="230"/>
      <c r="R502" s="232"/>
      <c r="S502" s="234"/>
      <c r="T502" s="236"/>
      <c r="U502" s="23"/>
      <c r="V502" s="122"/>
      <c r="W502" s="118"/>
      <c r="X502" s="118"/>
      <c r="Y502" s="118"/>
      <c r="Z502" s="118"/>
      <c r="AA502" s="118"/>
      <c r="AB502" s="118"/>
      <c r="AC502" s="118"/>
      <c r="AD502" s="132" t="str">
        <f t="shared" ref="AD502" si="1757" xml:space="preserve">
IF(T500&lt;&gt;"Preenchimento correto","",
IF(K502="","",
IF(M502="Não válido","",
K502)))</f>
        <v/>
      </c>
    </row>
    <row r="503" spans="1:30" ht="15" customHeight="1">
      <c r="A503" s="242"/>
      <c r="B503" s="216"/>
      <c r="C503" s="217"/>
      <c r="D503" s="218"/>
      <c r="E503" s="219"/>
      <c r="F503" s="220"/>
      <c r="G503" s="221"/>
      <c r="H503" s="35">
        <v>4</v>
      </c>
      <c r="I503" s="172"/>
      <c r="J503" s="36" t="str">
        <f xml:space="preserve">
IF(I503="","",
VLOOKUP(I503,'BD EMPRES'!$B$8:$C$507,2,FALSE))</f>
        <v/>
      </c>
      <c r="K503" s="178"/>
      <c r="L503" s="179"/>
      <c r="M503" s="179"/>
      <c r="N503" s="180"/>
      <c r="O503" s="223"/>
      <c r="P503" s="228"/>
      <c r="Q503" s="230"/>
      <c r="R503" s="232"/>
      <c r="S503" s="234"/>
      <c r="T503" s="236"/>
      <c r="U503" s="23"/>
      <c r="V503" s="122"/>
      <c r="W503" s="118"/>
      <c r="X503" s="118"/>
      <c r="Y503" s="118"/>
      <c r="Z503" s="118"/>
      <c r="AA503" s="118"/>
      <c r="AB503" s="118"/>
      <c r="AC503" s="118"/>
      <c r="AD503" s="132" t="str">
        <f t="shared" ref="AD503" si="1758" xml:space="preserve">
IF(T500&lt;&gt;"Preenchimento correto","",
IF(K503="","",
IF(M503="Não válido","",
K503)))</f>
        <v/>
      </c>
    </row>
    <row r="504" spans="1:30" ht="15" customHeight="1">
      <c r="A504" s="242"/>
      <c r="B504" s="216"/>
      <c r="C504" s="217"/>
      <c r="D504" s="218"/>
      <c r="E504" s="219"/>
      <c r="F504" s="220"/>
      <c r="G504" s="221"/>
      <c r="H504" s="37">
        <v>5</v>
      </c>
      <c r="I504" s="172"/>
      <c r="J504" s="38" t="str">
        <f xml:space="preserve">
IF(I504="","",
VLOOKUP(I504,'BD EMPRES'!$B$8:$C$507,2,FALSE))</f>
        <v/>
      </c>
      <c r="K504" s="183"/>
      <c r="L504" s="181"/>
      <c r="M504" s="181"/>
      <c r="N504" s="182"/>
      <c r="O504" s="224"/>
      <c r="P504" s="228"/>
      <c r="Q504" s="230"/>
      <c r="R504" s="232"/>
      <c r="S504" s="234"/>
      <c r="T504" s="236"/>
      <c r="U504" s="23"/>
      <c r="V504" s="133"/>
      <c r="W504" s="134"/>
      <c r="X504" s="134"/>
      <c r="Y504" s="134"/>
      <c r="Z504" s="134"/>
      <c r="AA504" s="134"/>
      <c r="AB504" s="134"/>
      <c r="AC504" s="134"/>
      <c r="AD504" s="135" t="str">
        <f t="shared" ref="AD504" si="1759" xml:space="preserve">
IF(T500&gt;"Preenchimento correto","",
IF(K504="","",
IF(M504="Não válido","",
K504)))</f>
        <v/>
      </c>
    </row>
    <row r="505" spans="1:30" ht="15" customHeight="1">
      <c r="A505" s="242"/>
      <c r="B505" s="216" t="str">
        <f>IF(OR('BD ITEM'!$Q111&lt;&gt;"Preenchimento correto"),"",'BD ITEM'!B111)</f>
        <v/>
      </c>
      <c r="C505" s="217" t="str">
        <f>IF(OR('BD ITEM'!$Q111&lt;&gt;"Preenchimento correto"),"",'BD ITEM'!C111)</f>
        <v/>
      </c>
      <c r="D505" s="218" t="str">
        <f>IF(OR('BD ITEM'!$Q111&lt;&gt;"Preenchimento correto"),"",'BD ITEM'!D111)</f>
        <v/>
      </c>
      <c r="E505" s="219" t="str">
        <f>IF(OR('BD ITEM'!$Q111&lt;&gt;"Preenchimento correto"),"",'BD ITEM'!J111)</f>
        <v/>
      </c>
      <c r="F505" s="220" t="str">
        <f>IF(OR('BD ITEM'!$Q111&lt;&gt;"Preenchimento correto"),"",'BD ITEM'!K111)</f>
        <v/>
      </c>
      <c r="G505" s="221" t="str">
        <f>IF(OR('BD ITEM'!$Q111&lt;&gt;"Preenchimento correto"),"",'BD ITEM'!L111)</f>
        <v/>
      </c>
      <c r="H505" s="39">
        <v>1</v>
      </c>
      <c r="I505" s="173"/>
      <c r="J505" s="34" t="str">
        <f xml:space="preserve">
IF(I505="","",
VLOOKUP(I505,'BD EMPRES'!$B$8:$C$507,2,FALSE))</f>
        <v/>
      </c>
      <c r="K505" s="175"/>
      <c r="L505" s="176"/>
      <c r="M505" s="176"/>
      <c r="N505" s="177"/>
      <c r="O505" s="222"/>
      <c r="P505" s="228" t="str">
        <f t="shared" ref="P505" si="1760" xml:space="preserve">
IF(AND(K505="",K506="",K507="",K508="",K509=""),"",
COUNTIFS(K505:K509,"&lt;&gt;""",M505:M509,"=Válido"))</f>
        <v/>
      </c>
      <c r="Q505" s="230" t="str">
        <f t="shared" ref="Q505" si="1761" xml:space="preserve">
IF(T505&lt;&gt;"Preenchimento correto","",
IF(P505=1,0,
IF(P505=0,"",
IF(P505="","",
ROUND(_xlfn.STDEV.S(AD505:AD509)/AVERAGE(AD505:AD509),4)))))</f>
        <v/>
      </c>
      <c r="R505" s="232" t="str">
        <f t="shared" ref="R505" si="1762" xml:space="preserve">
IF(T505&lt;&gt;"Preenchimento correto","",
IF(P505="","",
IF(P505=0,"",
IF(O505="","",
IF(O505="Menor valor",MIN(AD505:AD509),
IF(AND(O505="Tend. central",Q505&lt;=0.25),ROUND(AVERAGE(AD505:AD509),2),
IF(AND(O505="Tend. central",Q505&gt;0.25),ROUND(MEDIAN(AD505:AD509),2))))))))</f>
        <v/>
      </c>
      <c r="S505" s="234" t="str">
        <f t="shared" ref="S505" si="1763" xml:space="preserve">
IF(T505&lt;&gt;"Preenchimento correto","",
IF(O505="","",
IF(P505="","",
IF(P505=0,"",
IF(OR(G505="",R505=""),"",
G505*R505)))))</f>
        <v/>
      </c>
      <c r="T505" s="236" t="str">
        <f t="shared" ref="T505" si="1764" xml:space="preserve">
IF(AND(A505="",B505="",I505="",I506="",I507="",I508="",I509="",K505="",K506="",K507="",K508="",K509="",L505="",L506="",L507="",L508="",L509="",M505="",M506="",M507="",M508="",M509="",O505=""),"",
IF(A505="","Preenchimento incompleto: falta informar o ID SEC - B01.01",
IF(AND(A505&lt;&gt;"",B505&lt;&gt;"",I505="",I506="",I507="",I508="",I509="",K505="",K506="",K507="",K508="",K509="",L505="",L506="",L507="",L508="",L509="",M505="",M506="",M507="",M508="",M509="",O505=""),"Preenchimento incompleto: item sem nenhuma informação de empresa e preço e fonte de preço e validade do orçamento e modalidade de cálculo - B02.01",
IF(AND(B505="",OR(I505&lt;&gt;"",I506&lt;&gt;"",I507&lt;&gt;"",I508&lt;&gt;"",I509&lt;&gt;"",K505&lt;&gt;"",K506&lt;&gt;"",K507&lt;&gt;"",K508&lt;&gt;"",K509&lt;&gt;"",L505&lt;&gt;"",L506&lt;&gt;"",L507&lt;&gt;"",L508&lt;&gt;"",L509&lt;&gt;"",M505&lt;&gt;"",M506&lt;&gt;"",M507&lt;&gt;"",M508&lt;&gt;"",M509&lt;&gt;"",O505&lt;&gt;"")),"Erro: há empresa(s) e/ou preço(s) e/ou fonte(s) de preço e/ou validade(s) do orçamento e/ou modalidade de cálculo informados para item inexistente - B03.01",
IF(AND(I505&lt;&gt;"",OR(K505="",L505="",M505="",O505="")),"Preenchimento incompleto: empresa sem preço e(ou) fonte de preço e(ou) validade do orçamento e(ou) modalidade de cálculo associados - B04.01",
IF(AND(I506&lt;&gt;"",OR(K506="",L506="",M506="",O505="")),"Preenchimento incompleto: empresa sem preço e(ou) fonte de preço e(ou) validade do orçamento e(ou) modalidade de cálculo associados - B04.02",
IF(AND(I507&lt;&gt;"",OR(K507="",L507="",M507="",O505="")),"Preenchimento incompleto: empresa sem preço e(ou) fonte de preço e(ou) validade do orçamento e(ou) modalidade de cálculo associados - B04.03",
IF(AND(I508&lt;&gt;"",OR(K508="",L508="",M508="",O505="")),"Preenchimento incompleto: empresa sem preço e(ou) fonte de preço e(ou) validade do orçamento e(ou) modalidade de cálculo associados - B04.04",
IF(AND(I509&lt;&gt;"",OR(K509="",L509="",M509="",O505="")),"Preenchimento incompleto: empresa sem preço e(ou) fonte de preço e(ou) validade do orçamento e(ou) modalidade de cálculo associados - B04.05",
IF(AND(K505&lt;&gt;"",OR(I505="",L505="",M505="",O505="")),"Preenchimento incompleto: preço sem empresa e(ou) fonte do preço associados e(ou) validade do orçamento e(ou) modalidade de cálculo associados - B05.01",
IF(AND(K506&lt;&gt;"",OR(I506="",L506="",M506="",O505="")),"Preenchimento incompleto: preço sem empresa e(ou) fonte do preço associados e(ou) validade do orçamento e(ou) modalidade de cálculo associados - B05.02",
IF(AND(K507&lt;&gt;"",OR(I507="",L507="",M507="",O505="")),"Preenchimento incompleto: preço sem empresa e(ou) fonte do preço associados e(ou) validade do orçamento e(ou) modalidade de cálculo associados - B05.03",
IF(AND(K508&lt;&gt;"",OR(I508="",L508="",M508="",O505="")),"Preenchimento incompleto: preço sem empresa e(ou) fonte do preço associados e(ou) validade do orçamento e(ou) modalidade de cálculo associados - B05.04",
IF(AND(K509&lt;&gt;"",OR(I509="",L509="",M509="",O505="")),"Preenchimento incompleto: preço sem empresa e(ou) fonte do preço associados e(ou) validade do orçamento e(ou) modalidade de cálculo associados - B05.05",
IF(AND(L505&lt;&gt;"",OR(K505="",I505="",M505="",O505="")),"Preenchimento incompleto: fonte do preço sem empresa e(ou) preço associados e(ou) validade do orçamento e(ou) modalidade de cálculo associados - B06.01",
IF(AND(L506&lt;&gt;"",OR(K506="",I506="",M506="",O505="")),"Preenchimento incompleto: fonte do preço sem empresa e(ou) preço associados e(ou) validade do orçamento e(ou) modalidade de cálculo associados - B06.02",
IF(AND(L507&lt;&gt;"",OR(K507="",I507="",M507="",O505="")),"Preenchimento incompleto: fonte do preço sem empresa e(ou) preço associados e(ou) validade do orçamento e(ou) modalidade de cálculo associados - B06.03",
IF(AND(L508&lt;&gt;"",OR(K508="",I508="",M508="",O505="")),"Preenchimento incompleto: fonte do preço sem empresa e(ou) preço associados e(ou) validade do orçamento e(ou) modalidade de cálculo associados - B06.04",
IF(AND(L509&lt;&gt;"",OR(K509="",I509="",M509="",O505="")),"Preenchimento incompleto: fonte do preço sem empresa e(ou) preço associados e(ou) validade do orçamento e(ou) modalidade de cálculo associados - B06.05",
IF(AND(M505&lt;&gt;"",OR(K505="",I505="",L505="",O505="")),"Preenchimento incompleto: validade do orçamento sem empresa e(ou) preço associados e(ou) fonte do preço e(ou) modalidade de cálculo associados - B07.01",
IF(AND(M506&lt;&gt;"",OR(K506="",I506="",L506="",O505="")),"Preenchimento incompleto: validade do orçamento sem empresa e(ou) preço associados e(ou) fonte do preço e(ou) modalidade de cálculo associados - B07.02",
IF(AND(M507&lt;&gt;"",OR(K507="",I507="",L507="",O505="")),"Preenchimento incompleto: validade do orçamento sem empresa e(ou) preço associados e(ou) fonte do preço e(ou) modalidade de cálculo associados - B07.03",
IF(AND(M508&lt;&gt;"",OR(K508="",I508="",L508="",O505="")),"Preenchimento incompleto: validade do orçamento sem empresa e(ou) preço associados e(ou) fonte do preço e(ou) modalidade de cálculo associados - B07.04",
IF(AND(M509&lt;&gt;"",OR(K509="",I509="",L509="",O505="")),"Preenchimento incompleto: validade do orçamento sem empresa e(ou) preço associados e(ou) fonte do preço e(ou) modalidade de cálculo associados - B07.05",
IF(O505="","Preenchimento incompleto: modalidade de cálculo não informada - B08.01",
IF(V505="Erro: há repetição de empresa de mídia especializada para o item sendo precificado - B09.01a05","Erro: há repetição de empresa de mídia especializada para o item sendo precificado - B09.01a05",
IF(W505="Erro: há repetição de empresa de orçamento de empresa para o item sendo precificado - B10.01a05","Erro: há repetição de empresa de orçamento de empresa para o item sendo precificado - B10.01a05",
IF(X505="Erro: a fonte de preços informada é incompatível com compras governamentais - B11.01a05","Erro: a fonte de preços informada é incompatível com compras governamentais - B11.01a05",
IF(Y505="Erro: a fonte de preços informada é incompatível com compras governamentais - B12.01a05","Erro: a fonte de preços informada é incompatível com compras governamentais - B12.01a05",
IF(Z505="Erro: há linhas sendo puladas - B13.01a04","Erro: há linhas sendo puladas - B13.01a04",
IF(AA505="Erro: há linhas sendo puladas - B14.01a05","Erro: há linhas sendo puladas - B14.01a05",
IF(AB505="Erro: há linhas sendo puladas - B15.01a05","Erro: há linhas sendo puladas - B15.01a05",
IF(AC505="Erro: há linhas sendo puladas - B16.01a05","Erro: há linhas sendo puladas - B16.01a05",
IF(AND(P505&lt;&gt;"",P505=0),"Preenchimento incompleto: número de propostas válidas igual a zero - B17.01",
"Preenchimento correto"))))))))))))))))))))))))))))))))))</f>
        <v/>
      </c>
      <c r="U505" s="23"/>
      <c r="V505" s="121" t="str">
        <f t="shared" ref="V505" si="1765" xml:space="preserve">
IF(COUNTIFS(I505:I509,I505,L505:L509,"=Mídia especializada")&gt;1,"Erro: há repetição de empresa de mídia especializada para o item sendo precificado - B09.01a05",
IF(COUNTIFS(I505:I509,I506,L505:L509,"=Mídia especializada")&gt;1,"Erro: há repetição de empresa de mídia especializada para o item sendo precificado - B09.01a05",
IF(COUNTIFS(I505:I509,I507,L505:L509,"=Mídia especializada")&gt;1,"Erro: há repetição de empresa de mídia especializada para o item sendo precificado - B09.01a05",
IF(COUNTIFS(I505:I509,I508,L505:L509,"=Mídia especializada")&gt;1,"Erro: há repetição de empresa de mídia especializada para o item sendo precificado - B09.01a05",
IF(COUNTIFS(I505:I509,I509,L505:L509,"=Mídia especializada")&gt;1,"Erro: há repetição de empresa de mídia especializada para o item sendo precificado - B09.01a05",
"***")))))</f>
        <v>***</v>
      </c>
      <c r="W505" s="119" t="str">
        <f t="shared" ref="W505" si="1766" xml:space="preserve">
IF(COUNTIFS(I505:I509,I505,L505:L509,"=Orçamento de empresa")&gt;1,"Erro: há repetição de empresa de orçamento de empresa para o item sendo precificado - B10.01a05",
IF(COUNTIFS(I505:I509,I506,L505:L509,"=Orçamento de empresa")&gt;1,"Erro: há repetição de empresa de orçamento de empresa para o item sendo precificado - B10.01a05",
IF(COUNTIFS(I505:I509,I507,L505:L509,"=Orçamento de empresa")&gt;1,"Erro: há repetição de empresa de orçamento de empresa para o item sendo precificado - B10.01a05",
IF(COUNTIFS(I505:I509,I508,L505:L509,"=Orçamento de empresa")&gt;1,"Erro: há repetição de empresa de orçamento de empresa para o item sendo precificado - B10.01a05",
IF(COUNTIFS(I505:I509,I509,L505:L509,"=Orçamento de empresa")&gt;1,"Erro: há repetição de empresa de orçamento de empresa para o item sendo precificado - B10.01a05",
"***")))))</f>
        <v>***</v>
      </c>
      <c r="X505" s="119" t="str">
        <f t="shared" ref="X505" si="1767" xml:space="preserve">
IF(AND(I505="Compras governamentais",K505&lt;&gt;"",L505="Orçamento de empresa"),"Erro: a fonte de preços informada é incompatível com compras governamentais - B11.01a05",
IF(AND(I506="Compras governamentais",K506&lt;&gt;"",L506="Orçamento de empresa"),"Erro: a fonte de preços informada é incompatível com compras governamentais - B11.01a05",
IF(AND(I507="Compras governamentais",K507&lt;&gt;"",L507="Orçamento de empresa"),"Erro: a fonte de preços informada é incompatível com compras governamentais - B11.01a05",
IF(AND(I508="Compras governamentais",K508&lt;&gt;"",L508="Orçamento de empresa"),"Erro: a fonte de preços informada é incompatível com compras governamentais - B11.01a05",
IF(AND(I509="Compras governamentais",K509&lt;&gt;"",L509="Orçamento de empresa"),"Erro: a fonte de preços informada é incompatível com compras governamentais - B11.01a05",
"***")))))</f>
        <v>***</v>
      </c>
      <c r="Y505" s="119" t="str">
        <f t="shared" ref="Y505" si="1768" xml:space="preserve">
IF(AND(I505="Compras governamentais",K505&lt;&gt;"",L505="Mídia especializada"),"Erro: a fonte de preços informada é incompatível com compras governamentais - B12.01a05",
IF(AND(I506="Compras governamentais",K506&lt;&gt;"",L506="Mídia especializada"),"Erro: a fonte de preços informada é incompatível com compras governamentais - B12.01a05",
IF(AND(I507="Compras governamentais",K507&lt;&gt;"",L507="Mídia especializada"),"Erro: a fonte de preços informada é incompatível com compras governamentais - B12.01a05",
IF(AND(I508="Compras governamentais",K508&lt;&gt;"",L508="Mídia especializada"),"Erro: a fonte de preços informada é incompatível com compras governamentais - B12.01a05",
IF(AND(I509="Compras governamentais",K509&lt;&gt;"",L509="Mídia especializada"),"Erro: a fonte de preços informada é incompatível com compras governamentais - B12.01a05",
"***")))))</f>
        <v>***</v>
      </c>
      <c r="Z505" s="119" t="str">
        <f t="shared" ref="Z505" si="1769" xml:space="preserve">
IF(AND(I506&lt;&gt;"",OR(I505="")),"Erro: há linhas sendo puladas - B13.01a04",
IF(AND(I507&lt;&gt;"",OR(I505="",I506="")),"Erro: há linhas sendo puladas - B13.01a04",
IF(AND(I508&lt;&gt;"",OR(I505="",I506="",I507="")),"Erro: há linhas sendo puladas - B13.01a04",
IF(AND(I509&lt;&gt;"",OR(I505="",I506="",I507="",I508="")),"Erro: há linhas sendo puladas - B13.01a04",
"***"))))</f>
        <v>***</v>
      </c>
      <c r="AA505" s="119" t="str">
        <f t="shared" ref="AA505" si="1770" xml:space="preserve">
IF(AND(K506&lt;&gt;"",OR(K505="")),"Erro: há linhas sendo puladas - B14.01a05",
IF(AND(K507&lt;&gt;"",OR(K505="",K506="")),"Erro: há linhas sendo puladas - B14.01a05",
IF(AND(K508&lt;&gt;"",OR(K505="",K506="",K507="")),"Erro: há linhas sendo puladas - B14.01a05",
IF(AND(K509&lt;&gt;"",OR(K505="",K506="",K507="",K508="")),"Erro: há linhas sendo puladas - B14.01a05",
"***"))))</f>
        <v>***</v>
      </c>
      <c r="AB505" s="119" t="str">
        <f t="shared" ref="AB505" si="1771" xml:space="preserve">
IF(AND(L506&lt;&gt;"",OR(L505="")),"Erro: há linhas sendo puladas - B15.01a05",
IF(AND(L507&lt;&gt;"",OR(L505="",L506="")),"Erro: há linhas sendo puladas - B15.01a05",
IF(AND(L508&lt;&gt;"",OR(L505="",L506="",L507="")),"Erro: há linhas sendo puladas - B15.01a05",
IF(AND(L509&lt;&gt;"",OR(L505="",L506="",L507="",L508="")),"Erro: há linhas sendo puladas - B15.01a05",
"***"))))</f>
        <v>***</v>
      </c>
      <c r="AC505" s="119" t="str">
        <f t="shared" ref="AC505" si="1772" xml:space="preserve">
IF(AND(M506&lt;&gt;"",OR(M505="")),"Erro: há linhas sendo puladas - B16.01a05",
IF(AND(M507&lt;&gt;"",OR(M505="",M506="")),"Erro: há linhas sendo puladas - B16.01a05",
IF(AND(M508&lt;&gt;"",OR(M505="",M506="",M507="")),"Erro: há linhas sendo puladas - B16.01a05",
IF(AND(M509&lt;&gt;"",OR(M505="",M506="",M507="",M508="")),"Erro: há linhas sendo puladas - B16.01a05",
"***"))))</f>
        <v>***</v>
      </c>
      <c r="AD505" s="131" t="str">
        <f t="shared" ref="AD505" si="1773" xml:space="preserve">
IF(T505&lt;&gt;"Preenchimento correto","",
IF(K505="","",
IF(M505="Não válido","",
K505)))</f>
        <v/>
      </c>
    </row>
    <row r="506" spans="1:30" ht="15" customHeight="1">
      <c r="A506" s="242"/>
      <c r="B506" s="216"/>
      <c r="C506" s="217"/>
      <c r="D506" s="218"/>
      <c r="E506" s="219"/>
      <c r="F506" s="220"/>
      <c r="G506" s="221"/>
      <c r="H506" s="35">
        <v>2</v>
      </c>
      <c r="I506" s="172"/>
      <c r="J506" s="36" t="str">
        <f xml:space="preserve">
IF(I506="","",
VLOOKUP(I506,'BD EMPRES'!$B$8:$C$507,2,FALSE))</f>
        <v/>
      </c>
      <c r="K506" s="178"/>
      <c r="L506" s="179"/>
      <c r="M506" s="179"/>
      <c r="N506" s="180"/>
      <c r="O506" s="223"/>
      <c r="P506" s="228"/>
      <c r="Q506" s="230"/>
      <c r="R506" s="232"/>
      <c r="S506" s="234"/>
      <c r="T506" s="236"/>
      <c r="U506" s="23"/>
      <c r="V506" s="122"/>
      <c r="W506" s="118"/>
      <c r="X506" s="118"/>
      <c r="Y506" s="118"/>
      <c r="Z506" s="118"/>
      <c r="AA506" s="118"/>
      <c r="AB506" s="118"/>
      <c r="AC506" s="118"/>
      <c r="AD506" s="132" t="str">
        <f t="shared" ref="AD506" si="1774" xml:space="preserve">
IF(T505&lt;&gt;"Preenchimento correto","",
IF(K506="","",
IF(M506="Não válido","",
K506)))</f>
        <v/>
      </c>
    </row>
    <row r="507" spans="1:30" ht="15" customHeight="1">
      <c r="A507" s="242"/>
      <c r="B507" s="216"/>
      <c r="C507" s="217"/>
      <c r="D507" s="218"/>
      <c r="E507" s="219"/>
      <c r="F507" s="220"/>
      <c r="G507" s="221"/>
      <c r="H507" s="35">
        <v>3</v>
      </c>
      <c r="I507" s="172"/>
      <c r="J507" s="36" t="str">
        <f xml:space="preserve">
IF(I507="","",
VLOOKUP(I507,'BD EMPRES'!$B$8:$C$507,2,FALSE))</f>
        <v/>
      </c>
      <c r="K507" s="178"/>
      <c r="L507" s="179"/>
      <c r="M507" s="179"/>
      <c r="N507" s="180"/>
      <c r="O507" s="223"/>
      <c r="P507" s="228"/>
      <c r="Q507" s="230"/>
      <c r="R507" s="232"/>
      <c r="S507" s="234"/>
      <c r="T507" s="236"/>
      <c r="U507" s="23"/>
      <c r="V507" s="122"/>
      <c r="W507" s="118"/>
      <c r="X507" s="118"/>
      <c r="Y507" s="118"/>
      <c r="Z507" s="118"/>
      <c r="AA507" s="118"/>
      <c r="AB507" s="118"/>
      <c r="AC507" s="118"/>
      <c r="AD507" s="132" t="str">
        <f t="shared" ref="AD507" si="1775" xml:space="preserve">
IF(T505&lt;&gt;"Preenchimento correto","",
IF(K507="","",
IF(M507="Não válido","",
K507)))</f>
        <v/>
      </c>
    </row>
    <row r="508" spans="1:30" ht="15" customHeight="1">
      <c r="A508" s="242"/>
      <c r="B508" s="216"/>
      <c r="C508" s="217"/>
      <c r="D508" s="218"/>
      <c r="E508" s="219"/>
      <c r="F508" s="220"/>
      <c r="G508" s="221"/>
      <c r="H508" s="35">
        <v>4</v>
      </c>
      <c r="I508" s="172"/>
      <c r="J508" s="36" t="str">
        <f xml:space="preserve">
IF(I508="","",
VLOOKUP(I508,'BD EMPRES'!$B$8:$C$507,2,FALSE))</f>
        <v/>
      </c>
      <c r="K508" s="178"/>
      <c r="L508" s="179"/>
      <c r="M508" s="179"/>
      <c r="N508" s="180"/>
      <c r="O508" s="223"/>
      <c r="P508" s="228"/>
      <c r="Q508" s="230"/>
      <c r="R508" s="232"/>
      <c r="S508" s="234"/>
      <c r="T508" s="236"/>
      <c r="U508" s="23"/>
      <c r="V508" s="122"/>
      <c r="W508" s="118"/>
      <c r="X508" s="118"/>
      <c r="Y508" s="118"/>
      <c r="Z508" s="118"/>
      <c r="AA508" s="118"/>
      <c r="AB508" s="118"/>
      <c r="AC508" s="118"/>
      <c r="AD508" s="132" t="str">
        <f t="shared" ref="AD508" si="1776" xml:space="preserve">
IF(T505&lt;&gt;"Preenchimento correto","",
IF(K508="","",
IF(M508="Não válido","",
K508)))</f>
        <v/>
      </c>
    </row>
    <row r="509" spans="1:30" ht="15" customHeight="1">
      <c r="A509" s="242"/>
      <c r="B509" s="216"/>
      <c r="C509" s="217"/>
      <c r="D509" s="218"/>
      <c r="E509" s="219"/>
      <c r="F509" s="220"/>
      <c r="G509" s="221"/>
      <c r="H509" s="37">
        <v>5</v>
      </c>
      <c r="I509" s="172"/>
      <c r="J509" s="38" t="str">
        <f xml:space="preserve">
IF(I509="","",
VLOOKUP(I509,'BD EMPRES'!$B$8:$C$507,2,FALSE))</f>
        <v/>
      </c>
      <c r="K509" s="183"/>
      <c r="L509" s="181"/>
      <c r="M509" s="181"/>
      <c r="N509" s="182"/>
      <c r="O509" s="224"/>
      <c r="P509" s="228"/>
      <c r="Q509" s="230"/>
      <c r="R509" s="232"/>
      <c r="S509" s="234"/>
      <c r="T509" s="236"/>
      <c r="U509" s="23"/>
      <c r="V509" s="133"/>
      <c r="W509" s="134"/>
      <c r="X509" s="134"/>
      <c r="Y509" s="134"/>
      <c r="Z509" s="134"/>
      <c r="AA509" s="134"/>
      <c r="AB509" s="134"/>
      <c r="AC509" s="134"/>
      <c r="AD509" s="135" t="str">
        <f t="shared" ref="AD509" si="1777" xml:space="preserve">
IF(T505&gt;"Preenchimento correto","",
IF(K509="","",
IF(M509="Não válido","",
K509)))</f>
        <v/>
      </c>
    </row>
    <row r="510" spans="1:30" ht="15" customHeight="1">
      <c r="A510" s="242"/>
      <c r="B510" s="216" t="str">
        <f>IF(OR('BD ITEM'!$Q112&lt;&gt;"Preenchimento correto"),"",'BD ITEM'!B112)</f>
        <v/>
      </c>
      <c r="C510" s="217" t="str">
        <f>IF(OR('BD ITEM'!$Q112&lt;&gt;"Preenchimento correto"),"",'BD ITEM'!C112)</f>
        <v/>
      </c>
      <c r="D510" s="218" t="str">
        <f>IF(OR('BD ITEM'!$Q112&lt;&gt;"Preenchimento correto"),"",'BD ITEM'!D112)</f>
        <v/>
      </c>
      <c r="E510" s="219" t="str">
        <f>IF(OR('BD ITEM'!$Q112&lt;&gt;"Preenchimento correto"),"",'BD ITEM'!J112)</f>
        <v/>
      </c>
      <c r="F510" s="220" t="str">
        <f>IF(OR('BD ITEM'!$Q112&lt;&gt;"Preenchimento correto"),"",'BD ITEM'!K112)</f>
        <v/>
      </c>
      <c r="G510" s="221" t="str">
        <f>IF(OR('BD ITEM'!$Q112&lt;&gt;"Preenchimento correto"),"",'BD ITEM'!L112)</f>
        <v/>
      </c>
      <c r="H510" s="39">
        <v>1</v>
      </c>
      <c r="I510" s="173"/>
      <c r="J510" s="34" t="str">
        <f xml:space="preserve">
IF(I510="","",
VLOOKUP(I510,'BD EMPRES'!$B$8:$C$507,2,FALSE))</f>
        <v/>
      </c>
      <c r="K510" s="175"/>
      <c r="L510" s="176"/>
      <c r="M510" s="176"/>
      <c r="N510" s="177"/>
      <c r="O510" s="222"/>
      <c r="P510" s="228" t="str">
        <f t="shared" ref="P510" si="1778" xml:space="preserve">
IF(AND(K510="",K511="",K512="",K513="",K514=""),"",
COUNTIFS(K510:K514,"&lt;&gt;""",M510:M514,"=Válido"))</f>
        <v/>
      </c>
      <c r="Q510" s="230" t="str">
        <f t="shared" ref="Q510" si="1779" xml:space="preserve">
IF(T510&lt;&gt;"Preenchimento correto","",
IF(P510=1,0,
IF(P510=0,"",
IF(P510="","",
ROUND(_xlfn.STDEV.S(AD510:AD514)/AVERAGE(AD510:AD514),4)))))</f>
        <v/>
      </c>
      <c r="R510" s="232" t="str">
        <f t="shared" ref="R510" si="1780" xml:space="preserve">
IF(T510&lt;&gt;"Preenchimento correto","",
IF(P510="","",
IF(P510=0,"",
IF(O510="","",
IF(O510="Menor valor",MIN(AD510:AD514),
IF(AND(O510="Tend. central",Q510&lt;=0.25),ROUND(AVERAGE(AD510:AD514),2),
IF(AND(O510="Tend. central",Q510&gt;0.25),ROUND(MEDIAN(AD510:AD514),2))))))))</f>
        <v/>
      </c>
      <c r="S510" s="234" t="str">
        <f t="shared" ref="S510" si="1781" xml:space="preserve">
IF(T510&lt;&gt;"Preenchimento correto","",
IF(O510="","",
IF(P510="","",
IF(P510=0,"",
IF(OR(G510="",R510=""),"",
G510*R510)))))</f>
        <v/>
      </c>
      <c r="T510" s="236" t="str">
        <f t="shared" ref="T510" si="1782" xml:space="preserve">
IF(AND(A510="",B510="",I510="",I511="",I512="",I513="",I514="",K510="",K511="",K512="",K513="",K514="",L510="",L511="",L512="",L513="",L514="",M510="",M511="",M512="",M513="",M514="",O510=""),"",
IF(A510="","Preenchimento incompleto: falta informar o ID SEC - B01.01",
IF(AND(A510&lt;&gt;"",B510&lt;&gt;"",I510="",I511="",I512="",I513="",I514="",K510="",K511="",K512="",K513="",K514="",L510="",L511="",L512="",L513="",L514="",M510="",M511="",M512="",M513="",M514="",O510=""),"Preenchimento incompleto: item sem nenhuma informação de empresa e preço e fonte de preço e validade do orçamento e modalidade de cálculo - B02.01",
IF(AND(B510="",OR(I510&lt;&gt;"",I511&lt;&gt;"",I512&lt;&gt;"",I513&lt;&gt;"",I514&lt;&gt;"",K510&lt;&gt;"",K511&lt;&gt;"",K512&lt;&gt;"",K513&lt;&gt;"",K514&lt;&gt;"",L510&lt;&gt;"",L511&lt;&gt;"",L512&lt;&gt;"",L513&lt;&gt;"",L514&lt;&gt;"",M510&lt;&gt;"",M511&lt;&gt;"",M512&lt;&gt;"",M513&lt;&gt;"",M514&lt;&gt;"",O510&lt;&gt;"")),"Erro: há empresa(s) e/ou preço(s) e/ou fonte(s) de preço e/ou validade(s) do orçamento e/ou modalidade de cálculo informados para item inexistente - B03.01",
IF(AND(I510&lt;&gt;"",OR(K510="",L510="",M510="",O510="")),"Preenchimento incompleto: empresa sem preço e(ou) fonte de preço e(ou) validade do orçamento e(ou) modalidade de cálculo associados - B04.01",
IF(AND(I511&lt;&gt;"",OR(K511="",L511="",M511="",O510="")),"Preenchimento incompleto: empresa sem preço e(ou) fonte de preço e(ou) validade do orçamento e(ou) modalidade de cálculo associados - B04.02",
IF(AND(I512&lt;&gt;"",OR(K512="",L512="",M512="",O510="")),"Preenchimento incompleto: empresa sem preço e(ou) fonte de preço e(ou) validade do orçamento e(ou) modalidade de cálculo associados - B04.03",
IF(AND(I513&lt;&gt;"",OR(K513="",L513="",M513="",O510="")),"Preenchimento incompleto: empresa sem preço e(ou) fonte de preço e(ou) validade do orçamento e(ou) modalidade de cálculo associados - B04.04",
IF(AND(I514&lt;&gt;"",OR(K514="",L514="",M514="",O510="")),"Preenchimento incompleto: empresa sem preço e(ou) fonte de preço e(ou) validade do orçamento e(ou) modalidade de cálculo associados - B04.05",
IF(AND(K510&lt;&gt;"",OR(I510="",L510="",M510="",O510="")),"Preenchimento incompleto: preço sem empresa e(ou) fonte do preço associados e(ou) validade do orçamento e(ou) modalidade de cálculo associados - B05.01",
IF(AND(K511&lt;&gt;"",OR(I511="",L511="",M511="",O510="")),"Preenchimento incompleto: preço sem empresa e(ou) fonte do preço associados e(ou) validade do orçamento e(ou) modalidade de cálculo associados - B05.02",
IF(AND(K512&lt;&gt;"",OR(I512="",L512="",M512="",O510="")),"Preenchimento incompleto: preço sem empresa e(ou) fonte do preço associados e(ou) validade do orçamento e(ou) modalidade de cálculo associados - B05.03",
IF(AND(K513&lt;&gt;"",OR(I513="",L513="",M513="",O510="")),"Preenchimento incompleto: preço sem empresa e(ou) fonte do preço associados e(ou) validade do orçamento e(ou) modalidade de cálculo associados - B05.04",
IF(AND(K514&lt;&gt;"",OR(I514="",L514="",M514="",O510="")),"Preenchimento incompleto: preço sem empresa e(ou) fonte do preço associados e(ou) validade do orçamento e(ou) modalidade de cálculo associados - B05.05",
IF(AND(L510&lt;&gt;"",OR(K510="",I510="",M510="",O510="")),"Preenchimento incompleto: fonte do preço sem empresa e(ou) preço associados e(ou) validade do orçamento e(ou) modalidade de cálculo associados - B06.01",
IF(AND(L511&lt;&gt;"",OR(K511="",I511="",M511="",O510="")),"Preenchimento incompleto: fonte do preço sem empresa e(ou) preço associados e(ou) validade do orçamento e(ou) modalidade de cálculo associados - B06.02",
IF(AND(L512&lt;&gt;"",OR(K512="",I512="",M512="",O510="")),"Preenchimento incompleto: fonte do preço sem empresa e(ou) preço associados e(ou) validade do orçamento e(ou) modalidade de cálculo associados - B06.03",
IF(AND(L513&lt;&gt;"",OR(K513="",I513="",M513="",O510="")),"Preenchimento incompleto: fonte do preço sem empresa e(ou) preço associados e(ou) validade do orçamento e(ou) modalidade de cálculo associados - B06.04",
IF(AND(L514&lt;&gt;"",OR(K514="",I514="",M514="",O510="")),"Preenchimento incompleto: fonte do preço sem empresa e(ou) preço associados e(ou) validade do orçamento e(ou) modalidade de cálculo associados - B06.05",
IF(AND(M510&lt;&gt;"",OR(K510="",I510="",L510="",O510="")),"Preenchimento incompleto: validade do orçamento sem empresa e(ou) preço associados e(ou) fonte do preço e(ou) modalidade de cálculo associados - B07.01",
IF(AND(M511&lt;&gt;"",OR(K511="",I511="",L511="",O510="")),"Preenchimento incompleto: validade do orçamento sem empresa e(ou) preço associados e(ou) fonte do preço e(ou) modalidade de cálculo associados - B07.02",
IF(AND(M512&lt;&gt;"",OR(K512="",I512="",L512="",O510="")),"Preenchimento incompleto: validade do orçamento sem empresa e(ou) preço associados e(ou) fonte do preço e(ou) modalidade de cálculo associados - B07.03",
IF(AND(M513&lt;&gt;"",OR(K513="",I513="",L513="",O510="")),"Preenchimento incompleto: validade do orçamento sem empresa e(ou) preço associados e(ou) fonte do preço e(ou) modalidade de cálculo associados - B07.04",
IF(AND(M514&lt;&gt;"",OR(K514="",I514="",L514="",O510="")),"Preenchimento incompleto: validade do orçamento sem empresa e(ou) preço associados e(ou) fonte do preço e(ou) modalidade de cálculo associados - B07.05",
IF(O510="","Preenchimento incompleto: modalidade de cálculo não informada - B08.01",
IF(V510="Erro: há repetição de empresa de mídia especializada para o item sendo precificado - B09.01a05","Erro: há repetição de empresa de mídia especializada para o item sendo precificado - B09.01a05",
IF(W510="Erro: há repetição de empresa de orçamento de empresa para o item sendo precificado - B10.01a05","Erro: há repetição de empresa de orçamento de empresa para o item sendo precificado - B10.01a05",
IF(X510="Erro: a fonte de preços informada é incompatível com compras governamentais - B11.01a05","Erro: a fonte de preços informada é incompatível com compras governamentais - B11.01a05",
IF(Y510="Erro: a fonte de preços informada é incompatível com compras governamentais - B12.01a05","Erro: a fonte de preços informada é incompatível com compras governamentais - B12.01a05",
IF(Z510="Erro: há linhas sendo puladas - B13.01a04","Erro: há linhas sendo puladas - B13.01a04",
IF(AA510="Erro: há linhas sendo puladas - B14.01a05","Erro: há linhas sendo puladas - B14.01a05",
IF(AB510="Erro: há linhas sendo puladas - B15.01a05","Erro: há linhas sendo puladas - B15.01a05",
IF(AC510="Erro: há linhas sendo puladas - B16.01a05","Erro: há linhas sendo puladas - B16.01a05",
IF(AND(P510&lt;&gt;"",P510=0),"Preenchimento incompleto: número de propostas válidas igual a zero - B17.01",
"Preenchimento correto"))))))))))))))))))))))))))))))))))</f>
        <v/>
      </c>
      <c r="U510" s="23"/>
      <c r="V510" s="121" t="str">
        <f t="shared" ref="V510" si="1783" xml:space="preserve">
IF(COUNTIFS(I510:I514,I510,L510:L514,"=Mídia especializada")&gt;1,"Erro: há repetição de empresa de mídia especializada para o item sendo precificado - B09.01a05",
IF(COUNTIFS(I510:I514,I511,L510:L514,"=Mídia especializada")&gt;1,"Erro: há repetição de empresa de mídia especializada para o item sendo precificado - B09.01a05",
IF(COUNTIFS(I510:I514,I512,L510:L514,"=Mídia especializada")&gt;1,"Erro: há repetição de empresa de mídia especializada para o item sendo precificado - B09.01a05",
IF(COUNTIFS(I510:I514,I513,L510:L514,"=Mídia especializada")&gt;1,"Erro: há repetição de empresa de mídia especializada para o item sendo precificado - B09.01a05",
IF(COUNTIFS(I510:I514,I514,L510:L514,"=Mídia especializada")&gt;1,"Erro: há repetição de empresa de mídia especializada para o item sendo precificado - B09.01a05",
"***")))))</f>
        <v>***</v>
      </c>
      <c r="W510" s="119" t="str">
        <f t="shared" ref="W510" si="1784" xml:space="preserve">
IF(COUNTIFS(I510:I514,I510,L510:L514,"=Orçamento de empresa")&gt;1,"Erro: há repetição de empresa de orçamento de empresa para o item sendo precificado - B10.01a05",
IF(COUNTIFS(I510:I514,I511,L510:L514,"=Orçamento de empresa")&gt;1,"Erro: há repetição de empresa de orçamento de empresa para o item sendo precificado - B10.01a05",
IF(COUNTIFS(I510:I514,I512,L510:L514,"=Orçamento de empresa")&gt;1,"Erro: há repetição de empresa de orçamento de empresa para o item sendo precificado - B10.01a05",
IF(COUNTIFS(I510:I514,I513,L510:L514,"=Orçamento de empresa")&gt;1,"Erro: há repetição de empresa de orçamento de empresa para o item sendo precificado - B10.01a05",
IF(COUNTIFS(I510:I514,I514,L510:L514,"=Orçamento de empresa")&gt;1,"Erro: há repetição de empresa de orçamento de empresa para o item sendo precificado - B10.01a05",
"***")))))</f>
        <v>***</v>
      </c>
      <c r="X510" s="119" t="str">
        <f t="shared" ref="X510" si="1785" xml:space="preserve">
IF(AND(I510="Compras governamentais",K510&lt;&gt;"",L510="Orçamento de empresa"),"Erro: a fonte de preços informada é incompatível com compras governamentais - B11.01a05",
IF(AND(I511="Compras governamentais",K511&lt;&gt;"",L511="Orçamento de empresa"),"Erro: a fonte de preços informada é incompatível com compras governamentais - B11.01a05",
IF(AND(I512="Compras governamentais",K512&lt;&gt;"",L512="Orçamento de empresa"),"Erro: a fonte de preços informada é incompatível com compras governamentais - B11.01a05",
IF(AND(I513="Compras governamentais",K513&lt;&gt;"",L513="Orçamento de empresa"),"Erro: a fonte de preços informada é incompatível com compras governamentais - B11.01a05",
IF(AND(I514="Compras governamentais",K514&lt;&gt;"",L514="Orçamento de empresa"),"Erro: a fonte de preços informada é incompatível com compras governamentais - B11.01a05",
"***")))))</f>
        <v>***</v>
      </c>
      <c r="Y510" s="119" t="str">
        <f t="shared" ref="Y510" si="1786" xml:space="preserve">
IF(AND(I510="Compras governamentais",K510&lt;&gt;"",L510="Mídia especializada"),"Erro: a fonte de preços informada é incompatível com compras governamentais - B12.01a05",
IF(AND(I511="Compras governamentais",K511&lt;&gt;"",L511="Mídia especializada"),"Erro: a fonte de preços informada é incompatível com compras governamentais - B12.01a05",
IF(AND(I512="Compras governamentais",K512&lt;&gt;"",L512="Mídia especializada"),"Erro: a fonte de preços informada é incompatível com compras governamentais - B12.01a05",
IF(AND(I513="Compras governamentais",K513&lt;&gt;"",L513="Mídia especializada"),"Erro: a fonte de preços informada é incompatível com compras governamentais - B12.01a05",
IF(AND(I514="Compras governamentais",K514&lt;&gt;"",L514="Mídia especializada"),"Erro: a fonte de preços informada é incompatível com compras governamentais - B12.01a05",
"***")))))</f>
        <v>***</v>
      </c>
      <c r="Z510" s="119" t="str">
        <f t="shared" ref="Z510" si="1787" xml:space="preserve">
IF(AND(I511&lt;&gt;"",OR(I510="")),"Erro: há linhas sendo puladas - B13.01a04",
IF(AND(I512&lt;&gt;"",OR(I510="",I511="")),"Erro: há linhas sendo puladas - B13.01a04",
IF(AND(I513&lt;&gt;"",OR(I510="",I511="",I512="")),"Erro: há linhas sendo puladas - B13.01a04",
IF(AND(I514&lt;&gt;"",OR(I510="",I511="",I512="",I513="")),"Erro: há linhas sendo puladas - B13.01a04",
"***"))))</f>
        <v>***</v>
      </c>
      <c r="AA510" s="119" t="str">
        <f t="shared" ref="AA510" si="1788" xml:space="preserve">
IF(AND(K511&lt;&gt;"",OR(K510="")),"Erro: há linhas sendo puladas - B14.01a05",
IF(AND(K512&lt;&gt;"",OR(K510="",K511="")),"Erro: há linhas sendo puladas - B14.01a05",
IF(AND(K513&lt;&gt;"",OR(K510="",K511="",K512="")),"Erro: há linhas sendo puladas - B14.01a05",
IF(AND(K514&lt;&gt;"",OR(K510="",K511="",K512="",K513="")),"Erro: há linhas sendo puladas - B14.01a05",
"***"))))</f>
        <v>***</v>
      </c>
      <c r="AB510" s="119" t="str">
        <f t="shared" ref="AB510" si="1789" xml:space="preserve">
IF(AND(L511&lt;&gt;"",OR(L510="")),"Erro: há linhas sendo puladas - B15.01a05",
IF(AND(L512&lt;&gt;"",OR(L510="",L511="")),"Erro: há linhas sendo puladas - B15.01a05",
IF(AND(L513&lt;&gt;"",OR(L510="",L511="",L512="")),"Erro: há linhas sendo puladas - B15.01a05",
IF(AND(L514&lt;&gt;"",OR(L510="",L511="",L512="",L513="")),"Erro: há linhas sendo puladas - B15.01a05",
"***"))))</f>
        <v>***</v>
      </c>
      <c r="AC510" s="119" t="str">
        <f t="shared" ref="AC510" si="1790" xml:space="preserve">
IF(AND(M511&lt;&gt;"",OR(M510="")),"Erro: há linhas sendo puladas - B16.01a05",
IF(AND(M512&lt;&gt;"",OR(M510="",M511="")),"Erro: há linhas sendo puladas - B16.01a05",
IF(AND(M513&lt;&gt;"",OR(M510="",M511="",M512="")),"Erro: há linhas sendo puladas - B16.01a05",
IF(AND(M514&lt;&gt;"",OR(M510="",M511="",M512="",M513="")),"Erro: há linhas sendo puladas - B16.01a05",
"***"))))</f>
        <v>***</v>
      </c>
      <c r="AD510" s="131" t="str">
        <f t="shared" ref="AD510" si="1791" xml:space="preserve">
IF(T510&lt;&gt;"Preenchimento correto","",
IF(K510="","",
IF(M510="Não válido","",
K510)))</f>
        <v/>
      </c>
    </row>
    <row r="511" spans="1:30" ht="15" customHeight="1">
      <c r="A511" s="242"/>
      <c r="B511" s="216"/>
      <c r="C511" s="217"/>
      <c r="D511" s="218"/>
      <c r="E511" s="219"/>
      <c r="F511" s="220"/>
      <c r="G511" s="221"/>
      <c r="H511" s="35">
        <v>2</v>
      </c>
      <c r="I511" s="172"/>
      <c r="J511" s="36" t="str">
        <f xml:space="preserve">
IF(I511="","",
VLOOKUP(I511,'BD EMPRES'!$B$8:$C$507,2,FALSE))</f>
        <v/>
      </c>
      <c r="K511" s="178"/>
      <c r="L511" s="179"/>
      <c r="M511" s="179"/>
      <c r="N511" s="180"/>
      <c r="O511" s="223"/>
      <c r="P511" s="228"/>
      <c r="Q511" s="230"/>
      <c r="R511" s="232"/>
      <c r="S511" s="234"/>
      <c r="T511" s="236"/>
      <c r="U511" s="23"/>
      <c r="V511" s="122"/>
      <c r="W511" s="118"/>
      <c r="X511" s="118"/>
      <c r="Y511" s="118"/>
      <c r="Z511" s="118"/>
      <c r="AA511" s="118"/>
      <c r="AB511" s="118"/>
      <c r="AC511" s="118"/>
      <c r="AD511" s="132" t="str">
        <f t="shared" ref="AD511" si="1792" xml:space="preserve">
IF(T510&lt;&gt;"Preenchimento correto","",
IF(K511="","",
IF(M511="Não válido","",
K511)))</f>
        <v/>
      </c>
    </row>
    <row r="512" spans="1:30" ht="15" customHeight="1">
      <c r="A512" s="242"/>
      <c r="B512" s="216"/>
      <c r="C512" s="217"/>
      <c r="D512" s="218"/>
      <c r="E512" s="219"/>
      <c r="F512" s="220"/>
      <c r="G512" s="221"/>
      <c r="H512" s="35">
        <v>3</v>
      </c>
      <c r="I512" s="172"/>
      <c r="J512" s="36" t="str">
        <f xml:space="preserve">
IF(I512="","",
VLOOKUP(I512,'BD EMPRES'!$B$8:$C$507,2,FALSE))</f>
        <v/>
      </c>
      <c r="K512" s="178"/>
      <c r="L512" s="179"/>
      <c r="M512" s="179"/>
      <c r="N512" s="180"/>
      <c r="O512" s="223"/>
      <c r="P512" s="228"/>
      <c r="Q512" s="230"/>
      <c r="R512" s="232"/>
      <c r="S512" s="234"/>
      <c r="T512" s="236"/>
      <c r="U512" s="23"/>
      <c r="V512" s="122"/>
      <c r="W512" s="118"/>
      <c r="X512" s="118"/>
      <c r="Y512" s="118"/>
      <c r="Z512" s="118"/>
      <c r="AA512" s="118"/>
      <c r="AB512" s="118"/>
      <c r="AC512" s="118"/>
      <c r="AD512" s="132" t="str">
        <f t="shared" ref="AD512" si="1793" xml:space="preserve">
IF(T510&lt;&gt;"Preenchimento correto","",
IF(K512="","",
IF(M512="Não válido","",
K512)))</f>
        <v/>
      </c>
    </row>
    <row r="513" spans="1:30" ht="15" customHeight="1">
      <c r="A513" s="242"/>
      <c r="B513" s="216"/>
      <c r="C513" s="217"/>
      <c r="D513" s="218"/>
      <c r="E513" s="219"/>
      <c r="F513" s="220"/>
      <c r="G513" s="221"/>
      <c r="H513" s="35">
        <v>4</v>
      </c>
      <c r="I513" s="172"/>
      <c r="J513" s="36" t="str">
        <f xml:space="preserve">
IF(I513="","",
VLOOKUP(I513,'BD EMPRES'!$B$8:$C$507,2,FALSE))</f>
        <v/>
      </c>
      <c r="K513" s="178"/>
      <c r="L513" s="179"/>
      <c r="M513" s="179"/>
      <c r="N513" s="180"/>
      <c r="O513" s="223"/>
      <c r="P513" s="228"/>
      <c r="Q513" s="230"/>
      <c r="R513" s="232"/>
      <c r="S513" s="234"/>
      <c r="T513" s="236"/>
      <c r="U513" s="23"/>
      <c r="V513" s="122"/>
      <c r="W513" s="118"/>
      <c r="X513" s="118"/>
      <c r="Y513" s="118"/>
      <c r="Z513" s="118"/>
      <c r="AA513" s="118"/>
      <c r="AB513" s="118"/>
      <c r="AC513" s="118"/>
      <c r="AD513" s="132" t="str">
        <f t="shared" ref="AD513" si="1794" xml:space="preserve">
IF(T510&lt;&gt;"Preenchimento correto","",
IF(K513="","",
IF(M513="Não válido","",
K513)))</f>
        <v/>
      </c>
    </row>
    <row r="514" spans="1:30" ht="15" customHeight="1">
      <c r="A514" s="242"/>
      <c r="B514" s="216"/>
      <c r="C514" s="217"/>
      <c r="D514" s="218"/>
      <c r="E514" s="219"/>
      <c r="F514" s="220"/>
      <c r="G514" s="221"/>
      <c r="H514" s="37">
        <v>5</v>
      </c>
      <c r="I514" s="172"/>
      <c r="J514" s="38" t="str">
        <f xml:space="preserve">
IF(I514="","",
VLOOKUP(I514,'BD EMPRES'!$B$8:$C$507,2,FALSE))</f>
        <v/>
      </c>
      <c r="K514" s="183"/>
      <c r="L514" s="181"/>
      <c r="M514" s="181"/>
      <c r="N514" s="182"/>
      <c r="O514" s="224"/>
      <c r="P514" s="228"/>
      <c r="Q514" s="230"/>
      <c r="R514" s="232"/>
      <c r="S514" s="234"/>
      <c r="T514" s="236"/>
      <c r="U514" s="23"/>
      <c r="V514" s="133"/>
      <c r="W514" s="134"/>
      <c r="X514" s="134"/>
      <c r="Y514" s="134"/>
      <c r="Z514" s="134"/>
      <c r="AA514" s="134"/>
      <c r="AB514" s="134"/>
      <c r="AC514" s="134"/>
      <c r="AD514" s="135" t="str">
        <f t="shared" ref="AD514" si="1795" xml:space="preserve">
IF(T510&gt;"Preenchimento correto","",
IF(K514="","",
IF(M514="Não válido","",
K514)))</f>
        <v/>
      </c>
    </row>
    <row r="515" spans="1:30" ht="15" customHeight="1">
      <c r="A515" s="242"/>
      <c r="B515" s="216" t="str">
        <f>IF(OR('BD ITEM'!$Q113&lt;&gt;"Preenchimento correto"),"",'BD ITEM'!B113)</f>
        <v/>
      </c>
      <c r="C515" s="217" t="str">
        <f>IF(OR('BD ITEM'!$Q113&lt;&gt;"Preenchimento correto"),"",'BD ITEM'!C113)</f>
        <v/>
      </c>
      <c r="D515" s="218" t="str">
        <f>IF(OR('BD ITEM'!$Q113&lt;&gt;"Preenchimento correto"),"",'BD ITEM'!D113)</f>
        <v/>
      </c>
      <c r="E515" s="219" t="str">
        <f>IF(OR('BD ITEM'!$Q113&lt;&gt;"Preenchimento correto"),"",'BD ITEM'!J113)</f>
        <v/>
      </c>
      <c r="F515" s="220" t="str">
        <f>IF(OR('BD ITEM'!$Q113&lt;&gt;"Preenchimento correto"),"",'BD ITEM'!K113)</f>
        <v/>
      </c>
      <c r="G515" s="221" t="str">
        <f>IF(OR('BD ITEM'!$Q113&lt;&gt;"Preenchimento correto"),"",'BD ITEM'!L113)</f>
        <v/>
      </c>
      <c r="H515" s="39">
        <v>1</v>
      </c>
      <c r="I515" s="173"/>
      <c r="J515" s="34" t="str">
        <f xml:space="preserve">
IF(I515="","",
VLOOKUP(I515,'BD EMPRES'!$B$8:$C$507,2,FALSE))</f>
        <v/>
      </c>
      <c r="K515" s="175"/>
      <c r="L515" s="176"/>
      <c r="M515" s="176"/>
      <c r="N515" s="177"/>
      <c r="O515" s="222"/>
      <c r="P515" s="228" t="str">
        <f t="shared" ref="P515" si="1796" xml:space="preserve">
IF(AND(K515="",K516="",K517="",K518="",K519=""),"",
COUNTIFS(K515:K519,"&lt;&gt;""",M515:M519,"=Válido"))</f>
        <v/>
      </c>
      <c r="Q515" s="230" t="str">
        <f t="shared" ref="Q515" si="1797" xml:space="preserve">
IF(T515&lt;&gt;"Preenchimento correto","",
IF(P515=1,0,
IF(P515=0,"",
IF(P515="","",
ROUND(_xlfn.STDEV.S(AD515:AD519)/AVERAGE(AD515:AD519),4)))))</f>
        <v/>
      </c>
      <c r="R515" s="232" t="str">
        <f t="shared" ref="R515" si="1798" xml:space="preserve">
IF(T515&lt;&gt;"Preenchimento correto","",
IF(P515="","",
IF(P515=0,"",
IF(O515="","",
IF(O515="Menor valor",MIN(AD515:AD519),
IF(AND(O515="Tend. central",Q515&lt;=0.25),ROUND(AVERAGE(AD515:AD519),2),
IF(AND(O515="Tend. central",Q515&gt;0.25),ROUND(MEDIAN(AD515:AD519),2))))))))</f>
        <v/>
      </c>
      <c r="S515" s="234" t="str">
        <f t="shared" ref="S515" si="1799" xml:space="preserve">
IF(T515&lt;&gt;"Preenchimento correto","",
IF(O515="","",
IF(P515="","",
IF(P515=0,"",
IF(OR(G515="",R515=""),"",
G515*R515)))))</f>
        <v/>
      </c>
      <c r="T515" s="236" t="str">
        <f t="shared" ref="T515" si="1800" xml:space="preserve">
IF(AND(A515="",B515="",I515="",I516="",I517="",I518="",I519="",K515="",K516="",K517="",K518="",K519="",L515="",L516="",L517="",L518="",L519="",M515="",M516="",M517="",M518="",M519="",O515=""),"",
IF(A515="","Preenchimento incompleto: falta informar o ID SEC - B01.01",
IF(AND(A515&lt;&gt;"",B515&lt;&gt;"",I515="",I516="",I517="",I518="",I519="",K515="",K516="",K517="",K518="",K519="",L515="",L516="",L517="",L518="",L519="",M515="",M516="",M517="",M518="",M519="",O515=""),"Preenchimento incompleto: item sem nenhuma informação de empresa e preço e fonte de preço e validade do orçamento e modalidade de cálculo - B02.01",
IF(AND(B515="",OR(I515&lt;&gt;"",I516&lt;&gt;"",I517&lt;&gt;"",I518&lt;&gt;"",I519&lt;&gt;"",K515&lt;&gt;"",K516&lt;&gt;"",K517&lt;&gt;"",K518&lt;&gt;"",K519&lt;&gt;"",L515&lt;&gt;"",L516&lt;&gt;"",L517&lt;&gt;"",L518&lt;&gt;"",L519&lt;&gt;"",M515&lt;&gt;"",M516&lt;&gt;"",M517&lt;&gt;"",M518&lt;&gt;"",M519&lt;&gt;"",O515&lt;&gt;"")),"Erro: há empresa(s) e/ou preço(s) e/ou fonte(s) de preço e/ou validade(s) do orçamento e/ou modalidade de cálculo informados para item inexistente - B03.01",
IF(AND(I515&lt;&gt;"",OR(K515="",L515="",M515="",O515="")),"Preenchimento incompleto: empresa sem preço e(ou) fonte de preço e(ou) validade do orçamento e(ou) modalidade de cálculo associados - B04.01",
IF(AND(I516&lt;&gt;"",OR(K516="",L516="",M516="",O515="")),"Preenchimento incompleto: empresa sem preço e(ou) fonte de preço e(ou) validade do orçamento e(ou) modalidade de cálculo associados - B04.02",
IF(AND(I517&lt;&gt;"",OR(K517="",L517="",M517="",O515="")),"Preenchimento incompleto: empresa sem preço e(ou) fonte de preço e(ou) validade do orçamento e(ou) modalidade de cálculo associados - B04.03",
IF(AND(I518&lt;&gt;"",OR(K518="",L518="",M518="",O515="")),"Preenchimento incompleto: empresa sem preço e(ou) fonte de preço e(ou) validade do orçamento e(ou) modalidade de cálculo associados - B04.04",
IF(AND(I519&lt;&gt;"",OR(K519="",L519="",M519="",O515="")),"Preenchimento incompleto: empresa sem preço e(ou) fonte de preço e(ou) validade do orçamento e(ou) modalidade de cálculo associados - B04.05",
IF(AND(K515&lt;&gt;"",OR(I515="",L515="",M515="",O515="")),"Preenchimento incompleto: preço sem empresa e(ou) fonte do preço associados e(ou) validade do orçamento e(ou) modalidade de cálculo associados - B05.01",
IF(AND(K516&lt;&gt;"",OR(I516="",L516="",M516="",O515="")),"Preenchimento incompleto: preço sem empresa e(ou) fonte do preço associados e(ou) validade do orçamento e(ou) modalidade de cálculo associados - B05.02",
IF(AND(K517&lt;&gt;"",OR(I517="",L517="",M517="",O515="")),"Preenchimento incompleto: preço sem empresa e(ou) fonte do preço associados e(ou) validade do orçamento e(ou) modalidade de cálculo associados - B05.03",
IF(AND(K518&lt;&gt;"",OR(I518="",L518="",M518="",O515="")),"Preenchimento incompleto: preço sem empresa e(ou) fonte do preço associados e(ou) validade do orçamento e(ou) modalidade de cálculo associados - B05.04",
IF(AND(K519&lt;&gt;"",OR(I519="",L519="",M519="",O515="")),"Preenchimento incompleto: preço sem empresa e(ou) fonte do preço associados e(ou) validade do orçamento e(ou) modalidade de cálculo associados - B05.05",
IF(AND(L515&lt;&gt;"",OR(K515="",I515="",M515="",O515="")),"Preenchimento incompleto: fonte do preço sem empresa e(ou) preço associados e(ou) validade do orçamento e(ou) modalidade de cálculo associados - B06.01",
IF(AND(L516&lt;&gt;"",OR(K516="",I516="",M516="",O515="")),"Preenchimento incompleto: fonte do preço sem empresa e(ou) preço associados e(ou) validade do orçamento e(ou) modalidade de cálculo associados - B06.02",
IF(AND(L517&lt;&gt;"",OR(K517="",I517="",M517="",O515="")),"Preenchimento incompleto: fonte do preço sem empresa e(ou) preço associados e(ou) validade do orçamento e(ou) modalidade de cálculo associados - B06.03",
IF(AND(L518&lt;&gt;"",OR(K518="",I518="",M518="",O515="")),"Preenchimento incompleto: fonte do preço sem empresa e(ou) preço associados e(ou) validade do orçamento e(ou) modalidade de cálculo associados - B06.04",
IF(AND(L519&lt;&gt;"",OR(K519="",I519="",M519="",O515="")),"Preenchimento incompleto: fonte do preço sem empresa e(ou) preço associados e(ou) validade do orçamento e(ou) modalidade de cálculo associados - B06.05",
IF(AND(M515&lt;&gt;"",OR(K515="",I515="",L515="",O515="")),"Preenchimento incompleto: validade do orçamento sem empresa e(ou) preço associados e(ou) fonte do preço e(ou) modalidade de cálculo associados - B07.01",
IF(AND(M516&lt;&gt;"",OR(K516="",I516="",L516="",O515="")),"Preenchimento incompleto: validade do orçamento sem empresa e(ou) preço associados e(ou) fonte do preço e(ou) modalidade de cálculo associados - B07.02",
IF(AND(M517&lt;&gt;"",OR(K517="",I517="",L517="",O515="")),"Preenchimento incompleto: validade do orçamento sem empresa e(ou) preço associados e(ou) fonte do preço e(ou) modalidade de cálculo associados - B07.03",
IF(AND(M518&lt;&gt;"",OR(K518="",I518="",L518="",O515="")),"Preenchimento incompleto: validade do orçamento sem empresa e(ou) preço associados e(ou) fonte do preço e(ou) modalidade de cálculo associados - B07.04",
IF(AND(M519&lt;&gt;"",OR(K519="",I519="",L519="",O515="")),"Preenchimento incompleto: validade do orçamento sem empresa e(ou) preço associados e(ou) fonte do preço e(ou) modalidade de cálculo associados - B07.05",
IF(O515="","Preenchimento incompleto: modalidade de cálculo não informada - B08.01",
IF(V515="Erro: há repetição de empresa de mídia especializada para o item sendo precificado - B09.01a05","Erro: há repetição de empresa de mídia especializada para o item sendo precificado - B09.01a05",
IF(W515="Erro: há repetição de empresa de orçamento de empresa para o item sendo precificado - B10.01a05","Erro: há repetição de empresa de orçamento de empresa para o item sendo precificado - B10.01a05",
IF(X515="Erro: a fonte de preços informada é incompatível com compras governamentais - B11.01a05","Erro: a fonte de preços informada é incompatível com compras governamentais - B11.01a05",
IF(Y515="Erro: a fonte de preços informada é incompatível com compras governamentais - B12.01a05","Erro: a fonte de preços informada é incompatível com compras governamentais - B12.01a05",
IF(Z515="Erro: há linhas sendo puladas - B13.01a04","Erro: há linhas sendo puladas - B13.01a04",
IF(AA515="Erro: há linhas sendo puladas - B14.01a05","Erro: há linhas sendo puladas - B14.01a05",
IF(AB515="Erro: há linhas sendo puladas - B15.01a05","Erro: há linhas sendo puladas - B15.01a05",
IF(AC515="Erro: há linhas sendo puladas - B16.01a05","Erro: há linhas sendo puladas - B16.01a05",
IF(AND(P515&lt;&gt;"",P515=0),"Preenchimento incompleto: número de propostas válidas igual a zero - B17.01",
"Preenchimento correto"))))))))))))))))))))))))))))))))))</f>
        <v/>
      </c>
      <c r="U515" s="23"/>
      <c r="V515" s="121" t="str">
        <f t="shared" ref="V515" si="1801" xml:space="preserve">
IF(COUNTIFS(I515:I519,I515,L515:L519,"=Mídia especializada")&gt;1,"Erro: há repetição de empresa de mídia especializada para o item sendo precificado - B09.01a05",
IF(COUNTIFS(I515:I519,I516,L515:L519,"=Mídia especializada")&gt;1,"Erro: há repetição de empresa de mídia especializada para o item sendo precificado - B09.01a05",
IF(COUNTIFS(I515:I519,I517,L515:L519,"=Mídia especializada")&gt;1,"Erro: há repetição de empresa de mídia especializada para o item sendo precificado - B09.01a05",
IF(COUNTIFS(I515:I519,I518,L515:L519,"=Mídia especializada")&gt;1,"Erro: há repetição de empresa de mídia especializada para o item sendo precificado - B09.01a05",
IF(COUNTIFS(I515:I519,I519,L515:L519,"=Mídia especializada")&gt;1,"Erro: há repetição de empresa de mídia especializada para o item sendo precificado - B09.01a05",
"***")))))</f>
        <v>***</v>
      </c>
      <c r="W515" s="119" t="str">
        <f t="shared" ref="W515" si="1802" xml:space="preserve">
IF(COUNTIFS(I515:I519,I515,L515:L519,"=Orçamento de empresa")&gt;1,"Erro: há repetição de empresa de orçamento de empresa para o item sendo precificado - B10.01a05",
IF(COUNTIFS(I515:I519,I516,L515:L519,"=Orçamento de empresa")&gt;1,"Erro: há repetição de empresa de orçamento de empresa para o item sendo precificado - B10.01a05",
IF(COUNTIFS(I515:I519,I517,L515:L519,"=Orçamento de empresa")&gt;1,"Erro: há repetição de empresa de orçamento de empresa para o item sendo precificado - B10.01a05",
IF(COUNTIFS(I515:I519,I518,L515:L519,"=Orçamento de empresa")&gt;1,"Erro: há repetição de empresa de orçamento de empresa para o item sendo precificado - B10.01a05",
IF(COUNTIFS(I515:I519,I519,L515:L519,"=Orçamento de empresa")&gt;1,"Erro: há repetição de empresa de orçamento de empresa para o item sendo precificado - B10.01a05",
"***")))))</f>
        <v>***</v>
      </c>
      <c r="X515" s="119" t="str">
        <f t="shared" ref="X515" si="1803" xml:space="preserve">
IF(AND(I515="Compras governamentais",K515&lt;&gt;"",L515="Orçamento de empresa"),"Erro: a fonte de preços informada é incompatível com compras governamentais - B11.01a05",
IF(AND(I516="Compras governamentais",K516&lt;&gt;"",L516="Orçamento de empresa"),"Erro: a fonte de preços informada é incompatível com compras governamentais - B11.01a05",
IF(AND(I517="Compras governamentais",K517&lt;&gt;"",L517="Orçamento de empresa"),"Erro: a fonte de preços informada é incompatível com compras governamentais - B11.01a05",
IF(AND(I518="Compras governamentais",K518&lt;&gt;"",L518="Orçamento de empresa"),"Erro: a fonte de preços informada é incompatível com compras governamentais - B11.01a05",
IF(AND(I519="Compras governamentais",K519&lt;&gt;"",L519="Orçamento de empresa"),"Erro: a fonte de preços informada é incompatível com compras governamentais - B11.01a05",
"***")))))</f>
        <v>***</v>
      </c>
      <c r="Y515" s="119" t="str">
        <f t="shared" ref="Y515" si="1804" xml:space="preserve">
IF(AND(I515="Compras governamentais",K515&lt;&gt;"",L515="Mídia especializada"),"Erro: a fonte de preços informada é incompatível com compras governamentais - B12.01a05",
IF(AND(I516="Compras governamentais",K516&lt;&gt;"",L516="Mídia especializada"),"Erro: a fonte de preços informada é incompatível com compras governamentais - B12.01a05",
IF(AND(I517="Compras governamentais",K517&lt;&gt;"",L517="Mídia especializada"),"Erro: a fonte de preços informada é incompatível com compras governamentais - B12.01a05",
IF(AND(I518="Compras governamentais",K518&lt;&gt;"",L518="Mídia especializada"),"Erro: a fonte de preços informada é incompatível com compras governamentais - B12.01a05",
IF(AND(I519="Compras governamentais",K519&lt;&gt;"",L519="Mídia especializada"),"Erro: a fonte de preços informada é incompatível com compras governamentais - B12.01a05",
"***")))))</f>
        <v>***</v>
      </c>
      <c r="Z515" s="119" t="str">
        <f t="shared" ref="Z515" si="1805" xml:space="preserve">
IF(AND(I516&lt;&gt;"",OR(I515="")),"Erro: há linhas sendo puladas - B13.01a04",
IF(AND(I517&lt;&gt;"",OR(I515="",I516="")),"Erro: há linhas sendo puladas - B13.01a04",
IF(AND(I518&lt;&gt;"",OR(I515="",I516="",I517="")),"Erro: há linhas sendo puladas - B13.01a04",
IF(AND(I519&lt;&gt;"",OR(I515="",I516="",I517="",I518="")),"Erro: há linhas sendo puladas - B13.01a04",
"***"))))</f>
        <v>***</v>
      </c>
      <c r="AA515" s="119" t="str">
        <f t="shared" ref="AA515" si="1806" xml:space="preserve">
IF(AND(K516&lt;&gt;"",OR(K515="")),"Erro: há linhas sendo puladas - B14.01a05",
IF(AND(K517&lt;&gt;"",OR(K515="",K516="")),"Erro: há linhas sendo puladas - B14.01a05",
IF(AND(K518&lt;&gt;"",OR(K515="",K516="",K517="")),"Erro: há linhas sendo puladas - B14.01a05",
IF(AND(K519&lt;&gt;"",OR(K515="",K516="",K517="",K518="")),"Erro: há linhas sendo puladas - B14.01a05",
"***"))))</f>
        <v>***</v>
      </c>
      <c r="AB515" s="119" t="str">
        <f t="shared" ref="AB515" si="1807" xml:space="preserve">
IF(AND(L516&lt;&gt;"",OR(L515="")),"Erro: há linhas sendo puladas - B15.01a05",
IF(AND(L517&lt;&gt;"",OR(L515="",L516="")),"Erro: há linhas sendo puladas - B15.01a05",
IF(AND(L518&lt;&gt;"",OR(L515="",L516="",L517="")),"Erro: há linhas sendo puladas - B15.01a05",
IF(AND(L519&lt;&gt;"",OR(L515="",L516="",L517="",L518="")),"Erro: há linhas sendo puladas - B15.01a05",
"***"))))</f>
        <v>***</v>
      </c>
      <c r="AC515" s="119" t="str">
        <f t="shared" ref="AC515" si="1808" xml:space="preserve">
IF(AND(M516&lt;&gt;"",OR(M515="")),"Erro: há linhas sendo puladas - B16.01a05",
IF(AND(M517&lt;&gt;"",OR(M515="",M516="")),"Erro: há linhas sendo puladas - B16.01a05",
IF(AND(M518&lt;&gt;"",OR(M515="",M516="",M517="")),"Erro: há linhas sendo puladas - B16.01a05",
IF(AND(M519&lt;&gt;"",OR(M515="",M516="",M517="",M518="")),"Erro: há linhas sendo puladas - B16.01a05",
"***"))))</f>
        <v>***</v>
      </c>
      <c r="AD515" s="131" t="str">
        <f t="shared" ref="AD515" si="1809" xml:space="preserve">
IF(T515&lt;&gt;"Preenchimento correto","",
IF(K515="","",
IF(M515="Não válido","",
K515)))</f>
        <v/>
      </c>
    </row>
    <row r="516" spans="1:30" ht="15" customHeight="1">
      <c r="A516" s="242"/>
      <c r="B516" s="216"/>
      <c r="C516" s="217"/>
      <c r="D516" s="218"/>
      <c r="E516" s="219"/>
      <c r="F516" s="220"/>
      <c r="G516" s="221"/>
      <c r="H516" s="35">
        <v>2</v>
      </c>
      <c r="I516" s="172"/>
      <c r="J516" s="36" t="str">
        <f xml:space="preserve">
IF(I516="","",
VLOOKUP(I516,'BD EMPRES'!$B$8:$C$507,2,FALSE))</f>
        <v/>
      </c>
      <c r="K516" s="178"/>
      <c r="L516" s="179"/>
      <c r="M516" s="179"/>
      <c r="N516" s="180"/>
      <c r="O516" s="223"/>
      <c r="P516" s="228"/>
      <c r="Q516" s="230"/>
      <c r="R516" s="232"/>
      <c r="S516" s="234"/>
      <c r="T516" s="236"/>
      <c r="U516" s="23"/>
      <c r="V516" s="122"/>
      <c r="W516" s="118"/>
      <c r="X516" s="118"/>
      <c r="Y516" s="118"/>
      <c r="Z516" s="118"/>
      <c r="AA516" s="118"/>
      <c r="AB516" s="118"/>
      <c r="AC516" s="118"/>
      <c r="AD516" s="132" t="str">
        <f t="shared" ref="AD516" si="1810" xml:space="preserve">
IF(T515&lt;&gt;"Preenchimento correto","",
IF(K516="","",
IF(M516="Não válido","",
K516)))</f>
        <v/>
      </c>
    </row>
    <row r="517" spans="1:30" ht="15" customHeight="1">
      <c r="A517" s="242"/>
      <c r="B517" s="216"/>
      <c r="C517" s="217"/>
      <c r="D517" s="218"/>
      <c r="E517" s="219"/>
      <c r="F517" s="220"/>
      <c r="G517" s="221"/>
      <c r="H517" s="35">
        <v>3</v>
      </c>
      <c r="I517" s="172"/>
      <c r="J517" s="36" t="str">
        <f xml:space="preserve">
IF(I517="","",
VLOOKUP(I517,'BD EMPRES'!$B$8:$C$507,2,FALSE))</f>
        <v/>
      </c>
      <c r="K517" s="178"/>
      <c r="L517" s="179"/>
      <c r="M517" s="179"/>
      <c r="N517" s="180"/>
      <c r="O517" s="223"/>
      <c r="P517" s="228"/>
      <c r="Q517" s="230"/>
      <c r="R517" s="232"/>
      <c r="S517" s="234"/>
      <c r="T517" s="236"/>
      <c r="U517" s="23"/>
      <c r="V517" s="122"/>
      <c r="W517" s="118"/>
      <c r="X517" s="118"/>
      <c r="Y517" s="118"/>
      <c r="Z517" s="118"/>
      <c r="AA517" s="118"/>
      <c r="AB517" s="118"/>
      <c r="AC517" s="118"/>
      <c r="AD517" s="132" t="str">
        <f t="shared" ref="AD517" si="1811" xml:space="preserve">
IF(T515&lt;&gt;"Preenchimento correto","",
IF(K517="","",
IF(M517="Não válido","",
K517)))</f>
        <v/>
      </c>
    </row>
    <row r="518" spans="1:30" ht="15" customHeight="1">
      <c r="A518" s="242"/>
      <c r="B518" s="216"/>
      <c r="C518" s="217"/>
      <c r="D518" s="218"/>
      <c r="E518" s="219"/>
      <c r="F518" s="220"/>
      <c r="G518" s="221"/>
      <c r="H518" s="35">
        <v>4</v>
      </c>
      <c r="I518" s="172"/>
      <c r="J518" s="36" t="str">
        <f xml:space="preserve">
IF(I518="","",
VLOOKUP(I518,'BD EMPRES'!$B$8:$C$507,2,FALSE))</f>
        <v/>
      </c>
      <c r="K518" s="178"/>
      <c r="L518" s="179"/>
      <c r="M518" s="179"/>
      <c r="N518" s="180"/>
      <c r="O518" s="223"/>
      <c r="P518" s="228"/>
      <c r="Q518" s="230"/>
      <c r="R518" s="232"/>
      <c r="S518" s="234"/>
      <c r="T518" s="236"/>
      <c r="U518" s="23"/>
      <c r="V518" s="122"/>
      <c r="W518" s="118"/>
      <c r="X518" s="118"/>
      <c r="Y518" s="118"/>
      <c r="Z518" s="118"/>
      <c r="AA518" s="118"/>
      <c r="AB518" s="118"/>
      <c r="AC518" s="118"/>
      <c r="AD518" s="132" t="str">
        <f t="shared" ref="AD518" si="1812" xml:space="preserve">
IF(T515&lt;&gt;"Preenchimento correto","",
IF(K518="","",
IF(M518="Não válido","",
K518)))</f>
        <v/>
      </c>
    </row>
    <row r="519" spans="1:30" ht="15" customHeight="1">
      <c r="A519" s="242"/>
      <c r="B519" s="216"/>
      <c r="C519" s="217"/>
      <c r="D519" s="218"/>
      <c r="E519" s="219"/>
      <c r="F519" s="220"/>
      <c r="G519" s="221"/>
      <c r="H519" s="37">
        <v>5</v>
      </c>
      <c r="I519" s="172"/>
      <c r="J519" s="38" t="str">
        <f xml:space="preserve">
IF(I519="","",
VLOOKUP(I519,'BD EMPRES'!$B$8:$C$507,2,FALSE))</f>
        <v/>
      </c>
      <c r="K519" s="183"/>
      <c r="L519" s="181"/>
      <c r="M519" s="181"/>
      <c r="N519" s="182"/>
      <c r="O519" s="224"/>
      <c r="P519" s="228"/>
      <c r="Q519" s="230"/>
      <c r="R519" s="232"/>
      <c r="S519" s="234"/>
      <c r="T519" s="236"/>
      <c r="U519" s="23"/>
      <c r="V519" s="133"/>
      <c r="W519" s="134"/>
      <c r="X519" s="134"/>
      <c r="Y519" s="134"/>
      <c r="Z519" s="134"/>
      <c r="AA519" s="134"/>
      <c r="AB519" s="134"/>
      <c r="AC519" s="134"/>
      <c r="AD519" s="135" t="str">
        <f t="shared" ref="AD519" si="1813" xml:space="preserve">
IF(T515&gt;"Preenchimento correto","",
IF(K519="","",
IF(M519="Não válido","",
K519)))</f>
        <v/>
      </c>
    </row>
    <row r="520" spans="1:30" ht="15" customHeight="1">
      <c r="A520" s="242"/>
      <c r="B520" s="216" t="str">
        <f>IF(OR('BD ITEM'!$Q114&lt;&gt;"Preenchimento correto"),"",'BD ITEM'!B114)</f>
        <v/>
      </c>
      <c r="C520" s="217" t="str">
        <f>IF(OR('BD ITEM'!$Q114&lt;&gt;"Preenchimento correto"),"",'BD ITEM'!C114)</f>
        <v/>
      </c>
      <c r="D520" s="218" t="str">
        <f>IF(OR('BD ITEM'!$Q114&lt;&gt;"Preenchimento correto"),"",'BD ITEM'!D114)</f>
        <v/>
      </c>
      <c r="E520" s="219" t="str">
        <f>IF(OR('BD ITEM'!$Q114&lt;&gt;"Preenchimento correto"),"",'BD ITEM'!J114)</f>
        <v/>
      </c>
      <c r="F520" s="220" t="str">
        <f>IF(OR('BD ITEM'!$Q114&lt;&gt;"Preenchimento correto"),"",'BD ITEM'!K114)</f>
        <v/>
      </c>
      <c r="G520" s="221" t="str">
        <f>IF(OR('BD ITEM'!$Q114&lt;&gt;"Preenchimento correto"),"",'BD ITEM'!L114)</f>
        <v/>
      </c>
      <c r="H520" s="39">
        <v>1</v>
      </c>
      <c r="I520" s="173"/>
      <c r="J520" s="34" t="str">
        <f xml:space="preserve">
IF(I520="","",
VLOOKUP(I520,'BD EMPRES'!$B$8:$C$507,2,FALSE))</f>
        <v/>
      </c>
      <c r="K520" s="175"/>
      <c r="L520" s="176"/>
      <c r="M520" s="176"/>
      <c r="N520" s="177"/>
      <c r="O520" s="222"/>
      <c r="P520" s="228" t="str">
        <f t="shared" ref="P520" si="1814" xml:space="preserve">
IF(AND(K520="",K521="",K522="",K523="",K524=""),"",
COUNTIFS(K520:K524,"&lt;&gt;""",M520:M524,"=Válido"))</f>
        <v/>
      </c>
      <c r="Q520" s="230" t="str">
        <f t="shared" ref="Q520" si="1815" xml:space="preserve">
IF(T520&lt;&gt;"Preenchimento correto","",
IF(P520=1,0,
IF(P520=0,"",
IF(P520="","",
ROUND(_xlfn.STDEV.S(AD520:AD524)/AVERAGE(AD520:AD524),4)))))</f>
        <v/>
      </c>
      <c r="R520" s="232" t="str">
        <f t="shared" ref="R520" si="1816" xml:space="preserve">
IF(T520&lt;&gt;"Preenchimento correto","",
IF(P520="","",
IF(P520=0,"",
IF(O520="","",
IF(O520="Menor valor",MIN(AD520:AD524),
IF(AND(O520="Tend. central",Q520&lt;=0.25),ROUND(AVERAGE(AD520:AD524),2),
IF(AND(O520="Tend. central",Q520&gt;0.25),ROUND(MEDIAN(AD520:AD524),2))))))))</f>
        <v/>
      </c>
      <c r="S520" s="234" t="str">
        <f t="shared" ref="S520" si="1817" xml:space="preserve">
IF(T520&lt;&gt;"Preenchimento correto","",
IF(O520="","",
IF(P520="","",
IF(P520=0,"",
IF(OR(G520="",R520=""),"",
G520*R520)))))</f>
        <v/>
      </c>
      <c r="T520" s="236" t="str">
        <f t="shared" ref="T520" si="1818" xml:space="preserve">
IF(AND(A520="",B520="",I520="",I521="",I522="",I523="",I524="",K520="",K521="",K522="",K523="",K524="",L520="",L521="",L522="",L523="",L524="",M520="",M521="",M522="",M523="",M524="",O520=""),"",
IF(A520="","Preenchimento incompleto: falta informar o ID SEC - B01.01",
IF(AND(A520&lt;&gt;"",B520&lt;&gt;"",I520="",I521="",I522="",I523="",I524="",K520="",K521="",K522="",K523="",K524="",L520="",L521="",L522="",L523="",L524="",M520="",M521="",M522="",M523="",M524="",O520=""),"Preenchimento incompleto: item sem nenhuma informação de empresa e preço e fonte de preço e validade do orçamento e modalidade de cálculo - B02.01",
IF(AND(B520="",OR(I520&lt;&gt;"",I521&lt;&gt;"",I522&lt;&gt;"",I523&lt;&gt;"",I524&lt;&gt;"",K520&lt;&gt;"",K521&lt;&gt;"",K522&lt;&gt;"",K523&lt;&gt;"",K524&lt;&gt;"",L520&lt;&gt;"",L521&lt;&gt;"",L522&lt;&gt;"",L523&lt;&gt;"",L524&lt;&gt;"",M520&lt;&gt;"",M521&lt;&gt;"",M522&lt;&gt;"",M523&lt;&gt;"",M524&lt;&gt;"",O520&lt;&gt;"")),"Erro: há empresa(s) e/ou preço(s) e/ou fonte(s) de preço e/ou validade(s) do orçamento e/ou modalidade de cálculo informados para item inexistente - B03.01",
IF(AND(I520&lt;&gt;"",OR(K520="",L520="",M520="",O520="")),"Preenchimento incompleto: empresa sem preço e(ou) fonte de preço e(ou) validade do orçamento e(ou) modalidade de cálculo associados - B04.01",
IF(AND(I521&lt;&gt;"",OR(K521="",L521="",M521="",O520="")),"Preenchimento incompleto: empresa sem preço e(ou) fonte de preço e(ou) validade do orçamento e(ou) modalidade de cálculo associados - B04.02",
IF(AND(I522&lt;&gt;"",OR(K522="",L522="",M522="",O520="")),"Preenchimento incompleto: empresa sem preço e(ou) fonte de preço e(ou) validade do orçamento e(ou) modalidade de cálculo associados - B04.03",
IF(AND(I523&lt;&gt;"",OR(K523="",L523="",M523="",O520="")),"Preenchimento incompleto: empresa sem preço e(ou) fonte de preço e(ou) validade do orçamento e(ou) modalidade de cálculo associados - B04.04",
IF(AND(I524&lt;&gt;"",OR(K524="",L524="",M524="",O520="")),"Preenchimento incompleto: empresa sem preço e(ou) fonte de preço e(ou) validade do orçamento e(ou) modalidade de cálculo associados - B04.05",
IF(AND(K520&lt;&gt;"",OR(I520="",L520="",M520="",O520="")),"Preenchimento incompleto: preço sem empresa e(ou) fonte do preço associados e(ou) validade do orçamento e(ou) modalidade de cálculo associados - B05.01",
IF(AND(K521&lt;&gt;"",OR(I521="",L521="",M521="",O520="")),"Preenchimento incompleto: preço sem empresa e(ou) fonte do preço associados e(ou) validade do orçamento e(ou) modalidade de cálculo associados - B05.02",
IF(AND(K522&lt;&gt;"",OR(I522="",L522="",M522="",O520="")),"Preenchimento incompleto: preço sem empresa e(ou) fonte do preço associados e(ou) validade do orçamento e(ou) modalidade de cálculo associados - B05.03",
IF(AND(K523&lt;&gt;"",OR(I523="",L523="",M523="",O520="")),"Preenchimento incompleto: preço sem empresa e(ou) fonte do preço associados e(ou) validade do orçamento e(ou) modalidade de cálculo associados - B05.04",
IF(AND(K524&lt;&gt;"",OR(I524="",L524="",M524="",O520="")),"Preenchimento incompleto: preço sem empresa e(ou) fonte do preço associados e(ou) validade do orçamento e(ou) modalidade de cálculo associados - B05.05",
IF(AND(L520&lt;&gt;"",OR(K520="",I520="",M520="",O520="")),"Preenchimento incompleto: fonte do preço sem empresa e(ou) preço associados e(ou) validade do orçamento e(ou) modalidade de cálculo associados - B06.01",
IF(AND(L521&lt;&gt;"",OR(K521="",I521="",M521="",O520="")),"Preenchimento incompleto: fonte do preço sem empresa e(ou) preço associados e(ou) validade do orçamento e(ou) modalidade de cálculo associados - B06.02",
IF(AND(L522&lt;&gt;"",OR(K522="",I522="",M522="",O520="")),"Preenchimento incompleto: fonte do preço sem empresa e(ou) preço associados e(ou) validade do orçamento e(ou) modalidade de cálculo associados - B06.03",
IF(AND(L523&lt;&gt;"",OR(K523="",I523="",M523="",O520="")),"Preenchimento incompleto: fonte do preço sem empresa e(ou) preço associados e(ou) validade do orçamento e(ou) modalidade de cálculo associados - B06.04",
IF(AND(L524&lt;&gt;"",OR(K524="",I524="",M524="",O520="")),"Preenchimento incompleto: fonte do preço sem empresa e(ou) preço associados e(ou) validade do orçamento e(ou) modalidade de cálculo associados - B06.05",
IF(AND(M520&lt;&gt;"",OR(K520="",I520="",L520="",O520="")),"Preenchimento incompleto: validade do orçamento sem empresa e(ou) preço associados e(ou) fonte do preço e(ou) modalidade de cálculo associados - B07.01",
IF(AND(M521&lt;&gt;"",OR(K521="",I521="",L521="",O520="")),"Preenchimento incompleto: validade do orçamento sem empresa e(ou) preço associados e(ou) fonte do preço e(ou) modalidade de cálculo associados - B07.02",
IF(AND(M522&lt;&gt;"",OR(K522="",I522="",L522="",O520="")),"Preenchimento incompleto: validade do orçamento sem empresa e(ou) preço associados e(ou) fonte do preço e(ou) modalidade de cálculo associados - B07.03",
IF(AND(M523&lt;&gt;"",OR(K523="",I523="",L523="",O520="")),"Preenchimento incompleto: validade do orçamento sem empresa e(ou) preço associados e(ou) fonte do preço e(ou) modalidade de cálculo associados - B07.04",
IF(AND(M524&lt;&gt;"",OR(K524="",I524="",L524="",O520="")),"Preenchimento incompleto: validade do orçamento sem empresa e(ou) preço associados e(ou) fonte do preço e(ou) modalidade de cálculo associados - B07.05",
IF(O520="","Preenchimento incompleto: modalidade de cálculo não informada - B08.01",
IF(V520="Erro: há repetição de empresa de mídia especializada para o item sendo precificado - B09.01a05","Erro: há repetição de empresa de mídia especializada para o item sendo precificado - B09.01a05",
IF(W520="Erro: há repetição de empresa de orçamento de empresa para o item sendo precificado - B10.01a05","Erro: há repetição de empresa de orçamento de empresa para o item sendo precificado - B10.01a05",
IF(X520="Erro: a fonte de preços informada é incompatível com compras governamentais - B11.01a05","Erro: a fonte de preços informada é incompatível com compras governamentais - B11.01a05",
IF(Y520="Erro: a fonte de preços informada é incompatível com compras governamentais - B12.01a05","Erro: a fonte de preços informada é incompatível com compras governamentais - B12.01a05",
IF(Z520="Erro: há linhas sendo puladas - B13.01a04","Erro: há linhas sendo puladas - B13.01a04",
IF(AA520="Erro: há linhas sendo puladas - B14.01a05","Erro: há linhas sendo puladas - B14.01a05",
IF(AB520="Erro: há linhas sendo puladas - B15.01a05","Erro: há linhas sendo puladas - B15.01a05",
IF(AC520="Erro: há linhas sendo puladas - B16.01a05","Erro: há linhas sendo puladas - B16.01a05",
IF(AND(P520&lt;&gt;"",P520=0),"Preenchimento incompleto: número de propostas válidas igual a zero - B17.01",
"Preenchimento correto"))))))))))))))))))))))))))))))))))</f>
        <v/>
      </c>
      <c r="U520" s="23"/>
      <c r="V520" s="121" t="str">
        <f t="shared" ref="V520" si="1819" xml:space="preserve">
IF(COUNTIFS(I520:I524,I520,L520:L524,"=Mídia especializada")&gt;1,"Erro: há repetição de empresa de mídia especializada para o item sendo precificado - B09.01a05",
IF(COUNTIFS(I520:I524,I521,L520:L524,"=Mídia especializada")&gt;1,"Erro: há repetição de empresa de mídia especializada para o item sendo precificado - B09.01a05",
IF(COUNTIFS(I520:I524,I522,L520:L524,"=Mídia especializada")&gt;1,"Erro: há repetição de empresa de mídia especializada para o item sendo precificado - B09.01a05",
IF(COUNTIFS(I520:I524,I523,L520:L524,"=Mídia especializada")&gt;1,"Erro: há repetição de empresa de mídia especializada para o item sendo precificado - B09.01a05",
IF(COUNTIFS(I520:I524,I524,L520:L524,"=Mídia especializada")&gt;1,"Erro: há repetição de empresa de mídia especializada para o item sendo precificado - B09.01a05",
"***")))))</f>
        <v>***</v>
      </c>
      <c r="W520" s="119" t="str">
        <f t="shared" ref="W520" si="1820" xml:space="preserve">
IF(COUNTIFS(I520:I524,I520,L520:L524,"=Orçamento de empresa")&gt;1,"Erro: há repetição de empresa de orçamento de empresa para o item sendo precificado - B10.01a05",
IF(COUNTIFS(I520:I524,I521,L520:L524,"=Orçamento de empresa")&gt;1,"Erro: há repetição de empresa de orçamento de empresa para o item sendo precificado - B10.01a05",
IF(COUNTIFS(I520:I524,I522,L520:L524,"=Orçamento de empresa")&gt;1,"Erro: há repetição de empresa de orçamento de empresa para o item sendo precificado - B10.01a05",
IF(COUNTIFS(I520:I524,I523,L520:L524,"=Orçamento de empresa")&gt;1,"Erro: há repetição de empresa de orçamento de empresa para o item sendo precificado - B10.01a05",
IF(COUNTIFS(I520:I524,I524,L520:L524,"=Orçamento de empresa")&gt;1,"Erro: há repetição de empresa de orçamento de empresa para o item sendo precificado - B10.01a05",
"***")))))</f>
        <v>***</v>
      </c>
      <c r="X520" s="119" t="str">
        <f t="shared" ref="X520" si="1821" xml:space="preserve">
IF(AND(I520="Compras governamentais",K520&lt;&gt;"",L520="Orçamento de empresa"),"Erro: a fonte de preços informada é incompatível com compras governamentais - B11.01a05",
IF(AND(I521="Compras governamentais",K521&lt;&gt;"",L521="Orçamento de empresa"),"Erro: a fonte de preços informada é incompatível com compras governamentais - B11.01a05",
IF(AND(I522="Compras governamentais",K522&lt;&gt;"",L522="Orçamento de empresa"),"Erro: a fonte de preços informada é incompatível com compras governamentais - B11.01a05",
IF(AND(I523="Compras governamentais",K523&lt;&gt;"",L523="Orçamento de empresa"),"Erro: a fonte de preços informada é incompatível com compras governamentais - B11.01a05",
IF(AND(I524="Compras governamentais",K524&lt;&gt;"",L524="Orçamento de empresa"),"Erro: a fonte de preços informada é incompatível com compras governamentais - B11.01a05",
"***")))))</f>
        <v>***</v>
      </c>
      <c r="Y520" s="119" t="str">
        <f t="shared" ref="Y520" si="1822" xml:space="preserve">
IF(AND(I520="Compras governamentais",K520&lt;&gt;"",L520="Mídia especializada"),"Erro: a fonte de preços informada é incompatível com compras governamentais - B12.01a05",
IF(AND(I521="Compras governamentais",K521&lt;&gt;"",L521="Mídia especializada"),"Erro: a fonte de preços informada é incompatível com compras governamentais - B12.01a05",
IF(AND(I522="Compras governamentais",K522&lt;&gt;"",L522="Mídia especializada"),"Erro: a fonte de preços informada é incompatível com compras governamentais - B12.01a05",
IF(AND(I523="Compras governamentais",K523&lt;&gt;"",L523="Mídia especializada"),"Erro: a fonte de preços informada é incompatível com compras governamentais - B12.01a05",
IF(AND(I524="Compras governamentais",K524&lt;&gt;"",L524="Mídia especializada"),"Erro: a fonte de preços informada é incompatível com compras governamentais - B12.01a05",
"***")))))</f>
        <v>***</v>
      </c>
      <c r="Z520" s="119" t="str">
        <f t="shared" ref="Z520" si="1823" xml:space="preserve">
IF(AND(I521&lt;&gt;"",OR(I520="")),"Erro: há linhas sendo puladas - B13.01a04",
IF(AND(I522&lt;&gt;"",OR(I520="",I521="")),"Erro: há linhas sendo puladas - B13.01a04",
IF(AND(I523&lt;&gt;"",OR(I520="",I521="",I522="")),"Erro: há linhas sendo puladas - B13.01a04",
IF(AND(I524&lt;&gt;"",OR(I520="",I521="",I522="",I523="")),"Erro: há linhas sendo puladas - B13.01a04",
"***"))))</f>
        <v>***</v>
      </c>
      <c r="AA520" s="119" t="str">
        <f t="shared" ref="AA520" si="1824" xml:space="preserve">
IF(AND(K521&lt;&gt;"",OR(K520="")),"Erro: há linhas sendo puladas - B14.01a05",
IF(AND(K522&lt;&gt;"",OR(K520="",K521="")),"Erro: há linhas sendo puladas - B14.01a05",
IF(AND(K523&lt;&gt;"",OR(K520="",K521="",K522="")),"Erro: há linhas sendo puladas - B14.01a05",
IF(AND(K524&lt;&gt;"",OR(K520="",K521="",K522="",K523="")),"Erro: há linhas sendo puladas - B14.01a05",
"***"))))</f>
        <v>***</v>
      </c>
      <c r="AB520" s="119" t="str">
        <f t="shared" ref="AB520" si="1825" xml:space="preserve">
IF(AND(L521&lt;&gt;"",OR(L520="")),"Erro: há linhas sendo puladas - B15.01a05",
IF(AND(L522&lt;&gt;"",OR(L520="",L521="")),"Erro: há linhas sendo puladas - B15.01a05",
IF(AND(L523&lt;&gt;"",OR(L520="",L521="",L522="")),"Erro: há linhas sendo puladas - B15.01a05",
IF(AND(L524&lt;&gt;"",OR(L520="",L521="",L522="",L523="")),"Erro: há linhas sendo puladas - B15.01a05",
"***"))))</f>
        <v>***</v>
      </c>
      <c r="AC520" s="119" t="str">
        <f t="shared" ref="AC520" si="1826" xml:space="preserve">
IF(AND(M521&lt;&gt;"",OR(M520="")),"Erro: há linhas sendo puladas - B16.01a05",
IF(AND(M522&lt;&gt;"",OR(M520="",M521="")),"Erro: há linhas sendo puladas - B16.01a05",
IF(AND(M523&lt;&gt;"",OR(M520="",M521="",M522="")),"Erro: há linhas sendo puladas - B16.01a05",
IF(AND(M524&lt;&gt;"",OR(M520="",M521="",M522="",M523="")),"Erro: há linhas sendo puladas - B16.01a05",
"***"))))</f>
        <v>***</v>
      </c>
      <c r="AD520" s="131" t="str">
        <f t="shared" ref="AD520" si="1827" xml:space="preserve">
IF(T520&lt;&gt;"Preenchimento correto","",
IF(K520="","",
IF(M520="Não válido","",
K520)))</f>
        <v/>
      </c>
    </row>
    <row r="521" spans="1:30" ht="15" customHeight="1">
      <c r="A521" s="242"/>
      <c r="B521" s="216"/>
      <c r="C521" s="217"/>
      <c r="D521" s="218"/>
      <c r="E521" s="219"/>
      <c r="F521" s="220"/>
      <c r="G521" s="221"/>
      <c r="H521" s="35">
        <v>2</v>
      </c>
      <c r="I521" s="172"/>
      <c r="J521" s="36" t="str">
        <f xml:space="preserve">
IF(I521="","",
VLOOKUP(I521,'BD EMPRES'!$B$8:$C$507,2,FALSE))</f>
        <v/>
      </c>
      <c r="K521" s="178"/>
      <c r="L521" s="179"/>
      <c r="M521" s="179"/>
      <c r="N521" s="180"/>
      <c r="O521" s="223"/>
      <c r="P521" s="228"/>
      <c r="Q521" s="230"/>
      <c r="R521" s="232"/>
      <c r="S521" s="234"/>
      <c r="T521" s="236"/>
      <c r="U521" s="23"/>
      <c r="V521" s="122"/>
      <c r="W521" s="118"/>
      <c r="X521" s="118"/>
      <c r="Y521" s="118"/>
      <c r="Z521" s="118"/>
      <c r="AA521" s="118"/>
      <c r="AB521" s="118"/>
      <c r="AC521" s="118"/>
      <c r="AD521" s="132" t="str">
        <f t="shared" ref="AD521" si="1828" xml:space="preserve">
IF(T520&lt;&gt;"Preenchimento correto","",
IF(K521="","",
IF(M521="Não válido","",
K521)))</f>
        <v/>
      </c>
    </row>
    <row r="522" spans="1:30" ht="15" customHeight="1">
      <c r="A522" s="242"/>
      <c r="B522" s="216"/>
      <c r="C522" s="217"/>
      <c r="D522" s="218"/>
      <c r="E522" s="219"/>
      <c r="F522" s="220"/>
      <c r="G522" s="221"/>
      <c r="H522" s="35">
        <v>3</v>
      </c>
      <c r="I522" s="172"/>
      <c r="J522" s="36" t="str">
        <f xml:space="preserve">
IF(I522="","",
VLOOKUP(I522,'BD EMPRES'!$B$8:$C$507,2,FALSE))</f>
        <v/>
      </c>
      <c r="K522" s="178"/>
      <c r="L522" s="179"/>
      <c r="M522" s="179"/>
      <c r="N522" s="180"/>
      <c r="O522" s="223"/>
      <c r="P522" s="228"/>
      <c r="Q522" s="230"/>
      <c r="R522" s="232"/>
      <c r="S522" s="234"/>
      <c r="T522" s="236"/>
      <c r="U522" s="23"/>
      <c r="V522" s="122"/>
      <c r="W522" s="118"/>
      <c r="X522" s="118"/>
      <c r="Y522" s="118"/>
      <c r="Z522" s="118"/>
      <c r="AA522" s="118"/>
      <c r="AB522" s="118"/>
      <c r="AC522" s="118"/>
      <c r="AD522" s="132" t="str">
        <f t="shared" ref="AD522" si="1829" xml:space="preserve">
IF(T520&lt;&gt;"Preenchimento correto","",
IF(K522="","",
IF(M522="Não válido","",
K522)))</f>
        <v/>
      </c>
    </row>
    <row r="523" spans="1:30" ht="15" customHeight="1">
      <c r="A523" s="242"/>
      <c r="B523" s="216"/>
      <c r="C523" s="217"/>
      <c r="D523" s="218"/>
      <c r="E523" s="219"/>
      <c r="F523" s="220"/>
      <c r="G523" s="221"/>
      <c r="H523" s="35">
        <v>4</v>
      </c>
      <c r="I523" s="172"/>
      <c r="J523" s="36" t="str">
        <f xml:space="preserve">
IF(I523="","",
VLOOKUP(I523,'BD EMPRES'!$B$8:$C$507,2,FALSE))</f>
        <v/>
      </c>
      <c r="K523" s="178"/>
      <c r="L523" s="179"/>
      <c r="M523" s="179"/>
      <c r="N523" s="180"/>
      <c r="O523" s="223"/>
      <c r="P523" s="228"/>
      <c r="Q523" s="230"/>
      <c r="R523" s="232"/>
      <c r="S523" s="234"/>
      <c r="T523" s="236"/>
      <c r="U523" s="23"/>
      <c r="V523" s="122"/>
      <c r="W523" s="118"/>
      <c r="X523" s="118"/>
      <c r="Y523" s="118"/>
      <c r="Z523" s="118"/>
      <c r="AA523" s="118"/>
      <c r="AB523" s="118"/>
      <c r="AC523" s="118"/>
      <c r="AD523" s="132" t="str">
        <f t="shared" ref="AD523" si="1830" xml:space="preserve">
IF(T520&lt;&gt;"Preenchimento correto","",
IF(K523="","",
IF(M523="Não válido","",
K523)))</f>
        <v/>
      </c>
    </row>
    <row r="524" spans="1:30" ht="15" customHeight="1">
      <c r="A524" s="242"/>
      <c r="B524" s="216"/>
      <c r="C524" s="217"/>
      <c r="D524" s="218"/>
      <c r="E524" s="219"/>
      <c r="F524" s="220"/>
      <c r="G524" s="221"/>
      <c r="H524" s="37">
        <v>5</v>
      </c>
      <c r="I524" s="172"/>
      <c r="J524" s="38" t="str">
        <f xml:space="preserve">
IF(I524="","",
VLOOKUP(I524,'BD EMPRES'!$B$8:$C$507,2,FALSE))</f>
        <v/>
      </c>
      <c r="K524" s="183"/>
      <c r="L524" s="181"/>
      <c r="M524" s="181"/>
      <c r="N524" s="182"/>
      <c r="O524" s="224"/>
      <c r="P524" s="228"/>
      <c r="Q524" s="230"/>
      <c r="R524" s="232"/>
      <c r="S524" s="234"/>
      <c r="T524" s="236"/>
      <c r="U524" s="23"/>
      <c r="V524" s="133"/>
      <c r="W524" s="134"/>
      <c r="X524" s="134"/>
      <c r="Y524" s="134"/>
      <c r="Z524" s="134"/>
      <c r="AA524" s="134"/>
      <c r="AB524" s="134"/>
      <c r="AC524" s="134"/>
      <c r="AD524" s="135" t="str">
        <f t="shared" ref="AD524" si="1831" xml:space="preserve">
IF(T520&gt;"Preenchimento correto","",
IF(K524="","",
IF(M524="Não válido","",
K524)))</f>
        <v/>
      </c>
    </row>
    <row r="525" spans="1:30" ht="15" customHeight="1">
      <c r="A525" s="242"/>
      <c r="B525" s="216" t="str">
        <f>IF(OR('BD ITEM'!$Q115&lt;&gt;"Preenchimento correto"),"",'BD ITEM'!B115)</f>
        <v/>
      </c>
      <c r="C525" s="217" t="str">
        <f>IF(OR('BD ITEM'!$Q115&lt;&gt;"Preenchimento correto"),"",'BD ITEM'!C115)</f>
        <v/>
      </c>
      <c r="D525" s="218" t="str">
        <f>IF(OR('BD ITEM'!$Q115&lt;&gt;"Preenchimento correto"),"",'BD ITEM'!D115)</f>
        <v/>
      </c>
      <c r="E525" s="219" t="str">
        <f>IF(OR('BD ITEM'!$Q115&lt;&gt;"Preenchimento correto"),"",'BD ITEM'!J115)</f>
        <v/>
      </c>
      <c r="F525" s="220" t="str">
        <f>IF(OR('BD ITEM'!$Q115&lt;&gt;"Preenchimento correto"),"",'BD ITEM'!K115)</f>
        <v/>
      </c>
      <c r="G525" s="221" t="str">
        <f>IF(OR('BD ITEM'!$Q115&lt;&gt;"Preenchimento correto"),"",'BD ITEM'!L115)</f>
        <v/>
      </c>
      <c r="H525" s="39">
        <v>1</v>
      </c>
      <c r="I525" s="173"/>
      <c r="J525" s="34" t="str">
        <f xml:space="preserve">
IF(I525="","",
VLOOKUP(I525,'BD EMPRES'!$B$8:$C$507,2,FALSE))</f>
        <v/>
      </c>
      <c r="K525" s="175"/>
      <c r="L525" s="176"/>
      <c r="M525" s="176"/>
      <c r="N525" s="177"/>
      <c r="O525" s="222"/>
      <c r="P525" s="228" t="str">
        <f t="shared" ref="P525" si="1832" xml:space="preserve">
IF(AND(K525="",K526="",K527="",K528="",K529=""),"",
COUNTIFS(K525:K529,"&lt;&gt;""",M525:M529,"=Válido"))</f>
        <v/>
      </c>
      <c r="Q525" s="230" t="str">
        <f t="shared" ref="Q525" si="1833" xml:space="preserve">
IF(T525&lt;&gt;"Preenchimento correto","",
IF(P525=1,0,
IF(P525=0,"",
IF(P525="","",
ROUND(_xlfn.STDEV.S(AD525:AD529)/AVERAGE(AD525:AD529),4)))))</f>
        <v/>
      </c>
      <c r="R525" s="232" t="str">
        <f t="shared" ref="R525" si="1834" xml:space="preserve">
IF(T525&lt;&gt;"Preenchimento correto","",
IF(P525="","",
IF(P525=0,"",
IF(O525="","",
IF(O525="Menor valor",MIN(AD525:AD529),
IF(AND(O525="Tend. central",Q525&lt;=0.25),ROUND(AVERAGE(AD525:AD529),2),
IF(AND(O525="Tend. central",Q525&gt;0.25),ROUND(MEDIAN(AD525:AD529),2))))))))</f>
        <v/>
      </c>
      <c r="S525" s="234" t="str">
        <f t="shared" ref="S525" si="1835" xml:space="preserve">
IF(T525&lt;&gt;"Preenchimento correto","",
IF(O525="","",
IF(P525="","",
IF(P525=0,"",
IF(OR(G525="",R525=""),"",
G525*R525)))))</f>
        <v/>
      </c>
      <c r="T525" s="236" t="str">
        <f t="shared" ref="T525" si="1836" xml:space="preserve">
IF(AND(A525="",B525="",I525="",I526="",I527="",I528="",I529="",K525="",K526="",K527="",K528="",K529="",L525="",L526="",L527="",L528="",L529="",M525="",M526="",M527="",M528="",M529="",O525=""),"",
IF(A525="","Preenchimento incompleto: falta informar o ID SEC - B01.01",
IF(AND(A525&lt;&gt;"",B525&lt;&gt;"",I525="",I526="",I527="",I528="",I529="",K525="",K526="",K527="",K528="",K529="",L525="",L526="",L527="",L528="",L529="",M525="",M526="",M527="",M528="",M529="",O525=""),"Preenchimento incompleto: item sem nenhuma informação de empresa e preço e fonte de preço e validade do orçamento e modalidade de cálculo - B02.01",
IF(AND(B525="",OR(I525&lt;&gt;"",I526&lt;&gt;"",I527&lt;&gt;"",I528&lt;&gt;"",I529&lt;&gt;"",K525&lt;&gt;"",K526&lt;&gt;"",K527&lt;&gt;"",K528&lt;&gt;"",K529&lt;&gt;"",L525&lt;&gt;"",L526&lt;&gt;"",L527&lt;&gt;"",L528&lt;&gt;"",L529&lt;&gt;"",M525&lt;&gt;"",M526&lt;&gt;"",M527&lt;&gt;"",M528&lt;&gt;"",M529&lt;&gt;"",O525&lt;&gt;"")),"Erro: há empresa(s) e/ou preço(s) e/ou fonte(s) de preço e/ou validade(s) do orçamento e/ou modalidade de cálculo informados para item inexistente - B03.01",
IF(AND(I525&lt;&gt;"",OR(K525="",L525="",M525="",O525="")),"Preenchimento incompleto: empresa sem preço e(ou) fonte de preço e(ou) validade do orçamento e(ou) modalidade de cálculo associados - B04.01",
IF(AND(I526&lt;&gt;"",OR(K526="",L526="",M526="",O525="")),"Preenchimento incompleto: empresa sem preço e(ou) fonte de preço e(ou) validade do orçamento e(ou) modalidade de cálculo associados - B04.02",
IF(AND(I527&lt;&gt;"",OR(K527="",L527="",M527="",O525="")),"Preenchimento incompleto: empresa sem preço e(ou) fonte de preço e(ou) validade do orçamento e(ou) modalidade de cálculo associados - B04.03",
IF(AND(I528&lt;&gt;"",OR(K528="",L528="",M528="",O525="")),"Preenchimento incompleto: empresa sem preço e(ou) fonte de preço e(ou) validade do orçamento e(ou) modalidade de cálculo associados - B04.04",
IF(AND(I529&lt;&gt;"",OR(K529="",L529="",M529="",O525="")),"Preenchimento incompleto: empresa sem preço e(ou) fonte de preço e(ou) validade do orçamento e(ou) modalidade de cálculo associados - B04.05",
IF(AND(K525&lt;&gt;"",OR(I525="",L525="",M525="",O525="")),"Preenchimento incompleto: preço sem empresa e(ou) fonte do preço associados e(ou) validade do orçamento e(ou) modalidade de cálculo associados - B05.01",
IF(AND(K526&lt;&gt;"",OR(I526="",L526="",M526="",O525="")),"Preenchimento incompleto: preço sem empresa e(ou) fonte do preço associados e(ou) validade do orçamento e(ou) modalidade de cálculo associados - B05.02",
IF(AND(K527&lt;&gt;"",OR(I527="",L527="",M527="",O525="")),"Preenchimento incompleto: preço sem empresa e(ou) fonte do preço associados e(ou) validade do orçamento e(ou) modalidade de cálculo associados - B05.03",
IF(AND(K528&lt;&gt;"",OR(I528="",L528="",M528="",O525="")),"Preenchimento incompleto: preço sem empresa e(ou) fonte do preço associados e(ou) validade do orçamento e(ou) modalidade de cálculo associados - B05.04",
IF(AND(K529&lt;&gt;"",OR(I529="",L529="",M529="",O525="")),"Preenchimento incompleto: preço sem empresa e(ou) fonte do preço associados e(ou) validade do orçamento e(ou) modalidade de cálculo associados - B05.05",
IF(AND(L525&lt;&gt;"",OR(K525="",I525="",M525="",O525="")),"Preenchimento incompleto: fonte do preço sem empresa e(ou) preço associados e(ou) validade do orçamento e(ou) modalidade de cálculo associados - B06.01",
IF(AND(L526&lt;&gt;"",OR(K526="",I526="",M526="",O525="")),"Preenchimento incompleto: fonte do preço sem empresa e(ou) preço associados e(ou) validade do orçamento e(ou) modalidade de cálculo associados - B06.02",
IF(AND(L527&lt;&gt;"",OR(K527="",I527="",M527="",O525="")),"Preenchimento incompleto: fonte do preço sem empresa e(ou) preço associados e(ou) validade do orçamento e(ou) modalidade de cálculo associados - B06.03",
IF(AND(L528&lt;&gt;"",OR(K528="",I528="",M528="",O525="")),"Preenchimento incompleto: fonte do preço sem empresa e(ou) preço associados e(ou) validade do orçamento e(ou) modalidade de cálculo associados - B06.04",
IF(AND(L529&lt;&gt;"",OR(K529="",I529="",M529="",O525="")),"Preenchimento incompleto: fonte do preço sem empresa e(ou) preço associados e(ou) validade do orçamento e(ou) modalidade de cálculo associados - B06.05",
IF(AND(M525&lt;&gt;"",OR(K525="",I525="",L525="",O525="")),"Preenchimento incompleto: validade do orçamento sem empresa e(ou) preço associados e(ou) fonte do preço e(ou) modalidade de cálculo associados - B07.01",
IF(AND(M526&lt;&gt;"",OR(K526="",I526="",L526="",O525="")),"Preenchimento incompleto: validade do orçamento sem empresa e(ou) preço associados e(ou) fonte do preço e(ou) modalidade de cálculo associados - B07.02",
IF(AND(M527&lt;&gt;"",OR(K527="",I527="",L527="",O525="")),"Preenchimento incompleto: validade do orçamento sem empresa e(ou) preço associados e(ou) fonte do preço e(ou) modalidade de cálculo associados - B07.03",
IF(AND(M528&lt;&gt;"",OR(K528="",I528="",L528="",O525="")),"Preenchimento incompleto: validade do orçamento sem empresa e(ou) preço associados e(ou) fonte do preço e(ou) modalidade de cálculo associados - B07.04",
IF(AND(M529&lt;&gt;"",OR(K529="",I529="",L529="",O525="")),"Preenchimento incompleto: validade do orçamento sem empresa e(ou) preço associados e(ou) fonte do preço e(ou) modalidade de cálculo associados - B07.05",
IF(O525="","Preenchimento incompleto: modalidade de cálculo não informada - B08.01",
IF(V525="Erro: há repetição de empresa de mídia especializada para o item sendo precificado - B09.01a05","Erro: há repetição de empresa de mídia especializada para o item sendo precificado - B09.01a05",
IF(W525="Erro: há repetição de empresa de orçamento de empresa para o item sendo precificado - B10.01a05","Erro: há repetição de empresa de orçamento de empresa para o item sendo precificado - B10.01a05",
IF(X525="Erro: a fonte de preços informada é incompatível com compras governamentais - B11.01a05","Erro: a fonte de preços informada é incompatível com compras governamentais - B11.01a05",
IF(Y525="Erro: a fonte de preços informada é incompatível com compras governamentais - B12.01a05","Erro: a fonte de preços informada é incompatível com compras governamentais - B12.01a05",
IF(Z525="Erro: há linhas sendo puladas - B13.01a04","Erro: há linhas sendo puladas - B13.01a04",
IF(AA525="Erro: há linhas sendo puladas - B14.01a05","Erro: há linhas sendo puladas - B14.01a05",
IF(AB525="Erro: há linhas sendo puladas - B15.01a05","Erro: há linhas sendo puladas - B15.01a05",
IF(AC525="Erro: há linhas sendo puladas - B16.01a05","Erro: há linhas sendo puladas - B16.01a05",
IF(AND(P525&lt;&gt;"",P525=0),"Preenchimento incompleto: número de propostas válidas igual a zero - B17.01",
"Preenchimento correto"))))))))))))))))))))))))))))))))))</f>
        <v/>
      </c>
      <c r="U525" s="23"/>
      <c r="V525" s="121" t="str">
        <f t="shared" ref="V525" si="1837" xml:space="preserve">
IF(COUNTIFS(I525:I529,I525,L525:L529,"=Mídia especializada")&gt;1,"Erro: há repetição de empresa de mídia especializada para o item sendo precificado - B09.01a05",
IF(COUNTIFS(I525:I529,I526,L525:L529,"=Mídia especializada")&gt;1,"Erro: há repetição de empresa de mídia especializada para o item sendo precificado - B09.01a05",
IF(COUNTIFS(I525:I529,I527,L525:L529,"=Mídia especializada")&gt;1,"Erro: há repetição de empresa de mídia especializada para o item sendo precificado - B09.01a05",
IF(COUNTIFS(I525:I529,I528,L525:L529,"=Mídia especializada")&gt;1,"Erro: há repetição de empresa de mídia especializada para o item sendo precificado - B09.01a05",
IF(COUNTIFS(I525:I529,I529,L525:L529,"=Mídia especializada")&gt;1,"Erro: há repetição de empresa de mídia especializada para o item sendo precificado - B09.01a05",
"***")))))</f>
        <v>***</v>
      </c>
      <c r="W525" s="119" t="str">
        <f t="shared" ref="W525" si="1838" xml:space="preserve">
IF(COUNTIFS(I525:I529,I525,L525:L529,"=Orçamento de empresa")&gt;1,"Erro: há repetição de empresa de orçamento de empresa para o item sendo precificado - B10.01a05",
IF(COUNTIFS(I525:I529,I526,L525:L529,"=Orçamento de empresa")&gt;1,"Erro: há repetição de empresa de orçamento de empresa para o item sendo precificado - B10.01a05",
IF(COUNTIFS(I525:I529,I527,L525:L529,"=Orçamento de empresa")&gt;1,"Erro: há repetição de empresa de orçamento de empresa para o item sendo precificado - B10.01a05",
IF(COUNTIFS(I525:I529,I528,L525:L529,"=Orçamento de empresa")&gt;1,"Erro: há repetição de empresa de orçamento de empresa para o item sendo precificado - B10.01a05",
IF(COUNTIFS(I525:I529,I529,L525:L529,"=Orçamento de empresa")&gt;1,"Erro: há repetição de empresa de orçamento de empresa para o item sendo precificado - B10.01a05",
"***")))))</f>
        <v>***</v>
      </c>
      <c r="X525" s="119" t="str">
        <f t="shared" ref="X525" si="1839" xml:space="preserve">
IF(AND(I525="Compras governamentais",K525&lt;&gt;"",L525="Orçamento de empresa"),"Erro: a fonte de preços informada é incompatível com compras governamentais - B11.01a05",
IF(AND(I526="Compras governamentais",K526&lt;&gt;"",L526="Orçamento de empresa"),"Erro: a fonte de preços informada é incompatível com compras governamentais - B11.01a05",
IF(AND(I527="Compras governamentais",K527&lt;&gt;"",L527="Orçamento de empresa"),"Erro: a fonte de preços informada é incompatível com compras governamentais - B11.01a05",
IF(AND(I528="Compras governamentais",K528&lt;&gt;"",L528="Orçamento de empresa"),"Erro: a fonte de preços informada é incompatível com compras governamentais - B11.01a05",
IF(AND(I529="Compras governamentais",K529&lt;&gt;"",L529="Orçamento de empresa"),"Erro: a fonte de preços informada é incompatível com compras governamentais - B11.01a05",
"***")))))</f>
        <v>***</v>
      </c>
      <c r="Y525" s="119" t="str">
        <f t="shared" ref="Y525" si="1840" xml:space="preserve">
IF(AND(I525="Compras governamentais",K525&lt;&gt;"",L525="Mídia especializada"),"Erro: a fonte de preços informada é incompatível com compras governamentais - B12.01a05",
IF(AND(I526="Compras governamentais",K526&lt;&gt;"",L526="Mídia especializada"),"Erro: a fonte de preços informada é incompatível com compras governamentais - B12.01a05",
IF(AND(I527="Compras governamentais",K527&lt;&gt;"",L527="Mídia especializada"),"Erro: a fonte de preços informada é incompatível com compras governamentais - B12.01a05",
IF(AND(I528="Compras governamentais",K528&lt;&gt;"",L528="Mídia especializada"),"Erro: a fonte de preços informada é incompatível com compras governamentais - B12.01a05",
IF(AND(I529="Compras governamentais",K529&lt;&gt;"",L529="Mídia especializada"),"Erro: a fonte de preços informada é incompatível com compras governamentais - B12.01a05",
"***")))))</f>
        <v>***</v>
      </c>
      <c r="Z525" s="119" t="str">
        <f t="shared" ref="Z525" si="1841" xml:space="preserve">
IF(AND(I526&lt;&gt;"",OR(I525="")),"Erro: há linhas sendo puladas - B13.01a04",
IF(AND(I527&lt;&gt;"",OR(I525="",I526="")),"Erro: há linhas sendo puladas - B13.01a04",
IF(AND(I528&lt;&gt;"",OR(I525="",I526="",I527="")),"Erro: há linhas sendo puladas - B13.01a04",
IF(AND(I529&lt;&gt;"",OR(I525="",I526="",I527="",I528="")),"Erro: há linhas sendo puladas - B13.01a04",
"***"))))</f>
        <v>***</v>
      </c>
      <c r="AA525" s="119" t="str">
        <f t="shared" ref="AA525" si="1842" xml:space="preserve">
IF(AND(K526&lt;&gt;"",OR(K525="")),"Erro: há linhas sendo puladas - B14.01a05",
IF(AND(K527&lt;&gt;"",OR(K525="",K526="")),"Erro: há linhas sendo puladas - B14.01a05",
IF(AND(K528&lt;&gt;"",OR(K525="",K526="",K527="")),"Erro: há linhas sendo puladas - B14.01a05",
IF(AND(K529&lt;&gt;"",OR(K525="",K526="",K527="",K528="")),"Erro: há linhas sendo puladas - B14.01a05",
"***"))))</f>
        <v>***</v>
      </c>
      <c r="AB525" s="119" t="str">
        <f t="shared" ref="AB525" si="1843" xml:space="preserve">
IF(AND(L526&lt;&gt;"",OR(L525="")),"Erro: há linhas sendo puladas - B15.01a05",
IF(AND(L527&lt;&gt;"",OR(L525="",L526="")),"Erro: há linhas sendo puladas - B15.01a05",
IF(AND(L528&lt;&gt;"",OR(L525="",L526="",L527="")),"Erro: há linhas sendo puladas - B15.01a05",
IF(AND(L529&lt;&gt;"",OR(L525="",L526="",L527="",L528="")),"Erro: há linhas sendo puladas - B15.01a05",
"***"))))</f>
        <v>***</v>
      </c>
      <c r="AC525" s="119" t="str">
        <f t="shared" ref="AC525" si="1844" xml:space="preserve">
IF(AND(M526&lt;&gt;"",OR(M525="")),"Erro: há linhas sendo puladas - B16.01a05",
IF(AND(M527&lt;&gt;"",OR(M525="",M526="")),"Erro: há linhas sendo puladas - B16.01a05",
IF(AND(M528&lt;&gt;"",OR(M525="",M526="",M527="")),"Erro: há linhas sendo puladas - B16.01a05",
IF(AND(M529&lt;&gt;"",OR(M525="",M526="",M527="",M528="")),"Erro: há linhas sendo puladas - B16.01a05",
"***"))))</f>
        <v>***</v>
      </c>
      <c r="AD525" s="131" t="str">
        <f t="shared" ref="AD525" si="1845" xml:space="preserve">
IF(T525&lt;&gt;"Preenchimento correto","",
IF(K525="","",
IF(M525="Não válido","",
K525)))</f>
        <v/>
      </c>
    </row>
    <row r="526" spans="1:30" ht="15" customHeight="1">
      <c r="A526" s="242"/>
      <c r="B526" s="216"/>
      <c r="C526" s="217"/>
      <c r="D526" s="218"/>
      <c r="E526" s="219"/>
      <c r="F526" s="220"/>
      <c r="G526" s="221"/>
      <c r="H526" s="35">
        <v>2</v>
      </c>
      <c r="I526" s="172"/>
      <c r="J526" s="36" t="str">
        <f xml:space="preserve">
IF(I526="","",
VLOOKUP(I526,'BD EMPRES'!$B$8:$C$507,2,FALSE))</f>
        <v/>
      </c>
      <c r="K526" s="178"/>
      <c r="L526" s="179"/>
      <c r="M526" s="179"/>
      <c r="N526" s="180"/>
      <c r="O526" s="223"/>
      <c r="P526" s="228"/>
      <c r="Q526" s="230"/>
      <c r="R526" s="232"/>
      <c r="S526" s="234"/>
      <c r="T526" s="236"/>
      <c r="U526" s="23"/>
      <c r="V526" s="122"/>
      <c r="W526" s="118"/>
      <c r="X526" s="118"/>
      <c r="Y526" s="118"/>
      <c r="Z526" s="118"/>
      <c r="AA526" s="118"/>
      <c r="AB526" s="118"/>
      <c r="AC526" s="118"/>
      <c r="AD526" s="132" t="str">
        <f t="shared" ref="AD526" si="1846" xml:space="preserve">
IF(T525&lt;&gt;"Preenchimento correto","",
IF(K526="","",
IF(M526="Não válido","",
K526)))</f>
        <v/>
      </c>
    </row>
    <row r="527" spans="1:30" ht="15" customHeight="1">
      <c r="A527" s="242"/>
      <c r="B527" s="216"/>
      <c r="C527" s="217"/>
      <c r="D527" s="218"/>
      <c r="E527" s="219"/>
      <c r="F527" s="220"/>
      <c r="G527" s="221"/>
      <c r="H527" s="35">
        <v>3</v>
      </c>
      <c r="I527" s="172"/>
      <c r="J527" s="36" t="str">
        <f xml:space="preserve">
IF(I527="","",
VLOOKUP(I527,'BD EMPRES'!$B$8:$C$507,2,FALSE))</f>
        <v/>
      </c>
      <c r="K527" s="178"/>
      <c r="L527" s="179"/>
      <c r="M527" s="179"/>
      <c r="N527" s="180"/>
      <c r="O527" s="223"/>
      <c r="P527" s="228"/>
      <c r="Q527" s="230"/>
      <c r="R527" s="232"/>
      <c r="S527" s="234"/>
      <c r="T527" s="236"/>
      <c r="U527" s="23"/>
      <c r="V527" s="122"/>
      <c r="W527" s="118"/>
      <c r="X527" s="118"/>
      <c r="Y527" s="118"/>
      <c r="Z527" s="118"/>
      <c r="AA527" s="118"/>
      <c r="AB527" s="118"/>
      <c r="AC527" s="118"/>
      <c r="AD527" s="132" t="str">
        <f t="shared" ref="AD527" si="1847" xml:space="preserve">
IF(T525&lt;&gt;"Preenchimento correto","",
IF(K527="","",
IF(M527="Não válido","",
K527)))</f>
        <v/>
      </c>
    </row>
    <row r="528" spans="1:30" ht="15" customHeight="1">
      <c r="A528" s="242"/>
      <c r="B528" s="216"/>
      <c r="C528" s="217"/>
      <c r="D528" s="218"/>
      <c r="E528" s="219"/>
      <c r="F528" s="220"/>
      <c r="G528" s="221"/>
      <c r="H528" s="35">
        <v>4</v>
      </c>
      <c r="I528" s="172"/>
      <c r="J528" s="36" t="str">
        <f xml:space="preserve">
IF(I528="","",
VLOOKUP(I528,'BD EMPRES'!$B$8:$C$507,2,FALSE))</f>
        <v/>
      </c>
      <c r="K528" s="178"/>
      <c r="L528" s="179"/>
      <c r="M528" s="179"/>
      <c r="N528" s="180"/>
      <c r="O528" s="223"/>
      <c r="P528" s="228"/>
      <c r="Q528" s="230"/>
      <c r="R528" s="232"/>
      <c r="S528" s="234"/>
      <c r="T528" s="236"/>
      <c r="U528" s="23"/>
      <c r="V528" s="122"/>
      <c r="W528" s="118"/>
      <c r="X528" s="118"/>
      <c r="Y528" s="118"/>
      <c r="Z528" s="118"/>
      <c r="AA528" s="118"/>
      <c r="AB528" s="118"/>
      <c r="AC528" s="118"/>
      <c r="AD528" s="132" t="str">
        <f t="shared" ref="AD528" si="1848" xml:space="preserve">
IF(T525&lt;&gt;"Preenchimento correto","",
IF(K528="","",
IF(M528="Não válido","",
K528)))</f>
        <v/>
      </c>
    </row>
    <row r="529" spans="1:30" ht="15" customHeight="1">
      <c r="A529" s="242"/>
      <c r="B529" s="216"/>
      <c r="C529" s="217"/>
      <c r="D529" s="218"/>
      <c r="E529" s="219"/>
      <c r="F529" s="220"/>
      <c r="G529" s="221"/>
      <c r="H529" s="37">
        <v>5</v>
      </c>
      <c r="I529" s="172"/>
      <c r="J529" s="38" t="str">
        <f xml:space="preserve">
IF(I529="","",
VLOOKUP(I529,'BD EMPRES'!$B$8:$C$507,2,FALSE))</f>
        <v/>
      </c>
      <c r="K529" s="183"/>
      <c r="L529" s="181"/>
      <c r="M529" s="181"/>
      <c r="N529" s="182"/>
      <c r="O529" s="224"/>
      <c r="P529" s="228"/>
      <c r="Q529" s="230"/>
      <c r="R529" s="232"/>
      <c r="S529" s="234"/>
      <c r="T529" s="236"/>
      <c r="U529" s="23"/>
      <c r="V529" s="133"/>
      <c r="W529" s="134"/>
      <c r="X529" s="134"/>
      <c r="Y529" s="134"/>
      <c r="Z529" s="134"/>
      <c r="AA529" s="134"/>
      <c r="AB529" s="134"/>
      <c r="AC529" s="134"/>
      <c r="AD529" s="135" t="str">
        <f t="shared" ref="AD529" si="1849" xml:space="preserve">
IF(T525&gt;"Preenchimento correto","",
IF(K529="","",
IF(M529="Não válido","",
K529)))</f>
        <v/>
      </c>
    </row>
    <row r="530" spans="1:30" ht="15" customHeight="1">
      <c r="A530" s="242"/>
      <c r="B530" s="216" t="str">
        <f>IF(OR('BD ITEM'!$Q116&lt;&gt;"Preenchimento correto"),"",'BD ITEM'!B116)</f>
        <v/>
      </c>
      <c r="C530" s="217" t="str">
        <f>IF(OR('BD ITEM'!$Q116&lt;&gt;"Preenchimento correto"),"",'BD ITEM'!C116)</f>
        <v/>
      </c>
      <c r="D530" s="218" t="str">
        <f>IF(OR('BD ITEM'!$Q116&lt;&gt;"Preenchimento correto"),"",'BD ITEM'!D116)</f>
        <v/>
      </c>
      <c r="E530" s="219" t="str">
        <f>IF(OR('BD ITEM'!$Q116&lt;&gt;"Preenchimento correto"),"",'BD ITEM'!J116)</f>
        <v/>
      </c>
      <c r="F530" s="220" t="str">
        <f>IF(OR('BD ITEM'!$Q116&lt;&gt;"Preenchimento correto"),"",'BD ITEM'!K116)</f>
        <v/>
      </c>
      <c r="G530" s="221" t="str">
        <f>IF(OR('BD ITEM'!$Q116&lt;&gt;"Preenchimento correto"),"",'BD ITEM'!L116)</f>
        <v/>
      </c>
      <c r="H530" s="39">
        <v>1</v>
      </c>
      <c r="I530" s="173"/>
      <c r="J530" s="34" t="str">
        <f xml:space="preserve">
IF(I530="","",
VLOOKUP(I530,'BD EMPRES'!$B$8:$C$507,2,FALSE))</f>
        <v/>
      </c>
      <c r="K530" s="175"/>
      <c r="L530" s="176"/>
      <c r="M530" s="176"/>
      <c r="N530" s="177"/>
      <c r="O530" s="222"/>
      <c r="P530" s="228" t="str">
        <f t="shared" ref="P530" si="1850" xml:space="preserve">
IF(AND(K530="",K531="",K532="",K533="",K534=""),"",
COUNTIFS(K530:K534,"&lt;&gt;""",M530:M534,"=Válido"))</f>
        <v/>
      </c>
      <c r="Q530" s="230" t="str">
        <f t="shared" ref="Q530" si="1851" xml:space="preserve">
IF(T530&lt;&gt;"Preenchimento correto","",
IF(P530=1,0,
IF(P530=0,"",
IF(P530="","",
ROUND(_xlfn.STDEV.S(AD530:AD534)/AVERAGE(AD530:AD534),4)))))</f>
        <v/>
      </c>
      <c r="R530" s="232" t="str">
        <f t="shared" ref="R530" si="1852" xml:space="preserve">
IF(T530&lt;&gt;"Preenchimento correto","",
IF(P530="","",
IF(P530=0,"",
IF(O530="","",
IF(O530="Menor valor",MIN(AD530:AD534),
IF(AND(O530="Tend. central",Q530&lt;=0.25),ROUND(AVERAGE(AD530:AD534),2),
IF(AND(O530="Tend. central",Q530&gt;0.25),ROUND(MEDIAN(AD530:AD534),2))))))))</f>
        <v/>
      </c>
      <c r="S530" s="234" t="str">
        <f t="shared" ref="S530" si="1853" xml:space="preserve">
IF(T530&lt;&gt;"Preenchimento correto","",
IF(O530="","",
IF(P530="","",
IF(P530=0,"",
IF(OR(G530="",R530=""),"",
G530*R530)))))</f>
        <v/>
      </c>
      <c r="T530" s="236" t="str">
        <f t="shared" ref="T530" si="1854" xml:space="preserve">
IF(AND(A530="",B530="",I530="",I531="",I532="",I533="",I534="",K530="",K531="",K532="",K533="",K534="",L530="",L531="",L532="",L533="",L534="",M530="",M531="",M532="",M533="",M534="",O530=""),"",
IF(A530="","Preenchimento incompleto: falta informar o ID SEC - B01.01",
IF(AND(A530&lt;&gt;"",B530&lt;&gt;"",I530="",I531="",I532="",I533="",I534="",K530="",K531="",K532="",K533="",K534="",L530="",L531="",L532="",L533="",L534="",M530="",M531="",M532="",M533="",M534="",O530=""),"Preenchimento incompleto: item sem nenhuma informação de empresa e preço e fonte de preço e validade do orçamento e modalidade de cálculo - B02.01",
IF(AND(B530="",OR(I530&lt;&gt;"",I531&lt;&gt;"",I532&lt;&gt;"",I533&lt;&gt;"",I534&lt;&gt;"",K530&lt;&gt;"",K531&lt;&gt;"",K532&lt;&gt;"",K533&lt;&gt;"",K534&lt;&gt;"",L530&lt;&gt;"",L531&lt;&gt;"",L532&lt;&gt;"",L533&lt;&gt;"",L534&lt;&gt;"",M530&lt;&gt;"",M531&lt;&gt;"",M532&lt;&gt;"",M533&lt;&gt;"",M534&lt;&gt;"",O530&lt;&gt;"")),"Erro: há empresa(s) e/ou preço(s) e/ou fonte(s) de preço e/ou validade(s) do orçamento e/ou modalidade de cálculo informados para item inexistente - B03.01",
IF(AND(I530&lt;&gt;"",OR(K530="",L530="",M530="",O530="")),"Preenchimento incompleto: empresa sem preço e(ou) fonte de preço e(ou) validade do orçamento e(ou) modalidade de cálculo associados - B04.01",
IF(AND(I531&lt;&gt;"",OR(K531="",L531="",M531="",O530="")),"Preenchimento incompleto: empresa sem preço e(ou) fonte de preço e(ou) validade do orçamento e(ou) modalidade de cálculo associados - B04.02",
IF(AND(I532&lt;&gt;"",OR(K532="",L532="",M532="",O530="")),"Preenchimento incompleto: empresa sem preço e(ou) fonte de preço e(ou) validade do orçamento e(ou) modalidade de cálculo associados - B04.03",
IF(AND(I533&lt;&gt;"",OR(K533="",L533="",M533="",O530="")),"Preenchimento incompleto: empresa sem preço e(ou) fonte de preço e(ou) validade do orçamento e(ou) modalidade de cálculo associados - B04.04",
IF(AND(I534&lt;&gt;"",OR(K534="",L534="",M534="",O530="")),"Preenchimento incompleto: empresa sem preço e(ou) fonte de preço e(ou) validade do orçamento e(ou) modalidade de cálculo associados - B04.05",
IF(AND(K530&lt;&gt;"",OR(I530="",L530="",M530="",O530="")),"Preenchimento incompleto: preço sem empresa e(ou) fonte do preço associados e(ou) validade do orçamento e(ou) modalidade de cálculo associados - B05.01",
IF(AND(K531&lt;&gt;"",OR(I531="",L531="",M531="",O530="")),"Preenchimento incompleto: preço sem empresa e(ou) fonte do preço associados e(ou) validade do orçamento e(ou) modalidade de cálculo associados - B05.02",
IF(AND(K532&lt;&gt;"",OR(I532="",L532="",M532="",O530="")),"Preenchimento incompleto: preço sem empresa e(ou) fonte do preço associados e(ou) validade do orçamento e(ou) modalidade de cálculo associados - B05.03",
IF(AND(K533&lt;&gt;"",OR(I533="",L533="",M533="",O530="")),"Preenchimento incompleto: preço sem empresa e(ou) fonte do preço associados e(ou) validade do orçamento e(ou) modalidade de cálculo associados - B05.04",
IF(AND(K534&lt;&gt;"",OR(I534="",L534="",M534="",O530="")),"Preenchimento incompleto: preço sem empresa e(ou) fonte do preço associados e(ou) validade do orçamento e(ou) modalidade de cálculo associados - B05.05",
IF(AND(L530&lt;&gt;"",OR(K530="",I530="",M530="",O530="")),"Preenchimento incompleto: fonte do preço sem empresa e(ou) preço associados e(ou) validade do orçamento e(ou) modalidade de cálculo associados - B06.01",
IF(AND(L531&lt;&gt;"",OR(K531="",I531="",M531="",O530="")),"Preenchimento incompleto: fonte do preço sem empresa e(ou) preço associados e(ou) validade do orçamento e(ou) modalidade de cálculo associados - B06.02",
IF(AND(L532&lt;&gt;"",OR(K532="",I532="",M532="",O530="")),"Preenchimento incompleto: fonte do preço sem empresa e(ou) preço associados e(ou) validade do orçamento e(ou) modalidade de cálculo associados - B06.03",
IF(AND(L533&lt;&gt;"",OR(K533="",I533="",M533="",O530="")),"Preenchimento incompleto: fonte do preço sem empresa e(ou) preço associados e(ou) validade do orçamento e(ou) modalidade de cálculo associados - B06.04",
IF(AND(L534&lt;&gt;"",OR(K534="",I534="",M534="",O530="")),"Preenchimento incompleto: fonte do preço sem empresa e(ou) preço associados e(ou) validade do orçamento e(ou) modalidade de cálculo associados - B06.05",
IF(AND(M530&lt;&gt;"",OR(K530="",I530="",L530="",O530="")),"Preenchimento incompleto: validade do orçamento sem empresa e(ou) preço associados e(ou) fonte do preço e(ou) modalidade de cálculo associados - B07.01",
IF(AND(M531&lt;&gt;"",OR(K531="",I531="",L531="",O530="")),"Preenchimento incompleto: validade do orçamento sem empresa e(ou) preço associados e(ou) fonte do preço e(ou) modalidade de cálculo associados - B07.02",
IF(AND(M532&lt;&gt;"",OR(K532="",I532="",L532="",O530="")),"Preenchimento incompleto: validade do orçamento sem empresa e(ou) preço associados e(ou) fonte do preço e(ou) modalidade de cálculo associados - B07.03",
IF(AND(M533&lt;&gt;"",OR(K533="",I533="",L533="",O530="")),"Preenchimento incompleto: validade do orçamento sem empresa e(ou) preço associados e(ou) fonte do preço e(ou) modalidade de cálculo associados - B07.04",
IF(AND(M534&lt;&gt;"",OR(K534="",I534="",L534="",O530="")),"Preenchimento incompleto: validade do orçamento sem empresa e(ou) preço associados e(ou) fonte do preço e(ou) modalidade de cálculo associados - B07.05",
IF(O530="","Preenchimento incompleto: modalidade de cálculo não informada - B08.01",
IF(V530="Erro: há repetição de empresa de mídia especializada para o item sendo precificado - B09.01a05","Erro: há repetição de empresa de mídia especializada para o item sendo precificado - B09.01a05",
IF(W530="Erro: há repetição de empresa de orçamento de empresa para o item sendo precificado - B10.01a05","Erro: há repetição de empresa de orçamento de empresa para o item sendo precificado - B10.01a05",
IF(X530="Erro: a fonte de preços informada é incompatível com compras governamentais - B11.01a05","Erro: a fonte de preços informada é incompatível com compras governamentais - B11.01a05",
IF(Y530="Erro: a fonte de preços informada é incompatível com compras governamentais - B12.01a05","Erro: a fonte de preços informada é incompatível com compras governamentais - B12.01a05",
IF(Z530="Erro: há linhas sendo puladas - B13.01a04","Erro: há linhas sendo puladas - B13.01a04",
IF(AA530="Erro: há linhas sendo puladas - B14.01a05","Erro: há linhas sendo puladas - B14.01a05",
IF(AB530="Erro: há linhas sendo puladas - B15.01a05","Erro: há linhas sendo puladas - B15.01a05",
IF(AC530="Erro: há linhas sendo puladas - B16.01a05","Erro: há linhas sendo puladas - B16.01a05",
IF(AND(P530&lt;&gt;"",P530=0),"Preenchimento incompleto: número de propostas válidas igual a zero - B17.01",
"Preenchimento correto"))))))))))))))))))))))))))))))))))</f>
        <v/>
      </c>
      <c r="U530" s="23"/>
      <c r="V530" s="121" t="str">
        <f t="shared" ref="V530" si="1855" xml:space="preserve">
IF(COUNTIFS(I530:I534,I530,L530:L534,"=Mídia especializada")&gt;1,"Erro: há repetição de empresa de mídia especializada para o item sendo precificado - B09.01a05",
IF(COUNTIFS(I530:I534,I531,L530:L534,"=Mídia especializada")&gt;1,"Erro: há repetição de empresa de mídia especializada para o item sendo precificado - B09.01a05",
IF(COUNTIFS(I530:I534,I532,L530:L534,"=Mídia especializada")&gt;1,"Erro: há repetição de empresa de mídia especializada para o item sendo precificado - B09.01a05",
IF(COUNTIFS(I530:I534,I533,L530:L534,"=Mídia especializada")&gt;1,"Erro: há repetição de empresa de mídia especializada para o item sendo precificado - B09.01a05",
IF(COUNTIFS(I530:I534,I534,L530:L534,"=Mídia especializada")&gt;1,"Erro: há repetição de empresa de mídia especializada para o item sendo precificado - B09.01a05",
"***")))))</f>
        <v>***</v>
      </c>
      <c r="W530" s="119" t="str">
        <f t="shared" ref="W530" si="1856" xml:space="preserve">
IF(COUNTIFS(I530:I534,I530,L530:L534,"=Orçamento de empresa")&gt;1,"Erro: há repetição de empresa de orçamento de empresa para o item sendo precificado - B10.01a05",
IF(COUNTIFS(I530:I534,I531,L530:L534,"=Orçamento de empresa")&gt;1,"Erro: há repetição de empresa de orçamento de empresa para o item sendo precificado - B10.01a05",
IF(COUNTIFS(I530:I534,I532,L530:L534,"=Orçamento de empresa")&gt;1,"Erro: há repetição de empresa de orçamento de empresa para o item sendo precificado - B10.01a05",
IF(COUNTIFS(I530:I534,I533,L530:L534,"=Orçamento de empresa")&gt;1,"Erro: há repetição de empresa de orçamento de empresa para o item sendo precificado - B10.01a05",
IF(COUNTIFS(I530:I534,I534,L530:L534,"=Orçamento de empresa")&gt;1,"Erro: há repetição de empresa de orçamento de empresa para o item sendo precificado - B10.01a05",
"***")))))</f>
        <v>***</v>
      </c>
      <c r="X530" s="119" t="str">
        <f t="shared" ref="X530" si="1857" xml:space="preserve">
IF(AND(I530="Compras governamentais",K530&lt;&gt;"",L530="Orçamento de empresa"),"Erro: a fonte de preços informada é incompatível com compras governamentais - B11.01a05",
IF(AND(I531="Compras governamentais",K531&lt;&gt;"",L531="Orçamento de empresa"),"Erro: a fonte de preços informada é incompatível com compras governamentais - B11.01a05",
IF(AND(I532="Compras governamentais",K532&lt;&gt;"",L532="Orçamento de empresa"),"Erro: a fonte de preços informada é incompatível com compras governamentais - B11.01a05",
IF(AND(I533="Compras governamentais",K533&lt;&gt;"",L533="Orçamento de empresa"),"Erro: a fonte de preços informada é incompatível com compras governamentais - B11.01a05",
IF(AND(I534="Compras governamentais",K534&lt;&gt;"",L534="Orçamento de empresa"),"Erro: a fonte de preços informada é incompatível com compras governamentais - B11.01a05",
"***")))))</f>
        <v>***</v>
      </c>
      <c r="Y530" s="119" t="str">
        <f t="shared" ref="Y530" si="1858" xml:space="preserve">
IF(AND(I530="Compras governamentais",K530&lt;&gt;"",L530="Mídia especializada"),"Erro: a fonte de preços informada é incompatível com compras governamentais - B12.01a05",
IF(AND(I531="Compras governamentais",K531&lt;&gt;"",L531="Mídia especializada"),"Erro: a fonte de preços informada é incompatível com compras governamentais - B12.01a05",
IF(AND(I532="Compras governamentais",K532&lt;&gt;"",L532="Mídia especializada"),"Erro: a fonte de preços informada é incompatível com compras governamentais - B12.01a05",
IF(AND(I533="Compras governamentais",K533&lt;&gt;"",L533="Mídia especializada"),"Erro: a fonte de preços informada é incompatível com compras governamentais - B12.01a05",
IF(AND(I534="Compras governamentais",K534&lt;&gt;"",L534="Mídia especializada"),"Erro: a fonte de preços informada é incompatível com compras governamentais - B12.01a05",
"***")))))</f>
        <v>***</v>
      </c>
      <c r="Z530" s="119" t="str">
        <f t="shared" ref="Z530" si="1859" xml:space="preserve">
IF(AND(I531&lt;&gt;"",OR(I530="")),"Erro: há linhas sendo puladas - B13.01a04",
IF(AND(I532&lt;&gt;"",OR(I530="",I531="")),"Erro: há linhas sendo puladas - B13.01a04",
IF(AND(I533&lt;&gt;"",OR(I530="",I531="",I532="")),"Erro: há linhas sendo puladas - B13.01a04",
IF(AND(I534&lt;&gt;"",OR(I530="",I531="",I532="",I533="")),"Erro: há linhas sendo puladas - B13.01a04",
"***"))))</f>
        <v>***</v>
      </c>
      <c r="AA530" s="119" t="str">
        <f t="shared" ref="AA530" si="1860" xml:space="preserve">
IF(AND(K531&lt;&gt;"",OR(K530="")),"Erro: há linhas sendo puladas - B14.01a05",
IF(AND(K532&lt;&gt;"",OR(K530="",K531="")),"Erro: há linhas sendo puladas - B14.01a05",
IF(AND(K533&lt;&gt;"",OR(K530="",K531="",K532="")),"Erro: há linhas sendo puladas - B14.01a05",
IF(AND(K534&lt;&gt;"",OR(K530="",K531="",K532="",K533="")),"Erro: há linhas sendo puladas - B14.01a05",
"***"))))</f>
        <v>***</v>
      </c>
      <c r="AB530" s="119" t="str">
        <f t="shared" ref="AB530" si="1861" xml:space="preserve">
IF(AND(L531&lt;&gt;"",OR(L530="")),"Erro: há linhas sendo puladas - B15.01a05",
IF(AND(L532&lt;&gt;"",OR(L530="",L531="")),"Erro: há linhas sendo puladas - B15.01a05",
IF(AND(L533&lt;&gt;"",OR(L530="",L531="",L532="")),"Erro: há linhas sendo puladas - B15.01a05",
IF(AND(L534&lt;&gt;"",OR(L530="",L531="",L532="",L533="")),"Erro: há linhas sendo puladas - B15.01a05",
"***"))))</f>
        <v>***</v>
      </c>
      <c r="AC530" s="119" t="str">
        <f t="shared" ref="AC530" si="1862" xml:space="preserve">
IF(AND(M531&lt;&gt;"",OR(M530="")),"Erro: há linhas sendo puladas - B16.01a05",
IF(AND(M532&lt;&gt;"",OR(M530="",M531="")),"Erro: há linhas sendo puladas - B16.01a05",
IF(AND(M533&lt;&gt;"",OR(M530="",M531="",M532="")),"Erro: há linhas sendo puladas - B16.01a05",
IF(AND(M534&lt;&gt;"",OR(M530="",M531="",M532="",M533="")),"Erro: há linhas sendo puladas - B16.01a05",
"***"))))</f>
        <v>***</v>
      </c>
      <c r="AD530" s="131" t="str">
        <f t="shared" ref="AD530" si="1863" xml:space="preserve">
IF(T530&lt;&gt;"Preenchimento correto","",
IF(K530="","",
IF(M530="Não válido","",
K530)))</f>
        <v/>
      </c>
    </row>
    <row r="531" spans="1:30" ht="15" customHeight="1">
      <c r="A531" s="242"/>
      <c r="B531" s="216"/>
      <c r="C531" s="217"/>
      <c r="D531" s="218"/>
      <c r="E531" s="219"/>
      <c r="F531" s="220"/>
      <c r="G531" s="221"/>
      <c r="H531" s="35">
        <v>2</v>
      </c>
      <c r="I531" s="172"/>
      <c r="J531" s="36" t="str">
        <f xml:space="preserve">
IF(I531="","",
VLOOKUP(I531,'BD EMPRES'!$B$8:$C$507,2,FALSE))</f>
        <v/>
      </c>
      <c r="K531" s="178"/>
      <c r="L531" s="179"/>
      <c r="M531" s="179"/>
      <c r="N531" s="180"/>
      <c r="O531" s="223"/>
      <c r="P531" s="228"/>
      <c r="Q531" s="230"/>
      <c r="R531" s="232"/>
      <c r="S531" s="234"/>
      <c r="T531" s="236"/>
      <c r="U531" s="23"/>
      <c r="V531" s="122"/>
      <c r="W531" s="118"/>
      <c r="X531" s="118"/>
      <c r="Y531" s="118"/>
      <c r="Z531" s="118"/>
      <c r="AA531" s="118"/>
      <c r="AB531" s="118"/>
      <c r="AC531" s="118"/>
      <c r="AD531" s="132" t="str">
        <f t="shared" ref="AD531" si="1864" xml:space="preserve">
IF(T530&lt;&gt;"Preenchimento correto","",
IF(K531="","",
IF(M531="Não válido","",
K531)))</f>
        <v/>
      </c>
    </row>
    <row r="532" spans="1:30" ht="15" customHeight="1">
      <c r="A532" s="242"/>
      <c r="B532" s="216"/>
      <c r="C532" s="217"/>
      <c r="D532" s="218"/>
      <c r="E532" s="219"/>
      <c r="F532" s="220"/>
      <c r="G532" s="221"/>
      <c r="H532" s="35">
        <v>3</v>
      </c>
      <c r="I532" s="172"/>
      <c r="J532" s="36" t="str">
        <f xml:space="preserve">
IF(I532="","",
VLOOKUP(I532,'BD EMPRES'!$B$8:$C$507,2,FALSE))</f>
        <v/>
      </c>
      <c r="K532" s="178"/>
      <c r="L532" s="179"/>
      <c r="M532" s="179"/>
      <c r="N532" s="180"/>
      <c r="O532" s="223"/>
      <c r="P532" s="228"/>
      <c r="Q532" s="230"/>
      <c r="R532" s="232"/>
      <c r="S532" s="234"/>
      <c r="T532" s="236"/>
      <c r="U532" s="23"/>
      <c r="V532" s="122"/>
      <c r="W532" s="118"/>
      <c r="X532" s="118"/>
      <c r="Y532" s="118"/>
      <c r="Z532" s="118"/>
      <c r="AA532" s="118"/>
      <c r="AB532" s="118"/>
      <c r="AC532" s="118"/>
      <c r="AD532" s="132" t="str">
        <f t="shared" ref="AD532" si="1865" xml:space="preserve">
IF(T530&lt;&gt;"Preenchimento correto","",
IF(K532="","",
IF(M532="Não válido","",
K532)))</f>
        <v/>
      </c>
    </row>
    <row r="533" spans="1:30" ht="15" customHeight="1">
      <c r="A533" s="242"/>
      <c r="B533" s="216"/>
      <c r="C533" s="217"/>
      <c r="D533" s="218"/>
      <c r="E533" s="219"/>
      <c r="F533" s="220"/>
      <c r="G533" s="221"/>
      <c r="H533" s="35">
        <v>4</v>
      </c>
      <c r="I533" s="172"/>
      <c r="J533" s="36" t="str">
        <f xml:space="preserve">
IF(I533="","",
VLOOKUP(I533,'BD EMPRES'!$B$8:$C$507,2,FALSE))</f>
        <v/>
      </c>
      <c r="K533" s="178"/>
      <c r="L533" s="179"/>
      <c r="M533" s="179"/>
      <c r="N533" s="180"/>
      <c r="O533" s="223"/>
      <c r="P533" s="228"/>
      <c r="Q533" s="230"/>
      <c r="R533" s="232"/>
      <c r="S533" s="234"/>
      <c r="T533" s="236"/>
      <c r="U533" s="23"/>
      <c r="V533" s="122"/>
      <c r="W533" s="118"/>
      <c r="X533" s="118"/>
      <c r="Y533" s="118"/>
      <c r="Z533" s="118"/>
      <c r="AA533" s="118"/>
      <c r="AB533" s="118"/>
      <c r="AC533" s="118"/>
      <c r="AD533" s="132" t="str">
        <f t="shared" ref="AD533" si="1866" xml:space="preserve">
IF(T530&lt;&gt;"Preenchimento correto","",
IF(K533="","",
IF(M533="Não válido","",
K533)))</f>
        <v/>
      </c>
    </row>
    <row r="534" spans="1:30" ht="15" customHeight="1">
      <c r="A534" s="242"/>
      <c r="B534" s="216"/>
      <c r="C534" s="217"/>
      <c r="D534" s="218"/>
      <c r="E534" s="219"/>
      <c r="F534" s="220"/>
      <c r="G534" s="221"/>
      <c r="H534" s="37">
        <v>5</v>
      </c>
      <c r="I534" s="172"/>
      <c r="J534" s="38" t="str">
        <f xml:space="preserve">
IF(I534="","",
VLOOKUP(I534,'BD EMPRES'!$B$8:$C$507,2,FALSE))</f>
        <v/>
      </c>
      <c r="K534" s="183"/>
      <c r="L534" s="181"/>
      <c r="M534" s="181"/>
      <c r="N534" s="182"/>
      <c r="O534" s="224"/>
      <c r="P534" s="228"/>
      <c r="Q534" s="230"/>
      <c r="R534" s="232"/>
      <c r="S534" s="234"/>
      <c r="T534" s="236"/>
      <c r="U534" s="23"/>
      <c r="V534" s="133"/>
      <c r="W534" s="134"/>
      <c r="X534" s="134"/>
      <c r="Y534" s="134"/>
      <c r="Z534" s="134"/>
      <c r="AA534" s="134"/>
      <c r="AB534" s="134"/>
      <c r="AC534" s="134"/>
      <c r="AD534" s="135" t="str">
        <f t="shared" ref="AD534" si="1867" xml:space="preserve">
IF(T530&gt;"Preenchimento correto","",
IF(K534="","",
IF(M534="Não válido","",
K534)))</f>
        <v/>
      </c>
    </row>
    <row r="535" spans="1:30" ht="15" customHeight="1">
      <c r="A535" s="242"/>
      <c r="B535" s="216" t="str">
        <f>IF(OR('BD ITEM'!$Q117&lt;&gt;"Preenchimento correto"),"",'BD ITEM'!B117)</f>
        <v/>
      </c>
      <c r="C535" s="217" t="str">
        <f>IF(OR('BD ITEM'!$Q117&lt;&gt;"Preenchimento correto"),"",'BD ITEM'!C117)</f>
        <v/>
      </c>
      <c r="D535" s="218" t="str">
        <f>IF(OR('BD ITEM'!$Q117&lt;&gt;"Preenchimento correto"),"",'BD ITEM'!D117)</f>
        <v/>
      </c>
      <c r="E535" s="219" t="str">
        <f>IF(OR('BD ITEM'!$Q117&lt;&gt;"Preenchimento correto"),"",'BD ITEM'!J117)</f>
        <v/>
      </c>
      <c r="F535" s="220" t="str">
        <f>IF(OR('BD ITEM'!$Q117&lt;&gt;"Preenchimento correto"),"",'BD ITEM'!K117)</f>
        <v/>
      </c>
      <c r="G535" s="221" t="str">
        <f>IF(OR('BD ITEM'!$Q117&lt;&gt;"Preenchimento correto"),"",'BD ITEM'!L117)</f>
        <v/>
      </c>
      <c r="H535" s="39">
        <v>1</v>
      </c>
      <c r="I535" s="173"/>
      <c r="J535" s="34" t="str">
        <f xml:space="preserve">
IF(I535="","",
VLOOKUP(I535,'BD EMPRES'!$B$8:$C$507,2,FALSE))</f>
        <v/>
      </c>
      <c r="K535" s="175"/>
      <c r="L535" s="176"/>
      <c r="M535" s="176"/>
      <c r="N535" s="177"/>
      <c r="O535" s="222"/>
      <c r="P535" s="228" t="str">
        <f t="shared" ref="P535" si="1868" xml:space="preserve">
IF(AND(K535="",K536="",K537="",K538="",K539=""),"",
COUNTIFS(K535:K539,"&lt;&gt;""",M535:M539,"=Válido"))</f>
        <v/>
      </c>
      <c r="Q535" s="230" t="str">
        <f t="shared" ref="Q535" si="1869" xml:space="preserve">
IF(T535&lt;&gt;"Preenchimento correto","",
IF(P535=1,0,
IF(P535=0,"",
IF(P535="","",
ROUND(_xlfn.STDEV.S(AD535:AD539)/AVERAGE(AD535:AD539),4)))))</f>
        <v/>
      </c>
      <c r="R535" s="232" t="str">
        <f t="shared" ref="R535" si="1870" xml:space="preserve">
IF(T535&lt;&gt;"Preenchimento correto","",
IF(P535="","",
IF(P535=0,"",
IF(O535="","",
IF(O535="Menor valor",MIN(AD535:AD539),
IF(AND(O535="Tend. central",Q535&lt;=0.25),ROUND(AVERAGE(AD535:AD539),2),
IF(AND(O535="Tend. central",Q535&gt;0.25),ROUND(MEDIAN(AD535:AD539),2))))))))</f>
        <v/>
      </c>
      <c r="S535" s="234" t="str">
        <f t="shared" ref="S535" si="1871" xml:space="preserve">
IF(T535&lt;&gt;"Preenchimento correto","",
IF(O535="","",
IF(P535="","",
IF(P535=0,"",
IF(OR(G535="",R535=""),"",
G535*R535)))))</f>
        <v/>
      </c>
      <c r="T535" s="236" t="str">
        <f t="shared" ref="T535" si="1872" xml:space="preserve">
IF(AND(A535="",B535="",I535="",I536="",I537="",I538="",I539="",K535="",K536="",K537="",K538="",K539="",L535="",L536="",L537="",L538="",L539="",M535="",M536="",M537="",M538="",M539="",O535=""),"",
IF(A535="","Preenchimento incompleto: falta informar o ID SEC - B01.01",
IF(AND(A535&lt;&gt;"",B535&lt;&gt;"",I535="",I536="",I537="",I538="",I539="",K535="",K536="",K537="",K538="",K539="",L535="",L536="",L537="",L538="",L539="",M535="",M536="",M537="",M538="",M539="",O535=""),"Preenchimento incompleto: item sem nenhuma informação de empresa e preço e fonte de preço e validade do orçamento e modalidade de cálculo - B02.01",
IF(AND(B535="",OR(I535&lt;&gt;"",I536&lt;&gt;"",I537&lt;&gt;"",I538&lt;&gt;"",I539&lt;&gt;"",K535&lt;&gt;"",K536&lt;&gt;"",K537&lt;&gt;"",K538&lt;&gt;"",K539&lt;&gt;"",L535&lt;&gt;"",L536&lt;&gt;"",L537&lt;&gt;"",L538&lt;&gt;"",L539&lt;&gt;"",M535&lt;&gt;"",M536&lt;&gt;"",M537&lt;&gt;"",M538&lt;&gt;"",M539&lt;&gt;"",O535&lt;&gt;"")),"Erro: há empresa(s) e/ou preço(s) e/ou fonte(s) de preço e/ou validade(s) do orçamento e/ou modalidade de cálculo informados para item inexistente - B03.01",
IF(AND(I535&lt;&gt;"",OR(K535="",L535="",M535="",O535="")),"Preenchimento incompleto: empresa sem preço e(ou) fonte de preço e(ou) validade do orçamento e(ou) modalidade de cálculo associados - B04.01",
IF(AND(I536&lt;&gt;"",OR(K536="",L536="",M536="",O535="")),"Preenchimento incompleto: empresa sem preço e(ou) fonte de preço e(ou) validade do orçamento e(ou) modalidade de cálculo associados - B04.02",
IF(AND(I537&lt;&gt;"",OR(K537="",L537="",M537="",O535="")),"Preenchimento incompleto: empresa sem preço e(ou) fonte de preço e(ou) validade do orçamento e(ou) modalidade de cálculo associados - B04.03",
IF(AND(I538&lt;&gt;"",OR(K538="",L538="",M538="",O535="")),"Preenchimento incompleto: empresa sem preço e(ou) fonte de preço e(ou) validade do orçamento e(ou) modalidade de cálculo associados - B04.04",
IF(AND(I539&lt;&gt;"",OR(K539="",L539="",M539="",O535="")),"Preenchimento incompleto: empresa sem preço e(ou) fonte de preço e(ou) validade do orçamento e(ou) modalidade de cálculo associados - B04.05",
IF(AND(K535&lt;&gt;"",OR(I535="",L535="",M535="",O535="")),"Preenchimento incompleto: preço sem empresa e(ou) fonte do preço associados e(ou) validade do orçamento e(ou) modalidade de cálculo associados - B05.01",
IF(AND(K536&lt;&gt;"",OR(I536="",L536="",M536="",O535="")),"Preenchimento incompleto: preço sem empresa e(ou) fonte do preço associados e(ou) validade do orçamento e(ou) modalidade de cálculo associados - B05.02",
IF(AND(K537&lt;&gt;"",OR(I537="",L537="",M537="",O535="")),"Preenchimento incompleto: preço sem empresa e(ou) fonte do preço associados e(ou) validade do orçamento e(ou) modalidade de cálculo associados - B05.03",
IF(AND(K538&lt;&gt;"",OR(I538="",L538="",M538="",O535="")),"Preenchimento incompleto: preço sem empresa e(ou) fonte do preço associados e(ou) validade do orçamento e(ou) modalidade de cálculo associados - B05.04",
IF(AND(K539&lt;&gt;"",OR(I539="",L539="",M539="",O535="")),"Preenchimento incompleto: preço sem empresa e(ou) fonte do preço associados e(ou) validade do orçamento e(ou) modalidade de cálculo associados - B05.05",
IF(AND(L535&lt;&gt;"",OR(K535="",I535="",M535="",O535="")),"Preenchimento incompleto: fonte do preço sem empresa e(ou) preço associados e(ou) validade do orçamento e(ou) modalidade de cálculo associados - B06.01",
IF(AND(L536&lt;&gt;"",OR(K536="",I536="",M536="",O535="")),"Preenchimento incompleto: fonte do preço sem empresa e(ou) preço associados e(ou) validade do orçamento e(ou) modalidade de cálculo associados - B06.02",
IF(AND(L537&lt;&gt;"",OR(K537="",I537="",M537="",O535="")),"Preenchimento incompleto: fonte do preço sem empresa e(ou) preço associados e(ou) validade do orçamento e(ou) modalidade de cálculo associados - B06.03",
IF(AND(L538&lt;&gt;"",OR(K538="",I538="",M538="",O535="")),"Preenchimento incompleto: fonte do preço sem empresa e(ou) preço associados e(ou) validade do orçamento e(ou) modalidade de cálculo associados - B06.04",
IF(AND(L539&lt;&gt;"",OR(K539="",I539="",M539="",O535="")),"Preenchimento incompleto: fonte do preço sem empresa e(ou) preço associados e(ou) validade do orçamento e(ou) modalidade de cálculo associados - B06.05",
IF(AND(M535&lt;&gt;"",OR(K535="",I535="",L535="",O535="")),"Preenchimento incompleto: validade do orçamento sem empresa e(ou) preço associados e(ou) fonte do preço e(ou) modalidade de cálculo associados - B07.01",
IF(AND(M536&lt;&gt;"",OR(K536="",I536="",L536="",O535="")),"Preenchimento incompleto: validade do orçamento sem empresa e(ou) preço associados e(ou) fonte do preço e(ou) modalidade de cálculo associados - B07.02",
IF(AND(M537&lt;&gt;"",OR(K537="",I537="",L537="",O535="")),"Preenchimento incompleto: validade do orçamento sem empresa e(ou) preço associados e(ou) fonte do preço e(ou) modalidade de cálculo associados - B07.03",
IF(AND(M538&lt;&gt;"",OR(K538="",I538="",L538="",O535="")),"Preenchimento incompleto: validade do orçamento sem empresa e(ou) preço associados e(ou) fonte do preço e(ou) modalidade de cálculo associados - B07.04",
IF(AND(M539&lt;&gt;"",OR(K539="",I539="",L539="",O535="")),"Preenchimento incompleto: validade do orçamento sem empresa e(ou) preço associados e(ou) fonte do preço e(ou) modalidade de cálculo associados - B07.05",
IF(O535="","Preenchimento incompleto: modalidade de cálculo não informada - B08.01",
IF(V535="Erro: há repetição de empresa de mídia especializada para o item sendo precificado - B09.01a05","Erro: há repetição de empresa de mídia especializada para o item sendo precificado - B09.01a05",
IF(W535="Erro: há repetição de empresa de orçamento de empresa para o item sendo precificado - B10.01a05","Erro: há repetição de empresa de orçamento de empresa para o item sendo precificado - B10.01a05",
IF(X535="Erro: a fonte de preços informada é incompatível com compras governamentais - B11.01a05","Erro: a fonte de preços informada é incompatível com compras governamentais - B11.01a05",
IF(Y535="Erro: a fonte de preços informada é incompatível com compras governamentais - B12.01a05","Erro: a fonte de preços informada é incompatível com compras governamentais - B12.01a05",
IF(Z535="Erro: há linhas sendo puladas - B13.01a04","Erro: há linhas sendo puladas - B13.01a04",
IF(AA535="Erro: há linhas sendo puladas - B14.01a05","Erro: há linhas sendo puladas - B14.01a05",
IF(AB535="Erro: há linhas sendo puladas - B15.01a05","Erro: há linhas sendo puladas - B15.01a05",
IF(AC535="Erro: há linhas sendo puladas - B16.01a05","Erro: há linhas sendo puladas - B16.01a05",
IF(AND(P535&lt;&gt;"",P535=0),"Preenchimento incompleto: número de propostas válidas igual a zero - B17.01",
"Preenchimento correto"))))))))))))))))))))))))))))))))))</f>
        <v/>
      </c>
      <c r="U535" s="23"/>
      <c r="V535" s="121" t="str">
        <f t="shared" ref="V535" si="1873" xml:space="preserve">
IF(COUNTIFS(I535:I539,I535,L535:L539,"=Mídia especializada")&gt;1,"Erro: há repetição de empresa de mídia especializada para o item sendo precificado - B09.01a05",
IF(COUNTIFS(I535:I539,I536,L535:L539,"=Mídia especializada")&gt;1,"Erro: há repetição de empresa de mídia especializada para o item sendo precificado - B09.01a05",
IF(COUNTIFS(I535:I539,I537,L535:L539,"=Mídia especializada")&gt;1,"Erro: há repetição de empresa de mídia especializada para o item sendo precificado - B09.01a05",
IF(COUNTIFS(I535:I539,I538,L535:L539,"=Mídia especializada")&gt;1,"Erro: há repetição de empresa de mídia especializada para o item sendo precificado - B09.01a05",
IF(COUNTIFS(I535:I539,I539,L535:L539,"=Mídia especializada")&gt;1,"Erro: há repetição de empresa de mídia especializada para o item sendo precificado - B09.01a05",
"***")))))</f>
        <v>***</v>
      </c>
      <c r="W535" s="119" t="str">
        <f t="shared" ref="W535" si="1874" xml:space="preserve">
IF(COUNTIFS(I535:I539,I535,L535:L539,"=Orçamento de empresa")&gt;1,"Erro: há repetição de empresa de orçamento de empresa para o item sendo precificado - B10.01a05",
IF(COUNTIFS(I535:I539,I536,L535:L539,"=Orçamento de empresa")&gt;1,"Erro: há repetição de empresa de orçamento de empresa para o item sendo precificado - B10.01a05",
IF(COUNTIFS(I535:I539,I537,L535:L539,"=Orçamento de empresa")&gt;1,"Erro: há repetição de empresa de orçamento de empresa para o item sendo precificado - B10.01a05",
IF(COUNTIFS(I535:I539,I538,L535:L539,"=Orçamento de empresa")&gt;1,"Erro: há repetição de empresa de orçamento de empresa para o item sendo precificado - B10.01a05",
IF(COUNTIFS(I535:I539,I539,L535:L539,"=Orçamento de empresa")&gt;1,"Erro: há repetição de empresa de orçamento de empresa para o item sendo precificado - B10.01a05",
"***")))))</f>
        <v>***</v>
      </c>
      <c r="X535" s="119" t="str">
        <f t="shared" ref="X535" si="1875" xml:space="preserve">
IF(AND(I535="Compras governamentais",K535&lt;&gt;"",L535="Orçamento de empresa"),"Erro: a fonte de preços informada é incompatível com compras governamentais - B11.01a05",
IF(AND(I536="Compras governamentais",K536&lt;&gt;"",L536="Orçamento de empresa"),"Erro: a fonte de preços informada é incompatível com compras governamentais - B11.01a05",
IF(AND(I537="Compras governamentais",K537&lt;&gt;"",L537="Orçamento de empresa"),"Erro: a fonte de preços informada é incompatível com compras governamentais - B11.01a05",
IF(AND(I538="Compras governamentais",K538&lt;&gt;"",L538="Orçamento de empresa"),"Erro: a fonte de preços informada é incompatível com compras governamentais - B11.01a05",
IF(AND(I539="Compras governamentais",K539&lt;&gt;"",L539="Orçamento de empresa"),"Erro: a fonte de preços informada é incompatível com compras governamentais - B11.01a05",
"***")))))</f>
        <v>***</v>
      </c>
      <c r="Y535" s="119" t="str">
        <f t="shared" ref="Y535" si="1876" xml:space="preserve">
IF(AND(I535="Compras governamentais",K535&lt;&gt;"",L535="Mídia especializada"),"Erro: a fonte de preços informada é incompatível com compras governamentais - B12.01a05",
IF(AND(I536="Compras governamentais",K536&lt;&gt;"",L536="Mídia especializada"),"Erro: a fonte de preços informada é incompatível com compras governamentais - B12.01a05",
IF(AND(I537="Compras governamentais",K537&lt;&gt;"",L537="Mídia especializada"),"Erro: a fonte de preços informada é incompatível com compras governamentais - B12.01a05",
IF(AND(I538="Compras governamentais",K538&lt;&gt;"",L538="Mídia especializada"),"Erro: a fonte de preços informada é incompatível com compras governamentais - B12.01a05",
IF(AND(I539="Compras governamentais",K539&lt;&gt;"",L539="Mídia especializada"),"Erro: a fonte de preços informada é incompatível com compras governamentais - B12.01a05",
"***")))))</f>
        <v>***</v>
      </c>
      <c r="Z535" s="119" t="str">
        <f t="shared" ref="Z535" si="1877" xml:space="preserve">
IF(AND(I536&lt;&gt;"",OR(I535="")),"Erro: há linhas sendo puladas - B13.01a04",
IF(AND(I537&lt;&gt;"",OR(I535="",I536="")),"Erro: há linhas sendo puladas - B13.01a04",
IF(AND(I538&lt;&gt;"",OR(I535="",I536="",I537="")),"Erro: há linhas sendo puladas - B13.01a04",
IF(AND(I539&lt;&gt;"",OR(I535="",I536="",I537="",I538="")),"Erro: há linhas sendo puladas - B13.01a04",
"***"))))</f>
        <v>***</v>
      </c>
      <c r="AA535" s="119" t="str">
        <f t="shared" ref="AA535" si="1878" xml:space="preserve">
IF(AND(K536&lt;&gt;"",OR(K535="")),"Erro: há linhas sendo puladas - B14.01a05",
IF(AND(K537&lt;&gt;"",OR(K535="",K536="")),"Erro: há linhas sendo puladas - B14.01a05",
IF(AND(K538&lt;&gt;"",OR(K535="",K536="",K537="")),"Erro: há linhas sendo puladas - B14.01a05",
IF(AND(K539&lt;&gt;"",OR(K535="",K536="",K537="",K538="")),"Erro: há linhas sendo puladas - B14.01a05",
"***"))))</f>
        <v>***</v>
      </c>
      <c r="AB535" s="119" t="str">
        <f t="shared" ref="AB535" si="1879" xml:space="preserve">
IF(AND(L536&lt;&gt;"",OR(L535="")),"Erro: há linhas sendo puladas - B15.01a05",
IF(AND(L537&lt;&gt;"",OR(L535="",L536="")),"Erro: há linhas sendo puladas - B15.01a05",
IF(AND(L538&lt;&gt;"",OR(L535="",L536="",L537="")),"Erro: há linhas sendo puladas - B15.01a05",
IF(AND(L539&lt;&gt;"",OR(L535="",L536="",L537="",L538="")),"Erro: há linhas sendo puladas - B15.01a05",
"***"))))</f>
        <v>***</v>
      </c>
      <c r="AC535" s="119" t="str">
        <f t="shared" ref="AC535" si="1880" xml:space="preserve">
IF(AND(M536&lt;&gt;"",OR(M535="")),"Erro: há linhas sendo puladas - B16.01a05",
IF(AND(M537&lt;&gt;"",OR(M535="",M536="")),"Erro: há linhas sendo puladas - B16.01a05",
IF(AND(M538&lt;&gt;"",OR(M535="",M536="",M537="")),"Erro: há linhas sendo puladas - B16.01a05",
IF(AND(M539&lt;&gt;"",OR(M535="",M536="",M537="",M538="")),"Erro: há linhas sendo puladas - B16.01a05",
"***"))))</f>
        <v>***</v>
      </c>
      <c r="AD535" s="131" t="str">
        <f t="shared" ref="AD535" si="1881" xml:space="preserve">
IF(T535&lt;&gt;"Preenchimento correto","",
IF(K535="","",
IF(M535="Não válido","",
K535)))</f>
        <v/>
      </c>
    </row>
    <row r="536" spans="1:30" ht="15" customHeight="1">
      <c r="A536" s="242"/>
      <c r="B536" s="216"/>
      <c r="C536" s="217"/>
      <c r="D536" s="218"/>
      <c r="E536" s="219"/>
      <c r="F536" s="220"/>
      <c r="G536" s="221"/>
      <c r="H536" s="35">
        <v>2</v>
      </c>
      <c r="I536" s="172"/>
      <c r="J536" s="36" t="str">
        <f xml:space="preserve">
IF(I536="","",
VLOOKUP(I536,'BD EMPRES'!$B$8:$C$507,2,FALSE))</f>
        <v/>
      </c>
      <c r="K536" s="178"/>
      <c r="L536" s="179"/>
      <c r="M536" s="179"/>
      <c r="N536" s="180"/>
      <c r="O536" s="223"/>
      <c r="P536" s="228"/>
      <c r="Q536" s="230"/>
      <c r="R536" s="232"/>
      <c r="S536" s="234"/>
      <c r="T536" s="236"/>
      <c r="U536" s="23"/>
      <c r="V536" s="122"/>
      <c r="W536" s="118"/>
      <c r="X536" s="118"/>
      <c r="Y536" s="118"/>
      <c r="Z536" s="118"/>
      <c r="AA536" s="118"/>
      <c r="AB536" s="118"/>
      <c r="AC536" s="118"/>
      <c r="AD536" s="132" t="str">
        <f t="shared" ref="AD536" si="1882" xml:space="preserve">
IF(T535&lt;&gt;"Preenchimento correto","",
IF(K536="","",
IF(M536="Não válido","",
K536)))</f>
        <v/>
      </c>
    </row>
    <row r="537" spans="1:30" ht="15" customHeight="1">
      <c r="A537" s="242"/>
      <c r="B537" s="216"/>
      <c r="C537" s="217"/>
      <c r="D537" s="218"/>
      <c r="E537" s="219"/>
      <c r="F537" s="220"/>
      <c r="G537" s="221"/>
      <c r="H537" s="35">
        <v>3</v>
      </c>
      <c r="I537" s="172"/>
      <c r="J537" s="36" t="str">
        <f xml:space="preserve">
IF(I537="","",
VLOOKUP(I537,'BD EMPRES'!$B$8:$C$507,2,FALSE))</f>
        <v/>
      </c>
      <c r="K537" s="178"/>
      <c r="L537" s="179"/>
      <c r="M537" s="179"/>
      <c r="N537" s="180"/>
      <c r="O537" s="223"/>
      <c r="P537" s="228"/>
      <c r="Q537" s="230"/>
      <c r="R537" s="232"/>
      <c r="S537" s="234"/>
      <c r="T537" s="236"/>
      <c r="U537" s="23"/>
      <c r="V537" s="122"/>
      <c r="W537" s="118"/>
      <c r="X537" s="118"/>
      <c r="Y537" s="118"/>
      <c r="Z537" s="118"/>
      <c r="AA537" s="118"/>
      <c r="AB537" s="118"/>
      <c r="AC537" s="118"/>
      <c r="AD537" s="132" t="str">
        <f t="shared" ref="AD537" si="1883" xml:space="preserve">
IF(T535&lt;&gt;"Preenchimento correto","",
IF(K537="","",
IF(M537="Não válido","",
K537)))</f>
        <v/>
      </c>
    </row>
    <row r="538" spans="1:30" ht="15" customHeight="1">
      <c r="A538" s="242"/>
      <c r="B538" s="216"/>
      <c r="C538" s="217"/>
      <c r="D538" s="218"/>
      <c r="E538" s="219"/>
      <c r="F538" s="220"/>
      <c r="G538" s="221"/>
      <c r="H538" s="35">
        <v>4</v>
      </c>
      <c r="I538" s="172"/>
      <c r="J538" s="36" t="str">
        <f xml:space="preserve">
IF(I538="","",
VLOOKUP(I538,'BD EMPRES'!$B$8:$C$507,2,FALSE))</f>
        <v/>
      </c>
      <c r="K538" s="178"/>
      <c r="L538" s="179"/>
      <c r="M538" s="179"/>
      <c r="N538" s="180"/>
      <c r="O538" s="223"/>
      <c r="P538" s="228"/>
      <c r="Q538" s="230"/>
      <c r="R538" s="232"/>
      <c r="S538" s="234"/>
      <c r="T538" s="236"/>
      <c r="U538" s="23"/>
      <c r="V538" s="122"/>
      <c r="W538" s="118"/>
      <c r="X538" s="118"/>
      <c r="Y538" s="118"/>
      <c r="Z538" s="118"/>
      <c r="AA538" s="118"/>
      <c r="AB538" s="118"/>
      <c r="AC538" s="118"/>
      <c r="AD538" s="132" t="str">
        <f t="shared" ref="AD538" si="1884" xml:space="preserve">
IF(T535&lt;&gt;"Preenchimento correto","",
IF(K538="","",
IF(M538="Não válido","",
K538)))</f>
        <v/>
      </c>
    </row>
    <row r="539" spans="1:30" ht="15" customHeight="1">
      <c r="A539" s="242"/>
      <c r="B539" s="216"/>
      <c r="C539" s="217"/>
      <c r="D539" s="218"/>
      <c r="E539" s="219"/>
      <c r="F539" s="220"/>
      <c r="G539" s="221"/>
      <c r="H539" s="37">
        <v>5</v>
      </c>
      <c r="I539" s="172"/>
      <c r="J539" s="38" t="str">
        <f xml:space="preserve">
IF(I539="","",
VLOOKUP(I539,'BD EMPRES'!$B$8:$C$507,2,FALSE))</f>
        <v/>
      </c>
      <c r="K539" s="183"/>
      <c r="L539" s="181"/>
      <c r="M539" s="181"/>
      <c r="N539" s="182"/>
      <c r="O539" s="224"/>
      <c r="P539" s="228"/>
      <c r="Q539" s="230"/>
      <c r="R539" s="232"/>
      <c r="S539" s="234"/>
      <c r="T539" s="236"/>
      <c r="U539" s="23"/>
      <c r="V539" s="133"/>
      <c r="W539" s="134"/>
      <c r="X539" s="134"/>
      <c r="Y539" s="134"/>
      <c r="Z539" s="134"/>
      <c r="AA539" s="134"/>
      <c r="AB539" s="134"/>
      <c r="AC539" s="134"/>
      <c r="AD539" s="135" t="str">
        <f t="shared" ref="AD539" si="1885" xml:space="preserve">
IF(T535&gt;"Preenchimento correto","",
IF(K539="","",
IF(M539="Não válido","",
K539)))</f>
        <v/>
      </c>
    </row>
    <row r="540" spans="1:30" ht="15" customHeight="1">
      <c r="A540" s="242"/>
      <c r="B540" s="216" t="str">
        <f>IF(OR('BD ITEM'!$Q118&lt;&gt;"Preenchimento correto"),"",'BD ITEM'!B118)</f>
        <v/>
      </c>
      <c r="C540" s="217" t="str">
        <f>IF(OR('BD ITEM'!$Q118&lt;&gt;"Preenchimento correto"),"",'BD ITEM'!C118)</f>
        <v/>
      </c>
      <c r="D540" s="218" t="str">
        <f>IF(OR('BD ITEM'!$Q118&lt;&gt;"Preenchimento correto"),"",'BD ITEM'!D118)</f>
        <v/>
      </c>
      <c r="E540" s="219" t="str">
        <f>IF(OR('BD ITEM'!$Q118&lt;&gt;"Preenchimento correto"),"",'BD ITEM'!J118)</f>
        <v/>
      </c>
      <c r="F540" s="220" t="str">
        <f>IF(OR('BD ITEM'!$Q118&lt;&gt;"Preenchimento correto"),"",'BD ITEM'!K118)</f>
        <v/>
      </c>
      <c r="G540" s="221" t="str">
        <f>IF(OR('BD ITEM'!$Q118&lt;&gt;"Preenchimento correto"),"",'BD ITEM'!L118)</f>
        <v/>
      </c>
      <c r="H540" s="39">
        <v>1</v>
      </c>
      <c r="I540" s="173"/>
      <c r="J540" s="34" t="str">
        <f xml:space="preserve">
IF(I540="","",
VLOOKUP(I540,'BD EMPRES'!$B$8:$C$507,2,FALSE))</f>
        <v/>
      </c>
      <c r="K540" s="175"/>
      <c r="L540" s="176"/>
      <c r="M540" s="176"/>
      <c r="N540" s="177"/>
      <c r="O540" s="222"/>
      <c r="P540" s="228" t="str">
        <f t="shared" ref="P540" si="1886" xml:space="preserve">
IF(AND(K540="",K541="",K542="",K543="",K544=""),"",
COUNTIFS(K540:K544,"&lt;&gt;""",M540:M544,"=Válido"))</f>
        <v/>
      </c>
      <c r="Q540" s="230" t="str">
        <f t="shared" ref="Q540" si="1887" xml:space="preserve">
IF(T540&lt;&gt;"Preenchimento correto","",
IF(P540=1,0,
IF(P540=0,"",
IF(P540="","",
ROUND(_xlfn.STDEV.S(AD540:AD544)/AVERAGE(AD540:AD544),4)))))</f>
        <v/>
      </c>
      <c r="R540" s="232" t="str">
        <f t="shared" ref="R540" si="1888" xml:space="preserve">
IF(T540&lt;&gt;"Preenchimento correto","",
IF(P540="","",
IF(P540=0,"",
IF(O540="","",
IF(O540="Menor valor",MIN(AD540:AD544),
IF(AND(O540="Tend. central",Q540&lt;=0.25),ROUND(AVERAGE(AD540:AD544),2),
IF(AND(O540="Tend. central",Q540&gt;0.25),ROUND(MEDIAN(AD540:AD544),2))))))))</f>
        <v/>
      </c>
      <c r="S540" s="234" t="str">
        <f t="shared" ref="S540" si="1889" xml:space="preserve">
IF(T540&lt;&gt;"Preenchimento correto","",
IF(O540="","",
IF(P540="","",
IF(P540=0,"",
IF(OR(G540="",R540=""),"",
G540*R540)))))</f>
        <v/>
      </c>
      <c r="T540" s="236" t="str">
        <f t="shared" ref="T540" si="1890" xml:space="preserve">
IF(AND(A540="",B540="",I540="",I541="",I542="",I543="",I544="",K540="",K541="",K542="",K543="",K544="",L540="",L541="",L542="",L543="",L544="",M540="",M541="",M542="",M543="",M544="",O540=""),"",
IF(A540="","Preenchimento incompleto: falta informar o ID SEC - B01.01",
IF(AND(A540&lt;&gt;"",B540&lt;&gt;"",I540="",I541="",I542="",I543="",I544="",K540="",K541="",K542="",K543="",K544="",L540="",L541="",L542="",L543="",L544="",M540="",M541="",M542="",M543="",M544="",O540=""),"Preenchimento incompleto: item sem nenhuma informação de empresa e preço e fonte de preço e validade do orçamento e modalidade de cálculo - B02.01",
IF(AND(B540="",OR(I540&lt;&gt;"",I541&lt;&gt;"",I542&lt;&gt;"",I543&lt;&gt;"",I544&lt;&gt;"",K540&lt;&gt;"",K541&lt;&gt;"",K542&lt;&gt;"",K543&lt;&gt;"",K544&lt;&gt;"",L540&lt;&gt;"",L541&lt;&gt;"",L542&lt;&gt;"",L543&lt;&gt;"",L544&lt;&gt;"",M540&lt;&gt;"",M541&lt;&gt;"",M542&lt;&gt;"",M543&lt;&gt;"",M544&lt;&gt;"",O540&lt;&gt;"")),"Erro: há empresa(s) e/ou preço(s) e/ou fonte(s) de preço e/ou validade(s) do orçamento e/ou modalidade de cálculo informados para item inexistente - B03.01",
IF(AND(I540&lt;&gt;"",OR(K540="",L540="",M540="",O540="")),"Preenchimento incompleto: empresa sem preço e(ou) fonte de preço e(ou) validade do orçamento e(ou) modalidade de cálculo associados - B04.01",
IF(AND(I541&lt;&gt;"",OR(K541="",L541="",M541="",O540="")),"Preenchimento incompleto: empresa sem preço e(ou) fonte de preço e(ou) validade do orçamento e(ou) modalidade de cálculo associados - B04.02",
IF(AND(I542&lt;&gt;"",OR(K542="",L542="",M542="",O540="")),"Preenchimento incompleto: empresa sem preço e(ou) fonte de preço e(ou) validade do orçamento e(ou) modalidade de cálculo associados - B04.03",
IF(AND(I543&lt;&gt;"",OR(K543="",L543="",M543="",O540="")),"Preenchimento incompleto: empresa sem preço e(ou) fonte de preço e(ou) validade do orçamento e(ou) modalidade de cálculo associados - B04.04",
IF(AND(I544&lt;&gt;"",OR(K544="",L544="",M544="",O540="")),"Preenchimento incompleto: empresa sem preço e(ou) fonte de preço e(ou) validade do orçamento e(ou) modalidade de cálculo associados - B04.05",
IF(AND(K540&lt;&gt;"",OR(I540="",L540="",M540="",O540="")),"Preenchimento incompleto: preço sem empresa e(ou) fonte do preço associados e(ou) validade do orçamento e(ou) modalidade de cálculo associados - B05.01",
IF(AND(K541&lt;&gt;"",OR(I541="",L541="",M541="",O540="")),"Preenchimento incompleto: preço sem empresa e(ou) fonte do preço associados e(ou) validade do orçamento e(ou) modalidade de cálculo associados - B05.02",
IF(AND(K542&lt;&gt;"",OR(I542="",L542="",M542="",O540="")),"Preenchimento incompleto: preço sem empresa e(ou) fonte do preço associados e(ou) validade do orçamento e(ou) modalidade de cálculo associados - B05.03",
IF(AND(K543&lt;&gt;"",OR(I543="",L543="",M543="",O540="")),"Preenchimento incompleto: preço sem empresa e(ou) fonte do preço associados e(ou) validade do orçamento e(ou) modalidade de cálculo associados - B05.04",
IF(AND(K544&lt;&gt;"",OR(I544="",L544="",M544="",O540="")),"Preenchimento incompleto: preço sem empresa e(ou) fonte do preço associados e(ou) validade do orçamento e(ou) modalidade de cálculo associados - B05.05",
IF(AND(L540&lt;&gt;"",OR(K540="",I540="",M540="",O540="")),"Preenchimento incompleto: fonte do preço sem empresa e(ou) preço associados e(ou) validade do orçamento e(ou) modalidade de cálculo associados - B06.01",
IF(AND(L541&lt;&gt;"",OR(K541="",I541="",M541="",O540="")),"Preenchimento incompleto: fonte do preço sem empresa e(ou) preço associados e(ou) validade do orçamento e(ou) modalidade de cálculo associados - B06.02",
IF(AND(L542&lt;&gt;"",OR(K542="",I542="",M542="",O540="")),"Preenchimento incompleto: fonte do preço sem empresa e(ou) preço associados e(ou) validade do orçamento e(ou) modalidade de cálculo associados - B06.03",
IF(AND(L543&lt;&gt;"",OR(K543="",I543="",M543="",O540="")),"Preenchimento incompleto: fonte do preço sem empresa e(ou) preço associados e(ou) validade do orçamento e(ou) modalidade de cálculo associados - B06.04",
IF(AND(L544&lt;&gt;"",OR(K544="",I544="",M544="",O540="")),"Preenchimento incompleto: fonte do preço sem empresa e(ou) preço associados e(ou) validade do orçamento e(ou) modalidade de cálculo associados - B06.05",
IF(AND(M540&lt;&gt;"",OR(K540="",I540="",L540="",O540="")),"Preenchimento incompleto: validade do orçamento sem empresa e(ou) preço associados e(ou) fonte do preço e(ou) modalidade de cálculo associados - B07.01",
IF(AND(M541&lt;&gt;"",OR(K541="",I541="",L541="",O540="")),"Preenchimento incompleto: validade do orçamento sem empresa e(ou) preço associados e(ou) fonte do preço e(ou) modalidade de cálculo associados - B07.02",
IF(AND(M542&lt;&gt;"",OR(K542="",I542="",L542="",O540="")),"Preenchimento incompleto: validade do orçamento sem empresa e(ou) preço associados e(ou) fonte do preço e(ou) modalidade de cálculo associados - B07.03",
IF(AND(M543&lt;&gt;"",OR(K543="",I543="",L543="",O540="")),"Preenchimento incompleto: validade do orçamento sem empresa e(ou) preço associados e(ou) fonte do preço e(ou) modalidade de cálculo associados - B07.04",
IF(AND(M544&lt;&gt;"",OR(K544="",I544="",L544="",O540="")),"Preenchimento incompleto: validade do orçamento sem empresa e(ou) preço associados e(ou) fonte do preço e(ou) modalidade de cálculo associados - B07.05",
IF(O540="","Preenchimento incompleto: modalidade de cálculo não informada - B08.01",
IF(V540="Erro: há repetição de empresa de mídia especializada para o item sendo precificado - B09.01a05","Erro: há repetição de empresa de mídia especializada para o item sendo precificado - B09.01a05",
IF(W540="Erro: há repetição de empresa de orçamento de empresa para o item sendo precificado - B10.01a05","Erro: há repetição de empresa de orçamento de empresa para o item sendo precificado - B10.01a05",
IF(X540="Erro: a fonte de preços informada é incompatível com compras governamentais - B11.01a05","Erro: a fonte de preços informada é incompatível com compras governamentais - B11.01a05",
IF(Y540="Erro: a fonte de preços informada é incompatível com compras governamentais - B12.01a05","Erro: a fonte de preços informada é incompatível com compras governamentais - B12.01a05",
IF(Z540="Erro: há linhas sendo puladas - B13.01a04","Erro: há linhas sendo puladas - B13.01a04",
IF(AA540="Erro: há linhas sendo puladas - B14.01a05","Erro: há linhas sendo puladas - B14.01a05",
IF(AB540="Erro: há linhas sendo puladas - B15.01a05","Erro: há linhas sendo puladas - B15.01a05",
IF(AC540="Erro: há linhas sendo puladas - B16.01a05","Erro: há linhas sendo puladas - B16.01a05",
IF(AND(P540&lt;&gt;"",P540=0),"Preenchimento incompleto: número de propostas válidas igual a zero - B17.01",
"Preenchimento correto"))))))))))))))))))))))))))))))))))</f>
        <v/>
      </c>
      <c r="U540" s="23"/>
      <c r="V540" s="121" t="str">
        <f t="shared" ref="V540" si="1891" xml:space="preserve">
IF(COUNTIFS(I540:I544,I540,L540:L544,"=Mídia especializada")&gt;1,"Erro: há repetição de empresa de mídia especializada para o item sendo precificado - B09.01a05",
IF(COUNTIFS(I540:I544,I541,L540:L544,"=Mídia especializada")&gt;1,"Erro: há repetição de empresa de mídia especializada para o item sendo precificado - B09.01a05",
IF(COUNTIFS(I540:I544,I542,L540:L544,"=Mídia especializada")&gt;1,"Erro: há repetição de empresa de mídia especializada para o item sendo precificado - B09.01a05",
IF(COUNTIFS(I540:I544,I543,L540:L544,"=Mídia especializada")&gt;1,"Erro: há repetição de empresa de mídia especializada para o item sendo precificado - B09.01a05",
IF(COUNTIFS(I540:I544,I544,L540:L544,"=Mídia especializada")&gt;1,"Erro: há repetição de empresa de mídia especializada para o item sendo precificado - B09.01a05",
"***")))))</f>
        <v>***</v>
      </c>
      <c r="W540" s="119" t="str">
        <f t="shared" ref="W540" si="1892" xml:space="preserve">
IF(COUNTIFS(I540:I544,I540,L540:L544,"=Orçamento de empresa")&gt;1,"Erro: há repetição de empresa de orçamento de empresa para o item sendo precificado - B10.01a05",
IF(COUNTIFS(I540:I544,I541,L540:L544,"=Orçamento de empresa")&gt;1,"Erro: há repetição de empresa de orçamento de empresa para o item sendo precificado - B10.01a05",
IF(COUNTIFS(I540:I544,I542,L540:L544,"=Orçamento de empresa")&gt;1,"Erro: há repetição de empresa de orçamento de empresa para o item sendo precificado - B10.01a05",
IF(COUNTIFS(I540:I544,I543,L540:L544,"=Orçamento de empresa")&gt;1,"Erro: há repetição de empresa de orçamento de empresa para o item sendo precificado - B10.01a05",
IF(COUNTIFS(I540:I544,I544,L540:L544,"=Orçamento de empresa")&gt;1,"Erro: há repetição de empresa de orçamento de empresa para o item sendo precificado - B10.01a05",
"***")))))</f>
        <v>***</v>
      </c>
      <c r="X540" s="119" t="str">
        <f t="shared" ref="X540" si="1893" xml:space="preserve">
IF(AND(I540="Compras governamentais",K540&lt;&gt;"",L540="Orçamento de empresa"),"Erro: a fonte de preços informada é incompatível com compras governamentais - B11.01a05",
IF(AND(I541="Compras governamentais",K541&lt;&gt;"",L541="Orçamento de empresa"),"Erro: a fonte de preços informada é incompatível com compras governamentais - B11.01a05",
IF(AND(I542="Compras governamentais",K542&lt;&gt;"",L542="Orçamento de empresa"),"Erro: a fonte de preços informada é incompatível com compras governamentais - B11.01a05",
IF(AND(I543="Compras governamentais",K543&lt;&gt;"",L543="Orçamento de empresa"),"Erro: a fonte de preços informada é incompatível com compras governamentais - B11.01a05",
IF(AND(I544="Compras governamentais",K544&lt;&gt;"",L544="Orçamento de empresa"),"Erro: a fonte de preços informada é incompatível com compras governamentais - B11.01a05",
"***")))))</f>
        <v>***</v>
      </c>
      <c r="Y540" s="119" t="str">
        <f t="shared" ref="Y540" si="1894" xml:space="preserve">
IF(AND(I540="Compras governamentais",K540&lt;&gt;"",L540="Mídia especializada"),"Erro: a fonte de preços informada é incompatível com compras governamentais - B12.01a05",
IF(AND(I541="Compras governamentais",K541&lt;&gt;"",L541="Mídia especializada"),"Erro: a fonte de preços informada é incompatível com compras governamentais - B12.01a05",
IF(AND(I542="Compras governamentais",K542&lt;&gt;"",L542="Mídia especializada"),"Erro: a fonte de preços informada é incompatível com compras governamentais - B12.01a05",
IF(AND(I543="Compras governamentais",K543&lt;&gt;"",L543="Mídia especializada"),"Erro: a fonte de preços informada é incompatível com compras governamentais - B12.01a05",
IF(AND(I544="Compras governamentais",K544&lt;&gt;"",L544="Mídia especializada"),"Erro: a fonte de preços informada é incompatível com compras governamentais - B12.01a05",
"***")))))</f>
        <v>***</v>
      </c>
      <c r="Z540" s="119" t="str">
        <f t="shared" ref="Z540" si="1895" xml:space="preserve">
IF(AND(I541&lt;&gt;"",OR(I540="")),"Erro: há linhas sendo puladas - B13.01a04",
IF(AND(I542&lt;&gt;"",OR(I540="",I541="")),"Erro: há linhas sendo puladas - B13.01a04",
IF(AND(I543&lt;&gt;"",OR(I540="",I541="",I542="")),"Erro: há linhas sendo puladas - B13.01a04",
IF(AND(I544&lt;&gt;"",OR(I540="",I541="",I542="",I543="")),"Erro: há linhas sendo puladas - B13.01a04",
"***"))))</f>
        <v>***</v>
      </c>
      <c r="AA540" s="119" t="str">
        <f t="shared" ref="AA540" si="1896" xml:space="preserve">
IF(AND(K541&lt;&gt;"",OR(K540="")),"Erro: há linhas sendo puladas - B14.01a05",
IF(AND(K542&lt;&gt;"",OR(K540="",K541="")),"Erro: há linhas sendo puladas - B14.01a05",
IF(AND(K543&lt;&gt;"",OR(K540="",K541="",K542="")),"Erro: há linhas sendo puladas - B14.01a05",
IF(AND(K544&lt;&gt;"",OR(K540="",K541="",K542="",K543="")),"Erro: há linhas sendo puladas - B14.01a05",
"***"))))</f>
        <v>***</v>
      </c>
      <c r="AB540" s="119" t="str">
        <f t="shared" ref="AB540" si="1897" xml:space="preserve">
IF(AND(L541&lt;&gt;"",OR(L540="")),"Erro: há linhas sendo puladas - B15.01a05",
IF(AND(L542&lt;&gt;"",OR(L540="",L541="")),"Erro: há linhas sendo puladas - B15.01a05",
IF(AND(L543&lt;&gt;"",OR(L540="",L541="",L542="")),"Erro: há linhas sendo puladas - B15.01a05",
IF(AND(L544&lt;&gt;"",OR(L540="",L541="",L542="",L543="")),"Erro: há linhas sendo puladas - B15.01a05",
"***"))))</f>
        <v>***</v>
      </c>
      <c r="AC540" s="119" t="str">
        <f t="shared" ref="AC540" si="1898" xml:space="preserve">
IF(AND(M541&lt;&gt;"",OR(M540="")),"Erro: há linhas sendo puladas - B16.01a05",
IF(AND(M542&lt;&gt;"",OR(M540="",M541="")),"Erro: há linhas sendo puladas - B16.01a05",
IF(AND(M543&lt;&gt;"",OR(M540="",M541="",M542="")),"Erro: há linhas sendo puladas - B16.01a05",
IF(AND(M544&lt;&gt;"",OR(M540="",M541="",M542="",M543="")),"Erro: há linhas sendo puladas - B16.01a05",
"***"))))</f>
        <v>***</v>
      </c>
      <c r="AD540" s="131" t="str">
        <f t="shared" ref="AD540" si="1899" xml:space="preserve">
IF(T540&lt;&gt;"Preenchimento correto","",
IF(K540="","",
IF(M540="Não válido","",
K540)))</f>
        <v/>
      </c>
    </row>
    <row r="541" spans="1:30" ht="15" customHeight="1">
      <c r="A541" s="242"/>
      <c r="B541" s="216"/>
      <c r="C541" s="217"/>
      <c r="D541" s="218"/>
      <c r="E541" s="219"/>
      <c r="F541" s="220"/>
      <c r="G541" s="221"/>
      <c r="H541" s="35">
        <v>2</v>
      </c>
      <c r="I541" s="172"/>
      <c r="J541" s="36" t="str">
        <f xml:space="preserve">
IF(I541="","",
VLOOKUP(I541,'BD EMPRES'!$B$8:$C$507,2,FALSE))</f>
        <v/>
      </c>
      <c r="K541" s="178"/>
      <c r="L541" s="179"/>
      <c r="M541" s="179"/>
      <c r="N541" s="180"/>
      <c r="O541" s="223"/>
      <c r="P541" s="228"/>
      <c r="Q541" s="230"/>
      <c r="R541" s="232"/>
      <c r="S541" s="234"/>
      <c r="T541" s="236"/>
      <c r="U541" s="23"/>
      <c r="V541" s="122"/>
      <c r="W541" s="118"/>
      <c r="X541" s="118"/>
      <c r="Y541" s="118"/>
      <c r="Z541" s="118"/>
      <c r="AA541" s="118"/>
      <c r="AB541" s="118"/>
      <c r="AC541" s="118"/>
      <c r="AD541" s="132" t="str">
        <f t="shared" ref="AD541" si="1900" xml:space="preserve">
IF(T540&lt;&gt;"Preenchimento correto","",
IF(K541="","",
IF(M541="Não válido","",
K541)))</f>
        <v/>
      </c>
    </row>
    <row r="542" spans="1:30" ht="15" customHeight="1">
      <c r="A542" s="242"/>
      <c r="B542" s="216"/>
      <c r="C542" s="217"/>
      <c r="D542" s="218"/>
      <c r="E542" s="219"/>
      <c r="F542" s="220"/>
      <c r="G542" s="221"/>
      <c r="H542" s="35">
        <v>3</v>
      </c>
      <c r="I542" s="172"/>
      <c r="J542" s="36" t="str">
        <f xml:space="preserve">
IF(I542="","",
VLOOKUP(I542,'BD EMPRES'!$B$8:$C$507,2,FALSE))</f>
        <v/>
      </c>
      <c r="K542" s="178"/>
      <c r="L542" s="179"/>
      <c r="M542" s="179"/>
      <c r="N542" s="180"/>
      <c r="O542" s="223"/>
      <c r="P542" s="228"/>
      <c r="Q542" s="230"/>
      <c r="R542" s="232"/>
      <c r="S542" s="234"/>
      <c r="T542" s="236"/>
      <c r="U542" s="23"/>
      <c r="V542" s="122"/>
      <c r="W542" s="118"/>
      <c r="X542" s="118"/>
      <c r="Y542" s="118"/>
      <c r="Z542" s="118"/>
      <c r="AA542" s="118"/>
      <c r="AB542" s="118"/>
      <c r="AC542" s="118"/>
      <c r="AD542" s="132" t="str">
        <f t="shared" ref="AD542" si="1901" xml:space="preserve">
IF(T540&lt;&gt;"Preenchimento correto","",
IF(K542="","",
IF(M542="Não válido","",
K542)))</f>
        <v/>
      </c>
    </row>
    <row r="543" spans="1:30" ht="15" customHeight="1">
      <c r="A543" s="242"/>
      <c r="B543" s="216"/>
      <c r="C543" s="217"/>
      <c r="D543" s="218"/>
      <c r="E543" s="219"/>
      <c r="F543" s="220"/>
      <c r="G543" s="221"/>
      <c r="H543" s="35">
        <v>4</v>
      </c>
      <c r="I543" s="172"/>
      <c r="J543" s="36" t="str">
        <f xml:space="preserve">
IF(I543="","",
VLOOKUP(I543,'BD EMPRES'!$B$8:$C$507,2,FALSE))</f>
        <v/>
      </c>
      <c r="K543" s="178"/>
      <c r="L543" s="179"/>
      <c r="M543" s="179"/>
      <c r="N543" s="180"/>
      <c r="O543" s="223"/>
      <c r="P543" s="228"/>
      <c r="Q543" s="230"/>
      <c r="R543" s="232"/>
      <c r="S543" s="234"/>
      <c r="T543" s="236"/>
      <c r="U543" s="23"/>
      <c r="V543" s="122"/>
      <c r="W543" s="118"/>
      <c r="X543" s="118"/>
      <c r="Y543" s="118"/>
      <c r="Z543" s="118"/>
      <c r="AA543" s="118"/>
      <c r="AB543" s="118"/>
      <c r="AC543" s="118"/>
      <c r="AD543" s="132" t="str">
        <f t="shared" ref="AD543" si="1902" xml:space="preserve">
IF(T540&lt;&gt;"Preenchimento correto","",
IF(K543="","",
IF(M543="Não válido","",
K543)))</f>
        <v/>
      </c>
    </row>
    <row r="544" spans="1:30" ht="15" customHeight="1">
      <c r="A544" s="242"/>
      <c r="B544" s="216"/>
      <c r="C544" s="217"/>
      <c r="D544" s="218"/>
      <c r="E544" s="219"/>
      <c r="F544" s="220"/>
      <c r="G544" s="221"/>
      <c r="H544" s="37">
        <v>5</v>
      </c>
      <c r="I544" s="172"/>
      <c r="J544" s="38" t="str">
        <f xml:space="preserve">
IF(I544="","",
VLOOKUP(I544,'BD EMPRES'!$B$8:$C$507,2,FALSE))</f>
        <v/>
      </c>
      <c r="K544" s="183"/>
      <c r="L544" s="181"/>
      <c r="M544" s="181"/>
      <c r="N544" s="182"/>
      <c r="O544" s="224"/>
      <c r="P544" s="228"/>
      <c r="Q544" s="230"/>
      <c r="R544" s="232"/>
      <c r="S544" s="234"/>
      <c r="T544" s="236"/>
      <c r="U544" s="23"/>
      <c r="V544" s="133"/>
      <c r="W544" s="134"/>
      <c r="X544" s="134"/>
      <c r="Y544" s="134"/>
      <c r="Z544" s="134"/>
      <c r="AA544" s="134"/>
      <c r="AB544" s="134"/>
      <c r="AC544" s="134"/>
      <c r="AD544" s="135" t="str">
        <f t="shared" ref="AD544" si="1903" xml:space="preserve">
IF(T540&gt;"Preenchimento correto","",
IF(K544="","",
IF(M544="Não válido","",
K544)))</f>
        <v/>
      </c>
    </row>
    <row r="545" spans="1:30" ht="15" customHeight="1">
      <c r="A545" s="242"/>
      <c r="B545" s="216" t="str">
        <f>IF(OR('BD ITEM'!$Q119&lt;&gt;"Preenchimento correto"),"",'BD ITEM'!B119)</f>
        <v/>
      </c>
      <c r="C545" s="217" t="str">
        <f>IF(OR('BD ITEM'!$Q119&lt;&gt;"Preenchimento correto"),"",'BD ITEM'!C119)</f>
        <v/>
      </c>
      <c r="D545" s="218" t="str">
        <f>IF(OR('BD ITEM'!$Q119&lt;&gt;"Preenchimento correto"),"",'BD ITEM'!D119)</f>
        <v/>
      </c>
      <c r="E545" s="219" t="str">
        <f>IF(OR('BD ITEM'!$Q119&lt;&gt;"Preenchimento correto"),"",'BD ITEM'!J119)</f>
        <v/>
      </c>
      <c r="F545" s="220" t="str">
        <f>IF(OR('BD ITEM'!$Q119&lt;&gt;"Preenchimento correto"),"",'BD ITEM'!K119)</f>
        <v/>
      </c>
      <c r="G545" s="221" t="str">
        <f>IF(OR('BD ITEM'!$Q119&lt;&gt;"Preenchimento correto"),"",'BD ITEM'!L119)</f>
        <v/>
      </c>
      <c r="H545" s="39">
        <v>1</v>
      </c>
      <c r="I545" s="173"/>
      <c r="J545" s="34" t="str">
        <f xml:space="preserve">
IF(I545="","",
VLOOKUP(I545,'BD EMPRES'!$B$8:$C$507,2,FALSE))</f>
        <v/>
      </c>
      <c r="K545" s="175"/>
      <c r="L545" s="176"/>
      <c r="M545" s="176"/>
      <c r="N545" s="177"/>
      <c r="O545" s="222"/>
      <c r="P545" s="228" t="str">
        <f t="shared" ref="P545" si="1904" xml:space="preserve">
IF(AND(K545="",K546="",K547="",K548="",K549=""),"",
COUNTIFS(K545:K549,"&lt;&gt;""",M545:M549,"=Válido"))</f>
        <v/>
      </c>
      <c r="Q545" s="230" t="str">
        <f t="shared" ref="Q545" si="1905" xml:space="preserve">
IF(T545&lt;&gt;"Preenchimento correto","",
IF(P545=1,0,
IF(P545=0,"",
IF(P545="","",
ROUND(_xlfn.STDEV.S(AD545:AD549)/AVERAGE(AD545:AD549),4)))))</f>
        <v/>
      </c>
      <c r="R545" s="232" t="str">
        <f t="shared" ref="R545" si="1906" xml:space="preserve">
IF(T545&lt;&gt;"Preenchimento correto","",
IF(P545="","",
IF(P545=0,"",
IF(O545="","",
IF(O545="Menor valor",MIN(AD545:AD549),
IF(AND(O545="Tend. central",Q545&lt;=0.25),ROUND(AVERAGE(AD545:AD549),2),
IF(AND(O545="Tend. central",Q545&gt;0.25),ROUND(MEDIAN(AD545:AD549),2))))))))</f>
        <v/>
      </c>
      <c r="S545" s="234" t="str">
        <f t="shared" ref="S545" si="1907" xml:space="preserve">
IF(T545&lt;&gt;"Preenchimento correto","",
IF(O545="","",
IF(P545="","",
IF(P545=0,"",
IF(OR(G545="",R545=""),"",
G545*R545)))))</f>
        <v/>
      </c>
      <c r="T545" s="236" t="str">
        <f t="shared" ref="T545" si="1908" xml:space="preserve">
IF(AND(A545="",B545="",I545="",I546="",I547="",I548="",I549="",K545="",K546="",K547="",K548="",K549="",L545="",L546="",L547="",L548="",L549="",M545="",M546="",M547="",M548="",M549="",O545=""),"",
IF(A545="","Preenchimento incompleto: falta informar o ID SEC - B01.01",
IF(AND(A545&lt;&gt;"",B545&lt;&gt;"",I545="",I546="",I547="",I548="",I549="",K545="",K546="",K547="",K548="",K549="",L545="",L546="",L547="",L548="",L549="",M545="",M546="",M547="",M548="",M549="",O545=""),"Preenchimento incompleto: item sem nenhuma informação de empresa e preço e fonte de preço e validade do orçamento e modalidade de cálculo - B02.01",
IF(AND(B545="",OR(I545&lt;&gt;"",I546&lt;&gt;"",I547&lt;&gt;"",I548&lt;&gt;"",I549&lt;&gt;"",K545&lt;&gt;"",K546&lt;&gt;"",K547&lt;&gt;"",K548&lt;&gt;"",K549&lt;&gt;"",L545&lt;&gt;"",L546&lt;&gt;"",L547&lt;&gt;"",L548&lt;&gt;"",L549&lt;&gt;"",M545&lt;&gt;"",M546&lt;&gt;"",M547&lt;&gt;"",M548&lt;&gt;"",M549&lt;&gt;"",O545&lt;&gt;"")),"Erro: há empresa(s) e/ou preço(s) e/ou fonte(s) de preço e/ou validade(s) do orçamento e/ou modalidade de cálculo informados para item inexistente - B03.01",
IF(AND(I545&lt;&gt;"",OR(K545="",L545="",M545="",O545="")),"Preenchimento incompleto: empresa sem preço e(ou) fonte de preço e(ou) validade do orçamento e(ou) modalidade de cálculo associados - B04.01",
IF(AND(I546&lt;&gt;"",OR(K546="",L546="",M546="",O545="")),"Preenchimento incompleto: empresa sem preço e(ou) fonte de preço e(ou) validade do orçamento e(ou) modalidade de cálculo associados - B04.02",
IF(AND(I547&lt;&gt;"",OR(K547="",L547="",M547="",O545="")),"Preenchimento incompleto: empresa sem preço e(ou) fonte de preço e(ou) validade do orçamento e(ou) modalidade de cálculo associados - B04.03",
IF(AND(I548&lt;&gt;"",OR(K548="",L548="",M548="",O545="")),"Preenchimento incompleto: empresa sem preço e(ou) fonte de preço e(ou) validade do orçamento e(ou) modalidade de cálculo associados - B04.04",
IF(AND(I549&lt;&gt;"",OR(K549="",L549="",M549="",O545="")),"Preenchimento incompleto: empresa sem preço e(ou) fonte de preço e(ou) validade do orçamento e(ou) modalidade de cálculo associados - B04.05",
IF(AND(K545&lt;&gt;"",OR(I545="",L545="",M545="",O545="")),"Preenchimento incompleto: preço sem empresa e(ou) fonte do preço associados e(ou) validade do orçamento e(ou) modalidade de cálculo associados - B05.01",
IF(AND(K546&lt;&gt;"",OR(I546="",L546="",M546="",O545="")),"Preenchimento incompleto: preço sem empresa e(ou) fonte do preço associados e(ou) validade do orçamento e(ou) modalidade de cálculo associados - B05.02",
IF(AND(K547&lt;&gt;"",OR(I547="",L547="",M547="",O545="")),"Preenchimento incompleto: preço sem empresa e(ou) fonte do preço associados e(ou) validade do orçamento e(ou) modalidade de cálculo associados - B05.03",
IF(AND(K548&lt;&gt;"",OR(I548="",L548="",M548="",O545="")),"Preenchimento incompleto: preço sem empresa e(ou) fonte do preço associados e(ou) validade do orçamento e(ou) modalidade de cálculo associados - B05.04",
IF(AND(K549&lt;&gt;"",OR(I549="",L549="",M549="",O545="")),"Preenchimento incompleto: preço sem empresa e(ou) fonte do preço associados e(ou) validade do orçamento e(ou) modalidade de cálculo associados - B05.05",
IF(AND(L545&lt;&gt;"",OR(K545="",I545="",M545="",O545="")),"Preenchimento incompleto: fonte do preço sem empresa e(ou) preço associados e(ou) validade do orçamento e(ou) modalidade de cálculo associados - B06.01",
IF(AND(L546&lt;&gt;"",OR(K546="",I546="",M546="",O545="")),"Preenchimento incompleto: fonte do preço sem empresa e(ou) preço associados e(ou) validade do orçamento e(ou) modalidade de cálculo associados - B06.02",
IF(AND(L547&lt;&gt;"",OR(K547="",I547="",M547="",O545="")),"Preenchimento incompleto: fonte do preço sem empresa e(ou) preço associados e(ou) validade do orçamento e(ou) modalidade de cálculo associados - B06.03",
IF(AND(L548&lt;&gt;"",OR(K548="",I548="",M548="",O545="")),"Preenchimento incompleto: fonte do preço sem empresa e(ou) preço associados e(ou) validade do orçamento e(ou) modalidade de cálculo associados - B06.04",
IF(AND(L549&lt;&gt;"",OR(K549="",I549="",M549="",O545="")),"Preenchimento incompleto: fonte do preço sem empresa e(ou) preço associados e(ou) validade do orçamento e(ou) modalidade de cálculo associados - B06.05",
IF(AND(M545&lt;&gt;"",OR(K545="",I545="",L545="",O545="")),"Preenchimento incompleto: validade do orçamento sem empresa e(ou) preço associados e(ou) fonte do preço e(ou) modalidade de cálculo associados - B07.01",
IF(AND(M546&lt;&gt;"",OR(K546="",I546="",L546="",O545="")),"Preenchimento incompleto: validade do orçamento sem empresa e(ou) preço associados e(ou) fonte do preço e(ou) modalidade de cálculo associados - B07.02",
IF(AND(M547&lt;&gt;"",OR(K547="",I547="",L547="",O545="")),"Preenchimento incompleto: validade do orçamento sem empresa e(ou) preço associados e(ou) fonte do preço e(ou) modalidade de cálculo associados - B07.03",
IF(AND(M548&lt;&gt;"",OR(K548="",I548="",L548="",O545="")),"Preenchimento incompleto: validade do orçamento sem empresa e(ou) preço associados e(ou) fonte do preço e(ou) modalidade de cálculo associados - B07.04",
IF(AND(M549&lt;&gt;"",OR(K549="",I549="",L549="",O545="")),"Preenchimento incompleto: validade do orçamento sem empresa e(ou) preço associados e(ou) fonte do preço e(ou) modalidade de cálculo associados - B07.05",
IF(O545="","Preenchimento incompleto: modalidade de cálculo não informada - B08.01",
IF(V545="Erro: há repetição de empresa de mídia especializada para o item sendo precificado - B09.01a05","Erro: há repetição de empresa de mídia especializada para o item sendo precificado - B09.01a05",
IF(W545="Erro: há repetição de empresa de orçamento de empresa para o item sendo precificado - B10.01a05","Erro: há repetição de empresa de orçamento de empresa para o item sendo precificado - B10.01a05",
IF(X545="Erro: a fonte de preços informada é incompatível com compras governamentais - B11.01a05","Erro: a fonte de preços informada é incompatível com compras governamentais - B11.01a05",
IF(Y545="Erro: a fonte de preços informada é incompatível com compras governamentais - B12.01a05","Erro: a fonte de preços informada é incompatível com compras governamentais - B12.01a05",
IF(Z545="Erro: há linhas sendo puladas - B13.01a04","Erro: há linhas sendo puladas - B13.01a04",
IF(AA545="Erro: há linhas sendo puladas - B14.01a05","Erro: há linhas sendo puladas - B14.01a05",
IF(AB545="Erro: há linhas sendo puladas - B15.01a05","Erro: há linhas sendo puladas - B15.01a05",
IF(AC545="Erro: há linhas sendo puladas - B16.01a05","Erro: há linhas sendo puladas - B16.01a05",
IF(AND(P545&lt;&gt;"",P545=0),"Preenchimento incompleto: número de propostas válidas igual a zero - B17.01",
"Preenchimento correto"))))))))))))))))))))))))))))))))))</f>
        <v/>
      </c>
      <c r="U545" s="23"/>
      <c r="V545" s="121" t="str">
        <f t="shared" ref="V545" si="1909" xml:space="preserve">
IF(COUNTIFS(I545:I549,I545,L545:L549,"=Mídia especializada")&gt;1,"Erro: há repetição de empresa de mídia especializada para o item sendo precificado - B09.01a05",
IF(COUNTIFS(I545:I549,I546,L545:L549,"=Mídia especializada")&gt;1,"Erro: há repetição de empresa de mídia especializada para o item sendo precificado - B09.01a05",
IF(COUNTIFS(I545:I549,I547,L545:L549,"=Mídia especializada")&gt;1,"Erro: há repetição de empresa de mídia especializada para o item sendo precificado - B09.01a05",
IF(COUNTIFS(I545:I549,I548,L545:L549,"=Mídia especializada")&gt;1,"Erro: há repetição de empresa de mídia especializada para o item sendo precificado - B09.01a05",
IF(COUNTIFS(I545:I549,I549,L545:L549,"=Mídia especializada")&gt;1,"Erro: há repetição de empresa de mídia especializada para o item sendo precificado - B09.01a05",
"***")))))</f>
        <v>***</v>
      </c>
      <c r="W545" s="119" t="str">
        <f t="shared" ref="W545" si="1910" xml:space="preserve">
IF(COUNTIFS(I545:I549,I545,L545:L549,"=Orçamento de empresa")&gt;1,"Erro: há repetição de empresa de orçamento de empresa para o item sendo precificado - B10.01a05",
IF(COUNTIFS(I545:I549,I546,L545:L549,"=Orçamento de empresa")&gt;1,"Erro: há repetição de empresa de orçamento de empresa para o item sendo precificado - B10.01a05",
IF(COUNTIFS(I545:I549,I547,L545:L549,"=Orçamento de empresa")&gt;1,"Erro: há repetição de empresa de orçamento de empresa para o item sendo precificado - B10.01a05",
IF(COUNTIFS(I545:I549,I548,L545:L549,"=Orçamento de empresa")&gt;1,"Erro: há repetição de empresa de orçamento de empresa para o item sendo precificado - B10.01a05",
IF(COUNTIFS(I545:I549,I549,L545:L549,"=Orçamento de empresa")&gt;1,"Erro: há repetição de empresa de orçamento de empresa para o item sendo precificado - B10.01a05",
"***")))))</f>
        <v>***</v>
      </c>
      <c r="X545" s="119" t="str">
        <f t="shared" ref="X545" si="1911" xml:space="preserve">
IF(AND(I545="Compras governamentais",K545&lt;&gt;"",L545="Orçamento de empresa"),"Erro: a fonte de preços informada é incompatível com compras governamentais - B11.01a05",
IF(AND(I546="Compras governamentais",K546&lt;&gt;"",L546="Orçamento de empresa"),"Erro: a fonte de preços informada é incompatível com compras governamentais - B11.01a05",
IF(AND(I547="Compras governamentais",K547&lt;&gt;"",L547="Orçamento de empresa"),"Erro: a fonte de preços informada é incompatível com compras governamentais - B11.01a05",
IF(AND(I548="Compras governamentais",K548&lt;&gt;"",L548="Orçamento de empresa"),"Erro: a fonte de preços informada é incompatível com compras governamentais - B11.01a05",
IF(AND(I549="Compras governamentais",K549&lt;&gt;"",L549="Orçamento de empresa"),"Erro: a fonte de preços informada é incompatível com compras governamentais - B11.01a05",
"***")))))</f>
        <v>***</v>
      </c>
      <c r="Y545" s="119" t="str">
        <f t="shared" ref="Y545" si="1912" xml:space="preserve">
IF(AND(I545="Compras governamentais",K545&lt;&gt;"",L545="Mídia especializada"),"Erro: a fonte de preços informada é incompatível com compras governamentais - B12.01a05",
IF(AND(I546="Compras governamentais",K546&lt;&gt;"",L546="Mídia especializada"),"Erro: a fonte de preços informada é incompatível com compras governamentais - B12.01a05",
IF(AND(I547="Compras governamentais",K547&lt;&gt;"",L547="Mídia especializada"),"Erro: a fonte de preços informada é incompatível com compras governamentais - B12.01a05",
IF(AND(I548="Compras governamentais",K548&lt;&gt;"",L548="Mídia especializada"),"Erro: a fonte de preços informada é incompatível com compras governamentais - B12.01a05",
IF(AND(I549="Compras governamentais",K549&lt;&gt;"",L549="Mídia especializada"),"Erro: a fonte de preços informada é incompatível com compras governamentais - B12.01a05",
"***")))))</f>
        <v>***</v>
      </c>
      <c r="Z545" s="119" t="str">
        <f t="shared" ref="Z545" si="1913" xml:space="preserve">
IF(AND(I546&lt;&gt;"",OR(I545="")),"Erro: há linhas sendo puladas - B13.01a04",
IF(AND(I547&lt;&gt;"",OR(I545="",I546="")),"Erro: há linhas sendo puladas - B13.01a04",
IF(AND(I548&lt;&gt;"",OR(I545="",I546="",I547="")),"Erro: há linhas sendo puladas - B13.01a04",
IF(AND(I549&lt;&gt;"",OR(I545="",I546="",I547="",I548="")),"Erro: há linhas sendo puladas - B13.01a04",
"***"))))</f>
        <v>***</v>
      </c>
      <c r="AA545" s="119" t="str">
        <f t="shared" ref="AA545" si="1914" xml:space="preserve">
IF(AND(K546&lt;&gt;"",OR(K545="")),"Erro: há linhas sendo puladas - B14.01a05",
IF(AND(K547&lt;&gt;"",OR(K545="",K546="")),"Erro: há linhas sendo puladas - B14.01a05",
IF(AND(K548&lt;&gt;"",OR(K545="",K546="",K547="")),"Erro: há linhas sendo puladas - B14.01a05",
IF(AND(K549&lt;&gt;"",OR(K545="",K546="",K547="",K548="")),"Erro: há linhas sendo puladas - B14.01a05",
"***"))))</f>
        <v>***</v>
      </c>
      <c r="AB545" s="119" t="str">
        <f t="shared" ref="AB545" si="1915" xml:space="preserve">
IF(AND(L546&lt;&gt;"",OR(L545="")),"Erro: há linhas sendo puladas - B15.01a05",
IF(AND(L547&lt;&gt;"",OR(L545="",L546="")),"Erro: há linhas sendo puladas - B15.01a05",
IF(AND(L548&lt;&gt;"",OR(L545="",L546="",L547="")),"Erro: há linhas sendo puladas - B15.01a05",
IF(AND(L549&lt;&gt;"",OR(L545="",L546="",L547="",L548="")),"Erro: há linhas sendo puladas - B15.01a05",
"***"))))</f>
        <v>***</v>
      </c>
      <c r="AC545" s="119" t="str">
        <f t="shared" ref="AC545" si="1916" xml:space="preserve">
IF(AND(M546&lt;&gt;"",OR(M545="")),"Erro: há linhas sendo puladas - B16.01a05",
IF(AND(M547&lt;&gt;"",OR(M545="",M546="")),"Erro: há linhas sendo puladas - B16.01a05",
IF(AND(M548&lt;&gt;"",OR(M545="",M546="",M547="")),"Erro: há linhas sendo puladas - B16.01a05",
IF(AND(M549&lt;&gt;"",OR(M545="",M546="",M547="",M548="")),"Erro: há linhas sendo puladas - B16.01a05",
"***"))))</f>
        <v>***</v>
      </c>
      <c r="AD545" s="131" t="str">
        <f t="shared" ref="AD545" si="1917" xml:space="preserve">
IF(T545&lt;&gt;"Preenchimento correto","",
IF(K545="","",
IF(M545="Não válido","",
K545)))</f>
        <v/>
      </c>
    </row>
    <row r="546" spans="1:30" ht="15" customHeight="1">
      <c r="A546" s="242"/>
      <c r="B546" s="216"/>
      <c r="C546" s="217"/>
      <c r="D546" s="218"/>
      <c r="E546" s="219"/>
      <c r="F546" s="220"/>
      <c r="G546" s="221"/>
      <c r="H546" s="35">
        <v>2</v>
      </c>
      <c r="I546" s="172"/>
      <c r="J546" s="36" t="str">
        <f xml:space="preserve">
IF(I546="","",
VLOOKUP(I546,'BD EMPRES'!$B$8:$C$507,2,FALSE))</f>
        <v/>
      </c>
      <c r="K546" s="178"/>
      <c r="L546" s="179"/>
      <c r="M546" s="179"/>
      <c r="N546" s="180"/>
      <c r="O546" s="223"/>
      <c r="P546" s="228"/>
      <c r="Q546" s="230"/>
      <c r="R546" s="232"/>
      <c r="S546" s="234"/>
      <c r="T546" s="236"/>
      <c r="U546" s="23"/>
      <c r="V546" s="122"/>
      <c r="W546" s="118"/>
      <c r="X546" s="118"/>
      <c r="Y546" s="118"/>
      <c r="Z546" s="118"/>
      <c r="AA546" s="118"/>
      <c r="AB546" s="118"/>
      <c r="AC546" s="118"/>
      <c r="AD546" s="132" t="str">
        <f t="shared" ref="AD546" si="1918" xml:space="preserve">
IF(T545&lt;&gt;"Preenchimento correto","",
IF(K546="","",
IF(M546="Não válido","",
K546)))</f>
        <v/>
      </c>
    </row>
    <row r="547" spans="1:30" ht="15" customHeight="1">
      <c r="A547" s="242"/>
      <c r="B547" s="216"/>
      <c r="C547" s="217"/>
      <c r="D547" s="218"/>
      <c r="E547" s="219"/>
      <c r="F547" s="220"/>
      <c r="G547" s="221"/>
      <c r="H547" s="35">
        <v>3</v>
      </c>
      <c r="I547" s="172"/>
      <c r="J547" s="36" t="str">
        <f xml:space="preserve">
IF(I547="","",
VLOOKUP(I547,'BD EMPRES'!$B$8:$C$507,2,FALSE))</f>
        <v/>
      </c>
      <c r="K547" s="178"/>
      <c r="L547" s="179"/>
      <c r="M547" s="179"/>
      <c r="N547" s="180"/>
      <c r="O547" s="223"/>
      <c r="P547" s="228"/>
      <c r="Q547" s="230"/>
      <c r="R547" s="232"/>
      <c r="S547" s="234"/>
      <c r="T547" s="236"/>
      <c r="U547" s="23"/>
      <c r="V547" s="122"/>
      <c r="W547" s="118"/>
      <c r="X547" s="118"/>
      <c r="Y547" s="118"/>
      <c r="Z547" s="118"/>
      <c r="AA547" s="118"/>
      <c r="AB547" s="118"/>
      <c r="AC547" s="118"/>
      <c r="AD547" s="132" t="str">
        <f t="shared" ref="AD547" si="1919" xml:space="preserve">
IF(T545&lt;&gt;"Preenchimento correto","",
IF(K547="","",
IF(M547="Não válido","",
K547)))</f>
        <v/>
      </c>
    </row>
    <row r="548" spans="1:30" ht="15" customHeight="1">
      <c r="A548" s="242"/>
      <c r="B548" s="216"/>
      <c r="C548" s="217"/>
      <c r="D548" s="218"/>
      <c r="E548" s="219"/>
      <c r="F548" s="220"/>
      <c r="G548" s="221"/>
      <c r="H548" s="35">
        <v>4</v>
      </c>
      <c r="I548" s="172"/>
      <c r="J548" s="36" t="str">
        <f xml:space="preserve">
IF(I548="","",
VLOOKUP(I548,'BD EMPRES'!$B$8:$C$507,2,FALSE))</f>
        <v/>
      </c>
      <c r="K548" s="178"/>
      <c r="L548" s="179"/>
      <c r="M548" s="179"/>
      <c r="N548" s="180"/>
      <c r="O548" s="223"/>
      <c r="P548" s="228"/>
      <c r="Q548" s="230"/>
      <c r="R548" s="232"/>
      <c r="S548" s="234"/>
      <c r="T548" s="236"/>
      <c r="U548" s="23"/>
      <c r="V548" s="122"/>
      <c r="W548" s="118"/>
      <c r="X548" s="118"/>
      <c r="Y548" s="118"/>
      <c r="Z548" s="118"/>
      <c r="AA548" s="118"/>
      <c r="AB548" s="118"/>
      <c r="AC548" s="118"/>
      <c r="AD548" s="132" t="str">
        <f t="shared" ref="AD548" si="1920" xml:space="preserve">
IF(T545&lt;&gt;"Preenchimento correto","",
IF(K548="","",
IF(M548="Não válido","",
K548)))</f>
        <v/>
      </c>
    </row>
    <row r="549" spans="1:30" ht="15" customHeight="1">
      <c r="A549" s="242"/>
      <c r="B549" s="216"/>
      <c r="C549" s="217"/>
      <c r="D549" s="218"/>
      <c r="E549" s="219"/>
      <c r="F549" s="220"/>
      <c r="G549" s="221"/>
      <c r="H549" s="37">
        <v>5</v>
      </c>
      <c r="I549" s="172"/>
      <c r="J549" s="38" t="str">
        <f xml:space="preserve">
IF(I549="","",
VLOOKUP(I549,'BD EMPRES'!$B$8:$C$507,2,FALSE))</f>
        <v/>
      </c>
      <c r="K549" s="183"/>
      <c r="L549" s="181"/>
      <c r="M549" s="181"/>
      <c r="N549" s="182"/>
      <c r="O549" s="224"/>
      <c r="P549" s="228"/>
      <c r="Q549" s="230"/>
      <c r="R549" s="232"/>
      <c r="S549" s="234"/>
      <c r="T549" s="236"/>
      <c r="U549" s="23"/>
      <c r="V549" s="133"/>
      <c r="W549" s="134"/>
      <c r="X549" s="134"/>
      <c r="Y549" s="134"/>
      <c r="Z549" s="134"/>
      <c r="AA549" s="134"/>
      <c r="AB549" s="134"/>
      <c r="AC549" s="134"/>
      <c r="AD549" s="135" t="str">
        <f t="shared" ref="AD549" si="1921" xml:space="preserve">
IF(T545&gt;"Preenchimento correto","",
IF(K549="","",
IF(M549="Não válido","",
K549)))</f>
        <v/>
      </c>
    </row>
    <row r="550" spans="1:30" ht="15" customHeight="1">
      <c r="A550" s="242"/>
      <c r="B550" s="216" t="str">
        <f>IF(OR('BD ITEM'!$Q120&lt;&gt;"Preenchimento correto"),"",'BD ITEM'!B120)</f>
        <v/>
      </c>
      <c r="C550" s="217" t="str">
        <f>IF(OR('BD ITEM'!$Q120&lt;&gt;"Preenchimento correto"),"",'BD ITEM'!C120)</f>
        <v/>
      </c>
      <c r="D550" s="218" t="str">
        <f>IF(OR('BD ITEM'!$Q120&lt;&gt;"Preenchimento correto"),"",'BD ITEM'!D120)</f>
        <v/>
      </c>
      <c r="E550" s="219" t="str">
        <f>IF(OR('BD ITEM'!$Q120&lt;&gt;"Preenchimento correto"),"",'BD ITEM'!J120)</f>
        <v/>
      </c>
      <c r="F550" s="220" t="str">
        <f>IF(OR('BD ITEM'!$Q120&lt;&gt;"Preenchimento correto"),"",'BD ITEM'!K120)</f>
        <v/>
      </c>
      <c r="G550" s="221" t="str">
        <f>IF(OR('BD ITEM'!$Q120&lt;&gt;"Preenchimento correto"),"",'BD ITEM'!L120)</f>
        <v/>
      </c>
      <c r="H550" s="39">
        <v>1</v>
      </c>
      <c r="I550" s="173"/>
      <c r="J550" s="34" t="str">
        <f xml:space="preserve">
IF(I550="","",
VLOOKUP(I550,'BD EMPRES'!$B$8:$C$507,2,FALSE))</f>
        <v/>
      </c>
      <c r="K550" s="175"/>
      <c r="L550" s="176"/>
      <c r="M550" s="176"/>
      <c r="N550" s="177"/>
      <c r="O550" s="222"/>
      <c r="P550" s="228" t="str">
        <f t="shared" ref="P550" si="1922" xml:space="preserve">
IF(AND(K550="",K551="",K552="",K553="",K554=""),"",
COUNTIFS(K550:K554,"&lt;&gt;""",M550:M554,"=Válido"))</f>
        <v/>
      </c>
      <c r="Q550" s="230" t="str">
        <f t="shared" ref="Q550" si="1923" xml:space="preserve">
IF(T550&lt;&gt;"Preenchimento correto","",
IF(P550=1,0,
IF(P550=0,"",
IF(P550="","",
ROUND(_xlfn.STDEV.S(AD550:AD554)/AVERAGE(AD550:AD554),4)))))</f>
        <v/>
      </c>
      <c r="R550" s="232" t="str">
        <f t="shared" ref="R550" si="1924" xml:space="preserve">
IF(T550&lt;&gt;"Preenchimento correto","",
IF(P550="","",
IF(P550=0,"",
IF(O550="","",
IF(O550="Menor valor",MIN(AD550:AD554),
IF(AND(O550="Tend. central",Q550&lt;=0.25),ROUND(AVERAGE(AD550:AD554),2),
IF(AND(O550="Tend. central",Q550&gt;0.25),ROUND(MEDIAN(AD550:AD554),2))))))))</f>
        <v/>
      </c>
      <c r="S550" s="234" t="str">
        <f t="shared" ref="S550" si="1925" xml:space="preserve">
IF(T550&lt;&gt;"Preenchimento correto","",
IF(O550="","",
IF(P550="","",
IF(P550=0,"",
IF(OR(G550="",R550=""),"",
G550*R550)))))</f>
        <v/>
      </c>
      <c r="T550" s="236" t="str">
        <f t="shared" ref="T550" si="1926" xml:space="preserve">
IF(AND(A550="",B550="",I550="",I551="",I552="",I553="",I554="",K550="",K551="",K552="",K553="",K554="",L550="",L551="",L552="",L553="",L554="",M550="",M551="",M552="",M553="",M554="",O550=""),"",
IF(A550="","Preenchimento incompleto: falta informar o ID SEC - B01.01",
IF(AND(A550&lt;&gt;"",B550&lt;&gt;"",I550="",I551="",I552="",I553="",I554="",K550="",K551="",K552="",K553="",K554="",L550="",L551="",L552="",L553="",L554="",M550="",M551="",M552="",M553="",M554="",O550=""),"Preenchimento incompleto: item sem nenhuma informação de empresa e preço e fonte de preço e validade do orçamento e modalidade de cálculo - B02.01",
IF(AND(B550="",OR(I550&lt;&gt;"",I551&lt;&gt;"",I552&lt;&gt;"",I553&lt;&gt;"",I554&lt;&gt;"",K550&lt;&gt;"",K551&lt;&gt;"",K552&lt;&gt;"",K553&lt;&gt;"",K554&lt;&gt;"",L550&lt;&gt;"",L551&lt;&gt;"",L552&lt;&gt;"",L553&lt;&gt;"",L554&lt;&gt;"",M550&lt;&gt;"",M551&lt;&gt;"",M552&lt;&gt;"",M553&lt;&gt;"",M554&lt;&gt;"",O550&lt;&gt;"")),"Erro: há empresa(s) e/ou preço(s) e/ou fonte(s) de preço e/ou validade(s) do orçamento e/ou modalidade de cálculo informados para item inexistente - B03.01",
IF(AND(I550&lt;&gt;"",OR(K550="",L550="",M550="",O550="")),"Preenchimento incompleto: empresa sem preço e(ou) fonte de preço e(ou) validade do orçamento e(ou) modalidade de cálculo associados - B04.01",
IF(AND(I551&lt;&gt;"",OR(K551="",L551="",M551="",O550="")),"Preenchimento incompleto: empresa sem preço e(ou) fonte de preço e(ou) validade do orçamento e(ou) modalidade de cálculo associados - B04.02",
IF(AND(I552&lt;&gt;"",OR(K552="",L552="",M552="",O550="")),"Preenchimento incompleto: empresa sem preço e(ou) fonte de preço e(ou) validade do orçamento e(ou) modalidade de cálculo associados - B04.03",
IF(AND(I553&lt;&gt;"",OR(K553="",L553="",M553="",O550="")),"Preenchimento incompleto: empresa sem preço e(ou) fonte de preço e(ou) validade do orçamento e(ou) modalidade de cálculo associados - B04.04",
IF(AND(I554&lt;&gt;"",OR(K554="",L554="",M554="",O550="")),"Preenchimento incompleto: empresa sem preço e(ou) fonte de preço e(ou) validade do orçamento e(ou) modalidade de cálculo associados - B04.05",
IF(AND(K550&lt;&gt;"",OR(I550="",L550="",M550="",O550="")),"Preenchimento incompleto: preço sem empresa e(ou) fonte do preço associados e(ou) validade do orçamento e(ou) modalidade de cálculo associados - B05.01",
IF(AND(K551&lt;&gt;"",OR(I551="",L551="",M551="",O550="")),"Preenchimento incompleto: preço sem empresa e(ou) fonte do preço associados e(ou) validade do orçamento e(ou) modalidade de cálculo associados - B05.02",
IF(AND(K552&lt;&gt;"",OR(I552="",L552="",M552="",O550="")),"Preenchimento incompleto: preço sem empresa e(ou) fonte do preço associados e(ou) validade do orçamento e(ou) modalidade de cálculo associados - B05.03",
IF(AND(K553&lt;&gt;"",OR(I553="",L553="",M553="",O550="")),"Preenchimento incompleto: preço sem empresa e(ou) fonte do preço associados e(ou) validade do orçamento e(ou) modalidade de cálculo associados - B05.04",
IF(AND(K554&lt;&gt;"",OR(I554="",L554="",M554="",O550="")),"Preenchimento incompleto: preço sem empresa e(ou) fonte do preço associados e(ou) validade do orçamento e(ou) modalidade de cálculo associados - B05.05",
IF(AND(L550&lt;&gt;"",OR(K550="",I550="",M550="",O550="")),"Preenchimento incompleto: fonte do preço sem empresa e(ou) preço associados e(ou) validade do orçamento e(ou) modalidade de cálculo associados - B06.01",
IF(AND(L551&lt;&gt;"",OR(K551="",I551="",M551="",O550="")),"Preenchimento incompleto: fonte do preço sem empresa e(ou) preço associados e(ou) validade do orçamento e(ou) modalidade de cálculo associados - B06.02",
IF(AND(L552&lt;&gt;"",OR(K552="",I552="",M552="",O550="")),"Preenchimento incompleto: fonte do preço sem empresa e(ou) preço associados e(ou) validade do orçamento e(ou) modalidade de cálculo associados - B06.03",
IF(AND(L553&lt;&gt;"",OR(K553="",I553="",M553="",O550="")),"Preenchimento incompleto: fonte do preço sem empresa e(ou) preço associados e(ou) validade do orçamento e(ou) modalidade de cálculo associados - B06.04",
IF(AND(L554&lt;&gt;"",OR(K554="",I554="",M554="",O550="")),"Preenchimento incompleto: fonte do preço sem empresa e(ou) preço associados e(ou) validade do orçamento e(ou) modalidade de cálculo associados - B06.05",
IF(AND(M550&lt;&gt;"",OR(K550="",I550="",L550="",O550="")),"Preenchimento incompleto: validade do orçamento sem empresa e(ou) preço associados e(ou) fonte do preço e(ou) modalidade de cálculo associados - B07.01",
IF(AND(M551&lt;&gt;"",OR(K551="",I551="",L551="",O550="")),"Preenchimento incompleto: validade do orçamento sem empresa e(ou) preço associados e(ou) fonte do preço e(ou) modalidade de cálculo associados - B07.02",
IF(AND(M552&lt;&gt;"",OR(K552="",I552="",L552="",O550="")),"Preenchimento incompleto: validade do orçamento sem empresa e(ou) preço associados e(ou) fonte do preço e(ou) modalidade de cálculo associados - B07.03",
IF(AND(M553&lt;&gt;"",OR(K553="",I553="",L553="",O550="")),"Preenchimento incompleto: validade do orçamento sem empresa e(ou) preço associados e(ou) fonte do preço e(ou) modalidade de cálculo associados - B07.04",
IF(AND(M554&lt;&gt;"",OR(K554="",I554="",L554="",O550="")),"Preenchimento incompleto: validade do orçamento sem empresa e(ou) preço associados e(ou) fonte do preço e(ou) modalidade de cálculo associados - B07.05",
IF(O550="","Preenchimento incompleto: modalidade de cálculo não informada - B08.01",
IF(V550="Erro: há repetição de empresa de mídia especializada para o item sendo precificado - B09.01a05","Erro: há repetição de empresa de mídia especializada para o item sendo precificado - B09.01a05",
IF(W550="Erro: há repetição de empresa de orçamento de empresa para o item sendo precificado - B10.01a05","Erro: há repetição de empresa de orçamento de empresa para o item sendo precificado - B10.01a05",
IF(X550="Erro: a fonte de preços informada é incompatível com compras governamentais - B11.01a05","Erro: a fonte de preços informada é incompatível com compras governamentais - B11.01a05",
IF(Y550="Erro: a fonte de preços informada é incompatível com compras governamentais - B12.01a05","Erro: a fonte de preços informada é incompatível com compras governamentais - B12.01a05",
IF(Z550="Erro: há linhas sendo puladas - B13.01a04","Erro: há linhas sendo puladas - B13.01a04",
IF(AA550="Erro: há linhas sendo puladas - B14.01a05","Erro: há linhas sendo puladas - B14.01a05",
IF(AB550="Erro: há linhas sendo puladas - B15.01a05","Erro: há linhas sendo puladas - B15.01a05",
IF(AC550="Erro: há linhas sendo puladas - B16.01a05","Erro: há linhas sendo puladas - B16.01a05",
IF(AND(P550&lt;&gt;"",P550=0),"Preenchimento incompleto: número de propostas válidas igual a zero - B17.01",
"Preenchimento correto"))))))))))))))))))))))))))))))))))</f>
        <v/>
      </c>
      <c r="U550" s="23"/>
      <c r="V550" s="121" t="str">
        <f t="shared" ref="V550" si="1927" xml:space="preserve">
IF(COUNTIFS(I550:I554,I550,L550:L554,"=Mídia especializada")&gt;1,"Erro: há repetição de empresa de mídia especializada para o item sendo precificado - B09.01a05",
IF(COUNTIFS(I550:I554,I551,L550:L554,"=Mídia especializada")&gt;1,"Erro: há repetição de empresa de mídia especializada para o item sendo precificado - B09.01a05",
IF(COUNTIFS(I550:I554,I552,L550:L554,"=Mídia especializada")&gt;1,"Erro: há repetição de empresa de mídia especializada para o item sendo precificado - B09.01a05",
IF(COUNTIFS(I550:I554,I553,L550:L554,"=Mídia especializada")&gt;1,"Erro: há repetição de empresa de mídia especializada para o item sendo precificado - B09.01a05",
IF(COUNTIFS(I550:I554,I554,L550:L554,"=Mídia especializada")&gt;1,"Erro: há repetição de empresa de mídia especializada para o item sendo precificado - B09.01a05",
"***")))))</f>
        <v>***</v>
      </c>
      <c r="W550" s="119" t="str">
        <f t="shared" ref="W550" si="1928" xml:space="preserve">
IF(COUNTIFS(I550:I554,I550,L550:L554,"=Orçamento de empresa")&gt;1,"Erro: há repetição de empresa de orçamento de empresa para o item sendo precificado - B10.01a05",
IF(COUNTIFS(I550:I554,I551,L550:L554,"=Orçamento de empresa")&gt;1,"Erro: há repetição de empresa de orçamento de empresa para o item sendo precificado - B10.01a05",
IF(COUNTIFS(I550:I554,I552,L550:L554,"=Orçamento de empresa")&gt;1,"Erro: há repetição de empresa de orçamento de empresa para o item sendo precificado - B10.01a05",
IF(COUNTIFS(I550:I554,I553,L550:L554,"=Orçamento de empresa")&gt;1,"Erro: há repetição de empresa de orçamento de empresa para o item sendo precificado - B10.01a05",
IF(COUNTIFS(I550:I554,I554,L550:L554,"=Orçamento de empresa")&gt;1,"Erro: há repetição de empresa de orçamento de empresa para o item sendo precificado - B10.01a05",
"***")))))</f>
        <v>***</v>
      </c>
      <c r="X550" s="119" t="str">
        <f t="shared" ref="X550" si="1929" xml:space="preserve">
IF(AND(I550="Compras governamentais",K550&lt;&gt;"",L550="Orçamento de empresa"),"Erro: a fonte de preços informada é incompatível com compras governamentais - B11.01a05",
IF(AND(I551="Compras governamentais",K551&lt;&gt;"",L551="Orçamento de empresa"),"Erro: a fonte de preços informada é incompatível com compras governamentais - B11.01a05",
IF(AND(I552="Compras governamentais",K552&lt;&gt;"",L552="Orçamento de empresa"),"Erro: a fonte de preços informada é incompatível com compras governamentais - B11.01a05",
IF(AND(I553="Compras governamentais",K553&lt;&gt;"",L553="Orçamento de empresa"),"Erro: a fonte de preços informada é incompatível com compras governamentais - B11.01a05",
IF(AND(I554="Compras governamentais",K554&lt;&gt;"",L554="Orçamento de empresa"),"Erro: a fonte de preços informada é incompatível com compras governamentais - B11.01a05",
"***")))))</f>
        <v>***</v>
      </c>
      <c r="Y550" s="119" t="str">
        <f t="shared" ref="Y550" si="1930" xml:space="preserve">
IF(AND(I550="Compras governamentais",K550&lt;&gt;"",L550="Mídia especializada"),"Erro: a fonte de preços informada é incompatível com compras governamentais - B12.01a05",
IF(AND(I551="Compras governamentais",K551&lt;&gt;"",L551="Mídia especializada"),"Erro: a fonte de preços informada é incompatível com compras governamentais - B12.01a05",
IF(AND(I552="Compras governamentais",K552&lt;&gt;"",L552="Mídia especializada"),"Erro: a fonte de preços informada é incompatível com compras governamentais - B12.01a05",
IF(AND(I553="Compras governamentais",K553&lt;&gt;"",L553="Mídia especializada"),"Erro: a fonte de preços informada é incompatível com compras governamentais - B12.01a05",
IF(AND(I554="Compras governamentais",K554&lt;&gt;"",L554="Mídia especializada"),"Erro: a fonte de preços informada é incompatível com compras governamentais - B12.01a05",
"***")))))</f>
        <v>***</v>
      </c>
      <c r="Z550" s="119" t="str">
        <f t="shared" ref="Z550" si="1931" xml:space="preserve">
IF(AND(I551&lt;&gt;"",OR(I550="")),"Erro: há linhas sendo puladas - B13.01a04",
IF(AND(I552&lt;&gt;"",OR(I550="",I551="")),"Erro: há linhas sendo puladas - B13.01a04",
IF(AND(I553&lt;&gt;"",OR(I550="",I551="",I552="")),"Erro: há linhas sendo puladas - B13.01a04",
IF(AND(I554&lt;&gt;"",OR(I550="",I551="",I552="",I553="")),"Erro: há linhas sendo puladas - B13.01a04",
"***"))))</f>
        <v>***</v>
      </c>
      <c r="AA550" s="119" t="str">
        <f t="shared" ref="AA550" si="1932" xml:space="preserve">
IF(AND(K551&lt;&gt;"",OR(K550="")),"Erro: há linhas sendo puladas - B14.01a05",
IF(AND(K552&lt;&gt;"",OR(K550="",K551="")),"Erro: há linhas sendo puladas - B14.01a05",
IF(AND(K553&lt;&gt;"",OR(K550="",K551="",K552="")),"Erro: há linhas sendo puladas - B14.01a05",
IF(AND(K554&lt;&gt;"",OR(K550="",K551="",K552="",K553="")),"Erro: há linhas sendo puladas - B14.01a05",
"***"))))</f>
        <v>***</v>
      </c>
      <c r="AB550" s="119" t="str">
        <f t="shared" ref="AB550" si="1933" xml:space="preserve">
IF(AND(L551&lt;&gt;"",OR(L550="")),"Erro: há linhas sendo puladas - B15.01a05",
IF(AND(L552&lt;&gt;"",OR(L550="",L551="")),"Erro: há linhas sendo puladas - B15.01a05",
IF(AND(L553&lt;&gt;"",OR(L550="",L551="",L552="")),"Erro: há linhas sendo puladas - B15.01a05",
IF(AND(L554&lt;&gt;"",OR(L550="",L551="",L552="",L553="")),"Erro: há linhas sendo puladas - B15.01a05",
"***"))))</f>
        <v>***</v>
      </c>
      <c r="AC550" s="119" t="str">
        <f t="shared" ref="AC550" si="1934" xml:space="preserve">
IF(AND(M551&lt;&gt;"",OR(M550="")),"Erro: há linhas sendo puladas - B16.01a05",
IF(AND(M552&lt;&gt;"",OR(M550="",M551="")),"Erro: há linhas sendo puladas - B16.01a05",
IF(AND(M553&lt;&gt;"",OR(M550="",M551="",M552="")),"Erro: há linhas sendo puladas - B16.01a05",
IF(AND(M554&lt;&gt;"",OR(M550="",M551="",M552="",M553="")),"Erro: há linhas sendo puladas - B16.01a05",
"***"))))</f>
        <v>***</v>
      </c>
      <c r="AD550" s="131" t="str">
        <f t="shared" ref="AD550" si="1935" xml:space="preserve">
IF(T550&lt;&gt;"Preenchimento correto","",
IF(K550="","",
IF(M550="Não válido","",
K550)))</f>
        <v/>
      </c>
    </row>
    <row r="551" spans="1:30" ht="15" customHeight="1">
      <c r="A551" s="242"/>
      <c r="B551" s="216"/>
      <c r="C551" s="217"/>
      <c r="D551" s="218"/>
      <c r="E551" s="219"/>
      <c r="F551" s="220"/>
      <c r="G551" s="221"/>
      <c r="H551" s="35">
        <v>2</v>
      </c>
      <c r="I551" s="172"/>
      <c r="J551" s="36" t="str">
        <f xml:space="preserve">
IF(I551="","",
VLOOKUP(I551,'BD EMPRES'!$B$8:$C$507,2,FALSE))</f>
        <v/>
      </c>
      <c r="K551" s="178"/>
      <c r="L551" s="179"/>
      <c r="M551" s="179"/>
      <c r="N551" s="180"/>
      <c r="O551" s="223"/>
      <c r="P551" s="228"/>
      <c r="Q551" s="230"/>
      <c r="R551" s="232"/>
      <c r="S551" s="234"/>
      <c r="T551" s="236"/>
      <c r="U551" s="23"/>
      <c r="V551" s="122"/>
      <c r="W551" s="118"/>
      <c r="X551" s="118"/>
      <c r="Y551" s="118"/>
      <c r="Z551" s="118"/>
      <c r="AA551" s="118"/>
      <c r="AB551" s="118"/>
      <c r="AC551" s="118"/>
      <c r="AD551" s="132" t="str">
        <f t="shared" ref="AD551" si="1936" xml:space="preserve">
IF(T550&lt;&gt;"Preenchimento correto","",
IF(K551="","",
IF(M551="Não válido","",
K551)))</f>
        <v/>
      </c>
    </row>
    <row r="552" spans="1:30" ht="15" customHeight="1">
      <c r="A552" s="242"/>
      <c r="B552" s="216"/>
      <c r="C552" s="217"/>
      <c r="D552" s="218"/>
      <c r="E552" s="219"/>
      <c r="F552" s="220"/>
      <c r="G552" s="221"/>
      <c r="H552" s="35">
        <v>3</v>
      </c>
      <c r="I552" s="172"/>
      <c r="J552" s="36" t="str">
        <f xml:space="preserve">
IF(I552="","",
VLOOKUP(I552,'BD EMPRES'!$B$8:$C$507,2,FALSE))</f>
        <v/>
      </c>
      <c r="K552" s="178"/>
      <c r="L552" s="179"/>
      <c r="M552" s="179"/>
      <c r="N552" s="180"/>
      <c r="O552" s="223"/>
      <c r="P552" s="228"/>
      <c r="Q552" s="230"/>
      <c r="R552" s="232"/>
      <c r="S552" s="234"/>
      <c r="T552" s="236"/>
      <c r="U552" s="23"/>
      <c r="V552" s="122"/>
      <c r="W552" s="118"/>
      <c r="X552" s="118"/>
      <c r="Y552" s="118"/>
      <c r="Z552" s="118"/>
      <c r="AA552" s="118"/>
      <c r="AB552" s="118"/>
      <c r="AC552" s="118"/>
      <c r="AD552" s="132" t="str">
        <f t="shared" ref="AD552" si="1937" xml:space="preserve">
IF(T550&lt;&gt;"Preenchimento correto","",
IF(K552="","",
IF(M552="Não válido","",
K552)))</f>
        <v/>
      </c>
    </row>
    <row r="553" spans="1:30" ht="15" customHeight="1">
      <c r="A553" s="242"/>
      <c r="B553" s="216"/>
      <c r="C553" s="217"/>
      <c r="D553" s="218"/>
      <c r="E553" s="219"/>
      <c r="F553" s="220"/>
      <c r="G553" s="221"/>
      <c r="H553" s="35">
        <v>4</v>
      </c>
      <c r="I553" s="172"/>
      <c r="J553" s="36" t="str">
        <f xml:space="preserve">
IF(I553="","",
VLOOKUP(I553,'BD EMPRES'!$B$8:$C$507,2,FALSE))</f>
        <v/>
      </c>
      <c r="K553" s="178"/>
      <c r="L553" s="179"/>
      <c r="M553" s="179"/>
      <c r="N553" s="180"/>
      <c r="O553" s="223"/>
      <c r="P553" s="228"/>
      <c r="Q553" s="230"/>
      <c r="R553" s="232"/>
      <c r="S553" s="234"/>
      <c r="T553" s="236"/>
      <c r="U553" s="23"/>
      <c r="V553" s="122"/>
      <c r="W553" s="118"/>
      <c r="X553" s="118"/>
      <c r="Y553" s="118"/>
      <c r="Z553" s="118"/>
      <c r="AA553" s="118"/>
      <c r="AB553" s="118"/>
      <c r="AC553" s="118"/>
      <c r="AD553" s="132" t="str">
        <f t="shared" ref="AD553" si="1938" xml:space="preserve">
IF(T550&lt;&gt;"Preenchimento correto","",
IF(K553="","",
IF(M553="Não válido","",
K553)))</f>
        <v/>
      </c>
    </row>
    <row r="554" spans="1:30" ht="15" customHeight="1">
      <c r="A554" s="242"/>
      <c r="B554" s="216"/>
      <c r="C554" s="217"/>
      <c r="D554" s="218"/>
      <c r="E554" s="219"/>
      <c r="F554" s="220"/>
      <c r="G554" s="221"/>
      <c r="H554" s="37">
        <v>5</v>
      </c>
      <c r="I554" s="172"/>
      <c r="J554" s="38" t="str">
        <f xml:space="preserve">
IF(I554="","",
VLOOKUP(I554,'BD EMPRES'!$B$8:$C$507,2,FALSE))</f>
        <v/>
      </c>
      <c r="K554" s="183"/>
      <c r="L554" s="181"/>
      <c r="M554" s="181"/>
      <c r="N554" s="182"/>
      <c r="O554" s="224"/>
      <c r="P554" s="228"/>
      <c r="Q554" s="230"/>
      <c r="R554" s="232"/>
      <c r="S554" s="234"/>
      <c r="T554" s="236"/>
      <c r="U554" s="23"/>
      <c r="V554" s="133"/>
      <c r="W554" s="134"/>
      <c r="X554" s="134"/>
      <c r="Y554" s="134"/>
      <c r="Z554" s="134"/>
      <c r="AA554" s="134"/>
      <c r="AB554" s="134"/>
      <c r="AC554" s="134"/>
      <c r="AD554" s="135" t="str">
        <f t="shared" ref="AD554" si="1939" xml:space="preserve">
IF(T550&gt;"Preenchimento correto","",
IF(K554="","",
IF(M554="Não válido","",
K554)))</f>
        <v/>
      </c>
    </row>
    <row r="555" spans="1:30" ht="15" customHeight="1">
      <c r="A555" s="242"/>
      <c r="B555" s="216" t="str">
        <f>IF(OR('BD ITEM'!$Q121&lt;&gt;"Preenchimento correto"),"",'BD ITEM'!B121)</f>
        <v/>
      </c>
      <c r="C555" s="217" t="str">
        <f>IF(OR('BD ITEM'!$Q121&lt;&gt;"Preenchimento correto"),"",'BD ITEM'!C121)</f>
        <v/>
      </c>
      <c r="D555" s="218" t="str">
        <f>IF(OR('BD ITEM'!$Q121&lt;&gt;"Preenchimento correto"),"",'BD ITEM'!D121)</f>
        <v/>
      </c>
      <c r="E555" s="219" t="str">
        <f>IF(OR('BD ITEM'!$Q121&lt;&gt;"Preenchimento correto"),"",'BD ITEM'!J121)</f>
        <v/>
      </c>
      <c r="F555" s="220" t="str">
        <f>IF(OR('BD ITEM'!$Q121&lt;&gt;"Preenchimento correto"),"",'BD ITEM'!K121)</f>
        <v/>
      </c>
      <c r="G555" s="221" t="str">
        <f>IF(OR('BD ITEM'!$Q121&lt;&gt;"Preenchimento correto"),"",'BD ITEM'!L121)</f>
        <v/>
      </c>
      <c r="H555" s="39">
        <v>1</v>
      </c>
      <c r="I555" s="173"/>
      <c r="J555" s="34" t="str">
        <f xml:space="preserve">
IF(I555="","",
VLOOKUP(I555,'BD EMPRES'!$B$8:$C$507,2,FALSE))</f>
        <v/>
      </c>
      <c r="K555" s="175"/>
      <c r="L555" s="176"/>
      <c r="M555" s="176"/>
      <c r="N555" s="177"/>
      <c r="O555" s="222"/>
      <c r="P555" s="228" t="str">
        <f t="shared" ref="P555" si="1940" xml:space="preserve">
IF(AND(K555="",K556="",K557="",K558="",K559=""),"",
COUNTIFS(K555:K559,"&lt;&gt;""",M555:M559,"=Válido"))</f>
        <v/>
      </c>
      <c r="Q555" s="230" t="str">
        <f t="shared" ref="Q555" si="1941" xml:space="preserve">
IF(T555&lt;&gt;"Preenchimento correto","",
IF(P555=1,0,
IF(P555=0,"",
IF(P555="","",
ROUND(_xlfn.STDEV.S(AD555:AD559)/AVERAGE(AD555:AD559),4)))))</f>
        <v/>
      </c>
      <c r="R555" s="232" t="str">
        <f t="shared" ref="R555" si="1942" xml:space="preserve">
IF(T555&lt;&gt;"Preenchimento correto","",
IF(P555="","",
IF(P555=0,"",
IF(O555="","",
IF(O555="Menor valor",MIN(AD555:AD559),
IF(AND(O555="Tend. central",Q555&lt;=0.25),ROUND(AVERAGE(AD555:AD559),2),
IF(AND(O555="Tend. central",Q555&gt;0.25),ROUND(MEDIAN(AD555:AD559),2))))))))</f>
        <v/>
      </c>
      <c r="S555" s="234" t="str">
        <f t="shared" ref="S555" si="1943" xml:space="preserve">
IF(T555&lt;&gt;"Preenchimento correto","",
IF(O555="","",
IF(P555="","",
IF(P555=0,"",
IF(OR(G555="",R555=""),"",
G555*R555)))))</f>
        <v/>
      </c>
      <c r="T555" s="236" t="str">
        <f t="shared" ref="T555" si="1944" xml:space="preserve">
IF(AND(A555="",B555="",I555="",I556="",I557="",I558="",I559="",K555="",K556="",K557="",K558="",K559="",L555="",L556="",L557="",L558="",L559="",M555="",M556="",M557="",M558="",M559="",O555=""),"",
IF(A555="","Preenchimento incompleto: falta informar o ID SEC - B01.01",
IF(AND(A555&lt;&gt;"",B555&lt;&gt;"",I555="",I556="",I557="",I558="",I559="",K555="",K556="",K557="",K558="",K559="",L555="",L556="",L557="",L558="",L559="",M555="",M556="",M557="",M558="",M559="",O555=""),"Preenchimento incompleto: item sem nenhuma informação de empresa e preço e fonte de preço e validade do orçamento e modalidade de cálculo - B02.01",
IF(AND(B555="",OR(I555&lt;&gt;"",I556&lt;&gt;"",I557&lt;&gt;"",I558&lt;&gt;"",I559&lt;&gt;"",K555&lt;&gt;"",K556&lt;&gt;"",K557&lt;&gt;"",K558&lt;&gt;"",K559&lt;&gt;"",L555&lt;&gt;"",L556&lt;&gt;"",L557&lt;&gt;"",L558&lt;&gt;"",L559&lt;&gt;"",M555&lt;&gt;"",M556&lt;&gt;"",M557&lt;&gt;"",M558&lt;&gt;"",M559&lt;&gt;"",O555&lt;&gt;"")),"Erro: há empresa(s) e/ou preço(s) e/ou fonte(s) de preço e/ou validade(s) do orçamento e/ou modalidade de cálculo informados para item inexistente - B03.01",
IF(AND(I555&lt;&gt;"",OR(K555="",L555="",M555="",O555="")),"Preenchimento incompleto: empresa sem preço e(ou) fonte de preço e(ou) validade do orçamento e(ou) modalidade de cálculo associados - B04.01",
IF(AND(I556&lt;&gt;"",OR(K556="",L556="",M556="",O555="")),"Preenchimento incompleto: empresa sem preço e(ou) fonte de preço e(ou) validade do orçamento e(ou) modalidade de cálculo associados - B04.02",
IF(AND(I557&lt;&gt;"",OR(K557="",L557="",M557="",O555="")),"Preenchimento incompleto: empresa sem preço e(ou) fonte de preço e(ou) validade do orçamento e(ou) modalidade de cálculo associados - B04.03",
IF(AND(I558&lt;&gt;"",OR(K558="",L558="",M558="",O555="")),"Preenchimento incompleto: empresa sem preço e(ou) fonte de preço e(ou) validade do orçamento e(ou) modalidade de cálculo associados - B04.04",
IF(AND(I559&lt;&gt;"",OR(K559="",L559="",M559="",O555="")),"Preenchimento incompleto: empresa sem preço e(ou) fonte de preço e(ou) validade do orçamento e(ou) modalidade de cálculo associados - B04.05",
IF(AND(K555&lt;&gt;"",OR(I555="",L555="",M555="",O555="")),"Preenchimento incompleto: preço sem empresa e(ou) fonte do preço associados e(ou) validade do orçamento e(ou) modalidade de cálculo associados - B05.01",
IF(AND(K556&lt;&gt;"",OR(I556="",L556="",M556="",O555="")),"Preenchimento incompleto: preço sem empresa e(ou) fonte do preço associados e(ou) validade do orçamento e(ou) modalidade de cálculo associados - B05.02",
IF(AND(K557&lt;&gt;"",OR(I557="",L557="",M557="",O555="")),"Preenchimento incompleto: preço sem empresa e(ou) fonte do preço associados e(ou) validade do orçamento e(ou) modalidade de cálculo associados - B05.03",
IF(AND(K558&lt;&gt;"",OR(I558="",L558="",M558="",O555="")),"Preenchimento incompleto: preço sem empresa e(ou) fonte do preço associados e(ou) validade do orçamento e(ou) modalidade de cálculo associados - B05.04",
IF(AND(K559&lt;&gt;"",OR(I559="",L559="",M559="",O555="")),"Preenchimento incompleto: preço sem empresa e(ou) fonte do preço associados e(ou) validade do orçamento e(ou) modalidade de cálculo associados - B05.05",
IF(AND(L555&lt;&gt;"",OR(K555="",I555="",M555="",O555="")),"Preenchimento incompleto: fonte do preço sem empresa e(ou) preço associados e(ou) validade do orçamento e(ou) modalidade de cálculo associados - B06.01",
IF(AND(L556&lt;&gt;"",OR(K556="",I556="",M556="",O555="")),"Preenchimento incompleto: fonte do preço sem empresa e(ou) preço associados e(ou) validade do orçamento e(ou) modalidade de cálculo associados - B06.02",
IF(AND(L557&lt;&gt;"",OR(K557="",I557="",M557="",O555="")),"Preenchimento incompleto: fonte do preço sem empresa e(ou) preço associados e(ou) validade do orçamento e(ou) modalidade de cálculo associados - B06.03",
IF(AND(L558&lt;&gt;"",OR(K558="",I558="",M558="",O555="")),"Preenchimento incompleto: fonte do preço sem empresa e(ou) preço associados e(ou) validade do orçamento e(ou) modalidade de cálculo associados - B06.04",
IF(AND(L559&lt;&gt;"",OR(K559="",I559="",M559="",O555="")),"Preenchimento incompleto: fonte do preço sem empresa e(ou) preço associados e(ou) validade do orçamento e(ou) modalidade de cálculo associados - B06.05",
IF(AND(M555&lt;&gt;"",OR(K555="",I555="",L555="",O555="")),"Preenchimento incompleto: validade do orçamento sem empresa e(ou) preço associados e(ou) fonte do preço e(ou) modalidade de cálculo associados - B07.01",
IF(AND(M556&lt;&gt;"",OR(K556="",I556="",L556="",O555="")),"Preenchimento incompleto: validade do orçamento sem empresa e(ou) preço associados e(ou) fonte do preço e(ou) modalidade de cálculo associados - B07.02",
IF(AND(M557&lt;&gt;"",OR(K557="",I557="",L557="",O555="")),"Preenchimento incompleto: validade do orçamento sem empresa e(ou) preço associados e(ou) fonte do preço e(ou) modalidade de cálculo associados - B07.03",
IF(AND(M558&lt;&gt;"",OR(K558="",I558="",L558="",O555="")),"Preenchimento incompleto: validade do orçamento sem empresa e(ou) preço associados e(ou) fonte do preço e(ou) modalidade de cálculo associados - B07.04",
IF(AND(M559&lt;&gt;"",OR(K559="",I559="",L559="",O555="")),"Preenchimento incompleto: validade do orçamento sem empresa e(ou) preço associados e(ou) fonte do preço e(ou) modalidade de cálculo associados - B07.05",
IF(O555="","Preenchimento incompleto: modalidade de cálculo não informada - B08.01",
IF(V555="Erro: há repetição de empresa de mídia especializada para o item sendo precificado - B09.01a05","Erro: há repetição de empresa de mídia especializada para o item sendo precificado - B09.01a05",
IF(W555="Erro: há repetição de empresa de orçamento de empresa para o item sendo precificado - B10.01a05","Erro: há repetição de empresa de orçamento de empresa para o item sendo precificado - B10.01a05",
IF(X555="Erro: a fonte de preços informada é incompatível com compras governamentais - B11.01a05","Erro: a fonte de preços informada é incompatível com compras governamentais - B11.01a05",
IF(Y555="Erro: a fonte de preços informada é incompatível com compras governamentais - B12.01a05","Erro: a fonte de preços informada é incompatível com compras governamentais - B12.01a05",
IF(Z555="Erro: há linhas sendo puladas - B13.01a04","Erro: há linhas sendo puladas - B13.01a04",
IF(AA555="Erro: há linhas sendo puladas - B14.01a05","Erro: há linhas sendo puladas - B14.01a05",
IF(AB555="Erro: há linhas sendo puladas - B15.01a05","Erro: há linhas sendo puladas - B15.01a05",
IF(AC555="Erro: há linhas sendo puladas - B16.01a05","Erro: há linhas sendo puladas - B16.01a05",
IF(AND(P555&lt;&gt;"",P555=0),"Preenchimento incompleto: número de propostas válidas igual a zero - B17.01",
"Preenchimento correto"))))))))))))))))))))))))))))))))))</f>
        <v/>
      </c>
      <c r="U555" s="23"/>
      <c r="V555" s="121" t="str">
        <f t="shared" ref="V555" si="1945" xml:space="preserve">
IF(COUNTIFS(I555:I559,I555,L555:L559,"=Mídia especializada")&gt;1,"Erro: há repetição de empresa de mídia especializada para o item sendo precificado - B09.01a05",
IF(COUNTIFS(I555:I559,I556,L555:L559,"=Mídia especializada")&gt;1,"Erro: há repetição de empresa de mídia especializada para o item sendo precificado - B09.01a05",
IF(COUNTIFS(I555:I559,I557,L555:L559,"=Mídia especializada")&gt;1,"Erro: há repetição de empresa de mídia especializada para o item sendo precificado - B09.01a05",
IF(COUNTIFS(I555:I559,I558,L555:L559,"=Mídia especializada")&gt;1,"Erro: há repetição de empresa de mídia especializada para o item sendo precificado - B09.01a05",
IF(COUNTIFS(I555:I559,I559,L555:L559,"=Mídia especializada")&gt;1,"Erro: há repetição de empresa de mídia especializada para o item sendo precificado - B09.01a05",
"***")))))</f>
        <v>***</v>
      </c>
      <c r="W555" s="119" t="str">
        <f t="shared" ref="W555" si="1946" xml:space="preserve">
IF(COUNTIFS(I555:I559,I555,L555:L559,"=Orçamento de empresa")&gt;1,"Erro: há repetição de empresa de orçamento de empresa para o item sendo precificado - B10.01a05",
IF(COUNTIFS(I555:I559,I556,L555:L559,"=Orçamento de empresa")&gt;1,"Erro: há repetição de empresa de orçamento de empresa para o item sendo precificado - B10.01a05",
IF(COUNTIFS(I555:I559,I557,L555:L559,"=Orçamento de empresa")&gt;1,"Erro: há repetição de empresa de orçamento de empresa para o item sendo precificado - B10.01a05",
IF(COUNTIFS(I555:I559,I558,L555:L559,"=Orçamento de empresa")&gt;1,"Erro: há repetição de empresa de orçamento de empresa para o item sendo precificado - B10.01a05",
IF(COUNTIFS(I555:I559,I559,L555:L559,"=Orçamento de empresa")&gt;1,"Erro: há repetição de empresa de orçamento de empresa para o item sendo precificado - B10.01a05",
"***")))))</f>
        <v>***</v>
      </c>
      <c r="X555" s="119" t="str">
        <f t="shared" ref="X555" si="1947" xml:space="preserve">
IF(AND(I555="Compras governamentais",K555&lt;&gt;"",L555="Orçamento de empresa"),"Erro: a fonte de preços informada é incompatível com compras governamentais - B11.01a05",
IF(AND(I556="Compras governamentais",K556&lt;&gt;"",L556="Orçamento de empresa"),"Erro: a fonte de preços informada é incompatível com compras governamentais - B11.01a05",
IF(AND(I557="Compras governamentais",K557&lt;&gt;"",L557="Orçamento de empresa"),"Erro: a fonte de preços informada é incompatível com compras governamentais - B11.01a05",
IF(AND(I558="Compras governamentais",K558&lt;&gt;"",L558="Orçamento de empresa"),"Erro: a fonte de preços informada é incompatível com compras governamentais - B11.01a05",
IF(AND(I559="Compras governamentais",K559&lt;&gt;"",L559="Orçamento de empresa"),"Erro: a fonte de preços informada é incompatível com compras governamentais - B11.01a05",
"***")))))</f>
        <v>***</v>
      </c>
      <c r="Y555" s="119" t="str">
        <f t="shared" ref="Y555" si="1948" xml:space="preserve">
IF(AND(I555="Compras governamentais",K555&lt;&gt;"",L555="Mídia especializada"),"Erro: a fonte de preços informada é incompatível com compras governamentais - B12.01a05",
IF(AND(I556="Compras governamentais",K556&lt;&gt;"",L556="Mídia especializada"),"Erro: a fonte de preços informada é incompatível com compras governamentais - B12.01a05",
IF(AND(I557="Compras governamentais",K557&lt;&gt;"",L557="Mídia especializada"),"Erro: a fonte de preços informada é incompatível com compras governamentais - B12.01a05",
IF(AND(I558="Compras governamentais",K558&lt;&gt;"",L558="Mídia especializada"),"Erro: a fonte de preços informada é incompatível com compras governamentais - B12.01a05",
IF(AND(I559="Compras governamentais",K559&lt;&gt;"",L559="Mídia especializada"),"Erro: a fonte de preços informada é incompatível com compras governamentais - B12.01a05",
"***")))))</f>
        <v>***</v>
      </c>
      <c r="Z555" s="119" t="str">
        <f t="shared" ref="Z555" si="1949" xml:space="preserve">
IF(AND(I556&lt;&gt;"",OR(I555="")),"Erro: há linhas sendo puladas - B13.01a04",
IF(AND(I557&lt;&gt;"",OR(I555="",I556="")),"Erro: há linhas sendo puladas - B13.01a04",
IF(AND(I558&lt;&gt;"",OR(I555="",I556="",I557="")),"Erro: há linhas sendo puladas - B13.01a04",
IF(AND(I559&lt;&gt;"",OR(I555="",I556="",I557="",I558="")),"Erro: há linhas sendo puladas - B13.01a04",
"***"))))</f>
        <v>***</v>
      </c>
      <c r="AA555" s="119" t="str">
        <f t="shared" ref="AA555" si="1950" xml:space="preserve">
IF(AND(K556&lt;&gt;"",OR(K555="")),"Erro: há linhas sendo puladas - B14.01a05",
IF(AND(K557&lt;&gt;"",OR(K555="",K556="")),"Erro: há linhas sendo puladas - B14.01a05",
IF(AND(K558&lt;&gt;"",OR(K555="",K556="",K557="")),"Erro: há linhas sendo puladas - B14.01a05",
IF(AND(K559&lt;&gt;"",OR(K555="",K556="",K557="",K558="")),"Erro: há linhas sendo puladas - B14.01a05",
"***"))))</f>
        <v>***</v>
      </c>
      <c r="AB555" s="119" t="str">
        <f t="shared" ref="AB555" si="1951" xml:space="preserve">
IF(AND(L556&lt;&gt;"",OR(L555="")),"Erro: há linhas sendo puladas - B15.01a05",
IF(AND(L557&lt;&gt;"",OR(L555="",L556="")),"Erro: há linhas sendo puladas - B15.01a05",
IF(AND(L558&lt;&gt;"",OR(L555="",L556="",L557="")),"Erro: há linhas sendo puladas - B15.01a05",
IF(AND(L559&lt;&gt;"",OR(L555="",L556="",L557="",L558="")),"Erro: há linhas sendo puladas - B15.01a05",
"***"))))</f>
        <v>***</v>
      </c>
      <c r="AC555" s="119" t="str">
        <f t="shared" ref="AC555" si="1952" xml:space="preserve">
IF(AND(M556&lt;&gt;"",OR(M555="")),"Erro: há linhas sendo puladas - B16.01a05",
IF(AND(M557&lt;&gt;"",OR(M555="",M556="")),"Erro: há linhas sendo puladas - B16.01a05",
IF(AND(M558&lt;&gt;"",OR(M555="",M556="",M557="")),"Erro: há linhas sendo puladas - B16.01a05",
IF(AND(M559&lt;&gt;"",OR(M555="",M556="",M557="",M558="")),"Erro: há linhas sendo puladas - B16.01a05",
"***"))))</f>
        <v>***</v>
      </c>
      <c r="AD555" s="131" t="str">
        <f t="shared" ref="AD555" si="1953" xml:space="preserve">
IF(T555&lt;&gt;"Preenchimento correto","",
IF(K555="","",
IF(M555="Não válido","",
K555)))</f>
        <v/>
      </c>
    </row>
    <row r="556" spans="1:30" ht="15" customHeight="1">
      <c r="A556" s="242"/>
      <c r="B556" s="216"/>
      <c r="C556" s="217"/>
      <c r="D556" s="218"/>
      <c r="E556" s="219"/>
      <c r="F556" s="220"/>
      <c r="G556" s="221"/>
      <c r="H556" s="35">
        <v>2</v>
      </c>
      <c r="I556" s="172"/>
      <c r="J556" s="36" t="str">
        <f xml:space="preserve">
IF(I556="","",
VLOOKUP(I556,'BD EMPRES'!$B$8:$C$507,2,FALSE))</f>
        <v/>
      </c>
      <c r="K556" s="178"/>
      <c r="L556" s="179"/>
      <c r="M556" s="179"/>
      <c r="N556" s="180"/>
      <c r="O556" s="223"/>
      <c r="P556" s="228"/>
      <c r="Q556" s="230"/>
      <c r="R556" s="232"/>
      <c r="S556" s="234"/>
      <c r="T556" s="236"/>
      <c r="U556" s="23"/>
      <c r="V556" s="122"/>
      <c r="W556" s="118"/>
      <c r="X556" s="118"/>
      <c r="Y556" s="118"/>
      <c r="Z556" s="118"/>
      <c r="AA556" s="118"/>
      <c r="AB556" s="118"/>
      <c r="AC556" s="118"/>
      <c r="AD556" s="132" t="str">
        <f t="shared" ref="AD556" si="1954" xml:space="preserve">
IF(T555&lt;&gt;"Preenchimento correto","",
IF(K556="","",
IF(M556="Não válido","",
K556)))</f>
        <v/>
      </c>
    </row>
    <row r="557" spans="1:30" ht="15" customHeight="1">
      <c r="A557" s="242"/>
      <c r="B557" s="216"/>
      <c r="C557" s="217"/>
      <c r="D557" s="218"/>
      <c r="E557" s="219"/>
      <c r="F557" s="220"/>
      <c r="G557" s="221"/>
      <c r="H557" s="35">
        <v>3</v>
      </c>
      <c r="I557" s="172"/>
      <c r="J557" s="36" t="str">
        <f xml:space="preserve">
IF(I557="","",
VLOOKUP(I557,'BD EMPRES'!$B$8:$C$507,2,FALSE))</f>
        <v/>
      </c>
      <c r="K557" s="178"/>
      <c r="L557" s="179"/>
      <c r="M557" s="179"/>
      <c r="N557" s="180"/>
      <c r="O557" s="223"/>
      <c r="P557" s="228"/>
      <c r="Q557" s="230"/>
      <c r="R557" s="232"/>
      <c r="S557" s="234"/>
      <c r="T557" s="236"/>
      <c r="U557" s="23"/>
      <c r="V557" s="122"/>
      <c r="W557" s="118"/>
      <c r="X557" s="118"/>
      <c r="Y557" s="118"/>
      <c r="Z557" s="118"/>
      <c r="AA557" s="118"/>
      <c r="AB557" s="118"/>
      <c r="AC557" s="118"/>
      <c r="AD557" s="132" t="str">
        <f t="shared" ref="AD557" si="1955" xml:space="preserve">
IF(T555&lt;&gt;"Preenchimento correto","",
IF(K557="","",
IF(M557="Não válido","",
K557)))</f>
        <v/>
      </c>
    </row>
    <row r="558" spans="1:30" ht="15" customHeight="1">
      <c r="A558" s="242"/>
      <c r="B558" s="216"/>
      <c r="C558" s="217"/>
      <c r="D558" s="218"/>
      <c r="E558" s="219"/>
      <c r="F558" s="220"/>
      <c r="G558" s="221"/>
      <c r="H558" s="35">
        <v>4</v>
      </c>
      <c r="I558" s="172"/>
      <c r="J558" s="36" t="str">
        <f xml:space="preserve">
IF(I558="","",
VLOOKUP(I558,'BD EMPRES'!$B$8:$C$507,2,FALSE))</f>
        <v/>
      </c>
      <c r="K558" s="178"/>
      <c r="L558" s="179"/>
      <c r="M558" s="179"/>
      <c r="N558" s="180"/>
      <c r="O558" s="223"/>
      <c r="P558" s="228"/>
      <c r="Q558" s="230"/>
      <c r="R558" s="232"/>
      <c r="S558" s="234"/>
      <c r="T558" s="236"/>
      <c r="U558" s="23"/>
      <c r="V558" s="122"/>
      <c r="W558" s="118"/>
      <c r="X558" s="118"/>
      <c r="Y558" s="118"/>
      <c r="Z558" s="118"/>
      <c r="AA558" s="118"/>
      <c r="AB558" s="118"/>
      <c r="AC558" s="118"/>
      <c r="AD558" s="132" t="str">
        <f t="shared" ref="AD558" si="1956" xml:space="preserve">
IF(T555&lt;&gt;"Preenchimento correto","",
IF(K558="","",
IF(M558="Não válido","",
K558)))</f>
        <v/>
      </c>
    </row>
    <row r="559" spans="1:30" ht="15" customHeight="1">
      <c r="A559" s="242"/>
      <c r="B559" s="216"/>
      <c r="C559" s="217"/>
      <c r="D559" s="218"/>
      <c r="E559" s="219"/>
      <c r="F559" s="220"/>
      <c r="G559" s="221"/>
      <c r="H559" s="37">
        <v>5</v>
      </c>
      <c r="I559" s="172"/>
      <c r="J559" s="38" t="str">
        <f xml:space="preserve">
IF(I559="","",
VLOOKUP(I559,'BD EMPRES'!$B$8:$C$507,2,FALSE))</f>
        <v/>
      </c>
      <c r="K559" s="183"/>
      <c r="L559" s="181"/>
      <c r="M559" s="181"/>
      <c r="N559" s="182"/>
      <c r="O559" s="224"/>
      <c r="P559" s="228"/>
      <c r="Q559" s="230"/>
      <c r="R559" s="232"/>
      <c r="S559" s="234"/>
      <c r="T559" s="236"/>
      <c r="U559" s="23"/>
      <c r="V559" s="133"/>
      <c r="W559" s="134"/>
      <c r="X559" s="134"/>
      <c r="Y559" s="134"/>
      <c r="Z559" s="134"/>
      <c r="AA559" s="134"/>
      <c r="AB559" s="134"/>
      <c r="AC559" s="134"/>
      <c r="AD559" s="135" t="str">
        <f t="shared" ref="AD559" si="1957" xml:space="preserve">
IF(T555&gt;"Preenchimento correto","",
IF(K559="","",
IF(M559="Não válido","",
K559)))</f>
        <v/>
      </c>
    </row>
    <row r="560" spans="1:30" ht="15" customHeight="1">
      <c r="A560" s="242"/>
      <c r="B560" s="216" t="str">
        <f>IF(OR('BD ITEM'!$Q122&lt;&gt;"Preenchimento correto"),"",'BD ITEM'!B122)</f>
        <v/>
      </c>
      <c r="C560" s="217" t="str">
        <f>IF(OR('BD ITEM'!$Q122&lt;&gt;"Preenchimento correto"),"",'BD ITEM'!C122)</f>
        <v/>
      </c>
      <c r="D560" s="218" t="str">
        <f>IF(OR('BD ITEM'!$Q122&lt;&gt;"Preenchimento correto"),"",'BD ITEM'!D122)</f>
        <v/>
      </c>
      <c r="E560" s="219" t="str">
        <f>IF(OR('BD ITEM'!$Q122&lt;&gt;"Preenchimento correto"),"",'BD ITEM'!J122)</f>
        <v/>
      </c>
      <c r="F560" s="220" t="str">
        <f>IF(OR('BD ITEM'!$Q122&lt;&gt;"Preenchimento correto"),"",'BD ITEM'!K122)</f>
        <v/>
      </c>
      <c r="G560" s="221" t="str">
        <f>IF(OR('BD ITEM'!$Q122&lt;&gt;"Preenchimento correto"),"",'BD ITEM'!L122)</f>
        <v/>
      </c>
      <c r="H560" s="39">
        <v>1</v>
      </c>
      <c r="I560" s="173"/>
      <c r="J560" s="34" t="str">
        <f xml:space="preserve">
IF(I560="","",
VLOOKUP(I560,'BD EMPRES'!$B$8:$C$507,2,FALSE))</f>
        <v/>
      </c>
      <c r="K560" s="175"/>
      <c r="L560" s="176"/>
      <c r="M560" s="176"/>
      <c r="N560" s="177"/>
      <c r="O560" s="222"/>
      <c r="P560" s="228" t="str">
        <f t="shared" ref="P560" si="1958" xml:space="preserve">
IF(AND(K560="",K561="",K562="",K563="",K564=""),"",
COUNTIFS(K560:K564,"&lt;&gt;""",M560:M564,"=Válido"))</f>
        <v/>
      </c>
      <c r="Q560" s="230" t="str">
        <f t="shared" ref="Q560" si="1959" xml:space="preserve">
IF(T560&lt;&gt;"Preenchimento correto","",
IF(P560=1,0,
IF(P560=0,"",
IF(P560="","",
ROUND(_xlfn.STDEV.S(AD560:AD564)/AVERAGE(AD560:AD564),4)))))</f>
        <v/>
      </c>
      <c r="R560" s="232" t="str">
        <f t="shared" ref="R560" si="1960" xml:space="preserve">
IF(T560&lt;&gt;"Preenchimento correto","",
IF(P560="","",
IF(P560=0,"",
IF(O560="","",
IF(O560="Menor valor",MIN(AD560:AD564),
IF(AND(O560="Tend. central",Q560&lt;=0.25),ROUND(AVERAGE(AD560:AD564),2),
IF(AND(O560="Tend. central",Q560&gt;0.25),ROUND(MEDIAN(AD560:AD564),2))))))))</f>
        <v/>
      </c>
      <c r="S560" s="234" t="str">
        <f t="shared" ref="S560" si="1961" xml:space="preserve">
IF(T560&lt;&gt;"Preenchimento correto","",
IF(O560="","",
IF(P560="","",
IF(P560=0,"",
IF(OR(G560="",R560=""),"",
G560*R560)))))</f>
        <v/>
      </c>
      <c r="T560" s="236" t="str">
        <f t="shared" ref="T560" si="1962" xml:space="preserve">
IF(AND(A560="",B560="",I560="",I561="",I562="",I563="",I564="",K560="",K561="",K562="",K563="",K564="",L560="",L561="",L562="",L563="",L564="",M560="",M561="",M562="",M563="",M564="",O560=""),"",
IF(A560="","Preenchimento incompleto: falta informar o ID SEC - B01.01",
IF(AND(A560&lt;&gt;"",B560&lt;&gt;"",I560="",I561="",I562="",I563="",I564="",K560="",K561="",K562="",K563="",K564="",L560="",L561="",L562="",L563="",L564="",M560="",M561="",M562="",M563="",M564="",O560=""),"Preenchimento incompleto: item sem nenhuma informação de empresa e preço e fonte de preço e validade do orçamento e modalidade de cálculo - B02.01",
IF(AND(B560="",OR(I560&lt;&gt;"",I561&lt;&gt;"",I562&lt;&gt;"",I563&lt;&gt;"",I564&lt;&gt;"",K560&lt;&gt;"",K561&lt;&gt;"",K562&lt;&gt;"",K563&lt;&gt;"",K564&lt;&gt;"",L560&lt;&gt;"",L561&lt;&gt;"",L562&lt;&gt;"",L563&lt;&gt;"",L564&lt;&gt;"",M560&lt;&gt;"",M561&lt;&gt;"",M562&lt;&gt;"",M563&lt;&gt;"",M564&lt;&gt;"",O560&lt;&gt;"")),"Erro: há empresa(s) e/ou preço(s) e/ou fonte(s) de preço e/ou validade(s) do orçamento e/ou modalidade de cálculo informados para item inexistente - B03.01",
IF(AND(I560&lt;&gt;"",OR(K560="",L560="",M560="",O560="")),"Preenchimento incompleto: empresa sem preço e(ou) fonte de preço e(ou) validade do orçamento e(ou) modalidade de cálculo associados - B04.01",
IF(AND(I561&lt;&gt;"",OR(K561="",L561="",M561="",O560="")),"Preenchimento incompleto: empresa sem preço e(ou) fonte de preço e(ou) validade do orçamento e(ou) modalidade de cálculo associados - B04.02",
IF(AND(I562&lt;&gt;"",OR(K562="",L562="",M562="",O560="")),"Preenchimento incompleto: empresa sem preço e(ou) fonte de preço e(ou) validade do orçamento e(ou) modalidade de cálculo associados - B04.03",
IF(AND(I563&lt;&gt;"",OR(K563="",L563="",M563="",O560="")),"Preenchimento incompleto: empresa sem preço e(ou) fonte de preço e(ou) validade do orçamento e(ou) modalidade de cálculo associados - B04.04",
IF(AND(I564&lt;&gt;"",OR(K564="",L564="",M564="",O560="")),"Preenchimento incompleto: empresa sem preço e(ou) fonte de preço e(ou) validade do orçamento e(ou) modalidade de cálculo associados - B04.05",
IF(AND(K560&lt;&gt;"",OR(I560="",L560="",M560="",O560="")),"Preenchimento incompleto: preço sem empresa e(ou) fonte do preço associados e(ou) validade do orçamento e(ou) modalidade de cálculo associados - B05.01",
IF(AND(K561&lt;&gt;"",OR(I561="",L561="",M561="",O560="")),"Preenchimento incompleto: preço sem empresa e(ou) fonte do preço associados e(ou) validade do orçamento e(ou) modalidade de cálculo associados - B05.02",
IF(AND(K562&lt;&gt;"",OR(I562="",L562="",M562="",O560="")),"Preenchimento incompleto: preço sem empresa e(ou) fonte do preço associados e(ou) validade do orçamento e(ou) modalidade de cálculo associados - B05.03",
IF(AND(K563&lt;&gt;"",OR(I563="",L563="",M563="",O560="")),"Preenchimento incompleto: preço sem empresa e(ou) fonte do preço associados e(ou) validade do orçamento e(ou) modalidade de cálculo associados - B05.04",
IF(AND(K564&lt;&gt;"",OR(I564="",L564="",M564="",O560="")),"Preenchimento incompleto: preço sem empresa e(ou) fonte do preço associados e(ou) validade do orçamento e(ou) modalidade de cálculo associados - B05.05",
IF(AND(L560&lt;&gt;"",OR(K560="",I560="",M560="",O560="")),"Preenchimento incompleto: fonte do preço sem empresa e(ou) preço associados e(ou) validade do orçamento e(ou) modalidade de cálculo associados - B06.01",
IF(AND(L561&lt;&gt;"",OR(K561="",I561="",M561="",O560="")),"Preenchimento incompleto: fonte do preço sem empresa e(ou) preço associados e(ou) validade do orçamento e(ou) modalidade de cálculo associados - B06.02",
IF(AND(L562&lt;&gt;"",OR(K562="",I562="",M562="",O560="")),"Preenchimento incompleto: fonte do preço sem empresa e(ou) preço associados e(ou) validade do orçamento e(ou) modalidade de cálculo associados - B06.03",
IF(AND(L563&lt;&gt;"",OR(K563="",I563="",M563="",O560="")),"Preenchimento incompleto: fonte do preço sem empresa e(ou) preço associados e(ou) validade do orçamento e(ou) modalidade de cálculo associados - B06.04",
IF(AND(L564&lt;&gt;"",OR(K564="",I564="",M564="",O560="")),"Preenchimento incompleto: fonte do preço sem empresa e(ou) preço associados e(ou) validade do orçamento e(ou) modalidade de cálculo associados - B06.05",
IF(AND(M560&lt;&gt;"",OR(K560="",I560="",L560="",O560="")),"Preenchimento incompleto: validade do orçamento sem empresa e(ou) preço associados e(ou) fonte do preço e(ou) modalidade de cálculo associados - B07.01",
IF(AND(M561&lt;&gt;"",OR(K561="",I561="",L561="",O560="")),"Preenchimento incompleto: validade do orçamento sem empresa e(ou) preço associados e(ou) fonte do preço e(ou) modalidade de cálculo associados - B07.02",
IF(AND(M562&lt;&gt;"",OR(K562="",I562="",L562="",O560="")),"Preenchimento incompleto: validade do orçamento sem empresa e(ou) preço associados e(ou) fonte do preço e(ou) modalidade de cálculo associados - B07.03",
IF(AND(M563&lt;&gt;"",OR(K563="",I563="",L563="",O560="")),"Preenchimento incompleto: validade do orçamento sem empresa e(ou) preço associados e(ou) fonte do preço e(ou) modalidade de cálculo associados - B07.04",
IF(AND(M564&lt;&gt;"",OR(K564="",I564="",L564="",O560="")),"Preenchimento incompleto: validade do orçamento sem empresa e(ou) preço associados e(ou) fonte do preço e(ou) modalidade de cálculo associados - B07.05",
IF(O560="","Preenchimento incompleto: modalidade de cálculo não informada - B08.01",
IF(V560="Erro: há repetição de empresa de mídia especializada para o item sendo precificado - B09.01a05","Erro: há repetição de empresa de mídia especializada para o item sendo precificado - B09.01a05",
IF(W560="Erro: há repetição de empresa de orçamento de empresa para o item sendo precificado - B10.01a05","Erro: há repetição de empresa de orçamento de empresa para o item sendo precificado - B10.01a05",
IF(X560="Erro: a fonte de preços informada é incompatível com compras governamentais - B11.01a05","Erro: a fonte de preços informada é incompatível com compras governamentais - B11.01a05",
IF(Y560="Erro: a fonte de preços informada é incompatível com compras governamentais - B12.01a05","Erro: a fonte de preços informada é incompatível com compras governamentais - B12.01a05",
IF(Z560="Erro: há linhas sendo puladas - B13.01a04","Erro: há linhas sendo puladas - B13.01a04",
IF(AA560="Erro: há linhas sendo puladas - B14.01a05","Erro: há linhas sendo puladas - B14.01a05",
IF(AB560="Erro: há linhas sendo puladas - B15.01a05","Erro: há linhas sendo puladas - B15.01a05",
IF(AC560="Erro: há linhas sendo puladas - B16.01a05","Erro: há linhas sendo puladas - B16.01a05",
IF(AND(P560&lt;&gt;"",P560=0),"Preenchimento incompleto: número de propostas válidas igual a zero - B17.01",
"Preenchimento correto"))))))))))))))))))))))))))))))))))</f>
        <v/>
      </c>
      <c r="U560" s="23"/>
      <c r="V560" s="121" t="str">
        <f t="shared" ref="V560" si="1963" xml:space="preserve">
IF(COUNTIFS(I560:I564,I560,L560:L564,"=Mídia especializada")&gt;1,"Erro: há repetição de empresa de mídia especializada para o item sendo precificado - B09.01a05",
IF(COUNTIFS(I560:I564,I561,L560:L564,"=Mídia especializada")&gt;1,"Erro: há repetição de empresa de mídia especializada para o item sendo precificado - B09.01a05",
IF(COUNTIFS(I560:I564,I562,L560:L564,"=Mídia especializada")&gt;1,"Erro: há repetição de empresa de mídia especializada para o item sendo precificado - B09.01a05",
IF(COUNTIFS(I560:I564,I563,L560:L564,"=Mídia especializada")&gt;1,"Erro: há repetição de empresa de mídia especializada para o item sendo precificado - B09.01a05",
IF(COUNTIFS(I560:I564,I564,L560:L564,"=Mídia especializada")&gt;1,"Erro: há repetição de empresa de mídia especializada para o item sendo precificado - B09.01a05",
"***")))))</f>
        <v>***</v>
      </c>
      <c r="W560" s="119" t="str">
        <f t="shared" ref="W560" si="1964" xml:space="preserve">
IF(COUNTIFS(I560:I564,I560,L560:L564,"=Orçamento de empresa")&gt;1,"Erro: há repetição de empresa de orçamento de empresa para o item sendo precificado - B10.01a05",
IF(COUNTIFS(I560:I564,I561,L560:L564,"=Orçamento de empresa")&gt;1,"Erro: há repetição de empresa de orçamento de empresa para o item sendo precificado - B10.01a05",
IF(COUNTIFS(I560:I564,I562,L560:L564,"=Orçamento de empresa")&gt;1,"Erro: há repetição de empresa de orçamento de empresa para o item sendo precificado - B10.01a05",
IF(COUNTIFS(I560:I564,I563,L560:L564,"=Orçamento de empresa")&gt;1,"Erro: há repetição de empresa de orçamento de empresa para o item sendo precificado - B10.01a05",
IF(COUNTIFS(I560:I564,I564,L560:L564,"=Orçamento de empresa")&gt;1,"Erro: há repetição de empresa de orçamento de empresa para o item sendo precificado - B10.01a05",
"***")))))</f>
        <v>***</v>
      </c>
      <c r="X560" s="119" t="str">
        <f t="shared" ref="X560" si="1965" xml:space="preserve">
IF(AND(I560="Compras governamentais",K560&lt;&gt;"",L560="Orçamento de empresa"),"Erro: a fonte de preços informada é incompatível com compras governamentais - B11.01a05",
IF(AND(I561="Compras governamentais",K561&lt;&gt;"",L561="Orçamento de empresa"),"Erro: a fonte de preços informada é incompatível com compras governamentais - B11.01a05",
IF(AND(I562="Compras governamentais",K562&lt;&gt;"",L562="Orçamento de empresa"),"Erro: a fonte de preços informada é incompatível com compras governamentais - B11.01a05",
IF(AND(I563="Compras governamentais",K563&lt;&gt;"",L563="Orçamento de empresa"),"Erro: a fonte de preços informada é incompatível com compras governamentais - B11.01a05",
IF(AND(I564="Compras governamentais",K564&lt;&gt;"",L564="Orçamento de empresa"),"Erro: a fonte de preços informada é incompatível com compras governamentais - B11.01a05",
"***")))))</f>
        <v>***</v>
      </c>
      <c r="Y560" s="119" t="str">
        <f t="shared" ref="Y560" si="1966" xml:space="preserve">
IF(AND(I560="Compras governamentais",K560&lt;&gt;"",L560="Mídia especializada"),"Erro: a fonte de preços informada é incompatível com compras governamentais - B12.01a05",
IF(AND(I561="Compras governamentais",K561&lt;&gt;"",L561="Mídia especializada"),"Erro: a fonte de preços informada é incompatível com compras governamentais - B12.01a05",
IF(AND(I562="Compras governamentais",K562&lt;&gt;"",L562="Mídia especializada"),"Erro: a fonte de preços informada é incompatível com compras governamentais - B12.01a05",
IF(AND(I563="Compras governamentais",K563&lt;&gt;"",L563="Mídia especializada"),"Erro: a fonte de preços informada é incompatível com compras governamentais - B12.01a05",
IF(AND(I564="Compras governamentais",K564&lt;&gt;"",L564="Mídia especializada"),"Erro: a fonte de preços informada é incompatível com compras governamentais - B12.01a05",
"***")))))</f>
        <v>***</v>
      </c>
      <c r="Z560" s="119" t="str">
        <f t="shared" ref="Z560" si="1967" xml:space="preserve">
IF(AND(I561&lt;&gt;"",OR(I560="")),"Erro: há linhas sendo puladas - B13.01a04",
IF(AND(I562&lt;&gt;"",OR(I560="",I561="")),"Erro: há linhas sendo puladas - B13.01a04",
IF(AND(I563&lt;&gt;"",OR(I560="",I561="",I562="")),"Erro: há linhas sendo puladas - B13.01a04",
IF(AND(I564&lt;&gt;"",OR(I560="",I561="",I562="",I563="")),"Erro: há linhas sendo puladas - B13.01a04",
"***"))))</f>
        <v>***</v>
      </c>
      <c r="AA560" s="119" t="str">
        <f t="shared" ref="AA560" si="1968" xml:space="preserve">
IF(AND(K561&lt;&gt;"",OR(K560="")),"Erro: há linhas sendo puladas - B14.01a05",
IF(AND(K562&lt;&gt;"",OR(K560="",K561="")),"Erro: há linhas sendo puladas - B14.01a05",
IF(AND(K563&lt;&gt;"",OR(K560="",K561="",K562="")),"Erro: há linhas sendo puladas - B14.01a05",
IF(AND(K564&lt;&gt;"",OR(K560="",K561="",K562="",K563="")),"Erro: há linhas sendo puladas - B14.01a05",
"***"))))</f>
        <v>***</v>
      </c>
      <c r="AB560" s="119" t="str">
        <f t="shared" ref="AB560" si="1969" xml:space="preserve">
IF(AND(L561&lt;&gt;"",OR(L560="")),"Erro: há linhas sendo puladas - B15.01a05",
IF(AND(L562&lt;&gt;"",OR(L560="",L561="")),"Erro: há linhas sendo puladas - B15.01a05",
IF(AND(L563&lt;&gt;"",OR(L560="",L561="",L562="")),"Erro: há linhas sendo puladas - B15.01a05",
IF(AND(L564&lt;&gt;"",OR(L560="",L561="",L562="",L563="")),"Erro: há linhas sendo puladas - B15.01a05",
"***"))))</f>
        <v>***</v>
      </c>
      <c r="AC560" s="119" t="str">
        <f t="shared" ref="AC560" si="1970" xml:space="preserve">
IF(AND(M561&lt;&gt;"",OR(M560="")),"Erro: há linhas sendo puladas - B16.01a05",
IF(AND(M562&lt;&gt;"",OR(M560="",M561="")),"Erro: há linhas sendo puladas - B16.01a05",
IF(AND(M563&lt;&gt;"",OR(M560="",M561="",M562="")),"Erro: há linhas sendo puladas - B16.01a05",
IF(AND(M564&lt;&gt;"",OR(M560="",M561="",M562="",M563="")),"Erro: há linhas sendo puladas - B16.01a05",
"***"))))</f>
        <v>***</v>
      </c>
      <c r="AD560" s="131" t="str">
        <f t="shared" ref="AD560" si="1971" xml:space="preserve">
IF(T560&lt;&gt;"Preenchimento correto","",
IF(K560="","",
IF(M560="Não válido","",
K560)))</f>
        <v/>
      </c>
    </row>
    <row r="561" spans="1:30" ht="15" customHeight="1">
      <c r="A561" s="242"/>
      <c r="B561" s="216"/>
      <c r="C561" s="217"/>
      <c r="D561" s="218"/>
      <c r="E561" s="219"/>
      <c r="F561" s="220"/>
      <c r="G561" s="221"/>
      <c r="H561" s="35">
        <v>2</v>
      </c>
      <c r="I561" s="172"/>
      <c r="J561" s="36" t="str">
        <f xml:space="preserve">
IF(I561="","",
VLOOKUP(I561,'BD EMPRES'!$B$8:$C$507,2,FALSE))</f>
        <v/>
      </c>
      <c r="K561" s="178"/>
      <c r="L561" s="179"/>
      <c r="M561" s="179"/>
      <c r="N561" s="180"/>
      <c r="O561" s="223"/>
      <c r="P561" s="228"/>
      <c r="Q561" s="230"/>
      <c r="R561" s="232"/>
      <c r="S561" s="234"/>
      <c r="T561" s="236"/>
      <c r="U561" s="23"/>
      <c r="V561" s="122"/>
      <c r="W561" s="118"/>
      <c r="X561" s="118"/>
      <c r="Y561" s="118"/>
      <c r="Z561" s="118"/>
      <c r="AA561" s="118"/>
      <c r="AB561" s="118"/>
      <c r="AC561" s="118"/>
      <c r="AD561" s="132" t="str">
        <f t="shared" ref="AD561" si="1972" xml:space="preserve">
IF(T560&lt;&gt;"Preenchimento correto","",
IF(K561="","",
IF(M561="Não válido","",
K561)))</f>
        <v/>
      </c>
    </row>
    <row r="562" spans="1:30" ht="15" customHeight="1">
      <c r="A562" s="242"/>
      <c r="B562" s="216"/>
      <c r="C562" s="217"/>
      <c r="D562" s="218"/>
      <c r="E562" s="219"/>
      <c r="F562" s="220"/>
      <c r="G562" s="221"/>
      <c r="H562" s="35">
        <v>3</v>
      </c>
      <c r="I562" s="172"/>
      <c r="J562" s="36" t="str">
        <f xml:space="preserve">
IF(I562="","",
VLOOKUP(I562,'BD EMPRES'!$B$8:$C$507,2,FALSE))</f>
        <v/>
      </c>
      <c r="K562" s="178"/>
      <c r="L562" s="179"/>
      <c r="M562" s="179"/>
      <c r="N562" s="180"/>
      <c r="O562" s="223"/>
      <c r="P562" s="228"/>
      <c r="Q562" s="230"/>
      <c r="R562" s="232"/>
      <c r="S562" s="234"/>
      <c r="T562" s="236"/>
      <c r="U562" s="23"/>
      <c r="V562" s="122"/>
      <c r="W562" s="118"/>
      <c r="X562" s="118"/>
      <c r="Y562" s="118"/>
      <c r="Z562" s="118"/>
      <c r="AA562" s="118"/>
      <c r="AB562" s="118"/>
      <c r="AC562" s="118"/>
      <c r="AD562" s="132" t="str">
        <f t="shared" ref="AD562" si="1973" xml:space="preserve">
IF(T560&lt;&gt;"Preenchimento correto","",
IF(K562="","",
IF(M562="Não válido","",
K562)))</f>
        <v/>
      </c>
    </row>
    <row r="563" spans="1:30" ht="15" customHeight="1">
      <c r="A563" s="242"/>
      <c r="B563" s="216"/>
      <c r="C563" s="217"/>
      <c r="D563" s="218"/>
      <c r="E563" s="219"/>
      <c r="F563" s="220"/>
      <c r="G563" s="221"/>
      <c r="H563" s="35">
        <v>4</v>
      </c>
      <c r="I563" s="172"/>
      <c r="J563" s="36" t="str">
        <f xml:space="preserve">
IF(I563="","",
VLOOKUP(I563,'BD EMPRES'!$B$8:$C$507,2,FALSE))</f>
        <v/>
      </c>
      <c r="K563" s="178"/>
      <c r="L563" s="179"/>
      <c r="M563" s="179"/>
      <c r="N563" s="180"/>
      <c r="O563" s="223"/>
      <c r="P563" s="228"/>
      <c r="Q563" s="230"/>
      <c r="R563" s="232"/>
      <c r="S563" s="234"/>
      <c r="T563" s="236"/>
      <c r="U563" s="23"/>
      <c r="V563" s="122"/>
      <c r="W563" s="118"/>
      <c r="X563" s="118"/>
      <c r="Y563" s="118"/>
      <c r="Z563" s="118"/>
      <c r="AA563" s="118"/>
      <c r="AB563" s="118"/>
      <c r="AC563" s="118"/>
      <c r="AD563" s="132" t="str">
        <f t="shared" ref="AD563" si="1974" xml:space="preserve">
IF(T560&lt;&gt;"Preenchimento correto","",
IF(K563="","",
IF(M563="Não válido","",
K563)))</f>
        <v/>
      </c>
    </row>
    <row r="564" spans="1:30" ht="15" customHeight="1">
      <c r="A564" s="242"/>
      <c r="B564" s="216"/>
      <c r="C564" s="217"/>
      <c r="D564" s="218"/>
      <c r="E564" s="219"/>
      <c r="F564" s="220"/>
      <c r="G564" s="221"/>
      <c r="H564" s="37">
        <v>5</v>
      </c>
      <c r="I564" s="172"/>
      <c r="J564" s="38" t="str">
        <f xml:space="preserve">
IF(I564="","",
VLOOKUP(I564,'BD EMPRES'!$B$8:$C$507,2,FALSE))</f>
        <v/>
      </c>
      <c r="K564" s="183"/>
      <c r="L564" s="181"/>
      <c r="M564" s="181"/>
      <c r="N564" s="182"/>
      <c r="O564" s="224"/>
      <c r="P564" s="228"/>
      <c r="Q564" s="230"/>
      <c r="R564" s="232"/>
      <c r="S564" s="234"/>
      <c r="T564" s="236"/>
      <c r="U564" s="23"/>
      <c r="V564" s="133"/>
      <c r="W564" s="134"/>
      <c r="X564" s="134"/>
      <c r="Y564" s="134"/>
      <c r="Z564" s="134"/>
      <c r="AA564" s="134"/>
      <c r="AB564" s="134"/>
      <c r="AC564" s="134"/>
      <c r="AD564" s="135" t="str">
        <f t="shared" ref="AD564" si="1975" xml:space="preserve">
IF(T560&gt;"Preenchimento correto","",
IF(K564="","",
IF(M564="Não válido","",
K564)))</f>
        <v/>
      </c>
    </row>
    <row r="565" spans="1:30" ht="15" customHeight="1">
      <c r="A565" s="242"/>
      <c r="B565" s="216" t="str">
        <f>IF(OR('BD ITEM'!$Q123&lt;&gt;"Preenchimento correto"),"",'BD ITEM'!B123)</f>
        <v/>
      </c>
      <c r="C565" s="217" t="str">
        <f>IF(OR('BD ITEM'!$Q123&lt;&gt;"Preenchimento correto"),"",'BD ITEM'!C123)</f>
        <v/>
      </c>
      <c r="D565" s="218" t="str">
        <f>IF(OR('BD ITEM'!$Q123&lt;&gt;"Preenchimento correto"),"",'BD ITEM'!D123)</f>
        <v/>
      </c>
      <c r="E565" s="219" t="str">
        <f>IF(OR('BD ITEM'!$Q123&lt;&gt;"Preenchimento correto"),"",'BD ITEM'!J123)</f>
        <v/>
      </c>
      <c r="F565" s="220" t="str">
        <f>IF(OR('BD ITEM'!$Q123&lt;&gt;"Preenchimento correto"),"",'BD ITEM'!K123)</f>
        <v/>
      </c>
      <c r="G565" s="221" t="str">
        <f>IF(OR('BD ITEM'!$Q123&lt;&gt;"Preenchimento correto"),"",'BD ITEM'!L123)</f>
        <v/>
      </c>
      <c r="H565" s="39">
        <v>1</v>
      </c>
      <c r="I565" s="173"/>
      <c r="J565" s="34" t="str">
        <f xml:space="preserve">
IF(I565="","",
VLOOKUP(I565,'BD EMPRES'!$B$8:$C$507,2,FALSE))</f>
        <v/>
      </c>
      <c r="K565" s="175"/>
      <c r="L565" s="176"/>
      <c r="M565" s="176"/>
      <c r="N565" s="177"/>
      <c r="O565" s="222"/>
      <c r="P565" s="228" t="str">
        <f t="shared" ref="P565" si="1976" xml:space="preserve">
IF(AND(K565="",K566="",K567="",K568="",K569=""),"",
COUNTIFS(K565:K569,"&lt;&gt;""",M565:M569,"=Válido"))</f>
        <v/>
      </c>
      <c r="Q565" s="230" t="str">
        <f t="shared" ref="Q565" si="1977" xml:space="preserve">
IF(T565&lt;&gt;"Preenchimento correto","",
IF(P565=1,0,
IF(P565=0,"",
IF(P565="","",
ROUND(_xlfn.STDEV.S(AD565:AD569)/AVERAGE(AD565:AD569),4)))))</f>
        <v/>
      </c>
      <c r="R565" s="232" t="str">
        <f t="shared" ref="R565" si="1978" xml:space="preserve">
IF(T565&lt;&gt;"Preenchimento correto","",
IF(P565="","",
IF(P565=0,"",
IF(O565="","",
IF(O565="Menor valor",MIN(AD565:AD569),
IF(AND(O565="Tend. central",Q565&lt;=0.25),ROUND(AVERAGE(AD565:AD569),2),
IF(AND(O565="Tend. central",Q565&gt;0.25),ROUND(MEDIAN(AD565:AD569),2))))))))</f>
        <v/>
      </c>
      <c r="S565" s="234" t="str">
        <f t="shared" ref="S565" si="1979" xml:space="preserve">
IF(T565&lt;&gt;"Preenchimento correto","",
IF(O565="","",
IF(P565="","",
IF(P565=0,"",
IF(OR(G565="",R565=""),"",
G565*R565)))))</f>
        <v/>
      </c>
      <c r="T565" s="236" t="str">
        <f t="shared" ref="T565" si="1980" xml:space="preserve">
IF(AND(A565="",B565="",I565="",I566="",I567="",I568="",I569="",K565="",K566="",K567="",K568="",K569="",L565="",L566="",L567="",L568="",L569="",M565="",M566="",M567="",M568="",M569="",O565=""),"",
IF(A565="","Preenchimento incompleto: falta informar o ID SEC - B01.01",
IF(AND(A565&lt;&gt;"",B565&lt;&gt;"",I565="",I566="",I567="",I568="",I569="",K565="",K566="",K567="",K568="",K569="",L565="",L566="",L567="",L568="",L569="",M565="",M566="",M567="",M568="",M569="",O565=""),"Preenchimento incompleto: item sem nenhuma informação de empresa e preço e fonte de preço e validade do orçamento e modalidade de cálculo - B02.01",
IF(AND(B565="",OR(I565&lt;&gt;"",I566&lt;&gt;"",I567&lt;&gt;"",I568&lt;&gt;"",I569&lt;&gt;"",K565&lt;&gt;"",K566&lt;&gt;"",K567&lt;&gt;"",K568&lt;&gt;"",K569&lt;&gt;"",L565&lt;&gt;"",L566&lt;&gt;"",L567&lt;&gt;"",L568&lt;&gt;"",L569&lt;&gt;"",M565&lt;&gt;"",M566&lt;&gt;"",M567&lt;&gt;"",M568&lt;&gt;"",M569&lt;&gt;"",O565&lt;&gt;"")),"Erro: há empresa(s) e/ou preço(s) e/ou fonte(s) de preço e/ou validade(s) do orçamento e/ou modalidade de cálculo informados para item inexistente - B03.01",
IF(AND(I565&lt;&gt;"",OR(K565="",L565="",M565="",O565="")),"Preenchimento incompleto: empresa sem preço e(ou) fonte de preço e(ou) validade do orçamento e(ou) modalidade de cálculo associados - B04.01",
IF(AND(I566&lt;&gt;"",OR(K566="",L566="",M566="",O565="")),"Preenchimento incompleto: empresa sem preço e(ou) fonte de preço e(ou) validade do orçamento e(ou) modalidade de cálculo associados - B04.02",
IF(AND(I567&lt;&gt;"",OR(K567="",L567="",M567="",O565="")),"Preenchimento incompleto: empresa sem preço e(ou) fonte de preço e(ou) validade do orçamento e(ou) modalidade de cálculo associados - B04.03",
IF(AND(I568&lt;&gt;"",OR(K568="",L568="",M568="",O565="")),"Preenchimento incompleto: empresa sem preço e(ou) fonte de preço e(ou) validade do orçamento e(ou) modalidade de cálculo associados - B04.04",
IF(AND(I569&lt;&gt;"",OR(K569="",L569="",M569="",O565="")),"Preenchimento incompleto: empresa sem preço e(ou) fonte de preço e(ou) validade do orçamento e(ou) modalidade de cálculo associados - B04.05",
IF(AND(K565&lt;&gt;"",OR(I565="",L565="",M565="",O565="")),"Preenchimento incompleto: preço sem empresa e(ou) fonte do preço associados e(ou) validade do orçamento e(ou) modalidade de cálculo associados - B05.01",
IF(AND(K566&lt;&gt;"",OR(I566="",L566="",M566="",O565="")),"Preenchimento incompleto: preço sem empresa e(ou) fonte do preço associados e(ou) validade do orçamento e(ou) modalidade de cálculo associados - B05.02",
IF(AND(K567&lt;&gt;"",OR(I567="",L567="",M567="",O565="")),"Preenchimento incompleto: preço sem empresa e(ou) fonte do preço associados e(ou) validade do orçamento e(ou) modalidade de cálculo associados - B05.03",
IF(AND(K568&lt;&gt;"",OR(I568="",L568="",M568="",O565="")),"Preenchimento incompleto: preço sem empresa e(ou) fonte do preço associados e(ou) validade do orçamento e(ou) modalidade de cálculo associados - B05.04",
IF(AND(K569&lt;&gt;"",OR(I569="",L569="",M569="",O565="")),"Preenchimento incompleto: preço sem empresa e(ou) fonte do preço associados e(ou) validade do orçamento e(ou) modalidade de cálculo associados - B05.05",
IF(AND(L565&lt;&gt;"",OR(K565="",I565="",M565="",O565="")),"Preenchimento incompleto: fonte do preço sem empresa e(ou) preço associados e(ou) validade do orçamento e(ou) modalidade de cálculo associados - B06.01",
IF(AND(L566&lt;&gt;"",OR(K566="",I566="",M566="",O565="")),"Preenchimento incompleto: fonte do preço sem empresa e(ou) preço associados e(ou) validade do orçamento e(ou) modalidade de cálculo associados - B06.02",
IF(AND(L567&lt;&gt;"",OR(K567="",I567="",M567="",O565="")),"Preenchimento incompleto: fonte do preço sem empresa e(ou) preço associados e(ou) validade do orçamento e(ou) modalidade de cálculo associados - B06.03",
IF(AND(L568&lt;&gt;"",OR(K568="",I568="",M568="",O565="")),"Preenchimento incompleto: fonte do preço sem empresa e(ou) preço associados e(ou) validade do orçamento e(ou) modalidade de cálculo associados - B06.04",
IF(AND(L569&lt;&gt;"",OR(K569="",I569="",M569="",O565="")),"Preenchimento incompleto: fonte do preço sem empresa e(ou) preço associados e(ou) validade do orçamento e(ou) modalidade de cálculo associados - B06.05",
IF(AND(M565&lt;&gt;"",OR(K565="",I565="",L565="",O565="")),"Preenchimento incompleto: validade do orçamento sem empresa e(ou) preço associados e(ou) fonte do preço e(ou) modalidade de cálculo associados - B07.01",
IF(AND(M566&lt;&gt;"",OR(K566="",I566="",L566="",O565="")),"Preenchimento incompleto: validade do orçamento sem empresa e(ou) preço associados e(ou) fonte do preço e(ou) modalidade de cálculo associados - B07.02",
IF(AND(M567&lt;&gt;"",OR(K567="",I567="",L567="",O565="")),"Preenchimento incompleto: validade do orçamento sem empresa e(ou) preço associados e(ou) fonte do preço e(ou) modalidade de cálculo associados - B07.03",
IF(AND(M568&lt;&gt;"",OR(K568="",I568="",L568="",O565="")),"Preenchimento incompleto: validade do orçamento sem empresa e(ou) preço associados e(ou) fonte do preço e(ou) modalidade de cálculo associados - B07.04",
IF(AND(M569&lt;&gt;"",OR(K569="",I569="",L569="",O565="")),"Preenchimento incompleto: validade do orçamento sem empresa e(ou) preço associados e(ou) fonte do preço e(ou) modalidade de cálculo associados - B07.05",
IF(O565="","Preenchimento incompleto: modalidade de cálculo não informada - B08.01",
IF(V565="Erro: há repetição de empresa de mídia especializada para o item sendo precificado - B09.01a05","Erro: há repetição de empresa de mídia especializada para o item sendo precificado - B09.01a05",
IF(W565="Erro: há repetição de empresa de orçamento de empresa para o item sendo precificado - B10.01a05","Erro: há repetição de empresa de orçamento de empresa para o item sendo precificado - B10.01a05",
IF(X565="Erro: a fonte de preços informada é incompatível com compras governamentais - B11.01a05","Erro: a fonte de preços informada é incompatível com compras governamentais - B11.01a05",
IF(Y565="Erro: a fonte de preços informada é incompatível com compras governamentais - B12.01a05","Erro: a fonte de preços informada é incompatível com compras governamentais - B12.01a05",
IF(Z565="Erro: há linhas sendo puladas - B13.01a04","Erro: há linhas sendo puladas - B13.01a04",
IF(AA565="Erro: há linhas sendo puladas - B14.01a05","Erro: há linhas sendo puladas - B14.01a05",
IF(AB565="Erro: há linhas sendo puladas - B15.01a05","Erro: há linhas sendo puladas - B15.01a05",
IF(AC565="Erro: há linhas sendo puladas - B16.01a05","Erro: há linhas sendo puladas - B16.01a05",
IF(AND(P565&lt;&gt;"",P565=0),"Preenchimento incompleto: número de propostas válidas igual a zero - B17.01",
"Preenchimento correto"))))))))))))))))))))))))))))))))))</f>
        <v/>
      </c>
      <c r="U565" s="23"/>
      <c r="V565" s="121" t="str">
        <f t="shared" ref="V565" si="1981" xml:space="preserve">
IF(COUNTIFS(I565:I569,I565,L565:L569,"=Mídia especializada")&gt;1,"Erro: há repetição de empresa de mídia especializada para o item sendo precificado - B09.01a05",
IF(COUNTIFS(I565:I569,I566,L565:L569,"=Mídia especializada")&gt;1,"Erro: há repetição de empresa de mídia especializada para o item sendo precificado - B09.01a05",
IF(COUNTIFS(I565:I569,I567,L565:L569,"=Mídia especializada")&gt;1,"Erro: há repetição de empresa de mídia especializada para o item sendo precificado - B09.01a05",
IF(COUNTIFS(I565:I569,I568,L565:L569,"=Mídia especializada")&gt;1,"Erro: há repetição de empresa de mídia especializada para o item sendo precificado - B09.01a05",
IF(COUNTIFS(I565:I569,I569,L565:L569,"=Mídia especializada")&gt;1,"Erro: há repetição de empresa de mídia especializada para o item sendo precificado - B09.01a05",
"***")))))</f>
        <v>***</v>
      </c>
      <c r="W565" s="119" t="str">
        <f t="shared" ref="W565" si="1982" xml:space="preserve">
IF(COUNTIFS(I565:I569,I565,L565:L569,"=Orçamento de empresa")&gt;1,"Erro: há repetição de empresa de orçamento de empresa para o item sendo precificado - B10.01a05",
IF(COUNTIFS(I565:I569,I566,L565:L569,"=Orçamento de empresa")&gt;1,"Erro: há repetição de empresa de orçamento de empresa para o item sendo precificado - B10.01a05",
IF(COUNTIFS(I565:I569,I567,L565:L569,"=Orçamento de empresa")&gt;1,"Erro: há repetição de empresa de orçamento de empresa para o item sendo precificado - B10.01a05",
IF(COUNTIFS(I565:I569,I568,L565:L569,"=Orçamento de empresa")&gt;1,"Erro: há repetição de empresa de orçamento de empresa para o item sendo precificado - B10.01a05",
IF(COUNTIFS(I565:I569,I569,L565:L569,"=Orçamento de empresa")&gt;1,"Erro: há repetição de empresa de orçamento de empresa para o item sendo precificado - B10.01a05",
"***")))))</f>
        <v>***</v>
      </c>
      <c r="X565" s="119" t="str">
        <f t="shared" ref="X565" si="1983" xml:space="preserve">
IF(AND(I565="Compras governamentais",K565&lt;&gt;"",L565="Orçamento de empresa"),"Erro: a fonte de preços informada é incompatível com compras governamentais - B11.01a05",
IF(AND(I566="Compras governamentais",K566&lt;&gt;"",L566="Orçamento de empresa"),"Erro: a fonte de preços informada é incompatível com compras governamentais - B11.01a05",
IF(AND(I567="Compras governamentais",K567&lt;&gt;"",L567="Orçamento de empresa"),"Erro: a fonte de preços informada é incompatível com compras governamentais - B11.01a05",
IF(AND(I568="Compras governamentais",K568&lt;&gt;"",L568="Orçamento de empresa"),"Erro: a fonte de preços informada é incompatível com compras governamentais - B11.01a05",
IF(AND(I569="Compras governamentais",K569&lt;&gt;"",L569="Orçamento de empresa"),"Erro: a fonte de preços informada é incompatível com compras governamentais - B11.01a05",
"***")))))</f>
        <v>***</v>
      </c>
      <c r="Y565" s="119" t="str">
        <f t="shared" ref="Y565" si="1984" xml:space="preserve">
IF(AND(I565="Compras governamentais",K565&lt;&gt;"",L565="Mídia especializada"),"Erro: a fonte de preços informada é incompatível com compras governamentais - B12.01a05",
IF(AND(I566="Compras governamentais",K566&lt;&gt;"",L566="Mídia especializada"),"Erro: a fonte de preços informada é incompatível com compras governamentais - B12.01a05",
IF(AND(I567="Compras governamentais",K567&lt;&gt;"",L567="Mídia especializada"),"Erro: a fonte de preços informada é incompatível com compras governamentais - B12.01a05",
IF(AND(I568="Compras governamentais",K568&lt;&gt;"",L568="Mídia especializada"),"Erro: a fonte de preços informada é incompatível com compras governamentais - B12.01a05",
IF(AND(I569="Compras governamentais",K569&lt;&gt;"",L569="Mídia especializada"),"Erro: a fonte de preços informada é incompatível com compras governamentais - B12.01a05",
"***")))))</f>
        <v>***</v>
      </c>
      <c r="Z565" s="119" t="str">
        <f t="shared" ref="Z565" si="1985" xml:space="preserve">
IF(AND(I566&lt;&gt;"",OR(I565="")),"Erro: há linhas sendo puladas - B13.01a04",
IF(AND(I567&lt;&gt;"",OR(I565="",I566="")),"Erro: há linhas sendo puladas - B13.01a04",
IF(AND(I568&lt;&gt;"",OR(I565="",I566="",I567="")),"Erro: há linhas sendo puladas - B13.01a04",
IF(AND(I569&lt;&gt;"",OR(I565="",I566="",I567="",I568="")),"Erro: há linhas sendo puladas - B13.01a04",
"***"))))</f>
        <v>***</v>
      </c>
      <c r="AA565" s="119" t="str">
        <f t="shared" ref="AA565" si="1986" xml:space="preserve">
IF(AND(K566&lt;&gt;"",OR(K565="")),"Erro: há linhas sendo puladas - B14.01a05",
IF(AND(K567&lt;&gt;"",OR(K565="",K566="")),"Erro: há linhas sendo puladas - B14.01a05",
IF(AND(K568&lt;&gt;"",OR(K565="",K566="",K567="")),"Erro: há linhas sendo puladas - B14.01a05",
IF(AND(K569&lt;&gt;"",OR(K565="",K566="",K567="",K568="")),"Erro: há linhas sendo puladas - B14.01a05",
"***"))))</f>
        <v>***</v>
      </c>
      <c r="AB565" s="119" t="str">
        <f t="shared" ref="AB565" si="1987" xml:space="preserve">
IF(AND(L566&lt;&gt;"",OR(L565="")),"Erro: há linhas sendo puladas - B15.01a05",
IF(AND(L567&lt;&gt;"",OR(L565="",L566="")),"Erro: há linhas sendo puladas - B15.01a05",
IF(AND(L568&lt;&gt;"",OR(L565="",L566="",L567="")),"Erro: há linhas sendo puladas - B15.01a05",
IF(AND(L569&lt;&gt;"",OR(L565="",L566="",L567="",L568="")),"Erro: há linhas sendo puladas - B15.01a05",
"***"))))</f>
        <v>***</v>
      </c>
      <c r="AC565" s="119" t="str">
        <f t="shared" ref="AC565" si="1988" xml:space="preserve">
IF(AND(M566&lt;&gt;"",OR(M565="")),"Erro: há linhas sendo puladas - B16.01a05",
IF(AND(M567&lt;&gt;"",OR(M565="",M566="")),"Erro: há linhas sendo puladas - B16.01a05",
IF(AND(M568&lt;&gt;"",OR(M565="",M566="",M567="")),"Erro: há linhas sendo puladas - B16.01a05",
IF(AND(M569&lt;&gt;"",OR(M565="",M566="",M567="",M568="")),"Erro: há linhas sendo puladas - B16.01a05",
"***"))))</f>
        <v>***</v>
      </c>
      <c r="AD565" s="131" t="str">
        <f t="shared" ref="AD565" si="1989" xml:space="preserve">
IF(T565&lt;&gt;"Preenchimento correto","",
IF(K565="","",
IF(M565="Não válido","",
K565)))</f>
        <v/>
      </c>
    </row>
    <row r="566" spans="1:30" ht="15" customHeight="1">
      <c r="A566" s="242"/>
      <c r="B566" s="216"/>
      <c r="C566" s="217"/>
      <c r="D566" s="218"/>
      <c r="E566" s="219"/>
      <c r="F566" s="220"/>
      <c r="G566" s="221"/>
      <c r="H566" s="35">
        <v>2</v>
      </c>
      <c r="I566" s="172"/>
      <c r="J566" s="36" t="str">
        <f xml:space="preserve">
IF(I566="","",
VLOOKUP(I566,'BD EMPRES'!$B$8:$C$507,2,FALSE))</f>
        <v/>
      </c>
      <c r="K566" s="178"/>
      <c r="L566" s="179"/>
      <c r="M566" s="179"/>
      <c r="N566" s="180"/>
      <c r="O566" s="223"/>
      <c r="P566" s="228"/>
      <c r="Q566" s="230"/>
      <c r="R566" s="232"/>
      <c r="S566" s="234"/>
      <c r="T566" s="236"/>
      <c r="U566" s="23"/>
      <c r="V566" s="122"/>
      <c r="W566" s="118"/>
      <c r="X566" s="118"/>
      <c r="Y566" s="118"/>
      <c r="Z566" s="118"/>
      <c r="AA566" s="118"/>
      <c r="AB566" s="118"/>
      <c r="AC566" s="118"/>
      <c r="AD566" s="132" t="str">
        <f t="shared" ref="AD566" si="1990" xml:space="preserve">
IF(T565&lt;&gt;"Preenchimento correto","",
IF(K566="","",
IF(M566="Não válido","",
K566)))</f>
        <v/>
      </c>
    </row>
    <row r="567" spans="1:30" ht="15" customHeight="1">
      <c r="A567" s="242"/>
      <c r="B567" s="216"/>
      <c r="C567" s="217"/>
      <c r="D567" s="218"/>
      <c r="E567" s="219"/>
      <c r="F567" s="220"/>
      <c r="G567" s="221"/>
      <c r="H567" s="35">
        <v>3</v>
      </c>
      <c r="I567" s="172"/>
      <c r="J567" s="36" t="str">
        <f xml:space="preserve">
IF(I567="","",
VLOOKUP(I567,'BD EMPRES'!$B$8:$C$507,2,FALSE))</f>
        <v/>
      </c>
      <c r="K567" s="178"/>
      <c r="L567" s="179"/>
      <c r="M567" s="179"/>
      <c r="N567" s="180"/>
      <c r="O567" s="223"/>
      <c r="P567" s="228"/>
      <c r="Q567" s="230"/>
      <c r="R567" s="232"/>
      <c r="S567" s="234"/>
      <c r="T567" s="236"/>
      <c r="U567" s="23"/>
      <c r="V567" s="122"/>
      <c r="W567" s="118"/>
      <c r="X567" s="118"/>
      <c r="Y567" s="118"/>
      <c r="Z567" s="118"/>
      <c r="AA567" s="118"/>
      <c r="AB567" s="118"/>
      <c r="AC567" s="118"/>
      <c r="AD567" s="132" t="str">
        <f t="shared" ref="AD567" si="1991" xml:space="preserve">
IF(T565&lt;&gt;"Preenchimento correto","",
IF(K567="","",
IF(M567="Não válido","",
K567)))</f>
        <v/>
      </c>
    </row>
    <row r="568" spans="1:30" ht="15" customHeight="1">
      <c r="A568" s="242"/>
      <c r="B568" s="216"/>
      <c r="C568" s="217"/>
      <c r="D568" s="218"/>
      <c r="E568" s="219"/>
      <c r="F568" s="220"/>
      <c r="G568" s="221"/>
      <c r="H568" s="35">
        <v>4</v>
      </c>
      <c r="I568" s="172"/>
      <c r="J568" s="36" t="str">
        <f xml:space="preserve">
IF(I568="","",
VLOOKUP(I568,'BD EMPRES'!$B$8:$C$507,2,FALSE))</f>
        <v/>
      </c>
      <c r="K568" s="178"/>
      <c r="L568" s="179"/>
      <c r="M568" s="179"/>
      <c r="N568" s="180"/>
      <c r="O568" s="223"/>
      <c r="P568" s="228"/>
      <c r="Q568" s="230"/>
      <c r="R568" s="232"/>
      <c r="S568" s="234"/>
      <c r="T568" s="236"/>
      <c r="U568" s="23"/>
      <c r="V568" s="122"/>
      <c r="W568" s="118"/>
      <c r="X568" s="118"/>
      <c r="Y568" s="118"/>
      <c r="Z568" s="118"/>
      <c r="AA568" s="118"/>
      <c r="AB568" s="118"/>
      <c r="AC568" s="118"/>
      <c r="AD568" s="132" t="str">
        <f t="shared" ref="AD568" si="1992" xml:space="preserve">
IF(T565&lt;&gt;"Preenchimento correto","",
IF(K568="","",
IF(M568="Não válido","",
K568)))</f>
        <v/>
      </c>
    </row>
    <row r="569" spans="1:30" ht="15" customHeight="1">
      <c r="A569" s="242"/>
      <c r="B569" s="216"/>
      <c r="C569" s="217"/>
      <c r="D569" s="218"/>
      <c r="E569" s="219"/>
      <c r="F569" s="220"/>
      <c r="G569" s="221"/>
      <c r="H569" s="37">
        <v>5</v>
      </c>
      <c r="I569" s="172"/>
      <c r="J569" s="38" t="str">
        <f xml:space="preserve">
IF(I569="","",
VLOOKUP(I569,'BD EMPRES'!$B$8:$C$507,2,FALSE))</f>
        <v/>
      </c>
      <c r="K569" s="183"/>
      <c r="L569" s="181"/>
      <c r="M569" s="181"/>
      <c r="N569" s="182"/>
      <c r="O569" s="224"/>
      <c r="P569" s="228"/>
      <c r="Q569" s="230"/>
      <c r="R569" s="232"/>
      <c r="S569" s="234"/>
      <c r="T569" s="236"/>
      <c r="U569" s="23"/>
      <c r="V569" s="133"/>
      <c r="W569" s="134"/>
      <c r="X569" s="134"/>
      <c r="Y569" s="134"/>
      <c r="Z569" s="134"/>
      <c r="AA569" s="134"/>
      <c r="AB569" s="134"/>
      <c r="AC569" s="134"/>
      <c r="AD569" s="135" t="str">
        <f t="shared" ref="AD569" si="1993" xml:space="preserve">
IF(T565&gt;"Preenchimento correto","",
IF(K569="","",
IF(M569="Não válido","",
K569)))</f>
        <v/>
      </c>
    </row>
    <row r="570" spans="1:30" ht="15" customHeight="1">
      <c r="A570" s="242"/>
      <c r="B570" s="216" t="str">
        <f>IF(OR('BD ITEM'!$Q124&lt;&gt;"Preenchimento correto"),"",'BD ITEM'!B124)</f>
        <v/>
      </c>
      <c r="C570" s="217" t="str">
        <f>IF(OR('BD ITEM'!$Q124&lt;&gt;"Preenchimento correto"),"",'BD ITEM'!C124)</f>
        <v/>
      </c>
      <c r="D570" s="218" t="str">
        <f>IF(OR('BD ITEM'!$Q124&lt;&gt;"Preenchimento correto"),"",'BD ITEM'!D124)</f>
        <v/>
      </c>
      <c r="E570" s="219" t="str">
        <f>IF(OR('BD ITEM'!$Q124&lt;&gt;"Preenchimento correto"),"",'BD ITEM'!J124)</f>
        <v/>
      </c>
      <c r="F570" s="220" t="str">
        <f>IF(OR('BD ITEM'!$Q124&lt;&gt;"Preenchimento correto"),"",'BD ITEM'!K124)</f>
        <v/>
      </c>
      <c r="G570" s="221" t="str">
        <f>IF(OR('BD ITEM'!$Q124&lt;&gt;"Preenchimento correto"),"",'BD ITEM'!L124)</f>
        <v/>
      </c>
      <c r="H570" s="39">
        <v>1</v>
      </c>
      <c r="I570" s="173"/>
      <c r="J570" s="34" t="str">
        <f xml:space="preserve">
IF(I570="","",
VLOOKUP(I570,'BD EMPRES'!$B$8:$C$507,2,FALSE))</f>
        <v/>
      </c>
      <c r="K570" s="175"/>
      <c r="L570" s="176"/>
      <c r="M570" s="176"/>
      <c r="N570" s="177"/>
      <c r="O570" s="222"/>
      <c r="P570" s="228" t="str">
        <f t="shared" ref="P570" si="1994" xml:space="preserve">
IF(AND(K570="",K571="",K572="",K573="",K574=""),"",
COUNTIFS(K570:K574,"&lt;&gt;""",M570:M574,"=Válido"))</f>
        <v/>
      </c>
      <c r="Q570" s="230" t="str">
        <f t="shared" ref="Q570" si="1995" xml:space="preserve">
IF(T570&lt;&gt;"Preenchimento correto","",
IF(P570=1,0,
IF(P570=0,"",
IF(P570="","",
ROUND(_xlfn.STDEV.S(AD570:AD574)/AVERAGE(AD570:AD574),4)))))</f>
        <v/>
      </c>
      <c r="R570" s="232" t="str">
        <f t="shared" ref="R570" si="1996" xml:space="preserve">
IF(T570&lt;&gt;"Preenchimento correto","",
IF(P570="","",
IF(P570=0,"",
IF(O570="","",
IF(O570="Menor valor",MIN(AD570:AD574),
IF(AND(O570="Tend. central",Q570&lt;=0.25),ROUND(AVERAGE(AD570:AD574),2),
IF(AND(O570="Tend. central",Q570&gt;0.25),ROUND(MEDIAN(AD570:AD574),2))))))))</f>
        <v/>
      </c>
      <c r="S570" s="234" t="str">
        <f t="shared" ref="S570" si="1997" xml:space="preserve">
IF(T570&lt;&gt;"Preenchimento correto","",
IF(O570="","",
IF(P570="","",
IF(P570=0,"",
IF(OR(G570="",R570=""),"",
G570*R570)))))</f>
        <v/>
      </c>
      <c r="T570" s="236" t="str">
        <f t="shared" ref="T570" si="1998" xml:space="preserve">
IF(AND(A570="",B570="",I570="",I571="",I572="",I573="",I574="",K570="",K571="",K572="",K573="",K574="",L570="",L571="",L572="",L573="",L574="",M570="",M571="",M572="",M573="",M574="",O570=""),"",
IF(A570="","Preenchimento incompleto: falta informar o ID SEC - B01.01",
IF(AND(A570&lt;&gt;"",B570&lt;&gt;"",I570="",I571="",I572="",I573="",I574="",K570="",K571="",K572="",K573="",K574="",L570="",L571="",L572="",L573="",L574="",M570="",M571="",M572="",M573="",M574="",O570=""),"Preenchimento incompleto: item sem nenhuma informação de empresa e preço e fonte de preço e validade do orçamento e modalidade de cálculo - B02.01",
IF(AND(B570="",OR(I570&lt;&gt;"",I571&lt;&gt;"",I572&lt;&gt;"",I573&lt;&gt;"",I574&lt;&gt;"",K570&lt;&gt;"",K571&lt;&gt;"",K572&lt;&gt;"",K573&lt;&gt;"",K574&lt;&gt;"",L570&lt;&gt;"",L571&lt;&gt;"",L572&lt;&gt;"",L573&lt;&gt;"",L574&lt;&gt;"",M570&lt;&gt;"",M571&lt;&gt;"",M572&lt;&gt;"",M573&lt;&gt;"",M574&lt;&gt;"",O570&lt;&gt;"")),"Erro: há empresa(s) e/ou preço(s) e/ou fonte(s) de preço e/ou validade(s) do orçamento e/ou modalidade de cálculo informados para item inexistente - B03.01",
IF(AND(I570&lt;&gt;"",OR(K570="",L570="",M570="",O570="")),"Preenchimento incompleto: empresa sem preço e(ou) fonte de preço e(ou) validade do orçamento e(ou) modalidade de cálculo associados - B04.01",
IF(AND(I571&lt;&gt;"",OR(K571="",L571="",M571="",O570="")),"Preenchimento incompleto: empresa sem preço e(ou) fonte de preço e(ou) validade do orçamento e(ou) modalidade de cálculo associados - B04.02",
IF(AND(I572&lt;&gt;"",OR(K572="",L572="",M572="",O570="")),"Preenchimento incompleto: empresa sem preço e(ou) fonte de preço e(ou) validade do orçamento e(ou) modalidade de cálculo associados - B04.03",
IF(AND(I573&lt;&gt;"",OR(K573="",L573="",M573="",O570="")),"Preenchimento incompleto: empresa sem preço e(ou) fonte de preço e(ou) validade do orçamento e(ou) modalidade de cálculo associados - B04.04",
IF(AND(I574&lt;&gt;"",OR(K574="",L574="",M574="",O570="")),"Preenchimento incompleto: empresa sem preço e(ou) fonte de preço e(ou) validade do orçamento e(ou) modalidade de cálculo associados - B04.05",
IF(AND(K570&lt;&gt;"",OR(I570="",L570="",M570="",O570="")),"Preenchimento incompleto: preço sem empresa e(ou) fonte do preço associados e(ou) validade do orçamento e(ou) modalidade de cálculo associados - B05.01",
IF(AND(K571&lt;&gt;"",OR(I571="",L571="",M571="",O570="")),"Preenchimento incompleto: preço sem empresa e(ou) fonte do preço associados e(ou) validade do orçamento e(ou) modalidade de cálculo associados - B05.02",
IF(AND(K572&lt;&gt;"",OR(I572="",L572="",M572="",O570="")),"Preenchimento incompleto: preço sem empresa e(ou) fonte do preço associados e(ou) validade do orçamento e(ou) modalidade de cálculo associados - B05.03",
IF(AND(K573&lt;&gt;"",OR(I573="",L573="",M573="",O570="")),"Preenchimento incompleto: preço sem empresa e(ou) fonte do preço associados e(ou) validade do orçamento e(ou) modalidade de cálculo associados - B05.04",
IF(AND(K574&lt;&gt;"",OR(I574="",L574="",M574="",O570="")),"Preenchimento incompleto: preço sem empresa e(ou) fonte do preço associados e(ou) validade do orçamento e(ou) modalidade de cálculo associados - B05.05",
IF(AND(L570&lt;&gt;"",OR(K570="",I570="",M570="",O570="")),"Preenchimento incompleto: fonte do preço sem empresa e(ou) preço associados e(ou) validade do orçamento e(ou) modalidade de cálculo associados - B06.01",
IF(AND(L571&lt;&gt;"",OR(K571="",I571="",M571="",O570="")),"Preenchimento incompleto: fonte do preço sem empresa e(ou) preço associados e(ou) validade do orçamento e(ou) modalidade de cálculo associados - B06.02",
IF(AND(L572&lt;&gt;"",OR(K572="",I572="",M572="",O570="")),"Preenchimento incompleto: fonte do preço sem empresa e(ou) preço associados e(ou) validade do orçamento e(ou) modalidade de cálculo associados - B06.03",
IF(AND(L573&lt;&gt;"",OR(K573="",I573="",M573="",O570="")),"Preenchimento incompleto: fonte do preço sem empresa e(ou) preço associados e(ou) validade do orçamento e(ou) modalidade de cálculo associados - B06.04",
IF(AND(L574&lt;&gt;"",OR(K574="",I574="",M574="",O570="")),"Preenchimento incompleto: fonte do preço sem empresa e(ou) preço associados e(ou) validade do orçamento e(ou) modalidade de cálculo associados - B06.05",
IF(AND(M570&lt;&gt;"",OR(K570="",I570="",L570="",O570="")),"Preenchimento incompleto: validade do orçamento sem empresa e(ou) preço associados e(ou) fonte do preço e(ou) modalidade de cálculo associados - B07.01",
IF(AND(M571&lt;&gt;"",OR(K571="",I571="",L571="",O570="")),"Preenchimento incompleto: validade do orçamento sem empresa e(ou) preço associados e(ou) fonte do preço e(ou) modalidade de cálculo associados - B07.02",
IF(AND(M572&lt;&gt;"",OR(K572="",I572="",L572="",O570="")),"Preenchimento incompleto: validade do orçamento sem empresa e(ou) preço associados e(ou) fonte do preço e(ou) modalidade de cálculo associados - B07.03",
IF(AND(M573&lt;&gt;"",OR(K573="",I573="",L573="",O570="")),"Preenchimento incompleto: validade do orçamento sem empresa e(ou) preço associados e(ou) fonte do preço e(ou) modalidade de cálculo associados - B07.04",
IF(AND(M574&lt;&gt;"",OR(K574="",I574="",L574="",O570="")),"Preenchimento incompleto: validade do orçamento sem empresa e(ou) preço associados e(ou) fonte do preço e(ou) modalidade de cálculo associados - B07.05",
IF(O570="","Preenchimento incompleto: modalidade de cálculo não informada - B08.01",
IF(V570="Erro: há repetição de empresa de mídia especializada para o item sendo precificado - B09.01a05","Erro: há repetição de empresa de mídia especializada para o item sendo precificado - B09.01a05",
IF(W570="Erro: há repetição de empresa de orçamento de empresa para o item sendo precificado - B10.01a05","Erro: há repetição de empresa de orçamento de empresa para o item sendo precificado - B10.01a05",
IF(X570="Erro: a fonte de preços informada é incompatível com compras governamentais - B11.01a05","Erro: a fonte de preços informada é incompatível com compras governamentais - B11.01a05",
IF(Y570="Erro: a fonte de preços informada é incompatível com compras governamentais - B12.01a05","Erro: a fonte de preços informada é incompatível com compras governamentais - B12.01a05",
IF(Z570="Erro: há linhas sendo puladas - B13.01a04","Erro: há linhas sendo puladas - B13.01a04",
IF(AA570="Erro: há linhas sendo puladas - B14.01a05","Erro: há linhas sendo puladas - B14.01a05",
IF(AB570="Erro: há linhas sendo puladas - B15.01a05","Erro: há linhas sendo puladas - B15.01a05",
IF(AC570="Erro: há linhas sendo puladas - B16.01a05","Erro: há linhas sendo puladas - B16.01a05",
IF(AND(P570&lt;&gt;"",P570=0),"Preenchimento incompleto: número de propostas válidas igual a zero - B17.01",
"Preenchimento correto"))))))))))))))))))))))))))))))))))</f>
        <v/>
      </c>
      <c r="U570" s="23"/>
      <c r="V570" s="121" t="str">
        <f t="shared" ref="V570" si="1999" xml:space="preserve">
IF(COUNTIFS(I570:I574,I570,L570:L574,"=Mídia especializada")&gt;1,"Erro: há repetição de empresa de mídia especializada para o item sendo precificado - B09.01a05",
IF(COUNTIFS(I570:I574,I571,L570:L574,"=Mídia especializada")&gt;1,"Erro: há repetição de empresa de mídia especializada para o item sendo precificado - B09.01a05",
IF(COUNTIFS(I570:I574,I572,L570:L574,"=Mídia especializada")&gt;1,"Erro: há repetição de empresa de mídia especializada para o item sendo precificado - B09.01a05",
IF(COUNTIFS(I570:I574,I573,L570:L574,"=Mídia especializada")&gt;1,"Erro: há repetição de empresa de mídia especializada para o item sendo precificado - B09.01a05",
IF(COUNTIFS(I570:I574,I574,L570:L574,"=Mídia especializada")&gt;1,"Erro: há repetição de empresa de mídia especializada para o item sendo precificado - B09.01a05",
"***")))))</f>
        <v>***</v>
      </c>
      <c r="W570" s="119" t="str">
        <f t="shared" ref="W570" si="2000" xml:space="preserve">
IF(COUNTIFS(I570:I574,I570,L570:L574,"=Orçamento de empresa")&gt;1,"Erro: há repetição de empresa de orçamento de empresa para o item sendo precificado - B10.01a05",
IF(COUNTIFS(I570:I574,I571,L570:L574,"=Orçamento de empresa")&gt;1,"Erro: há repetição de empresa de orçamento de empresa para o item sendo precificado - B10.01a05",
IF(COUNTIFS(I570:I574,I572,L570:L574,"=Orçamento de empresa")&gt;1,"Erro: há repetição de empresa de orçamento de empresa para o item sendo precificado - B10.01a05",
IF(COUNTIFS(I570:I574,I573,L570:L574,"=Orçamento de empresa")&gt;1,"Erro: há repetição de empresa de orçamento de empresa para o item sendo precificado - B10.01a05",
IF(COUNTIFS(I570:I574,I574,L570:L574,"=Orçamento de empresa")&gt;1,"Erro: há repetição de empresa de orçamento de empresa para o item sendo precificado - B10.01a05",
"***")))))</f>
        <v>***</v>
      </c>
      <c r="X570" s="119" t="str">
        <f t="shared" ref="X570" si="2001" xml:space="preserve">
IF(AND(I570="Compras governamentais",K570&lt;&gt;"",L570="Orçamento de empresa"),"Erro: a fonte de preços informada é incompatível com compras governamentais - B11.01a05",
IF(AND(I571="Compras governamentais",K571&lt;&gt;"",L571="Orçamento de empresa"),"Erro: a fonte de preços informada é incompatível com compras governamentais - B11.01a05",
IF(AND(I572="Compras governamentais",K572&lt;&gt;"",L572="Orçamento de empresa"),"Erro: a fonte de preços informada é incompatível com compras governamentais - B11.01a05",
IF(AND(I573="Compras governamentais",K573&lt;&gt;"",L573="Orçamento de empresa"),"Erro: a fonte de preços informada é incompatível com compras governamentais - B11.01a05",
IF(AND(I574="Compras governamentais",K574&lt;&gt;"",L574="Orçamento de empresa"),"Erro: a fonte de preços informada é incompatível com compras governamentais - B11.01a05",
"***")))))</f>
        <v>***</v>
      </c>
      <c r="Y570" s="119" t="str">
        <f t="shared" ref="Y570" si="2002" xml:space="preserve">
IF(AND(I570="Compras governamentais",K570&lt;&gt;"",L570="Mídia especializada"),"Erro: a fonte de preços informada é incompatível com compras governamentais - B12.01a05",
IF(AND(I571="Compras governamentais",K571&lt;&gt;"",L571="Mídia especializada"),"Erro: a fonte de preços informada é incompatível com compras governamentais - B12.01a05",
IF(AND(I572="Compras governamentais",K572&lt;&gt;"",L572="Mídia especializada"),"Erro: a fonte de preços informada é incompatível com compras governamentais - B12.01a05",
IF(AND(I573="Compras governamentais",K573&lt;&gt;"",L573="Mídia especializada"),"Erro: a fonte de preços informada é incompatível com compras governamentais - B12.01a05",
IF(AND(I574="Compras governamentais",K574&lt;&gt;"",L574="Mídia especializada"),"Erro: a fonte de preços informada é incompatível com compras governamentais - B12.01a05",
"***")))))</f>
        <v>***</v>
      </c>
      <c r="Z570" s="119" t="str">
        <f t="shared" ref="Z570" si="2003" xml:space="preserve">
IF(AND(I571&lt;&gt;"",OR(I570="")),"Erro: há linhas sendo puladas - B13.01a04",
IF(AND(I572&lt;&gt;"",OR(I570="",I571="")),"Erro: há linhas sendo puladas - B13.01a04",
IF(AND(I573&lt;&gt;"",OR(I570="",I571="",I572="")),"Erro: há linhas sendo puladas - B13.01a04",
IF(AND(I574&lt;&gt;"",OR(I570="",I571="",I572="",I573="")),"Erro: há linhas sendo puladas - B13.01a04",
"***"))))</f>
        <v>***</v>
      </c>
      <c r="AA570" s="119" t="str">
        <f t="shared" ref="AA570" si="2004" xml:space="preserve">
IF(AND(K571&lt;&gt;"",OR(K570="")),"Erro: há linhas sendo puladas - B14.01a05",
IF(AND(K572&lt;&gt;"",OR(K570="",K571="")),"Erro: há linhas sendo puladas - B14.01a05",
IF(AND(K573&lt;&gt;"",OR(K570="",K571="",K572="")),"Erro: há linhas sendo puladas - B14.01a05",
IF(AND(K574&lt;&gt;"",OR(K570="",K571="",K572="",K573="")),"Erro: há linhas sendo puladas - B14.01a05",
"***"))))</f>
        <v>***</v>
      </c>
      <c r="AB570" s="119" t="str">
        <f t="shared" ref="AB570" si="2005" xml:space="preserve">
IF(AND(L571&lt;&gt;"",OR(L570="")),"Erro: há linhas sendo puladas - B15.01a05",
IF(AND(L572&lt;&gt;"",OR(L570="",L571="")),"Erro: há linhas sendo puladas - B15.01a05",
IF(AND(L573&lt;&gt;"",OR(L570="",L571="",L572="")),"Erro: há linhas sendo puladas - B15.01a05",
IF(AND(L574&lt;&gt;"",OR(L570="",L571="",L572="",L573="")),"Erro: há linhas sendo puladas - B15.01a05",
"***"))))</f>
        <v>***</v>
      </c>
      <c r="AC570" s="119" t="str">
        <f t="shared" ref="AC570" si="2006" xml:space="preserve">
IF(AND(M571&lt;&gt;"",OR(M570="")),"Erro: há linhas sendo puladas - B16.01a05",
IF(AND(M572&lt;&gt;"",OR(M570="",M571="")),"Erro: há linhas sendo puladas - B16.01a05",
IF(AND(M573&lt;&gt;"",OR(M570="",M571="",M572="")),"Erro: há linhas sendo puladas - B16.01a05",
IF(AND(M574&lt;&gt;"",OR(M570="",M571="",M572="",M573="")),"Erro: há linhas sendo puladas - B16.01a05",
"***"))))</f>
        <v>***</v>
      </c>
      <c r="AD570" s="131" t="str">
        <f t="shared" ref="AD570" si="2007" xml:space="preserve">
IF(T570&lt;&gt;"Preenchimento correto","",
IF(K570="","",
IF(M570="Não válido","",
K570)))</f>
        <v/>
      </c>
    </row>
    <row r="571" spans="1:30" ht="15" customHeight="1">
      <c r="A571" s="242"/>
      <c r="B571" s="216"/>
      <c r="C571" s="217"/>
      <c r="D571" s="218"/>
      <c r="E571" s="219"/>
      <c r="F571" s="220"/>
      <c r="G571" s="221"/>
      <c r="H571" s="35">
        <v>2</v>
      </c>
      <c r="I571" s="172"/>
      <c r="J571" s="36" t="str">
        <f xml:space="preserve">
IF(I571="","",
VLOOKUP(I571,'BD EMPRES'!$B$8:$C$507,2,FALSE))</f>
        <v/>
      </c>
      <c r="K571" s="178"/>
      <c r="L571" s="179"/>
      <c r="M571" s="179"/>
      <c r="N571" s="180"/>
      <c r="O571" s="223"/>
      <c r="P571" s="228"/>
      <c r="Q571" s="230"/>
      <c r="R571" s="232"/>
      <c r="S571" s="234"/>
      <c r="T571" s="236"/>
      <c r="U571" s="23"/>
      <c r="V571" s="122"/>
      <c r="W571" s="118"/>
      <c r="X571" s="118"/>
      <c r="Y571" s="118"/>
      <c r="Z571" s="118"/>
      <c r="AA571" s="118"/>
      <c r="AB571" s="118"/>
      <c r="AC571" s="118"/>
      <c r="AD571" s="132" t="str">
        <f t="shared" ref="AD571" si="2008" xml:space="preserve">
IF(T570&lt;&gt;"Preenchimento correto","",
IF(K571="","",
IF(M571="Não válido","",
K571)))</f>
        <v/>
      </c>
    </row>
    <row r="572" spans="1:30" ht="15" customHeight="1">
      <c r="A572" s="242"/>
      <c r="B572" s="216"/>
      <c r="C572" s="217"/>
      <c r="D572" s="218"/>
      <c r="E572" s="219"/>
      <c r="F572" s="220"/>
      <c r="G572" s="221"/>
      <c r="H572" s="35">
        <v>3</v>
      </c>
      <c r="I572" s="172"/>
      <c r="J572" s="36" t="str">
        <f xml:space="preserve">
IF(I572="","",
VLOOKUP(I572,'BD EMPRES'!$B$8:$C$507,2,FALSE))</f>
        <v/>
      </c>
      <c r="K572" s="178"/>
      <c r="L572" s="179"/>
      <c r="M572" s="179"/>
      <c r="N572" s="180"/>
      <c r="O572" s="223"/>
      <c r="P572" s="228"/>
      <c r="Q572" s="230"/>
      <c r="R572" s="232"/>
      <c r="S572" s="234"/>
      <c r="T572" s="236"/>
      <c r="U572" s="23"/>
      <c r="V572" s="122"/>
      <c r="W572" s="118"/>
      <c r="X572" s="118"/>
      <c r="Y572" s="118"/>
      <c r="Z572" s="118"/>
      <c r="AA572" s="118"/>
      <c r="AB572" s="118"/>
      <c r="AC572" s="118"/>
      <c r="AD572" s="132" t="str">
        <f t="shared" ref="AD572" si="2009" xml:space="preserve">
IF(T570&lt;&gt;"Preenchimento correto","",
IF(K572="","",
IF(M572="Não válido","",
K572)))</f>
        <v/>
      </c>
    </row>
    <row r="573" spans="1:30" ht="15" customHeight="1">
      <c r="A573" s="242"/>
      <c r="B573" s="216"/>
      <c r="C573" s="217"/>
      <c r="D573" s="218"/>
      <c r="E573" s="219"/>
      <c r="F573" s="220"/>
      <c r="G573" s="221"/>
      <c r="H573" s="35">
        <v>4</v>
      </c>
      <c r="I573" s="172"/>
      <c r="J573" s="36" t="str">
        <f xml:space="preserve">
IF(I573="","",
VLOOKUP(I573,'BD EMPRES'!$B$8:$C$507,2,FALSE))</f>
        <v/>
      </c>
      <c r="K573" s="178"/>
      <c r="L573" s="179"/>
      <c r="M573" s="179"/>
      <c r="N573" s="180"/>
      <c r="O573" s="223"/>
      <c r="P573" s="228"/>
      <c r="Q573" s="230"/>
      <c r="R573" s="232"/>
      <c r="S573" s="234"/>
      <c r="T573" s="236"/>
      <c r="U573" s="23"/>
      <c r="V573" s="122"/>
      <c r="W573" s="118"/>
      <c r="X573" s="118"/>
      <c r="Y573" s="118"/>
      <c r="Z573" s="118"/>
      <c r="AA573" s="118"/>
      <c r="AB573" s="118"/>
      <c r="AC573" s="118"/>
      <c r="AD573" s="132" t="str">
        <f t="shared" ref="AD573" si="2010" xml:space="preserve">
IF(T570&lt;&gt;"Preenchimento correto","",
IF(K573="","",
IF(M573="Não válido","",
K573)))</f>
        <v/>
      </c>
    </row>
    <row r="574" spans="1:30" ht="15" customHeight="1">
      <c r="A574" s="242"/>
      <c r="B574" s="216"/>
      <c r="C574" s="217"/>
      <c r="D574" s="218"/>
      <c r="E574" s="219"/>
      <c r="F574" s="220"/>
      <c r="G574" s="221"/>
      <c r="H574" s="37">
        <v>5</v>
      </c>
      <c r="I574" s="172"/>
      <c r="J574" s="38" t="str">
        <f xml:space="preserve">
IF(I574="","",
VLOOKUP(I574,'BD EMPRES'!$B$8:$C$507,2,FALSE))</f>
        <v/>
      </c>
      <c r="K574" s="183"/>
      <c r="L574" s="181"/>
      <c r="M574" s="181"/>
      <c r="N574" s="182"/>
      <c r="O574" s="224"/>
      <c r="P574" s="228"/>
      <c r="Q574" s="230"/>
      <c r="R574" s="232"/>
      <c r="S574" s="234"/>
      <c r="T574" s="236"/>
      <c r="U574" s="23"/>
      <c r="V574" s="133"/>
      <c r="W574" s="134"/>
      <c r="X574" s="134"/>
      <c r="Y574" s="134"/>
      <c r="Z574" s="134"/>
      <c r="AA574" s="134"/>
      <c r="AB574" s="134"/>
      <c r="AC574" s="134"/>
      <c r="AD574" s="135" t="str">
        <f t="shared" ref="AD574" si="2011" xml:space="preserve">
IF(T570&gt;"Preenchimento correto","",
IF(K574="","",
IF(M574="Não válido","",
K574)))</f>
        <v/>
      </c>
    </row>
    <row r="575" spans="1:30" ht="15" customHeight="1">
      <c r="A575" s="242"/>
      <c r="B575" s="216" t="str">
        <f>IF(OR('BD ITEM'!$Q125&lt;&gt;"Preenchimento correto"),"",'BD ITEM'!B125)</f>
        <v/>
      </c>
      <c r="C575" s="217" t="str">
        <f>IF(OR('BD ITEM'!$Q125&lt;&gt;"Preenchimento correto"),"",'BD ITEM'!C125)</f>
        <v/>
      </c>
      <c r="D575" s="218" t="str">
        <f>IF(OR('BD ITEM'!$Q125&lt;&gt;"Preenchimento correto"),"",'BD ITEM'!D125)</f>
        <v/>
      </c>
      <c r="E575" s="219" t="str">
        <f>IF(OR('BD ITEM'!$Q125&lt;&gt;"Preenchimento correto"),"",'BD ITEM'!J125)</f>
        <v/>
      </c>
      <c r="F575" s="220" t="str">
        <f>IF(OR('BD ITEM'!$Q125&lt;&gt;"Preenchimento correto"),"",'BD ITEM'!K125)</f>
        <v/>
      </c>
      <c r="G575" s="221" t="str">
        <f>IF(OR('BD ITEM'!$Q125&lt;&gt;"Preenchimento correto"),"",'BD ITEM'!L125)</f>
        <v/>
      </c>
      <c r="H575" s="39">
        <v>1</v>
      </c>
      <c r="I575" s="173"/>
      <c r="J575" s="34" t="str">
        <f xml:space="preserve">
IF(I575="","",
VLOOKUP(I575,'BD EMPRES'!$B$8:$C$507,2,FALSE))</f>
        <v/>
      </c>
      <c r="K575" s="175"/>
      <c r="L575" s="176"/>
      <c r="M575" s="176"/>
      <c r="N575" s="177"/>
      <c r="O575" s="222"/>
      <c r="P575" s="228" t="str">
        <f t="shared" ref="P575" si="2012" xml:space="preserve">
IF(AND(K575="",K576="",K577="",K578="",K579=""),"",
COUNTIFS(K575:K579,"&lt;&gt;""",M575:M579,"=Válido"))</f>
        <v/>
      </c>
      <c r="Q575" s="230" t="str">
        <f t="shared" ref="Q575" si="2013" xml:space="preserve">
IF(T575&lt;&gt;"Preenchimento correto","",
IF(P575=1,0,
IF(P575=0,"",
IF(P575="","",
ROUND(_xlfn.STDEV.S(AD575:AD579)/AVERAGE(AD575:AD579),4)))))</f>
        <v/>
      </c>
      <c r="R575" s="232" t="str">
        <f t="shared" ref="R575" si="2014" xml:space="preserve">
IF(T575&lt;&gt;"Preenchimento correto","",
IF(P575="","",
IF(P575=0,"",
IF(O575="","",
IF(O575="Menor valor",MIN(AD575:AD579),
IF(AND(O575="Tend. central",Q575&lt;=0.25),ROUND(AVERAGE(AD575:AD579),2),
IF(AND(O575="Tend. central",Q575&gt;0.25),ROUND(MEDIAN(AD575:AD579),2))))))))</f>
        <v/>
      </c>
      <c r="S575" s="234" t="str">
        <f t="shared" ref="S575" si="2015" xml:space="preserve">
IF(T575&lt;&gt;"Preenchimento correto","",
IF(O575="","",
IF(P575="","",
IF(P575=0,"",
IF(OR(G575="",R575=""),"",
G575*R575)))))</f>
        <v/>
      </c>
      <c r="T575" s="236" t="str">
        <f t="shared" ref="T575" si="2016" xml:space="preserve">
IF(AND(A575="",B575="",I575="",I576="",I577="",I578="",I579="",K575="",K576="",K577="",K578="",K579="",L575="",L576="",L577="",L578="",L579="",M575="",M576="",M577="",M578="",M579="",O575=""),"",
IF(A575="","Preenchimento incompleto: falta informar o ID SEC - B01.01",
IF(AND(A575&lt;&gt;"",B575&lt;&gt;"",I575="",I576="",I577="",I578="",I579="",K575="",K576="",K577="",K578="",K579="",L575="",L576="",L577="",L578="",L579="",M575="",M576="",M577="",M578="",M579="",O575=""),"Preenchimento incompleto: item sem nenhuma informação de empresa e preço e fonte de preço e validade do orçamento e modalidade de cálculo - B02.01",
IF(AND(B575="",OR(I575&lt;&gt;"",I576&lt;&gt;"",I577&lt;&gt;"",I578&lt;&gt;"",I579&lt;&gt;"",K575&lt;&gt;"",K576&lt;&gt;"",K577&lt;&gt;"",K578&lt;&gt;"",K579&lt;&gt;"",L575&lt;&gt;"",L576&lt;&gt;"",L577&lt;&gt;"",L578&lt;&gt;"",L579&lt;&gt;"",M575&lt;&gt;"",M576&lt;&gt;"",M577&lt;&gt;"",M578&lt;&gt;"",M579&lt;&gt;"",O575&lt;&gt;"")),"Erro: há empresa(s) e/ou preço(s) e/ou fonte(s) de preço e/ou validade(s) do orçamento e/ou modalidade de cálculo informados para item inexistente - B03.01",
IF(AND(I575&lt;&gt;"",OR(K575="",L575="",M575="",O575="")),"Preenchimento incompleto: empresa sem preço e(ou) fonte de preço e(ou) validade do orçamento e(ou) modalidade de cálculo associados - B04.01",
IF(AND(I576&lt;&gt;"",OR(K576="",L576="",M576="",O575="")),"Preenchimento incompleto: empresa sem preço e(ou) fonte de preço e(ou) validade do orçamento e(ou) modalidade de cálculo associados - B04.02",
IF(AND(I577&lt;&gt;"",OR(K577="",L577="",M577="",O575="")),"Preenchimento incompleto: empresa sem preço e(ou) fonte de preço e(ou) validade do orçamento e(ou) modalidade de cálculo associados - B04.03",
IF(AND(I578&lt;&gt;"",OR(K578="",L578="",M578="",O575="")),"Preenchimento incompleto: empresa sem preço e(ou) fonte de preço e(ou) validade do orçamento e(ou) modalidade de cálculo associados - B04.04",
IF(AND(I579&lt;&gt;"",OR(K579="",L579="",M579="",O575="")),"Preenchimento incompleto: empresa sem preço e(ou) fonte de preço e(ou) validade do orçamento e(ou) modalidade de cálculo associados - B04.05",
IF(AND(K575&lt;&gt;"",OR(I575="",L575="",M575="",O575="")),"Preenchimento incompleto: preço sem empresa e(ou) fonte do preço associados e(ou) validade do orçamento e(ou) modalidade de cálculo associados - B05.01",
IF(AND(K576&lt;&gt;"",OR(I576="",L576="",M576="",O575="")),"Preenchimento incompleto: preço sem empresa e(ou) fonte do preço associados e(ou) validade do orçamento e(ou) modalidade de cálculo associados - B05.02",
IF(AND(K577&lt;&gt;"",OR(I577="",L577="",M577="",O575="")),"Preenchimento incompleto: preço sem empresa e(ou) fonte do preço associados e(ou) validade do orçamento e(ou) modalidade de cálculo associados - B05.03",
IF(AND(K578&lt;&gt;"",OR(I578="",L578="",M578="",O575="")),"Preenchimento incompleto: preço sem empresa e(ou) fonte do preço associados e(ou) validade do orçamento e(ou) modalidade de cálculo associados - B05.04",
IF(AND(K579&lt;&gt;"",OR(I579="",L579="",M579="",O575="")),"Preenchimento incompleto: preço sem empresa e(ou) fonte do preço associados e(ou) validade do orçamento e(ou) modalidade de cálculo associados - B05.05",
IF(AND(L575&lt;&gt;"",OR(K575="",I575="",M575="",O575="")),"Preenchimento incompleto: fonte do preço sem empresa e(ou) preço associados e(ou) validade do orçamento e(ou) modalidade de cálculo associados - B06.01",
IF(AND(L576&lt;&gt;"",OR(K576="",I576="",M576="",O575="")),"Preenchimento incompleto: fonte do preço sem empresa e(ou) preço associados e(ou) validade do orçamento e(ou) modalidade de cálculo associados - B06.02",
IF(AND(L577&lt;&gt;"",OR(K577="",I577="",M577="",O575="")),"Preenchimento incompleto: fonte do preço sem empresa e(ou) preço associados e(ou) validade do orçamento e(ou) modalidade de cálculo associados - B06.03",
IF(AND(L578&lt;&gt;"",OR(K578="",I578="",M578="",O575="")),"Preenchimento incompleto: fonte do preço sem empresa e(ou) preço associados e(ou) validade do orçamento e(ou) modalidade de cálculo associados - B06.04",
IF(AND(L579&lt;&gt;"",OR(K579="",I579="",M579="",O575="")),"Preenchimento incompleto: fonte do preço sem empresa e(ou) preço associados e(ou) validade do orçamento e(ou) modalidade de cálculo associados - B06.05",
IF(AND(M575&lt;&gt;"",OR(K575="",I575="",L575="",O575="")),"Preenchimento incompleto: validade do orçamento sem empresa e(ou) preço associados e(ou) fonte do preço e(ou) modalidade de cálculo associados - B07.01",
IF(AND(M576&lt;&gt;"",OR(K576="",I576="",L576="",O575="")),"Preenchimento incompleto: validade do orçamento sem empresa e(ou) preço associados e(ou) fonte do preço e(ou) modalidade de cálculo associados - B07.02",
IF(AND(M577&lt;&gt;"",OR(K577="",I577="",L577="",O575="")),"Preenchimento incompleto: validade do orçamento sem empresa e(ou) preço associados e(ou) fonte do preço e(ou) modalidade de cálculo associados - B07.03",
IF(AND(M578&lt;&gt;"",OR(K578="",I578="",L578="",O575="")),"Preenchimento incompleto: validade do orçamento sem empresa e(ou) preço associados e(ou) fonte do preço e(ou) modalidade de cálculo associados - B07.04",
IF(AND(M579&lt;&gt;"",OR(K579="",I579="",L579="",O575="")),"Preenchimento incompleto: validade do orçamento sem empresa e(ou) preço associados e(ou) fonte do preço e(ou) modalidade de cálculo associados - B07.05",
IF(O575="","Preenchimento incompleto: modalidade de cálculo não informada - B08.01",
IF(V575="Erro: há repetição de empresa de mídia especializada para o item sendo precificado - B09.01a05","Erro: há repetição de empresa de mídia especializada para o item sendo precificado - B09.01a05",
IF(W575="Erro: há repetição de empresa de orçamento de empresa para o item sendo precificado - B10.01a05","Erro: há repetição de empresa de orçamento de empresa para o item sendo precificado - B10.01a05",
IF(X575="Erro: a fonte de preços informada é incompatível com compras governamentais - B11.01a05","Erro: a fonte de preços informada é incompatível com compras governamentais - B11.01a05",
IF(Y575="Erro: a fonte de preços informada é incompatível com compras governamentais - B12.01a05","Erro: a fonte de preços informada é incompatível com compras governamentais - B12.01a05",
IF(Z575="Erro: há linhas sendo puladas - B13.01a04","Erro: há linhas sendo puladas - B13.01a04",
IF(AA575="Erro: há linhas sendo puladas - B14.01a05","Erro: há linhas sendo puladas - B14.01a05",
IF(AB575="Erro: há linhas sendo puladas - B15.01a05","Erro: há linhas sendo puladas - B15.01a05",
IF(AC575="Erro: há linhas sendo puladas - B16.01a05","Erro: há linhas sendo puladas - B16.01a05",
IF(AND(P575&lt;&gt;"",P575=0),"Preenchimento incompleto: número de propostas válidas igual a zero - B17.01",
"Preenchimento correto"))))))))))))))))))))))))))))))))))</f>
        <v/>
      </c>
      <c r="U575" s="23"/>
      <c r="V575" s="121" t="str">
        <f t="shared" ref="V575" si="2017" xml:space="preserve">
IF(COUNTIFS(I575:I579,I575,L575:L579,"=Mídia especializada")&gt;1,"Erro: há repetição de empresa de mídia especializada para o item sendo precificado - B09.01a05",
IF(COUNTIFS(I575:I579,I576,L575:L579,"=Mídia especializada")&gt;1,"Erro: há repetição de empresa de mídia especializada para o item sendo precificado - B09.01a05",
IF(COUNTIFS(I575:I579,I577,L575:L579,"=Mídia especializada")&gt;1,"Erro: há repetição de empresa de mídia especializada para o item sendo precificado - B09.01a05",
IF(COUNTIFS(I575:I579,I578,L575:L579,"=Mídia especializada")&gt;1,"Erro: há repetição de empresa de mídia especializada para o item sendo precificado - B09.01a05",
IF(COUNTIFS(I575:I579,I579,L575:L579,"=Mídia especializada")&gt;1,"Erro: há repetição de empresa de mídia especializada para o item sendo precificado - B09.01a05",
"***")))))</f>
        <v>***</v>
      </c>
      <c r="W575" s="119" t="str">
        <f t="shared" ref="W575" si="2018" xml:space="preserve">
IF(COUNTIFS(I575:I579,I575,L575:L579,"=Orçamento de empresa")&gt;1,"Erro: há repetição de empresa de orçamento de empresa para o item sendo precificado - B10.01a05",
IF(COUNTIFS(I575:I579,I576,L575:L579,"=Orçamento de empresa")&gt;1,"Erro: há repetição de empresa de orçamento de empresa para o item sendo precificado - B10.01a05",
IF(COUNTIFS(I575:I579,I577,L575:L579,"=Orçamento de empresa")&gt;1,"Erro: há repetição de empresa de orçamento de empresa para o item sendo precificado - B10.01a05",
IF(COUNTIFS(I575:I579,I578,L575:L579,"=Orçamento de empresa")&gt;1,"Erro: há repetição de empresa de orçamento de empresa para o item sendo precificado - B10.01a05",
IF(COUNTIFS(I575:I579,I579,L575:L579,"=Orçamento de empresa")&gt;1,"Erro: há repetição de empresa de orçamento de empresa para o item sendo precificado - B10.01a05",
"***")))))</f>
        <v>***</v>
      </c>
      <c r="X575" s="119" t="str">
        <f t="shared" ref="X575" si="2019" xml:space="preserve">
IF(AND(I575="Compras governamentais",K575&lt;&gt;"",L575="Orçamento de empresa"),"Erro: a fonte de preços informada é incompatível com compras governamentais - B11.01a05",
IF(AND(I576="Compras governamentais",K576&lt;&gt;"",L576="Orçamento de empresa"),"Erro: a fonte de preços informada é incompatível com compras governamentais - B11.01a05",
IF(AND(I577="Compras governamentais",K577&lt;&gt;"",L577="Orçamento de empresa"),"Erro: a fonte de preços informada é incompatível com compras governamentais - B11.01a05",
IF(AND(I578="Compras governamentais",K578&lt;&gt;"",L578="Orçamento de empresa"),"Erro: a fonte de preços informada é incompatível com compras governamentais - B11.01a05",
IF(AND(I579="Compras governamentais",K579&lt;&gt;"",L579="Orçamento de empresa"),"Erro: a fonte de preços informada é incompatível com compras governamentais - B11.01a05",
"***")))))</f>
        <v>***</v>
      </c>
      <c r="Y575" s="119" t="str">
        <f t="shared" ref="Y575" si="2020" xml:space="preserve">
IF(AND(I575="Compras governamentais",K575&lt;&gt;"",L575="Mídia especializada"),"Erro: a fonte de preços informada é incompatível com compras governamentais - B12.01a05",
IF(AND(I576="Compras governamentais",K576&lt;&gt;"",L576="Mídia especializada"),"Erro: a fonte de preços informada é incompatível com compras governamentais - B12.01a05",
IF(AND(I577="Compras governamentais",K577&lt;&gt;"",L577="Mídia especializada"),"Erro: a fonte de preços informada é incompatível com compras governamentais - B12.01a05",
IF(AND(I578="Compras governamentais",K578&lt;&gt;"",L578="Mídia especializada"),"Erro: a fonte de preços informada é incompatível com compras governamentais - B12.01a05",
IF(AND(I579="Compras governamentais",K579&lt;&gt;"",L579="Mídia especializada"),"Erro: a fonte de preços informada é incompatível com compras governamentais - B12.01a05",
"***")))))</f>
        <v>***</v>
      </c>
      <c r="Z575" s="119" t="str">
        <f t="shared" ref="Z575" si="2021" xml:space="preserve">
IF(AND(I576&lt;&gt;"",OR(I575="")),"Erro: há linhas sendo puladas - B13.01a04",
IF(AND(I577&lt;&gt;"",OR(I575="",I576="")),"Erro: há linhas sendo puladas - B13.01a04",
IF(AND(I578&lt;&gt;"",OR(I575="",I576="",I577="")),"Erro: há linhas sendo puladas - B13.01a04",
IF(AND(I579&lt;&gt;"",OR(I575="",I576="",I577="",I578="")),"Erro: há linhas sendo puladas - B13.01a04",
"***"))))</f>
        <v>***</v>
      </c>
      <c r="AA575" s="119" t="str">
        <f t="shared" ref="AA575" si="2022" xml:space="preserve">
IF(AND(K576&lt;&gt;"",OR(K575="")),"Erro: há linhas sendo puladas - B14.01a05",
IF(AND(K577&lt;&gt;"",OR(K575="",K576="")),"Erro: há linhas sendo puladas - B14.01a05",
IF(AND(K578&lt;&gt;"",OR(K575="",K576="",K577="")),"Erro: há linhas sendo puladas - B14.01a05",
IF(AND(K579&lt;&gt;"",OR(K575="",K576="",K577="",K578="")),"Erro: há linhas sendo puladas - B14.01a05",
"***"))))</f>
        <v>***</v>
      </c>
      <c r="AB575" s="119" t="str">
        <f t="shared" ref="AB575" si="2023" xml:space="preserve">
IF(AND(L576&lt;&gt;"",OR(L575="")),"Erro: há linhas sendo puladas - B15.01a05",
IF(AND(L577&lt;&gt;"",OR(L575="",L576="")),"Erro: há linhas sendo puladas - B15.01a05",
IF(AND(L578&lt;&gt;"",OR(L575="",L576="",L577="")),"Erro: há linhas sendo puladas - B15.01a05",
IF(AND(L579&lt;&gt;"",OR(L575="",L576="",L577="",L578="")),"Erro: há linhas sendo puladas - B15.01a05",
"***"))))</f>
        <v>***</v>
      </c>
      <c r="AC575" s="119" t="str">
        <f t="shared" ref="AC575" si="2024" xml:space="preserve">
IF(AND(M576&lt;&gt;"",OR(M575="")),"Erro: há linhas sendo puladas - B16.01a05",
IF(AND(M577&lt;&gt;"",OR(M575="",M576="")),"Erro: há linhas sendo puladas - B16.01a05",
IF(AND(M578&lt;&gt;"",OR(M575="",M576="",M577="")),"Erro: há linhas sendo puladas - B16.01a05",
IF(AND(M579&lt;&gt;"",OR(M575="",M576="",M577="",M578="")),"Erro: há linhas sendo puladas - B16.01a05",
"***"))))</f>
        <v>***</v>
      </c>
      <c r="AD575" s="131" t="str">
        <f t="shared" ref="AD575" si="2025" xml:space="preserve">
IF(T575&lt;&gt;"Preenchimento correto","",
IF(K575="","",
IF(M575="Não válido","",
K575)))</f>
        <v/>
      </c>
    </row>
    <row r="576" spans="1:30" ht="15" customHeight="1">
      <c r="A576" s="242"/>
      <c r="B576" s="216"/>
      <c r="C576" s="217"/>
      <c r="D576" s="218"/>
      <c r="E576" s="219"/>
      <c r="F576" s="220"/>
      <c r="G576" s="221"/>
      <c r="H576" s="35">
        <v>2</v>
      </c>
      <c r="I576" s="172"/>
      <c r="J576" s="36" t="str">
        <f xml:space="preserve">
IF(I576="","",
VLOOKUP(I576,'BD EMPRES'!$B$8:$C$507,2,FALSE))</f>
        <v/>
      </c>
      <c r="K576" s="178"/>
      <c r="L576" s="179"/>
      <c r="M576" s="179"/>
      <c r="N576" s="180"/>
      <c r="O576" s="223"/>
      <c r="P576" s="228"/>
      <c r="Q576" s="230"/>
      <c r="R576" s="232"/>
      <c r="S576" s="234"/>
      <c r="T576" s="236"/>
      <c r="U576" s="23"/>
      <c r="V576" s="122"/>
      <c r="W576" s="118"/>
      <c r="X576" s="118"/>
      <c r="Y576" s="118"/>
      <c r="Z576" s="118"/>
      <c r="AA576" s="118"/>
      <c r="AB576" s="118"/>
      <c r="AC576" s="118"/>
      <c r="AD576" s="132" t="str">
        <f t="shared" ref="AD576" si="2026" xml:space="preserve">
IF(T575&lt;&gt;"Preenchimento correto","",
IF(K576="","",
IF(M576="Não válido","",
K576)))</f>
        <v/>
      </c>
    </row>
    <row r="577" spans="1:30" ht="15" customHeight="1">
      <c r="A577" s="242"/>
      <c r="B577" s="216"/>
      <c r="C577" s="217"/>
      <c r="D577" s="218"/>
      <c r="E577" s="219"/>
      <c r="F577" s="220"/>
      <c r="G577" s="221"/>
      <c r="H577" s="35">
        <v>3</v>
      </c>
      <c r="I577" s="172"/>
      <c r="J577" s="36" t="str">
        <f xml:space="preserve">
IF(I577="","",
VLOOKUP(I577,'BD EMPRES'!$B$8:$C$507,2,FALSE))</f>
        <v/>
      </c>
      <c r="K577" s="178"/>
      <c r="L577" s="179"/>
      <c r="M577" s="179"/>
      <c r="N577" s="180"/>
      <c r="O577" s="223"/>
      <c r="P577" s="228"/>
      <c r="Q577" s="230"/>
      <c r="R577" s="232"/>
      <c r="S577" s="234"/>
      <c r="T577" s="236"/>
      <c r="U577" s="23"/>
      <c r="V577" s="122"/>
      <c r="W577" s="118"/>
      <c r="X577" s="118"/>
      <c r="Y577" s="118"/>
      <c r="Z577" s="118"/>
      <c r="AA577" s="118"/>
      <c r="AB577" s="118"/>
      <c r="AC577" s="118"/>
      <c r="AD577" s="132" t="str">
        <f t="shared" ref="AD577" si="2027" xml:space="preserve">
IF(T575&lt;&gt;"Preenchimento correto","",
IF(K577="","",
IF(M577="Não válido","",
K577)))</f>
        <v/>
      </c>
    </row>
    <row r="578" spans="1:30" ht="15" customHeight="1">
      <c r="A578" s="242"/>
      <c r="B578" s="216"/>
      <c r="C578" s="217"/>
      <c r="D578" s="218"/>
      <c r="E578" s="219"/>
      <c r="F578" s="220"/>
      <c r="G578" s="221"/>
      <c r="H578" s="35">
        <v>4</v>
      </c>
      <c r="I578" s="172"/>
      <c r="J578" s="36" t="str">
        <f xml:space="preserve">
IF(I578="","",
VLOOKUP(I578,'BD EMPRES'!$B$8:$C$507,2,FALSE))</f>
        <v/>
      </c>
      <c r="K578" s="178"/>
      <c r="L578" s="179"/>
      <c r="M578" s="179"/>
      <c r="N578" s="180"/>
      <c r="O578" s="223"/>
      <c r="P578" s="228"/>
      <c r="Q578" s="230"/>
      <c r="R578" s="232"/>
      <c r="S578" s="234"/>
      <c r="T578" s="236"/>
      <c r="U578" s="23"/>
      <c r="V578" s="122"/>
      <c r="W578" s="118"/>
      <c r="X578" s="118"/>
      <c r="Y578" s="118"/>
      <c r="Z578" s="118"/>
      <c r="AA578" s="118"/>
      <c r="AB578" s="118"/>
      <c r="AC578" s="118"/>
      <c r="AD578" s="132" t="str">
        <f t="shared" ref="AD578" si="2028" xml:space="preserve">
IF(T575&lt;&gt;"Preenchimento correto","",
IF(K578="","",
IF(M578="Não válido","",
K578)))</f>
        <v/>
      </c>
    </row>
    <row r="579" spans="1:30" ht="15" customHeight="1">
      <c r="A579" s="242"/>
      <c r="B579" s="216"/>
      <c r="C579" s="217"/>
      <c r="D579" s="218"/>
      <c r="E579" s="219"/>
      <c r="F579" s="220"/>
      <c r="G579" s="221"/>
      <c r="H579" s="37">
        <v>5</v>
      </c>
      <c r="I579" s="172"/>
      <c r="J579" s="38" t="str">
        <f xml:space="preserve">
IF(I579="","",
VLOOKUP(I579,'BD EMPRES'!$B$8:$C$507,2,FALSE))</f>
        <v/>
      </c>
      <c r="K579" s="183"/>
      <c r="L579" s="181"/>
      <c r="M579" s="181"/>
      <c r="N579" s="182"/>
      <c r="O579" s="224"/>
      <c r="P579" s="228"/>
      <c r="Q579" s="230"/>
      <c r="R579" s="232"/>
      <c r="S579" s="234"/>
      <c r="T579" s="236"/>
      <c r="U579" s="23"/>
      <c r="V579" s="133"/>
      <c r="W579" s="134"/>
      <c r="X579" s="134"/>
      <c r="Y579" s="134"/>
      <c r="Z579" s="134"/>
      <c r="AA579" s="134"/>
      <c r="AB579" s="134"/>
      <c r="AC579" s="134"/>
      <c r="AD579" s="135" t="str">
        <f t="shared" ref="AD579" si="2029" xml:space="preserve">
IF(T575&gt;"Preenchimento correto","",
IF(K579="","",
IF(M579="Não válido","",
K579)))</f>
        <v/>
      </c>
    </row>
    <row r="580" spans="1:30" ht="15" customHeight="1">
      <c r="A580" s="242"/>
      <c r="B580" s="216" t="str">
        <f>IF(OR('BD ITEM'!$Q126&lt;&gt;"Preenchimento correto"),"",'BD ITEM'!B126)</f>
        <v/>
      </c>
      <c r="C580" s="217" t="str">
        <f>IF(OR('BD ITEM'!$Q126&lt;&gt;"Preenchimento correto"),"",'BD ITEM'!C126)</f>
        <v/>
      </c>
      <c r="D580" s="218" t="str">
        <f>IF(OR('BD ITEM'!$Q126&lt;&gt;"Preenchimento correto"),"",'BD ITEM'!D126)</f>
        <v/>
      </c>
      <c r="E580" s="219" t="str">
        <f>IF(OR('BD ITEM'!$Q126&lt;&gt;"Preenchimento correto"),"",'BD ITEM'!J126)</f>
        <v/>
      </c>
      <c r="F580" s="220" t="str">
        <f>IF(OR('BD ITEM'!$Q126&lt;&gt;"Preenchimento correto"),"",'BD ITEM'!K126)</f>
        <v/>
      </c>
      <c r="G580" s="221" t="str">
        <f>IF(OR('BD ITEM'!$Q126&lt;&gt;"Preenchimento correto"),"",'BD ITEM'!L126)</f>
        <v/>
      </c>
      <c r="H580" s="39">
        <v>1</v>
      </c>
      <c r="I580" s="173"/>
      <c r="J580" s="34" t="str">
        <f xml:space="preserve">
IF(I580="","",
VLOOKUP(I580,'BD EMPRES'!$B$8:$C$507,2,FALSE))</f>
        <v/>
      </c>
      <c r="K580" s="175"/>
      <c r="L580" s="176"/>
      <c r="M580" s="176"/>
      <c r="N580" s="177"/>
      <c r="O580" s="222"/>
      <c r="P580" s="228" t="str">
        <f t="shared" ref="P580" si="2030" xml:space="preserve">
IF(AND(K580="",K581="",K582="",K583="",K584=""),"",
COUNTIFS(K580:K584,"&lt;&gt;""",M580:M584,"=Válido"))</f>
        <v/>
      </c>
      <c r="Q580" s="230" t="str">
        <f t="shared" ref="Q580" si="2031" xml:space="preserve">
IF(T580&lt;&gt;"Preenchimento correto","",
IF(P580=1,0,
IF(P580=0,"",
IF(P580="","",
ROUND(_xlfn.STDEV.S(AD580:AD584)/AVERAGE(AD580:AD584),4)))))</f>
        <v/>
      </c>
      <c r="R580" s="232" t="str">
        <f t="shared" ref="R580" si="2032" xml:space="preserve">
IF(T580&lt;&gt;"Preenchimento correto","",
IF(P580="","",
IF(P580=0,"",
IF(O580="","",
IF(O580="Menor valor",MIN(AD580:AD584),
IF(AND(O580="Tend. central",Q580&lt;=0.25),ROUND(AVERAGE(AD580:AD584),2),
IF(AND(O580="Tend. central",Q580&gt;0.25),ROUND(MEDIAN(AD580:AD584),2))))))))</f>
        <v/>
      </c>
      <c r="S580" s="234" t="str">
        <f t="shared" ref="S580" si="2033" xml:space="preserve">
IF(T580&lt;&gt;"Preenchimento correto","",
IF(O580="","",
IF(P580="","",
IF(P580=0,"",
IF(OR(G580="",R580=""),"",
G580*R580)))))</f>
        <v/>
      </c>
      <c r="T580" s="236" t="str">
        <f t="shared" ref="T580" si="2034" xml:space="preserve">
IF(AND(A580="",B580="",I580="",I581="",I582="",I583="",I584="",K580="",K581="",K582="",K583="",K584="",L580="",L581="",L582="",L583="",L584="",M580="",M581="",M582="",M583="",M584="",O580=""),"",
IF(A580="","Preenchimento incompleto: falta informar o ID SEC - B01.01",
IF(AND(A580&lt;&gt;"",B580&lt;&gt;"",I580="",I581="",I582="",I583="",I584="",K580="",K581="",K582="",K583="",K584="",L580="",L581="",L582="",L583="",L584="",M580="",M581="",M582="",M583="",M584="",O580=""),"Preenchimento incompleto: item sem nenhuma informação de empresa e preço e fonte de preço e validade do orçamento e modalidade de cálculo - B02.01",
IF(AND(B580="",OR(I580&lt;&gt;"",I581&lt;&gt;"",I582&lt;&gt;"",I583&lt;&gt;"",I584&lt;&gt;"",K580&lt;&gt;"",K581&lt;&gt;"",K582&lt;&gt;"",K583&lt;&gt;"",K584&lt;&gt;"",L580&lt;&gt;"",L581&lt;&gt;"",L582&lt;&gt;"",L583&lt;&gt;"",L584&lt;&gt;"",M580&lt;&gt;"",M581&lt;&gt;"",M582&lt;&gt;"",M583&lt;&gt;"",M584&lt;&gt;"",O580&lt;&gt;"")),"Erro: há empresa(s) e/ou preço(s) e/ou fonte(s) de preço e/ou validade(s) do orçamento e/ou modalidade de cálculo informados para item inexistente - B03.01",
IF(AND(I580&lt;&gt;"",OR(K580="",L580="",M580="",O580="")),"Preenchimento incompleto: empresa sem preço e(ou) fonte de preço e(ou) validade do orçamento e(ou) modalidade de cálculo associados - B04.01",
IF(AND(I581&lt;&gt;"",OR(K581="",L581="",M581="",O580="")),"Preenchimento incompleto: empresa sem preço e(ou) fonte de preço e(ou) validade do orçamento e(ou) modalidade de cálculo associados - B04.02",
IF(AND(I582&lt;&gt;"",OR(K582="",L582="",M582="",O580="")),"Preenchimento incompleto: empresa sem preço e(ou) fonte de preço e(ou) validade do orçamento e(ou) modalidade de cálculo associados - B04.03",
IF(AND(I583&lt;&gt;"",OR(K583="",L583="",M583="",O580="")),"Preenchimento incompleto: empresa sem preço e(ou) fonte de preço e(ou) validade do orçamento e(ou) modalidade de cálculo associados - B04.04",
IF(AND(I584&lt;&gt;"",OR(K584="",L584="",M584="",O580="")),"Preenchimento incompleto: empresa sem preço e(ou) fonte de preço e(ou) validade do orçamento e(ou) modalidade de cálculo associados - B04.05",
IF(AND(K580&lt;&gt;"",OR(I580="",L580="",M580="",O580="")),"Preenchimento incompleto: preço sem empresa e(ou) fonte do preço associados e(ou) validade do orçamento e(ou) modalidade de cálculo associados - B05.01",
IF(AND(K581&lt;&gt;"",OR(I581="",L581="",M581="",O580="")),"Preenchimento incompleto: preço sem empresa e(ou) fonte do preço associados e(ou) validade do orçamento e(ou) modalidade de cálculo associados - B05.02",
IF(AND(K582&lt;&gt;"",OR(I582="",L582="",M582="",O580="")),"Preenchimento incompleto: preço sem empresa e(ou) fonte do preço associados e(ou) validade do orçamento e(ou) modalidade de cálculo associados - B05.03",
IF(AND(K583&lt;&gt;"",OR(I583="",L583="",M583="",O580="")),"Preenchimento incompleto: preço sem empresa e(ou) fonte do preço associados e(ou) validade do orçamento e(ou) modalidade de cálculo associados - B05.04",
IF(AND(K584&lt;&gt;"",OR(I584="",L584="",M584="",O580="")),"Preenchimento incompleto: preço sem empresa e(ou) fonte do preço associados e(ou) validade do orçamento e(ou) modalidade de cálculo associados - B05.05",
IF(AND(L580&lt;&gt;"",OR(K580="",I580="",M580="",O580="")),"Preenchimento incompleto: fonte do preço sem empresa e(ou) preço associados e(ou) validade do orçamento e(ou) modalidade de cálculo associados - B06.01",
IF(AND(L581&lt;&gt;"",OR(K581="",I581="",M581="",O580="")),"Preenchimento incompleto: fonte do preço sem empresa e(ou) preço associados e(ou) validade do orçamento e(ou) modalidade de cálculo associados - B06.02",
IF(AND(L582&lt;&gt;"",OR(K582="",I582="",M582="",O580="")),"Preenchimento incompleto: fonte do preço sem empresa e(ou) preço associados e(ou) validade do orçamento e(ou) modalidade de cálculo associados - B06.03",
IF(AND(L583&lt;&gt;"",OR(K583="",I583="",M583="",O580="")),"Preenchimento incompleto: fonte do preço sem empresa e(ou) preço associados e(ou) validade do orçamento e(ou) modalidade de cálculo associados - B06.04",
IF(AND(L584&lt;&gt;"",OR(K584="",I584="",M584="",O580="")),"Preenchimento incompleto: fonte do preço sem empresa e(ou) preço associados e(ou) validade do orçamento e(ou) modalidade de cálculo associados - B06.05",
IF(AND(M580&lt;&gt;"",OR(K580="",I580="",L580="",O580="")),"Preenchimento incompleto: validade do orçamento sem empresa e(ou) preço associados e(ou) fonte do preço e(ou) modalidade de cálculo associados - B07.01",
IF(AND(M581&lt;&gt;"",OR(K581="",I581="",L581="",O580="")),"Preenchimento incompleto: validade do orçamento sem empresa e(ou) preço associados e(ou) fonte do preço e(ou) modalidade de cálculo associados - B07.02",
IF(AND(M582&lt;&gt;"",OR(K582="",I582="",L582="",O580="")),"Preenchimento incompleto: validade do orçamento sem empresa e(ou) preço associados e(ou) fonte do preço e(ou) modalidade de cálculo associados - B07.03",
IF(AND(M583&lt;&gt;"",OR(K583="",I583="",L583="",O580="")),"Preenchimento incompleto: validade do orçamento sem empresa e(ou) preço associados e(ou) fonte do preço e(ou) modalidade de cálculo associados - B07.04",
IF(AND(M584&lt;&gt;"",OR(K584="",I584="",L584="",O580="")),"Preenchimento incompleto: validade do orçamento sem empresa e(ou) preço associados e(ou) fonte do preço e(ou) modalidade de cálculo associados - B07.05",
IF(O580="","Preenchimento incompleto: modalidade de cálculo não informada - B08.01",
IF(V580="Erro: há repetição de empresa de mídia especializada para o item sendo precificado - B09.01a05","Erro: há repetição de empresa de mídia especializada para o item sendo precificado - B09.01a05",
IF(W580="Erro: há repetição de empresa de orçamento de empresa para o item sendo precificado - B10.01a05","Erro: há repetição de empresa de orçamento de empresa para o item sendo precificado - B10.01a05",
IF(X580="Erro: a fonte de preços informada é incompatível com compras governamentais - B11.01a05","Erro: a fonte de preços informada é incompatível com compras governamentais - B11.01a05",
IF(Y580="Erro: a fonte de preços informada é incompatível com compras governamentais - B12.01a05","Erro: a fonte de preços informada é incompatível com compras governamentais - B12.01a05",
IF(Z580="Erro: há linhas sendo puladas - B13.01a04","Erro: há linhas sendo puladas - B13.01a04",
IF(AA580="Erro: há linhas sendo puladas - B14.01a05","Erro: há linhas sendo puladas - B14.01a05",
IF(AB580="Erro: há linhas sendo puladas - B15.01a05","Erro: há linhas sendo puladas - B15.01a05",
IF(AC580="Erro: há linhas sendo puladas - B16.01a05","Erro: há linhas sendo puladas - B16.01a05",
IF(AND(P580&lt;&gt;"",P580=0),"Preenchimento incompleto: número de propostas válidas igual a zero - B17.01",
"Preenchimento correto"))))))))))))))))))))))))))))))))))</f>
        <v/>
      </c>
      <c r="U580" s="23"/>
      <c r="V580" s="121" t="str">
        <f t="shared" ref="V580" si="2035" xml:space="preserve">
IF(COUNTIFS(I580:I584,I580,L580:L584,"=Mídia especializada")&gt;1,"Erro: há repetição de empresa de mídia especializada para o item sendo precificado - B09.01a05",
IF(COUNTIFS(I580:I584,I581,L580:L584,"=Mídia especializada")&gt;1,"Erro: há repetição de empresa de mídia especializada para o item sendo precificado - B09.01a05",
IF(COUNTIFS(I580:I584,I582,L580:L584,"=Mídia especializada")&gt;1,"Erro: há repetição de empresa de mídia especializada para o item sendo precificado - B09.01a05",
IF(COUNTIFS(I580:I584,I583,L580:L584,"=Mídia especializada")&gt;1,"Erro: há repetição de empresa de mídia especializada para o item sendo precificado - B09.01a05",
IF(COUNTIFS(I580:I584,I584,L580:L584,"=Mídia especializada")&gt;1,"Erro: há repetição de empresa de mídia especializada para o item sendo precificado - B09.01a05",
"***")))))</f>
        <v>***</v>
      </c>
      <c r="W580" s="119" t="str">
        <f t="shared" ref="W580" si="2036" xml:space="preserve">
IF(COUNTIFS(I580:I584,I580,L580:L584,"=Orçamento de empresa")&gt;1,"Erro: há repetição de empresa de orçamento de empresa para o item sendo precificado - B10.01a05",
IF(COUNTIFS(I580:I584,I581,L580:L584,"=Orçamento de empresa")&gt;1,"Erro: há repetição de empresa de orçamento de empresa para o item sendo precificado - B10.01a05",
IF(COUNTIFS(I580:I584,I582,L580:L584,"=Orçamento de empresa")&gt;1,"Erro: há repetição de empresa de orçamento de empresa para o item sendo precificado - B10.01a05",
IF(COUNTIFS(I580:I584,I583,L580:L584,"=Orçamento de empresa")&gt;1,"Erro: há repetição de empresa de orçamento de empresa para o item sendo precificado - B10.01a05",
IF(COUNTIFS(I580:I584,I584,L580:L584,"=Orçamento de empresa")&gt;1,"Erro: há repetição de empresa de orçamento de empresa para o item sendo precificado - B10.01a05",
"***")))))</f>
        <v>***</v>
      </c>
      <c r="X580" s="119" t="str">
        <f t="shared" ref="X580" si="2037" xml:space="preserve">
IF(AND(I580="Compras governamentais",K580&lt;&gt;"",L580="Orçamento de empresa"),"Erro: a fonte de preços informada é incompatível com compras governamentais - B11.01a05",
IF(AND(I581="Compras governamentais",K581&lt;&gt;"",L581="Orçamento de empresa"),"Erro: a fonte de preços informada é incompatível com compras governamentais - B11.01a05",
IF(AND(I582="Compras governamentais",K582&lt;&gt;"",L582="Orçamento de empresa"),"Erro: a fonte de preços informada é incompatível com compras governamentais - B11.01a05",
IF(AND(I583="Compras governamentais",K583&lt;&gt;"",L583="Orçamento de empresa"),"Erro: a fonte de preços informada é incompatível com compras governamentais - B11.01a05",
IF(AND(I584="Compras governamentais",K584&lt;&gt;"",L584="Orçamento de empresa"),"Erro: a fonte de preços informada é incompatível com compras governamentais - B11.01a05",
"***")))))</f>
        <v>***</v>
      </c>
      <c r="Y580" s="119" t="str">
        <f t="shared" ref="Y580" si="2038" xml:space="preserve">
IF(AND(I580="Compras governamentais",K580&lt;&gt;"",L580="Mídia especializada"),"Erro: a fonte de preços informada é incompatível com compras governamentais - B12.01a05",
IF(AND(I581="Compras governamentais",K581&lt;&gt;"",L581="Mídia especializada"),"Erro: a fonte de preços informada é incompatível com compras governamentais - B12.01a05",
IF(AND(I582="Compras governamentais",K582&lt;&gt;"",L582="Mídia especializada"),"Erro: a fonte de preços informada é incompatível com compras governamentais - B12.01a05",
IF(AND(I583="Compras governamentais",K583&lt;&gt;"",L583="Mídia especializada"),"Erro: a fonte de preços informada é incompatível com compras governamentais - B12.01a05",
IF(AND(I584="Compras governamentais",K584&lt;&gt;"",L584="Mídia especializada"),"Erro: a fonte de preços informada é incompatível com compras governamentais - B12.01a05",
"***")))))</f>
        <v>***</v>
      </c>
      <c r="Z580" s="119" t="str">
        <f t="shared" ref="Z580" si="2039" xml:space="preserve">
IF(AND(I581&lt;&gt;"",OR(I580="")),"Erro: há linhas sendo puladas - B13.01a04",
IF(AND(I582&lt;&gt;"",OR(I580="",I581="")),"Erro: há linhas sendo puladas - B13.01a04",
IF(AND(I583&lt;&gt;"",OR(I580="",I581="",I582="")),"Erro: há linhas sendo puladas - B13.01a04",
IF(AND(I584&lt;&gt;"",OR(I580="",I581="",I582="",I583="")),"Erro: há linhas sendo puladas - B13.01a04",
"***"))))</f>
        <v>***</v>
      </c>
      <c r="AA580" s="119" t="str">
        <f t="shared" ref="AA580" si="2040" xml:space="preserve">
IF(AND(K581&lt;&gt;"",OR(K580="")),"Erro: há linhas sendo puladas - B14.01a05",
IF(AND(K582&lt;&gt;"",OR(K580="",K581="")),"Erro: há linhas sendo puladas - B14.01a05",
IF(AND(K583&lt;&gt;"",OR(K580="",K581="",K582="")),"Erro: há linhas sendo puladas - B14.01a05",
IF(AND(K584&lt;&gt;"",OR(K580="",K581="",K582="",K583="")),"Erro: há linhas sendo puladas - B14.01a05",
"***"))))</f>
        <v>***</v>
      </c>
      <c r="AB580" s="119" t="str">
        <f t="shared" ref="AB580" si="2041" xml:space="preserve">
IF(AND(L581&lt;&gt;"",OR(L580="")),"Erro: há linhas sendo puladas - B15.01a05",
IF(AND(L582&lt;&gt;"",OR(L580="",L581="")),"Erro: há linhas sendo puladas - B15.01a05",
IF(AND(L583&lt;&gt;"",OR(L580="",L581="",L582="")),"Erro: há linhas sendo puladas - B15.01a05",
IF(AND(L584&lt;&gt;"",OR(L580="",L581="",L582="",L583="")),"Erro: há linhas sendo puladas - B15.01a05",
"***"))))</f>
        <v>***</v>
      </c>
      <c r="AC580" s="119" t="str">
        <f t="shared" ref="AC580" si="2042" xml:space="preserve">
IF(AND(M581&lt;&gt;"",OR(M580="")),"Erro: há linhas sendo puladas - B16.01a05",
IF(AND(M582&lt;&gt;"",OR(M580="",M581="")),"Erro: há linhas sendo puladas - B16.01a05",
IF(AND(M583&lt;&gt;"",OR(M580="",M581="",M582="")),"Erro: há linhas sendo puladas - B16.01a05",
IF(AND(M584&lt;&gt;"",OR(M580="",M581="",M582="",M583="")),"Erro: há linhas sendo puladas - B16.01a05",
"***"))))</f>
        <v>***</v>
      </c>
      <c r="AD580" s="131" t="str">
        <f t="shared" ref="AD580" si="2043" xml:space="preserve">
IF(T580&lt;&gt;"Preenchimento correto","",
IF(K580="","",
IF(M580="Não válido","",
K580)))</f>
        <v/>
      </c>
    </row>
    <row r="581" spans="1:30" ht="15" customHeight="1">
      <c r="A581" s="242"/>
      <c r="B581" s="216"/>
      <c r="C581" s="217"/>
      <c r="D581" s="218"/>
      <c r="E581" s="219"/>
      <c r="F581" s="220"/>
      <c r="G581" s="221"/>
      <c r="H581" s="35">
        <v>2</v>
      </c>
      <c r="I581" s="172"/>
      <c r="J581" s="36" t="str">
        <f xml:space="preserve">
IF(I581="","",
VLOOKUP(I581,'BD EMPRES'!$B$8:$C$507,2,FALSE))</f>
        <v/>
      </c>
      <c r="K581" s="178"/>
      <c r="L581" s="179"/>
      <c r="M581" s="179"/>
      <c r="N581" s="180"/>
      <c r="O581" s="223"/>
      <c r="P581" s="228"/>
      <c r="Q581" s="230"/>
      <c r="R581" s="232"/>
      <c r="S581" s="234"/>
      <c r="T581" s="236"/>
      <c r="U581" s="23"/>
      <c r="V581" s="122"/>
      <c r="W581" s="118"/>
      <c r="X581" s="118"/>
      <c r="Y581" s="118"/>
      <c r="Z581" s="118"/>
      <c r="AA581" s="118"/>
      <c r="AB581" s="118"/>
      <c r="AC581" s="118"/>
      <c r="AD581" s="132" t="str">
        <f t="shared" ref="AD581" si="2044" xml:space="preserve">
IF(T580&lt;&gt;"Preenchimento correto","",
IF(K581="","",
IF(M581="Não válido","",
K581)))</f>
        <v/>
      </c>
    </row>
    <row r="582" spans="1:30" ht="15" customHeight="1">
      <c r="A582" s="242"/>
      <c r="B582" s="216"/>
      <c r="C582" s="217"/>
      <c r="D582" s="218"/>
      <c r="E582" s="219"/>
      <c r="F582" s="220"/>
      <c r="G582" s="221"/>
      <c r="H582" s="35">
        <v>3</v>
      </c>
      <c r="I582" s="172"/>
      <c r="J582" s="36" t="str">
        <f xml:space="preserve">
IF(I582="","",
VLOOKUP(I582,'BD EMPRES'!$B$8:$C$507,2,FALSE))</f>
        <v/>
      </c>
      <c r="K582" s="178"/>
      <c r="L582" s="179"/>
      <c r="M582" s="179"/>
      <c r="N582" s="180"/>
      <c r="O582" s="223"/>
      <c r="P582" s="228"/>
      <c r="Q582" s="230"/>
      <c r="R582" s="232"/>
      <c r="S582" s="234"/>
      <c r="T582" s="236"/>
      <c r="U582" s="23"/>
      <c r="V582" s="122"/>
      <c r="W582" s="118"/>
      <c r="X582" s="118"/>
      <c r="Y582" s="118"/>
      <c r="Z582" s="118"/>
      <c r="AA582" s="118"/>
      <c r="AB582" s="118"/>
      <c r="AC582" s="118"/>
      <c r="AD582" s="132" t="str">
        <f t="shared" ref="AD582" si="2045" xml:space="preserve">
IF(T580&lt;&gt;"Preenchimento correto","",
IF(K582="","",
IF(M582="Não válido","",
K582)))</f>
        <v/>
      </c>
    </row>
    <row r="583" spans="1:30" ht="15" customHeight="1">
      <c r="A583" s="242"/>
      <c r="B583" s="216"/>
      <c r="C583" s="217"/>
      <c r="D583" s="218"/>
      <c r="E583" s="219"/>
      <c r="F583" s="220"/>
      <c r="G583" s="221"/>
      <c r="H583" s="35">
        <v>4</v>
      </c>
      <c r="I583" s="172"/>
      <c r="J583" s="36" t="str">
        <f xml:space="preserve">
IF(I583="","",
VLOOKUP(I583,'BD EMPRES'!$B$8:$C$507,2,FALSE))</f>
        <v/>
      </c>
      <c r="K583" s="178"/>
      <c r="L583" s="179"/>
      <c r="M583" s="179"/>
      <c r="N583" s="180"/>
      <c r="O583" s="223"/>
      <c r="P583" s="228"/>
      <c r="Q583" s="230"/>
      <c r="R583" s="232"/>
      <c r="S583" s="234"/>
      <c r="T583" s="236"/>
      <c r="U583" s="23"/>
      <c r="V583" s="122"/>
      <c r="W583" s="118"/>
      <c r="X583" s="118"/>
      <c r="Y583" s="118"/>
      <c r="Z583" s="118"/>
      <c r="AA583" s="118"/>
      <c r="AB583" s="118"/>
      <c r="AC583" s="118"/>
      <c r="AD583" s="132" t="str">
        <f t="shared" ref="AD583" si="2046" xml:space="preserve">
IF(T580&lt;&gt;"Preenchimento correto","",
IF(K583="","",
IF(M583="Não válido","",
K583)))</f>
        <v/>
      </c>
    </row>
    <row r="584" spans="1:30" ht="15" customHeight="1">
      <c r="A584" s="242"/>
      <c r="B584" s="216"/>
      <c r="C584" s="217"/>
      <c r="D584" s="218"/>
      <c r="E584" s="219"/>
      <c r="F584" s="220"/>
      <c r="G584" s="221"/>
      <c r="H584" s="37">
        <v>5</v>
      </c>
      <c r="I584" s="172"/>
      <c r="J584" s="38" t="str">
        <f xml:space="preserve">
IF(I584="","",
VLOOKUP(I584,'BD EMPRES'!$B$8:$C$507,2,FALSE))</f>
        <v/>
      </c>
      <c r="K584" s="183"/>
      <c r="L584" s="181"/>
      <c r="M584" s="181"/>
      <c r="N584" s="182"/>
      <c r="O584" s="224"/>
      <c r="P584" s="228"/>
      <c r="Q584" s="230"/>
      <c r="R584" s="232"/>
      <c r="S584" s="234"/>
      <c r="T584" s="236"/>
      <c r="U584" s="23"/>
      <c r="V584" s="133"/>
      <c r="W584" s="134"/>
      <c r="X584" s="134"/>
      <c r="Y584" s="134"/>
      <c r="Z584" s="134"/>
      <c r="AA584" s="134"/>
      <c r="AB584" s="134"/>
      <c r="AC584" s="134"/>
      <c r="AD584" s="135" t="str">
        <f t="shared" ref="AD584" si="2047" xml:space="preserve">
IF(T580&gt;"Preenchimento correto","",
IF(K584="","",
IF(M584="Não válido","",
K584)))</f>
        <v/>
      </c>
    </row>
    <row r="585" spans="1:30" ht="15" customHeight="1">
      <c r="A585" s="242"/>
      <c r="B585" s="216" t="str">
        <f>IF(OR('BD ITEM'!$Q127&lt;&gt;"Preenchimento correto"),"",'BD ITEM'!B127)</f>
        <v/>
      </c>
      <c r="C585" s="217" t="str">
        <f>IF(OR('BD ITEM'!$Q127&lt;&gt;"Preenchimento correto"),"",'BD ITEM'!C127)</f>
        <v/>
      </c>
      <c r="D585" s="218" t="str">
        <f>IF(OR('BD ITEM'!$Q127&lt;&gt;"Preenchimento correto"),"",'BD ITEM'!D127)</f>
        <v/>
      </c>
      <c r="E585" s="219" t="str">
        <f>IF(OR('BD ITEM'!$Q127&lt;&gt;"Preenchimento correto"),"",'BD ITEM'!J127)</f>
        <v/>
      </c>
      <c r="F585" s="220" t="str">
        <f>IF(OR('BD ITEM'!$Q127&lt;&gt;"Preenchimento correto"),"",'BD ITEM'!K127)</f>
        <v/>
      </c>
      <c r="G585" s="221" t="str">
        <f>IF(OR('BD ITEM'!$Q127&lt;&gt;"Preenchimento correto"),"",'BD ITEM'!L127)</f>
        <v/>
      </c>
      <c r="H585" s="39">
        <v>1</v>
      </c>
      <c r="I585" s="173"/>
      <c r="J585" s="34" t="str">
        <f xml:space="preserve">
IF(I585="","",
VLOOKUP(I585,'BD EMPRES'!$B$8:$C$507,2,FALSE))</f>
        <v/>
      </c>
      <c r="K585" s="175"/>
      <c r="L585" s="176"/>
      <c r="M585" s="176"/>
      <c r="N585" s="177"/>
      <c r="O585" s="222"/>
      <c r="P585" s="228" t="str">
        <f t="shared" ref="P585" si="2048" xml:space="preserve">
IF(AND(K585="",K586="",K587="",K588="",K589=""),"",
COUNTIFS(K585:K589,"&lt;&gt;""",M585:M589,"=Válido"))</f>
        <v/>
      </c>
      <c r="Q585" s="230" t="str">
        <f t="shared" ref="Q585" si="2049" xml:space="preserve">
IF(T585&lt;&gt;"Preenchimento correto","",
IF(P585=1,0,
IF(P585=0,"",
IF(P585="","",
ROUND(_xlfn.STDEV.S(AD585:AD589)/AVERAGE(AD585:AD589),4)))))</f>
        <v/>
      </c>
      <c r="R585" s="232" t="str">
        <f t="shared" ref="R585" si="2050" xml:space="preserve">
IF(T585&lt;&gt;"Preenchimento correto","",
IF(P585="","",
IF(P585=0,"",
IF(O585="","",
IF(O585="Menor valor",MIN(AD585:AD589),
IF(AND(O585="Tend. central",Q585&lt;=0.25),ROUND(AVERAGE(AD585:AD589),2),
IF(AND(O585="Tend. central",Q585&gt;0.25),ROUND(MEDIAN(AD585:AD589),2))))))))</f>
        <v/>
      </c>
      <c r="S585" s="234" t="str">
        <f t="shared" ref="S585" si="2051" xml:space="preserve">
IF(T585&lt;&gt;"Preenchimento correto","",
IF(O585="","",
IF(P585="","",
IF(P585=0,"",
IF(OR(G585="",R585=""),"",
G585*R585)))))</f>
        <v/>
      </c>
      <c r="T585" s="236" t="str">
        <f t="shared" ref="T585" si="2052" xml:space="preserve">
IF(AND(A585="",B585="",I585="",I586="",I587="",I588="",I589="",K585="",K586="",K587="",K588="",K589="",L585="",L586="",L587="",L588="",L589="",M585="",M586="",M587="",M588="",M589="",O585=""),"",
IF(A585="","Preenchimento incompleto: falta informar o ID SEC - B01.01",
IF(AND(A585&lt;&gt;"",B585&lt;&gt;"",I585="",I586="",I587="",I588="",I589="",K585="",K586="",K587="",K588="",K589="",L585="",L586="",L587="",L588="",L589="",M585="",M586="",M587="",M588="",M589="",O585=""),"Preenchimento incompleto: item sem nenhuma informação de empresa e preço e fonte de preço e validade do orçamento e modalidade de cálculo - B02.01",
IF(AND(B585="",OR(I585&lt;&gt;"",I586&lt;&gt;"",I587&lt;&gt;"",I588&lt;&gt;"",I589&lt;&gt;"",K585&lt;&gt;"",K586&lt;&gt;"",K587&lt;&gt;"",K588&lt;&gt;"",K589&lt;&gt;"",L585&lt;&gt;"",L586&lt;&gt;"",L587&lt;&gt;"",L588&lt;&gt;"",L589&lt;&gt;"",M585&lt;&gt;"",M586&lt;&gt;"",M587&lt;&gt;"",M588&lt;&gt;"",M589&lt;&gt;"",O585&lt;&gt;"")),"Erro: há empresa(s) e/ou preço(s) e/ou fonte(s) de preço e/ou validade(s) do orçamento e/ou modalidade de cálculo informados para item inexistente - B03.01",
IF(AND(I585&lt;&gt;"",OR(K585="",L585="",M585="",O585="")),"Preenchimento incompleto: empresa sem preço e(ou) fonte de preço e(ou) validade do orçamento e(ou) modalidade de cálculo associados - B04.01",
IF(AND(I586&lt;&gt;"",OR(K586="",L586="",M586="",O585="")),"Preenchimento incompleto: empresa sem preço e(ou) fonte de preço e(ou) validade do orçamento e(ou) modalidade de cálculo associados - B04.02",
IF(AND(I587&lt;&gt;"",OR(K587="",L587="",M587="",O585="")),"Preenchimento incompleto: empresa sem preço e(ou) fonte de preço e(ou) validade do orçamento e(ou) modalidade de cálculo associados - B04.03",
IF(AND(I588&lt;&gt;"",OR(K588="",L588="",M588="",O585="")),"Preenchimento incompleto: empresa sem preço e(ou) fonte de preço e(ou) validade do orçamento e(ou) modalidade de cálculo associados - B04.04",
IF(AND(I589&lt;&gt;"",OR(K589="",L589="",M589="",O585="")),"Preenchimento incompleto: empresa sem preço e(ou) fonte de preço e(ou) validade do orçamento e(ou) modalidade de cálculo associados - B04.05",
IF(AND(K585&lt;&gt;"",OR(I585="",L585="",M585="",O585="")),"Preenchimento incompleto: preço sem empresa e(ou) fonte do preço associados e(ou) validade do orçamento e(ou) modalidade de cálculo associados - B05.01",
IF(AND(K586&lt;&gt;"",OR(I586="",L586="",M586="",O585="")),"Preenchimento incompleto: preço sem empresa e(ou) fonte do preço associados e(ou) validade do orçamento e(ou) modalidade de cálculo associados - B05.02",
IF(AND(K587&lt;&gt;"",OR(I587="",L587="",M587="",O585="")),"Preenchimento incompleto: preço sem empresa e(ou) fonte do preço associados e(ou) validade do orçamento e(ou) modalidade de cálculo associados - B05.03",
IF(AND(K588&lt;&gt;"",OR(I588="",L588="",M588="",O585="")),"Preenchimento incompleto: preço sem empresa e(ou) fonte do preço associados e(ou) validade do orçamento e(ou) modalidade de cálculo associados - B05.04",
IF(AND(K589&lt;&gt;"",OR(I589="",L589="",M589="",O585="")),"Preenchimento incompleto: preço sem empresa e(ou) fonte do preço associados e(ou) validade do orçamento e(ou) modalidade de cálculo associados - B05.05",
IF(AND(L585&lt;&gt;"",OR(K585="",I585="",M585="",O585="")),"Preenchimento incompleto: fonte do preço sem empresa e(ou) preço associados e(ou) validade do orçamento e(ou) modalidade de cálculo associados - B06.01",
IF(AND(L586&lt;&gt;"",OR(K586="",I586="",M586="",O585="")),"Preenchimento incompleto: fonte do preço sem empresa e(ou) preço associados e(ou) validade do orçamento e(ou) modalidade de cálculo associados - B06.02",
IF(AND(L587&lt;&gt;"",OR(K587="",I587="",M587="",O585="")),"Preenchimento incompleto: fonte do preço sem empresa e(ou) preço associados e(ou) validade do orçamento e(ou) modalidade de cálculo associados - B06.03",
IF(AND(L588&lt;&gt;"",OR(K588="",I588="",M588="",O585="")),"Preenchimento incompleto: fonte do preço sem empresa e(ou) preço associados e(ou) validade do orçamento e(ou) modalidade de cálculo associados - B06.04",
IF(AND(L589&lt;&gt;"",OR(K589="",I589="",M589="",O585="")),"Preenchimento incompleto: fonte do preço sem empresa e(ou) preço associados e(ou) validade do orçamento e(ou) modalidade de cálculo associados - B06.05",
IF(AND(M585&lt;&gt;"",OR(K585="",I585="",L585="",O585="")),"Preenchimento incompleto: validade do orçamento sem empresa e(ou) preço associados e(ou) fonte do preço e(ou) modalidade de cálculo associados - B07.01",
IF(AND(M586&lt;&gt;"",OR(K586="",I586="",L586="",O585="")),"Preenchimento incompleto: validade do orçamento sem empresa e(ou) preço associados e(ou) fonte do preço e(ou) modalidade de cálculo associados - B07.02",
IF(AND(M587&lt;&gt;"",OR(K587="",I587="",L587="",O585="")),"Preenchimento incompleto: validade do orçamento sem empresa e(ou) preço associados e(ou) fonte do preço e(ou) modalidade de cálculo associados - B07.03",
IF(AND(M588&lt;&gt;"",OR(K588="",I588="",L588="",O585="")),"Preenchimento incompleto: validade do orçamento sem empresa e(ou) preço associados e(ou) fonte do preço e(ou) modalidade de cálculo associados - B07.04",
IF(AND(M589&lt;&gt;"",OR(K589="",I589="",L589="",O585="")),"Preenchimento incompleto: validade do orçamento sem empresa e(ou) preço associados e(ou) fonte do preço e(ou) modalidade de cálculo associados - B07.05",
IF(O585="","Preenchimento incompleto: modalidade de cálculo não informada - B08.01",
IF(V585="Erro: há repetição de empresa de mídia especializada para o item sendo precificado - B09.01a05","Erro: há repetição de empresa de mídia especializada para o item sendo precificado - B09.01a05",
IF(W585="Erro: há repetição de empresa de orçamento de empresa para o item sendo precificado - B10.01a05","Erro: há repetição de empresa de orçamento de empresa para o item sendo precificado - B10.01a05",
IF(X585="Erro: a fonte de preços informada é incompatível com compras governamentais - B11.01a05","Erro: a fonte de preços informada é incompatível com compras governamentais - B11.01a05",
IF(Y585="Erro: a fonte de preços informada é incompatível com compras governamentais - B12.01a05","Erro: a fonte de preços informada é incompatível com compras governamentais - B12.01a05",
IF(Z585="Erro: há linhas sendo puladas - B13.01a04","Erro: há linhas sendo puladas - B13.01a04",
IF(AA585="Erro: há linhas sendo puladas - B14.01a05","Erro: há linhas sendo puladas - B14.01a05",
IF(AB585="Erro: há linhas sendo puladas - B15.01a05","Erro: há linhas sendo puladas - B15.01a05",
IF(AC585="Erro: há linhas sendo puladas - B16.01a05","Erro: há linhas sendo puladas - B16.01a05",
IF(AND(P585&lt;&gt;"",P585=0),"Preenchimento incompleto: número de propostas válidas igual a zero - B17.01",
"Preenchimento correto"))))))))))))))))))))))))))))))))))</f>
        <v/>
      </c>
      <c r="U585" s="23"/>
      <c r="V585" s="121" t="str">
        <f t="shared" ref="V585" si="2053" xml:space="preserve">
IF(COUNTIFS(I585:I589,I585,L585:L589,"=Mídia especializada")&gt;1,"Erro: há repetição de empresa de mídia especializada para o item sendo precificado - B09.01a05",
IF(COUNTIFS(I585:I589,I586,L585:L589,"=Mídia especializada")&gt;1,"Erro: há repetição de empresa de mídia especializada para o item sendo precificado - B09.01a05",
IF(COUNTIFS(I585:I589,I587,L585:L589,"=Mídia especializada")&gt;1,"Erro: há repetição de empresa de mídia especializada para o item sendo precificado - B09.01a05",
IF(COUNTIFS(I585:I589,I588,L585:L589,"=Mídia especializada")&gt;1,"Erro: há repetição de empresa de mídia especializada para o item sendo precificado - B09.01a05",
IF(COUNTIFS(I585:I589,I589,L585:L589,"=Mídia especializada")&gt;1,"Erro: há repetição de empresa de mídia especializada para o item sendo precificado - B09.01a05",
"***")))))</f>
        <v>***</v>
      </c>
      <c r="W585" s="119" t="str">
        <f t="shared" ref="W585" si="2054" xml:space="preserve">
IF(COUNTIFS(I585:I589,I585,L585:L589,"=Orçamento de empresa")&gt;1,"Erro: há repetição de empresa de orçamento de empresa para o item sendo precificado - B10.01a05",
IF(COUNTIFS(I585:I589,I586,L585:L589,"=Orçamento de empresa")&gt;1,"Erro: há repetição de empresa de orçamento de empresa para o item sendo precificado - B10.01a05",
IF(COUNTIFS(I585:I589,I587,L585:L589,"=Orçamento de empresa")&gt;1,"Erro: há repetição de empresa de orçamento de empresa para o item sendo precificado - B10.01a05",
IF(COUNTIFS(I585:I589,I588,L585:L589,"=Orçamento de empresa")&gt;1,"Erro: há repetição de empresa de orçamento de empresa para o item sendo precificado - B10.01a05",
IF(COUNTIFS(I585:I589,I589,L585:L589,"=Orçamento de empresa")&gt;1,"Erro: há repetição de empresa de orçamento de empresa para o item sendo precificado - B10.01a05",
"***")))))</f>
        <v>***</v>
      </c>
      <c r="X585" s="119" t="str">
        <f t="shared" ref="X585" si="2055" xml:space="preserve">
IF(AND(I585="Compras governamentais",K585&lt;&gt;"",L585="Orçamento de empresa"),"Erro: a fonte de preços informada é incompatível com compras governamentais - B11.01a05",
IF(AND(I586="Compras governamentais",K586&lt;&gt;"",L586="Orçamento de empresa"),"Erro: a fonte de preços informada é incompatível com compras governamentais - B11.01a05",
IF(AND(I587="Compras governamentais",K587&lt;&gt;"",L587="Orçamento de empresa"),"Erro: a fonte de preços informada é incompatível com compras governamentais - B11.01a05",
IF(AND(I588="Compras governamentais",K588&lt;&gt;"",L588="Orçamento de empresa"),"Erro: a fonte de preços informada é incompatível com compras governamentais - B11.01a05",
IF(AND(I589="Compras governamentais",K589&lt;&gt;"",L589="Orçamento de empresa"),"Erro: a fonte de preços informada é incompatível com compras governamentais - B11.01a05",
"***")))))</f>
        <v>***</v>
      </c>
      <c r="Y585" s="119" t="str">
        <f t="shared" ref="Y585" si="2056" xml:space="preserve">
IF(AND(I585="Compras governamentais",K585&lt;&gt;"",L585="Mídia especializada"),"Erro: a fonte de preços informada é incompatível com compras governamentais - B12.01a05",
IF(AND(I586="Compras governamentais",K586&lt;&gt;"",L586="Mídia especializada"),"Erro: a fonte de preços informada é incompatível com compras governamentais - B12.01a05",
IF(AND(I587="Compras governamentais",K587&lt;&gt;"",L587="Mídia especializada"),"Erro: a fonte de preços informada é incompatível com compras governamentais - B12.01a05",
IF(AND(I588="Compras governamentais",K588&lt;&gt;"",L588="Mídia especializada"),"Erro: a fonte de preços informada é incompatível com compras governamentais - B12.01a05",
IF(AND(I589="Compras governamentais",K589&lt;&gt;"",L589="Mídia especializada"),"Erro: a fonte de preços informada é incompatível com compras governamentais - B12.01a05",
"***")))))</f>
        <v>***</v>
      </c>
      <c r="Z585" s="119" t="str">
        <f t="shared" ref="Z585" si="2057" xml:space="preserve">
IF(AND(I586&lt;&gt;"",OR(I585="")),"Erro: há linhas sendo puladas - B13.01a04",
IF(AND(I587&lt;&gt;"",OR(I585="",I586="")),"Erro: há linhas sendo puladas - B13.01a04",
IF(AND(I588&lt;&gt;"",OR(I585="",I586="",I587="")),"Erro: há linhas sendo puladas - B13.01a04",
IF(AND(I589&lt;&gt;"",OR(I585="",I586="",I587="",I588="")),"Erro: há linhas sendo puladas - B13.01a04",
"***"))))</f>
        <v>***</v>
      </c>
      <c r="AA585" s="119" t="str">
        <f t="shared" ref="AA585" si="2058" xml:space="preserve">
IF(AND(K586&lt;&gt;"",OR(K585="")),"Erro: há linhas sendo puladas - B14.01a05",
IF(AND(K587&lt;&gt;"",OR(K585="",K586="")),"Erro: há linhas sendo puladas - B14.01a05",
IF(AND(K588&lt;&gt;"",OR(K585="",K586="",K587="")),"Erro: há linhas sendo puladas - B14.01a05",
IF(AND(K589&lt;&gt;"",OR(K585="",K586="",K587="",K588="")),"Erro: há linhas sendo puladas - B14.01a05",
"***"))))</f>
        <v>***</v>
      </c>
      <c r="AB585" s="119" t="str">
        <f t="shared" ref="AB585" si="2059" xml:space="preserve">
IF(AND(L586&lt;&gt;"",OR(L585="")),"Erro: há linhas sendo puladas - B15.01a05",
IF(AND(L587&lt;&gt;"",OR(L585="",L586="")),"Erro: há linhas sendo puladas - B15.01a05",
IF(AND(L588&lt;&gt;"",OR(L585="",L586="",L587="")),"Erro: há linhas sendo puladas - B15.01a05",
IF(AND(L589&lt;&gt;"",OR(L585="",L586="",L587="",L588="")),"Erro: há linhas sendo puladas - B15.01a05",
"***"))))</f>
        <v>***</v>
      </c>
      <c r="AC585" s="119" t="str">
        <f t="shared" ref="AC585" si="2060" xml:space="preserve">
IF(AND(M586&lt;&gt;"",OR(M585="")),"Erro: há linhas sendo puladas - B16.01a05",
IF(AND(M587&lt;&gt;"",OR(M585="",M586="")),"Erro: há linhas sendo puladas - B16.01a05",
IF(AND(M588&lt;&gt;"",OR(M585="",M586="",M587="")),"Erro: há linhas sendo puladas - B16.01a05",
IF(AND(M589&lt;&gt;"",OR(M585="",M586="",M587="",M588="")),"Erro: há linhas sendo puladas - B16.01a05",
"***"))))</f>
        <v>***</v>
      </c>
      <c r="AD585" s="131" t="str">
        <f t="shared" ref="AD585" si="2061" xml:space="preserve">
IF(T585&lt;&gt;"Preenchimento correto","",
IF(K585="","",
IF(M585="Não válido","",
K585)))</f>
        <v/>
      </c>
    </row>
    <row r="586" spans="1:30" ht="15" customHeight="1">
      <c r="A586" s="242"/>
      <c r="B586" s="216"/>
      <c r="C586" s="217"/>
      <c r="D586" s="218"/>
      <c r="E586" s="219"/>
      <c r="F586" s="220"/>
      <c r="G586" s="221"/>
      <c r="H586" s="35">
        <v>2</v>
      </c>
      <c r="I586" s="172"/>
      <c r="J586" s="36" t="str">
        <f xml:space="preserve">
IF(I586="","",
VLOOKUP(I586,'BD EMPRES'!$B$8:$C$507,2,FALSE))</f>
        <v/>
      </c>
      <c r="K586" s="178"/>
      <c r="L586" s="179"/>
      <c r="M586" s="179"/>
      <c r="N586" s="180"/>
      <c r="O586" s="223"/>
      <c r="P586" s="228"/>
      <c r="Q586" s="230"/>
      <c r="R586" s="232"/>
      <c r="S586" s="234"/>
      <c r="T586" s="236"/>
      <c r="U586" s="23"/>
      <c r="V586" s="122"/>
      <c r="W586" s="118"/>
      <c r="X586" s="118"/>
      <c r="Y586" s="118"/>
      <c r="Z586" s="118"/>
      <c r="AA586" s="118"/>
      <c r="AB586" s="118"/>
      <c r="AC586" s="118"/>
      <c r="AD586" s="132" t="str">
        <f t="shared" ref="AD586" si="2062" xml:space="preserve">
IF(T585&lt;&gt;"Preenchimento correto","",
IF(K586="","",
IF(M586="Não válido","",
K586)))</f>
        <v/>
      </c>
    </row>
    <row r="587" spans="1:30" ht="15" customHeight="1">
      <c r="A587" s="242"/>
      <c r="B587" s="216"/>
      <c r="C587" s="217"/>
      <c r="D587" s="218"/>
      <c r="E587" s="219"/>
      <c r="F587" s="220"/>
      <c r="G587" s="221"/>
      <c r="H587" s="35">
        <v>3</v>
      </c>
      <c r="I587" s="172"/>
      <c r="J587" s="36" t="str">
        <f xml:space="preserve">
IF(I587="","",
VLOOKUP(I587,'BD EMPRES'!$B$8:$C$507,2,FALSE))</f>
        <v/>
      </c>
      <c r="K587" s="178"/>
      <c r="L587" s="179"/>
      <c r="M587" s="179"/>
      <c r="N587" s="180"/>
      <c r="O587" s="223"/>
      <c r="P587" s="228"/>
      <c r="Q587" s="230"/>
      <c r="R587" s="232"/>
      <c r="S587" s="234"/>
      <c r="T587" s="236"/>
      <c r="U587" s="23"/>
      <c r="V587" s="122"/>
      <c r="W587" s="118"/>
      <c r="X587" s="118"/>
      <c r="Y587" s="118"/>
      <c r="Z587" s="118"/>
      <c r="AA587" s="118"/>
      <c r="AB587" s="118"/>
      <c r="AC587" s="118"/>
      <c r="AD587" s="132" t="str">
        <f t="shared" ref="AD587" si="2063" xml:space="preserve">
IF(T585&lt;&gt;"Preenchimento correto","",
IF(K587="","",
IF(M587="Não válido","",
K587)))</f>
        <v/>
      </c>
    </row>
    <row r="588" spans="1:30" ht="15" customHeight="1">
      <c r="A588" s="242"/>
      <c r="B588" s="216"/>
      <c r="C588" s="217"/>
      <c r="D588" s="218"/>
      <c r="E588" s="219"/>
      <c r="F588" s="220"/>
      <c r="G588" s="221"/>
      <c r="H588" s="35">
        <v>4</v>
      </c>
      <c r="I588" s="172"/>
      <c r="J588" s="36" t="str">
        <f xml:space="preserve">
IF(I588="","",
VLOOKUP(I588,'BD EMPRES'!$B$8:$C$507,2,FALSE))</f>
        <v/>
      </c>
      <c r="K588" s="178"/>
      <c r="L588" s="179"/>
      <c r="M588" s="179"/>
      <c r="N588" s="180"/>
      <c r="O588" s="223"/>
      <c r="P588" s="228"/>
      <c r="Q588" s="230"/>
      <c r="R588" s="232"/>
      <c r="S588" s="234"/>
      <c r="T588" s="236"/>
      <c r="U588" s="23"/>
      <c r="V588" s="122"/>
      <c r="W588" s="118"/>
      <c r="X588" s="118"/>
      <c r="Y588" s="118"/>
      <c r="Z588" s="118"/>
      <c r="AA588" s="118"/>
      <c r="AB588" s="118"/>
      <c r="AC588" s="118"/>
      <c r="AD588" s="132" t="str">
        <f t="shared" ref="AD588" si="2064" xml:space="preserve">
IF(T585&lt;&gt;"Preenchimento correto","",
IF(K588="","",
IF(M588="Não válido","",
K588)))</f>
        <v/>
      </c>
    </row>
    <row r="589" spans="1:30" ht="15" customHeight="1">
      <c r="A589" s="242"/>
      <c r="B589" s="216"/>
      <c r="C589" s="217"/>
      <c r="D589" s="218"/>
      <c r="E589" s="219"/>
      <c r="F589" s="220"/>
      <c r="G589" s="221"/>
      <c r="H589" s="37">
        <v>5</v>
      </c>
      <c r="I589" s="172"/>
      <c r="J589" s="38" t="str">
        <f xml:space="preserve">
IF(I589="","",
VLOOKUP(I589,'BD EMPRES'!$B$8:$C$507,2,FALSE))</f>
        <v/>
      </c>
      <c r="K589" s="183"/>
      <c r="L589" s="181"/>
      <c r="M589" s="181"/>
      <c r="N589" s="182"/>
      <c r="O589" s="224"/>
      <c r="P589" s="228"/>
      <c r="Q589" s="230"/>
      <c r="R589" s="232"/>
      <c r="S589" s="234"/>
      <c r="T589" s="236"/>
      <c r="U589" s="23"/>
      <c r="V589" s="133"/>
      <c r="W589" s="134"/>
      <c r="X589" s="134"/>
      <c r="Y589" s="134"/>
      <c r="Z589" s="134"/>
      <c r="AA589" s="134"/>
      <c r="AB589" s="134"/>
      <c r="AC589" s="134"/>
      <c r="AD589" s="135" t="str">
        <f t="shared" ref="AD589" si="2065" xml:space="preserve">
IF(T585&gt;"Preenchimento correto","",
IF(K589="","",
IF(M589="Não válido","",
K589)))</f>
        <v/>
      </c>
    </row>
    <row r="590" spans="1:30" ht="15" customHeight="1">
      <c r="A590" s="242"/>
      <c r="B590" s="216" t="str">
        <f>IF(OR('BD ITEM'!$Q128&lt;&gt;"Preenchimento correto"),"",'BD ITEM'!B128)</f>
        <v/>
      </c>
      <c r="C590" s="217" t="str">
        <f>IF(OR('BD ITEM'!$Q128&lt;&gt;"Preenchimento correto"),"",'BD ITEM'!C128)</f>
        <v/>
      </c>
      <c r="D590" s="218" t="str">
        <f>IF(OR('BD ITEM'!$Q128&lt;&gt;"Preenchimento correto"),"",'BD ITEM'!D128)</f>
        <v/>
      </c>
      <c r="E590" s="219" t="str">
        <f>IF(OR('BD ITEM'!$Q128&lt;&gt;"Preenchimento correto"),"",'BD ITEM'!J128)</f>
        <v/>
      </c>
      <c r="F590" s="220" t="str">
        <f>IF(OR('BD ITEM'!$Q128&lt;&gt;"Preenchimento correto"),"",'BD ITEM'!K128)</f>
        <v/>
      </c>
      <c r="G590" s="221" t="str">
        <f>IF(OR('BD ITEM'!$Q128&lt;&gt;"Preenchimento correto"),"",'BD ITEM'!L128)</f>
        <v/>
      </c>
      <c r="H590" s="39">
        <v>1</v>
      </c>
      <c r="I590" s="173"/>
      <c r="J590" s="34" t="str">
        <f xml:space="preserve">
IF(I590="","",
VLOOKUP(I590,'BD EMPRES'!$B$8:$C$507,2,FALSE))</f>
        <v/>
      </c>
      <c r="K590" s="175"/>
      <c r="L590" s="176"/>
      <c r="M590" s="176"/>
      <c r="N590" s="177"/>
      <c r="O590" s="222"/>
      <c r="P590" s="228" t="str">
        <f t="shared" ref="P590" si="2066" xml:space="preserve">
IF(AND(K590="",K591="",K592="",K593="",K594=""),"",
COUNTIFS(K590:K594,"&lt;&gt;""",M590:M594,"=Válido"))</f>
        <v/>
      </c>
      <c r="Q590" s="230" t="str">
        <f t="shared" ref="Q590" si="2067" xml:space="preserve">
IF(T590&lt;&gt;"Preenchimento correto","",
IF(P590=1,0,
IF(P590=0,"",
IF(P590="","",
ROUND(_xlfn.STDEV.S(AD590:AD594)/AVERAGE(AD590:AD594),4)))))</f>
        <v/>
      </c>
      <c r="R590" s="232" t="str">
        <f t="shared" ref="R590" si="2068" xml:space="preserve">
IF(T590&lt;&gt;"Preenchimento correto","",
IF(P590="","",
IF(P590=0,"",
IF(O590="","",
IF(O590="Menor valor",MIN(AD590:AD594),
IF(AND(O590="Tend. central",Q590&lt;=0.25),ROUND(AVERAGE(AD590:AD594),2),
IF(AND(O590="Tend. central",Q590&gt;0.25),ROUND(MEDIAN(AD590:AD594),2))))))))</f>
        <v/>
      </c>
      <c r="S590" s="234" t="str">
        <f t="shared" ref="S590" si="2069" xml:space="preserve">
IF(T590&lt;&gt;"Preenchimento correto","",
IF(O590="","",
IF(P590="","",
IF(P590=0,"",
IF(OR(G590="",R590=""),"",
G590*R590)))))</f>
        <v/>
      </c>
      <c r="T590" s="236" t="str">
        <f t="shared" ref="T590" si="2070" xml:space="preserve">
IF(AND(A590="",B590="",I590="",I591="",I592="",I593="",I594="",K590="",K591="",K592="",K593="",K594="",L590="",L591="",L592="",L593="",L594="",M590="",M591="",M592="",M593="",M594="",O590=""),"",
IF(A590="","Preenchimento incompleto: falta informar o ID SEC - B01.01",
IF(AND(A590&lt;&gt;"",B590&lt;&gt;"",I590="",I591="",I592="",I593="",I594="",K590="",K591="",K592="",K593="",K594="",L590="",L591="",L592="",L593="",L594="",M590="",M591="",M592="",M593="",M594="",O590=""),"Preenchimento incompleto: item sem nenhuma informação de empresa e preço e fonte de preço e validade do orçamento e modalidade de cálculo - B02.01",
IF(AND(B590="",OR(I590&lt;&gt;"",I591&lt;&gt;"",I592&lt;&gt;"",I593&lt;&gt;"",I594&lt;&gt;"",K590&lt;&gt;"",K591&lt;&gt;"",K592&lt;&gt;"",K593&lt;&gt;"",K594&lt;&gt;"",L590&lt;&gt;"",L591&lt;&gt;"",L592&lt;&gt;"",L593&lt;&gt;"",L594&lt;&gt;"",M590&lt;&gt;"",M591&lt;&gt;"",M592&lt;&gt;"",M593&lt;&gt;"",M594&lt;&gt;"",O590&lt;&gt;"")),"Erro: há empresa(s) e/ou preço(s) e/ou fonte(s) de preço e/ou validade(s) do orçamento e/ou modalidade de cálculo informados para item inexistente - B03.01",
IF(AND(I590&lt;&gt;"",OR(K590="",L590="",M590="",O590="")),"Preenchimento incompleto: empresa sem preço e(ou) fonte de preço e(ou) validade do orçamento e(ou) modalidade de cálculo associados - B04.01",
IF(AND(I591&lt;&gt;"",OR(K591="",L591="",M591="",O590="")),"Preenchimento incompleto: empresa sem preço e(ou) fonte de preço e(ou) validade do orçamento e(ou) modalidade de cálculo associados - B04.02",
IF(AND(I592&lt;&gt;"",OR(K592="",L592="",M592="",O590="")),"Preenchimento incompleto: empresa sem preço e(ou) fonte de preço e(ou) validade do orçamento e(ou) modalidade de cálculo associados - B04.03",
IF(AND(I593&lt;&gt;"",OR(K593="",L593="",M593="",O590="")),"Preenchimento incompleto: empresa sem preço e(ou) fonte de preço e(ou) validade do orçamento e(ou) modalidade de cálculo associados - B04.04",
IF(AND(I594&lt;&gt;"",OR(K594="",L594="",M594="",O590="")),"Preenchimento incompleto: empresa sem preço e(ou) fonte de preço e(ou) validade do orçamento e(ou) modalidade de cálculo associados - B04.05",
IF(AND(K590&lt;&gt;"",OR(I590="",L590="",M590="",O590="")),"Preenchimento incompleto: preço sem empresa e(ou) fonte do preço associados e(ou) validade do orçamento e(ou) modalidade de cálculo associados - B05.01",
IF(AND(K591&lt;&gt;"",OR(I591="",L591="",M591="",O590="")),"Preenchimento incompleto: preço sem empresa e(ou) fonte do preço associados e(ou) validade do orçamento e(ou) modalidade de cálculo associados - B05.02",
IF(AND(K592&lt;&gt;"",OR(I592="",L592="",M592="",O590="")),"Preenchimento incompleto: preço sem empresa e(ou) fonte do preço associados e(ou) validade do orçamento e(ou) modalidade de cálculo associados - B05.03",
IF(AND(K593&lt;&gt;"",OR(I593="",L593="",M593="",O590="")),"Preenchimento incompleto: preço sem empresa e(ou) fonte do preço associados e(ou) validade do orçamento e(ou) modalidade de cálculo associados - B05.04",
IF(AND(K594&lt;&gt;"",OR(I594="",L594="",M594="",O590="")),"Preenchimento incompleto: preço sem empresa e(ou) fonte do preço associados e(ou) validade do orçamento e(ou) modalidade de cálculo associados - B05.05",
IF(AND(L590&lt;&gt;"",OR(K590="",I590="",M590="",O590="")),"Preenchimento incompleto: fonte do preço sem empresa e(ou) preço associados e(ou) validade do orçamento e(ou) modalidade de cálculo associados - B06.01",
IF(AND(L591&lt;&gt;"",OR(K591="",I591="",M591="",O590="")),"Preenchimento incompleto: fonte do preço sem empresa e(ou) preço associados e(ou) validade do orçamento e(ou) modalidade de cálculo associados - B06.02",
IF(AND(L592&lt;&gt;"",OR(K592="",I592="",M592="",O590="")),"Preenchimento incompleto: fonte do preço sem empresa e(ou) preço associados e(ou) validade do orçamento e(ou) modalidade de cálculo associados - B06.03",
IF(AND(L593&lt;&gt;"",OR(K593="",I593="",M593="",O590="")),"Preenchimento incompleto: fonte do preço sem empresa e(ou) preço associados e(ou) validade do orçamento e(ou) modalidade de cálculo associados - B06.04",
IF(AND(L594&lt;&gt;"",OR(K594="",I594="",M594="",O590="")),"Preenchimento incompleto: fonte do preço sem empresa e(ou) preço associados e(ou) validade do orçamento e(ou) modalidade de cálculo associados - B06.05",
IF(AND(M590&lt;&gt;"",OR(K590="",I590="",L590="",O590="")),"Preenchimento incompleto: validade do orçamento sem empresa e(ou) preço associados e(ou) fonte do preço e(ou) modalidade de cálculo associados - B07.01",
IF(AND(M591&lt;&gt;"",OR(K591="",I591="",L591="",O590="")),"Preenchimento incompleto: validade do orçamento sem empresa e(ou) preço associados e(ou) fonte do preço e(ou) modalidade de cálculo associados - B07.02",
IF(AND(M592&lt;&gt;"",OR(K592="",I592="",L592="",O590="")),"Preenchimento incompleto: validade do orçamento sem empresa e(ou) preço associados e(ou) fonte do preço e(ou) modalidade de cálculo associados - B07.03",
IF(AND(M593&lt;&gt;"",OR(K593="",I593="",L593="",O590="")),"Preenchimento incompleto: validade do orçamento sem empresa e(ou) preço associados e(ou) fonte do preço e(ou) modalidade de cálculo associados - B07.04",
IF(AND(M594&lt;&gt;"",OR(K594="",I594="",L594="",O590="")),"Preenchimento incompleto: validade do orçamento sem empresa e(ou) preço associados e(ou) fonte do preço e(ou) modalidade de cálculo associados - B07.05",
IF(O590="","Preenchimento incompleto: modalidade de cálculo não informada - B08.01",
IF(V590="Erro: há repetição de empresa de mídia especializada para o item sendo precificado - B09.01a05","Erro: há repetição de empresa de mídia especializada para o item sendo precificado - B09.01a05",
IF(W590="Erro: há repetição de empresa de orçamento de empresa para o item sendo precificado - B10.01a05","Erro: há repetição de empresa de orçamento de empresa para o item sendo precificado - B10.01a05",
IF(X590="Erro: a fonte de preços informada é incompatível com compras governamentais - B11.01a05","Erro: a fonte de preços informada é incompatível com compras governamentais - B11.01a05",
IF(Y590="Erro: a fonte de preços informada é incompatível com compras governamentais - B12.01a05","Erro: a fonte de preços informada é incompatível com compras governamentais - B12.01a05",
IF(Z590="Erro: há linhas sendo puladas - B13.01a04","Erro: há linhas sendo puladas - B13.01a04",
IF(AA590="Erro: há linhas sendo puladas - B14.01a05","Erro: há linhas sendo puladas - B14.01a05",
IF(AB590="Erro: há linhas sendo puladas - B15.01a05","Erro: há linhas sendo puladas - B15.01a05",
IF(AC590="Erro: há linhas sendo puladas - B16.01a05","Erro: há linhas sendo puladas - B16.01a05",
IF(AND(P590&lt;&gt;"",P590=0),"Preenchimento incompleto: número de propostas válidas igual a zero - B17.01",
"Preenchimento correto"))))))))))))))))))))))))))))))))))</f>
        <v/>
      </c>
      <c r="U590" s="23"/>
      <c r="V590" s="121" t="str">
        <f t="shared" ref="V590" si="2071" xml:space="preserve">
IF(COUNTIFS(I590:I594,I590,L590:L594,"=Mídia especializada")&gt;1,"Erro: há repetição de empresa de mídia especializada para o item sendo precificado - B09.01a05",
IF(COUNTIFS(I590:I594,I591,L590:L594,"=Mídia especializada")&gt;1,"Erro: há repetição de empresa de mídia especializada para o item sendo precificado - B09.01a05",
IF(COUNTIFS(I590:I594,I592,L590:L594,"=Mídia especializada")&gt;1,"Erro: há repetição de empresa de mídia especializada para o item sendo precificado - B09.01a05",
IF(COUNTIFS(I590:I594,I593,L590:L594,"=Mídia especializada")&gt;1,"Erro: há repetição de empresa de mídia especializada para o item sendo precificado - B09.01a05",
IF(COUNTIFS(I590:I594,I594,L590:L594,"=Mídia especializada")&gt;1,"Erro: há repetição de empresa de mídia especializada para o item sendo precificado - B09.01a05",
"***")))))</f>
        <v>***</v>
      </c>
      <c r="W590" s="119" t="str">
        <f t="shared" ref="W590" si="2072" xml:space="preserve">
IF(COUNTIFS(I590:I594,I590,L590:L594,"=Orçamento de empresa")&gt;1,"Erro: há repetição de empresa de orçamento de empresa para o item sendo precificado - B10.01a05",
IF(COUNTIFS(I590:I594,I591,L590:L594,"=Orçamento de empresa")&gt;1,"Erro: há repetição de empresa de orçamento de empresa para o item sendo precificado - B10.01a05",
IF(COUNTIFS(I590:I594,I592,L590:L594,"=Orçamento de empresa")&gt;1,"Erro: há repetição de empresa de orçamento de empresa para o item sendo precificado - B10.01a05",
IF(COUNTIFS(I590:I594,I593,L590:L594,"=Orçamento de empresa")&gt;1,"Erro: há repetição de empresa de orçamento de empresa para o item sendo precificado - B10.01a05",
IF(COUNTIFS(I590:I594,I594,L590:L594,"=Orçamento de empresa")&gt;1,"Erro: há repetição de empresa de orçamento de empresa para o item sendo precificado - B10.01a05",
"***")))))</f>
        <v>***</v>
      </c>
      <c r="X590" s="119" t="str">
        <f t="shared" ref="X590" si="2073" xml:space="preserve">
IF(AND(I590="Compras governamentais",K590&lt;&gt;"",L590="Orçamento de empresa"),"Erro: a fonte de preços informada é incompatível com compras governamentais - B11.01a05",
IF(AND(I591="Compras governamentais",K591&lt;&gt;"",L591="Orçamento de empresa"),"Erro: a fonte de preços informada é incompatível com compras governamentais - B11.01a05",
IF(AND(I592="Compras governamentais",K592&lt;&gt;"",L592="Orçamento de empresa"),"Erro: a fonte de preços informada é incompatível com compras governamentais - B11.01a05",
IF(AND(I593="Compras governamentais",K593&lt;&gt;"",L593="Orçamento de empresa"),"Erro: a fonte de preços informada é incompatível com compras governamentais - B11.01a05",
IF(AND(I594="Compras governamentais",K594&lt;&gt;"",L594="Orçamento de empresa"),"Erro: a fonte de preços informada é incompatível com compras governamentais - B11.01a05",
"***")))))</f>
        <v>***</v>
      </c>
      <c r="Y590" s="119" t="str">
        <f t="shared" ref="Y590" si="2074" xml:space="preserve">
IF(AND(I590="Compras governamentais",K590&lt;&gt;"",L590="Mídia especializada"),"Erro: a fonte de preços informada é incompatível com compras governamentais - B12.01a05",
IF(AND(I591="Compras governamentais",K591&lt;&gt;"",L591="Mídia especializada"),"Erro: a fonte de preços informada é incompatível com compras governamentais - B12.01a05",
IF(AND(I592="Compras governamentais",K592&lt;&gt;"",L592="Mídia especializada"),"Erro: a fonte de preços informada é incompatível com compras governamentais - B12.01a05",
IF(AND(I593="Compras governamentais",K593&lt;&gt;"",L593="Mídia especializada"),"Erro: a fonte de preços informada é incompatível com compras governamentais - B12.01a05",
IF(AND(I594="Compras governamentais",K594&lt;&gt;"",L594="Mídia especializada"),"Erro: a fonte de preços informada é incompatível com compras governamentais - B12.01a05",
"***")))))</f>
        <v>***</v>
      </c>
      <c r="Z590" s="119" t="str">
        <f t="shared" ref="Z590" si="2075" xml:space="preserve">
IF(AND(I591&lt;&gt;"",OR(I590="")),"Erro: há linhas sendo puladas - B13.01a04",
IF(AND(I592&lt;&gt;"",OR(I590="",I591="")),"Erro: há linhas sendo puladas - B13.01a04",
IF(AND(I593&lt;&gt;"",OR(I590="",I591="",I592="")),"Erro: há linhas sendo puladas - B13.01a04",
IF(AND(I594&lt;&gt;"",OR(I590="",I591="",I592="",I593="")),"Erro: há linhas sendo puladas - B13.01a04",
"***"))))</f>
        <v>***</v>
      </c>
      <c r="AA590" s="119" t="str">
        <f t="shared" ref="AA590" si="2076" xml:space="preserve">
IF(AND(K591&lt;&gt;"",OR(K590="")),"Erro: há linhas sendo puladas - B14.01a05",
IF(AND(K592&lt;&gt;"",OR(K590="",K591="")),"Erro: há linhas sendo puladas - B14.01a05",
IF(AND(K593&lt;&gt;"",OR(K590="",K591="",K592="")),"Erro: há linhas sendo puladas - B14.01a05",
IF(AND(K594&lt;&gt;"",OR(K590="",K591="",K592="",K593="")),"Erro: há linhas sendo puladas - B14.01a05",
"***"))))</f>
        <v>***</v>
      </c>
      <c r="AB590" s="119" t="str">
        <f t="shared" ref="AB590" si="2077" xml:space="preserve">
IF(AND(L591&lt;&gt;"",OR(L590="")),"Erro: há linhas sendo puladas - B15.01a05",
IF(AND(L592&lt;&gt;"",OR(L590="",L591="")),"Erro: há linhas sendo puladas - B15.01a05",
IF(AND(L593&lt;&gt;"",OR(L590="",L591="",L592="")),"Erro: há linhas sendo puladas - B15.01a05",
IF(AND(L594&lt;&gt;"",OR(L590="",L591="",L592="",L593="")),"Erro: há linhas sendo puladas - B15.01a05",
"***"))))</f>
        <v>***</v>
      </c>
      <c r="AC590" s="119" t="str">
        <f t="shared" ref="AC590" si="2078" xml:space="preserve">
IF(AND(M591&lt;&gt;"",OR(M590="")),"Erro: há linhas sendo puladas - B16.01a05",
IF(AND(M592&lt;&gt;"",OR(M590="",M591="")),"Erro: há linhas sendo puladas - B16.01a05",
IF(AND(M593&lt;&gt;"",OR(M590="",M591="",M592="")),"Erro: há linhas sendo puladas - B16.01a05",
IF(AND(M594&lt;&gt;"",OR(M590="",M591="",M592="",M593="")),"Erro: há linhas sendo puladas - B16.01a05",
"***"))))</f>
        <v>***</v>
      </c>
      <c r="AD590" s="131" t="str">
        <f t="shared" ref="AD590" si="2079" xml:space="preserve">
IF(T590&lt;&gt;"Preenchimento correto","",
IF(K590="","",
IF(M590="Não válido","",
K590)))</f>
        <v/>
      </c>
    </row>
    <row r="591" spans="1:30" ht="15" customHeight="1">
      <c r="A591" s="242"/>
      <c r="B591" s="216"/>
      <c r="C591" s="217"/>
      <c r="D591" s="218"/>
      <c r="E591" s="219"/>
      <c r="F591" s="220"/>
      <c r="G591" s="221"/>
      <c r="H591" s="35">
        <v>2</v>
      </c>
      <c r="I591" s="172"/>
      <c r="J591" s="36" t="str">
        <f xml:space="preserve">
IF(I591="","",
VLOOKUP(I591,'BD EMPRES'!$B$8:$C$507,2,FALSE))</f>
        <v/>
      </c>
      <c r="K591" s="178"/>
      <c r="L591" s="179"/>
      <c r="M591" s="179"/>
      <c r="N591" s="180"/>
      <c r="O591" s="223"/>
      <c r="P591" s="228"/>
      <c r="Q591" s="230"/>
      <c r="R591" s="232"/>
      <c r="S591" s="234"/>
      <c r="T591" s="236"/>
      <c r="U591" s="23"/>
      <c r="V591" s="122"/>
      <c r="W591" s="118"/>
      <c r="X591" s="118"/>
      <c r="Y591" s="118"/>
      <c r="Z591" s="118"/>
      <c r="AA591" s="118"/>
      <c r="AB591" s="118"/>
      <c r="AC591" s="118"/>
      <c r="AD591" s="132" t="str">
        <f t="shared" ref="AD591" si="2080" xml:space="preserve">
IF(T590&lt;&gt;"Preenchimento correto","",
IF(K591="","",
IF(M591="Não válido","",
K591)))</f>
        <v/>
      </c>
    </row>
    <row r="592" spans="1:30" ht="15" customHeight="1">
      <c r="A592" s="242"/>
      <c r="B592" s="216"/>
      <c r="C592" s="217"/>
      <c r="D592" s="218"/>
      <c r="E592" s="219"/>
      <c r="F592" s="220"/>
      <c r="G592" s="221"/>
      <c r="H592" s="35">
        <v>3</v>
      </c>
      <c r="I592" s="172"/>
      <c r="J592" s="36" t="str">
        <f xml:space="preserve">
IF(I592="","",
VLOOKUP(I592,'BD EMPRES'!$B$8:$C$507,2,FALSE))</f>
        <v/>
      </c>
      <c r="K592" s="178"/>
      <c r="L592" s="179"/>
      <c r="M592" s="179"/>
      <c r="N592" s="180"/>
      <c r="O592" s="223"/>
      <c r="P592" s="228"/>
      <c r="Q592" s="230"/>
      <c r="R592" s="232"/>
      <c r="S592" s="234"/>
      <c r="T592" s="236"/>
      <c r="U592" s="23"/>
      <c r="V592" s="122"/>
      <c r="W592" s="118"/>
      <c r="X592" s="118"/>
      <c r="Y592" s="118"/>
      <c r="Z592" s="118"/>
      <c r="AA592" s="118"/>
      <c r="AB592" s="118"/>
      <c r="AC592" s="118"/>
      <c r="AD592" s="132" t="str">
        <f t="shared" ref="AD592" si="2081" xml:space="preserve">
IF(T590&lt;&gt;"Preenchimento correto","",
IF(K592="","",
IF(M592="Não válido","",
K592)))</f>
        <v/>
      </c>
    </row>
    <row r="593" spans="1:30" ht="15" customHeight="1">
      <c r="A593" s="242"/>
      <c r="B593" s="216"/>
      <c r="C593" s="217"/>
      <c r="D593" s="218"/>
      <c r="E593" s="219"/>
      <c r="F593" s="220"/>
      <c r="G593" s="221"/>
      <c r="H593" s="35">
        <v>4</v>
      </c>
      <c r="I593" s="172"/>
      <c r="J593" s="36" t="str">
        <f xml:space="preserve">
IF(I593="","",
VLOOKUP(I593,'BD EMPRES'!$B$8:$C$507,2,FALSE))</f>
        <v/>
      </c>
      <c r="K593" s="178"/>
      <c r="L593" s="179"/>
      <c r="M593" s="179"/>
      <c r="N593" s="180"/>
      <c r="O593" s="223"/>
      <c r="P593" s="228"/>
      <c r="Q593" s="230"/>
      <c r="R593" s="232"/>
      <c r="S593" s="234"/>
      <c r="T593" s="236"/>
      <c r="U593" s="23"/>
      <c r="V593" s="122"/>
      <c r="W593" s="118"/>
      <c r="X593" s="118"/>
      <c r="Y593" s="118"/>
      <c r="Z593" s="118"/>
      <c r="AA593" s="118"/>
      <c r="AB593" s="118"/>
      <c r="AC593" s="118"/>
      <c r="AD593" s="132" t="str">
        <f t="shared" ref="AD593" si="2082" xml:space="preserve">
IF(T590&lt;&gt;"Preenchimento correto","",
IF(K593="","",
IF(M593="Não válido","",
K593)))</f>
        <v/>
      </c>
    </row>
    <row r="594" spans="1:30" ht="15" customHeight="1">
      <c r="A594" s="242"/>
      <c r="B594" s="216"/>
      <c r="C594" s="217"/>
      <c r="D594" s="218"/>
      <c r="E594" s="219"/>
      <c r="F594" s="220"/>
      <c r="G594" s="221"/>
      <c r="H594" s="37">
        <v>5</v>
      </c>
      <c r="I594" s="172"/>
      <c r="J594" s="38" t="str">
        <f xml:space="preserve">
IF(I594="","",
VLOOKUP(I594,'BD EMPRES'!$B$8:$C$507,2,FALSE))</f>
        <v/>
      </c>
      <c r="K594" s="183"/>
      <c r="L594" s="181"/>
      <c r="M594" s="181"/>
      <c r="N594" s="182"/>
      <c r="O594" s="224"/>
      <c r="P594" s="228"/>
      <c r="Q594" s="230"/>
      <c r="R594" s="232"/>
      <c r="S594" s="234"/>
      <c r="T594" s="236"/>
      <c r="U594" s="23"/>
      <c r="V594" s="133"/>
      <c r="W594" s="134"/>
      <c r="X594" s="134"/>
      <c r="Y594" s="134"/>
      <c r="Z594" s="134"/>
      <c r="AA594" s="134"/>
      <c r="AB594" s="134"/>
      <c r="AC594" s="134"/>
      <c r="AD594" s="135" t="str">
        <f t="shared" ref="AD594" si="2083" xml:space="preserve">
IF(T590&gt;"Preenchimento correto","",
IF(K594="","",
IF(M594="Não válido","",
K594)))</f>
        <v/>
      </c>
    </row>
    <row r="595" spans="1:30" ht="15" customHeight="1">
      <c r="A595" s="242"/>
      <c r="B595" s="216" t="str">
        <f>IF(OR('BD ITEM'!$Q129&lt;&gt;"Preenchimento correto"),"",'BD ITEM'!B129)</f>
        <v/>
      </c>
      <c r="C595" s="217" t="str">
        <f>IF(OR('BD ITEM'!$Q129&lt;&gt;"Preenchimento correto"),"",'BD ITEM'!C129)</f>
        <v/>
      </c>
      <c r="D595" s="218" t="str">
        <f>IF(OR('BD ITEM'!$Q129&lt;&gt;"Preenchimento correto"),"",'BD ITEM'!D129)</f>
        <v/>
      </c>
      <c r="E595" s="219" t="str">
        <f>IF(OR('BD ITEM'!$Q129&lt;&gt;"Preenchimento correto"),"",'BD ITEM'!J129)</f>
        <v/>
      </c>
      <c r="F595" s="220" t="str">
        <f>IF(OR('BD ITEM'!$Q129&lt;&gt;"Preenchimento correto"),"",'BD ITEM'!K129)</f>
        <v/>
      </c>
      <c r="G595" s="221" t="str">
        <f>IF(OR('BD ITEM'!$Q129&lt;&gt;"Preenchimento correto"),"",'BD ITEM'!L129)</f>
        <v/>
      </c>
      <c r="H595" s="39">
        <v>1</v>
      </c>
      <c r="I595" s="173"/>
      <c r="J595" s="34" t="str">
        <f xml:space="preserve">
IF(I595="","",
VLOOKUP(I595,'BD EMPRES'!$B$8:$C$507,2,FALSE))</f>
        <v/>
      </c>
      <c r="K595" s="175"/>
      <c r="L595" s="176"/>
      <c r="M595" s="176"/>
      <c r="N595" s="177"/>
      <c r="O595" s="222"/>
      <c r="P595" s="228" t="str">
        <f t="shared" ref="P595" si="2084" xml:space="preserve">
IF(AND(K595="",K596="",K597="",K598="",K599=""),"",
COUNTIFS(K595:K599,"&lt;&gt;""",M595:M599,"=Válido"))</f>
        <v/>
      </c>
      <c r="Q595" s="230" t="str">
        <f t="shared" ref="Q595" si="2085" xml:space="preserve">
IF(T595&lt;&gt;"Preenchimento correto","",
IF(P595=1,0,
IF(P595=0,"",
IF(P595="","",
ROUND(_xlfn.STDEV.S(AD595:AD599)/AVERAGE(AD595:AD599),4)))))</f>
        <v/>
      </c>
      <c r="R595" s="232" t="str">
        <f t="shared" ref="R595" si="2086" xml:space="preserve">
IF(T595&lt;&gt;"Preenchimento correto","",
IF(P595="","",
IF(P595=0,"",
IF(O595="","",
IF(O595="Menor valor",MIN(AD595:AD599),
IF(AND(O595="Tend. central",Q595&lt;=0.25),ROUND(AVERAGE(AD595:AD599),2),
IF(AND(O595="Tend. central",Q595&gt;0.25),ROUND(MEDIAN(AD595:AD599),2))))))))</f>
        <v/>
      </c>
      <c r="S595" s="234" t="str">
        <f t="shared" ref="S595" si="2087" xml:space="preserve">
IF(T595&lt;&gt;"Preenchimento correto","",
IF(O595="","",
IF(P595="","",
IF(P595=0,"",
IF(OR(G595="",R595=""),"",
G595*R595)))))</f>
        <v/>
      </c>
      <c r="T595" s="236" t="str">
        <f t="shared" ref="T595" si="2088" xml:space="preserve">
IF(AND(A595="",B595="",I595="",I596="",I597="",I598="",I599="",K595="",K596="",K597="",K598="",K599="",L595="",L596="",L597="",L598="",L599="",M595="",M596="",M597="",M598="",M599="",O595=""),"",
IF(A595="","Preenchimento incompleto: falta informar o ID SEC - B01.01",
IF(AND(A595&lt;&gt;"",B595&lt;&gt;"",I595="",I596="",I597="",I598="",I599="",K595="",K596="",K597="",K598="",K599="",L595="",L596="",L597="",L598="",L599="",M595="",M596="",M597="",M598="",M599="",O595=""),"Preenchimento incompleto: item sem nenhuma informação de empresa e preço e fonte de preço e validade do orçamento e modalidade de cálculo - B02.01",
IF(AND(B595="",OR(I595&lt;&gt;"",I596&lt;&gt;"",I597&lt;&gt;"",I598&lt;&gt;"",I599&lt;&gt;"",K595&lt;&gt;"",K596&lt;&gt;"",K597&lt;&gt;"",K598&lt;&gt;"",K599&lt;&gt;"",L595&lt;&gt;"",L596&lt;&gt;"",L597&lt;&gt;"",L598&lt;&gt;"",L599&lt;&gt;"",M595&lt;&gt;"",M596&lt;&gt;"",M597&lt;&gt;"",M598&lt;&gt;"",M599&lt;&gt;"",O595&lt;&gt;"")),"Erro: há empresa(s) e/ou preço(s) e/ou fonte(s) de preço e/ou validade(s) do orçamento e/ou modalidade de cálculo informados para item inexistente - B03.01",
IF(AND(I595&lt;&gt;"",OR(K595="",L595="",M595="",O595="")),"Preenchimento incompleto: empresa sem preço e(ou) fonte de preço e(ou) validade do orçamento e(ou) modalidade de cálculo associados - B04.01",
IF(AND(I596&lt;&gt;"",OR(K596="",L596="",M596="",O595="")),"Preenchimento incompleto: empresa sem preço e(ou) fonte de preço e(ou) validade do orçamento e(ou) modalidade de cálculo associados - B04.02",
IF(AND(I597&lt;&gt;"",OR(K597="",L597="",M597="",O595="")),"Preenchimento incompleto: empresa sem preço e(ou) fonte de preço e(ou) validade do orçamento e(ou) modalidade de cálculo associados - B04.03",
IF(AND(I598&lt;&gt;"",OR(K598="",L598="",M598="",O595="")),"Preenchimento incompleto: empresa sem preço e(ou) fonte de preço e(ou) validade do orçamento e(ou) modalidade de cálculo associados - B04.04",
IF(AND(I599&lt;&gt;"",OR(K599="",L599="",M599="",O595="")),"Preenchimento incompleto: empresa sem preço e(ou) fonte de preço e(ou) validade do orçamento e(ou) modalidade de cálculo associados - B04.05",
IF(AND(K595&lt;&gt;"",OR(I595="",L595="",M595="",O595="")),"Preenchimento incompleto: preço sem empresa e(ou) fonte do preço associados e(ou) validade do orçamento e(ou) modalidade de cálculo associados - B05.01",
IF(AND(K596&lt;&gt;"",OR(I596="",L596="",M596="",O595="")),"Preenchimento incompleto: preço sem empresa e(ou) fonte do preço associados e(ou) validade do orçamento e(ou) modalidade de cálculo associados - B05.02",
IF(AND(K597&lt;&gt;"",OR(I597="",L597="",M597="",O595="")),"Preenchimento incompleto: preço sem empresa e(ou) fonte do preço associados e(ou) validade do orçamento e(ou) modalidade de cálculo associados - B05.03",
IF(AND(K598&lt;&gt;"",OR(I598="",L598="",M598="",O595="")),"Preenchimento incompleto: preço sem empresa e(ou) fonte do preço associados e(ou) validade do orçamento e(ou) modalidade de cálculo associados - B05.04",
IF(AND(K599&lt;&gt;"",OR(I599="",L599="",M599="",O595="")),"Preenchimento incompleto: preço sem empresa e(ou) fonte do preço associados e(ou) validade do orçamento e(ou) modalidade de cálculo associados - B05.05",
IF(AND(L595&lt;&gt;"",OR(K595="",I595="",M595="",O595="")),"Preenchimento incompleto: fonte do preço sem empresa e(ou) preço associados e(ou) validade do orçamento e(ou) modalidade de cálculo associados - B06.01",
IF(AND(L596&lt;&gt;"",OR(K596="",I596="",M596="",O595="")),"Preenchimento incompleto: fonte do preço sem empresa e(ou) preço associados e(ou) validade do orçamento e(ou) modalidade de cálculo associados - B06.02",
IF(AND(L597&lt;&gt;"",OR(K597="",I597="",M597="",O595="")),"Preenchimento incompleto: fonte do preço sem empresa e(ou) preço associados e(ou) validade do orçamento e(ou) modalidade de cálculo associados - B06.03",
IF(AND(L598&lt;&gt;"",OR(K598="",I598="",M598="",O595="")),"Preenchimento incompleto: fonte do preço sem empresa e(ou) preço associados e(ou) validade do orçamento e(ou) modalidade de cálculo associados - B06.04",
IF(AND(L599&lt;&gt;"",OR(K599="",I599="",M599="",O595="")),"Preenchimento incompleto: fonte do preço sem empresa e(ou) preço associados e(ou) validade do orçamento e(ou) modalidade de cálculo associados - B06.05",
IF(AND(M595&lt;&gt;"",OR(K595="",I595="",L595="",O595="")),"Preenchimento incompleto: validade do orçamento sem empresa e(ou) preço associados e(ou) fonte do preço e(ou) modalidade de cálculo associados - B07.01",
IF(AND(M596&lt;&gt;"",OR(K596="",I596="",L596="",O595="")),"Preenchimento incompleto: validade do orçamento sem empresa e(ou) preço associados e(ou) fonte do preço e(ou) modalidade de cálculo associados - B07.02",
IF(AND(M597&lt;&gt;"",OR(K597="",I597="",L597="",O595="")),"Preenchimento incompleto: validade do orçamento sem empresa e(ou) preço associados e(ou) fonte do preço e(ou) modalidade de cálculo associados - B07.03",
IF(AND(M598&lt;&gt;"",OR(K598="",I598="",L598="",O595="")),"Preenchimento incompleto: validade do orçamento sem empresa e(ou) preço associados e(ou) fonte do preço e(ou) modalidade de cálculo associados - B07.04",
IF(AND(M599&lt;&gt;"",OR(K599="",I599="",L599="",O595="")),"Preenchimento incompleto: validade do orçamento sem empresa e(ou) preço associados e(ou) fonte do preço e(ou) modalidade de cálculo associados - B07.05",
IF(O595="","Preenchimento incompleto: modalidade de cálculo não informada - B08.01",
IF(V595="Erro: há repetição de empresa de mídia especializada para o item sendo precificado - B09.01a05","Erro: há repetição de empresa de mídia especializada para o item sendo precificado - B09.01a05",
IF(W595="Erro: há repetição de empresa de orçamento de empresa para o item sendo precificado - B10.01a05","Erro: há repetição de empresa de orçamento de empresa para o item sendo precificado - B10.01a05",
IF(X595="Erro: a fonte de preços informada é incompatível com compras governamentais - B11.01a05","Erro: a fonte de preços informada é incompatível com compras governamentais - B11.01a05",
IF(Y595="Erro: a fonte de preços informada é incompatível com compras governamentais - B12.01a05","Erro: a fonte de preços informada é incompatível com compras governamentais - B12.01a05",
IF(Z595="Erro: há linhas sendo puladas - B13.01a04","Erro: há linhas sendo puladas - B13.01a04",
IF(AA595="Erro: há linhas sendo puladas - B14.01a05","Erro: há linhas sendo puladas - B14.01a05",
IF(AB595="Erro: há linhas sendo puladas - B15.01a05","Erro: há linhas sendo puladas - B15.01a05",
IF(AC595="Erro: há linhas sendo puladas - B16.01a05","Erro: há linhas sendo puladas - B16.01a05",
IF(AND(P595&lt;&gt;"",P595=0),"Preenchimento incompleto: número de propostas válidas igual a zero - B17.01",
"Preenchimento correto"))))))))))))))))))))))))))))))))))</f>
        <v/>
      </c>
      <c r="U595" s="23"/>
      <c r="V595" s="121" t="str">
        <f t="shared" ref="V595" si="2089" xml:space="preserve">
IF(COUNTIFS(I595:I599,I595,L595:L599,"=Mídia especializada")&gt;1,"Erro: há repetição de empresa de mídia especializada para o item sendo precificado - B09.01a05",
IF(COUNTIFS(I595:I599,I596,L595:L599,"=Mídia especializada")&gt;1,"Erro: há repetição de empresa de mídia especializada para o item sendo precificado - B09.01a05",
IF(COUNTIFS(I595:I599,I597,L595:L599,"=Mídia especializada")&gt;1,"Erro: há repetição de empresa de mídia especializada para o item sendo precificado - B09.01a05",
IF(COUNTIFS(I595:I599,I598,L595:L599,"=Mídia especializada")&gt;1,"Erro: há repetição de empresa de mídia especializada para o item sendo precificado - B09.01a05",
IF(COUNTIFS(I595:I599,I599,L595:L599,"=Mídia especializada")&gt;1,"Erro: há repetição de empresa de mídia especializada para o item sendo precificado - B09.01a05",
"***")))))</f>
        <v>***</v>
      </c>
      <c r="W595" s="119" t="str">
        <f t="shared" ref="W595" si="2090" xml:space="preserve">
IF(COUNTIFS(I595:I599,I595,L595:L599,"=Orçamento de empresa")&gt;1,"Erro: há repetição de empresa de orçamento de empresa para o item sendo precificado - B10.01a05",
IF(COUNTIFS(I595:I599,I596,L595:L599,"=Orçamento de empresa")&gt;1,"Erro: há repetição de empresa de orçamento de empresa para o item sendo precificado - B10.01a05",
IF(COUNTIFS(I595:I599,I597,L595:L599,"=Orçamento de empresa")&gt;1,"Erro: há repetição de empresa de orçamento de empresa para o item sendo precificado - B10.01a05",
IF(COUNTIFS(I595:I599,I598,L595:L599,"=Orçamento de empresa")&gt;1,"Erro: há repetição de empresa de orçamento de empresa para o item sendo precificado - B10.01a05",
IF(COUNTIFS(I595:I599,I599,L595:L599,"=Orçamento de empresa")&gt;1,"Erro: há repetição de empresa de orçamento de empresa para o item sendo precificado - B10.01a05",
"***")))))</f>
        <v>***</v>
      </c>
      <c r="X595" s="119" t="str">
        <f t="shared" ref="X595" si="2091" xml:space="preserve">
IF(AND(I595="Compras governamentais",K595&lt;&gt;"",L595="Orçamento de empresa"),"Erro: a fonte de preços informada é incompatível com compras governamentais - B11.01a05",
IF(AND(I596="Compras governamentais",K596&lt;&gt;"",L596="Orçamento de empresa"),"Erro: a fonte de preços informada é incompatível com compras governamentais - B11.01a05",
IF(AND(I597="Compras governamentais",K597&lt;&gt;"",L597="Orçamento de empresa"),"Erro: a fonte de preços informada é incompatível com compras governamentais - B11.01a05",
IF(AND(I598="Compras governamentais",K598&lt;&gt;"",L598="Orçamento de empresa"),"Erro: a fonte de preços informada é incompatível com compras governamentais - B11.01a05",
IF(AND(I599="Compras governamentais",K599&lt;&gt;"",L599="Orçamento de empresa"),"Erro: a fonte de preços informada é incompatível com compras governamentais - B11.01a05",
"***")))))</f>
        <v>***</v>
      </c>
      <c r="Y595" s="119" t="str">
        <f t="shared" ref="Y595" si="2092" xml:space="preserve">
IF(AND(I595="Compras governamentais",K595&lt;&gt;"",L595="Mídia especializada"),"Erro: a fonte de preços informada é incompatível com compras governamentais - B12.01a05",
IF(AND(I596="Compras governamentais",K596&lt;&gt;"",L596="Mídia especializada"),"Erro: a fonte de preços informada é incompatível com compras governamentais - B12.01a05",
IF(AND(I597="Compras governamentais",K597&lt;&gt;"",L597="Mídia especializada"),"Erro: a fonte de preços informada é incompatível com compras governamentais - B12.01a05",
IF(AND(I598="Compras governamentais",K598&lt;&gt;"",L598="Mídia especializada"),"Erro: a fonte de preços informada é incompatível com compras governamentais - B12.01a05",
IF(AND(I599="Compras governamentais",K599&lt;&gt;"",L599="Mídia especializada"),"Erro: a fonte de preços informada é incompatível com compras governamentais - B12.01a05",
"***")))))</f>
        <v>***</v>
      </c>
      <c r="Z595" s="119" t="str">
        <f t="shared" ref="Z595" si="2093" xml:space="preserve">
IF(AND(I596&lt;&gt;"",OR(I595="")),"Erro: há linhas sendo puladas - B13.01a04",
IF(AND(I597&lt;&gt;"",OR(I595="",I596="")),"Erro: há linhas sendo puladas - B13.01a04",
IF(AND(I598&lt;&gt;"",OR(I595="",I596="",I597="")),"Erro: há linhas sendo puladas - B13.01a04",
IF(AND(I599&lt;&gt;"",OR(I595="",I596="",I597="",I598="")),"Erro: há linhas sendo puladas - B13.01a04",
"***"))))</f>
        <v>***</v>
      </c>
      <c r="AA595" s="119" t="str">
        <f t="shared" ref="AA595" si="2094" xml:space="preserve">
IF(AND(K596&lt;&gt;"",OR(K595="")),"Erro: há linhas sendo puladas - B14.01a05",
IF(AND(K597&lt;&gt;"",OR(K595="",K596="")),"Erro: há linhas sendo puladas - B14.01a05",
IF(AND(K598&lt;&gt;"",OR(K595="",K596="",K597="")),"Erro: há linhas sendo puladas - B14.01a05",
IF(AND(K599&lt;&gt;"",OR(K595="",K596="",K597="",K598="")),"Erro: há linhas sendo puladas - B14.01a05",
"***"))))</f>
        <v>***</v>
      </c>
      <c r="AB595" s="119" t="str">
        <f t="shared" ref="AB595" si="2095" xml:space="preserve">
IF(AND(L596&lt;&gt;"",OR(L595="")),"Erro: há linhas sendo puladas - B15.01a05",
IF(AND(L597&lt;&gt;"",OR(L595="",L596="")),"Erro: há linhas sendo puladas - B15.01a05",
IF(AND(L598&lt;&gt;"",OR(L595="",L596="",L597="")),"Erro: há linhas sendo puladas - B15.01a05",
IF(AND(L599&lt;&gt;"",OR(L595="",L596="",L597="",L598="")),"Erro: há linhas sendo puladas - B15.01a05",
"***"))))</f>
        <v>***</v>
      </c>
      <c r="AC595" s="119" t="str">
        <f t="shared" ref="AC595" si="2096" xml:space="preserve">
IF(AND(M596&lt;&gt;"",OR(M595="")),"Erro: há linhas sendo puladas - B16.01a05",
IF(AND(M597&lt;&gt;"",OR(M595="",M596="")),"Erro: há linhas sendo puladas - B16.01a05",
IF(AND(M598&lt;&gt;"",OR(M595="",M596="",M597="")),"Erro: há linhas sendo puladas - B16.01a05",
IF(AND(M599&lt;&gt;"",OR(M595="",M596="",M597="",M598="")),"Erro: há linhas sendo puladas - B16.01a05",
"***"))))</f>
        <v>***</v>
      </c>
      <c r="AD595" s="131" t="str">
        <f t="shared" ref="AD595" si="2097" xml:space="preserve">
IF(T595&lt;&gt;"Preenchimento correto","",
IF(K595="","",
IF(M595="Não válido","",
K595)))</f>
        <v/>
      </c>
    </row>
    <row r="596" spans="1:30" ht="15" customHeight="1">
      <c r="A596" s="242"/>
      <c r="B596" s="216"/>
      <c r="C596" s="217"/>
      <c r="D596" s="218"/>
      <c r="E596" s="219"/>
      <c r="F596" s="220"/>
      <c r="G596" s="221"/>
      <c r="H596" s="35">
        <v>2</v>
      </c>
      <c r="I596" s="172"/>
      <c r="J596" s="36" t="str">
        <f xml:space="preserve">
IF(I596="","",
VLOOKUP(I596,'BD EMPRES'!$B$8:$C$507,2,FALSE))</f>
        <v/>
      </c>
      <c r="K596" s="178"/>
      <c r="L596" s="179"/>
      <c r="M596" s="179"/>
      <c r="N596" s="180"/>
      <c r="O596" s="223"/>
      <c r="P596" s="228"/>
      <c r="Q596" s="230"/>
      <c r="R596" s="232"/>
      <c r="S596" s="234"/>
      <c r="T596" s="236"/>
      <c r="U596" s="23"/>
      <c r="V596" s="122"/>
      <c r="W596" s="118"/>
      <c r="X596" s="118"/>
      <c r="Y596" s="118"/>
      <c r="Z596" s="118"/>
      <c r="AA596" s="118"/>
      <c r="AB596" s="118"/>
      <c r="AC596" s="118"/>
      <c r="AD596" s="132" t="str">
        <f t="shared" ref="AD596" si="2098" xml:space="preserve">
IF(T595&lt;&gt;"Preenchimento correto","",
IF(K596="","",
IF(M596="Não válido","",
K596)))</f>
        <v/>
      </c>
    </row>
    <row r="597" spans="1:30" ht="15" customHeight="1">
      <c r="A597" s="242"/>
      <c r="B597" s="216"/>
      <c r="C597" s="217"/>
      <c r="D597" s="218"/>
      <c r="E597" s="219"/>
      <c r="F597" s="220"/>
      <c r="G597" s="221"/>
      <c r="H597" s="35">
        <v>3</v>
      </c>
      <c r="I597" s="172"/>
      <c r="J597" s="36" t="str">
        <f xml:space="preserve">
IF(I597="","",
VLOOKUP(I597,'BD EMPRES'!$B$8:$C$507,2,FALSE))</f>
        <v/>
      </c>
      <c r="K597" s="178"/>
      <c r="L597" s="179"/>
      <c r="M597" s="179"/>
      <c r="N597" s="180"/>
      <c r="O597" s="223"/>
      <c r="P597" s="228"/>
      <c r="Q597" s="230"/>
      <c r="R597" s="232"/>
      <c r="S597" s="234"/>
      <c r="T597" s="236"/>
      <c r="U597" s="23"/>
      <c r="V597" s="122"/>
      <c r="W597" s="118"/>
      <c r="X597" s="118"/>
      <c r="Y597" s="118"/>
      <c r="Z597" s="118"/>
      <c r="AA597" s="118"/>
      <c r="AB597" s="118"/>
      <c r="AC597" s="118"/>
      <c r="AD597" s="132" t="str">
        <f t="shared" ref="AD597" si="2099" xml:space="preserve">
IF(T595&lt;&gt;"Preenchimento correto","",
IF(K597="","",
IF(M597="Não válido","",
K597)))</f>
        <v/>
      </c>
    </row>
    <row r="598" spans="1:30" ht="15" customHeight="1">
      <c r="A598" s="242"/>
      <c r="B598" s="216"/>
      <c r="C598" s="217"/>
      <c r="D598" s="218"/>
      <c r="E598" s="219"/>
      <c r="F598" s="220"/>
      <c r="G598" s="221"/>
      <c r="H598" s="35">
        <v>4</v>
      </c>
      <c r="I598" s="172"/>
      <c r="J598" s="36" t="str">
        <f xml:space="preserve">
IF(I598="","",
VLOOKUP(I598,'BD EMPRES'!$B$8:$C$507,2,FALSE))</f>
        <v/>
      </c>
      <c r="K598" s="178"/>
      <c r="L598" s="179"/>
      <c r="M598" s="179"/>
      <c r="N598" s="180"/>
      <c r="O598" s="223"/>
      <c r="P598" s="228"/>
      <c r="Q598" s="230"/>
      <c r="R598" s="232"/>
      <c r="S598" s="234"/>
      <c r="T598" s="236"/>
      <c r="U598" s="23"/>
      <c r="V598" s="122"/>
      <c r="W598" s="118"/>
      <c r="X598" s="118"/>
      <c r="Y598" s="118"/>
      <c r="Z598" s="118"/>
      <c r="AA598" s="118"/>
      <c r="AB598" s="118"/>
      <c r="AC598" s="118"/>
      <c r="AD598" s="132" t="str">
        <f t="shared" ref="AD598" si="2100" xml:space="preserve">
IF(T595&lt;&gt;"Preenchimento correto","",
IF(K598="","",
IF(M598="Não válido","",
K598)))</f>
        <v/>
      </c>
    </row>
    <row r="599" spans="1:30" ht="15" customHeight="1">
      <c r="A599" s="242"/>
      <c r="B599" s="216"/>
      <c r="C599" s="217"/>
      <c r="D599" s="218"/>
      <c r="E599" s="219"/>
      <c r="F599" s="220"/>
      <c r="G599" s="221"/>
      <c r="H599" s="37">
        <v>5</v>
      </c>
      <c r="I599" s="172"/>
      <c r="J599" s="38" t="str">
        <f xml:space="preserve">
IF(I599="","",
VLOOKUP(I599,'BD EMPRES'!$B$8:$C$507,2,FALSE))</f>
        <v/>
      </c>
      <c r="K599" s="183"/>
      <c r="L599" s="181"/>
      <c r="M599" s="181"/>
      <c r="N599" s="182"/>
      <c r="O599" s="224"/>
      <c r="P599" s="228"/>
      <c r="Q599" s="230"/>
      <c r="R599" s="232"/>
      <c r="S599" s="234"/>
      <c r="T599" s="236"/>
      <c r="U599" s="23"/>
      <c r="V599" s="133"/>
      <c r="W599" s="134"/>
      <c r="X599" s="134"/>
      <c r="Y599" s="134"/>
      <c r="Z599" s="134"/>
      <c r="AA599" s="134"/>
      <c r="AB599" s="134"/>
      <c r="AC599" s="134"/>
      <c r="AD599" s="135" t="str">
        <f t="shared" ref="AD599" si="2101" xml:space="preserve">
IF(T595&gt;"Preenchimento correto","",
IF(K599="","",
IF(M599="Não válido","",
K599)))</f>
        <v/>
      </c>
    </row>
    <row r="600" spans="1:30" ht="15" customHeight="1">
      <c r="A600" s="242"/>
      <c r="B600" s="216" t="str">
        <f>IF(OR('BD ITEM'!$Q130&lt;&gt;"Preenchimento correto"),"",'BD ITEM'!B130)</f>
        <v/>
      </c>
      <c r="C600" s="217" t="str">
        <f>IF(OR('BD ITEM'!$Q130&lt;&gt;"Preenchimento correto"),"",'BD ITEM'!C130)</f>
        <v/>
      </c>
      <c r="D600" s="218" t="str">
        <f>IF(OR('BD ITEM'!$Q130&lt;&gt;"Preenchimento correto"),"",'BD ITEM'!D130)</f>
        <v/>
      </c>
      <c r="E600" s="219" t="str">
        <f>IF(OR('BD ITEM'!$Q130&lt;&gt;"Preenchimento correto"),"",'BD ITEM'!J130)</f>
        <v/>
      </c>
      <c r="F600" s="220" t="str">
        <f>IF(OR('BD ITEM'!$Q130&lt;&gt;"Preenchimento correto"),"",'BD ITEM'!K130)</f>
        <v/>
      </c>
      <c r="G600" s="221" t="str">
        <f>IF(OR('BD ITEM'!$Q130&lt;&gt;"Preenchimento correto"),"",'BD ITEM'!L130)</f>
        <v/>
      </c>
      <c r="H600" s="39">
        <v>1</v>
      </c>
      <c r="I600" s="173"/>
      <c r="J600" s="34" t="str">
        <f xml:space="preserve">
IF(I600="","",
VLOOKUP(I600,'BD EMPRES'!$B$8:$C$507,2,FALSE))</f>
        <v/>
      </c>
      <c r="K600" s="175"/>
      <c r="L600" s="176"/>
      <c r="M600" s="176"/>
      <c r="N600" s="177"/>
      <c r="O600" s="222"/>
      <c r="P600" s="228" t="str">
        <f t="shared" ref="P600" si="2102" xml:space="preserve">
IF(AND(K600="",K601="",K602="",K603="",K604=""),"",
COUNTIFS(K600:K604,"&lt;&gt;""",M600:M604,"=Válido"))</f>
        <v/>
      </c>
      <c r="Q600" s="230" t="str">
        <f t="shared" ref="Q600" si="2103" xml:space="preserve">
IF(T600&lt;&gt;"Preenchimento correto","",
IF(P600=1,0,
IF(P600=0,"",
IF(P600="","",
ROUND(_xlfn.STDEV.S(AD600:AD604)/AVERAGE(AD600:AD604),4)))))</f>
        <v/>
      </c>
      <c r="R600" s="232" t="str">
        <f t="shared" ref="R600" si="2104" xml:space="preserve">
IF(T600&lt;&gt;"Preenchimento correto","",
IF(P600="","",
IF(P600=0,"",
IF(O600="","",
IF(O600="Menor valor",MIN(AD600:AD604),
IF(AND(O600="Tend. central",Q600&lt;=0.25),ROUND(AVERAGE(AD600:AD604),2),
IF(AND(O600="Tend. central",Q600&gt;0.25),ROUND(MEDIAN(AD600:AD604),2))))))))</f>
        <v/>
      </c>
      <c r="S600" s="234" t="str">
        <f t="shared" ref="S600" si="2105" xml:space="preserve">
IF(T600&lt;&gt;"Preenchimento correto","",
IF(O600="","",
IF(P600="","",
IF(P600=0,"",
IF(OR(G600="",R600=""),"",
G600*R600)))))</f>
        <v/>
      </c>
      <c r="T600" s="236" t="str">
        <f t="shared" ref="T600" si="2106" xml:space="preserve">
IF(AND(A600="",B600="",I600="",I601="",I602="",I603="",I604="",K600="",K601="",K602="",K603="",K604="",L600="",L601="",L602="",L603="",L604="",M600="",M601="",M602="",M603="",M604="",O600=""),"",
IF(A600="","Preenchimento incompleto: falta informar o ID SEC - B01.01",
IF(AND(A600&lt;&gt;"",B600&lt;&gt;"",I600="",I601="",I602="",I603="",I604="",K600="",K601="",K602="",K603="",K604="",L600="",L601="",L602="",L603="",L604="",M600="",M601="",M602="",M603="",M604="",O600=""),"Preenchimento incompleto: item sem nenhuma informação de empresa e preço e fonte de preço e validade do orçamento e modalidade de cálculo - B02.01",
IF(AND(B600="",OR(I600&lt;&gt;"",I601&lt;&gt;"",I602&lt;&gt;"",I603&lt;&gt;"",I604&lt;&gt;"",K600&lt;&gt;"",K601&lt;&gt;"",K602&lt;&gt;"",K603&lt;&gt;"",K604&lt;&gt;"",L600&lt;&gt;"",L601&lt;&gt;"",L602&lt;&gt;"",L603&lt;&gt;"",L604&lt;&gt;"",M600&lt;&gt;"",M601&lt;&gt;"",M602&lt;&gt;"",M603&lt;&gt;"",M604&lt;&gt;"",O600&lt;&gt;"")),"Erro: há empresa(s) e/ou preço(s) e/ou fonte(s) de preço e/ou validade(s) do orçamento e/ou modalidade de cálculo informados para item inexistente - B03.01",
IF(AND(I600&lt;&gt;"",OR(K600="",L600="",M600="",O600="")),"Preenchimento incompleto: empresa sem preço e(ou) fonte de preço e(ou) validade do orçamento e(ou) modalidade de cálculo associados - B04.01",
IF(AND(I601&lt;&gt;"",OR(K601="",L601="",M601="",O600="")),"Preenchimento incompleto: empresa sem preço e(ou) fonte de preço e(ou) validade do orçamento e(ou) modalidade de cálculo associados - B04.02",
IF(AND(I602&lt;&gt;"",OR(K602="",L602="",M602="",O600="")),"Preenchimento incompleto: empresa sem preço e(ou) fonte de preço e(ou) validade do orçamento e(ou) modalidade de cálculo associados - B04.03",
IF(AND(I603&lt;&gt;"",OR(K603="",L603="",M603="",O600="")),"Preenchimento incompleto: empresa sem preço e(ou) fonte de preço e(ou) validade do orçamento e(ou) modalidade de cálculo associados - B04.04",
IF(AND(I604&lt;&gt;"",OR(K604="",L604="",M604="",O600="")),"Preenchimento incompleto: empresa sem preço e(ou) fonte de preço e(ou) validade do orçamento e(ou) modalidade de cálculo associados - B04.05",
IF(AND(K600&lt;&gt;"",OR(I600="",L600="",M600="",O600="")),"Preenchimento incompleto: preço sem empresa e(ou) fonte do preço associados e(ou) validade do orçamento e(ou) modalidade de cálculo associados - B05.01",
IF(AND(K601&lt;&gt;"",OR(I601="",L601="",M601="",O600="")),"Preenchimento incompleto: preço sem empresa e(ou) fonte do preço associados e(ou) validade do orçamento e(ou) modalidade de cálculo associados - B05.02",
IF(AND(K602&lt;&gt;"",OR(I602="",L602="",M602="",O600="")),"Preenchimento incompleto: preço sem empresa e(ou) fonte do preço associados e(ou) validade do orçamento e(ou) modalidade de cálculo associados - B05.03",
IF(AND(K603&lt;&gt;"",OR(I603="",L603="",M603="",O600="")),"Preenchimento incompleto: preço sem empresa e(ou) fonte do preço associados e(ou) validade do orçamento e(ou) modalidade de cálculo associados - B05.04",
IF(AND(K604&lt;&gt;"",OR(I604="",L604="",M604="",O600="")),"Preenchimento incompleto: preço sem empresa e(ou) fonte do preço associados e(ou) validade do orçamento e(ou) modalidade de cálculo associados - B05.05",
IF(AND(L600&lt;&gt;"",OR(K600="",I600="",M600="",O600="")),"Preenchimento incompleto: fonte do preço sem empresa e(ou) preço associados e(ou) validade do orçamento e(ou) modalidade de cálculo associados - B06.01",
IF(AND(L601&lt;&gt;"",OR(K601="",I601="",M601="",O600="")),"Preenchimento incompleto: fonte do preço sem empresa e(ou) preço associados e(ou) validade do orçamento e(ou) modalidade de cálculo associados - B06.02",
IF(AND(L602&lt;&gt;"",OR(K602="",I602="",M602="",O600="")),"Preenchimento incompleto: fonte do preço sem empresa e(ou) preço associados e(ou) validade do orçamento e(ou) modalidade de cálculo associados - B06.03",
IF(AND(L603&lt;&gt;"",OR(K603="",I603="",M603="",O600="")),"Preenchimento incompleto: fonte do preço sem empresa e(ou) preço associados e(ou) validade do orçamento e(ou) modalidade de cálculo associados - B06.04",
IF(AND(L604&lt;&gt;"",OR(K604="",I604="",M604="",O600="")),"Preenchimento incompleto: fonte do preço sem empresa e(ou) preço associados e(ou) validade do orçamento e(ou) modalidade de cálculo associados - B06.05",
IF(AND(M600&lt;&gt;"",OR(K600="",I600="",L600="",O600="")),"Preenchimento incompleto: validade do orçamento sem empresa e(ou) preço associados e(ou) fonte do preço e(ou) modalidade de cálculo associados - B07.01",
IF(AND(M601&lt;&gt;"",OR(K601="",I601="",L601="",O600="")),"Preenchimento incompleto: validade do orçamento sem empresa e(ou) preço associados e(ou) fonte do preço e(ou) modalidade de cálculo associados - B07.02",
IF(AND(M602&lt;&gt;"",OR(K602="",I602="",L602="",O600="")),"Preenchimento incompleto: validade do orçamento sem empresa e(ou) preço associados e(ou) fonte do preço e(ou) modalidade de cálculo associados - B07.03",
IF(AND(M603&lt;&gt;"",OR(K603="",I603="",L603="",O600="")),"Preenchimento incompleto: validade do orçamento sem empresa e(ou) preço associados e(ou) fonte do preço e(ou) modalidade de cálculo associados - B07.04",
IF(AND(M604&lt;&gt;"",OR(K604="",I604="",L604="",O600="")),"Preenchimento incompleto: validade do orçamento sem empresa e(ou) preço associados e(ou) fonte do preço e(ou) modalidade de cálculo associados - B07.05",
IF(O600="","Preenchimento incompleto: modalidade de cálculo não informada - B08.01",
IF(V600="Erro: há repetição de empresa de mídia especializada para o item sendo precificado - B09.01a05","Erro: há repetição de empresa de mídia especializada para o item sendo precificado - B09.01a05",
IF(W600="Erro: há repetição de empresa de orçamento de empresa para o item sendo precificado - B10.01a05","Erro: há repetição de empresa de orçamento de empresa para o item sendo precificado - B10.01a05",
IF(X600="Erro: a fonte de preços informada é incompatível com compras governamentais - B11.01a05","Erro: a fonte de preços informada é incompatível com compras governamentais - B11.01a05",
IF(Y600="Erro: a fonte de preços informada é incompatível com compras governamentais - B12.01a05","Erro: a fonte de preços informada é incompatível com compras governamentais - B12.01a05",
IF(Z600="Erro: há linhas sendo puladas - B13.01a04","Erro: há linhas sendo puladas - B13.01a04",
IF(AA600="Erro: há linhas sendo puladas - B14.01a05","Erro: há linhas sendo puladas - B14.01a05",
IF(AB600="Erro: há linhas sendo puladas - B15.01a05","Erro: há linhas sendo puladas - B15.01a05",
IF(AC600="Erro: há linhas sendo puladas - B16.01a05","Erro: há linhas sendo puladas - B16.01a05",
IF(AND(P600&lt;&gt;"",P600=0),"Preenchimento incompleto: número de propostas válidas igual a zero - B17.01",
"Preenchimento correto"))))))))))))))))))))))))))))))))))</f>
        <v/>
      </c>
      <c r="U600" s="23"/>
      <c r="V600" s="121" t="str">
        <f t="shared" ref="V600" si="2107" xml:space="preserve">
IF(COUNTIFS(I600:I604,I600,L600:L604,"=Mídia especializada")&gt;1,"Erro: há repetição de empresa de mídia especializada para o item sendo precificado - B09.01a05",
IF(COUNTIFS(I600:I604,I601,L600:L604,"=Mídia especializada")&gt;1,"Erro: há repetição de empresa de mídia especializada para o item sendo precificado - B09.01a05",
IF(COUNTIFS(I600:I604,I602,L600:L604,"=Mídia especializada")&gt;1,"Erro: há repetição de empresa de mídia especializada para o item sendo precificado - B09.01a05",
IF(COUNTIFS(I600:I604,I603,L600:L604,"=Mídia especializada")&gt;1,"Erro: há repetição de empresa de mídia especializada para o item sendo precificado - B09.01a05",
IF(COUNTIFS(I600:I604,I604,L600:L604,"=Mídia especializada")&gt;1,"Erro: há repetição de empresa de mídia especializada para o item sendo precificado - B09.01a05",
"***")))))</f>
        <v>***</v>
      </c>
      <c r="W600" s="119" t="str">
        <f t="shared" ref="W600" si="2108" xml:space="preserve">
IF(COUNTIFS(I600:I604,I600,L600:L604,"=Orçamento de empresa")&gt;1,"Erro: há repetição de empresa de orçamento de empresa para o item sendo precificado - B10.01a05",
IF(COUNTIFS(I600:I604,I601,L600:L604,"=Orçamento de empresa")&gt;1,"Erro: há repetição de empresa de orçamento de empresa para o item sendo precificado - B10.01a05",
IF(COUNTIFS(I600:I604,I602,L600:L604,"=Orçamento de empresa")&gt;1,"Erro: há repetição de empresa de orçamento de empresa para o item sendo precificado - B10.01a05",
IF(COUNTIFS(I600:I604,I603,L600:L604,"=Orçamento de empresa")&gt;1,"Erro: há repetição de empresa de orçamento de empresa para o item sendo precificado - B10.01a05",
IF(COUNTIFS(I600:I604,I604,L600:L604,"=Orçamento de empresa")&gt;1,"Erro: há repetição de empresa de orçamento de empresa para o item sendo precificado - B10.01a05",
"***")))))</f>
        <v>***</v>
      </c>
      <c r="X600" s="119" t="str">
        <f t="shared" ref="X600" si="2109" xml:space="preserve">
IF(AND(I600="Compras governamentais",K600&lt;&gt;"",L600="Orçamento de empresa"),"Erro: a fonte de preços informada é incompatível com compras governamentais - B11.01a05",
IF(AND(I601="Compras governamentais",K601&lt;&gt;"",L601="Orçamento de empresa"),"Erro: a fonte de preços informada é incompatível com compras governamentais - B11.01a05",
IF(AND(I602="Compras governamentais",K602&lt;&gt;"",L602="Orçamento de empresa"),"Erro: a fonte de preços informada é incompatível com compras governamentais - B11.01a05",
IF(AND(I603="Compras governamentais",K603&lt;&gt;"",L603="Orçamento de empresa"),"Erro: a fonte de preços informada é incompatível com compras governamentais - B11.01a05",
IF(AND(I604="Compras governamentais",K604&lt;&gt;"",L604="Orçamento de empresa"),"Erro: a fonte de preços informada é incompatível com compras governamentais - B11.01a05",
"***")))))</f>
        <v>***</v>
      </c>
      <c r="Y600" s="119" t="str">
        <f t="shared" ref="Y600" si="2110" xml:space="preserve">
IF(AND(I600="Compras governamentais",K600&lt;&gt;"",L600="Mídia especializada"),"Erro: a fonte de preços informada é incompatível com compras governamentais - B12.01a05",
IF(AND(I601="Compras governamentais",K601&lt;&gt;"",L601="Mídia especializada"),"Erro: a fonte de preços informada é incompatível com compras governamentais - B12.01a05",
IF(AND(I602="Compras governamentais",K602&lt;&gt;"",L602="Mídia especializada"),"Erro: a fonte de preços informada é incompatível com compras governamentais - B12.01a05",
IF(AND(I603="Compras governamentais",K603&lt;&gt;"",L603="Mídia especializada"),"Erro: a fonte de preços informada é incompatível com compras governamentais - B12.01a05",
IF(AND(I604="Compras governamentais",K604&lt;&gt;"",L604="Mídia especializada"),"Erro: a fonte de preços informada é incompatível com compras governamentais - B12.01a05",
"***")))))</f>
        <v>***</v>
      </c>
      <c r="Z600" s="119" t="str">
        <f t="shared" ref="Z600" si="2111" xml:space="preserve">
IF(AND(I601&lt;&gt;"",OR(I600="")),"Erro: há linhas sendo puladas - B13.01a04",
IF(AND(I602&lt;&gt;"",OR(I600="",I601="")),"Erro: há linhas sendo puladas - B13.01a04",
IF(AND(I603&lt;&gt;"",OR(I600="",I601="",I602="")),"Erro: há linhas sendo puladas - B13.01a04",
IF(AND(I604&lt;&gt;"",OR(I600="",I601="",I602="",I603="")),"Erro: há linhas sendo puladas - B13.01a04",
"***"))))</f>
        <v>***</v>
      </c>
      <c r="AA600" s="119" t="str">
        <f t="shared" ref="AA600" si="2112" xml:space="preserve">
IF(AND(K601&lt;&gt;"",OR(K600="")),"Erro: há linhas sendo puladas - B14.01a05",
IF(AND(K602&lt;&gt;"",OR(K600="",K601="")),"Erro: há linhas sendo puladas - B14.01a05",
IF(AND(K603&lt;&gt;"",OR(K600="",K601="",K602="")),"Erro: há linhas sendo puladas - B14.01a05",
IF(AND(K604&lt;&gt;"",OR(K600="",K601="",K602="",K603="")),"Erro: há linhas sendo puladas - B14.01a05",
"***"))))</f>
        <v>***</v>
      </c>
      <c r="AB600" s="119" t="str">
        <f t="shared" ref="AB600" si="2113" xml:space="preserve">
IF(AND(L601&lt;&gt;"",OR(L600="")),"Erro: há linhas sendo puladas - B15.01a05",
IF(AND(L602&lt;&gt;"",OR(L600="",L601="")),"Erro: há linhas sendo puladas - B15.01a05",
IF(AND(L603&lt;&gt;"",OR(L600="",L601="",L602="")),"Erro: há linhas sendo puladas - B15.01a05",
IF(AND(L604&lt;&gt;"",OR(L600="",L601="",L602="",L603="")),"Erro: há linhas sendo puladas - B15.01a05",
"***"))))</f>
        <v>***</v>
      </c>
      <c r="AC600" s="119" t="str">
        <f t="shared" ref="AC600" si="2114" xml:space="preserve">
IF(AND(M601&lt;&gt;"",OR(M600="")),"Erro: há linhas sendo puladas - B16.01a05",
IF(AND(M602&lt;&gt;"",OR(M600="",M601="")),"Erro: há linhas sendo puladas - B16.01a05",
IF(AND(M603&lt;&gt;"",OR(M600="",M601="",M602="")),"Erro: há linhas sendo puladas - B16.01a05",
IF(AND(M604&lt;&gt;"",OR(M600="",M601="",M602="",M603="")),"Erro: há linhas sendo puladas - B16.01a05",
"***"))))</f>
        <v>***</v>
      </c>
      <c r="AD600" s="131" t="str">
        <f t="shared" ref="AD600" si="2115" xml:space="preserve">
IF(T600&lt;&gt;"Preenchimento correto","",
IF(K600="","",
IF(M600="Não válido","",
K600)))</f>
        <v/>
      </c>
    </row>
    <row r="601" spans="1:30" ht="15" customHeight="1">
      <c r="A601" s="242"/>
      <c r="B601" s="216"/>
      <c r="C601" s="217"/>
      <c r="D601" s="218"/>
      <c r="E601" s="219"/>
      <c r="F601" s="220"/>
      <c r="G601" s="221"/>
      <c r="H601" s="35">
        <v>2</v>
      </c>
      <c r="I601" s="172"/>
      <c r="J601" s="36" t="str">
        <f xml:space="preserve">
IF(I601="","",
VLOOKUP(I601,'BD EMPRES'!$B$8:$C$507,2,FALSE))</f>
        <v/>
      </c>
      <c r="K601" s="178"/>
      <c r="L601" s="179"/>
      <c r="M601" s="179"/>
      <c r="N601" s="180"/>
      <c r="O601" s="223"/>
      <c r="P601" s="228"/>
      <c r="Q601" s="230"/>
      <c r="R601" s="232"/>
      <c r="S601" s="234"/>
      <c r="T601" s="236"/>
      <c r="U601" s="23"/>
      <c r="V601" s="122"/>
      <c r="W601" s="118"/>
      <c r="X601" s="118"/>
      <c r="Y601" s="118"/>
      <c r="Z601" s="118"/>
      <c r="AA601" s="118"/>
      <c r="AB601" s="118"/>
      <c r="AC601" s="118"/>
      <c r="AD601" s="132" t="str">
        <f t="shared" ref="AD601" si="2116" xml:space="preserve">
IF(T600&lt;&gt;"Preenchimento correto","",
IF(K601="","",
IF(M601="Não válido","",
K601)))</f>
        <v/>
      </c>
    </row>
    <row r="602" spans="1:30" ht="15" customHeight="1">
      <c r="A602" s="242"/>
      <c r="B602" s="216"/>
      <c r="C602" s="217"/>
      <c r="D602" s="218"/>
      <c r="E602" s="219"/>
      <c r="F602" s="220"/>
      <c r="G602" s="221"/>
      <c r="H602" s="35">
        <v>3</v>
      </c>
      <c r="I602" s="172"/>
      <c r="J602" s="36" t="str">
        <f xml:space="preserve">
IF(I602="","",
VLOOKUP(I602,'BD EMPRES'!$B$8:$C$507,2,FALSE))</f>
        <v/>
      </c>
      <c r="K602" s="178"/>
      <c r="L602" s="179"/>
      <c r="M602" s="179"/>
      <c r="N602" s="180"/>
      <c r="O602" s="223"/>
      <c r="P602" s="228"/>
      <c r="Q602" s="230"/>
      <c r="R602" s="232"/>
      <c r="S602" s="234"/>
      <c r="T602" s="236"/>
      <c r="U602" s="23"/>
      <c r="V602" s="122"/>
      <c r="W602" s="118"/>
      <c r="X602" s="118"/>
      <c r="Y602" s="118"/>
      <c r="Z602" s="118"/>
      <c r="AA602" s="118"/>
      <c r="AB602" s="118"/>
      <c r="AC602" s="118"/>
      <c r="AD602" s="132" t="str">
        <f t="shared" ref="AD602" si="2117" xml:space="preserve">
IF(T600&lt;&gt;"Preenchimento correto","",
IF(K602="","",
IF(M602="Não válido","",
K602)))</f>
        <v/>
      </c>
    </row>
    <row r="603" spans="1:30" ht="15" customHeight="1">
      <c r="A603" s="242"/>
      <c r="B603" s="216"/>
      <c r="C603" s="217"/>
      <c r="D603" s="218"/>
      <c r="E603" s="219"/>
      <c r="F603" s="220"/>
      <c r="G603" s="221"/>
      <c r="H603" s="35">
        <v>4</v>
      </c>
      <c r="I603" s="172"/>
      <c r="J603" s="36" t="str">
        <f xml:space="preserve">
IF(I603="","",
VLOOKUP(I603,'BD EMPRES'!$B$8:$C$507,2,FALSE))</f>
        <v/>
      </c>
      <c r="K603" s="178"/>
      <c r="L603" s="179"/>
      <c r="M603" s="179"/>
      <c r="N603" s="180"/>
      <c r="O603" s="223"/>
      <c r="P603" s="228"/>
      <c r="Q603" s="230"/>
      <c r="R603" s="232"/>
      <c r="S603" s="234"/>
      <c r="T603" s="236"/>
      <c r="U603" s="23"/>
      <c r="V603" s="122"/>
      <c r="W603" s="118"/>
      <c r="X603" s="118"/>
      <c r="Y603" s="118"/>
      <c r="Z603" s="118"/>
      <c r="AA603" s="118"/>
      <c r="AB603" s="118"/>
      <c r="AC603" s="118"/>
      <c r="AD603" s="132" t="str">
        <f t="shared" ref="AD603" si="2118" xml:space="preserve">
IF(T600&lt;&gt;"Preenchimento correto","",
IF(K603="","",
IF(M603="Não válido","",
K603)))</f>
        <v/>
      </c>
    </row>
    <row r="604" spans="1:30" ht="15" customHeight="1">
      <c r="A604" s="242"/>
      <c r="B604" s="216"/>
      <c r="C604" s="217"/>
      <c r="D604" s="218"/>
      <c r="E604" s="219"/>
      <c r="F604" s="220"/>
      <c r="G604" s="221"/>
      <c r="H604" s="37">
        <v>5</v>
      </c>
      <c r="I604" s="172"/>
      <c r="J604" s="38" t="str">
        <f xml:space="preserve">
IF(I604="","",
VLOOKUP(I604,'BD EMPRES'!$B$8:$C$507,2,FALSE))</f>
        <v/>
      </c>
      <c r="K604" s="183"/>
      <c r="L604" s="181"/>
      <c r="M604" s="181"/>
      <c r="N604" s="182"/>
      <c r="O604" s="224"/>
      <c r="P604" s="228"/>
      <c r="Q604" s="230"/>
      <c r="R604" s="232"/>
      <c r="S604" s="234"/>
      <c r="T604" s="236"/>
      <c r="U604" s="23"/>
      <c r="V604" s="133"/>
      <c r="W604" s="134"/>
      <c r="X604" s="134"/>
      <c r="Y604" s="134"/>
      <c r="Z604" s="134"/>
      <c r="AA604" s="134"/>
      <c r="AB604" s="134"/>
      <c r="AC604" s="134"/>
      <c r="AD604" s="135" t="str">
        <f t="shared" ref="AD604" si="2119" xml:space="preserve">
IF(T600&gt;"Preenchimento correto","",
IF(K604="","",
IF(M604="Não válido","",
K604)))</f>
        <v/>
      </c>
    </row>
    <row r="605" spans="1:30" ht="15" customHeight="1">
      <c r="A605" s="242"/>
      <c r="B605" s="216" t="str">
        <f>IF(OR('BD ITEM'!$Q131&lt;&gt;"Preenchimento correto"),"",'BD ITEM'!B131)</f>
        <v/>
      </c>
      <c r="C605" s="217" t="str">
        <f>IF(OR('BD ITEM'!$Q131&lt;&gt;"Preenchimento correto"),"",'BD ITEM'!C131)</f>
        <v/>
      </c>
      <c r="D605" s="218" t="str">
        <f>IF(OR('BD ITEM'!$Q131&lt;&gt;"Preenchimento correto"),"",'BD ITEM'!D131)</f>
        <v/>
      </c>
      <c r="E605" s="219" t="str">
        <f>IF(OR('BD ITEM'!$Q131&lt;&gt;"Preenchimento correto"),"",'BD ITEM'!J131)</f>
        <v/>
      </c>
      <c r="F605" s="220" t="str">
        <f>IF(OR('BD ITEM'!$Q131&lt;&gt;"Preenchimento correto"),"",'BD ITEM'!K131)</f>
        <v/>
      </c>
      <c r="G605" s="221" t="str">
        <f>IF(OR('BD ITEM'!$Q131&lt;&gt;"Preenchimento correto"),"",'BD ITEM'!L131)</f>
        <v/>
      </c>
      <c r="H605" s="39">
        <v>1</v>
      </c>
      <c r="I605" s="173"/>
      <c r="J605" s="34" t="str">
        <f xml:space="preserve">
IF(I605="","",
VLOOKUP(I605,'BD EMPRES'!$B$8:$C$507,2,FALSE))</f>
        <v/>
      </c>
      <c r="K605" s="175"/>
      <c r="L605" s="176"/>
      <c r="M605" s="176"/>
      <c r="N605" s="177"/>
      <c r="O605" s="222"/>
      <c r="P605" s="228" t="str">
        <f t="shared" ref="P605" si="2120" xml:space="preserve">
IF(AND(K605="",K606="",K607="",K608="",K609=""),"",
COUNTIFS(K605:K609,"&lt;&gt;""",M605:M609,"=Válido"))</f>
        <v/>
      </c>
      <c r="Q605" s="230" t="str">
        <f t="shared" ref="Q605" si="2121" xml:space="preserve">
IF(T605&lt;&gt;"Preenchimento correto","",
IF(P605=1,0,
IF(P605=0,"",
IF(P605="","",
ROUND(_xlfn.STDEV.S(AD605:AD609)/AVERAGE(AD605:AD609),4)))))</f>
        <v/>
      </c>
      <c r="R605" s="232" t="str">
        <f t="shared" ref="R605" si="2122" xml:space="preserve">
IF(T605&lt;&gt;"Preenchimento correto","",
IF(P605="","",
IF(P605=0,"",
IF(O605="","",
IF(O605="Menor valor",MIN(AD605:AD609),
IF(AND(O605="Tend. central",Q605&lt;=0.25),ROUND(AVERAGE(AD605:AD609),2),
IF(AND(O605="Tend. central",Q605&gt;0.25),ROUND(MEDIAN(AD605:AD609),2))))))))</f>
        <v/>
      </c>
      <c r="S605" s="234" t="str">
        <f t="shared" ref="S605" si="2123" xml:space="preserve">
IF(T605&lt;&gt;"Preenchimento correto","",
IF(O605="","",
IF(P605="","",
IF(P605=0,"",
IF(OR(G605="",R605=""),"",
G605*R605)))))</f>
        <v/>
      </c>
      <c r="T605" s="236" t="str">
        <f t="shared" ref="T605" si="2124" xml:space="preserve">
IF(AND(A605="",B605="",I605="",I606="",I607="",I608="",I609="",K605="",K606="",K607="",K608="",K609="",L605="",L606="",L607="",L608="",L609="",M605="",M606="",M607="",M608="",M609="",O605=""),"",
IF(A605="","Preenchimento incompleto: falta informar o ID SEC - B01.01",
IF(AND(A605&lt;&gt;"",B605&lt;&gt;"",I605="",I606="",I607="",I608="",I609="",K605="",K606="",K607="",K608="",K609="",L605="",L606="",L607="",L608="",L609="",M605="",M606="",M607="",M608="",M609="",O605=""),"Preenchimento incompleto: item sem nenhuma informação de empresa e preço e fonte de preço e validade do orçamento e modalidade de cálculo - B02.01",
IF(AND(B605="",OR(I605&lt;&gt;"",I606&lt;&gt;"",I607&lt;&gt;"",I608&lt;&gt;"",I609&lt;&gt;"",K605&lt;&gt;"",K606&lt;&gt;"",K607&lt;&gt;"",K608&lt;&gt;"",K609&lt;&gt;"",L605&lt;&gt;"",L606&lt;&gt;"",L607&lt;&gt;"",L608&lt;&gt;"",L609&lt;&gt;"",M605&lt;&gt;"",M606&lt;&gt;"",M607&lt;&gt;"",M608&lt;&gt;"",M609&lt;&gt;"",O605&lt;&gt;"")),"Erro: há empresa(s) e/ou preço(s) e/ou fonte(s) de preço e/ou validade(s) do orçamento e/ou modalidade de cálculo informados para item inexistente - B03.01",
IF(AND(I605&lt;&gt;"",OR(K605="",L605="",M605="",O605="")),"Preenchimento incompleto: empresa sem preço e(ou) fonte de preço e(ou) validade do orçamento e(ou) modalidade de cálculo associados - B04.01",
IF(AND(I606&lt;&gt;"",OR(K606="",L606="",M606="",O605="")),"Preenchimento incompleto: empresa sem preço e(ou) fonte de preço e(ou) validade do orçamento e(ou) modalidade de cálculo associados - B04.02",
IF(AND(I607&lt;&gt;"",OR(K607="",L607="",M607="",O605="")),"Preenchimento incompleto: empresa sem preço e(ou) fonte de preço e(ou) validade do orçamento e(ou) modalidade de cálculo associados - B04.03",
IF(AND(I608&lt;&gt;"",OR(K608="",L608="",M608="",O605="")),"Preenchimento incompleto: empresa sem preço e(ou) fonte de preço e(ou) validade do orçamento e(ou) modalidade de cálculo associados - B04.04",
IF(AND(I609&lt;&gt;"",OR(K609="",L609="",M609="",O605="")),"Preenchimento incompleto: empresa sem preço e(ou) fonte de preço e(ou) validade do orçamento e(ou) modalidade de cálculo associados - B04.05",
IF(AND(K605&lt;&gt;"",OR(I605="",L605="",M605="",O605="")),"Preenchimento incompleto: preço sem empresa e(ou) fonte do preço associados e(ou) validade do orçamento e(ou) modalidade de cálculo associados - B05.01",
IF(AND(K606&lt;&gt;"",OR(I606="",L606="",M606="",O605="")),"Preenchimento incompleto: preço sem empresa e(ou) fonte do preço associados e(ou) validade do orçamento e(ou) modalidade de cálculo associados - B05.02",
IF(AND(K607&lt;&gt;"",OR(I607="",L607="",M607="",O605="")),"Preenchimento incompleto: preço sem empresa e(ou) fonte do preço associados e(ou) validade do orçamento e(ou) modalidade de cálculo associados - B05.03",
IF(AND(K608&lt;&gt;"",OR(I608="",L608="",M608="",O605="")),"Preenchimento incompleto: preço sem empresa e(ou) fonte do preço associados e(ou) validade do orçamento e(ou) modalidade de cálculo associados - B05.04",
IF(AND(K609&lt;&gt;"",OR(I609="",L609="",M609="",O605="")),"Preenchimento incompleto: preço sem empresa e(ou) fonte do preço associados e(ou) validade do orçamento e(ou) modalidade de cálculo associados - B05.05",
IF(AND(L605&lt;&gt;"",OR(K605="",I605="",M605="",O605="")),"Preenchimento incompleto: fonte do preço sem empresa e(ou) preço associados e(ou) validade do orçamento e(ou) modalidade de cálculo associados - B06.01",
IF(AND(L606&lt;&gt;"",OR(K606="",I606="",M606="",O605="")),"Preenchimento incompleto: fonte do preço sem empresa e(ou) preço associados e(ou) validade do orçamento e(ou) modalidade de cálculo associados - B06.02",
IF(AND(L607&lt;&gt;"",OR(K607="",I607="",M607="",O605="")),"Preenchimento incompleto: fonte do preço sem empresa e(ou) preço associados e(ou) validade do orçamento e(ou) modalidade de cálculo associados - B06.03",
IF(AND(L608&lt;&gt;"",OR(K608="",I608="",M608="",O605="")),"Preenchimento incompleto: fonte do preço sem empresa e(ou) preço associados e(ou) validade do orçamento e(ou) modalidade de cálculo associados - B06.04",
IF(AND(L609&lt;&gt;"",OR(K609="",I609="",M609="",O605="")),"Preenchimento incompleto: fonte do preço sem empresa e(ou) preço associados e(ou) validade do orçamento e(ou) modalidade de cálculo associados - B06.05",
IF(AND(M605&lt;&gt;"",OR(K605="",I605="",L605="",O605="")),"Preenchimento incompleto: validade do orçamento sem empresa e(ou) preço associados e(ou) fonte do preço e(ou) modalidade de cálculo associados - B07.01",
IF(AND(M606&lt;&gt;"",OR(K606="",I606="",L606="",O605="")),"Preenchimento incompleto: validade do orçamento sem empresa e(ou) preço associados e(ou) fonte do preço e(ou) modalidade de cálculo associados - B07.02",
IF(AND(M607&lt;&gt;"",OR(K607="",I607="",L607="",O605="")),"Preenchimento incompleto: validade do orçamento sem empresa e(ou) preço associados e(ou) fonte do preço e(ou) modalidade de cálculo associados - B07.03",
IF(AND(M608&lt;&gt;"",OR(K608="",I608="",L608="",O605="")),"Preenchimento incompleto: validade do orçamento sem empresa e(ou) preço associados e(ou) fonte do preço e(ou) modalidade de cálculo associados - B07.04",
IF(AND(M609&lt;&gt;"",OR(K609="",I609="",L609="",O605="")),"Preenchimento incompleto: validade do orçamento sem empresa e(ou) preço associados e(ou) fonte do preço e(ou) modalidade de cálculo associados - B07.05",
IF(O605="","Preenchimento incompleto: modalidade de cálculo não informada - B08.01",
IF(V605="Erro: há repetição de empresa de mídia especializada para o item sendo precificado - B09.01a05","Erro: há repetição de empresa de mídia especializada para o item sendo precificado - B09.01a05",
IF(W605="Erro: há repetição de empresa de orçamento de empresa para o item sendo precificado - B10.01a05","Erro: há repetição de empresa de orçamento de empresa para o item sendo precificado - B10.01a05",
IF(X605="Erro: a fonte de preços informada é incompatível com compras governamentais - B11.01a05","Erro: a fonte de preços informada é incompatível com compras governamentais - B11.01a05",
IF(Y605="Erro: a fonte de preços informada é incompatível com compras governamentais - B12.01a05","Erro: a fonte de preços informada é incompatível com compras governamentais - B12.01a05",
IF(Z605="Erro: há linhas sendo puladas - B13.01a04","Erro: há linhas sendo puladas - B13.01a04",
IF(AA605="Erro: há linhas sendo puladas - B14.01a05","Erro: há linhas sendo puladas - B14.01a05",
IF(AB605="Erro: há linhas sendo puladas - B15.01a05","Erro: há linhas sendo puladas - B15.01a05",
IF(AC605="Erro: há linhas sendo puladas - B16.01a05","Erro: há linhas sendo puladas - B16.01a05",
IF(AND(P605&lt;&gt;"",P605=0),"Preenchimento incompleto: número de propostas válidas igual a zero - B17.01",
"Preenchimento correto"))))))))))))))))))))))))))))))))))</f>
        <v/>
      </c>
      <c r="U605" s="23"/>
      <c r="V605" s="121" t="str">
        <f t="shared" ref="V605" si="2125" xml:space="preserve">
IF(COUNTIFS(I605:I609,I605,L605:L609,"=Mídia especializada")&gt;1,"Erro: há repetição de empresa de mídia especializada para o item sendo precificado - B09.01a05",
IF(COUNTIFS(I605:I609,I606,L605:L609,"=Mídia especializada")&gt;1,"Erro: há repetição de empresa de mídia especializada para o item sendo precificado - B09.01a05",
IF(COUNTIFS(I605:I609,I607,L605:L609,"=Mídia especializada")&gt;1,"Erro: há repetição de empresa de mídia especializada para o item sendo precificado - B09.01a05",
IF(COUNTIFS(I605:I609,I608,L605:L609,"=Mídia especializada")&gt;1,"Erro: há repetição de empresa de mídia especializada para o item sendo precificado - B09.01a05",
IF(COUNTIFS(I605:I609,I609,L605:L609,"=Mídia especializada")&gt;1,"Erro: há repetição de empresa de mídia especializada para o item sendo precificado - B09.01a05",
"***")))))</f>
        <v>***</v>
      </c>
      <c r="W605" s="119" t="str">
        <f t="shared" ref="W605" si="2126" xml:space="preserve">
IF(COUNTIFS(I605:I609,I605,L605:L609,"=Orçamento de empresa")&gt;1,"Erro: há repetição de empresa de orçamento de empresa para o item sendo precificado - B10.01a05",
IF(COUNTIFS(I605:I609,I606,L605:L609,"=Orçamento de empresa")&gt;1,"Erro: há repetição de empresa de orçamento de empresa para o item sendo precificado - B10.01a05",
IF(COUNTIFS(I605:I609,I607,L605:L609,"=Orçamento de empresa")&gt;1,"Erro: há repetição de empresa de orçamento de empresa para o item sendo precificado - B10.01a05",
IF(COUNTIFS(I605:I609,I608,L605:L609,"=Orçamento de empresa")&gt;1,"Erro: há repetição de empresa de orçamento de empresa para o item sendo precificado - B10.01a05",
IF(COUNTIFS(I605:I609,I609,L605:L609,"=Orçamento de empresa")&gt;1,"Erro: há repetição de empresa de orçamento de empresa para o item sendo precificado - B10.01a05",
"***")))))</f>
        <v>***</v>
      </c>
      <c r="X605" s="119" t="str">
        <f t="shared" ref="X605" si="2127" xml:space="preserve">
IF(AND(I605="Compras governamentais",K605&lt;&gt;"",L605="Orçamento de empresa"),"Erro: a fonte de preços informada é incompatível com compras governamentais - B11.01a05",
IF(AND(I606="Compras governamentais",K606&lt;&gt;"",L606="Orçamento de empresa"),"Erro: a fonte de preços informada é incompatível com compras governamentais - B11.01a05",
IF(AND(I607="Compras governamentais",K607&lt;&gt;"",L607="Orçamento de empresa"),"Erro: a fonte de preços informada é incompatível com compras governamentais - B11.01a05",
IF(AND(I608="Compras governamentais",K608&lt;&gt;"",L608="Orçamento de empresa"),"Erro: a fonte de preços informada é incompatível com compras governamentais - B11.01a05",
IF(AND(I609="Compras governamentais",K609&lt;&gt;"",L609="Orçamento de empresa"),"Erro: a fonte de preços informada é incompatível com compras governamentais - B11.01a05",
"***")))))</f>
        <v>***</v>
      </c>
      <c r="Y605" s="119" t="str">
        <f t="shared" ref="Y605" si="2128" xml:space="preserve">
IF(AND(I605="Compras governamentais",K605&lt;&gt;"",L605="Mídia especializada"),"Erro: a fonte de preços informada é incompatível com compras governamentais - B12.01a05",
IF(AND(I606="Compras governamentais",K606&lt;&gt;"",L606="Mídia especializada"),"Erro: a fonte de preços informada é incompatível com compras governamentais - B12.01a05",
IF(AND(I607="Compras governamentais",K607&lt;&gt;"",L607="Mídia especializada"),"Erro: a fonte de preços informada é incompatível com compras governamentais - B12.01a05",
IF(AND(I608="Compras governamentais",K608&lt;&gt;"",L608="Mídia especializada"),"Erro: a fonte de preços informada é incompatível com compras governamentais - B12.01a05",
IF(AND(I609="Compras governamentais",K609&lt;&gt;"",L609="Mídia especializada"),"Erro: a fonte de preços informada é incompatível com compras governamentais - B12.01a05",
"***")))))</f>
        <v>***</v>
      </c>
      <c r="Z605" s="119" t="str">
        <f t="shared" ref="Z605" si="2129" xml:space="preserve">
IF(AND(I606&lt;&gt;"",OR(I605="")),"Erro: há linhas sendo puladas - B13.01a04",
IF(AND(I607&lt;&gt;"",OR(I605="",I606="")),"Erro: há linhas sendo puladas - B13.01a04",
IF(AND(I608&lt;&gt;"",OR(I605="",I606="",I607="")),"Erro: há linhas sendo puladas - B13.01a04",
IF(AND(I609&lt;&gt;"",OR(I605="",I606="",I607="",I608="")),"Erro: há linhas sendo puladas - B13.01a04",
"***"))))</f>
        <v>***</v>
      </c>
      <c r="AA605" s="119" t="str">
        <f t="shared" ref="AA605" si="2130" xml:space="preserve">
IF(AND(K606&lt;&gt;"",OR(K605="")),"Erro: há linhas sendo puladas - B14.01a05",
IF(AND(K607&lt;&gt;"",OR(K605="",K606="")),"Erro: há linhas sendo puladas - B14.01a05",
IF(AND(K608&lt;&gt;"",OR(K605="",K606="",K607="")),"Erro: há linhas sendo puladas - B14.01a05",
IF(AND(K609&lt;&gt;"",OR(K605="",K606="",K607="",K608="")),"Erro: há linhas sendo puladas - B14.01a05",
"***"))))</f>
        <v>***</v>
      </c>
      <c r="AB605" s="119" t="str">
        <f t="shared" ref="AB605" si="2131" xml:space="preserve">
IF(AND(L606&lt;&gt;"",OR(L605="")),"Erro: há linhas sendo puladas - B15.01a05",
IF(AND(L607&lt;&gt;"",OR(L605="",L606="")),"Erro: há linhas sendo puladas - B15.01a05",
IF(AND(L608&lt;&gt;"",OR(L605="",L606="",L607="")),"Erro: há linhas sendo puladas - B15.01a05",
IF(AND(L609&lt;&gt;"",OR(L605="",L606="",L607="",L608="")),"Erro: há linhas sendo puladas - B15.01a05",
"***"))))</f>
        <v>***</v>
      </c>
      <c r="AC605" s="119" t="str">
        <f t="shared" ref="AC605" si="2132" xml:space="preserve">
IF(AND(M606&lt;&gt;"",OR(M605="")),"Erro: há linhas sendo puladas - B16.01a05",
IF(AND(M607&lt;&gt;"",OR(M605="",M606="")),"Erro: há linhas sendo puladas - B16.01a05",
IF(AND(M608&lt;&gt;"",OR(M605="",M606="",M607="")),"Erro: há linhas sendo puladas - B16.01a05",
IF(AND(M609&lt;&gt;"",OR(M605="",M606="",M607="",M608="")),"Erro: há linhas sendo puladas - B16.01a05",
"***"))))</f>
        <v>***</v>
      </c>
      <c r="AD605" s="131" t="str">
        <f t="shared" ref="AD605" si="2133" xml:space="preserve">
IF(T605&lt;&gt;"Preenchimento correto","",
IF(K605="","",
IF(M605="Não válido","",
K605)))</f>
        <v/>
      </c>
    </row>
    <row r="606" spans="1:30" ht="15" customHeight="1">
      <c r="A606" s="242"/>
      <c r="B606" s="216"/>
      <c r="C606" s="217"/>
      <c r="D606" s="218"/>
      <c r="E606" s="219"/>
      <c r="F606" s="220"/>
      <c r="G606" s="221"/>
      <c r="H606" s="35">
        <v>2</v>
      </c>
      <c r="I606" s="172"/>
      <c r="J606" s="36" t="str">
        <f xml:space="preserve">
IF(I606="","",
VLOOKUP(I606,'BD EMPRES'!$B$8:$C$507,2,FALSE))</f>
        <v/>
      </c>
      <c r="K606" s="178"/>
      <c r="L606" s="179"/>
      <c r="M606" s="179"/>
      <c r="N606" s="180"/>
      <c r="O606" s="223"/>
      <c r="P606" s="228"/>
      <c r="Q606" s="230"/>
      <c r="R606" s="232"/>
      <c r="S606" s="234"/>
      <c r="T606" s="236"/>
      <c r="U606" s="23"/>
      <c r="V606" s="122"/>
      <c r="W606" s="118"/>
      <c r="X606" s="118"/>
      <c r="Y606" s="118"/>
      <c r="Z606" s="118"/>
      <c r="AA606" s="118"/>
      <c r="AB606" s="118"/>
      <c r="AC606" s="118"/>
      <c r="AD606" s="132" t="str">
        <f t="shared" ref="AD606" si="2134" xml:space="preserve">
IF(T605&lt;&gt;"Preenchimento correto","",
IF(K606="","",
IF(M606="Não válido","",
K606)))</f>
        <v/>
      </c>
    </row>
    <row r="607" spans="1:30" ht="15" customHeight="1">
      <c r="A607" s="242"/>
      <c r="B607" s="216"/>
      <c r="C607" s="217"/>
      <c r="D607" s="218"/>
      <c r="E607" s="219"/>
      <c r="F607" s="220"/>
      <c r="G607" s="221"/>
      <c r="H607" s="35">
        <v>3</v>
      </c>
      <c r="I607" s="172"/>
      <c r="J607" s="36" t="str">
        <f xml:space="preserve">
IF(I607="","",
VLOOKUP(I607,'BD EMPRES'!$B$8:$C$507,2,FALSE))</f>
        <v/>
      </c>
      <c r="K607" s="178"/>
      <c r="L607" s="179"/>
      <c r="M607" s="179"/>
      <c r="N607" s="180"/>
      <c r="O607" s="223"/>
      <c r="P607" s="228"/>
      <c r="Q607" s="230"/>
      <c r="R607" s="232"/>
      <c r="S607" s="234"/>
      <c r="T607" s="236"/>
      <c r="U607" s="23"/>
      <c r="V607" s="122"/>
      <c r="W607" s="118"/>
      <c r="X607" s="118"/>
      <c r="Y607" s="118"/>
      <c r="Z607" s="118"/>
      <c r="AA607" s="118"/>
      <c r="AB607" s="118"/>
      <c r="AC607" s="118"/>
      <c r="AD607" s="132" t="str">
        <f t="shared" ref="AD607" si="2135" xml:space="preserve">
IF(T605&lt;&gt;"Preenchimento correto","",
IF(K607="","",
IF(M607="Não válido","",
K607)))</f>
        <v/>
      </c>
    </row>
    <row r="608" spans="1:30" ht="15" customHeight="1">
      <c r="A608" s="242"/>
      <c r="B608" s="216"/>
      <c r="C608" s="217"/>
      <c r="D608" s="218"/>
      <c r="E608" s="219"/>
      <c r="F608" s="220"/>
      <c r="G608" s="221"/>
      <c r="H608" s="35">
        <v>4</v>
      </c>
      <c r="I608" s="172"/>
      <c r="J608" s="36" t="str">
        <f xml:space="preserve">
IF(I608="","",
VLOOKUP(I608,'BD EMPRES'!$B$8:$C$507,2,FALSE))</f>
        <v/>
      </c>
      <c r="K608" s="178"/>
      <c r="L608" s="179"/>
      <c r="M608" s="179"/>
      <c r="N608" s="180"/>
      <c r="O608" s="223"/>
      <c r="P608" s="228"/>
      <c r="Q608" s="230"/>
      <c r="R608" s="232"/>
      <c r="S608" s="234"/>
      <c r="T608" s="236"/>
      <c r="U608" s="23"/>
      <c r="V608" s="122"/>
      <c r="W608" s="118"/>
      <c r="X608" s="118"/>
      <c r="Y608" s="118"/>
      <c r="Z608" s="118"/>
      <c r="AA608" s="118"/>
      <c r="AB608" s="118"/>
      <c r="AC608" s="118"/>
      <c r="AD608" s="132" t="str">
        <f t="shared" ref="AD608" si="2136" xml:space="preserve">
IF(T605&lt;&gt;"Preenchimento correto","",
IF(K608="","",
IF(M608="Não válido","",
K608)))</f>
        <v/>
      </c>
    </row>
    <row r="609" spans="1:30" ht="15" customHeight="1">
      <c r="A609" s="242"/>
      <c r="B609" s="216"/>
      <c r="C609" s="217"/>
      <c r="D609" s="218"/>
      <c r="E609" s="219"/>
      <c r="F609" s="220"/>
      <c r="G609" s="221"/>
      <c r="H609" s="37">
        <v>5</v>
      </c>
      <c r="I609" s="172"/>
      <c r="J609" s="38" t="str">
        <f xml:space="preserve">
IF(I609="","",
VLOOKUP(I609,'BD EMPRES'!$B$8:$C$507,2,FALSE))</f>
        <v/>
      </c>
      <c r="K609" s="183"/>
      <c r="L609" s="181"/>
      <c r="M609" s="181"/>
      <c r="N609" s="182"/>
      <c r="O609" s="224"/>
      <c r="P609" s="228"/>
      <c r="Q609" s="230"/>
      <c r="R609" s="232"/>
      <c r="S609" s="234"/>
      <c r="T609" s="236"/>
      <c r="U609" s="23"/>
      <c r="V609" s="133"/>
      <c r="W609" s="134"/>
      <c r="X609" s="134"/>
      <c r="Y609" s="134"/>
      <c r="Z609" s="134"/>
      <c r="AA609" s="134"/>
      <c r="AB609" s="134"/>
      <c r="AC609" s="134"/>
      <c r="AD609" s="135" t="str">
        <f t="shared" ref="AD609" si="2137" xml:space="preserve">
IF(T605&gt;"Preenchimento correto","",
IF(K609="","",
IF(M609="Não válido","",
K609)))</f>
        <v/>
      </c>
    </row>
    <row r="610" spans="1:30" ht="15" customHeight="1">
      <c r="A610" s="242"/>
      <c r="B610" s="216" t="str">
        <f>IF(OR('BD ITEM'!$Q132&lt;&gt;"Preenchimento correto"),"",'BD ITEM'!B132)</f>
        <v/>
      </c>
      <c r="C610" s="217" t="str">
        <f>IF(OR('BD ITEM'!$Q132&lt;&gt;"Preenchimento correto"),"",'BD ITEM'!C132)</f>
        <v/>
      </c>
      <c r="D610" s="218" t="str">
        <f>IF(OR('BD ITEM'!$Q132&lt;&gt;"Preenchimento correto"),"",'BD ITEM'!D132)</f>
        <v/>
      </c>
      <c r="E610" s="219" t="str">
        <f>IF(OR('BD ITEM'!$Q132&lt;&gt;"Preenchimento correto"),"",'BD ITEM'!J132)</f>
        <v/>
      </c>
      <c r="F610" s="220" t="str">
        <f>IF(OR('BD ITEM'!$Q132&lt;&gt;"Preenchimento correto"),"",'BD ITEM'!K132)</f>
        <v/>
      </c>
      <c r="G610" s="221" t="str">
        <f>IF(OR('BD ITEM'!$Q132&lt;&gt;"Preenchimento correto"),"",'BD ITEM'!L132)</f>
        <v/>
      </c>
      <c r="H610" s="39">
        <v>1</v>
      </c>
      <c r="I610" s="173"/>
      <c r="J610" s="34" t="str">
        <f xml:space="preserve">
IF(I610="","",
VLOOKUP(I610,'BD EMPRES'!$B$8:$C$507,2,FALSE))</f>
        <v/>
      </c>
      <c r="K610" s="175"/>
      <c r="L610" s="176"/>
      <c r="M610" s="176"/>
      <c r="N610" s="177"/>
      <c r="O610" s="222"/>
      <c r="P610" s="228" t="str">
        <f t="shared" ref="P610" si="2138" xml:space="preserve">
IF(AND(K610="",K611="",K612="",K613="",K614=""),"",
COUNTIFS(K610:K614,"&lt;&gt;""",M610:M614,"=Válido"))</f>
        <v/>
      </c>
      <c r="Q610" s="230" t="str">
        <f t="shared" ref="Q610" si="2139" xml:space="preserve">
IF(T610&lt;&gt;"Preenchimento correto","",
IF(P610=1,0,
IF(P610=0,"",
IF(P610="","",
ROUND(_xlfn.STDEV.S(AD610:AD614)/AVERAGE(AD610:AD614),4)))))</f>
        <v/>
      </c>
      <c r="R610" s="232" t="str">
        <f t="shared" ref="R610" si="2140" xml:space="preserve">
IF(T610&lt;&gt;"Preenchimento correto","",
IF(P610="","",
IF(P610=0,"",
IF(O610="","",
IF(O610="Menor valor",MIN(AD610:AD614),
IF(AND(O610="Tend. central",Q610&lt;=0.25),ROUND(AVERAGE(AD610:AD614),2),
IF(AND(O610="Tend. central",Q610&gt;0.25),ROUND(MEDIAN(AD610:AD614),2))))))))</f>
        <v/>
      </c>
      <c r="S610" s="234" t="str">
        <f t="shared" ref="S610" si="2141" xml:space="preserve">
IF(T610&lt;&gt;"Preenchimento correto","",
IF(O610="","",
IF(P610="","",
IF(P610=0,"",
IF(OR(G610="",R610=""),"",
G610*R610)))))</f>
        <v/>
      </c>
      <c r="T610" s="236" t="str">
        <f t="shared" ref="T610" si="2142" xml:space="preserve">
IF(AND(A610="",B610="",I610="",I611="",I612="",I613="",I614="",K610="",K611="",K612="",K613="",K614="",L610="",L611="",L612="",L613="",L614="",M610="",M611="",M612="",M613="",M614="",O610=""),"",
IF(A610="","Preenchimento incompleto: falta informar o ID SEC - B01.01",
IF(AND(A610&lt;&gt;"",B610&lt;&gt;"",I610="",I611="",I612="",I613="",I614="",K610="",K611="",K612="",K613="",K614="",L610="",L611="",L612="",L613="",L614="",M610="",M611="",M612="",M613="",M614="",O610=""),"Preenchimento incompleto: item sem nenhuma informação de empresa e preço e fonte de preço e validade do orçamento e modalidade de cálculo - B02.01",
IF(AND(B610="",OR(I610&lt;&gt;"",I611&lt;&gt;"",I612&lt;&gt;"",I613&lt;&gt;"",I614&lt;&gt;"",K610&lt;&gt;"",K611&lt;&gt;"",K612&lt;&gt;"",K613&lt;&gt;"",K614&lt;&gt;"",L610&lt;&gt;"",L611&lt;&gt;"",L612&lt;&gt;"",L613&lt;&gt;"",L614&lt;&gt;"",M610&lt;&gt;"",M611&lt;&gt;"",M612&lt;&gt;"",M613&lt;&gt;"",M614&lt;&gt;"",O610&lt;&gt;"")),"Erro: há empresa(s) e/ou preço(s) e/ou fonte(s) de preço e/ou validade(s) do orçamento e/ou modalidade de cálculo informados para item inexistente - B03.01",
IF(AND(I610&lt;&gt;"",OR(K610="",L610="",M610="",O610="")),"Preenchimento incompleto: empresa sem preço e(ou) fonte de preço e(ou) validade do orçamento e(ou) modalidade de cálculo associados - B04.01",
IF(AND(I611&lt;&gt;"",OR(K611="",L611="",M611="",O610="")),"Preenchimento incompleto: empresa sem preço e(ou) fonte de preço e(ou) validade do orçamento e(ou) modalidade de cálculo associados - B04.02",
IF(AND(I612&lt;&gt;"",OR(K612="",L612="",M612="",O610="")),"Preenchimento incompleto: empresa sem preço e(ou) fonte de preço e(ou) validade do orçamento e(ou) modalidade de cálculo associados - B04.03",
IF(AND(I613&lt;&gt;"",OR(K613="",L613="",M613="",O610="")),"Preenchimento incompleto: empresa sem preço e(ou) fonte de preço e(ou) validade do orçamento e(ou) modalidade de cálculo associados - B04.04",
IF(AND(I614&lt;&gt;"",OR(K614="",L614="",M614="",O610="")),"Preenchimento incompleto: empresa sem preço e(ou) fonte de preço e(ou) validade do orçamento e(ou) modalidade de cálculo associados - B04.05",
IF(AND(K610&lt;&gt;"",OR(I610="",L610="",M610="",O610="")),"Preenchimento incompleto: preço sem empresa e(ou) fonte do preço associados e(ou) validade do orçamento e(ou) modalidade de cálculo associados - B05.01",
IF(AND(K611&lt;&gt;"",OR(I611="",L611="",M611="",O610="")),"Preenchimento incompleto: preço sem empresa e(ou) fonte do preço associados e(ou) validade do orçamento e(ou) modalidade de cálculo associados - B05.02",
IF(AND(K612&lt;&gt;"",OR(I612="",L612="",M612="",O610="")),"Preenchimento incompleto: preço sem empresa e(ou) fonte do preço associados e(ou) validade do orçamento e(ou) modalidade de cálculo associados - B05.03",
IF(AND(K613&lt;&gt;"",OR(I613="",L613="",M613="",O610="")),"Preenchimento incompleto: preço sem empresa e(ou) fonte do preço associados e(ou) validade do orçamento e(ou) modalidade de cálculo associados - B05.04",
IF(AND(K614&lt;&gt;"",OR(I614="",L614="",M614="",O610="")),"Preenchimento incompleto: preço sem empresa e(ou) fonte do preço associados e(ou) validade do orçamento e(ou) modalidade de cálculo associados - B05.05",
IF(AND(L610&lt;&gt;"",OR(K610="",I610="",M610="",O610="")),"Preenchimento incompleto: fonte do preço sem empresa e(ou) preço associados e(ou) validade do orçamento e(ou) modalidade de cálculo associados - B06.01",
IF(AND(L611&lt;&gt;"",OR(K611="",I611="",M611="",O610="")),"Preenchimento incompleto: fonte do preço sem empresa e(ou) preço associados e(ou) validade do orçamento e(ou) modalidade de cálculo associados - B06.02",
IF(AND(L612&lt;&gt;"",OR(K612="",I612="",M612="",O610="")),"Preenchimento incompleto: fonte do preço sem empresa e(ou) preço associados e(ou) validade do orçamento e(ou) modalidade de cálculo associados - B06.03",
IF(AND(L613&lt;&gt;"",OR(K613="",I613="",M613="",O610="")),"Preenchimento incompleto: fonte do preço sem empresa e(ou) preço associados e(ou) validade do orçamento e(ou) modalidade de cálculo associados - B06.04",
IF(AND(L614&lt;&gt;"",OR(K614="",I614="",M614="",O610="")),"Preenchimento incompleto: fonte do preço sem empresa e(ou) preço associados e(ou) validade do orçamento e(ou) modalidade de cálculo associados - B06.05",
IF(AND(M610&lt;&gt;"",OR(K610="",I610="",L610="",O610="")),"Preenchimento incompleto: validade do orçamento sem empresa e(ou) preço associados e(ou) fonte do preço e(ou) modalidade de cálculo associados - B07.01",
IF(AND(M611&lt;&gt;"",OR(K611="",I611="",L611="",O610="")),"Preenchimento incompleto: validade do orçamento sem empresa e(ou) preço associados e(ou) fonte do preço e(ou) modalidade de cálculo associados - B07.02",
IF(AND(M612&lt;&gt;"",OR(K612="",I612="",L612="",O610="")),"Preenchimento incompleto: validade do orçamento sem empresa e(ou) preço associados e(ou) fonte do preço e(ou) modalidade de cálculo associados - B07.03",
IF(AND(M613&lt;&gt;"",OR(K613="",I613="",L613="",O610="")),"Preenchimento incompleto: validade do orçamento sem empresa e(ou) preço associados e(ou) fonte do preço e(ou) modalidade de cálculo associados - B07.04",
IF(AND(M614&lt;&gt;"",OR(K614="",I614="",L614="",O610="")),"Preenchimento incompleto: validade do orçamento sem empresa e(ou) preço associados e(ou) fonte do preço e(ou) modalidade de cálculo associados - B07.05",
IF(O610="","Preenchimento incompleto: modalidade de cálculo não informada - B08.01",
IF(V610="Erro: há repetição de empresa de mídia especializada para o item sendo precificado - B09.01a05","Erro: há repetição de empresa de mídia especializada para o item sendo precificado - B09.01a05",
IF(W610="Erro: há repetição de empresa de orçamento de empresa para o item sendo precificado - B10.01a05","Erro: há repetição de empresa de orçamento de empresa para o item sendo precificado - B10.01a05",
IF(X610="Erro: a fonte de preços informada é incompatível com compras governamentais - B11.01a05","Erro: a fonte de preços informada é incompatível com compras governamentais - B11.01a05",
IF(Y610="Erro: a fonte de preços informada é incompatível com compras governamentais - B12.01a05","Erro: a fonte de preços informada é incompatível com compras governamentais - B12.01a05",
IF(Z610="Erro: há linhas sendo puladas - B13.01a04","Erro: há linhas sendo puladas - B13.01a04",
IF(AA610="Erro: há linhas sendo puladas - B14.01a05","Erro: há linhas sendo puladas - B14.01a05",
IF(AB610="Erro: há linhas sendo puladas - B15.01a05","Erro: há linhas sendo puladas - B15.01a05",
IF(AC610="Erro: há linhas sendo puladas - B16.01a05","Erro: há linhas sendo puladas - B16.01a05",
IF(AND(P610&lt;&gt;"",P610=0),"Preenchimento incompleto: número de propostas válidas igual a zero - B17.01",
"Preenchimento correto"))))))))))))))))))))))))))))))))))</f>
        <v/>
      </c>
      <c r="U610" s="23"/>
      <c r="V610" s="121" t="str">
        <f t="shared" ref="V610" si="2143" xml:space="preserve">
IF(COUNTIFS(I610:I614,I610,L610:L614,"=Mídia especializada")&gt;1,"Erro: há repetição de empresa de mídia especializada para o item sendo precificado - B09.01a05",
IF(COUNTIFS(I610:I614,I611,L610:L614,"=Mídia especializada")&gt;1,"Erro: há repetição de empresa de mídia especializada para o item sendo precificado - B09.01a05",
IF(COUNTIFS(I610:I614,I612,L610:L614,"=Mídia especializada")&gt;1,"Erro: há repetição de empresa de mídia especializada para o item sendo precificado - B09.01a05",
IF(COUNTIFS(I610:I614,I613,L610:L614,"=Mídia especializada")&gt;1,"Erro: há repetição de empresa de mídia especializada para o item sendo precificado - B09.01a05",
IF(COUNTIFS(I610:I614,I614,L610:L614,"=Mídia especializada")&gt;1,"Erro: há repetição de empresa de mídia especializada para o item sendo precificado - B09.01a05",
"***")))))</f>
        <v>***</v>
      </c>
      <c r="W610" s="119" t="str">
        <f t="shared" ref="W610" si="2144" xml:space="preserve">
IF(COUNTIFS(I610:I614,I610,L610:L614,"=Orçamento de empresa")&gt;1,"Erro: há repetição de empresa de orçamento de empresa para o item sendo precificado - B10.01a05",
IF(COUNTIFS(I610:I614,I611,L610:L614,"=Orçamento de empresa")&gt;1,"Erro: há repetição de empresa de orçamento de empresa para o item sendo precificado - B10.01a05",
IF(COUNTIFS(I610:I614,I612,L610:L614,"=Orçamento de empresa")&gt;1,"Erro: há repetição de empresa de orçamento de empresa para o item sendo precificado - B10.01a05",
IF(COUNTIFS(I610:I614,I613,L610:L614,"=Orçamento de empresa")&gt;1,"Erro: há repetição de empresa de orçamento de empresa para o item sendo precificado - B10.01a05",
IF(COUNTIFS(I610:I614,I614,L610:L614,"=Orçamento de empresa")&gt;1,"Erro: há repetição de empresa de orçamento de empresa para o item sendo precificado - B10.01a05",
"***")))))</f>
        <v>***</v>
      </c>
      <c r="X610" s="119" t="str">
        <f t="shared" ref="X610" si="2145" xml:space="preserve">
IF(AND(I610="Compras governamentais",K610&lt;&gt;"",L610="Orçamento de empresa"),"Erro: a fonte de preços informada é incompatível com compras governamentais - B11.01a05",
IF(AND(I611="Compras governamentais",K611&lt;&gt;"",L611="Orçamento de empresa"),"Erro: a fonte de preços informada é incompatível com compras governamentais - B11.01a05",
IF(AND(I612="Compras governamentais",K612&lt;&gt;"",L612="Orçamento de empresa"),"Erro: a fonte de preços informada é incompatível com compras governamentais - B11.01a05",
IF(AND(I613="Compras governamentais",K613&lt;&gt;"",L613="Orçamento de empresa"),"Erro: a fonte de preços informada é incompatível com compras governamentais - B11.01a05",
IF(AND(I614="Compras governamentais",K614&lt;&gt;"",L614="Orçamento de empresa"),"Erro: a fonte de preços informada é incompatível com compras governamentais - B11.01a05",
"***")))))</f>
        <v>***</v>
      </c>
      <c r="Y610" s="119" t="str">
        <f t="shared" ref="Y610" si="2146" xml:space="preserve">
IF(AND(I610="Compras governamentais",K610&lt;&gt;"",L610="Mídia especializada"),"Erro: a fonte de preços informada é incompatível com compras governamentais - B12.01a05",
IF(AND(I611="Compras governamentais",K611&lt;&gt;"",L611="Mídia especializada"),"Erro: a fonte de preços informada é incompatível com compras governamentais - B12.01a05",
IF(AND(I612="Compras governamentais",K612&lt;&gt;"",L612="Mídia especializada"),"Erro: a fonte de preços informada é incompatível com compras governamentais - B12.01a05",
IF(AND(I613="Compras governamentais",K613&lt;&gt;"",L613="Mídia especializada"),"Erro: a fonte de preços informada é incompatível com compras governamentais - B12.01a05",
IF(AND(I614="Compras governamentais",K614&lt;&gt;"",L614="Mídia especializada"),"Erro: a fonte de preços informada é incompatível com compras governamentais - B12.01a05",
"***")))))</f>
        <v>***</v>
      </c>
      <c r="Z610" s="119" t="str">
        <f t="shared" ref="Z610" si="2147" xml:space="preserve">
IF(AND(I611&lt;&gt;"",OR(I610="")),"Erro: há linhas sendo puladas - B13.01a04",
IF(AND(I612&lt;&gt;"",OR(I610="",I611="")),"Erro: há linhas sendo puladas - B13.01a04",
IF(AND(I613&lt;&gt;"",OR(I610="",I611="",I612="")),"Erro: há linhas sendo puladas - B13.01a04",
IF(AND(I614&lt;&gt;"",OR(I610="",I611="",I612="",I613="")),"Erro: há linhas sendo puladas - B13.01a04",
"***"))))</f>
        <v>***</v>
      </c>
      <c r="AA610" s="119" t="str">
        <f t="shared" ref="AA610" si="2148" xml:space="preserve">
IF(AND(K611&lt;&gt;"",OR(K610="")),"Erro: há linhas sendo puladas - B14.01a05",
IF(AND(K612&lt;&gt;"",OR(K610="",K611="")),"Erro: há linhas sendo puladas - B14.01a05",
IF(AND(K613&lt;&gt;"",OR(K610="",K611="",K612="")),"Erro: há linhas sendo puladas - B14.01a05",
IF(AND(K614&lt;&gt;"",OR(K610="",K611="",K612="",K613="")),"Erro: há linhas sendo puladas - B14.01a05",
"***"))))</f>
        <v>***</v>
      </c>
      <c r="AB610" s="119" t="str">
        <f t="shared" ref="AB610" si="2149" xml:space="preserve">
IF(AND(L611&lt;&gt;"",OR(L610="")),"Erro: há linhas sendo puladas - B15.01a05",
IF(AND(L612&lt;&gt;"",OR(L610="",L611="")),"Erro: há linhas sendo puladas - B15.01a05",
IF(AND(L613&lt;&gt;"",OR(L610="",L611="",L612="")),"Erro: há linhas sendo puladas - B15.01a05",
IF(AND(L614&lt;&gt;"",OR(L610="",L611="",L612="",L613="")),"Erro: há linhas sendo puladas - B15.01a05",
"***"))))</f>
        <v>***</v>
      </c>
      <c r="AC610" s="119" t="str">
        <f t="shared" ref="AC610" si="2150" xml:space="preserve">
IF(AND(M611&lt;&gt;"",OR(M610="")),"Erro: há linhas sendo puladas - B16.01a05",
IF(AND(M612&lt;&gt;"",OR(M610="",M611="")),"Erro: há linhas sendo puladas - B16.01a05",
IF(AND(M613&lt;&gt;"",OR(M610="",M611="",M612="")),"Erro: há linhas sendo puladas - B16.01a05",
IF(AND(M614&lt;&gt;"",OR(M610="",M611="",M612="",M613="")),"Erro: há linhas sendo puladas - B16.01a05",
"***"))))</f>
        <v>***</v>
      </c>
      <c r="AD610" s="131" t="str">
        <f t="shared" ref="AD610" si="2151" xml:space="preserve">
IF(T610&lt;&gt;"Preenchimento correto","",
IF(K610="","",
IF(M610="Não válido","",
K610)))</f>
        <v/>
      </c>
    </row>
    <row r="611" spans="1:30" ht="15" customHeight="1">
      <c r="A611" s="242"/>
      <c r="B611" s="216"/>
      <c r="C611" s="217"/>
      <c r="D611" s="218"/>
      <c r="E611" s="219"/>
      <c r="F611" s="220"/>
      <c r="G611" s="221"/>
      <c r="H611" s="35">
        <v>2</v>
      </c>
      <c r="I611" s="172"/>
      <c r="J611" s="36" t="str">
        <f xml:space="preserve">
IF(I611="","",
VLOOKUP(I611,'BD EMPRES'!$B$8:$C$507,2,FALSE))</f>
        <v/>
      </c>
      <c r="K611" s="178"/>
      <c r="L611" s="179"/>
      <c r="M611" s="179"/>
      <c r="N611" s="180"/>
      <c r="O611" s="223"/>
      <c r="P611" s="228"/>
      <c r="Q611" s="230"/>
      <c r="R611" s="232"/>
      <c r="S611" s="234"/>
      <c r="T611" s="236"/>
      <c r="U611" s="23"/>
      <c r="V611" s="122"/>
      <c r="W611" s="118"/>
      <c r="X611" s="118"/>
      <c r="Y611" s="118"/>
      <c r="Z611" s="118"/>
      <c r="AA611" s="118"/>
      <c r="AB611" s="118"/>
      <c r="AC611" s="118"/>
      <c r="AD611" s="132" t="str">
        <f t="shared" ref="AD611" si="2152" xml:space="preserve">
IF(T610&lt;&gt;"Preenchimento correto","",
IF(K611="","",
IF(M611="Não válido","",
K611)))</f>
        <v/>
      </c>
    </row>
    <row r="612" spans="1:30" ht="15" customHeight="1">
      <c r="A612" s="242"/>
      <c r="B612" s="216"/>
      <c r="C612" s="217"/>
      <c r="D612" s="218"/>
      <c r="E612" s="219"/>
      <c r="F612" s="220"/>
      <c r="G612" s="221"/>
      <c r="H612" s="35">
        <v>3</v>
      </c>
      <c r="I612" s="172"/>
      <c r="J612" s="36" t="str">
        <f xml:space="preserve">
IF(I612="","",
VLOOKUP(I612,'BD EMPRES'!$B$8:$C$507,2,FALSE))</f>
        <v/>
      </c>
      <c r="K612" s="178"/>
      <c r="L612" s="179"/>
      <c r="M612" s="179"/>
      <c r="N612" s="180"/>
      <c r="O612" s="223"/>
      <c r="P612" s="228"/>
      <c r="Q612" s="230"/>
      <c r="R612" s="232"/>
      <c r="S612" s="234"/>
      <c r="T612" s="236"/>
      <c r="U612" s="23"/>
      <c r="V612" s="122"/>
      <c r="W612" s="118"/>
      <c r="X612" s="118"/>
      <c r="Y612" s="118"/>
      <c r="Z612" s="118"/>
      <c r="AA612" s="118"/>
      <c r="AB612" s="118"/>
      <c r="AC612" s="118"/>
      <c r="AD612" s="132" t="str">
        <f t="shared" ref="AD612" si="2153" xml:space="preserve">
IF(T610&lt;&gt;"Preenchimento correto","",
IF(K612="","",
IF(M612="Não válido","",
K612)))</f>
        <v/>
      </c>
    </row>
    <row r="613" spans="1:30" ht="15" customHeight="1">
      <c r="A613" s="242"/>
      <c r="B613" s="216"/>
      <c r="C613" s="217"/>
      <c r="D613" s="218"/>
      <c r="E613" s="219"/>
      <c r="F613" s="220"/>
      <c r="G613" s="221"/>
      <c r="H613" s="35">
        <v>4</v>
      </c>
      <c r="I613" s="172"/>
      <c r="J613" s="36" t="str">
        <f xml:space="preserve">
IF(I613="","",
VLOOKUP(I613,'BD EMPRES'!$B$8:$C$507,2,FALSE))</f>
        <v/>
      </c>
      <c r="K613" s="178"/>
      <c r="L613" s="179"/>
      <c r="M613" s="179"/>
      <c r="N613" s="180"/>
      <c r="O613" s="223"/>
      <c r="P613" s="228"/>
      <c r="Q613" s="230"/>
      <c r="R613" s="232"/>
      <c r="S613" s="234"/>
      <c r="T613" s="236"/>
      <c r="U613" s="23"/>
      <c r="V613" s="122"/>
      <c r="W613" s="118"/>
      <c r="X613" s="118"/>
      <c r="Y613" s="118"/>
      <c r="Z613" s="118"/>
      <c r="AA613" s="118"/>
      <c r="AB613" s="118"/>
      <c r="AC613" s="118"/>
      <c r="AD613" s="132" t="str">
        <f t="shared" ref="AD613" si="2154" xml:space="preserve">
IF(T610&lt;&gt;"Preenchimento correto","",
IF(K613="","",
IF(M613="Não válido","",
K613)))</f>
        <v/>
      </c>
    </row>
    <row r="614" spans="1:30" ht="15" customHeight="1">
      <c r="A614" s="242"/>
      <c r="B614" s="216"/>
      <c r="C614" s="217"/>
      <c r="D614" s="218"/>
      <c r="E614" s="219"/>
      <c r="F614" s="220"/>
      <c r="G614" s="221"/>
      <c r="H614" s="37">
        <v>5</v>
      </c>
      <c r="I614" s="172"/>
      <c r="J614" s="38" t="str">
        <f xml:space="preserve">
IF(I614="","",
VLOOKUP(I614,'BD EMPRES'!$B$8:$C$507,2,FALSE))</f>
        <v/>
      </c>
      <c r="K614" s="183"/>
      <c r="L614" s="181"/>
      <c r="M614" s="181"/>
      <c r="N614" s="182"/>
      <c r="O614" s="224"/>
      <c r="P614" s="228"/>
      <c r="Q614" s="230"/>
      <c r="R614" s="232"/>
      <c r="S614" s="234"/>
      <c r="T614" s="236"/>
      <c r="U614" s="23"/>
      <c r="V614" s="133"/>
      <c r="W614" s="134"/>
      <c r="X614" s="134"/>
      <c r="Y614" s="134"/>
      <c r="Z614" s="134"/>
      <c r="AA614" s="134"/>
      <c r="AB614" s="134"/>
      <c r="AC614" s="134"/>
      <c r="AD614" s="135" t="str">
        <f t="shared" ref="AD614" si="2155" xml:space="preserve">
IF(T610&gt;"Preenchimento correto","",
IF(K614="","",
IF(M614="Não válido","",
K614)))</f>
        <v/>
      </c>
    </row>
    <row r="615" spans="1:30" ht="15" customHeight="1">
      <c r="A615" s="242"/>
      <c r="B615" s="216" t="str">
        <f>IF(OR('BD ITEM'!$Q133&lt;&gt;"Preenchimento correto"),"",'BD ITEM'!B133)</f>
        <v/>
      </c>
      <c r="C615" s="217" t="str">
        <f>IF(OR('BD ITEM'!$Q133&lt;&gt;"Preenchimento correto"),"",'BD ITEM'!C133)</f>
        <v/>
      </c>
      <c r="D615" s="218" t="str">
        <f>IF(OR('BD ITEM'!$Q133&lt;&gt;"Preenchimento correto"),"",'BD ITEM'!D133)</f>
        <v/>
      </c>
      <c r="E615" s="219" t="str">
        <f>IF(OR('BD ITEM'!$Q133&lt;&gt;"Preenchimento correto"),"",'BD ITEM'!J133)</f>
        <v/>
      </c>
      <c r="F615" s="220" t="str">
        <f>IF(OR('BD ITEM'!$Q133&lt;&gt;"Preenchimento correto"),"",'BD ITEM'!K133)</f>
        <v/>
      </c>
      <c r="G615" s="221" t="str">
        <f>IF(OR('BD ITEM'!$Q133&lt;&gt;"Preenchimento correto"),"",'BD ITEM'!L133)</f>
        <v/>
      </c>
      <c r="H615" s="39">
        <v>1</v>
      </c>
      <c r="I615" s="173"/>
      <c r="J615" s="34" t="str">
        <f xml:space="preserve">
IF(I615="","",
VLOOKUP(I615,'BD EMPRES'!$B$8:$C$507,2,FALSE))</f>
        <v/>
      </c>
      <c r="K615" s="175"/>
      <c r="L615" s="176"/>
      <c r="M615" s="176"/>
      <c r="N615" s="177"/>
      <c r="O615" s="222"/>
      <c r="P615" s="228" t="str">
        <f t="shared" ref="P615" si="2156" xml:space="preserve">
IF(AND(K615="",K616="",K617="",K618="",K619=""),"",
COUNTIFS(K615:K619,"&lt;&gt;""",M615:M619,"=Válido"))</f>
        <v/>
      </c>
      <c r="Q615" s="230" t="str">
        <f t="shared" ref="Q615" si="2157" xml:space="preserve">
IF(T615&lt;&gt;"Preenchimento correto","",
IF(P615=1,0,
IF(P615=0,"",
IF(P615="","",
ROUND(_xlfn.STDEV.S(AD615:AD619)/AVERAGE(AD615:AD619),4)))))</f>
        <v/>
      </c>
      <c r="R615" s="232" t="str">
        <f t="shared" ref="R615" si="2158" xml:space="preserve">
IF(T615&lt;&gt;"Preenchimento correto","",
IF(P615="","",
IF(P615=0,"",
IF(O615="","",
IF(O615="Menor valor",MIN(AD615:AD619),
IF(AND(O615="Tend. central",Q615&lt;=0.25),ROUND(AVERAGE(AD615:AD619),2),
IF(AND(O615="Tend. central",Q615&gt;0.25),ROUND(MEDIAN(AD615:AD619),2))))))))</f>
        <v/>
      </c>
      <c r="S615" s="234" t="str">
        <f t="shared" ref="S615" si="2159" xml:space="preserve">
IF(T615&lt;&gt;"Preenchimento correto","",
IF(O615="","",
IF(P615="","",
IF(P615=0,"",
IF(OR(G615="",R615=""),"",
G615*R615)))))</f>
        <v/>
      </c>
      <c r="T615" s="236" t="str">
        <f t="shared" ref="T615" si="2160" xml:space="preserve">
IF(AND(A615="",B615="",I615="",I616="",I617="",I618="",I619="",K615="",K616="",K617="",K618="",K619="",L615="",L616="",L617="",L618="",L619="",M615="",M616="",M617="",M618="",M619="",O615=""),"",
IF(A615="","Preenchimento incompleto: falta informar o ID SEC - B01.01",
IF(AND(A615&lt;&gt;"",B615&lt;&gt;"",I615="",I616="",I617="",I618="",I619="",K615="",K616="",K617="",K618="",K619="",L615="",L616="",L617="",L618="",L619="",M615="",M616="",M617="",M618="",M619="",O615=""),"Preenchimento incompleto: item sem nenhuma informação de empresa e preço e fonte de preço e validade do orçamento e modalidade de cálculo - B02.01",
IF(AND(B615="",OR(I615&lt;&gt;"",I616&lt;&gt;"",I617&lt;&gt;"",I618&lt;&gt;"",I619&lt;&gt;"",K615&lt;&gt;"",K616&lt;&gt;"",K617&lt;&gt;"",K618&lt;&gt;"",K619&lt;&gt;"",L615&lt;&gt;"",L616&lt;&gt;"",L617&lt;&gt;"",L618&lt;&gt;"",L619&lt;&gt;"",M615&lt;&gt;"",M616&lt;&gt;"",M617&lt;&gt;"",M618&lt;&gt;"",M619&lt;&gt;"",O615&lt;&gt;"")),"Erro: há empresa(s) e/ou preço(s) e/ou fonte(s) de preço e/ou validade(s) do orçamento e/ou modalidade de cálculo informados para item inexistente - B03.01",
IF(AND(I615&lt;&gt;"",OR(K615="",L615="",M615="",O615="")),"Preenchimento incompleto: empresa sem preço e(ou) fonte de preço e(ou) validade do orçamento e(ou) modalidade de cálculo associados - B04.01",
IF(AND(I616&lt;&gt;"",OR(K616="",L616="",M616="",O615="")),"Preenchimento incompleto: empresa sem preço e(ou) fonte de preço e(ou) validade do orçamento e(ou) modalidade de cálculo associados - B04.02",
IF(AND(I617&lt;&gt;"",OR(K617="",L617="",M617="",O615="")),"Preenchimento incompleto: empresa sem preço e(ou) fonte de preço e(ou) validade do orçamento e(ou) modalidade de cálculo associados - B04.03",
IF(AND(I618&lt;&gt;"",OR(K618="",L618="",M618="",O615="")),"Preenchimento incompleto: empresa sem preço e(ou) fonte de preço e(ou) validade do orçamento e(ou) modalidade de cálculo associados - B04.04",
IF(AND(I619&lt;&gt;"",OR(K619="",L619="",M619="",O615="")),"Preenchimento incompleto: empresa sem preço e(ou) fonte de preço e(ou) validade do orçamento e(ou) modalidade de cálculo associados - B04.05",
IF(AND(K615&lt;&gt;"",OR(I615="",L615="",M615="",O615="")),"Preenchimento incompleto: preço sem empresa e(ou) fonte do preço associados e(ou) validade do orçamento e(ou) modalidade de cálculo associados - B05.01",
IF(AND(K616&lt;&gt;"",OR(I616="",L616="",M616="",O615="")),"Preenchimento incompleto: preço sem empresa e(ou) fonte do preço associados e(ou) validade do orçamento e(ou) modalidade de cálculo associados - B05.02",
IF(AND(K617&lt;&gt;"",OR(I617="",L617="",M617="",O615="")),"Preenchimento incompleto: preço sem empresa e(ou) fonte do preço associados e(ou) validade do orçamento e(ou) modalidade de cálculo associados - B05.03",
IF(AND(K618&lt;&gt;"",OR(I618="",L618="",M618="",O615="")),"Preenchimento incompleto: preço sem empresa e(ou) fonte do preço associados e(ou) validade do orçamento e(ou) modalidade de cálculo associados - B05.04",
IF(AND(K619&lt;&gt;"",OR(I619="",L619="",M619="",O615="")),"Preenchimento incompleto: preço sem empresa e(ou) fonte do preço associados e(ou) validade do orçamento e(ou) modalidade de cálculo associados - B05.05",
IF(AND(L615&lt;&gt;"",OR(K615="",I615="",M615="",O615="")),"Preenchimento incompleto: fonte do preço sem empresa e(ou) preço associados e(ou) validade do orçamento e(ou) modalidade de cálculo associados - B06.01",
IF(AND(L616&lt;&gt;"",OR(K616="",I616="",M616="",O615="")),"Preenchimento incompleto: fonte do preço sem empresa e(ou) preço associados e(ou) validade do orçamento e(ou) modalidade de cálculo associados - B06.02",
IF(AND(L617&lt;&gt;"",OR(K617="",I617="",M617="",O615="")),"Preenchimento incompleto: fonte do preço sem empresa e(ou) preço associados e(ou) validade do orçamento e(ou) modalidade de cálculo associados - B06.03",
IF(AND(L618&lt;&gt;"",OR(K618="",I618="",M618="",O615="")),"Preenchimento incompleto: fonte do preço sem empresa e(ou) preço associados e(ou) validade do orçamento e(ou) modalidade de cálculo associados - B06.04",
IF(AND(L619&lt;&gt;"",OR(K619="",I619="",M619="",O615="")),"Preenchimento incompleto: fonte do preço sem empresa e(ou) preço associados e(ou) validade do orçamento e(ou) modalidade de cálculo associados - B06.05",
IF(AND(M615&lt;&gt;"",OR(K615="",I615="",L615="",O615="")),"Preenchimento incompleto: validade do orçamento sem empresa e(ou) preço associados e(ou) fonte do preço e(ou) modalidade de cálculo associados - B07.01",
IF(AND(M616&lt;&gt;"",OR(K616="",I616="",L616="",O615="")),"Preenchimento incompleto: validade do orçamento sem empresa e(ou) preço associados e(ou) fonte do preço e(ou) modalidade de cálculo associados - B07.02",
IF(AND(M617&lt;&gt;"",OR(K617="",I617="",L617="",O615="")),"Preenchimento incompleto: validade do orçamento sem empresa e(ou) preço associados e(ou) fonte do preço e(ou) modalidade de cálculo associados - B07.03",
IF(AND(M618&lt;&gt;"",OR(K618="",I618="",L618="",O615="")),"Preenchimento incompleto: validade do orçamento sem empresa e(ou) preço associados e(ou) fonte do preço e(ou) modalidade de cálculo associados - B07.04",
IF(AND(M619&lt;&gt;"",OR(K619="",I619="",L619="",O615="")),"Preenchimento incompleto: validade do orçamento sem empresa e(ou) preço associados e(ou) fonte do preço e(ou) modalidade de cálculo associados - B07.05",
IF(O615="","Preenchimento incompleto: modalidade de cálculo não informada - B08.01",
IF(V615="Erro: há repetição de empresa de mídia especializada para o item sendo precificado - B09.01a05","Erro: há repetição de empresa de mídia especializada para o item sendo precificado - B09.01a05",
IF(W615="Erro: há repetição de empresa de orçamento de empresa para o item sendo precificado - B10.01a05","Erro: há repetição de empresa de orçamento de empresa para o item sendo precificado - B10.01a05",
IF(X615="Erro: a fonte de preços informada é incompatível com compras governamentais - B11.01a05","Erro: a fonte de preços informada é incompatível com compras governamentais - B11.01a05",
IF(Y615="Erro: a fonte de preços informada é incompatível com compras governamentais - B12.01a05","Erro: a fonte de preços informada é incompatível com compras governamentais - B12.01a05",
IF(Z615="Erro: há linhas sendo puladas - B13.01a04","Erro: há linhas sendo puladas - B13.01a04",
IF(AA615="Erro: há linhas sendo puladas - B14.01a05","Erro: há linhas sendo puladas - B14.01a05",
IF(AB615="Erro: há linhas sendo puladas - B15.01a05","Erro: há linhas sendo puladas - B15.01a05",
IF(AC615="Erro: há linhas sendo puladas - B16.01a05","Erro: há linhas sendo puladas - B16.01a05",
IF(AND(P615&lt;&gt;"",P615=0),"Preenchimento incompleto: número de propostas válidas igual a zero - B17.01",
"Preenchimento correto"))))))))))))))))))))))))))))))))))</f>
        <v/>
      </c>
      <c r="U615" s="23"/>
      <c r="V615" s="121" t="str">
        <f t="shared" ref="V615" si="2161" xml:space="preserve">
IF(COUNTIFS(I615:I619,I615,L615:L619,"=Mídia especializada")&gt;1,"Erro: há repetição de empresa de mídia especializada para o item sendo precificado - B09.01a05",
IF(COUNTIFS(I615:I619,I616,L615:L619,"=Mídia especializada")&gt;1,"Erro: há repetição de empresa de mídia especializada para o item sendo precificado - B09.01a05",
IF(COUNTIFS(I615:I619,I617,L615:L619,"=Mídia especializada")&gt;1,"Erro: há repetição de empresa de mídia especializada para o item sendo precificado - B09.01a05",
IF(COUNTIFS(I615:I619,I618,L615:L619,"=Mídia especializada")&gt;1,"Erro: há repetição de empresa de mídia especializada para o item sendo precificado - B09.01a05",
IF(COUNTIFS(I615:I619,I619,L615:L619,"=Mídia especializada")&gt;1,"Erro: há repetição de empresa de mídia especializada para o item sendo precificado - B09.01a05",
"***")))))</f>
        <v>***</v>
      </c>
      <c r="W615" s="119" t="str">
        <f t="shared" ref="W615" si="2162" xml:space="preserve">
IF(COUNTIFS(I615:I619,I615,L615:L619,"=Orçamento de empresa")&gt;1,"Erro: há repetição de empresa de orçamento de empresa para o item sendo precificado - B10.01a05",
IF(COUNTIFS(I615:I619,I616,L615:L619,"=Orçamento de empresa")&gt;1,"Erro: há repetição de empresa de orçamento de empresa para o item sendo precificado - B10.01a05",
IF(COUNTIFS(I615:I619,I617,L615:L619,"=Orçamento de empresa")&gt;1,"Erro: há repetição de empresa de orçamento de empresa para o item sendo precificado - B10.01a05",
IF(COUNTIFS(I615:I619,I618,L615:L619,"=Orçamento de empresa")&gt;1,"Erro: há repetição de empresa de orçamento de empresa para o item sendo precificado - B10.01a05",
IF(COUNTIFS(I615:I619,I619,L615:L619,"=Orçamento de empresa")&gt;1,"Erro: há repetição de empresa de orçamento de empresa para o item sendo precificado - B10.01a05",
"***")))))</f>
        <v>***</v>
      </c>
      <c r="X615" s="119" t="str">
        <f t="shared" ref="X615" si="2163" xml:space="preserve">
IF(AND(I615="Compras governamentais",K615&lt;&gt;"",L615="Orçamento de empresa"),"Erro: a fonte de preços informada é incompatível com compras governamentais - B11.01a05",
IF(AND(I616="Compras governamentais",K616&lt;&gt;"",L616="Orçamento de empresa"),"Erro: a fonte de preços informada é incompatível com compras governamentais - B11.01a05",
IF(AND(I617="Compras governamentais",K617&lt;&gt;"",L617="Orçamento de empresa"),"Erro: a fonte de preços informada é incompatível com compras governamentais - B11.01a05",
IF(AND(I618="Compras governamentais",K618&lt;&gt;"",L618="Orçamento de empresa"),"Erro: a fonte de preços informada é incompatível com compras governamentais - B11.01a05",
IF(AND(I619="Compras governamentais",K619&lt;&gt;"",L619="Orçamento de empresa"),"Erro: a fonte de preços informada é incompatível com compras governamentais - B11.01a05",
"***")))))</f>
        <v>***</v>
      </c>
      <c r="Y615" s="119" t="str">
        <f t="shared" ref="Y615" si="2164" xml:space="preserve">
IF(AND(I615="Compras governamentais",K615&lt;&gt;"",L615="Mídia especializada"),"Erro: a fonte de preços informada é incompatível com compras governamentais - B12.01a05",
IF(AND(I616="Compras governamentais",K616&lt;&gt;"",L616="Mídia especializada"),"Erro: a fonte de preços informada é incompatível com compras governamentais - B12.01a05",
IF(AND(I617="Compras governamentais",K617&lt;&gt;"",L617="Mídia especializada"),"Erro: a fonte de preços informada é incompatível com compras governamentais - B12.01a05",
IF(AND(I618="Compras governamentais",K618&lt;&gt;"",L618="Mídia especializada"),"Erro: a fonte de preços informada é incompatível com compras governamentais - B12.01a05",
IF(AND(I619="Compras governamentais",K619&lt;&gt;"",L619="Mídia especializada"),"Erro: a fonte de preços informada é incompatível com compras governamentais - B12.01a05",
"***")))))</f>
        <v>***</v>
      </c>
      <c r="Z615" s="119" t="str">
        <f t="shared" ref="Z615" si="2165" xml:space="preserve">
IF(AND(I616&lt;&gt;"",OR(I615="")),"Erro: há linhas sendo puladas - B13.01a04",
IF(AND(I617&lt;&gt;"",OR(I615="",I616="")),"Erro: há linhas sendo puladas - B13.01a04",
IF(AND(I618&lt;&gt;"",OR(I615="",I616="",I617="")),"Erro: há linhas sendo puladas - B13.01a04",
IF(AND(I619&lt;&gt;"",OR(I615="",I616="",I617="",I618="")),"Erro: há linhas sendo puladas - B13.01a04",
"***"))))</f>
        <v>***</v>
      </c>
      <c r="AA615" s="119" t="str">
        <f t="shared" ref="AA615" si="2166" xml:space="preserve">
IF(AND(K616&lt;&gt;"",OR(K615="")),"Erro: há linhas sendo puladas - B14.01a05",
IF(AND(K617&lt;&gt;"",OR(K615="",K616="")),"Erro: há linhas sendo puladas - B14.01a05",
IF(AND(K618&lt;&gt;"",OR(K615="",K616="",K617="")),"Erro: há linhas sendo puladas - B14.01a05",
IF(AND(K619&lt;&gt;"",OR(K615="",K616="",K617="",K618="")),"Erro: há linhas sendo puladas - B14.01a05",
"***"))))</f>
        <v>***</v>
      </c>
      <c r="AB615" s="119" t="str">
        <f t="shared" ref="AB615" si="2167" xml:space="preserve">
IF(AND(L616&lt;&gt;"",OR(L615="")),"Erro: há linhas sendo puladas - B15.01a05",
IF(AND(L617&lt;&gt;"",OR(L615="",L616="")),"Erro: há linhas sendo puladas - B15.01a05",
IF(AND(L618&lt;&gt;"",OR(L615="",L616="",L617="")),"Erro: há linhas sendo puladas - B15.01a05",
IF(AND(L619&lt;&gt;"",OR(L615="",L616="",L617="",L618="")),"Erro: há linhas sendo puladas - B15.01a05",
"***"))))</f>
        <v>***</v>
      </c>
      <c r="AC615" s="119" t="str">
        <f t="shared" ref="AC615" si="2168" xml:space="preserve">
IF(AND(M616&lt;&gt;"",OR(M615="")),"Erro: há linhas sendo puladas - B16.01a05",
IF(AND(M617&lt;&gt;"",OR(M615="",M616="")),"Erro: há linhas sendo puladas - B16.01a05",
IF(AND(M618&lt;&gt;"",OR(M615="",M616="",M617="")),"Erro: há linhas sendo puladas - B16.01a05",
IF(AND(M619&lt;&gt;"",OR(M615="",M616="",M617="",M618="")),"Erro: há linhas sendo puladas - B16.01a05",
"***"))))</f>
        <v>***</v>
      </c>
      <c r="AD615" s="131" t="str">
        <f t="shared" ref="AD615" si="2169" xml:space="preserve">
IF(T615&lt;&gt;"Preenchimento correto","",
IF(K615="","",
IF(M615="Não válido","",
K615)))</f>
        <v/>
      </c>
    </row>
    <row r="616" spans="1:30" ht="15" customHeight="1">
      <c r="A616" s="242"/>
      <c r="B616" s="216"/>
      <c r="C616" s="217"/>
      <c r="D616" s="218"/>
      <c r="E616" s="219"/>
      <c r="F616" s="220"/>
      <c r="G616" s="221"/>
      <c r="H616" s="35">
        <v>2</v>
      </c>
      <c r="I616" s="172"/>
      <c r="J616" s="36" t="str">
        <f xml:space="preserve">
IF(I616="","",
VLOOKUP(I616,'BD EMPRES'!$B$8:$C$507,2,FALSE))</f>
        <v/>
      </c>
      <c r="K616" s="178"/>
      <c r="L616" s="179"/>
      <c r="M616" s="179"/>
      <c r="N616" s="180"/>
      <c r="O616" s="223"/>
      <c r="P616" s="228"/>
      <c r="Q616" s="230"/>
      <c r="R616" s="232"/>
      <c r="S616" s="234"/>
      <c r="T616" s="236"/>
      <c r="U616" s="23"/>
      <c r="V616" s="122"/>
      <c r="W616" s="118"/>
      <c r="X616" s="118"/>
      <c r="Y616" s="118"/>
      <c r="Z616" s="118"/>
      <c r="AA616" s="118"/>
      <c r="AB616" s="118"/>
      <c r="AC616" s="118"/>
      <c r="AD616" s="132" t="str">
        <f t="shared" ref="AD616" si="2170" xml:space="preserve">
IF(T615&lt;&gt;"Preenchimento correto","",
IF(K616="","",
IF(M616="Não válido","",
K616)))</f>
        <v/>
      </c>
    </row>
    <row r="617" spans="1:30" ht="15" customHeight="1">
      <c r="A617" s="242"/>
      <c r="B617" s="216"/>
      <c r="C617" s="217"/>
      <c r="D617" s="218"/>
      <c r="E617" s="219"/>
      <c r="F617" s="220"/>
      <c r="G617" s="221"/>
      <c r="H617" s="35">
        <v>3</v>
      </c>
      <c r="I617" s="172"/>
      <c r="J617" s="36" t="str">
        <f xml:space="preserve">
IF(I617="","",
VLOOKUP(I617,'BD EMPRES'!$B$8:$C$507,2,FALSE))</f>
        <v/>
      </c>
      <c r="K617" s="178"/>
      <c r="L617" s="179"/>
      <c r="M617" s="179"/>
      <c r="N617" s="180"/>
      <c r="O617" s="223"/>
      <c r="P617" s="228"/>
      <c r="Q617" s="230"/>
      <c r="R617" s="232"/>
      <c r="S617" s="234"/>
      <c r="T617" s="236"/>
      <c r="U617" s="23"/>
      <c r="V617" s="122"/>
      <c r="W617" s="118"/>
      <c r="X617" s="118"/>
      <c r="Y617" s="118"/>
      <c r="Z617" s="118"/>
      <c r="AA617" s="118"/>
      <c r="AB617" s="118"/>
      <c r="AC617" s="118"/>
      <c r="AD617" s="132" t="str">
        <f t="shared" ref="AD617" si="2171" xml:space="preserve">
IF(T615&lt;&gt;"Preenchimento correto","",
IF(K617="","",
IF(M617="Não válido","",
K617)))</f>
        <v/>
      </c>
    </row>
    <row r="618" spans="1:30" ht="15" customHeight="1">
      <c r="A618" s="242"/>
      <c r="B618" s="216"/>
      <c r="C618" s="217"/>
      <c r="D618" s="218"/>
      <c r="E618" s="219"/>
      <c r="F618" s="220"/>
      <c r="G618" s="221"/>
      <c r="H618" s="35">
        <v>4</v>
      </c>
      <c r="I618" s="172"/>
      <c r="J618" s="36" t="str">
        <f xml:space="preserve">
IF(I618="","",
VLOOKUP(I618,'BD EMPRES'!$B$8:$C$507,2,FALSE))</f>
        <v/>
      </c>
      <c r="K618" s="178"/>
      <c r="L618" s="179"/>
      <c r="M618" s="179"/>
      <c r="N618" s="180"/>
      <c r="O618" s="223"/>
      <c r="P618" s="228"/>
      <c r="Q618" s="230"/>
      <c r="R618" s="232"/>
      <c r="S618" s="234"/>
      <c r="T618" s="236"/>
      <c r="U618" s="23"/>
      <c r="V618" s="122"/>
      <c r="W618" s="118"/>
      <c r="X618" s="118"/>
      <c r="Y618" s="118"/>
      <c r="Z618" s="118"/>
      <c r="AA618" s="118"/>
      <c r="AB618" s="118"/>
      <c r="AC618" s="118"/>
      <c r="AD618" s="132" t="str">
        <f t="shared" ref="AD618" si="2172" xml:space="preserve">
IF(T615&lt;&gt;"Preenchimento correto","",
IF(K618="","",
IF(M618="Não válido","",
K618)))</f>
        <v/>
      </c>
    </row>
    <row r="619" spans="1:30" ht="15" customHeight="1">
      <c r="A619" s="242"/>
      <c r="B619" s="216"/>
      <c r="C619" s="217"/>
      <c r="D619" s="218"/>
      <c r="E619" s="219"/>
      <c r="F619" s="220"/>
      <c r="G619" s="221"/>
      <c r="H619" s="37">
        <v>5</v>
      </c>
      <c r="I619" s="172"/>
      <c r="J619" s="38" t="str">
        <f xml:space="preserve">
IF(I619="","",
VLOOKUP(I619,'BD EMPRES'!$B$8:$C$507,2,FALSE))</f>
        <v/>
      </c>
      <c r="K619" s="183"/>
      <c r="L619" s="181"/>
      <c r="M619" s="181"/>
      <c r="N619" s="182"/>
      <c r="O619" s="224"/>
      <c r="P619" s="228"/>
      <c r="Q619" s="230"/>
      <c r="R619" s="232"/>
      <c r="S619" s="234"/>
      <c r="T619" s="236"/>
      <c r="U619" s="23"/>
      <c r="V619" s="133"/>
      <c r="W619" s="134"/>
      <c r="X619" s="134"/>
      <c r="Y619" s="134"/>
      <c r="Z619" s="134"/>
      <c r="AA619" s="134"/>
      <c r="AB619" s="134"/>
      <c r="AC619" s="134"/>
      <c r="AD619" s="135" t="str">
        <f t="shared" ref="AD619" si="2173" xml:space="preserve">
IF(T615&gt;"Preenchimento correto","",
IF(K619="","",
IF(M619="Não válido","",
K619)))</f>
        <v/>
      </c>
    </row>
    <row r="620" spans="1:30" ht="15" customHeight="1">
      <c r="A620" s="242"/>
      <c r="B620" s="216" t="str">
        <f>IF(OR('BD ITEM'!$Q134&lt;&gt;"Preenchimento correto"),"",'BD ITEM'!B134)</f>
        <v/>
      </c>
      <c r="C620" s="217" t="str">
        <f>IF(OR('BD ITEM'!$Q134&lt;&gt;"Preenchimento correto"),"",'BD ITEM'!C134)</f>
        <v/>
      </c>
      <c r="D620" s="218" t="str">
        <f>IF(OR('BD ITEM'!$Q134&lt;&gt;"Preenchimento correto"),"",'BD ITEM'!D134)</f>
        <v/>
      </c>
      <c r="E620" s="219" t="str">
        <f>IF(OR('BD ITEM'!$Q134&lt;&gt;"Preenchimento correto"),"",'BD ITEM'!J134)</f>
        <v/>
      </c>
      <c r="F620" s="220" t="str">
        <f>IF(OR('BD ITEM'!$Q134&lt;&gt;"Preenchimento correto"),"",'BD ITEM'!K134)</f>
        <v/>
      </c>
      <c r="G620" s="221" t="str">
        <f>IF(OR('BD ITEM'!$Q134&lt;&gt;"Preenchimento correto"),"",'BD ITEM'!L134)</f>
        <v/>
      </c>
      <c r="H620" s="39">
        <v>1</v>
      </c>
      <c r="I620" s="173"/>
      <c r="J620" s="34" t="str">
        <f xml:space="preserve">
IF(I620="","",
VLOOKUP(I620,'BD EMPRES'!$B$8:$C$507,2,FALSE))</f>
        <v/>
      </c>
      <c r="K620" s="175"/>
      <c r="L620" s="176"/>
      <c r="M620" s="176"/>
      <c r="N620" s="177"/>
      <c r="O620" s="222"/>
      <c r="P620" s="228" t="str">
        <f t="shared" ref="P620" si="2174" xml:space="preserve">
IF(AND(K620="",K621="",K622="",K623="",K624=""),"",
COUNTIFS(K620:K624,"&lt;&gt;""",M620:M624,"=Válido"))</f>
        <v/>
      </c>
      <c r="Q620" s="230" t="str">
        <f t="shared" ref="Q620" si="2175" xml:space="preserve">
IF(T620&lt;&gt;"Preenchimento correto","",
IF(P620=1,0,
IF(P620=0,"",
IF(P620="","",
ROUND(_xlfn.STDEV.S(AD620:AD624)/AVERAGE(AD620:AD624),4)))))</f>
        <v/>
      </c>
      <c r="R620" s="232" t="str">
        <f t="shared" ref="R620" si="2176" xml:space="preserve">
IF(T620&lt;&gt;"Preenchimento correto","",
IF(P620="","",
IF(P620=0,"",
IF(O620="","",
IF(O620="Menor valor",MIN(AD620:AD624),
IF(AND(O620="Tend. central",Q620&lt;=0.25),ROUND(AVERAGE(AD620:AD624),2),
IF(AND(O620="Tend. central",Q620&gt;0.25),ROUND(MEDIAN(AD620:AD624),2))))))))</f>
        <v/>
      </c>
      <c r="S620" s="234" t="str">
        <f t="shared" ref="S620" si="2177" xml:space="preserve">
IF(T620&lt;&gt;"Preenchimento correto","",
IF(O620="","",
IF(P620="","",
IF(P620=0,"",
IF(OR(G620="",R620=""),"",
G620*R620)))))</f>
        <v/>
      </c>
      <c r="T620" s="236" t="str">
        <f t="shared" ref="T620" si="2178" xml:space="preserve">
IF(AND(A620="",B620="",I620="",I621="",I622="",I623="",I624="",K620="",K621="",K622="",K623="",K624="",L620="",L621="",L622="",L623="",L624="",M620="",M621="",M622="",M623="",M624="",O620=""),"",
IF(A620="","Preenchimento incompleto: falta informar o ID SEC - B01.01",
IF(AND(A620&lt;&gt;"",B620&lt;&gt;"",I620="",I621="",I622="",I623="",I624="",K620="",K621="",K622="",K623="",K624="",L620="",L621="",L622="",L623="",L624="",M620="",M621="",M622="",M623="",M624="",O620=""),"Preenchimento incompleto: item sem nenhuma informação de empresa e preço e fonte de preço e validade do orçamento e modalidade de cálculo - B02.01",
IF(AND(B620="",OR(I620&lt;&gt;"",I621&lt;&gt;"",I622&lt;&gt;"",I623&lt;&gt;"",I624&lt;&gt;"",K620&lt;&gt;"",K621&lt;&gt;"",K622&lt;&gt;"",K623&lt;&gt;"",K624&lt;&gt;"",L620&lt;&gt;"",L621&lt;&gt;"",L622&lt;&gt;"",L623&lt;&gt;"",L624&lt;&gt;"",M620&lt;&gt;"",M621&lt;&gt;"",M622&lt;&gt;"",M623&lt;&gt;"",M624&lt;&gt;"",O620&lt;&gt;"")),"Erro: há empresa(s) e/ou preço(s) e/ou fonte(s) de preço e/ou validade(s) do orçamento e/ou modalidade de cálculo informados para item inexistente - B03.01",
IF(AND(I620&lt;&gt;"",OR(K620="",L620="",M620="",O620="")),"Preenchimento incompleto: empresa sem preço e(ou) fonte de preço e(ou) validade do orçamento e(ou) modalidade de cálculo associados - B04.01",
IF(AND(I621&lt;&gt;"",OR(K621="",L621="",M621="",O620="")),"Preenchimento incompleto: empresa sem preço e(ou) fonte de preço e(ou) validade do orçamento e(ou) modalidade de cálculo associados - B04.02",
IF(AND(I622&lt;&gt;"",OR(K622="",L622="",M622="",O620="")),"Preenchimento incompleto: empresa sem preço e(ou) fonte de preço e(ou) validade do orçamento e(ou) modalidade de cálculo associados - B04.03",
IF(AND(I623&lt;&gt;"",OR(K623="",L623="",M623="",O620="")),"Preenchimento incompleto: empresa sem preço e(ou) fonte de preço e(ou) validade do orçamento e(ou) modalidade de cálculo associados - B04.04",
IF(AND(I624&lt;&gt;"",OR(K624="",L624="",M624="",O620="")),"Preenchimento incompleto: empresa sem preço e(ou) fonte de preço e(ou) validade do orçamento e(ou) modalidade de cálculo associados - B04.05",
IF(AND(K620&lt;&gt;"",OR(I620="",L620="",M620="",O620="")),"Preenchimento incompleto: preço sem empresa e(ou) fonte do preço associados e(ou) validade do orçamento e(ou) modalidade de cálculo associados - B05.01",
IF(AND(K621&lt;&gt;"",OR(I621="",L621="",M621="",O620="")),"Preenchimento incompleto: preço sem empresa e(ou) fonte do preço associados e(ou) validade do orçamento e(ou) modalidade de cálculo associados - B05.02",
IF(AND(K622&lt;&gt;"",OR(I622="",L622="",M622="",O620="")),"Preenchimento incompleto: preço sem empresa e(ou) fonte do preço associados e(ou) validade do orçamento e(ou) modalidade de cálculo associados - B05.03",
IF(AND(K623&lt;&gt;"",OR(I623="",L623="",M623="",O620="")),"Preenchimento incompleto: preço sem empresa e(ou) fonte do preço associados e(ou) validade do orçamento e(ou) modalidade de cálculo associados - B05.04",
IF(AND(K624&lt;&gt;"",OR(I624="",L624="",M624="",O620="")),"Preenchimento incompleto: preço sem empresa e(ou) fonte do preço associados e(ou) validade do orçamento e(ou) modalidade de cálculo associados - B05.05",
IF(AND(L620&lt;&gt;"",OR(K620="",I620="",M620="",O620="")),"Preenchimento incompleto: fonte do preço sem empresa e(ou) preço associados e(ou) validade do orçamento e(ou) modalidade de cálculo associados - B06.01",
IF(AND(L621&lt;&gt;"",OR(K621="",I621="",M621="",O620="")),"Preenchimento incompleto: fonte do preço sem empresa e(ou) preço associados e(ou) validade do orçamento e(ou) modalidade de cálculo associados - B06.02",
IF(AND(L622&lt;&gt;"",OR(K622="",I622="",M622="",O620="")),"Preenchimento incompleto: fonte do preço sem empresa e(ou) preço associados e(ou) validade do orçamento e(ou) modalidade de cálculo associados - B06.03",
IF(AND(L623&lt;&gt;"",OR(K623="",I623="",M623="",O620="")),"Preenchimento incompleto: fonte do preço sem empresa e(ou) preço associados e(ou) validade do orçamento e(ou) modalidade de cálculo associados - B06.04",
IF(AND(L624&lt;&gt;"",OR(K624="",I624="",M624="",O620="")),"Preenchimento incompleto: fonte do preço sem empresa e(ou) preço associados e(ou) validade do orçamento e(ou) modalidade de cálculo associados - B06.05",
IF(AND(M620&lt;&gt;"",OR(K620="",I620="",L620="",O620="")),"Preenchimento incompleto: validade do orçamento sem empresa e(ou) preço associados e(ou) fonte do preço e(ou) modalidade de cálculo associados - B07.01",
IF(AND(M621&lt;&gt;"",OR(K621="",I621="",L621="",O620="")),"Preenchimento incompleto: validade do orçamento sem empresa e(ou) preço associados e(ou) fonte do preço e(ou) modalidade de cálculo associados - B07.02",
IF(AND(M622&lt;&gt;"",OR(K622="",I622="",L622="",O620="")),"Preenchimento incompleto: validade do orçamento sem empresa e(ou) preço associados e(ou) fonte do preço e(ou) modalidade de cálculo associados - B07.03",
IF(AND(M623&lt;&gt;"",OR(K623="",I623="",L623="",O620="")),"Preenchimento incompleto: validade do orçamento sem empresa e(ou) preço associados e(ou) fonte do preço e(ou) modalidade de cálculo associados - B07.04",
IF(AND(M624&lt;&gt;"",OR(K624="",I624="",L624="",O620="")),"Preenchimento incompleto: validade do orçamento sem empresa e(ou) preço associados e(ou) fonte do preço e(ou) modalidade de cálculo associados - B07.05",
IF(O620="","Preenchimento incompleto: modalidade de cálculo não informada - B08.01",
IF(V620="Erro: há repetição de empresa de mídia especializada para o item sendo precificado - B09.01a05","Erro: há repetição de empresa de mídia especializada para o item sendo precificado - B09.01a05",
IF(W620="Erro: há repetição de empresa de orçamento de empresa para o item sendo precificado - B10.01a05","Erro: há repetição de empresa de orçamento de empresa para o item sendo precificado - B10.01a05",
IF(X620="Erro: a fonte de preços informada é incompatível com compras governamentais - B11.01a05","Erro: a fonte de preços informada é incompatível com compras governamentais - B11.01a05",
IF(Y620="Erro: a fonte de preços informada é incompatível com compras governamentais - B12.01a05","Erro: a fonte de preços informada é incompatível com compras governamentais - B12.01a05",
IF(Z620="Erro: há linhas sendo puladas - B13.01a04","Erro: há linhas sendo puladas - B13.01a04",
IF(AA620="Erro: há linhas sendo puladas - B14.01a05","Erro: há linhas sendo puladas - B14.01a05",
IF(AB620="Erro: há linhas sendo puladas - B15.01a05","Erro: há linhas sendo puladas - B15.01a05",
IF(AC620="Erro: há linhas sendo puladas - B16.01a05","Erro: há linhas sendo puladas - B16.01a05",
IF(AND(P620&lt;&gt;"",P620=0),"Preenchimento incompleto: número de propostas válidas igual a zero - B17.01",
"Preenchimento correto"))))))))))))))))))))))))))))))))))</f>
        <v/>
      </c>
      <c r="U620" s="23"/>
      <c r="V620" s="121" t="str">
        <f t="shared" ref="V620" si="2179" xml:space="preserve">
IF(COUNTIFS(I620:I624,I620,L620:L624,"=Mídia especializada")&gt;1,"Erro: há repetição de empresa de mídia especializada para o item sendo precificado - B09.01a05",
IF(COUNTIFS(I620:I624,I621,L620:L624,"=Mídia especializada")&gt;1,"Erro: há repetição de empresa de mídia especializada para o item sendo precificado - B09.01a05",
IF(COUNTIFS(I620:I624,I622,L620:L624,"=Mídia especializada")&gt;1,"Erro: há repetição de empresa de mídia especializada para o item sendo precificado - B09.01a05",
IF(COUNTIFS(I620:I624,I623,L620:L624,"=Mídia especializada")&gt;1,"Erro: há repetição de empresa de mídia especializada para o item sendo precificado - B09.01a05",
IF(COUNTIFS(I620:I624,I624,L620:L624,"=Mídia especializada")&gt;1,"Erro: há repetição de empresa de mídia especializada para o item sendo precificado - B09.01a05",
"***")))))</f>
        <v>***</v>
      </c>
      <c r="W620" s="119" t="str">
        <f t="shared" ref="W620" si="2180" xml:space="preserve">
IF(COUNTIFS(I620:I624,I620,L620:L624,"=Orçamento de empresa")&gt;1,"Erro: há repetição de empresa de orçamento de empresa para o item sendo precificado - B10.01a05",
IF(COUNTIFS(I620:I624,I621,L620:L624,"=Orçamento de empresa")&gt;1,"Erro: há repetição de empresa de orçamento de empresa para o item sendo precificado - B10.01a05",
IF(COUNTIFS(I620:I624,I622,L620:L624,"=Orçamento de empresa")&gt;1,"Erro: há repetição de empresa de orçamento de empresa para o item sendo precificado - B10.01a05",
IF(COUNTIFS(I620:I624,I623,L620:L624,"=Orçamento de empresa")&gt;1,"Erro: há repetição de empresa de orçamento de empresa para o item sendo precificado - B10.01a05",
IF(COUNTIFS(I620:I624,I624,L620:L624,"=Orçamento de empresa")&gt;1,"Erro: há repetição de empresa de orçamento de empresa para o item sendo precificado - B10.01a05",
"***")))))</f>
        <v>***</v>
      </c>
      <c r="X620" s="119" t="str">
        <f t="shared" ref="X620" si="2181" xml:space="preserve">
IF(AND(I620="Compras governamentais",K620&lt;&gt;"",L620="Orçamento de empresa"),"Erro: a fonte de preços informada é incompatível com compras governamentais - B11.01a05",
IF(AND(I621="Compras governamentais",K621&lt;&gt;"",L621="Orçamento de empresa"),"Erro: a fonte de preços informada é incompatível com compras governamentais - B11.01a05",
IF(AND(I622="Compras governamentais",K622&lt;&gt;"",L622="Orçamento de empresa"),"Erro: a fonte de preços informada é incompatível com compras governamentais - B11.01a05",
IF(AND(I623="Compras governamentais",K623&lt;&gt;"",L623="Orçamento de empresa"),"Erro: a fonte de preços informada é incompatível com compras governamentais - B11.01a05",
IF(AND(I624="Compras governamentais",K624&lt;&gt;"",L624="Orçamento de empresa"),"Erro: a fonte de preços informada é incompatível com compras governamentais - B11.01a05",
"***")))))</f>
        <v>***</v>
      </c>
      <c r="Y620" s="119" t="str">
        <f t="shared" ref="Y620" si="2182" xml:space="preserve">
IF(AND(I620="Compras governamentais",K620&lt;&gt;"",L620="Mídia especializada"),"Erro: a fonte de preços informada é incompatível com compras governamentais - B12.01a05",
IF(AND(I621="Compras governamentais",K621&lt;&gt;"",L621="Mídia especializada"),"Erro: a fonte de preços informada é incompatível com compras governamentais - B12.01a05",
IF(AND(I622="Compras governamentais",K622&lt;&gt;"",L622="Mídia especializada"),"Erro: a fonte de preços informada é incompatível com compras governamentais - B12.01a05",
IF(AND(I623="Compras governamentais",K623&lt;&gt;"",L623="Mídia especializada"),"Erro: a fonte de preços informada é incompatível com compras governamentais - B12.01a05",
IF(AND(I624="Compras governamentais",K624&lt;&gt;"",L624="Mídia especializada"),"Erro: a fonte de preços informada é incompatível com compras governamentais - B12.01a05",
"***")))))</f>
        <v>***</v>
      </c>
      <c r="Z620" s="119" t="str">
        <f t="shared" ref="Z620" si="2183" xml:space="preserve">
IF(AND(I621&lt;&gt;"",OR(I620="")),"Erro: há linhas sendo puladas - B13.01a04",
IF(AND(I622&lt;&gt;"",OR(I620="",I621="")),"Erro: há linhas sendo puladas - B13.01a04",
IF(AND(I623&lt;&gt;"",OR(I620="",I621="",I622="")),"Erro: há linhas sendo puladas - B13.01a04",
IF(AND(I624&lt;&gt;"",OR(I620="",I621="",I622="",I623="")),"Erro: há linhas sendo puladas - B13.01a04",
"***"))))</f>
        <v>***</v>
      </c>
      <c r="AA620" s="119" t="str">
        <f t="shared" ref="AA620" si="2184" xml:space="preserve">
IF(AND(K621&lt;&gt;"",OR(K620="")),"Erro: há linhas sendo puladas - B14.01a05",
IF(AND(K622&lt;&gt;"",OR(K620="",K621="")),"Erro: há linhas sendo puladas - B14.01a05",
IF(AND(K623&lt;&gt;"",OR(K620="",K621="",K622="")),"Erro: há linhas sendo puladas - B14.01a05",
IF(AND(K624&lt;&gt;"",OR(K620="",K621="",K622="",K623="")),"Erro: há linhas sendo puladas - B14.01a05",
"***"))))</f>
        <v>***</v>
      </c>
      <c r="AB620" s="119" t="str">
        <f t="shared" ref="AB620" si="2185" xml:space="preserve">
IF(AND(L621&lt;&gt;"",OR(L620="")),"Erro: há linhas sendo puladas - B15.01a05",
IF(AND(L622&lt;&gt;"",OR(L620="",L621="")),"Erro: há linhas sendo puladas - B15.01a05",
IF(AND(L623&lt;&gt;"",OR(L620="",L621="",L622="")),"Erro: há linhas sendo puladas - B15.01a05",
IF(AND(L624&lt;&gt;"",OR(L620="",L621="",L622="",L623="")),"Erro: há linhas sendo puladas - B15.01a05",
"***"))))</f>
        <v>***</v>
      </c>
      <c r="AC620" s="119" t="str">
        <f t="shared" ref="AC620" si="2186" xml:space="preserve">
IF(AND(M621&lt;&gt;"",OR(M620="")),"Erro: há linhas sendo puladas - B16.01a05",
IF(AND(M622&lt;&gt;"",OR(M620="",M621="")),"Erro: há linhas sendo puladas - B16.01a05",
IF(AND(M623&lt;&gt;"",OR(M620="",M621="",M622="")),"Erro: há linhas sendo puladas - B16.01a05",
IF(AND(M624&lt;&gt;"",OR(M620="",M621="",M622="",M623="")),"Erro: há linhas sendo puladas - B16.01a05",
"***"))))</f>
        <v>***</v>
      </c>
      <c r="AD620" s="131" t="str">
        <f t="shared" ref="AD620" si="2187" xml:space="preserve">
IF(T620&lt;&gt;"Preenchimento correto","",
IF(K620="","",
IF(M620="Não válido","",
K620)))</f>
        <v/>
      </c>
    </row>
    <row r="621" spans="1:30" ht="15" customHeight="1">
      <c r="A621" s="242"/>
      <c r="B621" s="216"/>
      <c r="C621" s="217"/>
      <c r="D621" s="218"/>
      <c r="E621" s="219"/>
      <c r="F621" s="220"/>
      <c r="G621" s="221"/>
      <c r="H621" s="35">
        <v>2</v>
      </c>
      <c r="I621" s="172"/>
      <c r="J621" s="36" t="str">
        <f xml:space="preserve">
IF(I621="","",
VLOOKUP(I621,'BD EMPRES'!$B$8:$C$507,2,FALSE))</f>
        <v/>
      </c>
      <c r="K621" s="178"/>
      <c r="L621" s="179"/>
      <c r="M621" s="179"/>
      <c r="N621" s="180"/>
      <c r="O621" s="223"/>
      <c r="P621" s="228"/>
      <c r="Q621" s="230"/>
      <c r="R621" s="232"/>
      <c r="S621" s="234"/>
      <c r="T621" s="236"/>
      <c r="U621" s="23"/>
      <c r="V621" s="122"/>
      <c r="W621" s="118"/>
      <c r="X621" s="118"/>
      <c r="Y621" s="118"/>
      <c r="Z621" s="118"/>
      <c r="AA621" s="118"/>
      <c r="AB621" s="118"/>
      <c r="AC621" s="118"/>
      <c r="AD621" s="132" t="str">
        <f t="shared" ref="AD621" si="2188" xml:space="preserve">
IF(T620&lt;&gt;"Preenchimento correto","",
IF(K621="","",
IF(M621="Não válido","",
K621)))</f>
        <v/>
      </c>
    </row>
    <row r="622" spans="1:30" ht="15" customHeight="1">
      <c r="A622" s="242"/>
      <c r="B622" s="216"/>
      <c r="C622" s="217"/>
      <c r="D622" s="218"/>
      <c r="E622" s="219"/>
      <c r="F622" s="220"/>
      <c r="G622" s="221"/>
      <c r="H622" s="35">
        <v>3</v>
      </c>
      <c r="I622" s="172"/>
      <c r="J622" s="36" t="str">
        <f xml:space="preserve">
IF(I622="","",
VLOOKUP(I622,'BD EMPRES'!$B$8:$C$507,2,FALSE))</f>
        <v/>
      </c>
      <c r="K622" s="178"/>
      <c r="L622" s="179"/>
      <c r="M622" s="179"/>
      <c r="N622" s="180"/>
      <c r="O622" s="223"/>
      <c r="P622" s="228"/>
      <c r="Q622" s="230"/>
      <c r="R622" s="232"/>
      <c r="S622" s="234"/>
      <c r="T622" s="236"/>
      <c r="U622" s="23"/>
      <c r="V622" s="122"/>
      <c r="W622" s="118"/>
      <c r="X622" s="118"/>
      <c r="Y622" s="118"/>
      <c r="Z622" s="118"/>
      <c r="AA622" s="118"/>
      <c r="AB622" s="118"/>
      <c r="AC622" s="118"/>
      <c r="AD622" s="132" t="str">
        <f t="shared" ref="AD622" si="2189" xml:space="preserve">
IF(T620&lt;&gt;"Preenchimento correto","",
IF(K622="","",
IF(M622="Não válido","",
K622)))</f>
        <v/>
      </c>
    </row>
    <row r="623" spans="1:30" ht="15" customHeight="1">
      <c r="A623" s="242"/>
      <c r="B623" s="216"/>
      <c r="C623" s="217"/>
      <c r="D623" s="218"/>
      <c r="E623" s="219"/>
      <c r="F623" s="220"/>
      <c r="G623" s="221"/>
      <c r="H623" s="35">
        <v>4</v>
      </c>
      <c r="I623" s="172"/>
      <c r="J623" s="36" t="str">
        <f xml:space="preserve">
IF(I623="","",
VLOOKUP(I623,'BD EMPRES'!$B$8:$C$507,2,FALSE))</f>
        <v/>
      </c>
      <c r="K623" s="178"/>
      <c r="L623" s="179"/>
      <c r="M623" s="179"/>
      <c r="N623" s="180"/>
      <c r="O623" s="223"/>
      <c r="P623" s="228"/>
      <c r="Q623" s="230"/>
      <c r="R623" s="232"/>
      <c r="S623" s="234"/>
      <c r="T623" s="236"/>
      <c r="U623" s="23"/>
      <c r="V623" s="122"/>
      <c r="W623" s="118"/>
      <c r="X623" s="118"/>
      <c r="Y623" s="118"/>
      <c r="Z623" s="118"/>
      <c r="AA623" s="118"/>
      <c r="AB623" s="118"/>
      <c r="AC623" s="118"/>
      <c r="AD623" s="132" t="str">
        <f t="shared" ref="AD623" si="2190" xml:space="preserve">
IF(T620&lt;&gt;"Preenchimento correto","",
IF(K623="","",
IF(M623="Não válido","",
K623)))</f>
        <v/>
      </c>
    </row>
    <row r="624" spans="1:30" ht="15" customHeight="1">
      <c r="A624" s="242"/>
      <c r="B624" s="216"/>
      <c r="C624" s="217"/>
      <c r="D624" s="218"/>
      <c r="E624" s="219"/>
      <c r="F624" s="220"/>
      <c r="G624" s="221"/>
      <c r="H624" s="37">
        <v>5</v>
      </c>
      <c r="I624" s="172"/>
      <c r="J624" s="38" t="str">
        <f xml:space="preserve">
IF(I624="","",
VLOOKUP(I624,'BD EMPRES'!$B$8:$C$507,2,FALSE))</f>
        <v/>
      </c>
      <c r="K624" s="183"/>
      <c r="L624" s="181"/>
      <c r="M624" s="181"/>
      <c r="N624" s="182"/>
      <c r="O624" s="224"/>
      <c r="P624" s="228"/>
      <c r="Q624" s="230"/>
      <c r="R624" s="232"/>
      <c r="S624" s="234"/>
      <c r="T624" s="236"/>
      <c r="U624" s="23"/>
      <c r="V624" s="133"/>
      <c r="W624" s="134"/>
      <c r="X624" s="134"/>
      <c r="Y624" s="134"/>
      <c r="Z624" s="134"/>
      <c r="AA624" s="134"/>
      <c r="AB624" s="134"/>
      <c r="AC624" s="134"/>
      <c r="AD624" s="135" t="str">
        <f t="shared" ref="AD624" si="2191" xml:space="preserve">
IF(T620&gt;"Preenchimento correto","",
IF(K624="","",
IF(M624="Não válido","",
K624)))</f>
        <v/>
      </c>
    </row>
    <row r="625" spans="1:30" ht="15" customHeight="1">
      <c r="A625" s="242"/>
      <c r="B625" s="216" t="str">
        <f>IF(OR('BD ITEM'!$Q135&lt;&gt;"Preenchimento correto"),"",'BD ITEM'!B135)</f>
        <v/>
      </c>
      <c r="C625" s="217" t="str">
        <f>IF(OR('BD ITEM'!$Q135&lt;&gt;"Preenchimento correto"),"",'BD ITEM'!C135)</f>
        <v/>
      </c>
      <c r="D625" s="218" t="str">
        <f>IF(OR('BD ITEM'!$Q135&lt;&gt;"Preenchimento correto"),"",'BD ITEM'!D135)</f>
        <v/>
      </c>
      <c r="E625" s="219" t="str">
        <f>IF(OR('BD ITEM'!$Q135&lt;&gt;"Preenchimento correto"),"",'BD ITEM'!J135)</f>
        <v/>
      </c>
      <c r="F625" s="220" t="str">
        <f>IF(OR('BD ITEM'!$Q135&lt;&gt;"Preenchimento correto"),"",'BD ITEM'!K135)</f>
        <v/>
      </c>
      <c r="G625" s="221" t="str">
        <f>IF(OR('BD ITEM'!$Q135&lt;&gt;"Preenchimento correto"),"",'BD ITEM'!L135)</f>
        <v/>
      </c>
      <c r="H625" s="39">
        <v>1</v>
      </c>
      <c r="I625" s="173"/>
      <c r="J625" s="34" t="str">
        <f xml:space="preserve">
IF(I625="","",
VLOOKUP(I625,'BD EMPRES'!$B$8:$C$507,2,FALSE))</f>
        <v/>
      </c>
      <c r="K625" s="175"/>
      <c r="L625" s="176"/>
      <c r="M625" s="176"/>
      <c r="N625" s="177"/>
      <c r="O625" s="222"/>
      <c r="P625" s="228" t="str">
        <f t="shared" ref="P625" si="2192" xml:space="preserve">
IF(AND(K625="",K626="",K627="",K628="",K629=""),"",
COUNTIFS(K625:K629,"&lt;&gt;""",M625:M629,"=Válido"))</f>
        <v/>
      </c>
      <c r="Q625" s="230" t="str">
        <f t="shared" ref="Q625" si="2193" xml:space="preserve">
IF(T625&lt;&gt;"Preenchimento correto","",
IF(P625=1,0,
IF(P625=0,"",
IF(P625="","",
ROUND(_xlfn.STDEV.S(AD625:AD629)/AVERAGE(AD625:AD629),4)))))</f>
        <v/>
      </c>
      <c r="R625" s="232" t="str">
        <f t="shared" ref="R625" si="2194" xml:space="preserve">
IF(T625&lt;&gt;"Preenchimento correto","",
IF(P625="","",
IF(P625=0,"",
IF(O625="","",
IF(O625="Menor valor",MIN(AD625:AD629),
IF(AND(O625="Tend. central",Q625&lt;=0.25),ROUND(AVERAGE(AD625:AD629),2),
IF(AND(O625="Tend. central",Q625&gt;0.25),ROUND(MEDIAN(AD625:AD629),2))))))))</f>
        <v/>
      </c>
      <c r="S625" s="234" t="str">
        <f t="shared" ref="S625" si="2195" xml:space="preserve">
IF(T625&lt;&gt;"Preenchimento correto","",
IF(O625="","",
IF(P625="","",
IF(P625=0,"",
IF(OR(G625="",R625=""),"",
G625*R625)))))</f>
        <v/>
      </c>
      <c r="T625" s="236" t="str">
        <f t="shared" ref="T625" si="2196" xml:space="preserve">
IF(AND(A625="",B625="",I625="",I626="",I627="",I628="",I629="",K625="",K626="",K627="",K628="",K629="",L625="",L626="",L627="",L628="",L629="",M625="",M626="",M627="",M628="",M629="",O625=""),"",
IF(A625="","Preenchimento incompleto: falta informar o ID SEC - B01.01",
IF(AND(A625&lt;&gt;"",B625&lt;&gt;"",I625="",I626="",I627="",I628="",I629="",K625="",K626="",K627="",K628="",K629="",L625="",L626="",L627="",L628="",L629="",M625="",M626="",M627="",M628="",M629="",O625=""),"Preenchimento incompleto: item sem nenhuma informação de empresa e preço e fonte de preço e validade do orçamento e modalidade de cálculo - B02.01",
IF(AND(B625="",OR(I625&lt;&gt;"",I626&lt;&gt;"",I627&lt;&gt;"",I628&lt;&gt;"",I629&lt;&gt;"",K625&lt;&gt;"",K626&lt;&gt;"",K627&lt;&gt;"",K628&lt;&gt;"",K629&lt;&gt;"",L625&lt;&gt;"",L626&lt;&gt;"",L627&lt;&gt;"",L628&lt;&gt;"",L629&lt;&gt;"",M625&lt;&gt;"",M626&lt;&gt;"",M627&lt;&gt;"",M628&lt;&gt;"",M629&lt;&gt;"",O625&lt;&gt;"")),"Erro: há empresa(s) e/ou preço(s) e/ou fonte(s) de preço e/ou validade(s) do orçamento e/ou modalidade de cálculo informados para item inexistente - B03.01",
IF(AND(I625&lt;&gt;"",OR(K625="",L625="",M625="",O625="")),"Preenchimento incompleto: empresa sem preço e(ou) fonte de preço e(ou) validade do orçamento e(ou) modalidade de cálculo associados - B04.01",
IF(AND(I626&lt;&gt;"",OR(K626="",L626="",M626="",O625="")),"Preenchimento incompleto: empresa sem preço e(ou) fonte de preço e(ou) validade do orçamento e(ou) modalidade de cálculo associados - B04.02",
IF(AND(I627&lt;&gt;"",OR(K627="",L627="",M627="",O625="")),"Preenchimento incompleto: empresa sem preço e(ou) fonte de preço e(ou) validade do orçamento e(ou) modalidade de cálculo associados - B04.03",
IF(AND(I628&lt;&gt;"",OR(K628="",L628="",M628="",O625="")),"Preenchimento incompleto: empresa sem preço e(ou) fonte de preço e(ou) validade do orçamento e(ou) modalidade de cálculo associados - B04.04",
IF(AND(I629&lt;&gt;"",OR(K629="",L629="",M629="",O625="")),"Preenchimento incompleto: empresa sem preço e(ou) fonte de preço e(ou) validade do orçamento e(ou) modalidade de cálculo associados - B04.05",
IF(AND(K625&lt;&gt;"",OR(I625="",L625="",M625="",O625="")),"Preenchimento incompleto: preço sem empresa e(ou) fonte do preço associados e(ou) validade do orçamento e(ou) modalidade de cálculo associados - B05.01",
IF(AND(K626&lt;&gt;"",OR(I626="",L626="",M626="",O625="")),"Preenchimento incompleto: preço sem empresa e(ou) fonte do preço associados e(ou) validade do orçamento e(ou) modalidade de cálculo associados - B05.02",
IF(AND(K627&lt;&gt;"",OR(I627="",L627="",M627="",O625="")),"Preenchimento incompleto: preço sem empresa e(ou) fonte do preço associados e(ou) validade do orçamento e(ou) modalidade de cálculo associados - B05.03",
IF(AND(K628&lt;&gt;"",OR(I628="",L628="",M628="",O625="")),"Preenchimento incompleto: preço sem empresa e(ou) fonte do preço associados e(ou) validade do orçamento e(ou) modalidade de cálculo associados - B05.04",
IF(AND(K629&lt;&gt;"",OR(I629="",L629="",M629="",O625="")),"Preenchimento incompleto: preço sem empresa e(ou) fonte do preço associados e(ou) validade do orçamento e(ou) modalidade de cálculo associados - B05.05",
IF(AND(L625&lt;&gt;"",OR(K625="",I625="",M625="",O625="")),"Preenchimento incompleto: fonte do preço sem empresa e(ou) preço associados e(ou) validade do orçamento e(ou) modalidade de cálculo associados - B06.01",
IF(AND(L626&lt;&gt;"",OR(K626="",I626="",M626="",O625="")),"Preenchimento incompleto: fonte do preço sem empresa e(ou) preço associados e(ou) validade do orçamento e(ou) modalidade de cálculo associados - B06.02",
IF(AND(L627&lt;&gt;"",OR(K627="",I627="",M627="",O625="")),"Preenchimento incompleto: fonte do preço sem empresa e(ou) preço associados e(ou) validade do orçamento e(ou) modalidade de cálculo associados - B06.03",
IF(AND(L628&lt;&gt;"",OR(K628="",I628="",M628="",O625="")),"Preenchimento incompleto: fonte do preço sem empresa e(ou) preço associados e(ou) validade do orçamento e(ou) modalidade de cálculo associados - B06.04",
IF(AND(L629&lt;&gt;"",OR(K629="",I629="",M629="",O625="")),"Preenchimento incompleto: fonte do preço sem empresa e(ou) preço associados e(ou) validade do orçamento e(ou) modalidade de cálculo associados - B06.05",
IF(AND(M625&lt;&gt;"",OR(K625="",I625="",L625="",O625="")),"Preenchimento incompleto: validade do orçamento sem empresa e(ou) preço associados e(ou) fonte do preço e(ou) modalidade de cálculo associados - B07.01",
IF(AND(M626&lt;&gt;"",OR(K626="",I626="",L626="",O625="")),"Preenchimento incompleto: validade do orçamento sem empresa e(ou) preço associados e(ou) fonte do preço e(ou) modalidade de cálculo associados - B07.02",
IF(AND(M627&lt;&gt;"",OR(K627="",I627="",L627="",O625="")),"Preenchimento incompleto: validade do orçamento sem empresa e(ou) preço associados e(ou) fonte do preço e(ou) modalidade de cálculo associados - B07.03",
IF(AND(M628&lt;&gt;"",OR(K628="",I628="",L628="",O625="")),"Preenchimento incompleto: validade do orçamento sem empresa e(ou) preço associados e(ou) fonte do preço e(ou) modalidade de cálculo associados - B07.04",
IF(AND(M629&lt;&gt;"",OR(K629="",I629="",L629="",O625="")),"Preenchimento incompleto: validade do orçamento sem empresa e(ou) preço associados e(ou) fonte do preço e(ou) modalidade de cálculo associados - B07.05",
IF(O625="","Preenchimento incompleto: modalidade de cálculo não informada - B08.01",
IF(V625="Erro: há repetição de empresa de mídia especializada para o item sendo precificado - B09.01a05","Erro: há repetição de empresa de mídia especializada para o item sendo precificado - B09.01a05",
IF(W625="Erro: há repetição de empresa de orçamento de empresa para o item sendo precificado - B10.01a05","Erro: há repetição de empresa de orçamento de empresa para o item sendo precificado - B10.01a05",
IF(X625="Erro: a fonte de preços informada é incompatível com compras governamentais - B11.01a05","Erro: a fonte de preços informada é incompatível com compras governamentais - B11.01a05",
IF(Y625="Erro: a fonte de preços informada é incompatível com compras governamentais - B12.01a05","Erro: a fonte de preços informada é incompatível com compras governamentais - B12.01a05",
IF(Z625="Erro: há linhas sendo puladas - B13.01a04","Erro: há linhas sendo puladas - B13.01a04",
IF(AA625="Erro: há linhas sendo puladas - B14.01a05","Erro: há linhas sendo puladas - B14.01a05",
IF(AB625="Erro: há linhas sendo puladas - B15.01a05","Erro: há linhas sendo puladas - B15.01a05",
IF(AC625="Erro: há linhas sendo puladas - B16.01a05","Erro: há linhas sendo puladas - B16.01a05",
IF(AND(P625&lt;&gt;"",P625=0),"Preenchimento incompleto: número de propostas válidas igual a zero - B17.01",
"Preenchimento correto"))))))))))))))))))))))))))))))))))</f>
        <v/>
      </c>
      <c r="U625" s="23"/>
      <c r="V625" s="121" t="str">
        <f t="shared" ref="V625" si="2197" xml:space="preserve">
IF(COUNTIFS(I625:I629,I625,L625:L629,"=Mídia especializada")&gt;1,"Erro: há repetição de empresa de mídia especializada para o item sendo precificado - B09.01a05",
IF(COUNTIFS(I625:I629,I626,L625:L629,"=Mídia especializada")&gt;1,"Erro: há repetição de empresa de mídia especializada para o item sendo precificado - B09.01a05",
IF(COUNTIFS(I625:I629,I627,L625:L629,"=Mídia especializada")&gt;1,"Erro: há repetição de empresa de mídia especializada para o item sendo precificado - B09.01a05",
IF(COUNTIFS(I625:I629,I628,L625:L629,"=Mídia especializada")&gt;1,"Erro: há repetição de empresa de mídia especializada para o item sendo precificado - B09.01a05",
IF(COUNTIFS(I625:I629,I629,L625:L629,"=Mídia especializada")&gt;1,"Erro: há repetição de empresa de mídia especializada para o item sendo precificado - B09.01a05",
"***")))))</f>
        <v>***</v>
      </c>
      <c r="W625" s="119" t="str">
        <f t="shared" ref="W625" si="2198" xml:space="preserve">
IF(COUNTIFS(I625:I629,I625,L625:L629,"=Orçamento de empresa")&gt;1,"Erro: há repetição de empresa de orçamento de empresa para o item sendo precificado - B10.01a05",
IF(COUNTIFS(I625:I629,I626,L625:L629,"=Orçamento de empresa")&gt;1,"Erro: há repetição de empresa de orçamento de empresa para o item sendo precificado - B10.01a05",
IF(COUNTIFS(I625:I629,I627,L625:L629,"=Orçamento de empresa")&gt;1,"Erro: há repetição de empresa de orçamento de empresa para o item sendo precificado - B10.01a05",
IF(COUNTIFS(I625:I629,I628,L625:L629,"=Orçamento de empresa")&gt;1,"Erro: há repetição de empresa de orçamento de empresa para o item sendo precificado - B10.01a05",
IF(COUNTIFS(I625:I629,I629,L625:L629,"=Orçamento de empresa")&gt;1,"Erro: há repetição de empresa de orçamento de empresa para o item sendo precificado - B10.01a05",
"***")))))</f>
        <v>***</v>
      </c>
      <c r="X625" s="119" t="str">
        <f t="shared" ref="X625" si="2199" xml:space="preserve">
IF(AND(I625="Compras governamentais",K625&lt;&gt;"",L625="Orçamento de empresa"),"Erro: a fonte de preços informada é incompatível com compras governamentais - B11.01a05",
IF(AND(I626="Compras governamentais",K626&lt;&gt;"",L626="Orçamento de empresa"),"Erro: a fonte de preços informada é incompatível com compras governamentais - B11.01a05",
IF(AND(I627="Compras governamentais",K627&lt;&gt;"",L627="Orçamento de empresa"),"Erro: a fonte de preços informada é incompatível com compras governamentais - B11.01a05",
IF(AND(I628="Compras governamentais",K628&lt;&gt;"",L628="Orçamento de empresa"),"Erro: a fonte de preços informada é incompatível com compras governamentais - B11.01a05",
IF(AND(I629="Compras governamentais",K629&lt;&gt;"",L629="Orçamento de empresa"),"Erro: a fonte de preços informada é incompatível com compras governamentais - B11.01a05",
"***")))))</f>
        <v>***</v>
      </c>
      <c r="Y625" s="119" t="str">
        <f t="shared" ref="Y625" si="2200" xml:space="preserve">
IF(AND(I625="Compras governamentais",K625&lt;&gt;"",L625="Mídia especializada"),"Erro: a fonte de preços informada é incompatível com compras governamentais - B12.01a05",
IF(AND(I626="Compras governamentais",K626&lt;&gt;"",L626="Mídia especializada"),"Erro: a fonte de preços informada é incompatível com compras governamentais - B12.01a05",
IF(AND(I627="Compras governamentais",K627&lt;&gt;"",L627="Mídia especializada"),"Erro: a fonte de preços informada é incompatível com compras governamentais - B12.01a05",
IF(AND(I628="Compras governamentais",K628&lt;&gt;"",L628="Mídia especializada"),"Erro: a fonte de preços informada é incompatível com compras governamentais - B12.01a05",
IF(AND(I629="Compras governamentais",K629&lt;&gt;"",L629="Mídia especializada"),"Erro: a fonte de preços informada é incompatível com compras governamentais - B12.01a05",
"***")))))</f>
        <v>***</v>
      </c>
      <c r="Z625" s="119" t="str">
        <f t="shared" ref="Z625" si="2201" xml:space="preserve">
IF(AND(I626&lt;&gt;"",OR(I625="")),"Erro: há linhas sendo puladas - B13.01a04",
IF(AND(I627&lt;&gt;"",OR(I625="",I626="")),"Erro: há linhas sendo puladas - B13.01a04",
IF(AND(I628&lt;&gt;"",OR(I625="",I626="",I627="")),"Erro: há linhas sendo puladas - B13.01a04",
IF(AND(I629&lt;&gt;"",OR(I625="",I626="",I627="",I628="")),"Erro: há linhas sendo puladas - B13.01a04",
"***"))))</f>
        <v>***</v>
      </c>
      <c r="AA625" s="119" t="str">
        <f t="shared" ref="AA625" si="2202" xml:space="preserve">
IF(AND(K626&lt;&gt;"",OR(K625="")),"Erro: há linhas sendo puladas - B14.01a05",
IF(AND(K627&lt;&gt;"",OR(K625="",K626="")),"Erro: há linhas sendo puladas - B14.01a05",
IF(AND(K628&lt;&gt;"",OR(K625="",K626="",K627="")),"Erro: há linhas sendo puladas - B14.01a05",
IF(AND(K629&lt;&gt;"",OR(K625="",K626="",K627="",K628="")),"Erro: há linhas sendo puladas - B14.01a05",
"***"))))</f>
        <v>***</v>
      </c>
      <c r="AB625" s="119" t="str">
        <f t="shared" ref="AB625" si="2203" xml:space="preserve">
IF(AND(L626&lt;&gt;"",OR(L625="")),"Erro: há linhas sendo puladas - B15.01a05",
IF(AND(L627&lt;&gt;"",OR(L625="",L626="")),"Erro: há linhas sendo puladas - B15.01a05",
IF(AND(L628&lt;&gt;"",OR(L625="",L626="",L627="")),"Erro: há linhas sendo puladas - B15.01a05",
IF(AND(L629&lt;&gt;"",OR(L625="",L626="",L627="",L628="")),"Erro: há linhas sendo puladas - B15.01a05",
"***"))))</f>
        <v>***</v>
      </c>
      <c r="AC625" s="119" t="str">
        <f t="shared" ref="AC625" si="2204" xml:space="preserve">
IF(AND(M626&lt;&gt;"",OR(M625="")),"Erro: há linhas sendo puladas - B16.01a05",
IF(AND(M627&lt;&gt;"",OR(M625="",M626="")),"Erro: há linhas sendo puladas - B16.01a05",
IF(AND(M628&lt;&gt;"",OR(M625="",M626="",M627="")),"Erro: há linhas sendo puladas - B16.01a05",
IF(AND(M629&lt;&gt;"",OR(M625="",M626="",M627="",M628="")),"Erro: há linhas sendo puladas - B16.01a05",
"***"))))</f>
        <v>***</v>
      </c>
      <c r="AD625" s="131" t="str">
        <f t="shared" ref="AD625" si="2205" xml:space="preserve">
IF(T625&lt;&gt;"Preenchimento correto","",
IF(K625="","",
IF(M625="Não válido","",
K625)))</f>
        <v/>
      </c>
    </row>
    <row r="626" spans="1:30" ht="15" customHeight="1">
      <c r="A626" s="242"/>
      <c r="B626" s="216"/>
      <c r="C626" s="217"/>
      <c r="D626" s="218"/>
      <c r="E626" s="219"/>
      <c r="F626" s="220"/>
      <c r="G626" s="221"/>
      <c r="H626" s="35">
        <v>2</v>
      </c>
      <c r="I626" s="172"/>
      <c r="J626" s="36" t="str">
        <f xml:space="preserve">
IF(I626="","",
VLOOKUP(I626,'BD EMPRES'!$B$8:$C$507,2,FALSE))</f>
        <v/>
      </c>
      <c r="K626" s="178"/>
      <c r="L626" s="179"/>
      <c r="M626" s="179"/>
      <c r="N626" s="180"/>
      <c r="O626" s="223"/>
      <c r="P626" s="228"/>
      <c r="Q626" s="230"/>
      <c r="R626" s="232"/>
      <c r="S626" s="234"/>
      <c r="T626" s="236"/>
      <c r="U626" s="23"/>
      <c r="V626" s="122"/>
      <c r="W626" s="118"/>
      <c r="X626" s="118"/>
      <c r="Y626" s="118"/>
      <c r="Z626" s="118"/>
      <c r="AA626" s="118"/>
      <c r="AB626" s="118"/>
      <c r="AC626" s="118"/>
      <c r="AD626" s="132" t="str">
        <f t="shared" ref="AD626" si="2206" xml:space="preserve">
IF(T625&lt;&gt;"Preenchimento correto","",
IF(K626="","",
IF(M626="Não válido","",
K626)))</f>
        <v/>
      </c>
    </row>
    <row r="627" spans="1:30" ht="15" customHeight="1">
      <c r="A627" s="242"/>
      <c r="B627" s="216"/>
      <c r="C627" s="217"/>
      <c r="D627" s="218"/>
      <c r="E627" s="219"/>
      <c r="F627" s="220"/>
      <c r="G627" s="221"/>
      <c r="H627" s="35">
        <v>3</v>
      </c>
      <c r="I627" s="172"/>
      <c r="J627" s="36" t="str">
        <f xml:space="preserve">
IF(I627="","",
VLOOKUP(I627,'BD EMPRES'!$B$8:$C$507,2,FALSE))</f>
        <v/>
      </c>
      <c r="K627" s="178"/>
      <c r="L627" s="179"/>
      <c r="M627" s="179"/>
      <c r="N627" s="180"/>
      <c r="O627" s="223"/>
      <c r="P627" s="228"/>
      <c r="Q627" s="230"/>
      <c r="R627" s="232"/>
      <c r="S627" s="234"/>
      <c r="T627" s="236"/>
      <c r="U627" s="23"/>
      <c r="V627" s="122"/>
      <c r="W627" s="118"/>
      <c r="X627" s="118"/>
      <c r="Y627" s="118"/>
      <c r="Z627" s="118"/>
      <c r="AA627" s="118"/>
      <c r="AB627" s="118"/>
      <c r="AC627" s="118"/>
      <c r="AD627" s="132" t="str">
        <f t="shared" ref="AD627" si="2207" xml:space="preserve">
IF(T625&lt;&gt;"Preenchimento correto","",
IF(K627="","",
IF(M627="Não válido","",
K627)))</f>
        <v/>
      </c>
    </row>
    <row r="628" spans="1:30" ht="15" customHeight="1">
      <c r="A628" s="242"/>
      <c r="B628" s="216"/>
      <c r="C628" s="217"/>
      <c r="D628" s="218"/>
      <c r="E628" s="219"/>
      <c r="F628" s="220"/>
      <c r="G628" s="221"/>
      <c r="H628" s="35">
        <v>4</v>
      </c>
      <c r="I628" s="172"/>
      <c r="J628" s="36" t="str">
        <f xml:space="preserve">
IF(I628="","",
VLOOKUP(I628,'BD EMPRES'!$B$8:$C$507,2,FALSE))</f>
        <v/>
      </c>
      <c r="K628" s="178"/>
      <c r="L628" s="179"/>
      <c r="M628" s="179"/>
      <c r="N628" s="180"/>
      <c r="O628" s="223"/>
      <c r="P628" s="228"/>
      <c r="Q628" s="230"/>
      <c r="R628" s="232"/>
      <c r="S628" s="234"/>
      <c r="T628" s="236"/>
      <c r="U628" s="23"/>
      <c r="V628" s="122"/>
      <c r="W628" s="118"/>
      <c r="X628" s="118"/>
      <c r="Y628" s="118"/>
      <c r="Z628" s="118"/>
      <c r="AA628" s="118"/>
      <c r="AB628" s="118"/>
      <c r="AC628" s="118"/>
      <c r="AD628" s="132" t="str">
        <f t="shared" ref="AD628" si="2208" xml:space="preserve">
IF(T625&lt;&gt;"Preenchimento correto","",
IF(K628="","",
IF(M628="Não válido","",
K628)))</f>
        <v/>
      </c>
    </row>
    <row r="629" spans="1:30" ht="15" customHeight="1">
      <c r="A629" s="242"/>
      <c r="B629" s="216"/>
      <c r="C629" s="217"/>
      <c r="D629" s="218"/>
      <c r="E629" s="219"/>
      <c r="F629" s="220"/>
      <c r="G629" s="221"/>
      <c r="H629" s="37">
        <v>5</v>
      </c>
      <c r="I629" s="172"/>
      <c r="J629" s="38" t="str">
        <f xml:space="preserve">
IF(I629="","",
VLOOKUP(I629,'BD EMPRES'!$B$8:$C$507,2,FALSE))</f>
        <v/>
      </c>
      <c r="K629" s="183"/>
      <c r="L629" s="181"/>
      <c r="M629" s="181"/>
      <c r="N629" s="182"/>
      <c r="O629" s="224"/>
      <c r="P629" s="228"/>
      <c r="Q629" s="230"/>
      <c r="R629" s="232"/>
      <c r="S629" s="234"/>
      <c r="T629" s="236"/>
      <c r="U629" s="23"/>
      <c r="V629" s="133"/>
      <c r="W629" s="134"/>
      <c r="X629" s="134"/>
      <c r="Y629" s="134"/>
      <c r="Z629" s="134"/>
      <c r="AA629" s="134"/>
      <c r="AB629" s="134"/>
      <c r="AC629" s="134"/>
      <c r="AD629" s="135" t="str">
        <f t="shared" ref="AD629" si="2209" xml:space="preserve">
IF(T625&gt;"Preenchimento correto","",
IF(K629="","",
IF(M629="Não válido","",
K629)))</f>
        <v/>
      </c>
    </row>
    <row r="630" spans="1:30" ht="15" customHeight="1">
      <c r="A630" s="242"/>
      <c r="B630" s="216" t="str">
        <f>IF(OR('BD ITEM'!$Q136&lt;&gt;"Preenchimento correto"),"",'BD ITEM'!B136)</f>
        <v/>
      </c>
      <c r="C630" s="217" t="str">
        <f>IF(OR('BD ITEM'!$Q136&lt;&gt;"Preenchimento correto"),"",'BD ITEM'!C136)</f>
        <v/>
      </c>
      <c r="D630" s="218" t="str">
        <f>IF(OR('BD ITEM'!$Q136&lt;&gt;"Preenchimento correto"),"",'BD ITEM'!D136)</f>
        <v/>
      </c>
      <c r="E630" s="219" t="str">
        <f>IF(OR('BD ITEM'!$Q136&lt;&gt;"Preenchimento correto"),"",'BD ITEM'!J136)</f>
        <v/>
      </c>
      <c r="F630" s="220" t="str">
        <f>IF(OR('BD ITEM'!$Q136&lt;&gt;"Preenchimento correto"),"",'BD ITEM'!K136)</f>
        <v/>
      </c>
      <c r="G630" s="221" t="str">
        <f>IF(OR('BD ITEM'!$Q136&lt;&gt;"Preenchimento correto"),"",'BD ITEM'!L136)</f>
        <v/>
      </c>
      <c r="H630" s="39">
        <v>1</v>
      </c>
      <c r="I630" s="173"/>
      <c r="J630" s="34" t="str">
        <f xml:space="preserve">
IF(I630="","",
VLOOKUP(I630,'BD EMPRES'!$B$8:$C$507,2,FALSE))</f>
        <v/>
      </c>
      <c r="K630" s="175"/>
      <c r="L630" s="176"/>
      <c r="M630" s="176"/>
      <c r="N630" s="177"/>
      <c r="O630" s="222"/>
      <c r="P630" s="228" t="str">
        <f t="shared" ref="P630" si="2210" xml:space="preserve">
IF(AND(K630="",K631="",K632="",K633="",K634=""),"",
COUNTIFS(K630:K634,"&lt;&gt;""",M630:M634,"=Válido"))</f>
        <v/>
      </c>
      <c r="Q630" s="230" t="str">
        <f t="shared" ref="Q630" si="2211" xml:space="preserve">
IF(T630&lt;&gt;"Preenchimento correto","",
IF(P630=1,0,
IF(P630=0,"",
IF(P630="","",
ROUND(_xlfn.STDEV.S(AD630:AD634)/AVERAGE(AD630:AD634),4)))))</f>
        <v/>
      </c>
      <c r="R630" s="232" t="str">
        <f t="shared" ref="R630" si="2212" xml:space="preserve">
IF(T630&lt;&gt;"Preenchimento correto","",
IF(P630="","",
IF(P630=0,"",
IF(O630="","",
IF(O630="Menor valor",MIN(AD630:AD634),
IF(AND(O630="Tend. central",Q630&lt;=0.25),ROUND(AVERAGE(AD630:AD634),2),
IF(AND(O630="Tend. central",Q630&gt;0.25),ROUND(MEDIAN(AD630:AD634),2))))))))</f>
        <v/>
      </c>
      <c r="S630" s="234" t="str">
        <f t="shared" ref="S630" si="2213" xml:space="preserve">
IF(T630&lt;&gt;"Preenchimento correto","",
IF(O630="","",
IF(P630="","",
IF(P630=0,"",
IF(OR(G630="",R630=""),"",
G630*R630)))))</f>
        <v/>
      </c>
      <c r="T630" s="236" t="str">
        <f t="shared" ref="T630" si="2214" xml:space="preserve">
IF(AND(A630="",B630="",I630="",I631="",I632="",I633="",I634="",K630="",K631="",K632="",K633="",K634="",L630="",L631="",L632="",L633="",L634="",M630="",M631="",M632="",M633="",M634="",O630=""),"",
IF(A630="","Preenchimento incompleto: falta informar o ID SEC - B01.01",
IF(AND(A630&lt;&gt;"",B630&lt;&gt;"",I630="",I631="",I632="",I633="",I634="",K630="",K631="",K632="",K633="",K634="",L630="",L631="",L632="",L633="",L634="",M630="",M631="",M632="",M633="",M634="",O630=""),"Preenchimento incompleto: item sem nenhuma informação de empresa e preço e fonte de preço e validade do orçamento e modalidade de cálculo - B02.01",
IF(AND(B630="",OR(I630&lt;&gt;"",I631&lt;&gt;"",I632&lt;&gt;"",I633&lt;&gt;"",I634&lt;&gt;"",K630&lt;&gt;"",K631&lt;&gt;"",K632&lt;&gt;"",K633&lt;&gt;"",K634&lt;&gt;"",L630&lt;&gt;"",L631&lt;&gt;"",L632&lt;&gt;"",L633&lt;&gt;"",L634&lt;&gt;"",M630&lt;&gt;"",M631&lt;&gt;"",M632&lt;&gt;"",M633&lt;&gt;"",M634&lt;&gt;"",O630&lt;&gt;"")),"Erro: há empresa(s) e/ou preço(s) e/ou fonte(s) de preço e/ou validade(s) do orçamento e/ou modalidade de cálculo informados para item inexistente - B03.01",
IF(AND(I630&lt;&gt;"",OR(K630="",L630="",M630="",O630="")),"Preenchimento incompleto: empresa sem preço e(ou) fonte de preço e(ou) validade do orçamento e(ou) modalidade de cálculo associados - B04.01",
IF(AND(I631&lt;&gt;"",OR(K631="",L631="",M631="",O630="")),"Preenchimento incompleto: empresa sem preço e(ou) fonte de preço e(ou) validade do orçamento e(ou) modalidade de cálculo associados - B04.02",
IF(AND(I632&lt;&gt;"",OR(K632="",L632="",M632="",O630="")),"Preenchimento incompleto: empresa sem preço e(ou) fonte de preço e(ou) validade do orçamento e(ou) modalidade de cálculo associados - B04.03",
IF(AND(I633&lt;&gt;"",OR(K633="",L633="",M633="",O630="")),"Preenchimento incompleto: empresa sem preço e(ou) fonte de preço e(ou) validade do orçamento e(ou) modalidade de cálculo associados - B04.04",
IF(AND(I634&lt;&gt;"",OR(K634="",L634="",M634="",O630="")),"Preenchimento incompleto: empresa sem preço e(ou) fonte de preço e(ou) validade do orçamento e(ou) modalidade de cálculo associados - B04.05",
IF(AND(K630&lt;&gt;"",OR(I630="",L630="",M630="",O630="")),"Preenchimento incompleto: preço sem empresa e(ou) fonte do preço associados e(ou) validade do orçamento e(ou) modalidade de cálculo associados - B05.01",
IF(AND(K631&lt;&gt;"",OR(I631="",L631="",M631="",O630="")),"Preenchimento incompleto: preço sem empresa e(ou) fonte do preço associados e(ou) validade do orçamento e(ou) modalidade de cálculo associados - B05.02",
IF(AND(K632&lt;&gt;"",OR(I632="",L632="",M632="",O630="")),"Preenchimento incompleto: preço sem empresa e(ou) fonte do preço associados e(ou) validade do orçamento e(ou) modalidade de cálculo associados - B05.03",
IF(AND(K633&lt;&gt;"",OR(I633="",L633="",M633="",O630="")),"Preenchimento incompleto: preço sem empresa e(ou) fonte do preço associados e(ou) validade do orçamento e(ou) modalidade de cálculo associados - B05.04",
IF(AND(K634&lt;&gt;"",OR(I634="",L634="",M634="",O630="")),"Preenchimento incompleto: preço sem empresa e(ou) fonte do preço associados e(ou) validade do orçamento e(ou) modalidade de cálculo associados - B05.05",
IF(AND(L630&lt;&gt;"",OR(K630="",I630="",M630="",O630="")),"Preenchimento incompleto: fonte do preço sem empresa e(ou) preço associados e(ou) validade do orçamento e(ou) modalidade de cálculo associados - B06.01",
IF(AND(L631&lt;&gt;"",OR(K631="",I631="",M631="",O630="")),"Preenchimento incompleto: fonte do preço sem empresa e(ou) preço associados e(ou) validade do orçamento e(ou) modalidade de cálculo associados - B06.02",
IF(AND(L632&lt;&gt;"",OR(K632="",I632="",M632="",O630="")),"Preenchimento incompleto: fonte do preço sem empresa e(ou) preço associados e(ou) validade do orçamento e(ou) modalidade de cálculo associados - B06.03",
IF(AND(L633&lt;&gt;"",OR(K633="",I633="",M633="",O630="")),"Preenchimento incompleto: fonte do preço sem empresa e(ou) preço associados e(ou) validade do orçamento e(ou) modalidade de cálculo associados - B06.04",
IF(AND(L634&lt;&gt;"",OR(K634="",I634="",M634="",O630="")),"Preenchimento incompleto: fonte do preço sem empresa e(ou) preço associados e(ou) validade do orçamento e(ou) modalidade de cálculo associados - B06.05",
IF(AND(M630&lt;&gt;"",OR(K630="",I630="",L630="",O630="")),"Preenchimento incompleto: validade do orçamento sem empresa e(ou) preço associados e(ou) fonte do preço e(ou) modalidade de cálculo associados - B07.01",
IF(AND(M631&lt;&gt;"",OR(K631="",I631="",L631="",O630="")),"Preenchimento incompleto: validade do orçamento sem empresa e(ou) preço associados e(ou) fonte do preço e(ou) modalidade de cálculo associados - B07.02",
IF(AND(M632&lt;&gt;"",OR(K632="",I632="",L632="",O630="")),"Preenchimento incompleto: validade do orçamento sem empresa e(ou) preço associados e(ou) fonte do preço e(ou) modalidade de cálculo associados - B07.03",
IF(AND(M633&lt;&gt;"",OR(K633="",I633="",L633="",O630="")),"Preenchimento incompleto: validade do orçamento sem empresa e(ou) preço associados e(ou) fonte do preço e(ou) modalidade de cálculo associados - B07.04",
IF(AND(M634&lt;&gt;"",OR(K634="",I634="",L634="",O630="")),"Preenchimento incompleto: validade do orçamento sem empresa e(ou) preço associados e(ou) fonte do preço e(ou) modalidade de cálculo associados - B07.05",
IF(O630="","Preenchimento incompleto: modalidade de cálculo não informada - B08.01",
IF(V630="Erro: há repetição de empresa de mídia especializada para o item sendo precificado - B09.01a05","Erro: há repetição de empresa de mídia especializada para o item sendo precificado - B09.01a05",
IF(W630="Erro: há repetição de empresa de orçamento de empresa para o item sendo precificado - B10.01a05","Erro: há repetição de empresa de orçamento de empresa para o item sendo precificado - B10.01a05",
IF(X630="Erro: a fonte de preços informada é incompatível com compras governamentais - B11.01a05","Erro: a fonte de preços informada é incompatível com compras governamentais - B11.01a05",
IF(Y630="Erro: a fonte de preços informada é incompatível com compras governamentais - B12.01a05","Erro: a fonte de preços informada é incompatível com compras governamentais - B12.01a05",
IF(Z630="Erro: há linhas sendo puladas - B13.01a04","Erro: há linhas sendo puladas - B13.01a04",
IF(AA630="Erro: há linhas sendo puladas - B14.01a05","Erro: há linhas sendo puladas - B14.01a05",
IF(AB630="Erro: há linhas sendo puladas - B15.01a05","Erro: há linhas sendo puladas - B15.01a05",
IF(AC630="Erro: há linhas sendo puladas - B16.01a05","Erro: há linhas sendo puladas - B16.01a05",
IF(AND(P630&lt;&gt;"",P630=0),"Preenchimento incompleto: número de propostas válidas igual a zero - B17.01",
"Preenchimento correto"))))))))))))))))))))))))))))))))))</f>
        <v/>
      </c>
      <c r="U630" s="23"/>
      <c r="V630" s="121" t="str">
        <f t="shared" ref="V630" si="2215" xml:space="preserve">
IF(COUNTIFS(I630:I634,I630,L630:L634,"=Mídia especializada")&gt;1,"Erro: há repetição de empresa de mídia especializada para o item sendo precificado - B09.01a05",
IF(COUNTIFS(I630:I634,I631,L630:L634,"=Mídia especializada")&gt;1,"Erro: há repetição de empresa de mídia especializada para o item sendo precificado - B09.01a05",
IF(COUNTIFS(I630:I634,I632,L630:L634,"=Mídia especializada")&gt;1,"Erro: há repetição de empresa de mídia especializada para o item sendo precificado - B09.01a05",
IF(COUNTIFS(I630:I634,I633,L630:L634,"=Mídia especializada")&gt;1,"Erro: há repetição de empresa de mídia especializada para o item sendo precificado - B09.01a05",
IF(COUNTIFS(I630:I634,I634,L630:L634,"=Mídia especializada")&gt;1,"Erro: há repetição de empresa de mídia especializada para o item sendo precificado - B09.01a05",
"***")))))</f>
        <v>***</v>
      </c>
      <c r="W630" s="119" t="str">
        <f t="shared" ref="W630" si="2216" xml:space="preserve">
IF(COUNTIFS(I630:I634,I630,L630:L634,"=Orçamento de empresa")&gt;1,"Erro: há repetição de empresa de orçamento de empresa para o item sendo precificado - B10.01a05",
IF(COUNTIFS(I630:I634,I631,L630:L634,"=Orçamento de empresa")&gt;1,"Erro: há repetição de empresa de orçamento de empresa para o item sendo precificado - B10.01a05",
IF(COUNTIFS(I630:I634,I632,L630:L634,"=Orçamento de empresa")&gt;1,"Erro: há repetição de empresa de orçamento de empresa para o item sendo precificado - B10.01a05",
IF(COUNTIFS(I630:I634,I633,L630:L634,"=Orçamento de empresa")&gt;1,"Erro: há repetição de empresa de orçamento de empresa para o item sendo precificado - B10.01a05",
IF(COUNTIFS(I630:I634,I634,L630:L634,"=Orçamento de empresa")&gt;1,"Erro: há repetição de empresa de orçamento de empresa para o item sendo precificado - B10.01a05",
"***")))))</f>
        <v>***</v>
      </c>
      <c r="X630" s="119" t="str">
        <f t="shared" ref="X630" si="2217" xml:space="preserve">
IF(AND(I630="Compras governamentais",K630&lt;&gt;"",L630="Orçamento de empresa"),"Erro: a fonte de preços informada é incompatível com compras governamentais - B11.01a05",
IF(AND(I631="Compras governamentais",K631&lt;&gt;"",L631="Orçamento de empresa"),"Erro: a fonte de preços informada é incompatível com compras governamentais - B11.01a05",
IF(AND(I632="Compras governamentais",K632&lt;&gt;"",L632="Orçamento de empresa"),"Erro: a fonte de preços informada é incompatível com compras governamentais - B11.01a05",
IF(AND(I633="Compras governamentais",K633&lt;&gt;"",L633="Orçamento de empresa"),"Erro: a fonte de preços informada é incompatível com compras governamentais - B11.01a05",
IF(AND(I634="Compras governamentais",K634&lt;&gt;"",L634="Orçamento de empresa"),"Erro: a fonte de preços informada é incompatível com compras governamentais - B11.01a05",
"***")))))</f>
        <v>***</v>
      </c>
      <c r="Y630" s="119" t="str">
        <f t="shared" ref="Y630" si="2218" xml:space="preserve">
IF(AND(I630="Compras governamentais",K630&lt;&gt;"",L630="Mídia especializada"),"Erro: a fonte de preços informada é incompatível com compras governamentais - B12.01a05",
IF(AND(I631="Compras governamentais",K631&lt;&gt;"",L631="Mídia especializada"),"Erro: a fonte de preços informada é incompatível com compras governamentais - B12.01a05",
IF(AND(I632="Compras governamentais",K632&lt;&gt;"",L632="Mídia especializada"),"Erro: a fonte de preços informada é incompatível com compras governamentais - B12.01a05",
IF(AND(I633="Compras governamentais",K633&lt;&gt;"",L633="Mídia especializada"),"Erro: a fonte de preços informada é incompatível com compras governamentais - B12.01a05",
IF(AND(I634="Compras governamentais",K634&lt;&gt;"",L634="Mídia especializada"),"Erro: a fonte de preços informada é incompatível com compras governamentais - B12.01a05",
"***")))))</f>
        <v>***</v>
      </c>
      <c r="Z630" s="119" t="str">
        <f t="shared" ref="Z630" si="2219" xml:space="preserve">
IF(AND(I631&lt;&gt;"",OR(I630="")),"Erro: há linhas sendo puladas - B13.01a04",
IF(AND(I632&lt;&gt;"",OR(I630="",I631="")),"Erro: há linhas sendo puladas - B13.01a04",
IF(AND(I633&lt;&gt;"",OR(I630="",I631="",I632="")),"Erro: há linhas sendo puladas - B13.01a04",
IF(AND(I634&lt;&gt;"",OR(I630="",I631="",I632="",I633="")),"Erro: há linhas sendo puladas - B13.01a04",
"***"))))</f>
        <v>***</v>
      </c>
      <c r="AA630" s="119" t="str">
        <f t="shared" ref="AA630" si="2220" xml:space="preserve">
IF(AND(K631&lt;&gt;"",OR(K630="")),"Erro: há linhas sendo puladas - B14.01a05",
IF(AND(K632&lt;&gt;"",OR(K630="",K631="")),"Erro: há linhas sendo puladas - B14.01a05",
IF(AND(K633&lt;&gt;"",OR(K630="",K631="",K632="")),"Erro: há linhas sendo puladas - B14.01a05",
IF(AND(K634&lt;&gt;"",OR(K630="",K631="",K632="",K633="")),"Erro: há linhas sendo puladas - B14.01a05",
"***"))))</f>
        <v>***</v>
      </c>
      <c r="AB630" s="119" t="str">
        <f t="shared" ref="AB630" si="2221" xml:space="preserve">
IF(AND(L631&lt;&gt;"",OR(L630="")),"Erro: há linhas sendo puladas - B15.01a05",
IF(AND(L632&lt;&gt;"",OR(L630="",L631="")),"Erro: há linhas sendo puladas - B15.01a05",
IF(AND(L633&lt;&gt;"",OR(L630="",L631="",L632="")),"Erro: há linhas sendo puladas - B15.01a05",
IF(AND(L634&lt;&gt;"",OR(L630="",L631="",L632="",L633="")),"Erro: há linhas sendo puladas - B15.01a05",
"***"))))</f>
        <v>***</v>
      </c>
      <c r="AC630" s="119" t="str">
        <f t="shared" ref="AC630" si="2222" xml:space="preserve">
IF(AND(M631&lt;&gt;"",OR(M630="")),"Erro: há linhas sendo puladas - B16.01a05",
IF(AND(M632&lt;&gt;"",OR(M630="",M631="")),"Erro: há linhas sendo puladas - B16.01a05",
IF(AND(M633&lt;&gt;"",OR(M630="",M631="",M632="")),"Erro: há linhas sendo puladas - B16.01a05",
IF(AND(M634&lt;&gt;"",OR(M630="",M631="",M632="",M633="")),"Erro: há linhas sendo puladas - B16.01a05",
"***"))))</f>
        <v>***</v>
      </c>
      <c r="AD630" s="131" t="str">
        <f t="shared" ref="AD630" si="2223" xml:space="preserve">
IF(T630&lt;&gt;"Preenchimento correto","",
IF(K630="","",
IF(M630="Não válido","",
K630)))</f>
        <v/>
      </c>
    </row>
    <row r="631" spans="1:30" ht="15" customHeight="1">
      <c r="A631" s="242"/>
      <c r="B631" s="216"/>
      <c r="C631" s="217"/>
      <c r="D631" s="218"/>
      <c r="E631" s="219"/>
      <c r="F631" s="220"/>
      <c r="G631" s="221"/>
      <c r="H631" s="35">
        <v>2</v>
      </c>
      <c r="I631" s="172"/>
      <c r="J631" s="36" t="str">
        <f xml:space="preserve">
IF(I631="","",
VLOOKUP(I631,'BD EMPRES'!$B$8:$C$507,2,FALSE))</f>
        <v/>
      </c>
      <c r="K631" s="178"/>
      <c r="L631" s="179"/>
      <c r="M631" s="179"/>
      <c r="N631" s="180"/>
      <c r="O631" s="223"/>
      <c r="P631" s="228"/>
      <c r="Q631" s="230"/>
      <c r="R631" s="232"/>
      <c r="S631" s="234"/>
      <c r="T631" s="236"/>
      <c r="U631" s="23"/>
      <c r="V631" s="122"/>
      <c r="W631" s="118"/>
      <c r="X631" s="118"/>
      <c r="Y631" s="118"/>
      <c r="Z631" s="118"/>
      <c r="AA631" s="118"/>
      <c r="AB631" s="118"/>
      <c r="AC631" s="118"/>
      <c r="AD631" s="132" t="str">
        <f t="shared" ref="AD631" si="2224" xml:space="preserve">
IF(T630&lt;&gt;"Preenchimento correto","",
IF(K631="","",
IF(M631="Não válido","",
K631)))</f>
        <v/>
      </c>
    </row>
    <row r="632" spans="1:30" ht="15" customHeight="1">
      <c r="A632" s="242"/>
      <c r="B632" s="216"/>
      <c r="C632" s="217"/>
      <c r="D632" s="218"/>
      <c r="E632" s="219"/>
      <c r="F632" s="220"/>
      <c r="G632" s="221"/>
      <c r="H632" s="35">
        <v>3</v>
      </c>
      <c r="I632" s="172"/>
      <c r="J632" s="36" t="str">
        <f xml:space="preserve">
IF(I632="","",
VLOOKUP(I632,'BD EMPRES'!$B$8:$C$507,2,FALSE))</f>
        <v/>
      </c>
      <c r="K632" s="178"/>
      <c r="L632" s="179"/>
      <c r="M632" s="179"/>
      <c r="N632" s="180"/>
      <c r="O632" s="223"/>
      <c r="P632" s="228"/>
      <c r="Q632" s="230"/>
      <c r="R632" s="232"/>
      <c r="S632" s="234"/>
      <c r="T632" s="236"/>
      <c r="U632" s="23"/>
      <c r="V632" s="122"/>
      <c r="W632" s="118"/>
      <c r="X632" s="118"/>
      <c r="Y632" s="118"/>
      <c r="Z632" s="118"/>
      <c r="AA632" s="118"/>
      <c r="AB632" s="118"/>
      <c r="AC632" s="118"/>
      <c r="AD632" s="132" t="str">
        <f t="shared" ref="AD632" si="2225" xml:space="preserve">
IF(T630&lt;&gt;"Preenchimento correto","",
IF(K632="","",
IF(M632="Não válido","",
K632)))</f>
        <v/>
      </c>
    </row>
    <row r="633" spans="1:30" ht="15" customHeight="1">
      <c r="A633" s="242"/>
      <c r="B633" s="216"/>
      <c r="C633" s="217"/>
      <c r="D633" s="218"/>
      <c r="E633" s="219"/>
      <c r="F633" s="220"/>
      <c r="G633" s="221"/>
      <c r="H633" s="35">
        <v>4</v>
      </c>
      <c r="I633" s="172"/>
      <c r="J633" s="36" t="str">
        <f xml:space="preserve">
IF(I633="","",
VLOOKUP(I633,'BD EMPRES'!$B$8:$C$507,2,FALSE))</f>
        <v/>
      </c>
      <c r="K633" s="178"/>
      <c r="L633" s="179"/>
      <c r="M633" s="179"/>
      <c r="N633" s="180"/>
      <c r="O633" s="223"/>
      <c r="P633" s="228"/>
      <c r="Q633" s="230"/>
      <c r="R633" s="232"/>
      <c r="S633" s="234"/>
      <c r="T633" s="236"/>
      <c r="U633" s="23"/>
      <c r="V633" s="122"/>
      <c r="W633" s="118"/>
      <c r="X633" s="118"/>
      <c r="Y633" s="118"/>
      <c r="Z633" s="118"/>
      <c r="AA633" s="118"/>
      <c r="AB633" s="118"/>
      <c r="AC633" s="118"/>
      <c r="AD633" s="132" t="str">
        <f t="shared" ref="AD633" si="2226" xml:space="preserve">
IF(T630&lt;&gt;"Preenchimento correto","",
IF(K633="","",
IF(M633="Não válido","",
K633)))</f>
        <v/>
      </c>
    </row>
    <row r="634" spans="1:30" ht="15" customHeight="1">
      <c r="A634" s="242"/>
      <c r="B634" s="216"/>
      <c r="C634" s="217"/>
      <c r="D634" s="218"/>
      <c r="E634" s="219"/>
      <c r="F634" s="220"/>
      <c r="G634" s="221"/>
      <c r="H634" s="37">
        <v>5</v>
      </c>
      <c r="I634" s="172"/>
      <c r="J634" s="38" t="str">
        <f xml:space="preserve">
IF(I634="","",
VLOOKUP(I634,'BD EMPRES'!$B$8:$C$507,2,FALSE))</f>
        <v/>
      </c>
      <c r="K634" s="183"/>
      <c r="L634" s="181"/>
      <c r="M634" s="181"/>
      <c r="N634" s="182"/>
      <c r="O634" s="224"/>
      <c r="P634" s="228"/>
      <c r="Q634" s="230"/>
      <c r="R634" s="232"/>
      <c r="S634" s="234"/>
      <c r="T634" s="236"/>
      <c r="U634" s="23"/>
      <c r="V634" s="133"/>
      <c r="W634" s="134"/>
      <c r="X634" s="134"/>
      <c r="Y634" s="134"/>
      <c r="Z634" s="134"/>
      <c r="AA634" s="134"/>
      <c r="AB634" s="134"/>
      <c r="AC634" s="134"/>
      <c r="AD634" s="135" t="str">
        <f t="shared" ref="AD634" si="2227" xml:space="preserve">
IF(T630&gt;"Preenchimento correto","",
IF(K634="","",
IF(M634="Não válido","",
K634)))</f>
        <v/>
      </c>
    </row>
    <row r="635" spans="1:30" ht="15" customHeight="1">
      <c r="A635" s="242"/>
      <c r="B635" s="216" t="str">
        <f>IF(OR('BD ITEM'!$Q137&lt;&gt;"Preenchimento correto"),"",'BD ITEM'!B137)</f>
        <v/>
      </c>
      <c r="C635" s="217" t="str">
        <f>IF(OR('BD ITEM'!$Q137&lt;&gt;"Preenchimento correto"),"",'BD ITEM'!C137)</f>
        <v/>
      </c>
      <c r="D635" s="218" t="str">
        <f>IF(OR('BD ITEM'!$Q137&lt;&gt;"Preenchimento correto"),"",'BD ITEM'!D137)</f>
        <v/>
      </c>
      <c r="E635" s="219" t="str">
        <f>IF(OR('BD ITEM'!$Q137&lt;&gt;"Preenchimento correto"),"",'BD ITEM'!J137)</f>
        <v/>
      </c>
      <c r="F635" s="220" t="str">
        <f>IF(OR('BD ITEM'!$Q137&lt;&gt;"Preenchimento correto"),"",'BD ITEM'!K137)</f>
        <v/>
      </c>
      <c r="G635" s="221" t="str">
        <f>IF(OR('BD ITEM'!$Q137&lt;&gt;"Preenchimento correto"),"",'BD ITEM'!L137)</f>
        <v/>
      </c>
      <c r="H635" s="39">
        <v>1</v>
      </c>
      <c r="I635" s="173"/>
      <c r="J635" s="34" t="str">
        <f xml:space="preserve">
IF(I635="","",
VLOOKUP(I635,'BD EMPRES'!$B$8:$C$507,2,FALSE))</f>
        <v/>
      </c>
      <c r="K635" s="175"/>
      <c r="L635" s="176"/>
      <c r="M635" s="176"/>
      <c r="N635" s="177"/>
      <c r="O635" s="222"/>
      <c r="P635" s="228" t="str">
        <f t="shared" ref="P635" si="2228" xml:space="preserve">
IF(AND(K635="",K636="",K637="",K638="",K639=""),"",
COUNTIFS(K635:K639,"&lt;&gt;""",M635:M639,"=Válido"))</f>
        <v/>
      </c>
      <c r="Q635" s="230" t="str">
        <f t="shared" ref="Q635" si="2229" xml:space="preserve">
IF(T635&lt;&gt;"Preenchimento correto","",
IF(P635=1,0,
IF(P635=0,"",
IF(P635="","",
ROUND(_xlfn.STDEV.S(AD635:AD639)/AVERAGE(AD635:AD639),4)))))</f>
        <v/>
      </c>
      <c r="R635" s="232" t="str">
        <f t="shared" ref="R635" si="2230" xml:space="preserve">
IF(T635&lt;&gt;"Preenchimento correto","",
IF(P635="","",
IF(P635=0,"",
IF(O635="","",
IF(O635="Menor valor",MIN(AD635:AD639),
IF(AND(O635="Tend. central",Q635&lt;=0.25),ROUND(AVERAGE(AD635:AD639),2),
IF(AND(O635="Tend. central",Q635&gt;0.25),ROUND(MEDIAN(AD635:AD639),2))))))))</f>
        <v/>
      </c>
      <c r="S635" s="234" t="str">
        <f t="shared" ref="S635" si="2231" xml:space="preserve">
IF(T635&lt;&gt;"Preenchimento correto","",
IF(O635="","",
IF(P635="","",
IF(P635=0,"",
IF(OR(G635="",R635=""),"",
G635*R635)))))</f>
        <v/>
      </c>
      <c r="T635" s="236" t="str">
        <f t="shared" ref="T635" si="2232" xml:space="preserve">
IF(AND(A635="",B635="",I635="",I636="",I637="",I638="",I639="",K635="",K636="",K637="",K638="",K639="",L635="",L636="",L637="",L638="",L639="",M635="",M636="",M637="",M638="",M639="",O635=""),"",
IF(A635="","Preenchimento incompleto: falta informar o ID SEC - B01.01",
IF(AND(A635&lt;&gt;"",B635&lt;&gt;"",I635="",I636="",I637="",I638="",I639="",K635="",K636="",K637="",K638="",K639="",L635="",L636="",L637="",L638="",L639="",M635="",M636="",M637="",M638="",M639="",O635=""),"Preenchimento incompleto: item sem nenhuma informação de empresa e preço e fonte de preço e validade do orçamento e modalidade de cálculo - B02.01",
IF(AND(B635="",OR(I635&lt;&gt;"",I636&lt;&gt;"",I637&lt;&gt;"",I638&lt;&gt;"",I639&lt;&gt;"",K635&lt;&gt;"",K636&lt;&gt;"",K637&lt;&gt;"",K638&lt;&gt;"",K639&lt;&gt;"",L635&lt;&gt;"",L636&lt;&gt;"",L637&lt;&gt;"",L638&lt;&gt;"",L639&lt;&gt;"",M635&lt;&gt;"",M636&lt;&gt;"",M637&lt;&gt;"",M638&lt;&gt;"",M639&lt;&gt;"",O635&lt;&gt;"")),"Erro: há empresa(s) e/ou preço(s) e/ou fonte(s) de preço e/ou validade(s) do orçamento e/ou modalidade de cálculo informados para item inexistente - B03.01",
IF(AND(I635&lt;&gt;"",OR(K635="",L635="",M635="",O635="")),"Preenchimento incompleto: empresa sem preço e(ou) fonte de preço e(ou) validade do orçamento e(ou) modalidade de cálculo associados - B04.01",
IF(AND(I636&lt;&gt;"",OR(K636="",L636="",M636="",O635="")),"Preenchimento incompleto: empresa sem preço e(ou) fonte de preço e(ou) validade do orçamento e(ou) modalidade de cálculo associados - B04.02",
IF(AND(I637&lt;&gt;"",OR(K637="",L637="",M637="",O635="")),"Preenchimento incompleto: empresa sem preço e(ou) fonte de preço e(ou) validade do orçamento e(ou) modalidade de cálculo associados - B04.03",
IF(AND(I638&lt;&gt;"",OR(K638="",L638="",M638="",O635="")),"Preenchimento incompleto: empresa sem preço e(ou) fonte de preço e(ou) validade do orçamento e(ou) modalidade de cálculo associados - B04.04",
IF(AND(I639&lt;&gt;"",OR(K639="",L639="",M639="",O635="")),"Preenchimento incompleto: empresa sem preço e(ou) fonte de preço e(ou) validade do orçamento e(ou) modalidade de cálculo associados - B04.05",
IF(AND(K635&lt;&gt;"",OR(I635="",L635="",M635="",O635="")),"Preenchimento incompleto: preço sem empresa e(ou) fonte do preço associados e(ou) validade do orçamento e(ou) modalidade de cálculo associados - B05.01",
IF(AND(K636&lt;&gt;"",OR(I636="",L636="",M636="",O635="")),"Preenchimento incompleto: preço sem empresa e(ou) fonte do preço associados e(ou) validade do orçamento e(ou) modalidade de cálculo associados - B05.02",
IF(AND(K637&lt;&gt;"",OR(I637="",L637="",M637="",O635="")),"Preenchimento incompleto: preço sem empresa e(ou) fonte do preço associados e(ou) validade do orçamento e(ou) modalidade de cálculo associados - B05.03",
IF(AND(K638&lt;&gt;"",OR(I638="",L638="",M638="",O635="")),"Preenchimento incompleto: preço sem empresa e(ou) fonte do preço associados e(ou) validade do orçamento e(ou) modalidade de cálculo associados - B05.04",
IF(AND(K639&lt;&gt;"",OR(I639="",L639="",M639="",O635="")),"Preenchimento incompleto: preço sem empresa e(ou) fonte do preço associados e(ou) validade do orçamento e(ou) modalidade de cálculo associados - B05.05",
IF(AND(L635&lt;&gt;"",OR(K635="",I635="",M635="",O635="")),"Preenchimento incompleto: fonte do preço sem empresa e(ou) preço associados e(ou) validade do orçamento e(ou) modalidade de cálculo associados - B06.01",
IF(AND(L636&lt;&gt;"",OR(K636="",I636="",M636="",O635="")),"Preenchimento incompleto: fonte do preço sem empresa e(ou) preço associados e(ou) validade do orçamento e(ou) modalidade de cálculo associados - B06.02",
IF(AND(L637&lt;&gt;"",OR(K637="",I637="",M637="",O635="")),"Preenchimento incompleto: fonte do preço sem empresa e(ou) preço associados e(ou) validade do orçamento e(ou) modalidade de cálculo associados - B06.03",
IF(AND(L638&lt;&gt;"",OR(K638="",I638="",M638="",O635="")),"Preenchimento incompleto: fonte do preço sem empresa e(ou) preço associados e(ou) validade do orçamento e(ou) modalidade de cálculo associados - B06.04",
IF(AND(L639&lt;&gt;"",OR(K639="",I639="",M639="",O635="")),"Preenchimento incompleto: fonte do preço sem empresa e(ou) preço associados e(ou) validade do orçamento e(ou) modalidade de cálculo associados - B06.05",
IF(AND(M635&lt;&gt;"",OR(K635="",I635="",L635="",O635="")),"Preenchimento incompleto: validade do orçamento sem empresa e(ou) preço associados e(ou) fonte do preço e(ou) modalidade de cálculo associados - B07.01",
IF(AND(M636&lt;&gt;"",OR(K636="",I636="",L636="",O635="")),"Preenchimento incompleto: validade do orçamento sem empresa e(ou) preço associados e(ou) fonte do preço e(ou) modalidade de cálculo associados - B07.02",
IF(AND(M637&lt;&gt;"",OR(K637="",I637="",L637="",O635="")),"Preenchimento incompleto: validade do orçamento sem empresa e(ou) preço associados e(ou) fonte do preço e(ou) modalidade de cálculo associados - B07.03",
IF(AND(M638&lt;&gt;"",OR(K638="",I638="",L638="",O635="")),"Preenchimento incompleto: validade do orçamento sem empresa e(ou) preço associados e(ou) fonte do preço e(ou) modalidade de cálculo associados - B07.04",
IF(AND(M639&lt;&gt;"",OR(K639="",I639="",L639="",O635="")),"Preenchimento incompleto: validade do orçamento sem empresa e(ou) preço associados e(ou) fonte do preço e(ou) modalidade de cálculo associados - B07.05",
IF(O635="","Preenchimento incompleto: modalidade de cálculo não informada - B08.01",
IF(V635="Erro: há repetição de empresa de mídia especializada para o item sendo precificado - B09.01a05","Erro: há repetição de empresa de mídia especializada para o item sendo precificado - B09.01a05",
IF(W635="Erro: há repetição de empresa de orçamento de empresa para o item sendo precificado - B10.01a05","Erro: há repetição de empresa de orçamento de empresa para o item sendo precificado - B10.01a05",
IF(X635="Erro: a fonte de preços informada é incompatível com compras governamentais - B11.01a05","Erro: a fonte de preços informada é incompatível com compras governamentais - B11.01a05",
IF(Y635="Erro: a fonte de preços informada é incompatível com compras governamentais - B12.01a05","Erro: a fonte de preços informada é incompatível com compras governamentais - B12.01a05",
IF(Z635="Erro: há linhas sendo puladas - B13.01a04","Erro: há linhas sendo puladas - B13.01a04",
IF(AA635="Erro: há linhas sendo puladas - B14.01a05","Erro: há linhas sendo puladas - B14.01a05",
IF(AB635="Erro: há linhas sendo puladas - B15.01a05","Erro: há linhas sendo puladas - B15.01a05",
IF(AC635="Erro: há linhas sendo puladas - B16.01a05","Erro: há linhas sendo puladas - B16.01a05",
IF(AND(P635&lt;&gt;"",P635=0),"Preenchimento incompleto: número de propostas válidas igual a zero - B17.01",
"Preenchimento correto"))))))))))))))))))))))))))))))))))</f>
        <v/>
      </c>
      <c r="U635" s="23"/>
      <c r="V635" s="121" t="str">
        <f t="shared" ref="V635" si="2233" xml:space="preserve">
IF(COUNTIFS(I635:I639,I635,L635:L639,"=Mídia especializada")&gt;1,"Erro: há repetição de empresa de mídia especializada para o item sendo precificado - B09.01a05",
IF(COUNTIFS(I635:I639,I636,L635:L639,"=Mídia especializada")&gt;1,"Erro: há repetição de empresa de mídia especializada para o item sendo precificado - B09.01a05",
IF(COUNTIFS(I635:I639,I637,L635:L639,"=Mídia especializada")&gt;1,"Erro: há repetição de empresa de mídia especializada para o item sendo precificado - B09.01a05",
IF(COUNTIFS(I635:I639,I638,L635:L639,"=Mídia especializada")&gt;1,"Erro: há repetição de empresa de mídia especializada para o item sendo precificado - B09.01a05",
IF(COUNTIFS(I635:I639,I639,L635:L639,"=Mídia especializada")&gt;1,"Erro: há repetição de empresa de mídia especializada para o item sendo precificado - B09.01a05",
"***")))))</f>
        <v>***</v>
      </c>
      <c r="W635" s="119" t="str">
        <f t="shared" ref="W635" si="2234" xml:space="preserve">
IF(COUNTIFS(I635:I639,I635,L635:L639,"=Orçamento de empresa")&gt;1,"Erro: há repetição de empresa de orçamento de empresa para o item sendo precificado - B10.01a05",
IF(COUNTIFS(I635:I639,I636,L635:L639,"=Orçamento de empresa")&gt;1,"Erro: há repetição de empresa de orçamento de empresa para o item sendo precificado - B10.01a05",
IF(COUNTIFS(I635:I639,I637,L635:L639,"=Orçamento de empresa")&gt;1,"Erro: há repetição de empresa de orçamento de empresa para o item sendo precificado - B10.01a05",
IF(COUNTIFS(I635:I639,I638,L635:L639,"=Orçamento de empresa")&gt;1,"Erro: há repetição de empresa de orçamento de empresa para o item sendo precificado - B10.01a05",
IF(COUNTIFS(I635:I639,I639,L635:L639,"=Orçamento de empresa")&gt;1,"Erro: há repetição de empresa de orçamento de empresa para o item sendo precificado - B10.01a05",
"***")))))</f>
        <v>***</v>
      </c>
      <c r="X635" s="119" t="str">
        <f t="shared" ref="X635" si="2235" xml:space="preserve">
IF(AND(I635="Compras governamentais",K635&lt;&gt;"",L635="Orçamento de empresa"),"Erro: a fonte de preços informada é incompatível com compras governamentais - B11.01a05",
IF(AND(I636="Compras governamentais",K636&lt;&gt;"",L636="Orçamento de empresa"),"Erro: a fonte de preços informada é incompatível com compras governamentais - B11.01a05",
IF(AND(I637="Compras governamentais",K637&lt;&gt;"",L637="Orçamento de empresa"),"Erro: a fonte de preços informada é incompatível com compras governamentais - B11.01a05",
IF(AND(I638="Compras governamentais",K638&lt;&gt;"",L638="Orçamento de empresa"),"Erro: a fonte de preços informada é incompatível com compras governamentais - B11.01a05",
IF(AND(I639="Compras governamentais",K639&lt;&gt;"",L639="Orçamento de empresa"),"Erro: a fonte de preços informada é incompatível com compras governamentais - B11.01a05",
"***")))))</f>
        <v>***</v>
      </c>
      <c r="Y635" s="119" t="str">
        <f t="shared" ref="Y635" si="2236" xml:space="preserve">
IF(AND(I635="Compras governamentais",K635&lt;&gt;"",L635="Mídia especializada"),"Erro: a fonte de preços informada é incompatível com compras governamentais - B12.01a05",
IF(AND(I636="Compras governamentais",K636&lt;&gt;"",L636="Mídia especializada"),"Erro: a fonte de preços informada é incompatível com compras governamentais - B12.01a05",
IF(AND(I637="Compras governamentais",K637&lt;&gt;"",L637="Mídia especializada"),"Erro: a fonte de preços informada é incompatível com compras governamentais - B12.01a05",
IF(AND(I638="Compras governamentais",K638&lt;&gt;"",L638="Mídia especializada"),"Erro: a fonte de preços informada é incompatível com compras governamentais - B12.01a05",
IF(AND(I639="Compras governamentais",K639&lt;&gt;"",L639="Mídia especializada"),"Erro: a fonte de preços informada é incompatível com compras governamentais - B12.01a05",
"***")))))</f>
        <v>***</v>
      </c>
      <c r="Z635" s="119" t="str">
        <f t="shared" ref="Z635" si="2237" xml:space="preserve">
IF(AND(I636&lt;&gt;"",OR(I635="")),"Erro: há linhas sendo puladas - B13.01a04",
IF(AND(I637&lt;&gt;"",OR(I635="",I636="")),"Erro: há linhas sendo puladas - B13.01a04",
IF(AND(I638&lt;&gt;"",OR(I635="",I636="",I637="")),"Erro: há linhas sendo puladas - B13.01a04",
IF(AND(I639&lt;&gt;"",OR(I635="",I636="",I637="",I638="")),"Erro: há linhas sendo puladas - B13.01a04",
"***"))))</f>
        <v>***</v>
      </c>
      <c r="AA635" s="119" t="str">
        <f t="shared" ref="AA635" si="2238" xml:space="preserve">
IF(AND(K636&lt;&gt;"",OR(K635="")),"Erro: há linhas sendo puladas - B14.01a05",
IF(AND(K637&lt;&gt;"",OR(K635="",K636="")),"Erro: há linhas sendo puladas - B14.01a05",
IF(AND(K638&lt;&gt;"",OR(K635="",K636="",K637="")),"Erro: há linhas sendo puladas - B14.01a05",
IF(AND(K639&lt;&gt;"",OR(K635="",K636="",K637="",K638="")),"Erro: há linhas sendo puladas - B14.01a05",
"***"))))</f>
        <v>***</v>
      </c>
      <c r="AB635" s="119" t="str">
        <f t="shared" ref="AB635" si="2239" xml:space="preserve">
IF(AND(L636&lt;&gt;"",OR(L635="")),"Erro: há linhas sendo puladas - B15.01a05",
IF(AND(L637&lt;&gt;"",OR(L635="",L636="")),"Erro: há linhas sendo puladas - B15.01a05",
IF(AND(L638&lt;&gt;"",OR(L635="",L636="",L637="")),"Erro: há linhas sendo puladas - B15.01a05",
IF(AND(L639&lt;&gt;"",OR(L635="",L636="",L637="",L638="")),"Erro: há linhas sendo puladas - B15.01a05",
"***"))))</f>
        <v>***</v>
      </c>
      <c r="AC635" s="119" t="str">
        <f t="shared" ref="AC635" si="2240" xml:space="preserve">
IF(AND(M636&lt;&gt;"",OR(M635="")),"Erro: há linhas sendo puladas - B16.01a05",
IF(AND(M637&lt;&gt;"",OR(M635="",M636="")),"Erro: há linhas sendo puladas - B16.01a05",
IF(AND(M638&lt;&gt;"",OR(M635="",M636="",M637="")),"Erro: há linhas sendo puladas - B16.01a05",
IF(AND(M639&lt;&gt;"",OR(M635="",M636="",M637="",M638="")),"Erro: há linhas sendo puladas - B16.01a05",
"***"))))</f>
        <v>***</v>
      </c>
      <c r="AD635" s="131" t="str">
        <f t="shared" ref="AD635" si="2241" xml:space="preserve">
IF(T635&lt;&gt;"Preenchimento correto","",
IF(K635="","",
IF(M635="Não válido","",
K635)))</f>
        <v/>
      </c>
    </row>
    <row r="636" spans="1:30" ht="15" customHeight="1">
      <c r="A636" s="242"/>
      <c r="B636" s="216"/>
      <c r="C636" s="217"/>
      <c r="D636" s="218"/>
      <c r="E636" s="219"/>
      <c r="F636" s="220"/>
      <c r="G636" s="221"/>
      <c r="H636" s="35">
        <v>2</v>
      </c>
      <c r="I636" s="172"/>
      <c r="J636" s="36" t="str">
        <f xml:space="preserve">
IF(I636="","",
VLOOKUP(I636,'BD EMPRES'!$B$8:$C$507,2,FALSE))</f>
        <v/>
      </c>
      <c r="K636" s="178"/>
      <c r="L636" s="179"/>
      <c r="M636" s="179"/>
      <c r="N636" s="180"/>
      <c r="O636" s="223"/>
      <c r="P636" s="228"/>
      <c r="Q636" s="230"/>
      <c r="R636" s="232"/>
      <c r="S636" s="234"/>
      <c r="T636" s="236"/>
      <c r="U636" s="23"/>
      <c r="V636" s="122"/>
      <c r="W636" s="118"/>
      <c r="X636" s="118"/>
      <c r="Y636" s="118"/>
      <c r="Z636" s="118"/>
      <c r="AA636" s="118"/>
      <c r="AB636" s="118"/>
      <c r="AC636" s="118"/>
      <c r="AD636" s="132" t="str">
        <f t="shared" ref="AD636" si="2242" xml:space="preserve">
IF(T635&lt;&gt;"Preenchimento correto","",
IF(K636="","",
IF(M636="Não válido","",
K636)))</f>
        <v/>
      </c>
    </row>
    <row r="637" spans="1:30" ht="15" customHeight="1">
      <c r="A637" s="242"/>
      <c r="B637" s="216"/>
      <c r="C637" s="217"/>
      <c r="D637" s="218"/>
      <c r="E637" s="219"/>
      <c r="F637" s="220"/>
      <c r="G637" s="221"/>
      <c r="H637" s="35">
        <v>3</v>
      </c>
      <c r="I637" s="172"/>
      <c r="J637" s="36" t="str">
        <f xml:space="preserve">
IF(I637="","",
VLOOKUP(I637,'BD EMPRES'!$B$8:$C$507,2,FALSE))</f>
        <v/>
      </c>
      <c r="K637" s="178"/>
      <c r="L637" s="179"/>
      <c r="M637" s="179"/>
      <c r="N637" s="180"/>
      <c r="O637" s="223"/>
      <c r="P637" s="228"/>
      <c r="Q637" s="230"/>
      <c r="R637" s="232"/>
      <c r="S637" s="234"/>
      <c r="T637" s="236"/>
      <c r="U637" s="23"/>
      <c r="V637" s="122"/>
      <c r="W637" s="118"/>
      <c r="X637" s="118"/>
      <c r="Y637" s="118"/>
      <c r="Z637" s="118"/>
      <c r="AA637" s="118"/>
      <c r="AB637" s="118"/>
      <c r="AC637" s="118"/>
      <c r="AD637" s="132" t="str">
        <f t="shared" ref="AD637" si="2243" xml:space="preserve">
IF(T635&lt;&gt;"Preenchimento correto","",
IF(K637="","",
IF(M637="Não válido","",
K637)))</f>
        <v/>
      </c>
    </row>
    <row r="638" spans="1:30" ht="15" customHeight="1">
      <c r="A638" s="242"/>
      <c r="B638" s="216"/>
      <c r="C638" s="217"/>
      <c r="D638" s="218"/>
      <c r="E638" s="219"/>
      <c r="F638" s="220"/>
      <c r="G638" s="221"/>
      <c r="H638" s="35">
        <v>4</v>
      </c>
      <c r="I638" s="172"/>
      <c r="J638" s="36" t="str">
        <f xml:space="preserve">
IF(I638="","",
VLOOKUP(I638,'BD EMPRES'!$B$8:$C$507,2,FALSE))</f>
        <v/>
      </c>
      <c r="K638" s="178"/>
      <c r="L638" s="179"/>
      <c r="M638" s="179"/>
      <c r="N638" s="180"/>
      <c r="O638" s="223"/>
      <c r="P638" s="228"/>
      <c r="Q638" s="230"/>
      <c r="R638" s="232"/>
      <c r="S638" s="234"/>
      <c r="T638" s="236"/>
      <c r="U638" s="23"/>
      <c r="V638" s="122"/>
      <c r="W638" s="118"/>
      <c r="X638" s="118"/>
      <c r="Y638" s="118"/>
      <c r="Z638" s="118"/>
      <c r="AA638" s="118"/>
      <c r="AB638" s="118"/>
      <c r="AC638" s="118"/>
      <c r="AD638" s="132" t="str">
        <f t="shared" ref="AD638" si="2244" xml:space="preserve">
IF(T635&lt;&gt;"Preenchimento correto","",
IF(K638="","",
IF(M638="Não válido","",
K638)))</f>
        <v/>
      </c>
    </row>
    <row r="639" spans="1:30" ht="15" customHeight="1">
      <c r="A639" s="242"/>
      <c r="B639" s="216"/>
      <c r="C639" s="217"/>
      <c r="D639" s="218"/>
      <c r="E639" s="219"/>
      <c r="F639" s="220"/>
      <c r="G639" s="221"/>
      <c r="H639" s="37">
        <v>5</v>
      </c>
      <c r="I639" s="172"/>
      <c r="J639" s="38" t="str">
        <f xml:space="preserve">
IF(I639="","",
VLOOKUP(I639,'BD EMPRES'!$B$8:$C$507,2,FALSE))</f>
        <v/>
      </c>
      <c r="K639" s="183"/>
      <c r="L639" s="181"/>
      <c r="M639" s="181"/>
      <c r="N639" s="182"/>
      <c r="O639" s="224"/>
      <c r="P639" s="228"/>
      <c r="Q639" s="230"/>
      <c r="R639" s="232"/>
      <c r="S639" s="234"/>
      <c r="T639" s="236"/>
      <c r="U639" s="23"/>
      <c r="V639" s="133"/>
      <c r="W639" s="134"/>
      <c r="X639" s="134"/>
      <c r="Y639" s="134"/>
      <c r="Z639" s="134"/>
      <c r="AA639" s="134"/>
      <c r="AB639" s="134"/>
      <c r="AC639" s="134"/>
      <c r="AD639" s="135" t="str">
        <f t="shared" ref="AD639" si="2245" xml:space="preserve">
IF(T635&gt;"Preenchimento correto","",
IF(K639="","",
IF(M639="Não válido","",
K639)))</f>
        <v/>
      </c>
    </row>
    <row r="640" spans="1:30" ht="15" customHeight="1">
      <c r="A640" s="242"/>
      <c r="B640" s="216" t="str">
        <f>IF(OR('BD ITEM'!$Q138&lt;&gt;"Preenchimento correto"),"",'BD ITEM'!B138)</f>
        <v/>
      </c>
      <c r="C640" s="217" t="str">
        <f>IF(OR('BD ITEM'!$Q138&lt;&gt;"Preenchimento correto"),"",'BD ITEM'!C138)</f>
        <v/>
      </c>
      <c r="D640" s="218" t="str">
        <f>IF(OR('BD ITEM'!$Q138&lt;&gt;"Preenchimento correto"),"",'BD ITEM'!D138)</f>
        <v/>
      </c>
      <c r="E640" s="219" t="str">
        <f>IF(OR('BD ITEM'!$Q138&lt;&gt;"Preenchimento correto"),"",'BD ITEM'!J138)</f>
        <v/>
      </c>
      <c r="F640" s="220" t="str">
        <f>IF(OR('BD ITEM'!$Q138&lt;&gt;"Preenchimento correto"),"",'BD ITEM'!K138)</f>
        <v/>
      </c>
      <c r="G640" s="221" t="str">
        <f>IF(OR('BD ITEM'!$Q138&lt;&gt;"Preenchimento correto"),"",'BD ITEM'!L138)</f>
        <v/>
      </c>
      <c r="H640" s="39">
        <v>1</v>
      </c>
      <c r="I640" s="173"/>
      <c r="J640" s="34" t="str">
        <f xml:space="preserve">
IF(I640="","",
VLOOKUP(I640,'BD EMPRES'!$B$8:$C$507,2,FALSE))</f>
        <v/>
      </c>
      <c r="K640" s="175"/>
      <c r="L640" s="176"/>
      <c r="M640" s="176"/>
      <c r="N640" s="177"/>
      <c r="O640" s="222"/>
      <c r="P640" s="228" t="str">
        <f t="shared" ref="P640" si="2246" xml:space="preserve">
IF(AND(K640="",K641="",K642="",K643="",K644=""),"",
COUNTIFS(K640:K644,"&lt;&gt;""",M640:M644,"=Válido"))</f>
        <v/>
      </c>
      <c r="Q640" s="230" t="str">
        <f t="shared" ref="Q640" si="2247" xml:space="preserve">
IF(T640&lt;&gt;"Preenchimento correto","",
IF(P640=1,0,
IF(P640=0,"",
IF(P640="","",
ROUND(_xlfn.STDEV.S(AD640:AD644)/AVERAGE(AD640:AD644),4)))))</f>
        <v/>
      </c>
      <c r="R640" s="232" t="str">
        <f t="shared" ref="R640" si="2248" xml:space="preserve">
IF(T640&lt;&gt;"Preenchimento correto","",
IF(P640="","",
IF(P640=0,"",
IF(O640="","",
IF(O640="Menor valor",MIN(AD640:AD644),
IF(AND(O640="Tend. central",Q640&lt;=0.25),ROUND(AVERAGE(AD640:AD644),2),
IF(AND(O640="Tend. central",Q640&gt;0.25),ROUND(MEDIAN(AD640:AD644),2))))))))</f>
        <v/>
      </c>
      <c r="S640" s="234" t="str">
        <f t="shared" ref="S640" si="2249" xml:space="preserve">
IF(T640&lt;&gt;"Preenchimento correto","",
IF(O640="","",
IF(P640="","",
IF(P640=0,"",
IF(OR(G640="",R640=""),"",
G640*R640)))))</f>
        <v/>
      </c>
      <c r="T640" s="236" t="str">
        <f t="shared" ref="T640" si="2250" xml:space="preserve">
IF(AND(A640="",B640="",I640="",I641="",I642="",I643="",I644="",K640="",K641="",K642="",K643="",K644="",L640="",L641="",L642="",L643="",L644="",M640="",M641="",M642="",M643="",M644="",O640=""),"",
IF(A640="","Preenchimento incompleto: falta informar o ID SEC - B01.01",
IF(AND(A640&lt;&gt;"",B640&lt;&gt;"",I640="",I641="",I642="",I643="",I644="",K640="",K641="",K642="",K643="",K644="",L640="",L641="",L642="",L643="",L644="",M640="",M641="",M642="",M643="",M644="",O640=""),"Preenchimento incompleto: item sem nenhuma informação de empresa e preço e fonte de preço e validade do orçamento e modalidade de cálculo - B02.01",
IF(AND(B640="",OR(I640&lt;&gt;"",I641&lt;&gt;"",I642&lt;&gt;"",I643&lt;&gt;"",I644&lt;&gt;"",K640&lt;&gt;"",K641&lt;&gt;"",K642&lt;&gt;"",K643&lt;&gt;"",K644&lt;&gt;"",L640&lt;&gt;"",L641&lt;&gt;"",L642&lt;&gt;"",L643&lt;&gt;"",L644&lt;&gt;"",M640&lt;&gt;"",M641&lt;&gt;"",M642&lt;&gt;"",M643&lt;&gt;"",M644&lt;&gt;"",O640&lt;&gt;"")),"Erro: há empresa(s) e/ou preço(s) e/ou fonte(s) de preço e/ou validade(s) do orçamento e/ou modalidade de cálculo informados para item inexistente - B03.01",
IF(AND(I640&lt;&gt;"",OR(K640="",L640="",M640="",O640="")),"Preenchimento incompleto: empresa sem preço e(ou) fonte de preço e(ou) validade do orçamento e(ou) modalidade de cálculo associados - B04.01",
IF(AND(I641&lt;&gt;"",OR(K641="",L641="",M641="",O640="")),"Preenchimento incompleto: empresa sem preço e(ou) fonte de preço e(ou) validade do orçamento e(ou) modalidade de cálculo associados - B04.02",
IF(AND(I642&lt;&gt;"",OR(K642="",L642="",M642="",O640="")),"Preenchimento incompleto: empresa sem preço e(ou) fonte de preço e(ou) validade do orçamento e(ou) modalidade de cálculo associados - B04.03",
IF(AND(I643&lt;&gt;"",OR(K643="",L643="",M643="",O640="")),"Preenchimento incompleto: empresa sem preço e(ou) fonte de preço e(ou) validade do orçamento e(ou) modalidade de cálculo associados - B04.04",
IF(AND(I644&lt;&gt;"",OR(K644="",L644="",M644="",O640="")),"Preenchimento incompleto: empresa sem preço e(ou) fonte de preço e(ou) validade do orçamento e(ou) modalidade de cálculo associados - B04.05",
IF(AND(K640&lt;&gt;"",OR(I640="",L640="",M640="",O640="")),"Preenchimento incompleto: preço sem empresa e(ou) fonte do preço associados e(ou) validade do orçamento e(ou) modalidade de cálculo associados - B05.01",
IF(AND(K641&lt;&gt;"",OR(I641="",L641="",M641="",O640="")),"Preenchimento incompleto: preço sem empresa e(ou) fonte do preço associados e(ou) validade do orçamento e(ou) modalidade de cálculo associados - B05.02",
IF(AND(K642&lt;&gt;"",OR(I642="",L642="",M642="",O640="")),"Preenchimento incompleto: preço sem empresa e(ou) fonte do preço associados e(ou) validade do orçamento e(ou) modalidade de cálculo associados - B05.03",
IF(AND(K643&lt;&gt;"",OR(I643="",L643="",M643="",O640="")),"Preenchimento incompleto: preço sem empresa e(ou) fonte do preço associados e(ou) validade do orçamento e(ou) modalidade de cálculo associados - B05.04",
IF(AND(K644&lt;&gt;"",OR(I644="",L644="",M644="",O640="")),"Preenchimento incompleto: preço sem empresa e(ou) fonte do preço associados e(ou) validade do orçamento e(ou) modalidade de cálculo associados - B05.05",
IF(AND(L640&lt;&gt;"",OR(K640="",I640="",M640="",O640="")),"Preenchimento incompleto: fonte do preço sem empresa e(ou) preço associados e(ou) validade do orçamento e(ou) modalidade de cálculo associados - B06.01",
IF(AND(L641&lt;&gt;"",OR(K641="",I641="",M641="",O640="")),"Preenchimento incompleto: fonte do preço sem empresa e(ou) preço associados e(ou) validade do orçamento e(ou) modalidade de cálculo associados - B06.02",
IF(AND(L642&lt;&gt;"",OR(K642="",I642="",M642="",O640="")),"Preenchimento incompleto: fonte do preço sem empresa e(ou) preço associados e(ou) validade do orçamento e(ou) modalidade de cálculo associados - B06.03",
IF(AND(L643&lt;&gt;"",OR(K643="",I643="",M643="",O640="")),"Preenchimento incompleto: fonte do preço sem empresa e(ou) preço associados e(ou) validade do orçamento e(ou) modalidade de cálculo associados - B06.04",
IF(AND(L644&lt;&gt;"",OR(K644="",I644="",M644="",O640="")),"Preenchimento incompleto: fonte do preço sem empresa e(ou) preço associados e(ou) validade do orçamento e(ou) modalidade de cálculo associados - B06.05",
IF(AND(M640&lt;&gt;"",OR(K640="",I640="",L640="",O640="")),"Preenchimento incompleto: validade do orçamento sem empresa e(ou) preço associados e(ou) fonte do preço e(ou) modalidade de cálculo associados - B07.01",
IF(AND(M641&lt;&gt;"",OR(K641="",I641="",L641="",O640="")),"Preenchimento incompleto: validade do orçamento sem empresa e(ou) preço associados e(ou) fonte do preço e(ou) modalidade de cálculo associados - B07.02",
IF(AND(M642&lt;&gt;"",OR(K642="",I642="",L642="",O640="")),"Preenchimento incompleto: validade do orçamento sem empresa e(ou) preço associados e(ou) fonte do preço e(ou) modalidade de cálculo associados - B07.03",
IF(AND(M643&lt;&gt;"",OR(K643="",I643="",L643="",O640="")),"Preenchimento incompleto: validade do orçamento sem empresa e(ou) preço associados e(ou) fonte do preço e(ou) modalidade de cálculo associados - B07.04",
IF(AND(M644&lt;&gt;"",OR(K644="",I644="",L644="",O640="")),"Preenchimento incompleto: validade do orçamento sem empresa e(ou) preço associados e(ou) fonte do preço e(ou) modalidade de cálculo associados - B07.05",
IF(O640="","Preenchimento incompleto: modalidade de cálculo não informada - B08.01",
IF(V640="Erro: há repetição de empresa de mídia especializada para o item sendo precificado - B09.01a05","Erro: há repetição de empresa de mídia especializada para o item sendo precificado - B09.01a05",
IF(W640="Erro: há repetição de empresa de orçamento de empresa para o item sendo precificado - B10.01a05","Erro: há repetição de empresa de orçamento de empresa para o item sendo precificado - B10.01a05",
IF(X640="Erro: a fonte de preços informada é incompatível com compras governamentais - B11.01a05","Erro: a fonte de preços informada é incompatível com compras governamentais - B11.01a05",
IF(Y640="Erro: a fonte de preços informada é incompatível com compras governamentais - B12.01a05","Erro: a fonte de preços informada é incompatível com compras governamentais - B12.01a05",
IF(Z640="Erro: há linhas sendo puladas - B13.01a04","Erro: há linhas sendo puladas - B13.01a04",
IF(AA640="Erro: há linhas sendo puladas - B14.01a05","Erro: há linhas sendo puladas - B14.01a05",
IF(AB640="Erro: há linhas sendo puladas - B15.01a05","Erro: há linhas sendo puladas - B15.01a05",
IF(AC640="Erro: há linhas sendo puladas - B16.01a05","Erro: há linhas sendo puladas - B16.01a05",
IF(AND(P640&lt;&gt;"",P640=0),"Preenchimento incompleto: número de propostas válidas igual a zero - B17.01",
"Preenchimento correto"))))))))))))))))))))))))))))))))))</f>
        <v/>
      </c>
      <c r="U640" s="23"/>
      <c r="V640" s="121" t="str">
        <f t="shared" ref="V640" si="2251" xml:space="preserve">
IF(COUNTIFS(I640:I644,I640,L640:L644,"=Mídia especializada")&gt;1,"Erro: há repetição de empresa de mídia especializada para o item sendo precificado - B09.01a05",
IF(COUNTIFS(I640:I644,I641,L640:L644,"=Mídia especializada")&gt;1,"Erro: há repetição de empresa de mídia especializada para o item sendo precificado - B09.01a05",
IF(COUNTIFS(I640:I644,I642,L640:L644,"=Mídia especializada")&gt;1,"Erro: há repetição de empresa de mídia especializada para o item sendo precificado - B09.01a05",
IF(COUNTIFS(I640:I644,I643,L640:L644,"=Mídia especializada")&gt;1,"Erro: há repetição de empresa de mídia especializada para o item sendo precificado - B09.01a05",
IF(COUNTIFS(I640:I644,I644,L640:L644,"=Mídia especializada")&gt;1,"Erro: há repetição de empresa de mídia especializada para o item sendo precificado - B09.01a05",
"***")))))</f>
        <v>***</v>
      </c>
      <c r="W640" s="119" t="str">
        <f t="shared" ref="W640" si="2252" xml:space="preserve">
IF(COUNTIFS(I640:I644,I640,L640:L644,"=Orçamento de empresa")&gt;1,"Erro: há repetição de empresa de orçamento de empresa para o item sendo precificado - B10.01a05",
IF(COUNTIFS(I640:I644,I641,L640:L644,"=Orçamento de empresa")&gt;1,"Erro: há repetição de empresa de orçamento de empresa para o item sendo precificado - B10.01a05",
IF(COUNTIFS(I640:I644,I642,L640:L644,"=Orçamento de empresa")&gt;1,"Erro: há repetição de empresa de orçamento de empresa para o item sendo precificado - B10.01a05",
IF(COUNTIFS(I640:I644,I643,L640:L644,"=Orçamento de empresa")&gt;1,"Erro: há repetição de empresa de orçamento de empresa para o item sendo precificado - B10.01a05",
IF(COUNTIFS(I640:I644,I644,L640:L644,"=Orçamento de empresa")&gt;1,"Erro: há repetição de empresa de orçamento de empresa para o item sendo precificado - B10.01a05",
"***")))))</f>
        <v>***</v>
      </c>
      <c r="X640" s="119" t="str">
        <f t="shared" ref="X640" si="2253" xml:space="preserve">
IF(AND(I640="Compras governamentais",K640&lt;&gt;"",L640="Orçamento de empresa"),"Erro: a fonte de preços informada é incompatível com compras governamentais - B11.01a05",
IF(AND(I641="Compras governamentais",K641&lt;&gt;"",L641="Orçamento de empresa"),"Erro: a fonte de preços informada é incompatível com compras governamentais - B11.01a05",
IF(AND(I642="Compras governamentais",K642&lt;&gt;"",L642="Orçamento de empresa"),"Erro: a fonte de preços informada é incompatível com compras governamentais - B11.01a05",
IF(AND(I643="Compras governamentais",K643&lt;&gt;"",L643="Orçamento de empresa"),"Erro: a fonte de preços informada é incompatível com compras governamentais - B11.01a05",
IF(AND(I644="Compras governamentais",K644&lt;&gt;"",L644="Orçamento de empresa"),"Erro: a fonte de preços informada é incompatível com compras governamentais - B11.01a05",
"***")))))</f>
        <v>***</v>
      </c>
      <c r="Y640" s="119" t="str">
        <f t="shared" ref="Y640" si="2254" xml:space="preserve">
IF(AND(I640="Compras governamentais",K640&lt;&gt;"",L640="Mídia especializada"),"Erro: a fonte de preços informada é incompatível com compras governamentais - B12.01a05",
IF(AND(I641="Compras governamentais",K641&lt;&gt;"",L641="Mídia especializada"),"Erro: a fonte de preços informada é incompatível com compras governamentais - B12.01a05",
IF(AND(I642="Compras governamentais",K642&lt;&gt;"",L642="Mídia especializada"),"Erro: a fonte de preços informada é incompatível com compras governamentais - B12.01a05",
IF(AND(I643="Compras governamentais",K643&lt;&gt;"",L643="Mídia especializada"),"Erro: a fonte de preços informada é incompatível com compras governamentais - B12.01a05",
IF(AND(I644="Compras governamentais",K644&lt;&gt;"",L644="Mídia especializada"),"Erro: a fonte de preços informada é incompatível com compras governamentais - B12.01a05",
"***")))))</f>
        <v>***</v>
      </c>
      <c r="Z640" s="119" t="str">
        <f t="shared" ref="Z640" si="2255" xml:space="preserve">
IF(AND(I641&lt;&gt;"",OR(I640="")),"Erro: há linhas sendo puladas - B13.01a04",
IF(AND(I642&lt;&gt;"",OR(I640="",I641="")),"Erro: há linhas sendo puladas - B13.01a04",
IF(AND(I643&lt;&gt;"",OR(I640="",I641="",I642="")),"Erro: há linhas sendo puladas - B13.01a04",
IF(AND(I644&lt;&gt;"",OR(I640="",I641="",I642="",I643="")),"Erro: há linhas sendo puladas - B13.01a04",
"***"))))</f>
        <v>***</v>
      </c>
      <c r="AA640" s="119" t="str">
        <f t="shared" ref="AA640" si="2256" xml:space="preserve">
IF(AND(K641&lt;&gt;"",OR(K640="")),"Erro: há linhas sendo puladas - B14.01a05",
IF(AND(K642&lt;&gt;"",OR(K640="",K641="")),"Erro: há linhas sendo puladas - B14.01a05",
IF(AND(K643&lt;&gt;"",OR(K640="",K641="",K642="")),"Erro: há linhas sendo puladas - B14.01a05",
IF(AND(K644&lt;&gt;"",OR(K640="",K641="",K642="",K643="")),"Erro: há linhas sendo puladas - B14.01a05",
"***"))))</f>
        <v>***</v>
      </c>
      <c r="AB640" s="119" t="str">
        <f t="shared" ref="AB640" si="2257" xml:space="preserve">
IF(AND(L641&lt;&gt;"",OR(L640="")),"Erro: há linhas sendo puladas - B15.01a05",
IF(AND(L642&lt;&gt;"",OR(L640="",L641="")),"Erro: há linhas sendo puladas - B15.01a05",
IF(AND(L643&lt;&gt;"",OR(L640="",L641="",L642="")),"Erro: há linhas sendo puladas - B15.01a05",
IF(AND(L644&lt;&gt;"",OR(L640="",L641="",L642="",L643="")),"Erro: há linhas sendo puladas - B15.01a05",
"***"))))</f>
        <v>***</v>
      </c>
      <c r="AC640" s="119" t="str">
        <f t="shared" ref="AC640" si="2258" xml:space="preserve">
IF(AND(M641&lt;&gt;"",OR(M640="")),"Erro: há linhas sendo puladas - B16.01a05",
IF(AND(M642&lt;&gt;"",OR(M640="",M641="")),"Erro: há linhas sendo puladas - B16.01a05",
IF(AND(M643&lt;&gt;"",OR(M640="",M641="",M642="")),"Erro: há linhas sendo puladas - B16.01a05",
IF(AND(M644&lt;&gt;"",OR(M640="",M641="",M642="",M643="")),"Erro: há linhas sendo puladas - B16.01a05",
"***"))))</f>
        <v>***</v>
      </c>
      <c r="AD640" s="131" t="str">
        <f t="shared" ref="AD640" si="2259" xml:space="preserve">
IF(T640&lt;&gt;"Preenchimento correto","",
IF(K640="","",
IF(M640="Não válido","",
K640)))</f>
        <v/>
      </c>
    </row>
    <row r="641" spans="1:30" ht="15" customHeight="1">
      <c r="A641" s="242"/>
      <c r="B641" s="216"/>
      <c r="C641" s="217"/>
      <c r="D641" s="218"/>
      <c r="E641" s="219"/>
      <c r="F641" s="220"/>
      <c r="G641" s="221"/>
      <c r="H641" s="35">
        <v>2</v>
      </c>
      <c r="I641" s="172"/>
      <c r="J641" s="36" t="str">
        <f xml:space="preserve">
IF(I641="","",
VLOOKUP(I641,'BD EMPRES'!$B$8:$C$507,2,FALSE))</f>
        <v/>
      </c>
      <c r="K641" s="178"/>
      <c r="L641" s="179"/>
      <c r="M641" s="179"/>
      <c r="N641" s="180"/>
      <c r="O641" s="223"/>
      <c r="P641" s="228"/>
      <c r="Q641" s="230"/>
      <c r="R641" s="232"/>
      <c r="S641" s="234"/>
      <c r="T641" s="236"/>
      <c r="U641" s="23"/>
      <c r="V641" s="122"/>
      <c r="W641" s="118"/>
      <c r="X641" s="118"/>
      <c r="Y641" s="118"/>
      <c r="Z641" s="118"/>
      <c r="AA641" s="118"/>
      <c r="AB641" s="118"/>
      <c r="AC641" s="118"/>
      <c r="AD641" s="132" t="str">
        <f t="shared" ref="AD641" si="2260" xml:space="preserve">
IF(T640&lt;&gt;"Preenchimento correto","",
IF(K641="","",
IF(M641="Não válido","",
K641)))</f>
        <v/>
      </c>
    </row>
    <row r="642" spans="1:30" ht="15" customHeight="1">
      <c r="A642" s="242"/>
      <c r="B642" s="216"/>
      <c r="C642" s="217"/>
      <c r="D642" s="218"/>
      <c r="E642" s="219"/>
      <c r="F642" s="220"/>
      <c r="G642" s="221"/>
      <c r="H642" s="35">
        <v>3</v>
      </c>
      <c r="I642" s="172"/>
      <c r="J642" s="36" t="str">
        <f xml:space="preserve">
IF(I642="","",
VLOOKUP(I642,'BD EMPRES'!$B$8:$C$507,2,FALSE))</f>
        <v/>
      </c>
      <c r="K642" s="178"/>
      <c r="L642" s="179"/>
      <c r="M642" s="179"/>
      <c r="N642" s="180"/>
      <c r="O642" s="223"/>
      <c r="P642" s="228"/>
      <c r="Q642" s="230"/>
      <c r="R642" s="232"/>
      <c r="S642" s="234"/>
      <c r="T642" s="236"/>
      <c r="U642" s="23"/>
      <c r="V642" s="122"/>
      <c r="W642" s="118"/>
      <c r="X642" s="118"/>
      <c r="Y642" s="118"/>
      <c r="Z642" s="118"/>
      <c r="AA642" s="118"/>
      <c r="AB642" s="118"/>
      <c r="AC642" s="118"/>
      <c r="AD642" s="132" t="str">
        <f t="shared" ref="AD642" si="2261" xml:space="preserve">
IF(T640&lt;&gt;"Preenchimento correto","",
IF(K642="","",
IF(M642="Não válido","",
K642)))</f>
        <v/>
      </c>
    </row>
    <row r="643" spans="1:30" ht="15" customHeight="1">
      <c r="A643" s="242"/>
      <c r="B643" s="216"/>
      <c r="C643" s="217"/>
      <c r="D643" s="218"/>
      <c r="E643" s="219"/>
      <c r="F643" s="220"/>
      <c r="G643" s="221"/>
      <c r="H643" s="35">
        <v>4</v>
      </c>
      <c r="I643" s="172"/>
      <c r="J643" s="36" t="str">
        <f xml:space="preserve">
IF(I643="","",
VLOOKUP(I643,'BD EMPRES'!$B$8:$C$507,2,FALSE))</f>
        <v/>
      </c>
      <c r="K643" s="178"/>
      <c r="L643" s="179"/>
      <c r="M643" s="179"/>
      <c r="N643" s="180"/>
      <c r="O643" s="223"/>
      <c r="P643" s="228"/>
      <c r="Q643" s="230"/>
      <c r="R643" s="232"/>
      <c r="S643" s="234"/>
      <c r="T643" s="236"/>
      <c r="U643" s="23"/>
      <c r="V643" s="122"/>
      <c r="W643" s="118"/>
      <c r="X643" s="118"/>
      <c r="Y643" s="118"/>
      <c r="Z643" s="118"/>
      <c r="AA643" s="118"/>
      <c r="AB643" s="118"/>
      <c r="AC643" s="118"/>
      <c r="AD643" s="132" t="str">
        <f t="shared" ref="AD643" si="2262" xml:space="preserve">
IF(T640&lt;&gt;"Preenchimento correto","",
IF(K643="","",
IF(M643="Não válido","",
K643)))</f>
        <v/>
      </c>
    </row>
    <row r="644" spans="1:30" ht="15" customHeight="1">
      <c r="A644" s="242"/>
      <c r="B644" s="216"/>
      <c r="C644" s="217"/>
      <c r="D644" s="218"/>
      <c r="E644" s="219"/>
      <c r="F644" s="220"/>
      <c r="G644" s="221"/>
      <c r="H644" s="37">
        <v>5</v>
      </c>
      <c r="I644" s="172"/>
      <c r="J644" s="38" t="str">
        <f xml:space="preserve">
IF(I644="","",
VLOOKUP(I644,'BD EMPRES'!$B$8:$C$507,2,FALSE))</f>
        <v/>
      </c>
      <c r="K644" s="183"/>
      <c r="L644" s="181"/>
      <c r="M644" s="181"/>
      <c r="N644" s="182"/>
      <c r="O644" s="224"/>
      <c r="P644" s="228"/>
      <c r="Q644" s="230"/>
      <c r="R644" s="232"/>
      <c r="S644" s="234"/>
      <c r="T644" s="236"/>
      <c r="U644" s="23"/>
      <c r="V644" s="133"/>
      <c r="W644" s="134"/>
      <c r="X644" s="134"/>
      <c r="Y644" s="134"/>
      <c r="Z644" s="134"/>
      <c r="AA644" s="134"/>
      <c r="AB644" s="134"/>
      <c r="AC644" s="134"/>
      <c r="AD644" s="135" t="str">
        <f t="shared" ref="AD644" si="2263" xml:space="preserve">
IF(T640&gt;"Preenchimento correto","",
IF(K644="","",
IF(M644="Não válido","",
K644)))</f>
        <v/>
      </c>
    </row>
    <row r="645" spans="1:30" ht="15" customHeight="1">
      <c r="A645" s="242"/>
      <c r="B645" s="216" t="str">
        <f>IF(OR('BD ITEM'!$Q139&lt;&gt;"Preenchimento correto"),"",'BD ITEM'!B139)</f>
        <v/>
      </c>
      <c r="C645" s="217" t="str">
        <f>IF(OR('BD ITEM'!$Q139&lt;&gt;"Preenchimento correto"),"",'BD ITEM'!C139)</f>
        <v/>
      </c>
      <c r="D645" s="218" t="str">
        <f>IF(OR('BD ITEM'!$Q139&lt;&gt;"Preenchimento correto"),"",'BD ITEM'!D139)</f>
        <v/>
      </c>
      <c r="E645" s="219" t="str">
        <f>IF(OR('BD ITEM'!$Q139&lt;&gt;"Preenchimento correto"),"",'BD ITEM'!J139)</f>
        <v/>
      </c>
      <c r="F645" s="220" t="str">
        <f>IF(OR('BD ITEM'!$Q139&lt;&gt;"Preenchimento correto"),"",'BD ITEM'!K139)</f>
        <v/>
      </c>
      <c r="G645" s="221" t="str">
        <f>IF(OR('BD ITEM'!$Q139&lt;&gt;"Preenchimento correto"),"",'BD ITEM'!L139)</f>
        <v/>
      </c>
      <c r="H645" s="39">
        <v>1</v>
      </c>
      <c r="I645" s="173"/>
      <c r="J645" s="34" t="str">
        <f xml:space="preserve">
IF(I645="","",
VLOOKUP(I645,'BD EMPRES'!$B$8:$C$507,2,FALSE))</f>
        <v/>
      </c>
      <c r="K645" s="175"/>
      <c r="L645" s="176"/>
      <c r="M645" s="176"/>
      <c r="N645" s="177"/>
      <c r="O645" s="222"/>
      <c r="P645" s="228" t="str">
        <f t="shared" ref="P645" si="2264" xml:space="preserve">
IF(AND(K645="",K646="",K647="",K648="",K649=""),"",
COUNTIFS(K645:K649,"&lt;&gt;""",M645:M649,"=Válido"))</f>
        <v/>
      </c>
      <c r="Q645" s="230" t="str">
        <f t="shared" ref="Q645" si="2265" xml:space="preserve">
IF(T645&lt;&gt;"Preenchimento correto","",
IF(P645=1,0,
IF(P645=0,"",
IF(P645="","",
ROUND(_xlfn.STDEV.S(AD645:AD649)/AVERAGE(AD645:AD649),4)))))</f>
        <v/>
      </c>
      <c r="R645" s="232" t="str">
        <f t="shared" ref="R645" si="2266" xml:space="preserve">
IF(T645&lt;&gt;"Preenchimento correto","",
IF(P645="","",
IF(P645=0,"",
IF(O645="","",
IF(O645="Menor valor",MIN(AD645:AD649),
IF(AND(O645="Tend. central",Q645&lt;=0.25),ROUND(AVERAGE(AD645:AD649),2),
IF(AND(O645="Tend. central",Q645&gt;0.25),ROUND(MEDIAN(AD645:AD649),2))))))))</f>
        <v/>
      </c>
      <c r="S645" s="234" t="str">
        <f t="shared" ref="S645" si="2267" xml:space="preserve">
IF(T645&lt;&gt;"Preenchimento correto","",
IF(O645="","",
IF(P645="","",
IF(P645=0,"",
IF(OR(G645="",R645=""),"",
G645*R645)))))</f>
        <v/>
      </c>
      <c r="T645" s="236" t="str">
        <f t="shared" ref="T645" si="2268" xml:space="preserve">
IF(AND(A645="",B645="",I645="",I646="",I647="",I648="",I649="",K645="",K646="",K647="",K648="",K649="",L645="",L646="",L647="",L648="",L649="",M645="",M646="",M647="",M648="",M649="",O645=""),"",
IF(A645="","Preenchimento incompleto: falta informar o ID SEC - B01.01",
IF(AND(A645&lt;&gt;"",B645&lt;&gt;"",I645="",I646="",I647="",I648="",I649="",K645="",K646="",K647="",K648="",K649="",L645="",L646="",L647="",L648="",L649="",M645="",M646="",M647="",M648="",M649="",O645=""),"Preenchimento incompleto: item sem nenhuma informação de empresa e preço e fonte de preço e validade do orçamento e modalidade de cálculo - B02.01",
IF(AND(B645="",OR(I645&lt;&gt;"",I646&lt;&gt;"",I647&lt;&gt;"",I648&lt;&gt;"",I649&lt;&gt;"",K645&lt;&gt;"",K646&lt;&gt;"",K647&lt;&gt;"",K648&lt;&gt;"",K649&lt;&gt;"",L645&lt;&gt;"",L646&lt;&gt;"",L647&lt;&gt;"",L648&lt;&gt;"",L649&lt;&gt;"",M645&lt;&gt;"",M646&lt;&gt;"",M647&lt;&gt;"",M648&lt;&gt;"",M649&lt;&gt;"",O645&lt;&gt;"")),"Erro: há empresa(s) e/ou preço(s) e/ou fonte(s) de preço e/ou validade(s) do orçamento e/ou modalidade de cálculo informados para item inexistente - B03.01",
IF(AND(I645&lt;&gt;"",OR(K645="",L645="",M645="",O645="")),"Preenchimento incompleto: empresa sem preço e(ou) fonte de preço e(ou) validade do orçamento e(ou) modalidade de cálculo associados - B04.01",
IF(AND(I646&lt;&gt;"",OR(K646="",L646="",M646="",O645="")),"Preenchimento incompleto: empresa sem preço e(ou) fonte de preço e(ou) validade do orçamento e(ou) modalidade de cálculo associados - B04.02",
IF(AND(I647&lt;&gt;"",OR(K647="",L647="",M647="",O645="")),"Preenchimento incompleto: empresa sem preço e(ou) fonte de preço e(ou) validade do orçamento e(ou) modalidade de cálculo associados - B04.03",
IF(AND(I648&lt;&gt;"",OR(K648="",L648="",M648="",O645="")),"Preenchimento incompleto: empresa sem preço e(ou) fonte de preço e(ou) validade do orçamento e(ou) modalidade de cálculo associados - B04.04",
IF(AND(I649&lt;&gt;"",OR(K649="",L649="",M649="",O645="")),"Preenchimento incompleto: empresa sem preço e(ou) fonte de preço e(ou) validade do orçamento e(ou) modalidade de cálculo associados - B04.05",
IF(AND(K645&lt;&gt;"",OR(I645="",L645="",M645="",O645="")),"Preenchimento incompleto: preço sem empresa e(ou) fonte do preço associados e(ou) validade do orçamento e(ou) modalidade de cálculo associados - B05.01",
IF(AND(K646&lt;&gt;"",OR(I646="",L646="",M646="",O645="")),"Preenchimento incompleto: preço sem empresa e(ou) fonte do preço associados e(ou) validade do orçamento e(ou) modalidade de cálculo associados - B05.02",
IF(AND(K647&lt;&gt;"",OR(I647="",L647="",M647="",O645="")),"Preenchimento incompleto: preço sem empresa e(ou) fonte do preço associados e(ou) validade do orçamento e(ou) modalidade de cálculo associados - B05.03",
IF(AND(K648&lt;&gt;"",OR(I648="",L648="",M648="",O645="")),"Preenchimento incompleto: preço sem empresa e(ou) fonte do preço associados e(ou) validade do orçamento e(ou) modalidade de cálculo associados - B05.04",
IF(AND(K649&lt;&gt;"",OR(I649="",L649="",M649="",O645="")),"Preenchimento incompleto: preço sem empresa e(ou) fonte do preço associados e(ou) validade do orçamento e(ou) modalidade de cálculo associados - B05.05",
IF(AND(L645&lt;&gt;"",OR(K645="",I645="",M645="",O645="")),"Preenchimento incompleto: fonte do preço sem empresa e(ou) preço associados e(ou) validade do orçamento e(ou) modalidade de cálculo associados - B06.01",
IF(AND(L646&lt;&gt;"",OR(K646="",I646="",M646="",O645="")),"Preenchimento incompleto: fonte do preço sem empresa e(ou) preço associados e(ou) validade do orçamento e(ou) modalidade de cálculo associados - B06.02",
IF(AND(L647&lt;&gt;"",OR(K647="",I647="",M647="",O645="")),"Preenchimento incompleto: fonte do preço sem empresa e(ou) preço associados e(ou) validade do orçamento e(ou) modalidade de cálculo associados - B06.03",
IF(AND(L648&lt;&gt;"",OR(K648="",I648="",M648="",O645="")),"Preenchimento incompleto: fonte do preço sem empresa e(ou) preço associados e(ou) validade do orçamento e(ou) modalidade de cálculo associados - B06.04",
IF(AND(L649&lt;&gt;"",OR(K649="",I649="",M649="",O645="")),"Preenchimento incompleto: fonte do preço sem empresa e(ou) preço associados e(ou) validade do orçamento e(ou) modalidade de cálculo associados - B06.05",
IF(AND(M645&lt;&gt;"",OR(K645="",I645="",L645="",O645="")),"Preenchimento incompleto: validade do orçamento sem empresa e(ou) preço associados e(ou) fonte do preço e(ou) modalidade de cálculo associados - B07.01",
IF(AND(M646&lt;&gt;"",OR(K646="",I646="",L646="",O645="")),"Preenchimento incompleto: validade do orçamento sem empresa e(ou) preço associados e(ou) fonte do preço e(ou) modalidade de cálculo associados - B07.02",
IF(AND(M647&lt;&gt;"",OR(K647="",I647="",L647="",O645="")),"Preenchimento incompleto: validade do orçamento sem empresa e(ou) preço associados e(ou) fonte do preço e(ou) modalidade de cálculo associados - B07.03",
IF(AND(M648&lt;&gt;"",OR(K648="",I648="",L648="",O645="")),"Preenchimento incompleto: validade do orçamento sem empresa e(ou) preço associados e(ou) fonte do preço e(ou) modalidade de cálculo associados - B07.04",
IF(AND(M649&lt;&gt;"",OR(K649="",I649="",L649="",O645="")),"Preenchimento incompleto: validade do orçamento sem empresa e(ou) preço associados e(ou) fonte do preço e(ou) modalidade de cálculo associados - B07.05",
IF(O645="","Preenchimento incompleto: modalidade de cálculo não informada - B08.01",
IF(V645="Erro: há repetição de empresa de mídia especializada para o item sendo precificado - B09.01a05","Erro: há repetição de empresa de mídia especializada para o item sendo precificado - B09.01a05",
IF(W645="Erro: há repetição de empresa de orçamento de empresa para o item sendo precificado - B10.01a05","Erro: há repetição de empresa de orçamento de empresa para o item sendo precificado - B10.01a05",
IF(X645="Erro: a fonte de preços informada é incompatível com compras governamentais - B11.01a05","Erro: a fonte de preços informada é incompatível com compras governamentais - B11.01a05",
IF(Y645="Erro: a fonte de preços informada é incompatível com compras governamentais - B12.01a05","Erro: a fonte de preços informada é incompatível com compras governamentais - B12.01a05",
IF(Z645="Erro: há linhas sendo puladas - B13.01a04","Erro: há linhas sendo puladas - B13.01a04",
IF(AA645="Erro: há linhas sendo puladas - B14.01a05","Erro: há linhas sendo puladas - B14.01a05",
IF(AB645="Erro: há linhas sendo puladas - B15.01a05","Erro: há linhas sendo puladas - B15.01a05",
IF(AC645="Erro: há linhas sendo puladas - B16.01a05","Erro: há linhas sendo puladas - B16.01a05",
IF(AND(P645&lt;&gt;"",P645=0),"Preenchimento incompleto: número de propostas válidas igual a zero - B17.01",
"Preenchimento correto"))))))))))))))))))))))))))))))))))</f>
        <v/>
      </c>
      <c r="U645" s="23"/>
      <c r="V645" s="121" t="str">
        <f t="shared" ref="V645" si="2269" xml:space="preserve">
IF(COUNTIFS(I645:I649,I645,L645:L649,"=Mídia especializada")&gt;1,"Erro: há repetição de empresa de mídia especializada para o item sendo precificado - B09.01a05",
IF(COUNTIFS(I645:I649,I646,L645:L649,"=Mídia especializada")&gt;1,"Erro: há repetição de empresa de mídia especializada para o item sendo precificado - B09.01a05",
IF(COUNTIFS(I645:I649,I647,L645:L649,"=Mídia especializada")&gt;1,"Erro: há repetição de empresa de mídia especializada para o item sendo precificado - B09.01a05",
IF(COUNTIFS(I645:I649,I648,L645:L649,"=Mídia especializada")&gt;1,"Erro: há repetição de empresa de mídia especializada para o item sendo precificado - B09.01a05",
IF(COUNTIFS(I645:I649,I649,L645:L649,"=Mídia especializada")&gt;1,"Erro: há repetição de empresa de mídia especializada para o item sendo precificado - B09.01a05",
"***")))))</f>
        <v>***</v>
      </c>
      <c r="W645" s="119" t="str">
        <f t="shared" ref="W645" si="2270" xml:space="preserve">
IF(COUNTIFS(I645:I649,I645,L645:L649,"=Orçamento de empresa")&gt;1,"Erro: há repetição de empresa de orçamento de empresa para o item sendo precificado - B10.01a05",
IF(COUNTIFS(I645:I649,I646,L645:L649,"=Orçamento de empresa")&gt;1,"Erro: há repetição de empresa de orçamento de empresa para o item sendo precificado - B10.01a05",
IF(COUNTIFS(I645:I649,I647,L645:L649,"=Orçamento de empresa")&gt;1,"Erro: há repetição de empresa de orçamento de empresa para o item sendo precificado - B10.01a05",
IF(COUNTIFS(I645:I649,I648,L645:L649,"=Orçamento de empresa")&gt;1,"Erro: há repetição de empresa de orçamento de empresa para o item sendo precificado - B10.01a05",
IF(COUNTIFS(I645:I649,I649,L645:L649,"=Orçamento de empresa")&gt;1,"Erro: há repetição de empresa de orçamento de empresa para o item sendo precificado - B10.01a05",
"***")))))</f>
        <v>***</v>
      </c>
      <c r="X645" s="119" t="str">
        <f t="shared" ref="X645" si="2271" xml:space="preserve">
IF(AND(I645="Compras governamentais",K645&lt;&gt;"",L645="Orçamento de empresa"),"Erro: a fonte de preços informada é incompatível com compras governamentais - B11.01a05",
IF(AND(I646="Compras governamentais",K646&lt;&gt;"",L646="Orçamento de empresa"),"Erro: a fonte de preços informada é incompatível com compras governamentais - B11.01a05",
IF(AND(I647="Compras governamentais",K647&lt;&gt;"",L647="Orçamento de empresa"),"Erro: a fonte de preços informada é incompatível com compras governamentais - B11.01a05",
IF(AND(I648="Compras governamentais",K648&lt;&gt;"",L648="Orçamento de empresa"),"Erro: a fonte de preços informada é incompatível com compras governamentais - B11.01a05",
IF(AND(I649="Compras governamentais",K649&lt;&gt;"",L649="Orçamento de empresa"),"Erro: a fonte de preços informada é incompatível com compras governamentais - B11.01a05",
"***")))))</f>
        <v>***</v>
      </c>
      <c r="Y645" s="119" t="str">
        <f t="shared" ref="Y645" si="2272" xml:space="preserve">
IF(AND(I645="Compras governamentais",K645&lt;&gt;"",L645="Mídia especializada"),"Erro: a fonte de preços informada é incompatível com compras governamentais - B12.01a05",
IF(AND(I646="Compras governamentais",K646&lt;&gt;"",L646="Mídia especializada"),"Erro: a fonte de preços informada é incompatível com compras governamentais - B12.01a05",
IF(AND(I647="Compras governamentais",K647&lt;&gt;"",L647="Mídia especializada"),"Erro: a fonte de preços informada é incompatível com compras governamentais - B12.01a05",
IF(AND(I648="Compras governamentais",K648&lt;&gt;"",L648="Mídia especializada"),"Erro: a fonte de preços informada é incompatível com compras governamentais - B12.01a05",
IF(AND(I649="Compras governamentais",K649&lt;&gt;"",L649="Mídia especializada"),"Erro: a fonte de preços informada é incompatível com compras governamentais - B12.01a05",
"***")))))</f>
        <v>***</v>
      </c>
      <c r="Z645" s="119" t="str">
        <f t="shared" ref="Z645" si="2273" xml:space="preserve">
IF(AND(I646&lt;&gt;"",OR(I645="")),"Erro: há linhas sendo puladas - B13.01a04",
IF(AND(I647&lt;&gt;"",OR(I645="",I646="")),"Erro: há linhas sendo puladas - B13.01a04",
IF(AND(I648&lt;&gt;"",OR(I645="",I646="",I647="")),"Erro: há linhas sendo puladas - B13.01a04",
IF(AND(I649&lt;&gt;"",OR(I645="",I646="",I647="",I648="")),"Erro: há linhas sendo puladas - B13.01a04",
"***"))))</f>
        <v>***</v>
      </c>
      <c r="AA645" s="119" t="str">
        <f t="shared" ref="AA645" si="2274" xml:space="preserve">
IF(AND(K646&lt;&gt;"",OR(K645="")),"Erro: há linhas sendo puladas - B14.01a05",
IF(AND(K647&lt;&gt;"",OR(K645="",K646="")),"Erro: há linhas sendo puladas - B14.01a05",
IF(AND(K648&lt;&gt;"",OR(K645="",K646="",K647="")),"Erro: há linhas sendo puladas - B14.01a05",
IF(AND(K649&lt;&gt;"",OR(K645="",K646="",K647="",K648="")),"Erro: há linhas sendo puladas - B14.01a05",
"***"))))</f>
        <v>***</v>
      </c>
      <c r="AB645" s="119" t="str">
        <f t="shared" ref="AB645" si="2275" xml:space="preserve">
IF(AND(L646&lt;&gt;"",OR(L645="")),"Erro: há linhas sendo puladas - B15.01a05",
IF(AND(L647&lt;&gt;"",OR(L645="",L646="")),"Erro: há linhas sendo puladas - B15.01a05",
IF(AND(L648&lt;&gt;"",OR(L645="",L646="",L647="")),"Erro: há linhas sendo puladas - B15.01a05",
IF(AND(L649&lt;&gt;"",OR(L645="",L646="",L647="",L648="")),"Erro: há linhas sendo puladas - B15.01a05",
"***"))))</f>
        <v>***</v>
      </c>
      <c r="AC645" s="119" t="str">
        <f t="shared" ref="AC645" si="2276" xml:space="preserve">
IF(AND(M646&lt;&gt;"",OR(M645="")),"Erro: há linhas sendo puladas - B16.01a05",
IF(AND(M647&lt;&gt;"",OR(M645="",M646="")),"Erro: há linhas sendo puladas - B16.01a05",
IF(AND(M648&lt;&gt;"",OR(M645="",M646="",M647="")),"Erro: há linhas sendo puladas - B16.01a05",
IF(AND(M649&lt;&gt;"",OR(M645="",M646="",M647="",M648="")),"Erro: há linhas sendo puladas - B16.01a05",
"***"))))</f>
        <v>***</v>
      </c>
      <c r="AD645" s="131" t="str">
        <f t="shared" ref="AD645" si="2277" xml:space="preserve">
IF(T645&lt;&gt;"Preenchimento correto","",
IF(K645="","",
IF(M645="Não válido","",
K645)))</f>
        <v/>
      </c>
    </row>
    <row r="646" spans="1:30" ht="15" customHeight="1">
      <c r="A646" s="242"/>
      <c r="B646" s="216"/>
      <c r="C646" s="217"/>
      <c r="D646" s="218"/>
      <c r="E646" s="219"/>
      <c r="F646" s="220"/>
      <c r="G646" s="221"/>
      <c r="H646" s="35">
        <v>2</v>
      </c>
      <c r="I646" s="172"/>
      <c r="J646" s="36" t="str">
        <f xml:space="preserve">
IF(I646="","",
VLOOKUP(I646,'BD EMPRES'!$B$8:$C$507,2,FALSE))</f>
        <v/>
      </c>
      <c r="K646" s="178"/>
      <c r="L646" s="179"/>
      <c r="M646" s="179"/>
      <c r="N646" s="180"/>
      <c r="O646" s="223"/>
      <c r="P646" s="228"/>
      <c r="Q646" s="230"/>
      <c r="R646" s="232"/>
      <c r="S646" s="234"/>
      <c r="T646" s="236"/>
      <c r="U646" s="23"/>
      <c r="V646" s="122"/>
      <c r="W646" s="118"/>
      <c r="X646" s="118"/>
      <c r="Y646" s="118"/>
      <c r="Z646" s="118"/>
      <c r="AA646" s="118"/>
      <c r="AB646" s="118"/>
      <c r="AC646" s="118"/>
      <c r="AD646" s="132" t="str">
        <f t="shared" ref="AD646" si="2278" xml:space="preserve">
IF(T645&lt;&gt;"Preenchimento correto","",
IF(K646="","",
IF(M646="Não válido","",
K646)))</f>
        <v/>
      </c>
    </row>
    <row r="647" spans="1:30" ht="15" customHeight="1">
      <c r="A647" s="242"/>
      <c r="B647" s="216"/>
      <c r="C647" s="217"/>
      <c r="D647" s="218"/>
      <c r="E647" s="219"/>
      <c r="F647" s="220"/>
      <c r="G647" s="221"/>
      <c r="H647" s="35">
        <v>3</v>
      </c>
      <c r="I647" s="172"/>
      <c r="J647" s="36" t="str">
        <f xml:space="preserve">
IF(I647="","",
VLOOKUP(I647,'BD EMPRES'!$B$8:$C$507,2,FALSE))</f>
        <v/>
      </c>
      <c r="K647" s="178"/>
      <c r="L647" s="179"/>
      <c r="M647" s="179"/>
      <c r="N647" s="180"/>
      <c r="O647" s="223"/>
      <c r="P647" s="228"/>
      <c r="Q647" s="230"/>
      <c r="R647" s="232"/>
      <c r="S647" s="234"/>
      <c r="T647" s="236"/>
      <c r="U647" s="23"/>
      <c r="V647" s="122"/>
      <c r="W647" s="118"/>
      <c r="X647" s="118"/>
      <c r="Y647" s="118"/>
      <c r="Z647" s="118"/>
      <c r="AA647" s="118"/>
      <c r="AB647" s="118"/>
      <c r="AC647" s="118"/>
      <c r="AD647" s="132" t="str">
        <f t="shared" ref="AD647" si="2279" xml:space="preserve">
IF(T645&lt;&gt;"Preenchimento correto","",
IF(K647="","",
IF(M647="Não válido","",
K647)))</f>
        <v/>
      </c>
    </row>
    <row r="648" spans="1:30" ht="15" customHeight="1">
      <c r="A648" s="242"/>
      <c r="B648" s="216"/>
      <c r="C648" s="217"/>
      <c r="D648" s="218"/>
      <c r="E648" s="219"/>
      <c r="F648" s="220"/>
      <c r="G648" s="221"/>
      <c r="H648" s="35">
        <v>4</v>
      </c>
      <c r="I648" s="172"/>
      <c r="J648" s="36" t="str">
        <f xml:space="preserve">
IF(I648="","",
VLOOKUP(I648,'BD EMPRES'!$B$8:$C$507,2,FALSE))</f>
        <v/>
      </c>
      <c r="K648" s="178"/>
      <c r="L648" s="179"/>
      <c r="M648" s="179"/>
      <c r="N648" s="180"/>
      <c r="O648" s="223"/>
      <c r="P648" s="228"/>
      <c r="Q648" s="230"/>
      <c r="R648" s="232"/>
      <c r="S648" s="234"/>
      <c r="T648" s="236"/>
      <c r="U648" s="23"/>
      <c r="V648" s="122"/>
      <c r="W648" s="118"/>
      <c r="X648" s="118"/>
      <c r="Y648" s="118"/>
      <c r="Z648" s="118"/>
      <c r="AA648" s="118"/>
      <c r="AB648" s="118"/>
      <c r="AC648" s="118"/>
      <c r="AD648" s="132" t="str">
        <f t="shared" ref="AD648" si="2280" xml:space="preserve">
IF(T645&lt;&gt;"Preenchimento correto","",
IF(K648="","",
IF(M648="Não válido","",
K648)))</f>
        <v/>
      </c>
    </row>
    <row r="649" spans="1:30" ht="15" customHeight="1">
      <c r="A649" s="242"/>
      <c r="B649" s="216"/>
      <c r="C649" s="217"/>
      <c r="D649" s="218"/>
      <c r="E649" s="219"/>
      <c r="F649" s="220"/>
      <c r="G649" s="221"/>
      <c r="H649" s="37">
        <v>5</v>
      </c>
      <c r="I649" s="172"/>
      <c r="J649" s="38" t="str">
        <f xml:space="preserve">
IF(I649="","",
VLOOKUP(I649,'BD EMPRES'!$B$8:$C$507,2,FALSE))</f>
        <v/>
      </c>
      <c r="K649" s="183"/>
      <c r="L649" s="181"/>
      <c r="M649" s="181"/>
      <c r="N649" s="182"/>
      <c r="O649" s="224"/>
      <c r="P649" s="228"/>
      <c r="Q649" s="230"/>
      <c r="R649" s="232"/>
      <c r="S649" s="234"/>
      <c r="T649" s="236"/>
      <c r="U649" s="23"/>
      <c r="V649" s="133"/>
      <c r="W649" s="134"/>
      <c r="X649" s="134"/>
      <c r="Y649" s="134"/>
      <c r="Z649" s="134"/>
      <c r="AA649" s="134"/>
      <c r="AB649" s="134"/>
      <c r="AC649" s="134"/>
      <c r="AD649" s="135" t="str">
        <f t="shared" ref="AD649" si="2281" xml:space="preserve">
IF(T645&gt;"Preenchimento correto","",
IF(K649="","",
IF(M649="Não válido","",
K649)))</f>
        <v/>
      </c>
    </row>
    <row r="650" spans="1:30" ht="15" customHeight="1">
      <c r="A650" s="242"/>
      <c r="B650" s="216" t="str">
        <f>IF(OR('BD ITEM'!$Q140&lt;&gt;"Preenchimento correto"),"",'BD ITEM'!B140)</f>
        <v/>
      </c>
      <c r="C650" s="217" t="str">
        <f>IF(OR('BD ITEM'!$Q140&lt;&gt;"Preenchimento correto"),"",'BD ITEM'!C140)</f>
        <v/>
      </c>
      <c r="D650" s="218" t="str">
        <f>IF(OR('BD ITEM'!$Q140&lt;&gt;"Preenchimento correto"),"",'BD ITEM'!D140)</f>
        <v/>
      </c>
      <c r="E650" s="219" t="str">
        <f>IF(OR('BD ITEM'!$Q140&lt;&gt;"Preenchimento correto"),"",'BD ITEM'!J140)</f>
        <v/>
      </c>
      <c r="F650" s="220" t="str">
        <f>IF(OR('BD ITEM'!$Q140&lt;&gt;"Preenchimento correto"),"",'BD ITEM'!K140)</f>
        <v/>
      </c>
      <c r="G650" s="221" t="str">
        <f>IF(OR('BD ITEM'!$Q140&lt;&gt;"Preenchimento correto"),"",'BD ITEM'!L140)</f>
        <v/>
      </c>
      <c r="H650" s="39">
        <v>1</v>
      </c>
      <c r="I650" s="173"/>
      <c r="J650" s="34" t="str">
        <f xml:space="preserve">
IF(I650="","",
VLOOKUP(I650,'BD EMPRES'!$B$8:$C$507,2,FALSE))</f>
        <v/>
      </c>
      <c r="K650" s="175"/>
      <c r="L650" s="176"/>
      <c r="M650" s="176"/>
      <c r="N650" s="177"/>
      <c r="O650" s="222"/>
      <c r="P650" s="228" t="str">
        <f t="shared" ref="P650" si="2282" xml:space="preserve">
IF(AND(K650="",K651="",K652="",K653="",K654=""),"",
COUNTIFS(K650:K654,"&lt;&gt;""",M650:M654,"=Válido"))</f>
        <v/>
      </c>
      <c r="Q650" s="230" t="str">
        <f t="shared" ref="Q650" si="2283" xml:space="preserve">
IF(T650&lt;&gt;"Preenchimento correto","",
IF(P650=1,0,
IF(P650=0,"",
IF(P650="","",
ROUND(_xlfn.STDEV.S(AD650:AD654)/AVERAGE(AD650:AD654),4)))))</f>
        <v/>
      </c>
      <c r="R650" s="232" t="str">
        <f t="shared" ref="R650" si="2284" xml:space="preserve">
IF(T650&lt;&gt;"Preenchimento correto","",
IF(P650="","",
IF(P650=0,"",
IF(O650="","",
IF(O650="Menor valor",MIN(AD650:AD654),
IF(AND(O650="Tend. central",Q650&lt;=0.25),ROUND(AVERAGE(AD650:AD654),2),
IF(AND(O650="Tend. central",Q650&gt;0.25),ROUND(MEDIAN(AD650:AD654),2))))))))</f>
        <v/>
      </c>
      <c r="S650" s="234" t="str">
        <f t="shared" ref="S650" si="2285" xml:space="preserve">
IF(T650&lt;&gt;"Preenchimento correto","",
IF(O650="","",
IF(P650="","",
IF(P650=0,"",
IF(OR(G650="",R650=""),"",
G650*R650)))))</f>
        <v/>
      </c>
      <c r="T650" s="236" t="str">
        <f t="shared" ref="T650" si="2286" xml:space="preserve">
IF(AND(A650="",B650="",I650="",I651="",I652="",I653="",I654="",K650="",K651="",K652="",K653="",K654="",L650="",L651="",L652="",L653="",L654="",M650="",M651="",M652="",M653="",M654="",O650=""),"",
IF(A650="","Preenchimento incompleto: falta informar o ID SEC - B01.01",
IF(AND(A650&lt;&gt;"",B650&lt;&gt;"",I650="",I651="",I652="",I653="",I654="",K650="",K651="",K652="",K653="",K654="",L650="",L651="",L652="",L653="",L654="",M650="",M651="",M652="",M653="",M654="",O650=""),"Preenchimento incompleto: item sem nenhuma informação de empresa e preço e fonte de preço e validade do orçamento e modalidade de cálculo - B02.01",
IF(AND(B650="",OR(I650&lt;&gt;"",I651&lt;&gt;"",I652&lt;&gt;"",I653&lt;&gt;"",I654&lt;&gt;"",K650&lt;&gt;"",K651&lt;&gt;"",K652&lt;&gt;"",K653&lt;&gt;"",K654&lt;&gt;"",L650&lt;&gt;"",L651&lt;&gt;"",L652&lt;&gt;"",L653&lt;&gt;"",L654&lt;&gt;"",M650&lt;&gt;"",M651&lt;&gt;"",M652&lt;&gt;"",M653&lt;&gt;"",M654&lt;&gt;"",O650&lt;&gt;"")),"Erro: há empresa(s) e/ou preço(s) e/ou fonte(s) de preço e/ou validade(s) do orçamento e/ou modalidade de cálculo informados para item inexistente - B03.01",
IF(AND(I650&lt;&gt;"",OR(K650="",L650="",M650="",O650="")),"Preenchimento incompleto: empresa sem preço e(ou) fonte de preço e(ou) validade do orçamento e(ou) modalidade de cálculo associados - B04.01",
IF(AND(I651&lt;&gt;"",OR(K651="",L651="",M651="",O650="")),"Preenchimento incompleto: empresa sem preço e(ou) fonte de preço e(ou) validade do orçamento e(ou) modalidade de cálculo associados - B04.02",
IF(AND(I652&lt;&gt;"",OR(K652="",L652="",M652="",O650="")),"Preenchimento incompleto: empresa sem preço e(ou) fonte de preço e(ou) validade do orçamento e(ou) modalidade de cálculo associados - B04.03",
IF(AND(I653&lt;&gt;"",OR(K653="",L653="",M653="",O650="")),"Preenchimento incompleto: empresa sem preço e(ou) fonte de preço e(ou) validade do orçamento e(ou) modalidade de cálculo associados - B04.04",
IF(AND(I654&lt;&gt;"",OR(K654="",L654="",M654="",O650="")),"Preenchimento incompleto: empresa sem preço e(ou) fonte de preço e(ou) validade do orçamento e(ou) modalidade de cálculo associados - B04.05",
IF(AND(K650&lt;&gt;"",OR(I650="",L650="",M650="",O650="")),"Preenchimento incompleto: preço sem empresa e(ou) fonte do preço associados e(ou) validade do orçamento e(ou) modalidade de cálculo associados - B05.01",
IF(AND(K651&lt;&gt;"",OR(I651="",L651="",M651="",O650="")),"Preenchimento incompleto: preço sem empresa e(ou) fonte do preço associados e(ou) validade do orçamento e(ou) modalidade de cálculo associados - B05.02",
IF(AND(K652&lt;&gt;"",OR(I652="",L652="",M652="",O650="")),"Preenchimento incompleto: preço sem empresa e(ou) fonte do preço associados e(ou) validade do orçamento e(ou) modalidade de cálculo associados - B05.03",
IF(AND(K653&lt;&gt;"",OR(I653="",L653="",M653="",O650="")),"Preenchimento incompleto: preço sem empresa e(ou) fonte do preço associados e(ou) validade do orçamento e(ou) modalidade de cálculo associados - B05.04",
IF(AND(K654&lt;&gt;"",OR(I654="",L654="",M654="",O650="")),"Preenchimento incompleto: preço sem empresa e(ou) fonte do preço associados e(ou) validade do orçamento e(ou) modalidade de cálculo associados - B05.05",
IF(AND(L650&lt;&gt;"",OR(K650="",I650="",M650="",O650="")),"Preenchimento incompleto: fonte do preço sem empresa e(ou) preço associados e(ou) validade do orçamento e(ou) modalidade de cálculo associados - B06.01",
IF(AND(L651&lt;&gt;"",OR(K651="",I651="",M651="",O650="")),"Preenchimento incompleto: fonte do preço sem empresa e(ou) preço associados e(ou) validade do orçamento e(ou) modalidade de cálculo associados - B06.02",
IF(AND(L652&lt;&gt;"",OR(K652="",I652="",M652="",O650="")),"Preenchimento incompleto: fonte do preço sem empresa e(ou) preço associados e(ou) validade do orçamento e(ou) modalidade de cálculo associados - B06.03",
IF(AND(L653&lt;&gt;"",OR(K653="",I653="",M653="",O650="")),"Preenchimento incompleto: fonte do preço sem empresa e(ou) preço associados e(ou) validade do orçamento e(ou) modalidade de cálculo associados - B06.04",
IF(AND(L654&lt;&gt;"",OR(K654="",I654="",M654="",O650="")),"Preenchimento incompleto: fonte do preço sem empresa e(ou) preço associados e(ou) validade do orçamento e(ou) modalidade de cálculo associados - B06.05",
IF(AND(M650&lt;&gt;"",OR(K650="",I650="",L650="",O650="")),"Preenchimento incompleto: validade do orçamento sem empresa e(ou) preço associados e(ou) fonte do preço e(ou) modalidade de cálculo associados - B07.01",
IF(AND(M651&lt;&gt;"",OR(K651="",I651="",L651="",O650="")),"Preenchimento incompleto: validade do orçamento sem empresa e(ou) preço associados e(ou) fonte do preço e(ou) modalidade de cálculo associados - B07.02",
IF(AND(M652&lt;&gt;"",OR(K652="",I652="",L652="",O650="")),"Preenchimento incompleto: validade do orçamento sem empresa e(ou) preço associados e(ou) fonte do preço e(ou) modalidade de cálculo associados - B07.03",
IF(AND(M653&lt;&gt;"",OR(K653="",I653="",L653="",O650="")),"Preenchimento incompleto: validade do orçamento sem empresa e(ou) preço associados e(ou) fonte do preço e(ou) modalidade de cálculo associados - B07.04",
IF(AND(M654&lt;&gt;"",OR(K654="",I654="",L654="",O650="")),"Preenchimento incompleto: validade do orçamento sem empresa e(ou) preço associados e(ou) fonte do preço e(ou) modalidade de cálculo associados - B07.05",
IF(O650="","Preenchimento incompleto: modalidade de cálculo não informada - B08.01",
IF(V650="Erro: há repetição de empresa de mídia especializada para o item sendo precificado - B09.01a05","Erro: há repetição de empresa de mídia especializada para o item sendo precificado - B09.01a05",
IF(W650="Erro: há repetição de empresa de orçamento de empresa para o item sendo precificado - B10.01a05","Erro: há repetição de empresa de orçamento de empresa para o item sendo precificado - B10.01a05",
IF(X650="Erro: a fonte de preços informada é incompatível com compras governamentais - B11.01a05","Erro: a fonte de preços informada é incompatível com compras governamentais - B11.01a05",
IF(Y650="Erro: a fonte de preços informada é incompatível com compras governamentais - B12.01a05","Erro: a fonte de preços informada é incompatível com compras governamentais - B12.01a05",
IF(Z650="Erro: há linhas sendo puladas - B13.01a04","Erro: há linhas sendo puladas - B13.01a04",
IF(AA650="Erro: há linhas sendo puladas - B14.01a05","Erro: há linhas sendo puladas - B14.01a05",
IF(AB650="Erro: há linhas sendo puladas - B15.01a05","Erro: há linhas sendo puladas - B15.01a05",
IF(AC650="Erro: há linhas sendo puladas - B16.01a05","Erro: há linhas sendo puladas - B16.01a05",
IF(AND(P650&lt;&gt;"",P650=0),"Preenchimento incompleto: número de propostas válidas igual a zero - B17.01",
"Preenchimento correto"))))))))))))))))))))))))))))))))))</f>
        <v/>
      </c>
      <c r="U650" s="23"/>
      <c r="V650" s="121" t="str">
        <f t="shared" ref="V650" si="2287" xml:space="preserve">
IF(COUNTIFS(I650:I654,I650,L650:L654,"=Mídia especializada")&gt;1,"Erro: há repetição de empresa de mídia especializada para o item sendo precificado - B09.01a05",
IF(COUNTIFS(I650:I654,I651,L650:L654,"=Mídia especializada")&gt;1,"Erro: há repetição de empresa de mídia especializada para o item sendo precificado - B09.01a05",
IF(COUNTIFS(I650:I654,I652,L650:L654,"=Mídia especializada")&gt;1,"Erro: há repetição de empresa de mídia especializada para o item sendo precificado - B09.01a05",
IF(COUNTIFS(I650:I654,I653,L650:L654,"=Mídia especializada")&gt;1,"Erro: há repetição de empresa de mídia especializada para o item sendo precificado - B09.01a05",
IF(COUNTIFS(I650:I654,I654,L650:L654,"=Mídia especializada")&gt;1,"Erro: há repetição de empresa de mídia especializada para o item sendo precificado - B09.01a05",
"***")))))</f>
        <v>***</v>
      </c>
      <c r="W650" s="119" t="str">
        <f t="shared" ref="W650" si="2288" xml:space="preserve">
IF(COUNTIFS(I650:I654,I650,L650:L654,"=Orçamento de empresa")&gt;1,"Erro: há repetição de empresa de orçamento de empresa para o item sendo precificado - B10.01a05",
IF(COUNTIFS(I650:I654,I651,L650:L654,"=Orçamento de empresa")&gt;1,"Erro: há repetição de empresa de orçamento de empresa para o item sendo precificado - B10.01a05",
IF(COUNTIFS(I650:I654,I652,L650:L654,"=Orçamento de empresa")&gt;1,"Erro: há repetição de empresa de orçamento de empresa para o item sendo precificado - B10.01a05",
IF(COUNTIFS(I650:I654,I653,L650:L654,"=Orçamento de empresa")&gt;1,"Erro: há repetição de empresa de orçamento de empresa para o item sendo precificado - B10.01a05",
IF(COUNTIFS(I650:I654,I654,L650:L654,"=Orçamento de empresa")&gt;1,"Erro: há repetição de empresa de orçamento de empresa para o item sendo precificado - B10.01a05",
"***")))))</f>
        <v>***</v>
      </c>
      <c r="X650" s="119" t="str">
        <f t="shared" ref="X650" si="2289" xml:space="preserve">
IF(AND(I650="Compras governamentais",K650&lt;&gt;"",L650="Orçamento de empresa"),"Erro: a fonte de preços informada é incompatível com compras governamentais - B11.01a05",
IF(AND(I651="Compras governamentais",K651&lt;&gt;"",L651="Orçamento de empresa"),"Erro: a fonte de preços informada é incompatível com compras governamentais - B11.01a05",
IF(AND(I652="Compras governamentais",K652&lt;&gt;"",L652="Orçamento de empresa"),"Erro: a fonte de preços informada é incompatível com compras governamentais - B11.01a05",
IF(AND(I653="Compras governamentais",K653&lt;&gt;"",L653="Orçamento de empresa"),"Erro: a fonte de preços informada é incompatível com compras governamentais - B11.01a05",
IF(AND(I654="Compras governamentais",K654&lt;&gt;"",L654="Orçamento de empresa"),"Erro: a fonte de preços informada é incompatível com compras governamentais - B11.01a05",
"***")))))</f>
        <v>***</v>
      </c>
      <c r="Y650" s="119" t="str">
        <f t="shared" ref="Y650" si="2290" xml:space="preserve">
IF(AND(I650="Compras governamentais",K650&lt;&gt;"",L650="Mídia especializada"),"Erro: a fonte de preços informada é incompatível com compras governamentais - B12.01a05",
IF(AND(I651="Compras governamentais",K651&lt;&gt;"",L651="Mídia especializada"),"Erro: a fonte de preços informada é incompatível com compras governamentais - B12.01a05",
IF(AND(I652="Compras governamentais",K652&lt;&gt;"",L652="Mídia especializada"),"Erro: a fonte de preços informada é incompatível com compras governamentais - B12.01a05",
IF(AND(I653="Compras governamentais",K653&lt;&gt;"",L653="Mídia especializada"),"Erro: a fonte de preços informada é incompatível com compras governamentais - B12.01a05",
IF(AND(I654="Compras governamentais",K654&lt;&gt;"",L654="Mídia especializada"),"Erro: a fonte de preços informada é incompatível com compras governamentais - B12.01a05",
"***")))))</f>
        <v>***</v>
      </c>
      <c r="Z650" s="119" t="str">
        <f t="shared" ref="Z650" si="2291" xml:space="preserve">
IF(AND(I651&lt;&gt;"",OR(I650="")),"Erro: há linhas sendo puladas - B13.01a04",
IF(AND(I652&lt;&gt;"",OR(I650="",I651="")),"Erro: há linhas sendo puladas - B13.01a04",
IF(AND(I653&lt;&gt;"",OR(I650="",I651="",I652="")),"Erro: há linhas sendo puladas - B13.01a04",
IF(AND(I654&lt;&gt;"",OR(I650="",I651="",I652="",I653="")),"Erro: há linhas sendo puladas - B13.01a04",
"***"))))</f>
        <v>***</v>
      </c>
      <c r="AA650" s="119" t="str">
        <f t="shared" ref="AA650" si="2292" xml:space="preserve">
IF(AND(K651&lt;&gt;"",OR(K650="")),"Erro: há linhas sendo puladas - B14.01a05",
IF(AND(K652&lt;&gt;"",OR(K650="",K651="")),"Erro: há linhas sendo puladas - B14.01a05",
IF(AND(K653&lt;&gt;"",OR(K650="",K651="",K652="")),"Erro: há linhas sendo puladas - B14.01a05",
IF(AND(K654&lt;&gt;"",OR(K650="",K651="",K652="",K653="")),"Erro: há linhas sendo puladas - B14.01a05",
"***"))))</f>
        <v>***</v>
      </c>
      <c r="AB650" s="119" t="str">
        <f t="shared" ref="AB650" si="2293" xml:space="preserve">
IF(AND(L651&lt;&gt;"",OR(L650="")),"Erro: há linhas sendo puladas - B15.01a05",
IF(AND(L652&lt;&gt;"",OR(L650="",L651="")),"Erro: há linhas sendo puladas - B15.01a05",
IF(AND(L653&lt;&gt;"",OR(L650="",L651="",L652="")),"Erro: há linhas sendo puladas - B15.01a05",
IF(AND(L654&lt;&gt;"",OR(L650="",L651="",L652="",L653="")),"Erro: há linhas sendo puladas - B15.01a05",
"***"))))</f>
        <v>***</v>
      </c>
      <c r="AC650" s="119" t="str">
        <f t="shared" ref="AC650" si="2294" xml:space="preserve">
IF(AND(M651&lt;&gt;"",OR(M650="")),"Erro: há linhas sendo puladas - B16.01a05",
IF(AND(M652&lt;&gt;"",OR(M650="",M651="")),"Erro: há linhas sendo puladas - B16.01a05",
IF(AND(M653&lt;&gt;"",OR(M650="",M651="",M652="")),"Erro: há linhas sendo puladas - B16.01a05",
IF(AND(M654&lt;&gt;"",OR(M650="",M651="",M652="",M653="")),"Erro: há linhas sendo puladas - B16.01a05",
"***"))))</f>
        <v>***</v>
      </c>
      <c r="AD650" s="131" t="str">
        <f t="shared" ref="AD650" si="2295" xml:space="preserve">
IF(T650&lt;&gt;"Preenchimento correto","",
IF(K650="","",
IF(M650="Não válido","",
K650)))</f>
        <v/>
      </c>
    </row>
    <row r="651" spans="1:30" ht="15" customHeight="1">
      <c r="A651" s="242"/>
      <c r="B651" s="216"/>
      <c r="C651" s="217"/>
      <c r="D651" s="218"/>
      <c r="E651" s="219"/>
      <c r="F651" s="220"/>
      <c r="G651" s="221"/>
      <c r="H651" s="35">
        <v>2</v>
      </c>
      <c r="I651" s="172"/>
      <c r="J651" s="36" t="str">
        <f xml:space="preserve">
IF(I651="","",
VLOOKUP(I651,'BD EMPRES'!$B$8:$C$507,2,FALSE))</f>
        <v/>
      </c>
      <c r="K651" s="178"/>
      <c r="L651" s="179"/>
      <c r="M651" s="179"/>
      <c r="N651" s="180"/>
      <c r="O651" s="223"/>
      <c r="P651" s="228"/>
      <c r="Q651" s="230"/>
      <c r="R651" s="232"/>
      <c r="S651" s="234"/>
      <c r="T651" s="236"/>
      <c r="U651" s="23"/>
      <c r="V651" s="122"/>
      <c r="W651" s="118"/>
      <c r="X651" s="118"/>
      <c r="Y651" s="118"/>
      <c r="Z651" s="118"/>
      <c r="AA651" s="118"/>
      <c r="AB651" s="118"/>
      <c r="AC651" s="118"/>
      <c r="AD651" s="132" t="str">
        <f t="shared" ref="AD651" si="2296" xml:space="preserve">
IF(T650&lt;&gt;"Preenchimento correto","",
IF(K651="","",
IF(M651="Não válido","",
K651)))</f>
        <v/>
      </c>
    </row>
    <row r="652" spans="1:30" ht="15" customHeight="1">
      <c r="A652" s="242"/>
      <c r="B652" s="216"/>
      <c r="C652" s="217"/>
      <c r="D652" s="218"/>
      <c r="E652" s="219"/>
      <c r="F652" s="220"/>
      <c r="G652" s="221"/>
      <c r="H652" s="35">
        <v>3</v>
      </c>
      <c r="I652" s="172"/>
      <c r="J652" s="36" t="str">
        <f xml:space="preserve">
IF(I652="","",
VLOOKUP(I652,'BD EMPRES'!$B$8:$C$507,2,FALSE))</f>
        <v/>
      </c>
      <c r="K652" s="178"/>
      <c r="L652" s="179"/>
      <c r="M652" s="179"/>
      <c r="N652" s="180"/>
      <c r="O652" s="223"/>
      <c r="P652" s="228"/>
      <c r="Q652" s="230"/>
      <c r="R652" s="232"/>
      <c r="S652" s="234"/>
      <c r="T652" s="236"/>
      <c r="U652" s="23"/>
      <c r="V652" s="122"/>
      <c r="W652" s="118"/>
      <c r="X652" s="118"/>
      <c r="Y652" s="118"/>
      <c r="Z652" s="118"/>
      <c r="AA652" s="118"/>
      <c r="AB652" s="118"/>
      <c r="AC652" s="118"/>
      <c r="AD652" s="132" t="str">
        <f t="shared" ref="AD652" si="2297" xml:space="preserve">
IF(T650&lt;&gt;"Preenchimento correto","",
IF(K652="","",
IF(M652="Não válido","",
K652)))</f>
        <v/>
      </c>
    </row>
    <row r="653" spans="1:30" ht="15" customHeight="1">
      <c r="A653" s="242"/>
      <c r="B653" s="216"/>
      <c r="C653" s="217"/>
      <c r="D653" s="218"/>
      <c r="E653" s="219"/>
      <c r="F653" s="220"/>
      <c r="G653" s="221"/>
      <c r="H653" s="35">
        <v>4</v>
      </c>
      <c r="I653" s="172"/>
      <c r="J653" s="36" t="str">
        <f xml:space="preserve">
IF(I653="","",
VLOOKUP(I653,'BD EMPRES'!$B$8:$C$507,2,FALSE))</f>
        <v/>
      </c>
      <c r="K653" s="178"/>
      <c r="L653" s="179"/>
      <c r="M653" s="179"/>
      <c r="N653" s="180"/>
      <c r="O653" s="223"/>
      <c r="P653" s="228"/>
      <c r="Q653" s="230"/>
      <c r="R653" s="232"/>
      <c r="S653" s="234"/>
      <c r="T653" s="236"/>
      <c r="U653" s="23"/>
      <c r="V653" s="122"/>
      <c r="W653" s="118"/>
      <c r="X653" s="118"/>
      <c r="Y653" s="118"/>
      <c r="Z653" s="118"/>
      <c r="AA653" s="118"/>
      <c r="AB653" s="118"/>
      <c r="AC653" s="118"/>
      <c r="AD653" s="132" t="str">
        <f t="shared" ref="AD653" si="2298" xml:space="preserve">
IF(T650&lt;&gt;"Preenchimento correto","",
IF(K653="","",
IF(M653="Não válido","",
K653)))</f>
        <v/>
      </c>
    </row>
    <row r="654" spans="1:30" ht="15" customHeight="1">
      <c r="A654" s="242"/>
      <c r="B654" s="216"/>
      <c r="C654" s="217"/>
      <c r="D654" s="218"/>
      <c r="E654" s="219"/>
      <c r="F654" s="220"/>
      <c r="G654" s="221"/>
      <c r="H654" s="37">
        <v>5</v>
      </c>
      <c r="I654" s="172"/>
      <c r="J654" s="38" t="str">
        <f xml:space="preserve">
IF(I654="","",
VLOOKUP(I654,'BD EMPRES'!$B$8:$C$507,2,FALSE))</f>
        <v/>
      </c>
      <c r="K654" s="183"/>
      <c r="L654" s="181"/>
      <c r="M654" s="181"/>
      <c r="N654" s="182"/>
      <c r="O654" s="224"/>
      <c r="P654" s="228"/>
      <c r="Q654" s="230"/>
      <c r="R654" s="232"/>
      <c r="S654" s="234"/>
      <c r="T654" s="236"/>
      <c r="U654" s="23"/>
      <c r="V654" s="133"/>
      <c r="W654" s="134"/>
      <c r="X654" s="134"/>
      <c r="Y654" s="134"/>
      <c r="Z654" s="134"/>
      <c r="AA654" s="134"/>
      <c r="AB654" s="134"/>
      <c r="AC654" s="134"/>
      <c r="AD654" s="135" t="str">
        <f t="shared" ref="AD654" si="2299" xml:space="preserve">
IF(T650&gt;"Preenchimento correto","",
IF(K654="","",
IF(M654="Não válido","",
K654)))</f>
        <v/>
      </c>
    </row>
    <row r="655" spans="1:30" ht="15" customHeight="1">
      <c r="A655" s="242"/>
      <c r="B655" s="216" t="str">
        <f>IF(OR('BD ITEM'!$Q141&lt;&gt;"Preenchimento correto"),"",'BD ITEM'!B141)</f>
        <v/>
      </c>
      <c r="C655" s="217" t="str">
        <f>IF(OR('BD ITEM'!$Q141&lt;&gt;"Preenchimento correto"),"",'BD ITEM'!C141)</f>
        <v/>
      </c>
      <c r="D655" s="218" t="str">
        <f>IF(OR('BD ITEM'!$Q141&lt;&gt;"Preenchimento correto"),"",'BD ITEM'!D141)</f>
        <v/>
      </c>
      <c r="E655" s="219" t="str">
        <f>IF(OR('BD ITEM'!$Q141&lt;&gt;"Preenchimento correto"),"",'BD ITEM'!J141)</f>
        <v/>
      </c>
      <c r="F655" s="220" t="str">
        <f>IF(OR('BD ITEM'!$Q141&lt;&gt;"Preenchimento correto"),"",'BD ITEM'!K141)</f>
        <v/>
      </c>
      <c r="G655" s="221" t="str">
        <f>IF(OR('BD ITEM'!$Q141&lt;&gt;"Preenchimento correto"),"",'BD ITEM'!L141)</f>
        <v/>
      </c>
      <c r="H655" s="39">
        <v>1</v>
      </c>
      <c r="I655" s="173"/>
      <c r="J655" s="34" t="str">
        <f xml:space="preserve">
IF(I655="","",
VLOOKUP(I655,'BD EMPRES'!$B$8:$C$507,2,FALSE))</f>
        <v/>
      </c>
      <c r="K655" s="175"/>
      <c r="L655" s="176"/>
      <c r="M655" s="176"/>
      <c r="N655" s="177"/>
      <c r="O655" s="222"/>
      <c r="P655" s="228" t="str">
        <f t="shared" ref="P655" si="2300" xml:space="preserve">
IF(AND(K655="",K656="",K657="",K658="",K659=""),"",
COUNTIFS(K655:K659,"&lt;&gt;""",M655:M659,"=Válido"))</f>
        <v/>
      </c>
      <c r="Q655" s="230" t="str">
        <f t="shared" ref="Q655" si="2301" xml:space="preserve">
IF(T655&lt;&gt;"Preenchimento correto","",
IF(P655=1,0,
IF(P655=0,"",
IF(P655="","",
ROUND(_xlfn.STDEV.S(AD655:AD659)/AVERAGE(AD655:AD659),4)))))</f>
        <v/>
      </c>
      <c r="R655" s="232" t="str">
        <f t="shared" ref="R655" si="2302" xml:space="preserve">
IF(T655&lt;&gt;"Preenchimento correto","",
IF(P655="","",
IF(P655=0,"",
IF(O655="","",
IF(O655="Menor valor",MIN(AD655:AD659),
IF(AND(O655="Tend. central",Q655&lt;=0.25),ROUND(AVERAGE(AD655:AD659),2),
IF(AND(O655="Tend. central",Q655&gt;0.25),ROUND(MEDIAN(AD655:AD659),2))))))))</f>
        <v/>
      </c>
      <c r="S655" s="234" t="str">
        <f t="shared" ref="S655" si="2303" xml:space="preserve">
IF(T655&lt;&gt;"Preenchimento correto","",
IF(O655="","",
IF(P655="","",
IF(P655=0,"",
IF(OR(G655="",R655=""),"",
G655*R655)))))</f>
        <v/>
      </c>
      <c r="T655" s="236" t="str">
        <f t="shared" ref="T655" si="2304" xml:space="preserve">
IF(AND(A655="",B655="",I655="",I656="",I657="",I658="",I659="",K655="",K656="",K657="",K658="",K659="",L655="",L656="",L657="",L658="",L659="",M655="",M656="",M657="",M658="",M659="",O655=""),"",
IF(A655="","Preenchimento incompleto: falta informar o ID SEC - B01.01",
IF(AND(A655&lt;&gt;"",B655&lt;&gt;"",I655="",I656="",I657="",I658="",I659="",K655="",K656="",K657="",K658="",K659="",L655="",L656="",L657="",L658="",L659="",M655="",M656="",M657="",M658="",M659="",O655=""),"Preenchimento incompleto: item sem nenhuma informação de empresa e preço e fonte de preço e validade do orçamento e modalidade de cálculo - B02.01",
IF(AND(B655="",OR(I655&lt;&gt;"",I656&lt;&gt;"",I657&lt;&gt;"",I658&lt;&gt;"",I659&lt;&gt;"",K655&lt;&gt;"",K656&lt;&gt;"",K657&lt;&gt;"",K658&lt;&gt;"",K659&lt;&gt;"",L655&lt;&gt;"",L656&lt;&gt;"",L657&lt;&gt;"",L658&lt;&gt;"",L659&lt;&gt;"",M655&lt;&gt;"",M656&lt;&gt;"",M657&lt;&gt;"",M658&lt;&gt;"",M659&lt;&gt;"",O655&lt;&gt;"")),"Erro: há empresa(s) e/ou preço(s) e/ou fonte(s) de preço e/ou validade(s) do orçamento e/ou modalidade de cálculo informados para item inexistente - B03.01",
IF(AND(I655&lt;&gt;"",OR(K655="",L655="",M655="",O655="")),"Preenchimento incompleto: empresa sem preço e(ou) fonte de preço e(ou) validade do orçamento e(ou) modalidade de cálculo associados - B04.01",
IF(AND(I656&lt;&gt;"",OR(K656="",L656="",M656="",O655="")),"Preenchimento incompleto: empresa sem preço e(ou) fonte de preço e(ou) validade do orçamento e(ou) modalidade de cálculo associados - B04.02",
IF(AND(I657&lt;&gt;"",OR(K657="",L657="",M657="",O655="")),"Preenchimento incompleto: empresa sem preço e(ou) fonte de preço e(ou) validade do orçamento e(ou) modalidade de cálculo associados - B04.03",
IF(AND(I658&lt;&gt;"",OR(K658="",L658="",M658="",O655="")),"Preenchimento incompleto: empresa sem preço e(ou) fonte de preço e(ou) validade do orçamento e(ou) modalidade de cálculo associados - B04.04",
IF(AND(I659&lt;&gt;"",OR(K659="",L659="",M659="",O655="")),"Preenchimento incompleto: empresa sem preço e(ou) fonte de preço e(ou) validade do orçamento e(ou) modalidade de cálculo associados - B04.05",
IF(AND(K655&lt;&gt;"",OR(I655="",L655="",M655="",O655="")),"Preenchimento incompleto: preço sem empresa e(ou) fonte do preço associados e(ou) validade do orçamento e(ou) modalidade de cálculo associados - B05.01",
IF(AND(K656&lt;&gt;"",OR(I656="",L656="",M656="",O655="")),"Preenchimento incompleto: preço sem empresa e(ou) fonte do preço associados e(ou) validade do orçamento e(ou) modalidade de cálculo associados - B05.02",
IF(AND(K657&lt;&gt;"",OR(I657="",L657="",M657="",O655="")),"Preenchimento incompleto: preço sem empresa e(ou) fonte do preço associados e(ou) validade do orçamento e(ou) modalidade de cálculo associados - B05.03",
IF(AND(K658&lt;&gt;"",OR(I658="",L658="",M658="",O655="")),"Preenchimento incompleto: preço sem empresa e(ou) fonte do preço associados e(ou) validade do orçamento e(ou) modalidade de cálculo associados - B05.04",
IF(AND(K659&lt;&gt;"",OR(I659="",L659="",M659="",O655="")),"Preenchimento incompleto: preço sem empresa e(ou) fonte do preço associados e(ou) validade do orçamento e(ou) modalidade de cálculo associados - B05.05",
IF(AND(L655&lt;&gt;"",OR(K655="",I655="",M655="",O655="")),"Preenchimento incompleto: fonte do preço sem empresa e(ou) preço associados e(ou) validade do orçamento e(ou) modalidade de cálculo associados - B06.01",
IF(AND(L656&lt;&gt;"",OR(K656="",I656="",M656="",O655="")),"Preenchimento incompleto: fonte do preço sem empresa e(ou) preço associados e(ou) validade do orçamento e(ou) modalidade de cálculo associados - B06.02",
IF(AND(L657&lt;&gt;"",OR(K657="",I657="",M657="",O655="")),"Preenchimento incompleto: fonte do preço sem empresa e(ou) preço associados e(ou) validade do orçamento e(ou) modalidade de cálculo associados - B06.03",
IF(AND(L658&lt;&gt;"",OR(K658="",I658="",M658="",O655="")),"Preenchimento incompleto: fonte do preço sem empresa e(ou) preço associados e(ou) validade do orçamento e(ou) modalidade de cálculo associados - B06.04",
IF(AND(L659&lt;&gt;"",OR(K659="",I659="",M659="",O655="")),"Preenchimento incompleto: fonte do preço sem empresa e(ou) preço associados e(ou) validade do orçamento e(ou) modalidade de cálculo associados - B06.05",
IF(AND(M655&lt;&gt;"",OR(K655="",I655="",L655="",O655="")),"Preenchimento incompleto: validade do orçamento sem empresa e(ou) preço associados e(ou) fonte do preço e(ou) modalidade de cálculo associados - B07.01",
IF(AND(M656&lt;&gt;"",OR(K656="",I656="",L656="",O655="")),"Preenchimento incompleto: validade do orçamento sem empresa e(ou) preço associados e(ou) fonte do preço e(ou) modalidade de cálculo associados - B07.02",
IF(AND(M657&lt;&gt;"",OR(K657="",I657="",L657="",O655="")),"Preenchimento incompleto: validade do orçamento sem empresa e(ou) preço associados e(ou) fonte do preço e(ou) modalidade de cálculo associados - B07.03",
IF(AND(M658&lt;&gt;"",OR(K658="",I658="",L658="",O655="")),"Preenchimento incompleto: validade do orçamento sem empresa e(ou) preço associados e(ou) fonte do preço e(ou) modalidade de cálculo associados - B07.04",
IF(AND(M659&lt;&gt;"",OR(K659="",I659="",L659="",O655="")),"Preenchimento incompleto: validade do orçamento sem empresa e(ou) preço associados e(ou) fonte do preço e(ou) modalidade de cálculo associados - B07.05",
IF(O655="","Preenchimento incompleto: modalidade de cálculo não informada - B08.01",
IF(V655="Erro: há repetição de empresa de mídia especializada para o item sendo precificado - B09.01a05","Erro: há repetição de empresa de mídia especializada para o item sendo precificado - B09.01a05",
IF(W655="Erro: há repetição de empresa de orçamento de empresa para o item sendo precificado - B10.01a05","Erro: há repetição de empresa de orçamento de empresa para o item sendo precificado - B10.01a05",
IF(X655="Erro: a fonte de preços informada é incompatível com compras governamentais - B11.01a05","Erro: a fonte de preços informada é incompatível com compras governamentais - B11.01a05",
IF(Y655="Erro: a fonte de preços informada é incompatível com compras governamentais - B12.01a05","Erro: a fonte de preços informada é incompatível com compras governamentais - B12.01a05",
IF(Z655="Erro: há linhas sendo puladas - B13.01a04","Erro: há linhas sendo puladas - B13.01a04",
IF(AA655="Erro: há linhas sendo puladas - B14.01a05","Erro: há linhas sendo puladas - B14.01a05",
IF(AB655="Erro: há linhas sendo puladas - B15.01a05","Erro: há linhas sendo puladas - B15.01a05",
IF(AC655="Erro: há linhas sendo puladas - B16.01a05","Erro: há linhas sendo puladas - B16.01a05",
IF(AND(P655&lt;&gt;"",P655=0),"Preenchimento incompleto: número de propostas válidas igual a zero - B17.01",
"Preenchimento correto"))))))))))))))))))))))))))))))))))</f>
        <v/>
      </c>
      <c r="U655" s="23"/>
      <c r="V655" s="121" t="str">
        <f t="shared" ref="V655" si="2305" xml:space="preserve">
IF(COUNTIFS(I655:I659,I655,L655:L659,"=Mídia especializada")&gt;1,"Erro: há repetição de empresa de mídia especializada para o item sendo precificado - B09.01a05",
IF(COUNTIFS(I655:I659,I656,L655:L659,"=Mídia especializada")&gt;1,"Erro: há repetição de empresa de mídia especializada para o item sendo precificado - B09.01a05",
IF(COUNTIFS(I655:I659,I657,L655:L659,"=Mídia especializada")&gt;1,"Erro: há repetição de empresa de mídia especializada para o item sendo precificado - B09.01a05",
IF(COUNTIFS(I655:I659,I658,L655:L659,"=Mídia especializada")&gt;1,"Erro: há repetição de empresa de mídia especializada para o item sendo precificado - B09.01a05",
IF(COUNTIFS(I655:I659,I659,L655:L659,"=Mídia especializada")&gt;1,"Erro: há repetição de empresa de mídia especializada para o item sendo precificado - B09.01a05",
"***")))))</f>
        <v>***</v>
      </c>
      <c r="W655" s="119" t="str">
        <f t="shared" ref="W655" si="2306" xml:space="preserve">
IF(COUNTIFS(I655:I659,I655,L655:L659,"=Orçamento de empresa")&gt;1,"Erro: há repetição de empresa de orçamento de empresa para o item sendo precificado - B10.01a05",
IF(COUNTIFS(I655:I659,I656,L655:L659,"=Orçamento de empresa")&gt;1,"Erro: há repetição de empresa de orçamento de empresa para o item sendo precificado - B10.01a05",
IF(COUNTIFS(I655:I659,I657,L655:L659,"=Orçamento de empresa")&gt;1,"Erro: há repetição de empresa de orçamento de empresa para o item sendo precificado - B10.01a05",
IF(COUNTIFS(I655:I659,I658,L655:L659,"=Orçamento de empresa")&gt;1,"Erro: há repetição de empresa de orçamento de empresa para o item sendo precificado - B10.01a05",
IF(COUNTIFS(I655:I659,I659,L655:L659,"=Orçamento de empresa")&gt;1,"Erro: há repetição de empresa de orçamento de empresa para o item sendo precificado - B10.01a05",
"***")))))</f>
        <v>***</v>
      </c>
      <c r="X655" s="119" t="str">
        <f t="shared" ref="X655" si="2307" xml:space="preserve">
IF(AND(I655="Compras governamentais",K655&lt;&gt;"",L655="Orçamento de empresa"),"Erro: a fonte de preços informada é incompatível com compras governamentais - B11.01a05",
IF(AND(I656="Compras governamentais",K656&lt;&gt;"",L656="Orçamento de empresa"),"Erro: a fonte de preços informada é incompatível com compras governamentais - B11.01a05",
IF(AND(I657="Compras governamentais",K657&lt;&gt;"",L657="Orçamento de empresa"),"Erro: a fonte de preços informada é incompatível com compras governamentais - B11.01a05",
IF(AND(I658="Compras governamentais",K658&lt;&gt;"",L658="Orçamento de empresa"),"Erro: a fonte de preços informada é incompatível com compras governamentais - B11.01a05",
IF(AND(I659="Compras governamentais",K659&lt;&gt;"",L659="Orçamento de empresa"),"Erro: a fonte de preços informada é incompatível com compras governamentais - B11.01a05",
"***")))))</f>
        <v>***</v>
      </c>
      <c r="Y655" s="119" t="str">
        <f t="shared" ref="Y655" si="2308" xml:space="preserve">
IF(AND(I655="Compras governamentais",K655&lt;&gt;"",L655="Mídia especializada"),"Erro: a fonte de preços informada é incompatível com compras governamentais - B12.01a05",
IF(AND(I656="Compras governamentais",K656&lt;&gt;"",L656="Mídia especializada"),"Erro: a fonte de preços informada é incompatível com compras governamentais - B12.01a05",
IF(AND(I657="Compras governamentais",K657&lt;&gt;"",L657="Mídia especializada"),"Erro: a fonte de preços informada é incompatível com compras governamentais - B12.01a05",
IF(AND(I658="Compras governamentais",K658&lt;&gt;"",L658="Mídia especializada"),"Erro: a fonte de preços informada é incompatível com compras governamentais - B12.01a05",
IF(AND(I659="Compras governamentais",K659&lt;&gt;"",L659="Mídia especializada"),"Erro: a fonte de preços informada é incompatível com compras governamentais - B12.01a05",
"***")))))</f>
        <v>***</v>
      </c>
      <c r="Z655" s="119" t="str">
        <f t="shared" ref="Z655" si="2309" xml:space="preserve">
IF(AND(I656&lt;&gt;"",OR(I655="")),"Erro: há linhas sendo puladas - B13.01a04",
IF(AND(I657&lt;&gt;"",OR(I655="",I656="")),"Erro: há linhas sendo puladas - B13.01a04",
IF(AND(I658&lt;&gt;"",OR(I655="",I656="",I657="")),"Erro: há linhas sendo puladas - B13.01a04",
IF(AND(I659&lt;&gt;"",OR(I655="",I656="",I657="",I658="")),"Erro: há linhas sendo puladas - B13.01a04",
"***"))))</f>
        <v>***</v>
      </c>
      <c r="AA655" s="119" t="str">
        <f t="shared" ref="AA655" si="2310" xml:space="preserve">
IF(AND(K656&lt;&gt;"",OR(K655="")),"Erro: há linhas sendo puladas - B14.01a05",
IF(AND(K657&lt;&gt;"",OR(K655="",K656="")),"Erro: há linhas sendo puladas - B14.01a05",
IF(AND(K658&lt;&gt;"",OR(K655="",K656="",K657="")),"Erro: há linhas sendo puladas - B14.01a05",
IF(AND(K659&lt;&gt;"",OR(K655="",K656="",K657="",K658="")),"Erro: há linhas sendo puladas - B14.01a05",
"***"))))</f>
        <v>***</v>
      </c>
      <c r="AB655" s="119" t="str">
        <f t="shared" ref="AB655" si="2311" xml:space="preserve">
IF(AND(L656&lt;&gt;"",OR(L655="")),"Erro: há linhas sendo puladas - B15.01a05",
IF(AND(L657&lt;&gt;"",OR(L655="",L656="")),"Erro: há linhas sendo puladas - B15.01a05",
IF(AND(L658&lt;&gt;"",OR(L655="",L656="",L657="")),"Erro: há linhas sendo puladas - B15.01a05",
IF(AND(L659&lt;&gt;"",OR(L655="",L656="",L657="",L658="")),"Erro: há linhas sendo puladas - B15.01a05",
"***"))))</f>
        <v>***</v>
      </c>
      <c r="AC655" s="119" t="str">
        <f t="shared" ref="AC655" si="2312" xml:space="preserve">
IF(AND(M656&lt;&gt;"",OR(M655="")),"Erro: há linhas sendo puladas - B16.01a05",
IF(AND(M657&lt;&gt;"",OR(M655="",M656="")),"Erro: há linhas sendo puladas - B16.01a05",
IF(AND(M658&lt;&gt;"",OR(M655="",M656="",M657="")),"Erro: há linhas sendo puladas - B16.01a05",
IF(AND(M659&lt;&gt;"",OR(M655="",M656="",M657="",M658="")),"Erro: há linhas sendo puladas - B16.01a05",
"***"))))</f>
        <v>***</v>
      </c>
      <c r="AD655" s="131" t="str">
        <f t="shared" ref="AD655" si="2313" xml:space="preserve">
IF(T655&lt;&gt;"Preenchimento correto","",
IF(K655="","",
IF(M655="Não válido","",
K655)))</f>
        <v/>
      </c>
    </row>
    <row r="656" spans="1:30" ht="15" customHeight="1">
      <c r="A656" s="242"/>
      <c r="B656" s="216"/>
      <c r="C656" s="217"/>
      <c r="D656" s="218"/>
      <c r="E656" s="219"/>
      <c r="F656" s="220"/>
      <c r="G656" s="221"/>
      <c r="H656" s="35">
        <v>2</v>
      </c>
      <c r="I656" s="172"/>
      <c r="J656" s="36" t="str">
        <f xml:space="preserve">
IF(I656="","",
VLOOKUP(I656,'BD EMPRES'!$B$8:$C$507,2,FALSE))</f>
        <v/>
      </c>
      <c r="K656" s="178"/>
      <c r="L656" s="179"/>
      <c r="M656" s="179"/>
      <c r="N656" s="180"/>
      <c r="O656" s="223"/>
      <c r="P656" s="228"/>
      <c r="Q656" s="230"/>
      <c r="R656" s="232"/>
      <c r="S656" s="234"/>
      <c r="T656" s="236"/>
      <c r="U656" s="23"/>
      <c r="V656" s="122"/>
      <c r="W656" s="118"/>
      <c r="X656" s="118"/>
      <c r="Y656" s="118"/>
      <c r="Z656" s="118"/>
      <c r="AA656" s="118"/>
      <c r="AB656" s="118"/>
      <c r="AC656" s="118"/>
      <c r="AD656" s="132" t="str">
        <f t="shared" ref="AD656" si="2314" xml:space="preserve">
IF(T655&lt;&gt;"Preenchimento correto","",
IF(K656="","",
IF(M656="Não válido","",
K656)))</f>
        <v/>
      </c>
    </row>
    <row r="657" spans="1:30" ht="15" customHeight="1">
      <c r="A657" s="242"/>
      <c r="B657" s="216"/>
      <c r="C657" s="217"/>
      <c r="D657" s="218"/>
      <c r="E657" s="219"/>
      <c r="F657" s="220"/>
      <c r="G657" s="221"/>
      <c r="H657" s="35">
        <v>3</v>
      </c>
      <c r="I657" s="172"/>
      <c r="J657" s="36" t="str">
        <f xml:space="preserve">
IF(I657="","",
VLOOKUP(I657,'BD EMPRES'!$B$8:$C$507,2,FALSE))</f>
        <v/>
      </c>
      <c r="K657" s="178"/>
      <c r="L657" s="179"/>
      <c r="M657" s="179"/>
      <c r="N657" s="180"/>
      <c r="O657" s="223"/>
      <c r="P657" s="228"/>
      <c r="Q657" s="230"/>
      <c r="R657" s="232"/>
      <c r="S657" s="234"/>
      <c r="T657" s="236"/>
      <c r="U657" s="23"/>
      <c r="V657" s="122"/>
      <c r="W657" s="118"/>
      <c r="X657" s="118"/>
      <c r="Y657" s="118"/>
      <c r="Z657" s="118"/>
      <c r="AA657" s="118"/>
      <c r="AB657" s="118"/>
      <c r="AC657" s="118"/>
      <c r="AD657" s="132" t="str">
        <f t="shared" ref="AD657" si="2315" xml:space="preserve">
IF(T655&lt;&gt;"Preenchimento correto","",
IF(K657="","",
IF(M657="Não válido","",
K657)))</f>
        <v/>
      </c>
    </row>
    <row r="658" spans="1:30" ht="15" customHeight="1">
      <c r="A658" s="242"/>
      <c r="B658" s="216"/>
      <c r="C658" s="217"/>
      <c r="D658" s="218"/>
      <c r="E658" s="219"/>
      <c r="F658" s="220"/>
      <c r="G658" s="221"/>
      <c r="H658" s="35">
        <v>4</v>
      </c>
      <c r="I658" s="172"/>
      <c r="J658" s="36" t="str">
        <f xml:space="preserve">
IF(I658="","",
VLOOKUP(I658,'BD EMPRES'!$B$8:$C$507,2,FALSE))</f>
        <v/>
      </c>
      <c r="K658" s="178"/>
      <c r="L658" s="179"/>
      <c r="M658" s="179"/>
      <c r="N658" s="180"/>
      <c r="O658" s="223"/>
      <c r="P658" s="228"/>
      <c r="Q658" s="230"/>
      <c r="R658" s="232"/>
      <c r="S658" s="234"/>
      <c r="T658" s="236"/>
      <c r="U658" s="23"/>
      <c r="V658" s="122"/>
      <c r="W658" s="118"/>
      <c r="X658" s="118"/>
      <c r="Y658" s="118"/>
      <c r="Z658" s="118"/>
      <c r="AA658" s="118"/>
      <c r="AB658" s="118"/>
      <c r="AC658" s="118"/>
      <c r="AD658" s="132" t="str">
        <f t="shared" ref="AD658" si="2316" xml:space="preserve">
IF(T655&lt;&gt;"Preenchimento correto","",
IF(K658="","",
IF(M658="Não válido","",
K658)))</f>
        <v/>
      </c>
    </row>
    <row r="659" spans="1:30" ht="15" customHeight="1">
      <c r="A659" s="242"/>
      <c r="B659" s="216"/>
      <c r="C659" s="217"/>
      <c r="D659" s="218"/>
      <c r="E659" s="219"/>
      <c r="F659" s="220"/>
      <c r="G659" s="221"/>
      <c r="H659" s="37">
        <v>5</v>
      </c>
      <c r="I659" s="172"/>
      <c r="J659" s="38" t="str">
        <f xml:space="preserve">
IF(I659="","",
VLOOKUP(I659,'BD EMPRES'!$B$8:$C$507,2,FALSE))</f>
        <v/>
      </c>
      <c r="K659" s="183"/>
      <c r="L659" s="181"/>
      <c r="M659" s="181"/>
      <c r="N659" s="182"/>
      <c r="O659" s="224"/>
      <c r="P659" s="228"/>
      <c r="Q659" s="230"/>
      <c r="R659" s="232"/>
      <c r="S659" s="234"/>
      <c r="T659" s="236"/>
      <c r="U659" s="23"/>
      <c r="V659" s="133"/>
      <c r="W659" s="134"/>
      <c r="X659" s="134"/>
      <c r="Y659" s="134"/>
      <c r="Z659" s="134"/>
      <c r="AA659" s="134"/>
      <c r="AB659" s="134"/>
      <c r="AC659" s="134"/>
      <c r="AD659" s="135" t="str">
        <f t="shared" ref="AD659" si="2317" xml:space="preserve">
IF(T655&gt;"Preenchimento correto","",
IF(K659="","",
IF(M659="Não válido","",
K659)))</f>
        <v/>
      </c>
    </row>
    <row r="660" spans="1:30" ht="15" customHeight="1">
      <c r="A660" s="242"/>
      <c r="B660" s="216" t="str">
        <f>IF(OR('BD ITEM'!$Q142&lt;&gt;"Preenchimento correto"),"",'BD ITEM'!B142)</f>
        <v/>
      </c>
      <c r="C660" s="217" t="str">
        <f>IF(OR('BD ITEM'!$Q142&lt;&gt;"Preenchimento correto"),"",'BD ITEM'!C142)</f>
        <v/>
      </c>
      <c r="D660" s="218" t="str">
        <f>IF(OR('BD ITEM'!$Q142&lt;&gt;"Preenchimento correto"),"",'BD ITEM'!D142)</f>
        <v/>
      </c>
      <c r="E660" s="219" t="str">
        <f>IF(OR('BD ITEM'!$Q142&lt;&gt;"Preenchimento correto"),"",'BD ITEM'!J142)</f>
        <v/>
      </c>
      <c r="F660" s="220" t="str">
        <f>IF(OR('BD ITEM'!$Q142&lt;&gt;"Preenchimento correto"),"",'BD ITEM'!K142)</f>
        <v/>
      </c>
      <c r="G660" s="221" t="str">
        <f>IF(OR('BD ITEM'!$Q142&lt;&gt;"Preenchimento correto"),"",'BD ITEM'!L142)</f>
        <v/>
      </c>
      <c r="H660" s="39">
        <v>1</v>
      </c>
      <c r="I660" s="173"/>
      <c r="J660" s="34" t="str">
        <f xml:space="preserve">
IF(I660="","",
VLOOKUP(I660,'BD EMPRES'!$B$8:$C$507,2,FALSE))</f>
        <v/>
      </c>
      <c r="K660" s="175"/>
      <c r="L660" s="176"/>
      <c r="M660" s="176"/>
      <c r="N660" s="177"/>
      <c r="O660" s="222"/>
      <c r="P660" s="228" t="str">
        <f t="shared" ref="P660" si="2318" xml:space="preserve">
IF(AND(K660="",K661="",K662="",K663="",K664=""),"",
COUNTIFS(K660:K664,"&lt;&gt;""",M660:M664,"=Válido"))</f>
        <v/>
      </c>
      <c r="Q660" s="230" t="str">
        <f t="shared" ref="Q660" si="2319" xml:space="preserve">
IF(T660&lt;&gt;"Preenchimento correto","",
IF(P660=1,0,
IF(P660=0,"",
IF(P660="","",
ROUND(_xlfn.STDEV.S(AD660:AD664)/AVERAGE(AD660:AD664),4)))))</f>
        <v/>
      </c>
      <c r="R660" s="232" t="str">
        <f t="shared" ref="R660" si="2320" xml:space="preserve">
IF(T660&lt;&gt;"Preenchimento correto","",
IF(P660="","",
IF(P660=0,"",
IF(O660="","",
IF(O660="Menor valor",MIN(AD660:AD664),
IF(AND(O660="Tend. central",Q660&lt;=0.25),ROUND(AVERAGE(AD660:AD664),2),
IF(AND(O660="Tend. central",Q660&gt;0.25),ROUND(MEDIAN(AD660:AD664),2))))))))</f>
        <v/>
      </c>
      <c r="S660" s="234" t="str">
        <f t="shared" ref="S660" si="2321" xml:space="preserve">
IF(T660&lt;&gt;"Preenchimento correto","",
IF(O660="","",
IF(P660="","",
IF(P660=0,"",
IF(OR(G660="",R660=""),"",
G660*R660)))))</f>
        <v/>
      </c>
      <c r="T660" s="236" t="str">
        <f t="shared" ref="T660" si="2322" xml:space="preserve">
IF(AND(A660="",B660="",I660="",I661="",I662="",I663="",I664="",K660="",K661="",K662="",K663="",K664="",L660="",L661="",L662="",L663="",L664="",M660="",M661="",M662="",M663="",M664="",O660=""),"",
IF(A660="","Preenchimento incompleto: falta informar o ID SEC - B01.01",
IF(AND(A660&lt;&gt;"",B660&lt;&gt;"",I660="",I661="",I662="",I663="",I664="",K660="",K661="",K662="",K663="",K664="",L660="",L661="",L662="",L663="",L664="",M660="",M661="",M662="",M663="",M664="",O660=""),"Preenchimento incompleto: item sem nenhuma informação de empresa e preço e fonte de preço e validade do orçamento e modalidade de cálculo - B02.01",
IF(AND(B660="",OR(I660&lt;&gt;"",I661&lt;&gt;"",I662&lt;&gt;"",I663&lt;&gt;"",I664&lt;&gt;"",K660&lt;&gt;"",K661&lt;&gt;"",K662&lt;&gt;"",K663&lt;&gt;"",K664&lt;&gt;"",L660&lt;&gt;"",L661&lt;&gt;"",L662&lt;&gt;"",L663&lt;&gt;"",L664&lt;&gt;"",M660&lt;&gt;"",M661&lt;&gt;"",M662&lt;&gt;"",M663&lt;&gt;"",M664&lt;&gt;"",O660&lt;&gt;"")),"Erro: há empresa(s) e/ou preço(s) e/ou fonte(s) de preço e/ou validade(s) do orçamento e/ou modalidade de cálculo informados para item inexistente - B03.01",
IF(AND(I660&lt;&gt;"",OR(K660="",L660="",M660="",O660="")),"Preenchimento incompleto: empresa sem preço e(ou) fonte de preço e(ou) validade do orçamento e(ou) modalidade de cálculo associados - B04.01",
IF(AND(I661&lt;&gt;"",OR(K661="",L661="",M661="",O660="")),"Preenchimento incompleto: empresa sem preço e(ou) fonte de preço e(ou) validade do orçamento e(ou) modalidade de cálculo associados - B04.02",
IF(AND(I662&lt;&gt;"",OR(K662="",L662="",M662="",O660="")),"Preenchimento incompleto: empresa sem preço e(ou) fonte de preço e(ou) validade do orçamento e(ou) modalidade de cálculo associados - B04.03",
IF(AND(I663&lt;&gt;"",OR(K663="",L663="",M663="",O660="")),"Preenchimento incompleto: empresa sem preço e(ou) fonte de preço e(ou) validade do orçamento e(ou) modalidade de cálculo associados - B04.04",
IF(AND(I664&lt;&gt;"",OR(K664="",L664="",M664="",O660="")),"Preenchimento incompleto: empresa sem preço e(ou) fonte de preço e(ou) validade do orçamento e(ou) modalidade de cálculo associados - B04.05",
IF(AND(K660&lt;&gt;"",OR(I660="",L660="",M660="",O660="")),"Preenchimento incompleto: preço sem empresa e(ou) fonte do preço associados e(ou) validade do orçamento e(ou) modalidade de cálculo associados - B05.01",
IF(AND(K661&lt;&gt;"",OR(I661="",L661="",M661="",O660="")),"Preenchimento incompleto: preço sem empresa e(ou) fonte do preço associados e(ou) validade do orçamento e(ou) modalidade de cálculo associados - B05.02",
IF(AND(K662&lt;&gt;"",OR(I662="",L662="",M662="",O660="")),"Preenchimento incompleto: preço sem empresa e(ou) fonte do preço associados e(ou) validade do orçamento e(ou) modalidade de cálculo associados - B05.03",
IF(AND(K663&lt;&gt;"",OR(I663="",L663="",M663="",O660="")),"Preenchimento incompleto: preço sem empresa e(ou) fonte do preço associados e(ou) validade do orçamento e(ou) modalidade de cálculo associados - B05.04",
IF(AND(K664&lt;&gt;"",OR(I664="",L664="",M664="",O660="")),"Preenchimento incompleto: preço sem empresa e(ou) fonte do preço associados e(ou) validade do orçamento e(ou) modalidade de cálculo associados - B05.05",
IF(AND(L660&lt;&gt;"",OR(K660="",I660="",M660="",O660="")),"Preenchimento incompleto: fonte do preço sem empresa e(ou) preço associados e(ou) validade do orçamento e(ou) modalidade de cálculo associados - B06.01",
IF(AND(L661&lt;&gt;"",OR(K661="",I661="",M661="",O660="")),"Preenchimento incompleto: fonte do preço sem empresa e(ou) preço associados e(ou) validade do orçamento e(ou) modalidade de cálculo associados - B06.02",
IF(AND(L662&lt;&gt;"",OR(K662="",I662="",M662="",O660="")),"Preenchimento incompleto: fonte do preço sem empresa e(ou) preço associados e(ou) validade do orçamento e(ou) modalidade de cálculo associados - B06.03",
IF(AND(L663&lt;&gt;"",OR(K663="",I663="",M663="",O660="")),"Preenchimento incompleto: fonte do preço sem empresa e(ou) preço associados e(ou) validade do orçamento e(ou) modalidade de cálculo associados - B06.04",
IF(AND(L664&lt;&gt;"",OR(K664="",I664="",M664="",O660="")),"Preenchimento incompleto: fonte do preço sem empresa e(ou) preço associados e(ou) validade do orçamento e(ou) modalidade de cálculo associados - B06.05",
IF(AND(M660&lt;&gt;"",OR(K660="",I660="",L660="",O660="")),"Preenchimento incompleto: validade do orçamento sem empresa e(ou) preço associados e(ou) fonte do preço e(ou) modalidade de cálculo associados - B07.01",
IF(AND(M661&lt;&gt;"",OR(K661="",I661="",L661="",O660="")),"Preenchimento incompleto: validade do orçamento sem empresa e(ou) preço associados e(ou) fonte do preço e(ou) modalidade de cálculo associados - B07.02",
IF(AND(M662&lt;&gt;"",OR(K662="",I662="",L662="",O660="")),"Preenchimento incompleto: validade do orçamento sem empresa e(ou) preço associados e(ou) fonte do preço e(ou) modalidade de cálculo associados - B07.03",
IF(AND(M663&lt;&gt;"",OR(K663="",I663="",L663="",O660="")),"Preenchimento incompleto: validade do orçamento sem empresa e(ou) preço associados e(ou) fonte do preço e(ou) modalidade de cálculo associados - B07.04",
IF(AND(M664&lt;&gt;"",OR(K664="",I664="",L664="",O660="")),"Preenchimento incompleto: validade do orçamento sem empresa e(ou) preço associados e(ou) fonte do preço e(ou) modalidade de cálculo associados - B07.05",
IF(O660="","Preenchimento incompleto: modalidade de cálculo não informada - B08.01",
IF(V660="Erro: há repetição de empresa de mídia especializada para o item sendo precificado - B09.01a05","Erro: há repetição de empresa de mídia especializada para o item sendo precificado - B09.01a05",
IF(W660="Erro: há repetição de empresa de orçamento de empresa para o item sendo precificado - B10.01a05","Erro: há repetição de empresa de orçamento de empresa para o item sendo precificado - B10.01a05",
IF(X660="Erro: a fonte de preços informada é incompatível com compras governamentais - B11.01a05","Erro: a fonte de preços informada é incompatível com compras governamentais - B11.01a05",
IF(Y660="Erro: a fonte de preços informada é incompatível com compras governamentais - B12.01a05","Erro: a fonte de preços informada é incompatível com compras governamentais - B12.01a05",
IF(Z660="Erro: há linhas sendo puladas - B13.01a04","Erro: há linhas sendo puladas - B13.01a04",
IF(AA660="Erro: há linhas sendo puladas - B14.01a05","Erro: há linhas sendo puladas - B14.01a05",
IF(AB660="Erro: há linhas sendo puladas - B15.01a05","Erro: há linhas sendo puladas - B15.01a05",
IF(AC660="Erro: há linhas sendo puladas - B16.01a05","Erro: há linhas sendo puladas - B16.01a05",
IF(AND(P660&lt;&gt;"",P660=0),"Preenchimento incompleto: número de propostas válidas igual a zero - B17.01",
"Preenchimento correto"))))))))))))))))))))))))))))))))))</f>
        <v/>
      </c>
      <c r="U660" s="23"/>
      <c r="V660" s="121" t="str">
        <f t="shared" ref="V660" si="2323" xml:space="preserve">
IF(COUNTIFS(I660:I664,I660,L660:L664,"=Mídia especializada")&gt;1,"Erro: há repetição de empresa de mídia especializada para o item sendo precificado - B09.01a05",
IF(COUNTIFS(I660:I664,I661,L660:L664,"=Mídia especializada")&gt;1,"Erro: há repetição de empresa de mídia especializada para o item sendo precificado - B09.01a05",
IF(COUNTIFS(I660:I664,I662,L660:L664,"=Mídia especializada")&gt;1,"Erro: há repetição de empresa de mídia especializada para o item sendo precificado - B09.01a05",
IF(COUNTIFS(I660:I664,I663,L660:L664,"=Mídia especializada")&gt;1,"Erro: há repetição de empresa de mídia especializada para o item sendo precificado - B09.01a05",
IF(COUNTIFS(I660:I664,I664,L660:L664,"=Mídia especializada")&gt;1,"Erro: há repetição de empresa de mídia especializada para o item sendo precificado - B09.01a05",
"***")))))</f>
        <v>***</v>
      </c>
      <c r="W660" s="119" t="str">
        <f t="shared" ref="W660" si="2324" xml:space="preserve">
IF(COUNTIFS(I660:I664,I660,L660:L664,"=Orçamento de empresa")&gt;1,"Erro: há repetição de empresa de orçamento de empresa para o item sendo precificado - B10.01a05",
IF(COUNTIFS(I660:I664,I661,L660:L664,"=Orçamento de empresa")&gt;1,"Erro: há repetição de empresa de orçamento de empresa para o item sendo precificado - B10.01a05",
IF(COUNTIFS(I660:I664,I662,L660:L664,"=Orçamento de empresa")&gt;1,"Erro: há repetição de empresa de orçamento de empresa para o item sendo precificado - B10.01a05",
IF(COUNTIFS(I660:I664,I663,L660:L664,"=Orçamento de empresa")&gt;1,"Erro: há repetição de empresa de orçamento de empresa para o item sendo precificado - B10.01a05",
IF(COUNTIFS(I660:I664,I664,L660:L664,"=Orçamento de empresa")&gt;1,"Erro: há repetição de empresa de orçamento de empresa para o item sendo precificado - B10.01a05",
"***")))))</f>
        <v>***</v>
      </c>
      <c r="X660" s="119" t="str">
        <f t="shared" ref="X660" si="2325" xml:space="preserve">
IF(AND(I660="Compras governamentais",K660&lt;&gt;"",L660="Orçamento de empresa"),"Erro: a fonte de preços informada é incompatível com compras governamentais - B11.01a05",
IF(AND(I661="Compras governamentais",K661&lt;&gt;"",L661="Orçamento de empresa"),"Erro: a fonte de preços informada é incompatível com compras governamentais - B11.01a05",
IF(AND(I662="Compras governamentais",K662&lt;&gt;"",L662="Orçamento de empresa"),"Erro: a fonte de preços informada é incompatível com compras governamentais - B11.01a05",
IF(AND(I663="Compras governamentais",K663&lt;&gt;"",L663="Orçamento de empresa"),"Erro: a fonte de preços informada é incompatível com compras governamentais - B11.01a05",
IF(AND(I664="Compras governamentais",K664&lt;&gt;"",L664="Orçamento de empresa"),"Erro: a fonte de preços informada é incompatível com compras governamentais - B11.01a05",
"***")))))</f>
        <v>***</v>
      </c>
      <c r="Y660" s="119" t="str">
        <f t="shared" ref="Y660" si="2326" xml:space="preserve">
IF(AND(I660="Compras governamentais",K660&lt;&gt;"",L660="Mídia especializada"),"Erro: a fonte de preços informada é incompatível com compras governamentais - B12.01a05",
IF(AND(I661="Compras governamentais",K661&lt;&gt;"",L661="Mídia especializada"),"Erro: a fonte de preços informada é incompatível com compras governamentais - B12.01a05",
IF(AND(I662="Compras governamentais",K662&lt;&gt;"",L662="Mídia especializada"),"Erro: a fonte de preços informada é incompatível com compras governamentais - B12.01a05",
IF(AND(I663="Compras governamentais",K663&lt;&gt;"",L663="Mídia especializada"),"Erro: a fonte de preços informada é incompatível com compras governamentais - B12.01a05",
IF(AND(I664="Compras governamentais",K664&lt;&gt;"",L664="Mídia especializada"),"Erro: a fonte de preços informada é incompatível com compras governamentais - B12.01a05",
"***")))))</f>
        <v>***</v>
      </c>
      <c r="Z660" s="119" t="str">
        <f t="shared" ref="Z660" si="2327" xml:space="preserve">
IF(AND(I661&lt;&gt;"",OR(I660="")),"Erro: há linhas sendo puladas - B13.01a04",
IF(AND(I662&lt;&gt;"",OR(I660="",I661="")),"Erro: há linhas sendo puladas - B13.01a04",
IF(AND(I663&lt;&gt;"",OR(I660="",I661="",I662="")),"Erro: há linhas sendo puladas - B13.01a04",
IF(AND(I664&lt;&gt;"",OR(I660="",I661="",I662="",I663="")),"Erro: há linhas sendo puladas - B13.01a04",
"***"))))</f>
        <v>***</v>
      </c>
      <c r="AA660" s="119" t="str">
        <f t="shared" ref="AA660" si="2328" xml:space="preserve">
IF(AND(K661&lt;&gt;"",OR(K660="")),"Erro: há linhas sendo puladas - B14.01a05",
IF(AND(K662&lt;&gt;"",OR(K660="",K661="")),"Erro: há linhas sendo puladas - B14.01a05",
IF(AND(K663&lt;&gt;"",OR(K660="",K661="",K662="")),"Erro: há linhas sendo puladas - B14.01a05",
IF(AND(K664&lt;&gt;"",OR(K660="",K661="",K662="",K663="")),"Erro: há linhas sendo puladas - B14.01a05",
"***"))))</f>
        <v>***</v>
      </c>
      <c r="AB660" s="119" t="str">
        <f t="shared" ref="AB660" si="2329" xml:space="preserve">
IF(AND(L661&lt;&gt;"",OR(L660="")),"Erro: há linhas sendo puladas - B15.01a05",
IF(AND(L662&lt;&gt;"",OR(L660="",L661="")),"Erro: há linhas sendo puladas - B15.01a05",
IF(AND(L663&lt;&gt;"",OR(L660="",L661="",L662="")),"Erro: há linhas sendo puladas - B15.01a05",
IF(AND(L664&lt;&gt;"",OR(L660="",L661="",L662="",L663="")),"Erro: há linhas sendo puladas - B15.01a05",
"***"))))</f>
        <v>***</v>
      </c>
      <c r="AC660" s="119" t="str">
        <f t="shared" ref="AC660" si="2330" xml:space="preserve">
IF(AND(M661&lt;&gt;"",OR(M660="")),"Erro: há linhas sendo puladas - B16.01a05",
IF(AND(M662&lt;&gt;"",OR(M660="",M661="")),"Erro: há linhas sendo puladas - B16.01a05",
IF(AND(M663&lt;&gt;"",OR(M660="",M661="",M662="")),"Erro: há linhas sendo puladas - B16.01a05",
IF(AND(M664&lt;&gt;"",OR(M660="",M661="",M662="",M663="")),"Erro: há linhas sendo puladas - B16.01a05",
"***"))))</f>
        <v>***</v>
      </c>
      <c r="AD660" s="131" t="str">
        <f t="shared" ref="AD660" si="2331" xml:space="preserve">
IF(T660&lt;&gt;"Preenchimento correto","",
IF(K660="","",
IF(M660="Não válido","",
K660)))</f>
        <v/>
      </c>
    </row>
    <row r="661" spans="1:30" ht="15" customHeight="1">
      <c r="A661" s="242"/>
      <c r="B661" s="216"/>
      <c r="C661" s="217"/>
      <c r="D661" s="218"/>
      <c r="E661" s="219"/>
      <c r="F661" s="220"/>
      <c r="G661" s="221"/>
      <c r="H661" s="35">
        <v>2</v>
      </c>
      <c r="I661" s="172"/>
      <c r="J661" s="36" t="str">
        <f xml:space="preserve">
IF(I661="","",
VLOOKUP(I661,'BD EMPRES'!$B$8:$C$507,2,FALSE))</f>
        <v/>
      </c>
      <c r="K661" s="178"/>
      <c r="L661" s="179"/>
      <c r="M661" s="179"/>
      <c r="N661" s="180"/>
      <c r="O661" s="223"/>
      <c r="P661" s="228"/>
      <c r="Q661" s="230"/>
      <c r="R661" s="232"/>
      <c r="S661" s="234"/>
      <c r="T661" s="236"/>
      <c r="U661" s="23"/>
      <c r="V661" s="122"/>
      <c r="W661" s="118"/>
      <c r="X661" s="118"/>
      <c r="Y661" s="118"/>
      <c r="Z661" s="118"/>
      <c r="AA661" s="118"/>
      <c r="AB661" s="118"/>
      <c r="AC661" s="118"/>
      <c r="AD661" s="132" t="str">
        <f t="shared" ref="AD661" si="2332" xml:space="preserve">
IF(T660&lt;&gt;"Preenchimento correto","",
IF(K661="","",
IF(M661="Não válido","",
K661)))</f>
        <v/>
      </c>
    </row>
    <row r="662" spans="1:30" ht="15" customHeight="1">
      <c r="A662" s="242"/>
      <c r="B662" s="216"/>
      <c r="C662" s="217"/>
      <c r="D662" s="218"/>
      <c r="E662" s="219"/>
      <c r="F662" s="220"/>
      <c r="G662" s="221"/>
      <c r="H662" s="35">
        <v>3</v>
      </c>
      <c r="I662" s="172"/>
      <c r="J662" s="36" t="str">
        <f xml:space="preserve">
IF(I662="","",
VLOOKUP(I662,'BD EMPRES'!$B$8:$C$507,2,FALSE))</f>
        <v/>
      </c>
      <c r="K662" s="178"/>
      <c r="L662" s="179"/>
      <c r="M662" s="179"/>
      <c r="N662" s="180"/>
      <c r="O662" s="223"/>
      <c r="P662" s="228"/>
      <c r="Q662" s="230"/>
      <c r="R662" s="232"/>
      <c r="S662" s="234"/>
      <c r="T662" s="236"/>
      <c r="U662" s="23"/>
      <c r="V662" s="122"/>
      <c r="W662" s="118"/>
      <c r="X662" s="118"/>
      <c r="Y662" s="118"/>
      <c r="Z662" s="118"/>
      <c r="AA662" s="118"/>
      <c r="AB662" s="118"/>
      <c r="AC662" s="118"/>
      <c r="AD662" s="132" t="str">
        <f t="shared" ref="AD662" si="2333" xml:space="preserve">
IF(T660&lt;&gt;"Preenchimento correto","",
IF(K662="","",
IF(M662="Não válido","",
K662)))</f>
        <v/>
      </c>
    </row>
    <row r="663" spans="1:30" ht="15" customHeight="1">
      <c r="A663" s="242"/>
      <c r="B663" s="216"/>
      <c r="C663" s="217"/>
      <c r="D663" s="218"/>
      <c r="E663" s="219"/>
      <c r="F663" s="220"/>
      <c r="G663" s="221"/>
      <c r="H663" s="35">
        <v>4</v>
      </c>
      <c r="I663" s="172"/>
      <c r="J663" s="36" t="str">
        <f xml:space="preserve">
IF(I663="","",
VLOOKUP(I663,'BD EMPRES'!$B$8:$C$507,2,FALSE))</f>
        <v/>
      </c>
      <c r="K663" s="178"/>
      <c r="L663" s="179"/>
      <c r="M663" s="179"/>
      <c r="N663" s="180"/>
      <c r="O663" s="223"/>
      <c r="P663" s="228"/>
      <c r="Q663" s="230"/>
      <c r="R663" s="232"/>
      <c r="S663" s="234"/>
      <c r="T663" s="236"/>
      <c r="U663" s="23"/>
      <c r="V663" s="122"/>
      <c r="W663" s="118"/>
      <c r="X663" s="118"/>
      <c r="Y663" s="118"/>
      <c r="Z663" s="118"/>
      <c r="AA663" s="118"/>
      <c r="AB663" s="118"/>
      <c r="AC663" s="118"/>
      <c r="AD663" s="132" t="str">
        <f t="shared" ref="AD663" si="2334" xml:space="preserve">
IF(T660&lt;&gt;"Preenchimento correto","",
IF(K663="","",
IF(M663="Não válido","",
K663)))</f>
        <v/>
      </c>
    </row>
    <row r="664" spans="1:30" ht="15" customHeight="1">
      <c r="A664" s="242"/>
      <c r="B664" s="216"/>
      <c r="C664" s="217"/>
      <c r="D664" s="218"/>
      <c r="E664" s="219"/>
      <c r="F664" s="220"/>
      <c r="G664" s="221"/>
      <c r="H664" s="37">
        <v>5</v>
      </c>
      <c r="I664" s="172"/>
      <c r="J664" s="38" t="str">
        <f xml:space="preserve">
IF(I664="","",
VLOOKUP(I664,'BD EMPRES'!$B$8:$C$507,2,FALSE))</f>
        <v/>
      </c>
      <c r="K664" s="183"/>
      <c r="L664" s="181"/>
      <c r="M664" s="181"/>
      <c r="N664" s="182"/>
      <c r="O664" s="224"/>
      <c r="P664" s="228"/>
      <c r="Q664" s="230"/>
      <c r="R664" s="232"/>
      <c r="S664" s="234"/>
      <c r="T664" s="236"/>
      <c r="U664" s="23"/>
      <c r="V664" s="133"/>
      <c r="W664" s="134"/>
      <c r="X664" s="134"/>
      <c r="Y664" s="134"/>
      <c r="Z664" s="134"/>
      <c r="AA664" s="134"/>
      <c r="AB664" s="134"/>
      <c r="AC664" s="134"/>
      <c r="AD664" s="135" t="str">
        <f t="shared" ref="AD664" si="2335" xml:space="preserve">
IF(T660&gt;"Preenchimento correto","",
IF(K664="","",
IF(M664="Não válido","",
K664)))</f>
        <v/>
      </c>
    </row>
    <row r="665" spans="1:30" ht="15" customHeight="1">
      <c r="A665" s="242"/>
      <c r="B665" s="216" t="str">
        <f>IF(OR('BD ITEM'!$Q143&lt;&gt;"Preenchimento correto"),"",'BD ITEM'!B143)</f>
        <v/>
      </c>
      <c r="C665" s="217" t="str">
        <f>IF(OR('BD ITEM'!$Q143&lt;&gt;"Preenchimento correto"),"",'BD ITEM'!C143)</f>
        <v/>
      </c>
      <c r="D665" s="218" t="str">
        <f>IF(OR('BD ITEM'!$Q143&lt;&gt;"Preenchimento correto"),"",'BD ITEM'!D143)</f>
        <v/>
      </c>
      <c r="E665" s="219" t="str">
        <f>IF(OR('BD ITEM'!$Q143&lt;&gt;"Preenchimento correto"),"",'BD ITEM'!J143)</f>
        <v/>
      </c>
      <c r="F665" s="220" t="str">
        <f>IF(OR('BD ITEM'!$Q143&lt;&gt;"Preenchimento correto"),"",'BD ITEM'!K143)</f>
        <v/>
      </c>
      <c r="G665" s="221" t="str">
        <f>IF(OR('BD ITEM'!$Q143&lt;&gt;"Preenchimento correto"),"",'BD ITEM'!L143)</f>
        <v/>
      </c>
      <c r="H665" s="39">
        <v>1</v>
      </c>
      <c r="I665" s="173"/>
      <c r="J665" s="34" t="str">
        <f xml:space="preserve">
IF(I665="","",
VLOOKUP(I665,'BD EMPRES'!$B$8:$C$507,2,FALSE))</f>
        <v/>
      </c>
      <c r="K665" s="175"/>
      <c r="L665" s="176"/>
      <c r="M665" s="176"/>
      <c r="N665" s="177"/>
      <c r="O665" s="222"/>
      <c r="P665" s="228" t="str">
        <f t="shared" ref="P665" si="2336" xml:space="preserve">
IF(AND(K665="",K666="",K667="",K668="",K669=""),"",
COUNTIFS(K665:K669,"&lt;&gt;""",M665:M669,"=Válido"))</f>
        <v/>
      </c>
      <c r="Q665" s="230" t="str">
        <f t="shared" ref="Q665" si="2337" xml:space="preserve">
IF(T665&lt;&gt;"Preenchimento correto","",
IF(P665=1,0,
IF(P665=0,"",
IF(P665="","",
ROUND(_xlfn.STDEV.S(AD665:AD669)/AVERAGE(AD665:AD669),4)))))</f>
        <v/>
      </c>
      <c r="R665" s="232" t="str">
        <f t="shared" ref="R665" si="2338" xml:space="preserve">
IF(T665&lt;&gt;"Preenchimento correto","",
IF(P665="","",
IF(P665=0,"",
IF(O665="","",
IF(O665="Menor valor",MIN(AD665:AD669),
IF(AND(O665="Tend. central",Q665&lt;=0.25),ROUND(AVERAGE(AD665:AD669),2),
IF(AND(O665="Tend. central",Q665&gt;0.25),ROUND(MEDIAN(AD665:AD669),2))))))))</f>
        <v/>
      </c>
      <c r="S665" s="234" t="str">
        <f t="shared" ref="S665" si="2339" xml:space="preserve">
IF(T665&lt;&gt;"Preenchimento correto","",
IF(O665="","",
IF(P665="","",
IF(P665=0,"",
IF(OR(G665="",R665=""),"",
G665*R665)))))</f>
        <v/>
      </c>
      <c r="T665" s="236" t="str">
        <f t="shared" ref="T665" si="2340" xml:space="preserve">
IF(AND(A665="",B665="",I665="",I666="",I667="",I668="",I669="",K665="",K666="",K667="",K668="",K669="",L665="",L666="",L667="",L668="",L669="",M665="",M666="",M667="",M668="",M669="",O665=""),"",
IF(A665="","Preenchimento incompleto: falta informar o ID SEC - B01.01",
IF(AND(A665&lt;&gt;"",B665&lt;&gt;"",I665="",I666="",I667="",I668="",I669="",K665="",K666="",K667="",K668="",K669="",L665="",L666="",L667="",L668="",L669="",M665="",M666="",M667="",M668="",M669="",O665=""),"Preenchimento incompleto: item sem nenhuma informação de empresa e preço e fonte de preço e validade do orçamento e modalidade de cálculo - B02.01",
IF(AND(B665="",OR(I665&lt;&gt;"",I666&lt;&gt;"",I667&lt;&gt;"",I668&lt;&gt;"",I669&lt;&gt;"",K665&lt;&gt;"",K666&lt;&gt;"",K667&lt;&gt;"",K668&lt;&gt;"",K669&lt;&gt;"",L665&lt;&gt;"",L666&lt;&gt;"",L667&lt;&gt;"",L668&lt;&gt;"",L669&lt;&gt;"",M665&lt;&gt;"",M666&lt;&gt;"",M667&lt;&gt;"",M668&lt;&gt;"",M669&lt;&gt;"",O665&lt;&gt;"")),"Erro: há empresa(s) e/ou preço(s) e/ou fonte(s) de preço e/ou validade(s) do orçamento e/ou modalidade de cálculo informados para item inexistente - B03.01",
IF(AND(I665&lt;&gt;"",OR(K665="",L665="",M665="",O665="")),"Preenchimento incompleto: empresa sem preço e(ou) fonte de preço e(ou) validade do orçamento e(ou) modalidade de cálculo associados - B04.01",
IF(AND(I666&lt;&gt;"",OR(K666="",L666="",M666="",O665="")),"Preenchimento incompleto: empresa sem preço e(ou) fonte de preço e(ou) validade do orçamento e(ou) modalidade de cálculo associados - B04.02",
IF(AND(I667&lt;&gt;"",OR(K667="",L667="",M667="",O665="")),"Preenchimento incompleto: empresa sem preço e(ou) fonte de preço e(ou) validade do orçamento e(ou) modalidade de cálculo associados - B04.03",
IF(AND(I668&lt;&gt;"",OR(K668="",L668="",M668="",O665="")),"Preenchimento incompleto: empresa sem preço e(ou) fonte de preço e(ou) validade do orçamento e(ou) modalidade de cálculo associados - B04.04",
IF(AND(I669&lt;&gt;"",OR(K669="",L669="",M669="",O665="")),"Preenchimento incompleto: empresa sem preço e(ou) fonte de preço e(ou) validade do orçamento e(ou) modalidade de cálculo associados - B04.05",
IF(AND(K665&lt;&gt;"",OR(I665="",L665="",M665="",O665="")),"Preenchimento incompleto: preço sem empresa e(ou) fonte do preço associados e(ou) validade do orçamento e(ou) modalidade de cálculo associados - B05.01",
IF(AND(K666&lt;&gt;"",OR(I666="",L666="",M666="",O665="")),"Preenchimento incompleto: preço sem empresa e(ou) fonte do preço associados e(ou) validade do orçamento e(ou) modalidade de cálculo associados - B05.02",
IF(AND(K667&lt;&gt;"",OR(I667="",L667="",M667="",O665="")),"Preenchimento incompleto: preço sem empresa e(ou) fonte do preço associados e(ou) validade do orçamento e(ou) modalidade de cálculo associados - B05.03",
IF(AND(K668&lt;&gt;"",OR(I668="",L668="",M668="",O665="")),"Preenchimento incompleto: preço sem empresa e(ou) fonte do preço associados e(ou) validade do orçamento e(ou) modalidade de cálculo associados - B05.04",
IF(AND(K669&lt;&gt;"",OR(I669="",L669="",M669="",O665="")),"Preenchimento incompleto: preço sem empresa e(ou) fonte do preço associados e(ou) validade do orçamento e(ou) modalidade de cálculo associados - B05.05",
IF(AND(L665&lt;&gt;"",OR(K665="",I665="",M665="",O665="")),"Preenchimento incompleto: fonte do preço sem empresa e(ou) preço associados e(ou) validade do orçamento e(ou) modalidade de cálculo associados - B06.01",
IF(AND(L666&lt;&gt;"",OR(K666="",I666="",M666="",O665="")),"Preenchimento incompleto: fonte do preço sem empresa e(ou) preço associados e(ou) validade do orçamento e(ou) modalidade de cálculo associados - B06.02",
IF(AND(L667&lt;&gt;"",OR(K667="",I667="",M667="",O665="")),"Preenchimento incompleto: fonte do preço sem empresa e(ou) preço associados e(ou) validade do orçamento e(ou) modalidade de cálculo associados - B06.03",
IF(AND(L668&lt;&gt;"",OR(K668="",I668="",M668="",O665="")),"Preenchimento incompleto: fonte do preço sem empresa e(ou) preço associados e(ou) validade do orçamento e(ou) modalidade de cálculo associados - B06.04",
IF(AND(L669&lt;&gt;"",OR(K669="",I669="",M669="",O665="")),"Preenchimento incompleto: fonte do preço sem empresa e(ou) preço associados e(ou) validade do orçamento e(ou) modalidade de cálculo associados - B06.05",
IF(AND(M665&lt;&gt;"",OR(K665="",I665="",L665="",O665="")),"Preenchimento incompleto: validade do orçamento sem empresa e(ou) preço associados e(ou) fonte do preço e(ou) modalidade de cálculo associados - B07.01",
IF(AND(M666&lt;&gt;"",OR(K666="",I666="",L666="",O665="")),"Preenchimento incompleto: validade do orçamento sem empresa e(ou) preço associados e(ou) fonte do preço e(ou) modalidade de cálculo associados - B07.02",
IF(AND(M667&lt;&gt;"",OR(K667="",I667="",L667="",O665="")),"Preenchimento incompleto: validade do orçamento sem empresa e(ou) preço associados e(ou) fonte do preço e(ou) modalidade de cálculo associados - B07.03",
IF(AND(M668&lt;&gt;"",OR(K668="",I668="",L668="",O665="")),"Preenchimento incompleto: validade do orçamento sem empresa e(ou) preço associados e(ou) fonte do preço e(ou) modalidade de cálculo associados - B07.04",
IF(AND(M669&lt;&gt;"",OR(K669="",I669="",L669="",O665="")),"Preenchimento incompleto: validade do orçamento sem empresa e(ou) preço associados e(ou) fonte do preço e(ou) modalidade de cálculo associados - B07.05",
IF(O665="","Preenchimento incompleto: modalidade de cálculo não informada - B08.01",
IF(V665="Erro: há repetição de empresa de mídia especializada para o item sendo precificado - B09.01a05","Erro: há repetição de empresa de mídia especializada para o item sendo precificado - B09.01a05",
IF(W665="Erro: há repetição de empresa de orçamento de empresa para o item sendo precificado - B10.01a05","Erro: há repetição de empresa de orçamento de empresa para o item sendo precificado - B10.01a05",
IF(X665="Erro: a fonte de preços informada é incompatível com compras governamentais - B11.01a05","Erro: a fonte de preços informada é incompatível com compras governamentais - B11.01a05",
IF(Y665="Erro: a fonte de preços informada é incompatível com compras governamentais - B12.01a05","Erro: a fonte de preços informada é incompatível com compras governamentais - B12.01a05",
IF(Z665="Erro: há linhas sendo puladas - B13.01a04","Erro: há linhas sendo puladas - B13.01a04",
IF(AA665="Erro: há linhas sendo puladas - B14.01a05","Erro: há linhas sendo puladas - B14.01a05",
IF(AB665="Erro: há linhas sendo puladas - B15.01a05","Erro: há linhas sendo puladas - B15.01a05",
IF(AC665="Erro: há linhas sendo puladas - B16.01a05","Erro: há linhas sendo puladas - B16.01a05",
IF(AND(P665&lt;&gt;"",P665=0),"Preenchimento incompleto: número de propostas válidas igual a zero - B17.01",
"Preenchimento correto"))))))))))))))))))))))))))))))))))</f>
        <v/>
      </c>
      <c r="U665" s="23"/>
      <c r="V665" s="121" t="str">
        <f t="shared" ref="V665" si="2341" xml:space="preserve">
IF(COUNTIFS(I665:I669,I665,L665:L669,"=Mídia especializada")&gt;1,"Erro: há repetição de empresa de mídia especializada para o item sendo precificado - B09.01a05",
IF(COUNTIFS(I665:I669,I666,L665:L669,"=Mídia especializada")&gt;1,"Erro: há repetição de empresa de mídia especializada para o item sendo precificado - B09.01a05",
IF(COUNTIFS(I665:I669,I667,L665:L669,"=Mídia especializada")&gt;1,"Erro: há repetição de empresa de mídia especializada para o item sendo precificado - B09.01a05",
IF(COUNTIFS(I665:I669,I668,L665:L669,"=Mídia especializada")&gt;1,"Erro: há repetição de empresa de mídia especializada para o item sendo precificado - B09.01a05",
IF(COUNTIFS(I665:I669,I669,L665:L669,"=Mídia especializada")&gt;1,"Erro: há repetição de empresa de mídia especializada para o item sendo precificado - B09.01a05",
"***")))))</f>
        <v>***</v>
      </c>
      <c r="W665" s="119" t="str">
        <f t="shared" ref="W665" si="2342" xml:space="preserve">
IF(COUNTIFS(I665:I669,I665,L665:L669,"=Orçamento de empresa")&gt;1,"Erro: há repetição de empresa de orçamento de empresa para o item sendo precificado - B10.01a05",
IF(COUNTIFS(I665:I669,I666,L665:L669,"=Orçamento de empresa")&gt;1,"Erro: há repetição de empresa de orçamento de empresa para o item sendo precificado - B10.01a05",
IF(COUNTIFS(I665:I669,I667,L665:L669,"=Orçamento de empresa")&gt;1,"Erro: há repetição de empresa de orçamento de empresa para o item sendo precificado - B10.01a05",
IF(COUNTIFS(I665:I669,I668,L665:L669,"=Orçamento de empresa")&gt;1,"Erro: há repetição de empresa de orçamento de empresa para o item sendo precificado - B10.01a05",
IF(COUNTIFS(I665:I669,I669,L665:L669,"=Orçamento de empresa")&gt;1,"Erro: há repetição de empresa de orçamento de empresa para o item sendo precificado - B10.01a05",
"***")))))</f>
        <v>***</v>
      </c>
      <c r="X665" s="119" t="str">
        <f t="shared" ref="X665" si="2343" xml:space="preserve">
IF(AND(I665="Compras governamentais",K665&lt;&gt;"",L665="Orçamento de empresa"),"Erro: a fonte de preços informada é incompatível com compras governamentais - B11.01a05",
IF(AND(I666="Compras governamentais",K666&lt;&gt;"",L666="Orçamento de empresa"),"Erro: a fonte de preços informada é incompatível com compras governamentais - B11.01a05",
IF(AND(I667="Compras governamentais",K667&lt;&gt;"",L667="Orçamento de empresa"),"Erro: a fonte de preços informada é incompatível com compras governamentais - B11.01a05",
IF(AND(I668="Compras governamentais",K668&lt;&gt;"",L668="Orçamento de empresa"),"Erro: a fonte de preços informada é incompatível com compras governamentais - B11.01a05",
IF(AND(I669="Compras governamentais",K669&lt;&gt;"",L669="Orçamento de empresa"),"Erro: a fonte de preços informada é incompatível com compras governamentais - B11.01a05",
"***")))))</f>
        <v>***</v>
      </c>
      <c r="Y665" s="119" t="str">
        <f t="shared" ref="Y665" si="2344" xml:space="preserve">
IF(AND(I665="Compras governamentais",K665&lt;&gt;"",L665="Mídia especializada"),"Erro: a fonte de preços informada é incompatível com compras governamentais - B12.01a05",
IF(AND(I666="Compras governamentais",K666&lt;&gt;"",L666="Mídia especializada"),"Erro: a fonte de preços informada é incompatível com compras governamentais - B12.01a05",
IF(AND(I667="Compras governamentais",K667&lt;&gt;"",L667="Mídia especializada"),"Erro: a fonte de preços informada é incompatível com compras governamentais - B12.01a05",
IF(AND(I668="Compras governamentais",K668&lt;&gt;"",L668="Mídia especializada"),"Erro: a fonte de preços informada é incompatível com compras governamentais - B12.01a05",
IF(AND(I669="Compras governamentais",K669&lt;&gt;"",L669="Mídia especializada"),"Erro: a fonte de preços informada é incompatível com compras governamentais - B12.01a05",
"***")))))</f>
        <v>***</v>
      </c>
      <c r="Z665" s="119" t="str">
        <f t="shared" ref="Z665" si="2345" xml:space="preserve">
IF(AND(I666&lt;&gt;"",OR(I665="")),"Erro: há linhas sendo puladas - B13.01a04",
IF(AND(I667&lt;&gt;"",OR(I665="",I666="")),"Erro: há linhas sendo puladas - B13.01a04",
IF(AND(I668&lt;&gt;"",OR(I665="",I666="",I667="")),"Erro: há linhas sendo puladas - B13.01a04",
IF(AND(I669&lt;&gt;"",OR(I665="",I666="",I667="",I668="")),"Erro: há linhas sendo puladas - B13.01a04",
"***"))))</f>
        <v>***</v>
      </c>
      <c r="AA665" s="119" t="str">
        <f t="shared" ref="AA665" si="2346" xml:space="preserve">
IF(AND(K666&lt;&gt;"",OR(K665="")),"Erro: há linhas sendo puladas - B14.01a05",
IF(AND(K667&lt;&gt;"",OR(K665="",K666="")),"Erro: há linhas sendo puladas - B14.01a05",
IF(AND(K668&lt;&gt;"",OR(K665="",K666="",K667="")),"Erro: há linhas sendo puladas - B14.01a05",
IF(AND(K669&lt;&gt;"",OR(K665="",K666="",K667="",K668="")),"Erro: há linhas sendo puladas - B14.01a05",
"***"))))</f>
        <v>***</v>
      </c>
      <c r="AB665" s="119" t="str">
        <f t="shared" ref="AB665" si="2347" xml:space="preserve">
IF(AND(L666&lt;&gt;"",OR(L665="")),"Erro: há linhas sendo puladas - B15.01a05",
IF(AND(L667&lt;&gt;"",OR(L665="",L666="")),"Erro: há linhas sendo puladas - B15.01a05",
IF(AND(L668&lt;&gt;"",OR(L665="",L666="",L667="")),"Erro: há linhas sendo puladas - B15.01a05",
IF(AND(L669&lt;&gt;"",OR(L665="",L666="",L667="",L668="")),"Erro: há linhas sendo puladas - B15.01a05",
"***"))))</f>
        <v>***</v>
      </c>
      <c r="AC665" s="119" t="str">
        <f t="shared" ref="AC665" si="2348" xml:space="preserve">
IF(AND(M666&lt;&gt;"",OR(M665="")),"Erro: há linhas sendo puladas - B16.01a05",
IF(AND(M667&lt;&gt;"",OR(M665="",M666="")),"Erro: há linhas sendo puladas - B16.01a05",
IF(AND(M668&lt;&gt;"",OR(M665="",M666="",M667="")),"Erro: há linhas sendo puladas - B16.01a05",
IF(AND(M669&lt;&gt;"",OR(M665="",M666="",M667="",M668="")),"Erro: há linhas sendo puladas - B16.01a05",
"***"))))</f>
        <v>***</v>
      </c>
      <c r="AD665" s="131" t="str">
        <f t="shared" ref="AD665" si="2349" xml:space="preserve">
IF(T665&lt;&gt;"Preenchimento correto","",
IF(K665="","",
IF(M665="Não válido","",
K665)))</f>
        <v/>
      </c>
    </row>
    <row r="666" spans="1:30" ht="15" customHeight="1">
      <c r="A666" s="242"/>
      <c r="B666" s="216"/>
      <c r="C666" s="217"/>
      <c r="D666" s="218"/>
      <c r="E666" s="219"/>
      <c r="F666" s="220"/>
      <c r="G666" s="221"/>
      <c r="H666" s="35">
        <v>2</v>
      </c>
      <c r="I666" s="172"/>
      <c r="J666" s="36" t="str">
        <f xml:space="preserve">
IF(I666="","",
VLOOKUP(I666,'BD EMPRES'!$B$8:$C$507,2,FALSE))</f>
        <v/>
      </c>
      <c r="K666" s="178"/>
      <c r="L666" s="179"/>
      <c r="M666" s="179"/>
      <c r="N666" s="180"/>
      <c r="O666" s="223"/>
      <c r="P666" s="228"/>
      <c r="Q666" s="230"/>
      <c r="R666" s="232"/>
      <c r="S666" s="234"/>
      <c r="T666" s="236"/>
      <c r="U666" s="23"/>
      <c r="V666" s="122"/>
      <c r="W666" s="118"/>
      <c r="X666" s="118"/>
      <c r="Y666" s="118"/>
      <c r="Z666" s="118"/>
      <c r="AA666" s="118"/>
      <c r="AB666" s="118"/>
      <c r="AC666" s="118"/>
      <c r="AD666" s="132" t="str">
        <f t="shared" ref="AD666" si="2350" xml:space="preserve">
IF(T665&lt;&gt;"Preenchimento correto","",
IF(K666="","",
IF(M666="Não válido","",
K666)))</f>
        <v/>
      </c>
    </row>
    <row r="667" spans="1:30" ht="15" customHeight="1">
      <c r="A667" s="242"/>
      <c r="B667" s="216"/>
      <c r="C667" s="217"/>
      <c r="D667" s="218"/>
      <c r="E667" s="219"/>
      <c r="F667" s="220"/>
      <c r="G667" s="221"/>
      <c r="H667" s="35">
        <v>3</v>
      </c>
      <c r="I667" s="172"/>
      <c r="J667" s="36" t="str">
        <f xml:space="preserve">
IF(I667="","",
VLOOKUP(I667,'BD EMPRES'!$B$8:$C$507,2,FALSE))</f>
        <v/>
      </c>
      <c r="K667" s="178"/>
      <c r="L667" s="179"/>
      <c r="M667" s="179"/>
      <c r="N667" s="180"/>
      <c r="O667" s="223"/>
      <c r="P667" s="228"/>
      <c r="Q667" s="230"/>
      <c r="R667" s="232"/>
      <c r="S667" s="234"/>
      <c r="T667" s="236"/>
      <c r="U667" s="23"/>
      <c r="V667" s="122"/>
      <c r="W667" s="118"/>
      <c r="X667" s="118"/>
      <c r="Y667" s="118"/>
      <c r="Z667" s="118"/>
      <c r="AA667" s="118"/>
      <c r="AB667" s="118"/>
      <c r="AC667" s="118"/>
      <c r="AD667" s="132" t="str">
        <f t="shared" ref="AD667" si="2351" xml:space="preserve">
IF(T665&lt;&gt;"Preenchimento correto","",
IF(K667="","",
IF(M667="Não válido","",
K667)))</f>
        <v/>
      </c>
    </row>
    <row r="668" spans="1:30" ht="15" customHeight="1">
      <c r="A668" s="242"/>
      <c r="B668" s="216"/>
      <c r="C668" s="217"/>
      <c r="D668" s="218"/>
      <c r="E668" s="219"/>
      <c r="F668" s="220"/>
      <c r="G668" s="221"/>
      <c r="H668" s="35">
        <v>4</v>
      </c>
      <c r="I668" s="172"/>
      <c r="J668" s="36" t="str">
        <f xml:space="preserve">
IF(I668="","",
VLOOKUP(I668,'BD EMPRES'!$B$8:$C$507,2,FALSE))</f>
        <v/>
      </c>
      <c r="K668" s="178"/>
      <c r="L668" s="179"/>
      <c r="M668" s="179"/>
      <c r="N668" s="180"/>
      <c r="O668" s="223"/>
      <c r="P668" s="228"/>
      <c r="Q668" s="230"/>
      <c r="R668" s="232"/>
      <c r="S668" s="234"/>
      <c r="T668" s="236"/>
      <c r="U668" s="23"/>
      <c r="V668" s="122"/>
      <c r="W668" s="118"/>
      <c r="X668" s="118"/>
      <c r="Y668" s="118"/>
      <c r="Z668" s="118"/>
      <c r="AA668" s="118"/>
      <c r="AB668" s="118"/>
      <c r="AC668" s="118"/>
      <c r="AD668" s="132" t="str">
        <f t="shared" ref="AD668" si="2352" xml:space="preserve">
IF(T665&lt;&gt;"Preenchimento correto","",
IF(K668="","",
IF(M668="Não válido","",
K668)))</f>
        <v/>
      </c>
    </row>
    <row r="669" spans="1:30" ht="15" customHeight="1">
      <c r="A669" s="242"/>
      <c r="B669" s="216"/>
      <c r="C669" s="217"/>
      <c r="D669" s="218"/>
      <c r="E669" s="219"/>
      <c r="F669" s="220"/>
      <c r="G669" s="221"/>
      <c r="H669" s="37">
        <v>5</v>
      </c>
      <c r="I669" s="172"/>
      <c r="J669" s="38" t="str">
        <f xml:space="preserve">
IF(I669="","",
VLOOKUP(I669,'BD EMPRES'!$B$8:$C$507,2,FALSE))</f>
        <v/>
      </c>
      <c r="K669" s="183"/>
      <c r="L669" s="181"/>
      <c r="M669" s="181"/>
      <c r="N669" s="182"/>
      <c r="O669" s="224"/>
      <c r="P669" s="228"/>
      <c r="Q669" s="230"/>
      <c r="R669" s="232"/>
      <c r="S669" s="234"/>
      <c r="T669" s="236"/>
      <c r="U669" s="23"/>
      <c r="V669" s="133"/>
      <c r="W669" s="134"/>
      <c r="X669" s="134"/>
      <c r="Y669" s="134"/>
      <c r="Z669" s="134"/>
      <c r="AA669" s="134"/>
      <c r="AB669" s="134"/>
      <c r="AC669" s="134"/>
      <c r="AD669" s="135" t="str">
        <f t="shared" ref="AD669" si="2353" xml:space="preserve">
IF(T665&gt;"Preenchimento correto","",
IF(K669="","",
IF(M669="Não válido","",
K669)))</f>
        <v/>
      </c>
    </row>
    <row r="670" spans="1:30" ht="15" customHeight="1">
      <c r="A670" s="242"/>
      <c r="B670" s="216" t="str">
        <f>IF(OR('BD ITEM'!$Q144&lt;&gt;"Preenchimento correto"),"",'BD ITEM'!B144)</f>
        <v/>
      </c>
      <c r="C670" s="217" t="str">
        <f>IF(OR('BD ITEM'!$Q144&lt;&gt;"Preenchimento correto"),"",'BD ITEM'!C144)</f>
        <v/>
      </c>
      <c r="D670" s="218" t="str">
        <f>IF(OR('BD ITEM'!$Q144&lt;&gt;"Preenchimento correto"),"",'BD ITEM'!D144)</f>
        <v/>
      </c>
      <c r="E670" s="219" t="str">
        <f>IF(OR('BD ITEM'!$Q144&lt;&gt;"Preenchimento correto"),"",'BD ITEM'!J144)</f>
        <v/>
      </c>
      <c r="F670" s="220" t="str">
        <f>IF(OR('BD ITEM'!$Q144&lt;&gt;"Preenchimento correto"),"",'BD ITEM'!K144)</f>
        <v/>
      </c>
      <c r="G670" s="221" t="str">
        <f>IF(OR('BD ITEM'!$Q144&lt;&gt;"Preenchimento correto"),"",'BD ITEM'!L144)</f>
        <v/>
      </c>
      <c r="H670" s="39">
        <v>1</v>
      </c>
      <c r="I670" s="173"/>
      <c r="J670" s="34" t="str">
        <f xml:space="preserve">
IF(I670="","",
VLOOKUP(I670,'BD EMPRES'!$B$8:$C$507,2,FALSE))</f>
        <v/>
      </c>
      <c r="K670" s="175"/>
      <c r="L670" s="176"/>
      <c r="M670" s="176"/>
      <c r="N670" s="177"/>
      <c r="O670" s="222"/>
      <c r="P670" s="228" t="str">
        <f t="shared" ref="P670" si="2354" xml:space="preserve">
IF(AND(K670="",K671="",K672="",K673="",K674=""),"",
COUNTIFS(K670:K674,"&lt;&gt;""",M670:M674,"=Válido"))</f>
        <v/>
      </c>
      <c r="Q670" s="230" t="str">
        <f t="shared" ref="Q670" si="2355" xml:space="preserve">
IF(T670&lt;&gt;"Preenchimento correto","",
IF(P670=1,0,
IF(P670=0,"",
IF(P670="","",
ROUND(_xlfn.STDEV.S(AD670:AD674)/AVERAGE(AD670:AD674),4)))))</f>
        <v/>
      </c>
      <c r="R670" s="232" t="str">
        <f t="shared" ref="R670" si="2356" xml:space="preserve">
IF(T670&lt;&gt;"Preenchimento correto","",
IF(P670="","",
IF(P670=0,"",
IF(O670="","",
IF(O670="Menor valor",MIN(AD670:AD674),
IF(AND(O670="Tend. central",Q670&lt;=0.25),ROUND(AVERAGE(AD670:AD674),2),
IF(AND(O670="Tend. central",Q670&gt;0.25),ROUND(MEDIAN(AD670:AD674),2))))))))</f>
        <v/>
      </c>
      <c r="S670" s="234" t="str">
        <f t="shared" ref="S670" si="2357" xml:space="preserve">
IF(T670&lt;&gt;"Preenchimento correto","",
IF(O670="","",
IF(P670="","",
IF(P670=0,"",
IF(OR(G670="",R670=""),"",
G670*R670)))))</f>
        <v/>
      </c>
      <c r="T670" s="236" t="str">
        <f t="shared" ref="T670" si="2358" xml:space="preserve">
IF(AND(A670="",B670="",I670="",I671="",I672="",I673="",I674="",K670="",K671="",K672="",K673="",K674="",L670="",L671="",L672="",L673="",L674="",M670="",M671="",M672="",M673="",M674="",O670=""),"",
IF(A670="","Preenchimento incompleto: falta informar o ID SEC - B01.01",
IF(AND(A670&lt;&gt;"",B670&lt;&gt;"",I670="",I671="",I672="",I673="",I674="",K670="",K671="",K672="",K673="",K674="",L670="",L671="",L672="",L673="",L674="",M670="",M671="",M672="",M673="",M674="",O670=""),"Preenchimento incompleto: item sem nenhuma informação de empresa e preço e fonte de preço e validade do orçamento e modalidade de cálculo - B02.01",
IF(AND(B670="",OR(I670&lt;&gt;"",I671&lt;&gt;"",I672&lt;&gt;"",I673&lt;&gt;"",I674&lt;&gt;"",K670&lt;&gt;"",K671&lt;&gt;"",K672&lt;&gt;"",K673&lt;&gt;"",K674&lt;&gt;"",L670&lt;&gt;"",L671&lt;&gt;"",L672&lt;&gt;"",L673&lt;&gt;"",L674&lt;&gt;"",M670&lt;&gt;"",M671&lt;&gt;"",M672&lt;&gt;"",M673&lt;&gt;"",M674&lt;&gt;"",O670&lt;&gt;"")),"Erro: há empresa(s) e/ou preço(s) e/ou fonte(s) de preço e/ou validade(s) do orçamento e/ou modalidade de cálculo informados para item inexistente - B03.01",
IF(AND(I670&lt;&gt;"",OR(K670="",L670="",M670="",O670="")),"Preenchimento incompleto: empresa sem preço e(ou) fonte de preço e(ou) validade do orçamento e(ou) modalidade de cálculo associados - B04.01",
IF(AND(I671&lt;&gt;"",OR(K671="",L671="",M671="",O670="")),"Preenchimento incompleto: empresa sem preço e(ou) fonte de preço e(ou) validade do orçamento e(ou) modalidade de cálculo associados - B04.02",
IF(AND(I672&lt;&gt;"",OR(K672="",L672="",M672="",O670="")),"Preenchimento incompleto: empresa sem preço e(ou) fonte de preço e(ou) validade do orçamento e(ou) modalidade de cálculo associados - B04.03",
IF(AND(I673&lt;&gt;"",OR(K673="",L673="",M673="",O670="")),"Preenchimento incompleto: empresa sem preço e(ou) fonte de preço e(ou) validade do orçamento e(ou) modalidade de cálculo associados - B04.04",
IF(AND(I674&lt;&gt;"",OR(K674="",L674="",M674="",O670="")),"Preenchimento incompleto: empresa sem preço e(ou) fonte de preço e(ou) validade do orçamento e(ou) modalidade de cálculo associados - B04.05",
IF(AND(K670&lt;&gt;"",OR(I670="",L670="",M670="",O670="")),"Preenchimento incompleto: preço sem empresa e(ou) fonte do preço associados e(ou) validade do orçamento e(ou) modalidade de cálculo associados - B05.01",
IF(AND(K671&lt;&gt;"",OR(I671="",L671="",M671="",O670="")),"Preenchimento incompleto: preço sem empresa e(ou) fonte do preço associados e(ou) validade do orçamento e(ou) modalidade de cálculo associados - B05.02",
IF(AND(K672&lt;&gt;"",OR(I672="",L672="",M672="",O670="")),"Preenchimento incompleto: preço sem empresa e(ou) fonte do preço associados e(ou) validade do orçamento e(ou) modalidade de cálculo associados - B05.03",
IF(AND(K673&lt;&gt;"",OR(I673="",L673="",M673="",O670="")),"Preenchimento incompleto: preço sem empresa e(ou) fonte do preço associados e(ou) validade do orçamento e(ou) modalidade de cálculo associados - B05.04",
IF(AND(K674&lt;&gt;"",OR(I674="",L674="",M674="",O670="")),"Preenchimento incompleto: preço sem empresa e(ou) fonte do preço associados e(ou) validade do orçamento e(ou) modalidade de cálculo associados - B05.05",
IF(AND(L670&lt;&gt;"",OR(K670="",I670="",M670="",O670="")),"Preenchimento incompleto: fonte do preço sem empresa e(ou) preço associados e(ou) validade do orçamento e(ou) modalidade de cálculo associados - B06.01",
IF(AND(L671&lt;&gt;"",OR(K671="",I671="",M671="",O670="")),"Preenchimento incompleto: fonte do preço sem empresa e(ou) preço associados e(ou) validade do orçamento e(ou) modalidade de cálculo associados - B06.02",
IF(AND(L672&lt;&gt;"",OR(K672="",I672="",M672="",O670="")),"Preenchimento incompleto: fonte do preço sem empresa e(ou) preço associados e(ou) validade do orçamento e(ou) modalidade de cálculo associados - B06.03",
IF(AND(L673&lt;&gt;"",OR(K673="",I673="",M673="",O670="")),"Preenchimento incompleto: fonte do preço sem empresa e(ou) preço associados e(ou) validade do orçamento e(ou) modalidade de cálculo associados - B06.04",
IF(AND(L674&lt;&gt;"",OR(K674="",I674="",M674="",O670="")),"Preenchimento incompleto: fonte do preço sem empresa e(ou) preço associados e(ou) validade do orçamento e(ou) modalidade de cálculo associados - B06.05",
IF(AND(M670&lt;&gt;"",OR(K670="",I670="",L670="",O670="")),"Preenchimento incompleto: validade do orçamento sem empresa e(ou) preço associados e(ou) fonte do preço e(ou) modalidade de cálculo associados - B07.01",
IF(AND(M671&lt;&gt;"",OR(K671="",I671="",L671="",O670="")),"Preenchimento incompleto: validade do orçamento sem empresa e(ou) preço associados e(ou) fonte do preço e(ou) modalidade de cálculo associados - B07.02",
IF(AND(M672&lt;&gt;"",OR(K672="",I672="",L672="",O670="")),"Preenchimento incompleto: validade do orçamento sem empresa e(ou) preço associados e(ou) fonte do preço e(ou) modalidade de cálculo associados - B07.03",
IF(AND(M673&lt;&gt;"",OR(K673="",I673="",L673="",O670="")),"Preenchimento incompleto: validade do orçamento sem empresa e(ou) preço associados e(ou) fonte do preço e(ou) modalidade de cálculo associados - B07.04",
IF(AND(M674&lt;&gt;"",OR(K674="",I674="",L674="",O670="")),"Preenchimento incompleto: validade do orçamento sem empresa e(ou) preço associados e(ou) fonte do preço e(ou) modalidade de cálculo associados - B07.05",
IF(O670="","Preenchimento incompleto: modalidade de cálculo não informada - B08.01",
IF(V670="Erro: há repetição de empresa de mídia especializada para o item sendo precificado - B09.01a05","Erro: há repetição de empresa de mídia especializada para o item sendo precificado - B09.01a05",
IF(W670="Erro: há repetição de empresa de orçamento de empresa para o item sendo precificado - B10.01a05","Erro: há repetição de empresa de orçamento de empresa para o item sendo precificado - B10.01a05",
IF(X670="Erro: a fonte de preços informada é incompatível com compras governamentais - B11.01a05","Erro: a fonte de preços informada é incompatível com compras governamentais - B11.01a05",
IF(Y670="Erro: a fonte de preços informada é incompatível com compras governamentais - B12.01a05","Erro: a fonte de preços informada é incompatível com compras governamentais - B12.01a05",
IF(Z670="Erro: há linhas sendo puladas - B13.01a04","Erro: há linhas sendo puladas - B13.01a04",
IF(AA670="Erro: há linhas sendo puladas - B14.01a05","Erro: há linhas sendo puladas - B14.01a05",
IF(AB670="Erro: há linhas sendo puladas - B15.01a05","Erro: há linhas sendo puladas - B15.01a05",
IF(AC670="Erro: há linhas sendo puladas - B16.01a05","Erro: há linhas sendo puladas - B16.01a05",
IF(AND(P670&lt;&gt;"",P670=0),"Preenchimento incompleto: número de propostas válidas igual a zero - B17.01",
"Preenchimento correto"))))))))))))))))))))))))))))))))))</f>
        <v/>
      </c>
      <c r="U670" s="23"/>
      <c r="V670" s="121" t="str">
        <f t="shared" ref="V670" si="2359" xml:space="preserve">
IF(COUNTIFS(I670:I674,I670,L670:L674,"=Mídia especializada")&gt;1,"Erro: há repetição de empresa de mídia especializada para o item sendo precificado - B09.01a05",
IF(COUNTIFS(I670:I674,I671,L670:L674,"=Mídia especializada")&gt;1,"Erro: há repetição de empresa de mídia especializada para o item sendo precificado - B09.01a05",
IF(COUNTIFS(I670:I674,I672,L670:L674,"=Mídia especializada")&gt;1,"Erro: há repetição de empresa de mídia especializada para o item sendo precificado - B09.01a05",
IF(COUNTIFS(I670:I674,I673,L670:L674,"=Mídia especializada")&gt;1,"Erro: há repetição de empresa de mídia especializada para o item sendo precificado - B09.01a05",
IF(COUNTIFS(I670:I674,I674,L670:L674,"=Mídia especializada")&gt;1,"Erro: há repetição de empresa de mídia especializada para o item sendo precificado - B09.01a05",
"***")))))</f>
        <v>***</v>
      </c>
      <c r="W670" s="119" t="str">
        <f t="shared" ref="W670" si="2360" xml:space="preserve">
IF(COUNTIFS(I670:I674,I670,L670:L674,"=Orçamento de empresa")&gt;1,"Erro: há repetição de empresa de orçamento de empresa para o item sendo precificado - B10.01a05",
IF(COUNTIFS(I670:I674,I671,L670:L674,"=Orçamento de empresa")&gt;1,"Erro: há repetição de empresa de orçamento de empresa para o item sendo precificado - B10.01a05",
IF(COUNTIFS(I670:I674,I672,L670:L674,"=Orçamento de empresa")&gt;1,"Erro: há repetição de empresa de orçamento de empresa para o item sendo precificado - B10.01a05",
IF(COUNTIFS(I670:I674,I673,L670:L674,"=Orçamento de empresa")&gt;1,"Erro: há repetição de empresa de orçamento de empresa para o item sendo precificado - B10.01a05",
IF(COUNTIFS(I670:I674,I674,L670:L674,"=Orçamento de empresa")&gt;1,"Erro: há repetição de empresa de orçamento de empresa para o item sendo precificado - B10.01a05",
"***")))))</f>
        <v>***</v>
      </c>
      <c r="X670" s="119" t="str">
        <f t="shared" ref="X670" si="2361" xml:space="preserve">
IF(AND(I670="Compras governamentais",K670&lt;&gt;"",L670="Orçamento de empresa"),"Erro: a fonte de preços informada é incompatível com compras governamentais - B11.01a05",
IF(AND(I671="Compras governamentais",K671&lt;&gt;"",L671="Orçamento de empresa"),"Erro: a fonte de preços informada é incompatível com compras governamentais - B11.01a05",
IF(AND(I672="Compras governamentais",K672&lt;&gt;"",L672="Orçamento de empresa"),"Erro: a fonte de preços informada é incompatível com compras governamentais - B11.01a05",
IF(AND(I673="Compras governamentais",K673&lt;&gt;"",L673="Orçamento de empresa"),"Erro: a fonte de preços informada é incompatível com compras governamentais - B11.01a05",
IF(AND(I674="Compras governamentais",K674&lt;&gt;"",L674="Orçamento de empresa"),"Erro: a fonte de preços informada é incompatível com compras governamentais - B11.01a05",
"***")))))</f>
        <v>***</v>
      </c>
      <c r="Y670" s="119" t="str">
        <f t="shared" ref="Y670" si="2362" xml:space="preserve">
IF(AND(I670="Compras governamentais",K670&lt;&gt;"",L670="Mídia especializada"),"Erro: a fonte de preços informada é incompatível com compras governamentais - B12.01a05",
IF(AND(I671="Compras governamentais",K671&lt;&gt;"",L671="Mídia especializada"),"Erro: a fonte de preços informada é incompatível com compras governamentais - B12.01a05",
IF(AND(I672="Compras governamentais",K672&lt;&gt;"",L672="Mídia especializada"),"Erro: a fonte de preços informada é incompatível com compras governamentais - B12.01a05",
IF(AND(I673="Compras governamentais",K673&lt;&gt;"",L673="Mídia especializada"),"Erro: a fonte de preços informada é incompatível com compras governamentais - B12.01a05",
IF(AND(I674="Compras governamentais",K674&lt;&gt;"",L674="Mídia especializada"),"Erro: a fonte de preços informada é incompatível com compras governamentais - B12.01a05",
"***")))))</f>
        <v>***</v>
      </c>
      <c r="Z670" s="119" t="str">
        <f t="shared" ref="Z670" si="2363" xml:space="preserve">
IF(AND(I671&lt;&gt;"",OR(I670="")),"Erro: há linhas sendo puladas - B13.01a04",
IF(AND(I672&lt;&gt;"",OR(I670="",I671="")),"Erro: há linhas sendo puladas - B13.01a04",
IF(AND(I673&lt;&gt;"",OR(I670="",I671="",I672="")),"Erro: há linhas sendo puladas - B13.01a04",
IF(AND(I674&lt;&gt;"",OR(I670="",I671="",I672="",I673="")),"Erro: há linhas sendo puladas - B13.01a04",
"***"))))</f>
        <v>***</v>
      </c>
      <c r="AA670" s="119" t="str">
        <f t="shared" ref="AA670" si="2364" xml:space="preserve">
IF(AND(K671&lt;&gt;"",OR(K670="")),"Erro: há linhas sendo puladas - B14.01a05",
IF(AND(K672&lt;&gt;"",OR(K670="",K671="")),"Erro: há linhas sendo puladas - B14.01a05",
IF(AND(K673&lt;&gt;"",OR(K670="",K671="",K672="")),"Erro: há linhas sendo puladas - B14.01a05",
IF(AND(K674&lt;&gt;"",OR(K670="",K671="",K672="",K673="")),"Erro: há linhas sendo puladas - B14.01a05",
"***"))))</f>
        <v>***</v>
      </c>
      <c r="AB670" s="119" t="str">
        <f t="shared" ref="AB670" si="2365" xml:space="preserve">
IF(AND(L671&lt;&gt;"",OR(L670="")),"Erro: há linhas sendo puladas - B15.01a05",
IF(AND(L672&lt;&gt;"",OR(L670="",L671="")),"Erro: há linhas sendo puladas - B15.01a05",
IF(AND(L673&lt;&gt;"",OR(L670="",L671="",L672="")),"Erro: há linhas sendo puladas - B15.01a05",
IF(AND(L674&lt;&gt;"",OR(L670="",L671="",L672="",L673="")),"Erro: há linhas sendo puladas - B15.01a05",
"***"))))</f>
        <v>***</v>
      </c>
      <c r="AC670" s="119" t="str">
        <f t="shared" ref="AC670" si="2366" xml:space="preserve">
IF(AND(M671&lt;&gt;"",OR(M670="")),"Erro: há linhas sendo puladas - B16.01a05",
IF(AND(M672&lt;&gt;"",OR(M670="",M671="")),"Erro: há linhas sendo puladas - B16.01a05",
IF(AND(M673&lt;&gt;"",OR(M670="",M671="",M672="")),"Erro: há linhas sendo puladas - B16.01a05",
IF(AND(M674&lt;&gt;"",OR(M670="",M671="",M672="",M673="")),"Erro: há linhas sendo puladas - B16.01a05",
"***"))))</f>
        <v>***</v>
      </c>
      <c r="AD670" s="131" t="str">
        <f t="shared" ref="AD670" si="2367" xml:space="preserve">
IF(T670&lt;&gt;"Preenchimento correto","",
IF(K670="","",
IF(M670="Não válido","",
K670)))</f>
        <v/>
      </c>
    </row>
    <row r="671" spans="1:30" ht="15" customHeight="1">
      <c r="A671" s="242"/>
      <c r="B671" s="216"/>
      <c r="C671" s="217"/>
      <c r="D671" s="218"/>
      <c r="E671" s="219"/>
      <c r="F671" s="220"/>
      <c r="G671" s="221"/>
      <c r="H671" s="35">
        <v>2</v>
      </c>
      <c r="I671" s="172"/>
      <c r="J671" s="36" t="str">
        <f xml:space="preserve">
IF(I671="","",
VLOOKUP(I671,'BD EMPRES'!$B$8:$C$507,2,FALSE))</f>
        <v/>
      </c>
      <c r="K671" s="178"/>
      <c r="L671" s="179"/>
      <c r="M671" s="179"/>
      <c r="N671" s="180"/>
      <c r="O671" s="223"/>
      <c r="P671" s="228"/>
      <c r="Q671" s="230"/>
      <c r="R671" s="232"/>
      <c r="S671" s="234"/>
      <c r="T671" s="236"/>
      <c r="U671" s="23"/>
      <c r="V671" s="122"/>
      <c r="W671" s="118"/>
      <c r="X671" s="118"/>
      <c r="Y671" s="118"/>
      <c r="Z671" s="118"/>
      <c r="AA671" s="118"/>
      <c r="AB671" s="118"/>
      <c r="AC671" s="118"/>
      <c r="AD671" s="132" t="str">
        <f t="shared" ref="AD671" si="2368" xml:space="preserve">
IF(T670&lt;&gt;"Preenchimento correto","",
IF(K671="","",
IF(M671="Não válido","",
K671)))</f>
        <v/>
      </c>
    </row>
    <row r="672" spans="1:30" ht="15" customHeight="1">
      <c r="A672" s="242"/>
      <c r="B672" s="216"/>
      <c r="C672" s="217"/>
      <c r="D672" s="218"/>
      <c r="E672" s="219"/>
      <c r="F672" s="220"/>
      <c r="G672" s="221"/>
      <c r="H672" s="35">
        <v>3</v>
      </c>
      <c r="I672" s="172"/>
      <c r="J672" s="36" t="str">
        <f xml:space="preserve">
IF(I672="","",
VLOOKUP(I672,'BD EMPRES'!$B$8:$C$507,2,FALSE))</f>
        <v/>
      </c>
      <c r="K672" s="178"/>
      <c r="L672" s="179"/>
      <c r="M672" s="179"/>
      <c r="N672" s="180"/>
      <c r="O672" s="223"/>
      <c r="P672" s="228"/>
      <c r="Q672" s="230"/>
      <c r="R672" s="232"/>
      <c r="S672" s="234"/>
      <c r="T672" s="236"/>
      <c r="U672" s="23"/>
      <c r="V672" s="122"/>
      <c r="W672" s="118"/>
      <c r="X672" s="118"/>
      <c r="Y672" s="118"/>
      <c r="Z672" s="118"/>
      <c r="AA672" s="118"/>
      <c r="AB672" s="118"/>
      <c r="AC672" s="118"/>
      <c r="AD672" s="132" t="str">
        <f t="shared" ref="AD672" si="2369" xml:space="preserve">
IF(T670&lt;&gt;"Preenchimento correto","",
IF(K672="","",
IF(M672="Não válido","",
K672)))</f>
        <v/>
      </c>
    </row>
    <row r="673" spans="1:30" ht="15" customHeight="1">
      <c r="A673" s="242"/>
      <c r="B673" s="216"/>
      <c r="C673" s="217"/>
      <c r="D673" s="218"/>
      <c r="E673" s="219"/>
      <c r="F673" s="220"/>
      <c r="G673" s="221"/>
      <c r="H673" s="35">
        <v>4</v>
      </c>
      <c r="I673" s="172"/>
      <c r="J673" s="36" t="str">
        <f xml:space="preserve">
IF(I673="","",
VLOOKUP(I673,'BD EMPRES'!$B$8:$C$507,2,FALSE))</f>
        <v/>
      </c>
      <c r="K673" s="178"/>
      <c r="L673" s="179"/>
      <c r="M673" s="179"/>
      <c r="N673" s="180"/>
      <c r="O673" s="223"/>
      <c r="P673" s="228"/>
      <c r="Q673" s="230"/>
      <c r="R673" s="232"/>
      <c r="S673" s="234"/>
      <c r="T673" s="236"/>
      <c r="U673" s="23"/>
      <c r="V673" s="122"/>
      <c r="W673" s="118"/>
      <c r="X673" s="118"/>
      <c r="Y673" s="118"/>
      <c r="Z673" s="118"/>
      <c r="AA673" s="118"/>
      <c r="AB673" s="118"/>
      <c r="AC673" s="118"/>
      <c r="AD673" s="132" t="str">
        <f t="shared" ref="AD673" si="2370" xml:space="preserve">
IF(T670&lt;&gt;"Preenchimento correto","",
IF(K673="","",
IF(M673="Não válido","",
K673)))</f>
        <v/>
      </c>
    </row>
    <row r="674" spans="1:30" ht="15" customHeight="1">
      <c r="A674" s="242"/>
      <c r="B674" s="216"/>
      <c r="C674" s="217"/>
      <c r="D674" s="218"/>
      <c r="E674" s="219"/>
      <c r="F674" s="220"/>
      <c r="G674" s="221"/>
      <c r="H674" s="37">
        <v>5</v>
      </c>
      <c r="I674" s="172"/>
      <c r="J674" s="38" t="str">
        <f xml:space="preserve">
IF(I674="","",
VLOOKUP(I674,'BD EMPRES'!$B$8:$C$507,2,FALSE))</f>
        <v/>
      </c>
      <c r="K674" s="183"/>
      <c r="L674" s="181"/>
      <c r="M674" s="181"/>
      <c r="N674" s="182"/>
      <c r="O674" s="224"/>
      <c r="P674" s="228"/>
      <c r="Q674" s="230"/>
      <c r="R674" s="232"/>
      <c r="S674" s="234"/>
      <c r="T674" s="236"/>
      <c r="U674" s="23"/>
      <c r="V674" s="133"/>
      <c r="W674" s="134"/>
      <c r="X674" s="134"/>
      <c r="Y674" s="134"/>
      <c r="Z674" s="134"/>
      <c r="AA674" s="134"/>
      <c r="AB674" s="134"/>
      <c r="AC674" s="134"/>
      <c r="AD674" s="135" t="str">
        <f t="shared" ref="AD674" si="2371" xml:space="preserve">
IF(T670&gt;"Preenchimento correto","",
IF(K674="","",
IF(M674="Não válido","",
K674)))</f>
        <v/>
      </c>
    </row>
    <row r="675" spans="1:30" ht="15" customHeight="1">
      <c r="A675" s="242"/>
      <c r="B675" s="216" t="str">
        <f>IF(OR('BD ITEM'!$Q145&lt;&gt;"Preenchimento correto"),"",'BD ITEM'!B145)</f>
        <v/>
      </c>
      <c r="C675" s="217" t="str">
        <f>IF(OR('BD ITEM'!$Q145&lt;&gt;"Preenchimento correto"),"",'BD ITEM'!C145)</f>
        <v/>
      </c>
      <c r="D675" s="218" t="str">
        <f>IF(OR('BD ITEM'!$Q145&lt;&gt;"Preenchimento correto"),"",'BD ITEM'!D145)</f>
        <v/>
      </c>
      <c r="E675" s="219" t="str">
        <f>IF(OR('BD ITEM'!$Q145&lt;&gt;"Preenchimento correto"),"",'BD ITEM'!J145)</f>
        <v/>
      </c>
      <c r="F675" s="220" t="str">
        <f>IF(OR('BD ITEM'!$Q145&lt;&gt;"Preenchimento correto"),"",'BD ITEM'!K145)</f>
        <v/>
      </c>
      <c r="G675" s="221" t="str">
        <f>IF(OR('BD ITEM'!$Q145&lt;&gt;"Preenchimento correto"),"",'BD ITEM'!L145)</f>
        <v/>
      </c>
      <c r="H675" s="39">
        <v>1</v>
      </c>
      <c r="I675" s="173"/>
      <c r="J675" s="34" t="str">
        <f xml:space="preserve">
IF(I675="","",
VLOOKUP(I675,'BD EMPRES'!$B$8:$C$507,2,FALSE))</f>
        <v/>
      </c>
      <c r="K675" s="175"/>
      <c r="L675" s="176"/>
      <c r="M675" s="176"/>
      <c r="N675" s="177"/>
      <c r="O675" s="222"/>
      <c r="P675" s="228" t="str">
        <f t="shared" ref="P675" si="2372" xml:space="preserve">
IF(AND(K675="",K676="",K677="",K678="",K679=""),"",
COUNTIFS(K675:K679,"&lt;&gt;""",M675:M679,"=Válido"))</f>
        <v/>
      </c>
      <c r="Q675" s="230" t="str">
        <f t="shared" ref="Q675" si="2373" xml:space="preserve">
IF(T675&lt;&gt;"Preenchimento correto","",
IF(P675=1,0,
IF(P675=0,"",
IF(P675="","",
ROUND(_xlfn.STDEV.S(AD675:AD679)/AVERAGE(AD675:AD679),4)))))</f>
        <v/>
      </c>
      <c r="R675" s="232" t="str">
        <f t="shared" ref="R675" si="2374" xml:space="preserve">
IF(T675&lt;&gt;"Preenchimento correto","",
IF(P675="","",
IF(P675=0,"",
IF(O675="","",
IF(O675="Menor valor",MIN(AD675:AD679),
IF(AND(O675="Tend. central",Q675&lt;=0.25),ROUND(AVERAGE(AD675:AD679),2),
IF(AND(O675="Tend. central",Q675&gt;0.25),ROUND(MEDIAN(AD675:AD679),2))))))))</f>
        <v/>
      </c>
      <c r="S675" s="234" t="str">
        <f t="shared" ref="S675" si="2375" xml:space="preserve">
IF(T675&lt;&gt;"Preenchimento correto","",
IF(O675="","",
IF(P675="","",
IF(P675=0,"",
IF(OR(G675="",R675=""),"",
G675*R675)))))</f>
        <v/>
      </c>
      <c r="T675" s="236" t="str">
        <f t="shared" ref="T675" si="2376" xml:space="preserve">
IF(AND(A675="",B675="",I675="",I676="",I677="",I678="",I679="",K675="",K676="",K677="",K678="",K679="",L675="",L676="",L677="",L678="",L679="",M675="",M676="",M677="",M678="",M679="",O675=""),"",
IF(A675="","Preenchimento incompleto: falta informar o ID SEC - B01.01",
IF(AND(A675&lt;&gt;"",B675&lt;&gt;"",I675="",I676="",I677="",I678="",I679="",K675="",K676="",K677="",K678="",K679="",L675="",L676="",L677="",L678="",L679="",M675="",M676="",M677="",M678="",M679="",O675=""),"Preenchimento incompleto: item sem nenhuma informação de empresa e preço e fonte de preço e validade do orçamento e modalidade de cálculo - B02.01",
IF(AND(B675="",OR(I675&lt;&gt;"",I676&lt;&gt;"",I677&lt;&gt;"",I678&lt;&gt;"",I679&lt;&gt;"",K675&lt;&gt;"",K676&lt;&gt;"",K677&lt;&gt;"",K678&lt;&gt;"",K679&lt;&gt;"",L675&lt;&gt;"",L676&lt;&gt;"",L677&lt;&gt;"",L678&lt;&gt;"",L679&lt;&gt;"",M675&lt;&gt;"",M676&lt;&gt;"",M677&lt;&gt;"",M678&lt;&gt;"",M679&lt;&gt;"",O675&lt;&gt;"")),"Erro: há empresa(s) e/ou preço(s) e/ou fonte(s) de preço e/ou validade(s) do orçamento e/ou modalidade de cálculo informados para item inexistente - B03.01",
IF(AND(I675&lt;&gt;"",OR(K675="",L675="",M675="",O675="")),"Preenchimento incompleto: empresa sem preço e(ou) fonte de preço e(ou) validade do orçamento e(ou) modalidade de cálculo associados - B04.01",
IF(AND(I676&lt;&gt;"",OR(K676="",L676="",M676="",O675="")),"Preenchimento incompleto: empresa sem preço e(ou) fonte de preço e(ou) validade do orçamento e(ou) modalidade de cálculo associados - B04.02",
IF(AND(I677&lt;&gt;"",OR(K677="",L677="",M677="",O675="")),"Preenchimento incompleto: empresa sem preço e(ou) fonte de preço e(ou) validade do orçamento e(ou) modalidade de cálculo associados - B04.03",
IF(AND(I678&lt;&gt;"",OR(K678="",L678="",M678="",O675="")),"Preenchimento incompleto: empresa sem preço e(ou) fonte de preço e(ou) validade do orçamento e(ou) modalidade de cálculo associados - B04.04",
IF(AND(I679&lt;&gt;"",OR(K679="",L679="",M679="",O675="")),"Preenchimento incompleto: empresa sem preço e(ou) fonte de preço e(ou) validade do orçamento e(ou) modalidade de cálculo associados - B04.05",
IF(AND(K675&lt;&gt;"",OR(I675="",L675="",M675="",O675="")),"Preenchimento incompleto: preço sem empresa e(ou) fonte do preço associados e(ou) validade do orçamento e(ou) modalidade de cálculo associados - B05.01",
IF(AND(K676&lt;&gt;"",OR(I676="",L676="",M676="",O675="")),"Preenchimento incompleto: preço sem empresa e(ou) fonte do preço associados e(ou) validade do orçamento e(ou) modalidade de cálculo associados - B05.02",
IF(AND(K677&lt;&gt;"",OR(I677="",L677="",M677="",O675="")),"Preenchimento incompleto: preço sem empresa e(ou) fonte do preço associados e(ou) validade do orçamento e(ou) modalidade de cálculo associados - B05.03",
IF(AND(K678&lt;&gt;"",OR(I678="",L678="",M678="",O675="")),"Preenchimento incompleto: preço sem empresa e(ou) fonte do preço associados e(ou) validade do orçamento e(ou) modalidade de cálculo associados - B05.04",
IF(AND(K679&lt;&gt;"",OR(I679="",L679="",M679="",O675="")),"Preenchimento incompleto: preço sem empresa e(ou) fonte do preço associados e(ou) validade do orçamento e(ou) modalidade de cálculo associados - B05.05",
IF(AND(L675&lt;&gt;"",OR(K675="",I675="",M675="",O675="")),"Preenchimento incompleto: fonte do preço sem empresa e(ou) preço associados e(ou) validade do orçamento e(ou) modalidade de cálculo associados - B06.01",
IF(AND(L676&lt;&gt;"",OR(K676="",I676="",M676="",O675="")),"Preenchimento incompleto: fonte do preço sem empresa e(ou) preço associados e(ou) validade do orçamento e(ou) modalidade de cálculo associados - B06.02",
IF(AND(L677&lt;&gt;"",OR(K677="",I677="",M677="",O675="")),"Preenchimento incompleto: fonte do preço sem empresa e(ou) preço associados e(ou) validade do orçamento e(ou) modalidade de cálculo associados - B06.03",
IF(AND(L678&lt;&gt;"",OR(K678="",I678="",M678="",O675="")),"Preenchimento incompleto: fonte do preço sem empresa e(ou) preço associados e(ou) validade do orçamento e(ou) modalidade de cálculo associados - B06.04",
IF(AND(L679&lt;&gt;"",OR(K679="",I679="",M679="",O675="")),"Preenchimento incompleto: fonte do preço sem empresa e(ou) preço associados e(ou) validade do orçamento e(ou) modalidade de cálculo associados - B06.05",
IF(AND(M675&lt;&gt;"",OR(K675="",I675="",L675="",O675="")),"Preenchimento incompleto: validade do orçamento sem empresa e(ou) preço associados e(ou) fonte do preço e(ou) modalidade de cálculo associados - B07.01",
IF(AND(M676&lt;&gt;"",OR(K676="",I676="",L676="",O675="")),"Preenchimento incompleto: validade do orçamento sem empresa e(ou) preço associados e(ou) fonte do preço e(ou) modalidade de cálculo associados - B07.02",
IF(AND(M677&lt;&gt;"",OR(K677="",I677="",L677="",O675="")),"Preenchimento incompleto: validade do orçamento sem empresa e(ou) preço associados e(ou) fonte do preço e(ou) modalidade de cálculo associados - B07.03",
IF(AND(M678&lt;&gt;"",OR(K678="",I678="",L678="",O675="")),"Preenchimento incompleto: validade do orçamento sem empresa e(ou) preço associados e(ou) fonte do preço e(ou) modalidade de cálculo associados - B07.04",
IF(AND(M679&lt;&gt;"",OR(K679="",I679="",L679="",O675="")),"Preenchimento incompleto: validade do orçamento sem empresa e(ou) preço associados e(ou) fonte do preço e(ou) modalidade de cálculo associados - B07.05",
IF(O675="","Preenchimento incompleto: modalidade de cálculo não informada - B08.01",
IF(V675="Erro: há repetição de empresa de mídia especializada para o item sendo precificado - B09.01a05","Erro: há repetição de empresa de mídia especializada para o item sendo precificado - B09.01a05",
IF(W675="Erro: há repetição de empresa de orçamento de empresa para o item sendo precificado - B10.01a05","Erro: há repetição de empresa de orçamento de empresa para o item sendo precificado - B10.01a05",
IF(X675="Erro: a fonte de preços informada é incompatível com compras governamentais - B11.01a05","Erro: a fonte de preços informada é incompatível com compras governamentais - B11.01a05",
IF(Y675="Erro: a fonte de preços informada é incompatível com compras governamentais - B12.01a05","Erro: a fonte de preços informada é incompatível com compras governamentais - B12.01a05",
IF(Z675="Erro: há linhas sendo puladas - B13.01a04","Erro: há linhas sendo puladas - B13.01a04",
IF(AA675="Erro: há linhas sendo puladas - B14.01a05","Erro: há linhas sendo puladas - B14.01a05",
IF(AB675="Erro: há linhas sendo puladas - B15.01a05","Erro: há linhas sendo puladas - B15.01a05",
IF(AC675="Erro: há linhas sendo puladas - B16.01a05","Erro: há linhas sendo puladas - B16.01a05",
IF(AND(P675&lt;&gt;"",P675=0),"Preenchimento incompleto: número de propostas válidas igual a zero - B17.01",
"Preenchimento correto"))))))))))))))))))))))))))))))))))</f>
        <v/>
      </c>
      <c r="U675" s="23"/>
      <c r="V675" s="121" t="str">
        <f t="shared" ref="V675" si="2377" xml:space="preserve">
IF(COUNTIFS(I675:I679,I675,L675:L679,"=Mídia especializada")&gt;1,"Erro: há repetição de empresa de mídia especializada para o item sendo precificado - B09.01a05",
IF(COUNTIFS(I675:I679,I676,L675:L679,"=Mídia especializada")&gt;1,"Erro: há repetição de empresa de mídia especializada para o item sendo precificado - B09.01a05",
IF(COUNTIFS(I675:I679,I677,L675:L679,"=Mídia especializada")&gt;1,"Erro: há repetição de empresa de mídia especializada para o item sendo precificado - B09.01a05",
IF(COUNTIFS(I675:I679,I678,L675:L679,"=Mídia especializada")&gt;1,"Erro: há repetição de empresa de mídia especializada para o item sendo precificado - B09.01a05",
IF(COUNTIFS(I675:I679,I679,L675:L679,"=Mídia especializada")&gt;1,"Erro: há repetição de empresa de mídia especializada para o item sendo precificado - B09.01a05",
"***")))))</f>
        <v>***</v>
      </c>
      <c r="W675" s="119" t="str">
        <f t="shared" ref="W675" si="2378" xml:space="preserve">
IF(COUNTIFS(I675:I679,I675,L675:L679,"=Orçamento de empresa")&gt;1,"Erro: há repetição de empresa de orçamento de empresa para o item sendo precificado - B10.01a05",
IF(COUNTIFS(I675:I679,I676,L675:L679,"=Orçamento de empresa")&gt;1,"Erro: há repetição de empresa de orçamento de empresa para o item sendo precificado - B10.01a05",
IF(COUNTIFS(I675:I679,I677,L675:L679,"=Orçamento de empresa")&gt;1,"Erro: há repetição de empresa de orçamento de empresa para o item sendo precificado - B10.01a05",
IF(COUNTIFS(I675:I679,I678,L675:L679,"=Orçamento de empresa")&gt;1,"Erro: há repetição de empresa de orçamento de empresa para o item sendo precificado - B10.01a05",
IF(COUNTIFS(I675:I679,I679,L675:L679,"=Orçamento de empresa")&gt;1,"Erro: há repetição de empresa de orçamento de empresa para o item sendo precificado - B10.01a05",
"***")))))</f>
        <v>***</v>
      </c>
      <c r="X675" s="119" t="str">
        <f t="shared" ref="X675" si="2379" xml:space="preserve">
IF(AND(I675="Compras governamentais",K675&lt;&gt;"",L675="Orçamento de empresa"),"Erro: a fonte de preços informada é incompatível com compras governamentais - B11.01a05",
IF(AND(I676="Compras governamentais",K676&lt;&gt;"",L676="Orçamento de empresa"),"Erro: a fonte de preços informada é incompatível com compras governamentais - B11.01a05",
IF(AND(I677="Compras governamentais",K677&lt;&gt;"",L677="Orçamento de empresa"),"Erro: a fonte de preços informada é incompatível com compras governamentais - B11.01a05",
IF(AND(I678="Compras governamentais",K678&lt;&gt;"",L678="Orçamento de empresa"),"Erro: a fonte de preços informada é incompatível com compras governamentais - B11.01a05",
IF(AND(I679="Compras governamentais",K679&lt;&gt;"",L679="Orçamento de empresa"),"Erro: a fonte de preços informada é incompatível com compras governamentais - B11.01a05",
"***")))))</f>
        <v>***</v>
      </c>
      <c r="Y675" s="119" t="str">
        <f t="shared" ref="Y675" si="2380" xml:space="preserve">
IF(AND(I675="Compras governamentais",K675&lt;&gt;"",L675="Mídia especializada"),"Erro: a fonte de preços informada é incompatível com compras governamentais - B12.01a05",
IF(AND(I676="Compras governamentais",K676&lt;&gt;"",L676="Mídia especializada"),"Erro: a fonte de preços informada é incompatível com compras governamentais - B12.01a05",
IF(AND(I677="Compras governamentais",K677&lt;&gt;"",L677="Mídia especializada"),"Erro: a fonte de preços informada é incompatível com compras governamentais - B12.01a05",
IF(AND(I678="Compras governamentais",K678&lt;&gt;"",L678="Mídia especializada"),"Erro: a fonte de preços informada é incompatível com compras governamentais - B12.01a05",
IF(AND(I679="Compras governamentais",K679&lt;&gt;"",L679="Mídia especializada"),"Erro: a fonte de preços informada é incompatível com compras governamentais - B12.01a05",
"***")))))</f>
        <v>***</v>
      </c>
      <c r="Z675" s="119" t="str">
        <f t="shared" ref="Z675" si="2381" xml:space="preserve">
IF(AND(I676&lt;&gt;"",OR(I675="")),"Erro: há linhas sendo puladas - B13.01a04",
IF(AND(I677&lt;&gt;"",OR(I675="",I676="")),"Erro: há linhas sendo puladas - B13.01a04",
IF(AND(I678&lt;&gt;"",OR(I675="",I676="",I677="")),"Erro: há linhas sendo puladas - B13.01a04",
IF(AND(I679&lt;&gt;"",OR(I675="",I676="",I677="",I678="")),"Erro: há linhas sendo puladas - B13.01a04",
"***"))))</f>
        <v>***</v>
      </c>
      <c r="AA675" s="119" t="str">
        <f t="shared" ref="AA675" si="2382" xml:space="preserve">
IF(AND(K676&lt;&gt;"",OR(K675="")),"Erro: há linhas sendo puladas - B14.01a05",
IF(AND(K677&lt;&gt;"",OR(K675="",K676="")),"Erro: há linhas sendo puladas - B14.01a05",
IF(AND(K678&lt;&gt;"",OR(K675="",K676="",K677="")),"Erro: há linhas sendo puladas - B14.01a05",
IF(AND(K679&lt;&gt;"",OR(K675="",K676="",K677="",K678="")),"Erro: há linhas sendo puladas - B14.01a05",
"***"))))</f>
        <v>***</v>
      </c>
      <c r="AB675" s="119" t="str">
        <f t="shared" ref="AB675" si="2383" xml:space="preserve">
IF(AND(L676&lt;&gt;"",OR(L675="")),"Erro: há linhas sendo puladas - B15.01a05",
IF(AND(L677&lt;&gt;"",OR(L675="",L676="")),"Erro: há linhas sendo puladas - B15.01a05",
IF(AND(L678&lt;&gt;"",OR(L675="",L676="",L677="")),"Erro: há linhas sendo puladas - B15.01a05",
IF(AND(L679&lt;&gt;"",OR(L675="",L676="",L677="",L678="")),"Erro: há linhas sendo puladas - B15.01a05",
"***"))))</f>
        <v>***</v>
      </c>
      <c r="AC675" s="119" t="str">
        <f t="shared" ref="AC675" si="2384" xml:space="preserve">
IF(AND(M676&lt;&gt;"",OR(M675="")),"Erro: há linhas sendo puladas - B16.01a05",
IF(AND(M677&lt;&gt;"",OR(M675="",M676="")),"Erro: há linhas sendo puladas - B16.01a05",
IF(AND(M678&lt;&gt;"",OR(M675="",M676="",M677="")),"Erro: há linhas sendo puladas - B16.01a05",
IF(AND(M679&lt;&gt;"",OR(M675="",M676="",M677="",M678="")),"Erro: há linhas sendo puladas - B16.01a05",
"***"))))</f>
        <v>***</v>
      </c>
      <c r="AD675" s="131" t="str">
        <f t="shared" ref="AD675" si="2385" xml:space="preserve">
IF(T675&lt;&gt;"Preenchimento correto","",
IF(K675="","",
IF(M675="Não válido","",
K675)))</f>
        <v/>
      </c>
    </row>
    <row r="676" spans="1:30" ht="15" customHeight="1">
      <c r="A676" s="242"/>
      <c r="B676" s="216"/>
      <c r="C676" s="217"/>
      <c r="D676" s="218"/>
      <c r="E676" s="219"/>
      <c r="F676" s="220"/>
      <c r="G676" s="221"/>
      <c r="H676" s="35">
        <v>2</v>
      </c>
      <c r="I676" s="172"/>
      <c r="J676" s="36" t="str">
        <f xml:space="preserve">
IF(I676="","",
VLOOKUP(I676,'BD EMPRES'!$B$8:$C$507,2,FALSE))</f>
        <v/>
      </c>
      <c r="K676" s="178"/>
      <c r="L676" s="179"/>
      <c r="M676" s="179"/>
      <c r="N676" s="180"/>
      <c r="O676" s="223"/>
      <c r="P676" s="228"/>
      <c r="Q676" s="230"/>
      <c r="R676" s="232"/>
      <c r="S676" s="234"/>
      <c r="T676" s="236"/>
      <c r="U676" s="23"/>
      <c r="V676" s="122"/>
      <c r="W676" s="118"/>
      <c r="X676" s="118"/>
      <c r="Y676" s="118"/>
      <c r="Z676" s="118"/>
      <c r="AA676" s="118"/>
      <c r="AB676" s="118"/>
      <c r="AC676" s="118"/>
      <c r="AD676" s="132" t="str">
        <f t="shared" ref="AD676" si="2386" xml:space="preserve">
IF(T675&lt;&gt;"Preenchimento correto","",
IF(K676="","",
IF(M676="Não válido","",
K676)))</f>
        <v/>
      </c>
    </row>
    <row r="677" spans="1:30" ht="15" customHeight="1">
      <c r="A677" s="242"/>
      <c r="B677" s="216"/>
      <c r="C677" s="217"/>
      <c r="D677" s="218"/>
      <c r="E677" s="219"/>
      <c r="F677" s="220"/>
      <c r="G677" s="221"/>
      <c r="H677" s="35">
        <v>3</v>
      </c>
      <c r="I677" s="172"/>
      <c r="J677" s="36" t="str">
        <f xml:space="preserve">
IF(I677="","",
VLOOKUP(I677,'BD EMPRES'!$B$8:$C$507,2,FALSE))</f>
        <v/>
      </c>
      <c r="K677" s="178"/>
      <c r="L677" s="179"/>
      <c r="M677" s="179"/>
      <c r="N677" s="180"/>
      <c r="O677" s="223"/>
      <c r="P677" s="228"/>
      <c r="Q677" s="230"/>
      <c r="R677" s="232"/>
      <c r="S677" s="234"/>
      <c r="T677" s="236"/>
      <c r="U677" s="23"/>
      <c r="V677" s="122"/>
      <c r="W677" s="118"/>
      <c r="X677" s="118"/>
      <c r="Y677" s="118"/>
      <c r="Z677" s="118"/>
      <c r="AA677" s="118"/>
      <c r="AB677" s="118"/>
      <c r="AC677" s="118"/>
      <c r="AD677" s="132" t="str">
        <f t="shared" ref="AD677" si="2387" xml:space="preserve">
IF(T675&lt;&gt;"Preenchimento correto","",
IF(K677="","",
IF(M677="Não válido","",
K677)))</f>
        <v/>
      </c>
    </row>
    <row r="678" spans="1:30" ht="15" customHeight="1">
      <c r="A678" s="242"/>
      <c r="B678" s="216"/>
      <c r="C678" s="217"/>
      <c r="D678" s="218"/>
      <c r="E678" s="219"/>
      <c r="F678" s="220"/>
      <c r="G678" s="221"/>
      <c r="H678" s="35">
        <v>4</v>
      </c>
      <c r="I678" s="172"/>
      <c r="J678" s="36" t="str">
        <f xml:space="preserve">
IF(I678="","",
VLOOKUP(I678,'BD EMPRES'!$B$8:$C$507,2,FALSE))</f>
        <v/>
      </c>
      <c r="K678" s="178"/>
      <c r="L678" s="179"/>
      <c r="M678" s="179"/>
      <c r="N678" s="180"/>
      <c r="O678" s="223"/>
      <c r="P678" s="228"/>
      <c r="Q678" s="230"/>
      <c r="R678" s="232"/>
      <c r="S678" s="234"/>
      <c r="T678" s="236"/>
      <c r="U678" s="23"/>
      <c r="V678" s="122"/>
      <c r="W678" s="118"/>
      <c r="X678" s="118"/>
      <c r="Y678" s="118"/>
      <c r="Z678" s="118"/>
      <c r="AA678" s="118"/>
      <c r="AB678" s="118"/>
      <c r="AC678" s="118"/>
      <c r="AD678" s="132" t="str">
        <f t="shared" ref="AD678" si="2388" xml:space="preserve">
IF(T675&lt;&gt;"Preenchimento correto","",
IF(K678="","",
IF(M678="Não válido","",
K678)))</f>
        <v/>
      </c>
    </row>
    <row r="679" spans="1:30" ht="15" customHeight="1">
      <c r="A679" s="242"/>
      <c r="B679" s="216"/>
      <c r="C679" s="217"/>
      <c r="D679" s="218"/>
      <c r="E679" s="219"/>
      <c r="F679" s="220"/>
      <c r="G679" s="221"/>
      <c r="H679" s="37">
        <v>5</v>
      </c>
      <c r="I679" s="172"/>
      <c r="J679" s="38" t="str">
        <f xml:space="preserve">
IF(I679="","",
VLOOKUP(I679,'BD EMPRES'!$B$8:$C$507,2,FALSE))</f>
        <v/>
      </c>
      <c r="K679" s="183"/>
      <c r="L679" s="181"/>
      <c r="M679" s="181"/>
      <c r="N679" s="182"/>
      <c r="O679" s="224"/>
      <c r="P679" s="228"/>
      <c r="Q679" s="230"/>
      <c r="R679" s="232"/>
      <c r="S679" s="234"/>
      <c r="T679" s="236"/>
      <c r="U679" s="23"/>
      <c r="V679" s="133"/>
      <c r="W679" s="134"/>
      <c r="X679" s="134"/>
      <c r="Y679" s="134"/>
      <c r="Z679" s="134"/>
      <c r="AA679" s="134"/>
      <c r="AB679" s="134"/>
      <c r="AC679" s="134"/>
      <c r="AD679" s="135" t="str">
        <f t="shared" ref="AD679" si="2389" xml:space="preserve">
IF(T675&gt;"Preenchimento correto","",
IF(K679="","",
IF(M679="Não válido","",
K679)))</f>
        <v/>
      </c>
    </row>
    <row r="680" spans="1:30" ht="15" customHeight="1">
      <c r="A680" s="290"/>
      <c r="B680" s="216" t="str">
        <f>IF(OR('BD ITEM'!$Q146&lt;&gt;"Preenchimento correto"),"",'BD ITEM'!B146)</f>
        <v/>
      </c>
      <c r="C680" s="217" t="str">
        <f>IF(OR('BD ITEM'!$Q146&lt;&gt;"Preenchimento correto"),"",'BD ITEM'!C146)</f>
        <v/>
      </c>
      <c r="D680" s="218" t="str">
        <f>IF(OR('BD ITEM'!$Q146&lt;&gt;"Preenchimento correto"),"",'BD ITEM'!D146)</f>
        <v/>
      </c>
      <c r="E680" s="219" t="str">
        <f>IF(OR('BD ITEM'!$Q146&lt;&gt;"Preenchimento correto"),"",'BD ITEM'!J146)</f>
        <v/>
      </c>
      <c r="F680" s="220" t="str">
        <f>IF(OR('BD ITEM'!$Q146&lt;&gt;"Preenchimento correto"),"",'BD ITEM'!K146)</f>
        <v/>
      </c>
      <c r="G680" s="221" t="str">
        <f>IF(OR('BD ITEM'!$Q146&lt;&gt;"Preenchimento correto"),"",'BD ITEM'!L146)</f>
        <v/>
      </c>
      <c r="H680" s="39">
        <v>1</v>
      </c>
      <c r="I680" s="173"/>
      <c r="J680" s="34" t="str">
        <f xml:space="preserve">
IF(I680="","",
VLOOKUP(I680,'BD EMPRES'!$B$8:$C$507,2,FALSE))</f>
        <v/>
      </c>
      <c r="K680" s="175"/>
      <c r="L680" s="176"/>
      <c r="M680" s="176"/>
      <c r="N680" s="177"/>
      <c r="O680" s="222"/>
      <c r="P680" s="228" t="str">
        <f t="shared" ref="P680" si="2390" xml:space="preserve">
IF(AND(K680="",K681="",K682="",K683="",K684=""),"",
COUNTIFS(K680:K684,"&lt;&gt;""",M680:M684,"=Válido"))</f>
        <v/>
      </c>
      <c r="Q680" s="230" t="str">
        <f t="shared" ref="Q680" si="2391" xml:space="preserve">
IF(T680&lt;&gt;"Preenchimento correto","",
IF(P680=1,0,
IF(P680=0,"",
IF(P680="","",
ROUND(_xlfn.STDEV.S(AD680:AD684)/AVERAGE(AD680:AD684),4)))))</f>
        <v/>
      </c>
      <c r="R680" s="232" t="str">
        <f t="shared" ref="R680" si="2392" xml:space="preserve">
IF(T680&lt;&gt;"Preenchimento correto","",
IF(P680="","",
IF(P680=0,"",
IF(O680="","",
IF(O680="Menor valor",MIN(AD680:AD684),
IF(AND(O680="Tend. central",Q680&lt;=0.25),ROUND(AVERAGE(AD680:AD684),2),
IF(AND(O680="Tend. central",Q680&gt;0.25),ROUND(MEDIAN(AD680:AD684),2))))))))</f>
        <v/>
      </c>
      <c r="S680" s="234" t="str">
        <f t="shared" ref="S680" si="2393" xml:space="preserve">
IF(T680&lt;&gt;"Preenchimento correto","",
IF(O680="","",
IF(P680="","",
IF(P680=0,"",
IF(OR(G680="",R680=""),"",
G680*R680)))))</f>
        <v/>
      </c>
      <c r="T680" s="236" t="str">
        <f t="shared" ref="T680" si="2394" xml:space="preserve">
IF(AND(A680="",B680="",I680="",I681="",I682="",I683="",I684="",K680="",K681="",K682="",K683="",K684="",L680="",L681="",L682="",L683="",L684="",M680="",M681="",M682="",M683="",M684="",O680=""),"",
IF(A680="","Preenchimento incompleto: falta informar o ID SEC - B01.01",
IF(AND(A680&lt;&gt;"",B680&lt;&gt;"",I680="",I681="",I682="",I683="",I684="",K680="",K681="",K682="",K683="",K684="",L680="",L681="",L682="",L683="",L684="",M680="",M681="",M682="",M683="",M684="",O680=""),"Preenchimento incompleto: item sem nenhuma informação de empresa e preço e fonte de preço e validade do orçamento e modalidade de cálculo - B02.01",
IF(AND(B680="",OR(I680&lt;&gt;"",I681&lt;&gt;"",I682&lt;&gt;"",I683&lt;&gt;"",I684&lt;&gt;"",K680&lt;&gt;"",K681&lt;&gt;"",K682&lt;&gt;"",K683&lt;&gt;"",K684&lt;&gt;"",L680&lt;&gt;"",L681&lt;&gt;"",L682&lt;&gt;"",L683&lt;&gt;"",L684&lt;&gt;"",M680&lt;&gt;"",M681&lt;&gt;"",M682&lt;&gt;"",M683&lt;&gt;"",M684&lt;&gt;"",O680&lt;&gt;"")),"Erro: há empresa(s) e/ou preço(s) e/ou fonte(s) de preço e/ou validade(s) do orçamento e/ou modalidade de cálculo informados para item inexistente - B03.01",
IF(AND(I680&lt;&gt;"",OR(K680="",L680="",M680="",O680="")),"Preenchimento incompleto: empresa sem preço e(ou) fonte de preço e(ou) validade do orçamento e(ou) modalidade de cálculo associados - B04.01",
IF(AND(I681&lt;&gt;"",OR(K681="",L681="",M681="",O680="")),"Preenchimento incompleto: empresa sem preço e(ou) fonte de preço e(ou) validade do orçamento e(ou) modalidade de cálculo associados - B04.02",
IF(AND(I682&lt;&gt;"",OR(K682="",L682="",M682="",O680="")),"Preenchimento incompleto: empresa sem preço e(ou) fonte de preço e(ou) validade do orçamento e(ou) modalidade de cálculo associados - B04.03",
IF(AND(I683&lt;&gt;"",OR(K683="",L683="",M683="",O680="")),"Preenchimento incompleto: empresa sem preço e(ou) fonte de preço e(ou) validade do orçamento e(ou) modalidade de cálculo associados - B04.04",
IF(AND(I684&lt;&gt;"",OR(K684="",L684="",M684="",O680="")),"Preenchimento incompleto: empresa sem preço e(ou) fonte de preço e(ou) validade do orçamento e(ou) modalidade de cálculo associados - B04.05",
IF(AND(K680&lt;&gt;"",OR(I680="",L680="",M680="",O680="")),"Preenchimento incompleto: preço sem empresa e(ou) fonte do preço associados e(ou) validade do orçamento e(ou) modalidade de cálculo associados - B05.01",
IF(AND(K681&lt;&gt;"",OR(I681="",L681="",M681="",O680="")),"Preenchimento incompleto: preço sem empresa e(ou) fonte do preço associados e(ou) validade do orçamento e(ou) modalidade de cálculo associados - B05.02",
IF(AND(K682&lt;&gt;"",OR(I682="",L682="",M682="",O680="")),"Preenchimento incompleto: preço sem empresa e(ou) fonte do preço associados e(ou) validade do orçamento e(ou) modalidade de cálculo associados - B05.03",
IF(AND(K683&lt;&gt;"",OR(I683="",L683="",M683="",O680="")),"Preenchimento incompleto: preço sem empresa e(ou) fonte do preço associados e(ou) validade do orçamento e(ou) modalidade de cálculo associados - B05.04",
IF(AND(K684&lt;&gt;"",OR(I684="",L684="",M684="",O680="")),"Preenchimento incompleto: preço sem empresa e(ou) fonte do preço associados e(ou) validade do orçamento e(ou) modalidade de cálculo associados - B05.05",
IF(AND(L680&lt;&gt;"",OR(K680="",I680="",M680="",O680="")),"Preenchimento incompleto: fonte do preço sem empresa e(ou) preço associados e(ou) validade do orçamento e(ou) modalidade de cálculo associados - B06.01",
IF(AND(L681&lt;&gt;"",OR(K681="",I681="",M681="",O680="")),"Preenchimento incompleto: fonte do preço sem empresa e(ou) preço associados e(ou) validade do orçamento e(ou) modalidade de cálculo associados - B06.02",
IF(AND(L682&lt;&gt;"",OR(K682="",I682="",M682="",O680="")),"Preenchimento incompleto: fonte do preço sem empresa e(ou) preço associados e(ou) validade do orçamento e(ou) modalidade de cálculo associados - B06.03",
IF(AND(L683&lt;&gt;"",OR(K683="",I683="",M683="",O680="")),"Preenchimento incompleto: fonte do preço sem empresa e(ou) preço associados e(ou) validade do orçamento e(ou) modalidade de cálculo associados - B06.04",
IF(AND(L684&lt;&gt;"",OR(K684="",I684="",M684="",O680="")),"Preenchimento incompleto: fonte do preço sem empresa e(ou) preço associados e(ou) validade do orçamento e(ou) modalidade de cálculo associados - B06.05",
IF(AND(M680&lt;&gt;"",OR(K680="",I680="",L680="",O680="")),"Preenchimento incompleto: validade do orçamento sem empresa e(ou) preço associados e(ou) fonte do preço e(ou) modalidade de cálculo associados - B07.01",
IF(AND(M681&lt;&gt;"",OR(K681="",I681="",L681="",O680="")),"Preenchimento incompleto: validade do orçamento sem empresa e(ou) preço associados e(ou) fonte do preço e(ou) modalidade de cálculo associados - B07.02",
IF(AND(M682&lt;&gt;"",OR(K682="",I682="",L682="",O680="")),"Preenchimento incompleto: validade do orçamento sem empresa e(ou) preço associados e(ou) fonte do preço e(ou) modalidade de cálculo associados - B07.03",
IF(AND(M683&lt;&gt;"",OR(K683="",I683="",L683="",O680="")),"Preenchimento incompleto: validade do orçamento sem empresa e(ou) preço associados e(ou) fonte do preço e(ou) modalidade de cálculo associados - B07.04",
IF(AND(M684&lt;&gt;"",OR(K684="",I684="",L684="",O680="")),"Preenchimento incompleto: validade do orçamento sem empresa e(ou) preço associados e(ou) fonte do preço e(ou) modalidade de cálculo associados - B07.05",
IF(O680="","Preenchimento incompleto: modalidade de cálculo não informada - B08.01",
IF(V680="Erro: há repetição de empresa de mídia especializada para o item sendo precificado - B09.01a05","Erro: há repetição de empresa de mídia especializada para o item sendo precificado - B09.01a05",
IF(W680="Erro: há repetição de empresa de orçamento de empresa para o item sendo precificado - B10.01a05","Erro: há repetição de empresa de orçamento de empresa para o item sendo precificado - B10.01a05",
IF(X680="Erro: a fonte de preços informada é incompatível com compras governamentais - B11.01a05","Erro: a fonte de preços informada é incompatível com compras governamentais - B11.01a05",
IF(Y680="Erro: a fonte de preços informada é incompatível com compras governamentais - B12.01a05","Erro: a fonte de preços informada é incompatível com compras governamentais - B12.01a05",
IF(Z680="Erro: há linhas sendo puladas - B13.01a04","Erro: há linhas sendo puladas - B13.01a04",
IF(AA680="Erro: há linhas sendo puladas - B14.01a05","Erro: há linhas sendo puladas - B14.01a05",
IF(AB680="Erro: há linhas sendo puladas - B15.01a05","Erro: há linhas sendo puladas - B15.01a05",
IF(AC680="Erro: há linhas sendo puladas - B16.01a05","Erro: há linhas sendo puladas - B16.01a05",
IF(AND(P680&lt;&gt;"",P680=0),"Preenchimento incompleto: número de propostas válidas igual a zero - B17.01",
"Preenchimento correto"))))))))))))))))))))))))))))))))))</f>
        <v/>
      </c>
      <c r="U680" s="23"/>
      <c r="V680" s="121" t="str">
        <f t="shared" ref="V680" si="2395" xml:space="preserve">
IF(COUNTIFS(I680:I684,I680,L680:L684,"=Mídia especializada")&gt;1,"Erro: há repetição de empresa de mídia especializada para o item sendo precificado - B09.01a05",
IF(COUNTIFS(I680:I684,I681,L680:L684,"=Mídia especializada")&gt;1,"Erro: há repetição de empresa de mídia especializada para o item sendo precificado - B09.01a05",
IF(COUNTIFS(I680:I684,I682,L680:L684,"=Mídia especializada")&gt;1,"Erro: há repetição de empresa de mídia especializada para o item sendo precificado - B09.01a05",
IF(COUNTIFS(I680:I684,I683,L680:L684,"=Mídia especializada")&gt;1,"Erro: há repetição de empresa de mídia especializada para o item sendo precificado - B09.01a05",
IF(COUNTIFS(I680:I684,I684,L680:L684,"=Mídia especializada")&gt;1,"Erro: há repetição de empresa de mídia especializada para o item sendo precificado - B09.01a05",
"***")))))</f>
        <v>***</v>
      </c>
      <c r="W680" s="119" t="str">
        <f t="shared" ref="W680" si="2396" xml:space="preserve">
IF(COUNTIFS(I680:I684,I680,L680:L684,"=Orçamento de empresa")&gt;1,"Erro: há repetição de empresa de orçamento de empresa para o item sendo precificado - B10.01a05",
IF(COUNTIFS(I680:I684,I681,L680:L684,"=Orçamento de empresa")&gt;1,"Erro: há repetição de empresa de orçamento de empresa para o item sendo precificado - B10.01a05",
IF(COUNTIFS(I680:I684,I682,L680:L684,"=Orçamento de empresa")&gt;1,"Erro: há repetição de empresa de orçamento de empresa para o item sendo precificado - B10.01a05",
IF(COUNTIFS(I680:I684,I683,L680:L684,"=Orçamento de empresa")&gt;1,"Erro: há repetição de empresa de orçamento de empresa para o item sendo precificado - B10.01a05",
IF(COUNTIFS(I680:I684,I684,L680:L684,"=Orçamento de empresa")&gt;1,"Erro: há repetição de empresa de orçamento de empresa para o item sendo precificado - B10.01a05",
"***")))))</f>
        <v>***</v>
      </c>
      <c r="X680" s="119" t="str">
        <f t="shared" ref="X680" si="2397" xml:space="preserve">
IF(AND(I680="Compras governamentais",K680&lt;&gt;"",L680="Orçamento de empresa"),"Erro: a fonte de preços informada é incompatível com compras governamentais - B11.01a05",
IF(AND(I681="Compras governamentais",K681&lt;&gt;"",L681="Orçamento de empresa"),"Erro: a fonte de preços informada é incompatível com compras governamentais - B11.01a05",
IF(AND(I682="Compras governamentais",K682&lt;&gt;"",L682="Orçamento de empresa"),"Erro: a fonte de preços informada é incompatível com compras governamentais - B11.01a05",
IF(AND(I683="Compras governamentais",K683&lt;&gt;"",L683="Orçamento de empresa"),"Erro: a fonte de preços informada é incompatível com compras governamentais - B11.01a05",
IF(AND(I684="Compras governamentais",K684&lt;&gt;"",L684="Orçamento de empresa"),"Erro: a fonte de preços informada é incompatível com compras governamentais - B11.01a05",
"***")))))</f>
        <v>***</v>
      </c>
      <c r="Y680" s="119" t="str">
        <f t="shared" ref="Y680" si="2398" xml:space="preserve">
IF(AND(I680="Compras governamentais",K680&lt;&gt;"",L680="Mídia especializada"),"Erro: a fonte de preços informada é incompatível com compras governamentais - B12.01a05",
IF(AND(I681="Compras governamentais",K681&lt;&gt;"",L681="Mídia especializada"),"Erro: a fonte de preços informada é incompatível com compras governamentais - B12.01a05",
IF(AND(I682="Compras governamentais",K682&lt;&gt;"",L682="Mídia especializada"),"Erro: a fonte de preços informada é incompatível com compras governamentais - B12.01a05",
IF(AND(I683="Compras governamentais",K683&lt;&gt;"",L683="Mídia especializada"),"Erro: a fonte de preços informada é incompatível com compras governamentais - B12.01a05",
IF(AND(I684="Compras governamentais",K684&lt;&gt;"",L684="Mídia especializada"),"Erro: a fonte de preços informada é incompatível com compras governamentais - B12.01a05",
"***")))))</f>
        <v>***</v>
      </c>
      <c r="Z680" s="119" t="str">
        <f t="shared" ref="Z680" si="2399" xml:space="preserve">
IF(AND(I681&lt;&gt;"",OR(I680="")),"Erro: há linhas sendo puladas - B13.01a04",
IF(AND(I682&lt;&gt;"",OR(I680="",I681="")),"Erro: há linhas sendo puladas - B13.01a04",
IF(AND(I683&lt;&gt;"",OR(I680="",I681="",I682="")),"Erro: há linhas sendo puladas - B13.01a04",
IF(AND(I684&lt;&gt;"",OR(I680="",I681="",I682="",I683="")),"Erro: há linhas sendo puladas - B13.01a04",
"***"))))</f>
        <v>***</v>
      </c>
      <c r="AA680" s="119" t="str">
        <f t="shared" ref="AA680" si="2400" xml:space="preserve">
IF(AND(K681&lt;&gt;"",OR(K680="")),"Erro: há linhas sendo puladas - B14.01a05",
IF(AND(K682&lt;&gt;"",OR(K680="",K681="")),"Erro: há linhas sendo puladas - B14.01a05",
IF(AND(K683&lt;&gt;"",OR(K680="",K681="",K682="")),"Erro: há linhas sendo puladas - B14.01a05",
IF(AND(K684&lt;&gt;"",OR(K680="",K681="",K682="",K683="")),"Erro: há linhas sendo puladas - B14.01a05",
"***"))))</f>
        <v>***</v>
      </c>
      <c r="AB680" s="119" t="str">
        <f t="shared" ref="AB680" si="2401" xml:space="preserve">
IF(AND(L681&lt;&gt;"",OR(L680="")),"Erro: há linhas sendo puladas - B15.01a05",
IF(AND(L682&lt;&gt;"",OR(L680="",L681="")),"Erro: há linhas sendo puladas - B15.01a05",
IF(AND(L683&lt;&gt;"",OR(L680="",L681="",L682="")),"Erro: há linhas sendo puladas - B15.01a05",
IF(AND(L684&lt;&gt;"",OR(L680="",L681="",L682="",L683="")),"Erro: há linhas sendo puladas - B15.01a05",
"***"))))</f>
        <v>***</v>
      </c>
      <c r="AC680" s="119" t="str">
        <f t="shared" ref="AC680" si="2402" xml:space="preserve">
IF(AND(M681&lt;&gt;"",OR(M680="")),"Erro: há linhas sendo puladas - B16.01a05",
IF(AND(M682&lt;&gt;"",OR(M680="",M681="")),"Erro: há linhas sendo puladas - B16.01a05",
IF(AND(M683&lt;&gt;"",OR(M680="",M681="",M682="")),"Erro: há linhas sendo puladas - B16.01a05",
IF(AND(M684&lt;&gt;"",OR(M680="",M681="",M682="",M683="")),"Erro: há linhas sendo puladas - B16.01a05",
"***"))))</f>
        <v>***</v>
      </c>
      <c r="AD680" s="131" t="str">
        <f t="shared" ref="AD680" si="2403" xml:space="preserve">
IF(T680&lt;&gt;"Preenchimento correto","",
IF(K680="","",
IF(M680="Não válido","",
K680)))</f>
        <v/>
      </c>
    </row>
    <row r="681" spans="1:30" ht="15" customHeight="1">
      <c r="A681" s="291"/>
      <c r="B681" s="216"/>
      <c r="C681" s="217"/>
      <c r="D681" s="218"/>
      <c r="E681" s="219"/>
      <c r="F681" s="220"/>
      <c r="G681" s="221"/>
      <c r="H681" s="35">
        <v>2</v>
      </c>
      <c r="I681" s="172"/>
      <c r="J681" s="36" t="str">
        <f xml:space="preserve">
IF(I681="","",
VLOOKUP(I681,'BD EMPRES'!$B$8:$C$507,2,FALSE))</f>
        <v/>
      </c>
      <c r="K681" s="178"/>
      <c r="L681" s="179"/>
      <c r="M681" s="179"/>
      <c r="N681" s="180"/>
      <c r="O681" s="223"/>
      <c r="P681" s="228"/>
      <c r="Q681" s="230"/>
      <c r="R681" s="232"/>
      <c r="S681" s="234"/>
      <c r="T681" s="236"/>
      <c r="U681" s="23"/>
      <c r="V681" s="122"/>
      <c r="W681" s="118"/>
      <c r="X681" s="118"/>
      <c r="Y681" s="118"/>
      <c r="Z681" s="118"/>
      <c r="AA681" s="118"/>
      <c r="AB681" s="118"/>
      <c r="AC681" s="118"/>
      <c r="AD681" s="132" t="str">
        <f t="shared" ref="AD681" si="2404" xml:space="preserve">
IF(T680&lt;&gt;"Preenchimento correto","",
IF(K681="","",
IF(M681="Não válido","",
K681)))</f>
        <v/>
      </c>
    </row>
    <row r="682" spans="1:30" ht="15" customHeight="1">
      <c r="A682" s="291"/>
      <c r="B682" s="216"/>
      <c r="C682" s="217"/>
      <c r="D682" s="218"/>
      <c r="E682" s="219"/>
      <c r="F682" s="220"/>
      <c r="G682" s="221"/>
      <c r="H682" s="35">
        <v>3</v>
      </c>
      <c r="I682" s="172"/>
      <c r="J682" s="36" t="str">
        <f xml:space="preserve">
IF(I682="","",
VLOOKUP(I682,'BD EMPRES'!$B$8:$C$507,2,FALSE))</f>
        <v/>
      </c>
      <c r="K682" s="178"/>
      <c r="L682" s="179"/>
      <c r="M682" s="179"/>
      <c r="N682" s="180"/>
      <c r="O682" s="223"/>
      <c r="P682" s="228"/>
      <c r="Q682" s="230"/>
      <c r="R682" s="232"/>
      <c r="S682" s="234"/>
      <c r="T682" s="236"/>
      <c r="U682" s="23"/>
      <c r="V682" s="122"/>
      <c r="W682" s="118"/>
      <c r="X682" s="118"/>
      <c r="Y682" s="118"/>
      <c r="Z682" s="118"/>
      <c r="AA682" s="118"/>
      <c r="AB682" s="118"/>
      <c r="AC682" s="118"/>
      <c r="AD682" s="132" t="str">
        <f t="shared" ref="AD682" si="2405" xml:space="preserve">
IF(T680&lt;&gt;"Preenchimento correto","",
IF(K682="","",
IF(M682="Não válido","",
K682)))</f>
        <v/>
      </c>
    </row>
    <row r="683" spans="1:30" ht="15" customHeight="1">
      <c r="A683" s="291"/>
      <c r="B683" s="216"/>
      <c r="C683" s="217"/>
      <c r="D683" s="218"/>
      <c r="E683" s="219"/>
      <c r="F683" s="220"/>
      <c r="G683" s="221"/>
      <c r="H683" s="35">
        <v>4</v>
      </c>
      <c r="I683" s="172"/>
      <c r="J683" s="36" t="str">
        <f xml:space="preserve">
IF(I683="","",
VLOOKUP(I683,'BD EMPRES'!$B$8:$C$507,2,FALSE))</f>
        <v/>
      </c>
      <c r="K683" s="178"/>
      <c r="L683" s="179"/>
      <c r="M683" s="179"/>
      <c r="N683" s="180"/>
      <c r="O683" s="223"/>
      <c r="P683" s="228"/>
      <c r="Q683" s="230"/>
      <c r="R683" s="232"/>
      <c r="S683" s="234"/>
      <c r="T683" s="236"/>
      <c r="U683" s="23"/>
      <c r="V683" s="122"/>
      <c r="W683" s="118"/>
      <c r="X683" s="118"/>
      <c r="Y683" s="118"/>
      <c r="Z683" s="118"/>
      <c r="AA683" s="118"/>
      <c r="AB683" s="118"/>
      <c r="AC683" s="118"/>
      <c r="AD683" s="132" t="str">
        <f t="shared" ref="AD683" si="2406" xml:space="preserve">
IF(T680&lt;&gt;"Preenchimento correto","",
IF(K683="","",
IF(M683="Não válido","",
K683)))</f>
        <v/>
      </c>
    </row>
    <row r="684" spans="1:30" ht="15" customHeight="1">
      <c r="A684" s="292"/>
      <c r="B684" s="216"/>
      <c r="C684" s="217"/>
      <c r="D684" s="218"/>
      <c r="E684" s="219"/>
      <c r="F684" s="220"/>
      <c r="G684" s="221"/>
      <c r="H684" s="37">
        <v>5</v>
      </c>
      <c r="I684" s="172"/>
      <c r="J684" s="38" t="str">
        <f xml:space="preserve">
IF(I684="","",
VLOOKUP(I684,'BD EMPRES'!$B$8:$C$507,2,FALSE))</f>
        <v/>
      </c>
      <c r="K684" s="183"/>
      <c r="L684" s="181"/>
      <c r="M684" s="181"/>
      <c r="N684" s="182"/>
      <c r="O684" s="224"/>
      <c r="P684" s="228"/>
      <c r="Q684" s="230"/>
      <c r="R684" s="232"/>
      <c r="S684" s="234"/>
      <c r="T684" s="236"/>
      <c r="U684" s="23"/>
      <c r="V684" s="133"/>
      <c r="W684" s="134"/>
      <c r="X684" s="134"/>
      <c r="Y684" s="134"/>
      <c r="Z684" s="134"/>
      <c r="AA684" s="134"/>
      <c r="AB684" s="134"/>
      <c r="AC684" s="134"/>
      <c r="AD684" s="135" t="str">
        <f t="shared" ref="AD684" si="2407" xml:space="preserve">
IF(T680&gt;"Preenchimento correto","",
IF(K684="","",
IF(M684="Não válido","",
K684)))</f>
        <v/>
      </c>
    </row>
    <row r="685" spans="1:30" ht="15" customHeight="1">
      <c r="A685" s="290"/>
      <c r="B685" s="216" t="str">
        <f>IF(OR('BD ITEM'!$Q147&lt;&gt;"Preenchimento correto"),"",'BD ITEM'!B147)</f>
        <v/>
      </c>
      <c r="C685" s="217" t="str">
        <f>IF(OR('BD ITEM'!$Q147&lt;&gt;"Preenchimento correto"),"",'BD ITEM'!C147)</f>
        <v/>
      </c>
      <c r="D685" s="218" t="str">
        <f>IF(OR('BD ITEM'!$Q147&lt;&gt;"Preenchimento correto"),"",'BD ITEM'!D147)</f>
        <v/>
      </c>
      <c r="E685" s="219" t="str">
        <f>IF(OR('BD ITEM'!$Q147&lt;&gt;"Preenchimento correto"),"",'BD ITEM'!J147)</f>
        <v/>
      </c>
      <c r="F685" s="220" t="str">
        <f>IF(OR('BD ITEM'!$Q147&lt;&gt;"Preenchimento correto"),"",'BD ITEM'!K147)</f>
        <v/>
      </c>
      <c r="G685" s="221" t="str">
        <f>IF(OR('BD ITEM'!$Q147&lt;&gt;"Preenchimento correto"),"",'BD ITEM'!L147)</f>
        <v/>
      </c>
      <c r="H685" s="39">
        <v>1</v>
      </c>
      <c r="I685" s="173"/>
      <c r="J685" s="34" t="str">
        <f xml:space="preserve">
IF(I685="","",
VLOOKUP(I685,'BD EMPRES'!$B$8:$C$507,2,FALSE))</f>
        <v/>
      </c>
      <c r="K685" s="175"/>
      <c r="L685" s="176"/>
      <c r="M685" s="176"/>
      <c r="N685" s="177"/>
      <c r="O685" s="222"/>
      <c r="P685" s="228" t="str">
        <f t="shared" ref="P685" si="2408" xml:space="preserve">
IF(AND(K685="",K686="",K687="",K688="",K689=""),"",
COUNTIFS(K685:K689,"&lt;&gt;""",M685:M689,"=Válido"))</f>
        <v/>
      </c>
      <c r="Q685" s="230" t="str">
        <f t="shared" ref="Q685" si="2409" xml:space="preserve">
IF(T685&lt;&gt;"Preenchimento correto","",
IF(P685=1,0,
IF(P685=0,"",
IF(P685="","",
ROUND(_xlfn.STDEV.S(AD685:AD689)/AVERAGE(AD685:AD689),4)))))</f>
        <v/>
      </c>
      <c r="R685" s="232" t="str">
        <f t="shared" ref="R685" si="2410" xml:space="preserve">
IF(T685&lt;&gt;"Preenchimento correto","",
IF(P685="","",
IF(P685=0,"",
IF(O685="","",
IF(O685="Menor valor",MIN(AD685:AD689),
IF(AND(O685="Tend. central",Q685&lt;=0.25),ROUND(AVERAGE(AD685:AD689),2),
IF(AND(O685="Tend. central",Q685&gt;0.25),ROUND(MEDIAN(AD685:AD689),2))))))))</f>
        <v/>
      </c>
      <c r="S685" s="234" t="str">
        <f t="shared" ref="S685" si="2411" xml:space="preserve">
IF(T685&lt;&gt;"Preenchimento correto","",
IF(O685="","",
IF(P685="","",
IF(P685=0,"",
IF(OR(G685="",R685=""),"",
G685*R685)))))</f>
        <v/>
      </c>
      <c r="T685" s="236" t="str">
        <f t="shared" ref="T685" si="2412" xml:space="preserve">
IF(AND(A685="",B685="",I685="",I686="",I687="",I688="",I689="",K685="",K686="",K687="",K688="",K689="",L685="",L686="",L687="",L688="",L689="",M685="",M686="",M687="",M688="",M689="",O685=""),"",
IF(A685="","Preenchimento incompleto: falta informar o ID SEC - B01.01",
IF(AND(A685&lt;&gt;"",B685&lt;&gt;"",I685="",I686="",I687="",I688="",I689="",K685="",K686="",K687="",K688="",K689="",L685="",L686="",L687="",L688="",L689="",M685="",M686="",M687="",M688="",M689="",O685=""),"Preenchimento incompleto: item sem nenhuma informação de empresa e preço e fonte de preço e validade do orçamento e modalidade de cálculo - B02.01",
IF(AND(B685="",OR(I685&lt;&gt;"",I686&lt;&gt;"",I687&lt;&gt;"",I688&lt;&gt;"",I689&lt;&gt;"",K685&lt;&gt;"",K686&lt;&gt;"",K687&lt;&gt;"",K688&lt;&gt;"",K689&lt;&gt;"",L685&lt;&gt;"",L686&lt;&gt;"",L687&lt;&gt;"",L688&lt;&gt;"",L689&lt;&gt;"",M685&lt;&gt;"",M686&lt;&gt;"",M687&lt;&gt;"",M688&lt;&gt;"",M689&lt;&gt;"",O685&lt;&gt;"")),"Erro: há empresa(s) e/ou preço(s) e/ou fonte(s) de preço e/ou validade(s) do orçamento e/ou modalidade de cálculo informados para item inexistente - B03.01",
IF(AND(I685&lt;&gt;"",OR(K685="",L685="",M685="",O685="")),"Preenchimento incompleto: empresa sem preço e(ou) fonte de preço e(ou) validade do orçamento e(ou) modalidade de cálculo associados - B04.01",
IF(AND(I686&lt;&gt;"",OR(K686="",L686="",M686="",O685="")),"Preenchimento incompleto: empresa sem preço e(ou) fonte de preço e(ou) validade do orçamento e(ou) modalidade de cálculo associados - B04.02",
IF(AND(I687&lt;&gt;"",OR(K687="",L687="",M687="",O685="")),"Preenchimento incompleto: empresa sem preço e(ou) fonte de preço e(ou) validade do orçamento e(ou) modalidade de cálculo associados - B04.03",
IF(AND(I688&lt;&gt;"",OR(K688="",L688="",M688="",O685="")),"Preenchimento incompleto: empresa sem preço e(ou) fonte de preço e(ou) validade do orçamento e(ou) modalidade de cálculo associados - B04.04",
IF(AND(I689&lt;&gt;"",OR(K689="",L689="",M689="",O685="")),"Preenchimento incompleto: empresa sem preço e(ou) fonte de preço e(ou) validade do orçamento e(ou) modalidade de cálculo associados - B04.05",
IF(AND(K685&lt;&gt;"",OR(I685="",L685="",M685="",O685="")),"Preenchimento incompleto: preço sem empresa e(ou) fonte do preço associados e(ou) validade do orçamento e(ou) modalidade de cálculo associados - B05.01",
IF(AND(K686&lt;&gt;"",OR(I686="",L686="",M686="",O685="")),"Preenchimento incompleto: preço sem empresa e(ou) fonte do preço associados e(ou) validade do orçamento e(ou) modalidade de cálculo associados - B05.02",
IF(AND(K687&lt;&gt;"",OR(I687="",L687="",M687="",O685="")),"Preenchimento incompleto: preço sem empresa e(ou) fonte do preço associados e(ou) validade do orçamento e(ou) modalidade de cálculo associados - B05.03",
IF(AND(K688&lt;&gt;"",OR(I688="",L688="",M688="",O685="")),"Preenchimento incompleto: preço sem empresa e(ou) fonte do preço associados e(ou) validade do orçamento e(ou) modalidade de cálculo associados - B05.04",
IF(AND(K689&lt;&gt;"",OR(I689="",L689="",M689="",O685="")),"Preenchimento incompleto: preço sem empresa e(ou) fonte do preço associados e(ou) validade do orçamento e(ou) modalidade de cálculo associados - B05.05",
IF(AND(L685&lt;&gt;"",OR(K685="",I685="",M685="",O685="")),"Preenchimento incompleto: fonte do preço sem empresa e(ou) preço associados e(ou) validade do orçamento e(ou) modalidade de cálculo associados - B06.01",
IF(AND(L686&lt;&gt;"",OR(K686="",I686="",M686="",O685="")),"Preenchimento incompleto: fonte do preço sem empresa e(ou) preço associados e(ou) validade do orçamento e(ou) modalidade de cálculo associados - B06.02",
IF(AND(L687&lt;&gt;"",OR(K687="",I687="",M687="",O685="")),"Preenchimento incompleto: fonte do preço sem empresa e(ou) preço associados e(ou) validade do orçamento e(ou) modalidade de cálculo associados - B06.03",
IF(AND(L688&lt;&gt;"",OR(K688="",I688="",M688="",O685="")),"Preenchimento incompleto: fonte do preço sem empresa e(ou) preço associados e(ou) validade do orçamento e(ou) modalidade de cálculo associados - B06.04",
IF(AND(L689&lt;&gt;"",OR(K689="",I689="",M689="",O685="")),"Preenchimento incompleto: fonte do preço sem empresa e(ou) preço associados e(ou) validade do orçamento e(ou) modalidade de cálculo associados - B06.05",
IF(AND(M685&lt;&gt;"",OR(K685="",I685="",L685="",O685="")),"Preenchimento incompleto: validade do orçamento sem empresa e(ou) preço associados e(ou) fonte do preço e(ou) modalidade de cálculo associados - B07.01",
IF(AND(M686&lt;&gt;"",OR(K686="",I686="",L686="",O685="")),"Preenchimento incompleto: validade do orçamento sem empresa e(ou) preço associados e(ou) fonte do preço e(ou) modalidade de cálculo associados - B07.02",
IF(AND(M687&lt;&gt;"",OR(K687="",I687="",L687="",O685="")),"Preenchimento incompleto: validade do orçamento sem empresa e(ou) preço associados e(ou) fonte do preço e(ou) modalidade de cálculo associados - B07.03",
IF(AND(M688&lt;&gt;"",OR(K688="",I688="",L688="",O685="")),"Preenchimento incompleto: validade do orçamento sem empresa e(ou) preço associados e(ou) fonte do preço e(ou) modalidade de cálculo associados - B07.04",
IF(AND(M689&lt;&gt;"",OR(K689="",I689="",L689="",O685="")),"Preenchimento incompleto: validade do orçamento sem empresa e(ou) preço associados e(ou) fonte do preço e(ou) modalidade de cálculo associados - B07.05",
IF(O685="","Preenchimento incompleto: modalidade de cálculo não informada - B08.01",
IF(V685="Erro: há repetição de empresa de mídia especializada para o item sendo precificado - B09.01a05","Erro: há repetição de empresa de mídia especializada para o item sendo precificado - B09.01a05",
IF(W685="Erro: há repetição de empresa de orçamento de empresa para o item sendo precificado - B10.01a05","Erro: há repetição de empresa de orçamento de empresa para o item sendo precificado - B10.01a05",
IF(X685="Erro: a fonte de preços informada é incompatível com compras governamentais - B11.01a05","Erro: a fonte de preços informada é incompatível com compras governamentais - B11.01a05",
IF(Y685="Erro: a fonte de preços informada é incompatível com compras governamentais - B12.01a05","Erro: a fonte de preços informada é incompatível com compras governamentais - B12.01a05",
IF(Z685="Erro: há linhas sendo puladas - B13.01a04","Erro: há linhas sendo puladas - B13.01a04",
IF(AA685="Erro: há linhas sendo puladas - B14.01a05","Erro: há linhas sendo puladas - B14.01a05",
IF(AB685="Erro: há linhas sendo puladas - B15.01a05","Erro: há linhas sendo puladas - B15.01a05",
IF(AC685="Erro: há linhas sendo puladas - B16.01a05","Erro: há linhas sendo puladas - B16.01a05",
IF(AND(P685&lt;&gt;"",P685=0),"Preenchimento incompleto: número de propostas válidas igual a zero - B17.01",
"Preenchimento correto"))))))))))))))))))))))))))))))))))</f>
        <v/>
      </c>
      <c r="U685" s="23"/>
      <c r="V685" s="121" t="str">
        <f t="shared" ref="V685" si="2413" xml:space="preserve">
IF(COUNTIFS(I685:I689,I685,L685:L689,"=Mídia especializada")&gt;1,"Erro: há repetição de empresa de mídia especializada para o item sendo precificado - B09.01a05",
IF(COUNTIFS(I685:I689,I686,L685:L689,"=Mídia especializada")&gt;1,"Erro: há repetição de empresa de mídia especializada para o item sendo precificado - B09.01a05",
IF(COUNTIFS(I685:I689,I687,L685:L689,"=Mídia especializada")&gt;1,"Erro: há repetição de empresa de mídia especializada para o item sendo precificado - B09.01a05",
IF(COUNTIFS(I685:I689,I688,L685:L689,"=Mídia especializada")&gt;1,"Erro: há repetição de empresa de mídia especializada para o item sendo precificado - B09.01a05",
IF(COUNTIFS(I685:I689,I689,L685:L689,"=Mídia especializada")&gt;1,"Erro: há repetição de empresa de mídia especializada para o item sendo precificado - B09.01a05",
"***")))))</f>
        <v>***</v>
      </c>
      <c r="W685" s="119" t="str">
        <f t="shared" ref="W685" si="2414" xml:space="preserve">
IF(COUNTIFS(I685:I689,I685,L685:L689,"=Orçamento de empresa")&gt;1,"Erro: há repetição de empresa de orçamento de empresa para o item sendo precificado - B10.01a05",
IF(COUNTIFS(I685:I689,I686,L685:L689,"=Orçamento de empresa")&gt;1,"Erro: há repetição de empresa de orçamento de empresa para o item sendo precificado - B10.01a05",
IF(COUNTIFS(I685:I689,I687,L685:L689,"=Orçamento de empresa")&gt;1,"Erro: há repetição de empresa de orçamento de empresa para o item sendo precificado - B10.01a05",
IF(COUNTIFS(I685:I689,I688,L685:L689,"=Orçamento de empresa")&gt;1,"Erro: há repetição de empresa de orçamento de empresa para o item sendo precificado - B10.01a05",
IF(COUNTIFS(I685:I689,I689,L685:L689,"=Orçamento de empresa")&gt;1,"Erro: há repetição de empresa de orçamento de empresa para o item sendo precificado - B10.01a05",
"***")))))</f>
        <v>***</v>
      </c>
      <c r="X685" s="119" t="str">
        <f t="shared" ref="X685" si="2415" xml:space="preserve">
IF(AND(I685="Compras governamentais",K685&lt;&gt;"",L685="Orçamento de empresa"),"Erro: a fonte de preços informada é incompatível com compras governamentais - B11.01a05",
IF(AND(I686="Compras governamentais",K686&lt;&gt;"",L686="Orçamento de empresa"),"Erro: a fonte de preços informada é incompatível com compras governamentais - B11.01a05",
IF(AND(I687="Compras governamentais",K687&lt;&gt;"",L687="Orçamento de empresa"),"Erro: a fonte de preços informada é incompatível com compras governamentais - B11.01a05",
IF(AND(I688="Compras governamentais",K688&lt;&gt;"",L688="Orçamento de empresa"),"Erro: a fonte de preços informada é incompatível com compras governamentais - B11.01a05",
IF(AND(I689="Compras governamentais",K689&lt;&gt;"",L689="Orçamento de empresa"),"Erro: a fonte de preços informada é incompatível com compras governamentais - B11.01a05",
"***")))))</f>
        <v>***</v>
      </c>
      <c r="Y685" s="119" t="str">
        <f t="shared" ref="Y685" si="2416" xml:space="preserve">
IF(AND(I685="Compras governamentais",K685&lt;&gt;"",L685="Mídia especializada"),"Erro: a fonte de preços informada é incompatível com compras governamentais - B12.01a05",
IF(AND(I686="Compras governamentais",K686&lt;&gt;"",L686="Mídia especializada"),"Erro: a fonte de preços informada é incompatível com compras governamentais - B12.01a05",
IF(AND(I687="Compras governamentais",K687&lt;&gt;"",L687="Mídia especializada"),"Erro: a fonte de preços informada é incompatível com compras governamentais - B12.01a05",
IF(AND(I688="Compras governamentais",K688&lt;&gt;"",L688="Mídia especializada"),"Erro: a fonte de preços informada é incompatível com compras governamentais - B12.01a05",
IF(AND(I689="Compras governamentais",K689&lt;&gt;"",L689="Mídia especializada"),"Erro: a fonte de preços informada é incompatível com compras governamentais - B12.01a05",
"***")))))</f>
        <v>***</v>
      </c>
      <c r="Z685" s="119" t="str">
        <f t="shared" ref="Z685" si="2417" xml:space="preserve">
IF(AND(I686&lt;&gt;"",OR(I685="")),"Erro: há linhas sendo puladas - B13.01a04",
IF(AND(I687&lt;&gt;"",OR(I685="",I686="")),"Erro: há linhas sendo puladas - B13.01a04",
IF(AND(I688&lt;&gt;"",OR(I685="",I686="",I687="")),"Erro: há linhas sendo puladas - B13.01a04",
IF(AND(I689&lt;&gt;"",OR(I685="",I686="",I687="",I688="")),"Erro: há linhas sendo puladas - B13.01a04",
"***"))))</f>
        <v>***</v>
      </c>
      <c r="AA685" s="119" t="str">
        <f t="shared" ref="AA685" si="2418" xml:space="preserve">
IF(AND(K686&lt;&gt;"",OR(K685="")),"Erro: há linhas sendo puladas - B14.01a05",
IF(AND(K687&lt;&gt;"",OR(K685="",K686="")),"Erro: há linhas sendo puladas - B14.01a05",
IF(AND(K688&lt;&gt;"",OR(K685="",K686="",K687="")),"Erro: há linhas sendo puladas - B14.01a05",
IF(AND(K689&lt;&gt;"",OR(K685="",K686="",K687="",K688="")),"Erro: há linhas sendo puladas - B14.01a05",
"***"))))</f>
        <v>***</v>
      </c>
      <c r="AB685" s="119" t="str">
        <f t="shared" ref="AB685" si="2419" xml:space="preserve">
IF(AND(L686&lt;&gt;"",OR(L685="")),"Erro: há linhas sendo puladas - B15.01a05",
IF(AND(L687&lt;&gt;"",OR(L685="",L686="")),"Erro: há linhas sendo puladas - B15.01a05",
IF(AND(L688&lt;&gt;"",OR(L685="",L686="",L687="")),"Erro: há linhas sendo puladas - B15.01a05",
IF(AND(L689&lt;&gt;"",OR(L685="",L686="",L687="",L688="")),"Erro: há linhas sendo puladas - B15.01a05",
"***"))))</f>
        <v>***</v>
      </c>
      <c r="AC685" s="119" t="str">
        <f t="shared" ref="AC685" si="2420" xml:space="preserve">
IF(AND(M686&lt;&gt;"",OR(M685="")),"Erro: há linhas sendo puladas - B16.01a05",
IF(AND(M687&lt;&gt;"",OR(M685="",M686="")),"Erro: há linhas sendo puladas - B16.01a05",
IF(AND(M688&lt;&gt;"",OR(M685="",M686="",M687="")),"Erro: há linhas sendo puladas - B16.01a05",
IF(AND(M689&lt;&gt;"",OR(M685="",M686="",M687="",M688="")),"Erro: há linhas sendo puladas - B16.01a05",
"***"))))</f>
        <v>***</v>
      </c>
      <c r="AD685" s="131" t="str">
        <f t="shared" ref="AD685" si="2421" xml:space="preserve">
IF(T685&lt;&gt;"Preenchimento correto","",
IF(K685="","",
IF(M685="Não válido","",
K685)))</f>
        <v/>
      </c>
    </row>
    <row r="686" spans="1:30" ht="15" customHeight="1">
      <c r="A686" s="291"/>
      <c r="B686" s="216"/>
      <c r="C686" s="217"/>
      <c r="D686" s="218"/>
      <c r="E686" s="219"/>
      <c r="F686" s="220"/>
      <c r="G686" s="221"/>
      <c r="H686" s="35">
        <v>2</v>
      </c>
      <c r="I686" s="172"/>
      <c r="J686" s="36" t="str">
        <f xml:space="preserve">
IF(I686="","",
VLOOKUP(I686,'BD EMPRES'!$B$8:$C$507,2,FALSE))</f>
        <v/>
      </c>
      <c r="K686" s="178"/>
      <c r="L686" s="179"/>
      <c r="M686" s="179"/>
      <c r="N686" s="180"/>
      <c r="O686" s="223"/>
      <c r="P686" s="228"/>
      <c r="Q686" s="230"/>
      <c r="R686" s="232"/>
      <c r="S686" s="234"/>
      <c r="T686" s="236"/>
      <c r="U686" s="23"/>
      <c r="V686" s="122"/>
      <c r="W686" s="118"/>
      <c r="X686" s="118"/>
      <c r="Y686" s="118"/>
      <c r="Z686" s="118"/>
      <c r="AA686" s="118"/>
      <c r="AB686" s="118"/>
      <c r="AC686" s="118"/>
      <c r="AD686" s="132" t="str">
        <f t="shared" ref="AD686" si="2422" xml:space="preserve">
IF(T685&lt;&gt;"Preenchimento correto","",
IF(K686="","",
IF(M686="Não válido","",
K686)))</f>
        <v/>
      </c>
    </row>
    <row r="687" spans="1:30" ht="15" customHeight="1">
      <c r="A687" s="291"/>
      <c r="B687" s="216"/>
      <c r="C687" s="217"/>
      <c r="D687" s="218"/>
      <c r="E687" s="219"/>
      <c r="F687" s="220"/>
      <c r="G687" s="221"/>
      <c r="H687" s="35">
        <v>3</v>
      </c>
      <c r="I687" s="172"/>
      <c r="J687" s="36" t="str">
        <f xml:space="preserve">
IF(I687="","",
VLOOKUP(I687,'BD EMPRES'!$B$8:$C$507,2,FALSE))</f>
        <v/>
      </c>
      <c r="K687" s="178"/>
      <c r="L687" s="179"/>
      <c r="M687" s="179"/>
      <c r="N687" s="180"/>
      <c r="O687" s="223"/>
      <c r="P687" s="228"/>
      <c r="Q687" s="230"/>
      <c r="R687" s="232"/>
      <c r="S687" s="234"/>
      <c r="T687" s="236"/>
      <c r="U687" s="23"/>
      <c r="V687" s="122"/>
      <c r="W687" s="118"/>
      <c r="X687" s="118"/>
      <c r="Y687" s="118"/>
      <c r="Z687" s="118"/>
      <c r="AA687" s="118"/>
      <c r="AB687" s="118"/>
      <c r="AC687" s="118"/>
      <c r="AD687" s="132" t="str">
        <f t="shared" ref="AD687" si="2423" xml:space="preserve">
IF(T685&lt;&gt;"Preenchimento correto","",
IF(K687="","",
IF(M687="Não válido","",
K687)))</f>
        <v/>
      </c>
    </row>
    <row r="688" spans="1:30" ht="15" customHeight="1">
      <c r="A688" s="291"/>
      <c r="B688" s="216"/>
      <c r="C688" s="217"/>
      <c r="D688" s="218"/>
      <c r="E688" s="219"/>
      <c r="F688" s="220"/>
      <c r="G688" s="221"/>
      <c r="H688" s="35">
        <v>4</v>
      </c>
      <c r="I688" s="172"/>
      <c r="J688" s="36" t="str">
        <f xml:space="preserve">
IF(I688="","",
VLOOKUP(I688,'BD EMPRES'!$B$8:$C$507,2,FALSE))</f>
        <v/>
      </c>
      <c r="K688" s="178"/>
      <c r="L688" s="179"/>
      <c r="M688" s="179"/>
      <c r="N688" s="180"/>
      <c r="O688" s="223"/>
      <c r="P688" s="228"/>
      <c r="Q688" s="230"/>
      <c r="R688" s="232"/>
      <c r="S688" s="234"/>
      <c r="T688" s="236"/>
      <c r="U688" s="23"/>
      <c r="V688" s="122"/>
      <c r="W688" s="118"/>
      <c r="X688" s="118"/>
      <c r="Y688" s="118"/>
      <c r="Z688" s="118"/>
      <c r="AA688" s="118"/>
      <c r="AB688" s="118"/>
      <c r="AC688" s="118"/>
      <c r="AD688" s="132" t="str">
        <f t="shared" ref="AD688" si="2424" xml:space="preserve">
IF(T685&lt;&gt;"Preenchimento correto","",
IF(K688="","",
IF(M688="Não válido","",
K688)))</f>
        <v/>
      </c>
    </row>
    <row r="689" spans="1:30" ht="15" customHeight="1">
      <c r="A689" s="292"/>
      <c r="B689" s="216"/>
      <c r="C689" s="217"/>
      <c r="D689" s="218"/>
      <c r="E689" s="219"/>
      <c r="F689" s="220"/>
      <c r="G689" s="221"/>
      <c r="H689" s="37">
        <v>5</v>
      </c>
      <c r="I689" s="172"/>
      <c r="J689" s="38" t="str">
        <f xml:space="preserve">
IF(I689="","",
VLOOKUP(I689,'BD EMPRES'!$B$8:$C$507,2,FALSE))</f>
        <v/>
      </c>
      <c r="K689" s="183"/>
      <c r="L689" s="181"/>
      <c r="M689" s="181"/>
      <c r="N689" s="182"/>
      <c r="O689" s="224"/>
      <c r="P689" s="228"/>
      <c r="Q689" s="230"/>
      <c r="R689" s="232"/>
      <c r="S689" s="234"/>
      <c r="T689" s="236"/>
      <c r="U689" s="23"/>
      <c r="V689" s="133"/>
      <c r="W689" s="134"/>
      <c r="X689" s="134"/>
      <c r="Y689" s="134"/>
      <c r="Z689" s="134"/>
      <c r="AA689" s="134"/>
      <c r="AB689" s="134"/>
      <c r="AC689" s="134"/>
      <c r="AD689" s="135" t="str">
        <f t="shared" ref="AD689" si="2425" xml:space="preserve">
IF(T685&gt;"Preenchimento correto","",
IF(K689="","",
IF(M689="Não válido","",
K689)))</f>
        <v/>
      </c>
    </row>
    <row r="690" spans="1:30" ht="15" customHeight="1">
      <c r="A690" s="290"/>
      <c r="B690" s="216" t="str">
        <f>IF(OR('BD ITEM'!$Q148&lt;&gt;"Preenchimento correto"),"",'BD ITEM'!B148)</f>
        <v/>
      </c>
      <c r="C690" s="217" t="str">
        <f>IF(OR('BD ITEM'!$Q148&lt;&gt;"Preenchimento correto"),"",'BD ITEM'!C148)</f>
        <v/>
      </c>
      <c r="D690" s="218" t="str">
        <f>IF(OR('BD ITEM'!$Q148&lt;&gt;"Preenchimento correto"),"",'BD ITEM'!D148)</f>
        <v/>
      </c>
      <c r="E690" s="219" t="str">
        <f>IF(OR('BD ITEM'!$Q148&lt;&gt;"Preenchimento correto"),"",'BD ITEM'!J148)</f>
        <v/>
      </c>
      <c r="F690" s="220" t="str">
        <f>IF(OR('BD ITEM'!$Q148&lt;&gt;"Preenchimento correto"),"",'BD ITEM'!K148)</f>
        <v/>
      </c>
      <c r="G690" s="221" t="str">
        <f>IF(OR('BD ITEM'!$Q148&lt;&gt;"Preenchimento correto"),"",'BD ITEM'!L148)</f>
        <v/>
      </c>
      <c r="H690" s="39">
        <v>1</v>
      </c>
      <c r="I690" s="173"/>
      <c r="J690" s="34" t="str">
        <f xml:space="preserve">
IF(I690="","",
VLOOKUP(I690,'BD EMPRES'!$B$8:$C$507,2,FALSE))</f>
        <v/>
      </c>
      <c r="K690" s="175"/>
      <c r="L690" s="176"/>
      <c r="M690" s="176"/>
      <c r="N690" s="177"/>
      <c r="O690" s="222"/>
      <c r="P690" s="228" t="str">
        <f t="shared" ref="P690" si="2426" xml:space="preserve">
IF(AND(K690="",K691="",K692="",K693="",K694=""),"",
COUNTIFS(K690:K694,"&lt;&gt;""",M690:M694,"=Válido"))</f>
        <v/>
      </c>
      <c r="Q690" s="230" t="str">
        <f t="shared" ref="Q690" si="2427" xml:space="preserve">
IF(T690&lt;&gt;"Preenchimento correto","",
IF(P690=1,0,
IF(P690=0,"",
IF(P690="","",
ROUND(_xlfn.STDEV.S(AD690:AD694)/AVERAGE(AD690:AD694),4)))))</f>
        <v/>
      </c>
      <c r="R690" s="232" t="str">
        <f t="shared" ref="R690" si="2428" xml:space="preserve">
IF(T690&lt;&gt;"Preenchimento correto","",
IF(P690="","",
IF(P690=0,"",
IF(O690="","",
IF(O690="Menor valor",MIN(AD690:AD694),
IF(AND(O690="Tend. central",Q690&lt;=0.25),ROUND(AVERAGE(AD690:AD694),2),
IF(AND(O690="Tend. central",Q690&gt;0.25),ROUND(MEDIAN(AD690:AD694),2))))))))</f>
        <v/>
      </c>
      <c r="S690" s="234" t="str">
        <f t="shared" ref="S690" si="2429" xml:space="preserve">
IF(T690&lt;&gt;"Preenchimento correto","",
IF(O690="","",
IF(P690="","",
IF(P690=0,"",
IF(OR(G690="",R690=""),"",
G690*R690)))))</f>
        <v/>
      </c>
      <c r="T690" s="236" t="str">
        <f t="shared" ref="T690" si="2430" xml:space="preserve">
IF(AND(A690="",B690="",I690="",I691="",I692="",I693="",I694="",K690="",K691="",K692="",K693="",K694="",L690="",L691="",L692="",L693="",L694="",M690="",M691="",M692="",M693="",M694="",O690=""),"",
IF(A690="","Preenchimento incompleto: falta informar o ID SEC - B01.01",
IF(AND(A690&lt;&gt;"",B690&lt;&gt;"",I690="",I691="",I692="",I693="",I694="",K690="",K691="",K692="",K693="",K694="",L690="",L691="",L692="",L693="",L694="",M690="",M691="",M692="",M693="",M694="",O690=""),"Preenchimento incompleto: item sem nenhuma informação de empresa e preço e fonte de preço e validade do orçamento e modalidade de cálculo - B02.01",
IF(AND(B690="",OR(I690&lt;&gt;"",I691&lt;&gt;"",I692&lt;&gt;"",I693&lt;&gt;"",I694&lt;&gt;"",K690&lt;&gt;"",K691&lt;&gt;"",K692&lt;&gt;"",K693&lt;&gt;"",K694&lt;&gt;"",L690&lt;&gt;"",L691&lt;&gt;"",L692&lt;&gt;"",L693&lt;&gt;"",L694&lt;&gt;"",M690&lt;&gt;"",M691&lt;&gt;"",M692&lt;&gt;"",M693&lt;&gt;"",M694&lt;&gt;"",O690&lt;&gt;"")),"Erro: há empresa(s) e/ou preço(s) e/ou fonte(s) de preço e/ou validade(s) do orçamento e/ou modalidade de cálculo informados para item inexistente - B03.01",
IF(AND(I690&lt;&gt;"",OR(K690="",L690="",M690="",O690="")),"Preenchimento incompleto: empresa sem preço e(ou) fonte de preço e(ou) validade do orçamento e(ou) modalidade de cálculo associados - B04.01",
IF(AND(I691&lt;&gt;"",OR(K691="",L691="",M691="",O690="")),"Preenchimento incompleto: empresa sem preço e(ou) fonte de preço e(ou) validade do orçamento e(ou) modalidade de cálculo associados - B04.02",
IF(AND(I692&lt;&gt;"",OR(K692="",L692="",M692="",O690="")),"Preenchimento incompleto: empresa sem preço e(ou) fonte de preço e(ou) validade do orçamento e(ou) modalidade de cálculo associados - B04.03",
IF(AND(I693&lt;&gt;"",OR(K693="",L693="",M693="",O690="")),"Preenchimento incompleto: empresa sem preço e(ou) fonte de preço e(ou) validade do orçamento e(ou) modalidade de cálculo associados - B04.04",
IF(AND(I694&lt;&gt;"",OR(K694="",L694="",M694="",O690="")),"Preenchimento incompleto: empresa sem preço e(ou) fonte de preço e(ou) validade do orçamento e(ou) modalidade de cálculo associados - B04.05",
IF(AND(K690&lt;&gt;"",OR(I690="",L690="",M690="",O690="")),"Preenchimento incompleto: preço sem empresa e(ou) fonte do preço associados e(ou) validade do orçamento e(ou) modalidade de cálculo associados - B05.01",
IF(AND(K691&lt;&gt;"",OR(I691="",L691="",M691="",O690="")),"Preenchimento incompleto: preço sem empresa e(ou) fonte do preço associados e(ou) validade do orçamento e(ou) modalidade de cálculo associados - B05.02",
IF(AND(K692&lt;&gt;"",OR(I692="",L692="",M692="",O690="")),"Preenchimento incompleto: preço sem empresa e(ou) fonte do preço associados e(ou) validade do orçamento e(ou) modalidade de cálculo associados - B05.03",
IF(AND(K693&lt;&gt;"",OR(I693="",L693="",M693="",O690="")),"Preenchimento incompleto: preço sem empresa e(ou) fonte do preço associados e(ou) validade do orçamento e(ou) modalidade de cálculo associados - B05.04",
IF(AND(K694&lt;&gt;"",OR(I694="",L694="",M694="",O690="")),"Preenchimento incompleto: preço sem empresa e(ou) fonte do preço associados e(ou) validade do orçamento e(ou) modalidade de cálculo associados - B05.05",
IF(AND(L690&lt;&gt;"",OR(K690="",I690="",M690="",O690="")),"Preenchimento incompleto: fonte do preço sem empresa e(ou) preço associados e(ou) validade do orçamento e(ou) modalidade de cálculo associados - B06.01",
IF(AND(L691&lt;&gt;"",OR(K691="",I691="",M691="",O690="")),"Preenchimento incompleto: fonte do preço sem empresa e(ou) preço associados e(ou) validade do orçamento e(ou) modalidade de cálculo associados - B06.02",
IF(AND(L692&lt;&gt;"",OR(K692="",I692="",M692="",O690="")),"Preenchimento incompleto: fonte do preço sem empresa e(ou) preço associados e(ou) validade do orçamento e(ou) modalidade de cálculo associados - B06.03",
IF(AND(L693&lt;&gt;"",OR(K693="",I693="",M693="",O690="")),"Preenchimento incompleto: fonte do preço sem empresa e(ou) preço associados e(ou) validade do orçamento e(ou) modalidade de cálculo associados - B06.04",
IF(AND(L694&lt;&gt;"",OR(K694="",I694="",M694="",O690="")),"Preenchimento incompleto: fonte do preço sem empresa e(ou) preço associados e(ou) validade do orçamento e(ou) modalidade de cálculo associados - B06.05",
IF(AND(M690&lt;&gt;"",OR(K690="",I690="",L690="",O690="")),"Preenchimento incompleto: validade do orçamento sem empresa e(ou) preço associados e(ou) fonte do preço e(ou) modalidade de cálculo associados - B07.01",
IF(AND(M691&lt;&gt;"",OR(K691="",I691="",L691="",O690="")),"Preenchimento incompleto: validade do orçamento sem empresa e(ou) preço associados e(ou) fonte do preço e(ou) modalidade de cálculo associados - B07.02",
IF(AND(M692&lt;&gt;"",OR(K692="",I692="",L692="",O690="")),"Preenchimento incompleto: validade do orçamento sem empresa e(ou) preço associados e(ou) fonte do preço e(ou) modalidade de cálculo associados - B07.03",
IF(AND(M693&lt;&gt;"",OR(K693="",I693="",L693="",O690="")),"Preenchimento incompleto: validade do orçamento sem empresa e(ou) preço associados e(ou) fonte do preço e(ou) modalidade de cálculo associados - B07.04",
IF(AND(M694&lt;&gt;"",OR(K694="",I694="",L694="",O690="")),"Preenchimento incompleto: validade do orçamento sem empresa e(ou) preço associados e(ou) fonte do preço e(ou) modalidade de cálculo associados - B07.05",
IF(O690="","Preenchimento incompleto: modalidade de cálculo não informada - B08.01",
IF(V690="Erro: há repetição de empresa de mídia especializada para o item sendo precificado - B09.01a05","Erro: há repetição de empresa de mídia especializada para o item sendo precificado - B09.01a05",
IF(W690="Erro: há repetição de empresa de orçamento de empresa para o item sendo precificado - B10.01a05","Erro: há repetição de empresa de orçamento de empresa para o item sendo precificado - B10.01a05",
IF(X690="Erro: a fonte de preços informada é incompatível com compras governamentais - B11.01a05","Erro: a fonte de preços informada é incompatível com compras governamentais - B11.01a05",
IF(Y690="Erro: a fonte de preços informada é incompatível com compras governamentais - B12.01a05","Erro: a fonte de preços informada é incompatível com compras governamentais - B12.01a05",
IF(Z690="Erro: há linhas sendo puladas - B13.01a04","Erro: há linhas sendo puladas - B13.01a04",
IF(AA690="Erro: há linhas sendo puladas - B14.01a05","Erro: há linhas sendo puladas - B14.01a05",
IF(AB690="Erro: há linhas sendo puladas - B15.01a05","Erro: há linhas sendo puladas - B15.01a05",
IF(AC690="Erro: há linhas sendo puladas - B16.01a05","Erro: há linhas sendo puladas - B16.01a05",
IF(AND(P690&lt;&gt;"",P690=0),"Preenchimento incompleto: número de propostas válidas igual a zero - B17.01",
"Preenchimento correto"))))))))))))))))))))))))))))))))))</f>
        <v/>
      </c>
      <c r="U690" s="23"/>
      <c r="V690" s="121" t="str">
        <f t="shared" ref="V690" si="2431" xml:space="preserve">
IF(COUNTIFS(I690:I694,I690,L690:L694,"=Mídia especializada")&gt;1,"Erro: há repetição de empresa de mídia especializada para o item sendo precificado - B09.01a05",
IF(COUNTIFS(I690:I694,I691,L690:L694,"=Mídia especializada")&gt;1,"Erro: há repetição de empresa de mídia especializada para o item sendo precificado - B09.01a05",
IF(COUNTIFS(I690:I694,I692,L690:L694,"=Mídia especializada")&gt;1,"Erro: há repetição de empresa de mídia especializada para o item sendo precificado - B09.01a05",
IF(COUNTIFS(I690:I694,I693,L690:L694,"=Mídia especializada")&gt;1,"Erro: há repetição de empresa de mídia especializada para o item sendo precificado - B09.01a05",
IF(COUNTIFS(I690:I694,I694,L690:L694,"=Mídia especializada")&gt;1,"Erro: há repetição de empresa de mídia especializada para o item sendo precificado - B09.01a05",
"***")))))</f>
        <v>***</v>
      </c>
      <c r="W690" s="119" t="str">
        <f t="shared" ref="W690" si="2432" xml:space="preserve">
IF(COUNTIFS(I690:I694,I690,L690:L694,"=Orçamento de empresa")&gt;1,"Erro: há repetição de empresa de orçamento de empresa para o item sendo precificado - B10.01a05",
IF(COUNTIFS(I690:I694,I691,L690:L694,"=Orçamento de empresa")&gt;1,"Erro: há repetição de empresa de orçamento de empresa para o item sendo precificado - B10.01a05",
IF(COUNTIFS(I690:I694,I692,L690:L694,"=Orçamento de empresa")&gt;1,"Erro: há repetição de empresa de orçamento de empresa para o item sendo precificado - B10.01a05",
IF(COUNTIFS(I690:I694,I693,L690:L694,"=Orçamento de empresa")&gt;1,"Erro: há repetição de empresa de orçamento de empresa para o item sendo precificado - B10.01a05",
IF(COUNTIFS(I690:I694,I694,L690:L694,"=Orçamento de empresa")&gt;1,"Erro: há repetição de empresa de orçamento de empresa para o item sendo precificado - B10.01a05",
"***")))))</f>
        <v>***</v>
      </c>
      <c r="X690" s="119" t="str">
        <f t="shared" ref="X690" si="2433" xml:space="preserve">
IF(AND(I690="Compras governamentais",K690&lt;&gt;"",L690="Orçamento de empresa"),"Erro: a fonte de preços informada é incompatível com compras governamentais - B11.01a05",
IF(AND(I691="Compras governamentais",K691&lt;&gt;"",L691="Orçamento de empresa"),"Erro: a fonte de preços informada é incompatível com compras governamentais - B11.01a05",
IF(AND(I692="Compras governamentais",K692&lt;&gt;"",L692="Orçamento de empresa"),"Erro: a fonte de preços informada é incompatível com compras governamentais - B11.01a05",
IF(AND(I693="Compras governamentais",K693&lt;&gt;"",L693="Orçamento de empresa"),"Erro: a fonte de preços informada é incompatível com compras governamentais - B11.01a05",
IF(AND(I694="Compras governamentais",K694&lt;&gt;"",L694="Orçamento de empresa"),"Erro: a fonte de preços informada é incompatível com compras governamentais - B11.01a05",
"***")))))</f>
        <v>***</v>
      </c>
      <c r="Y690" s="119" t="str">
        <f t="shared" ref="Y690" si="2434" xml:space="preserve">
IF(AND(I690="Compras governamentais",K690&lt;&gt;"",L690="Mídia especializada"),"Erro: a fonte de preços informada é incompatível com compras governamentais - B12.01a05",
IF(AND(I691="Compras governamentais",K691&lt;&gt;"",L691="Mídia especializada"),"Erro: a fonte de preços informada é incompatível com compras governamentais - B12.01a05",
IF(AND(I692="Compras governamentais",K692&lt;&gt;"",L692="Mídia especializada"),"Erro: a fonte de preços informada é incompatível com compras governamentais - B12.01a05",
IF(AND(I693="Compras governamentais",K693&lt;&gt;"",L693="Mídia especializada"),"Erro: a fonte de preços informada é incompatível com compras governamentais - B12.01a05",
IF(AND(I694="Compras governamentais",K694&lt;&gt;"",L694="Mídia especializada"),"Erro: a fonte de preços informada é incompatível com compras governamentais - B12.01a05",
"***")))))</f>
        <v>***</v>
      </c>
      <c r="Z690" s="119" t="str">
        <f t="shared" ref="Z690" si="2435" xml:space="preserve">
IF(AND(I691&lt;&gt;"",OR(I690="")),"Erro: há linhas sendo puladas - B13.01a04",
IF(AND(I692&lt;&gt;"",OR(I690="",I691="")),"Erro: há linhas sendo puladas - B13.01a04",
IF(AND(I693&lt;&gt;"",OR(I690="",I691="",I692="")),"Erro: há linhas sendo puladas - B13.01a04",
IF(AND(I694&lt;&gt;"",OR(I690="",I691="",I692="",I693="")),"Erro: há linhas sendo puladas - B13.01a04",
"***"))))</f>
        <v>***</v>
      </c>
      <c r="AA690" s="119" t="str">
        <f t="shared" ref="AA690" si="2436" xml:space="preserve">
IF(AND(K691&lt;&gt;"",OR(K690="")),"Erro: há linhas sendo puladas - B14.01a05",
IF(AND(K692&lt;&gt;"",OR(K690="",K691="")),"Erro: há linhas sendo puladas - B14.01a05",
IF(AND(K693&lt;&gt;"",OR(K690="",K691="",K692="")),"Erro: há linhas sendo puladas - B14.01a05",
IF(AND(K694&lt;&gt;"",OR(K690="",K691="",K692="",K693="")),"Erro: há linhas sendo puladas - B14.01a05",
"***"))))</f>
        <v>***</v>
      </c>
      <c r="AB690" s="119" t="str">
        <f t="shared" ref="AB690" si="2437" xml:space="preserve">
IF(AND(L691&lt;&gt;"",OR(L690="")),"Erro: há linhas sendo puladas - B15.01a05",
IF(AND(L692&lt;&gt;"",OR(L690="",L691="")),"Erro: há linhas sendo puladas - B15.01a05",
IF(AND(L693&lt;&gt;"",OR(L690="",L691="",L692="")),"Erro: há linhas sendo puladas - B15.01a05",
IF(AND(L694&lt;&gt;"",OR(L690="",L691="",L692="",L693="")),"Erro: há linhas sendo puladas - B15.01a05",
"***"))))</f>
        <v>***</v>
      </c>
      <c r="AC690" s="119" t="str">
        <f t="shared" ref="AC690" si="2438" xml:space="preserve">
IF(AND(M691&lt;&gt;"",OR(M690="")),"Erro: há linhas sendo puladas - B16.01a05",
IF(AND(M692&lt;&gt;"",OR(M690="",M691="")),"Erro: há linhas sendo puladas - B16.01a05",
IF(AND(M693&lt;&gt;"",OR(M690="",M691="",M692="")),"Erro: há linhas sendo puladas - B16.01a05",
IF(AND(M694&lt;&gt;"",OR(M690="",M691="",M692="",M693="")),"Erro: há linhas sendo puladas - B16.01a05",
"***"))))</f>
        <v>***</v>
      </c>
      <c r="AD690" s="131" t="str">
        <f t="shared" ref="AD690" si="2439" xml:space="preserve">
IF(T690&lt;&gt;"Preenchimento correto","",
IF(K690="","",
IF(M690="Não válido","",
K690)))</f>
        <v/>
      </c>
    </row>
    <row r="691" spans="1:30" ht="15" customHeight="1">
      <c r="A691" s="291"/>
      <c r="B691" s="216"/>
      <c r="C691" s="217"/>
      <c r="D691" s="218"/>
      <c r="E691" s="219"/>
      <c r="F691" s="220"/>
      <c r="G691" s="221"/>
      <c r="H691" s="35">
        <v>2</v>
      </c>
      <c r="I691" s="172"/>
      <c r="J691" s="36" t="str">
        <f xml:space="preserve">
IF(I691="","",
VLOOKUP(I691,'BD EMPRES'!$B$8:$C$507,2,FALSE))</f>
        <v/>
      </c>
      <c r="K691" s="178"/>
      <c r="L691" s="179"/>
      <c r="M691" s="179"/>
      <c r="N691" s="180"/>
      <c r="O691" s="223"/>
      <c r="P691" s="228"/>
      <c r="Q691" s="230"/>
      <c r="R691" s="232"/>
      <c r="S691" s="234"/>
      <c r="T691" s="236"/>
      <c r="U691" s="23"/>
      <c r="V691" s="122"/>
      <c r="W691" s="118"/>
      <c r="X691" s="118"/>
      <c r="Y691" s="118"/>
      <c r="Z691" s="118"/>
      <c r="AA691" s="118"/>
      <c r="AB691" s="118"/>
      <c r="AC691" s="118"/>
      <c r="AD691" s="132" t="str">
        <f t="shared" ref="AD691" si="2440" xml:space="preserve">
IF(T690&lt;&gt;"Preenchimento correto","",
IF(K691="","",
IF(M691="Não válido","",
K691)))</f>
        <v/>
      </c>
    </row>
    <row r="692" spans="1:30" ht="15" customHeight="1">
      <c r="A692" s="291"/>
      <c r="B692" s="216"/>
      <c r="C692" s="217"/>
      <c r="D692" s="218"/>
      <c r="E692" s="219"/>
      <c r="F692" s="220"/>
      <c r="G692" s="221"/>
      <c r="H692" s="35">
        <v>3</v>
      </c>
      <c r="I692" s="172"/>
      <c r="J692" s="36" t="str">
        <f xml:space="preserve">
IF(I692="","",
VLOOKUP(I692,'BD EMPRES'!$B$8:$C$507,2,FALSE))</f>
        <v/>
      </c>
      <c r="K692" s="178"/>
      <c r="L692" s="179"/>
      <c r="M692" s="179"/>
      <c r="N692" s="180"/>
      <c r="O692" s="223"/>
      <c r="P692" s="228"/>
      <c r="Q692" s="230"/>
      <c r="R692" s="232"/>
      <c r="S692" s="234"/>
      <c r="T692" s="236"/>
      <c r="U692" s="23"/>
      <c r="V692" s="122"/>
      <c r="W692" s="118"/>
      <c r="X692" s="118"/>
      <c r="Y692" s="118"/>
      <c r="Z692" s="118"/>
      <c r="AA692" s="118"/>
      <c r="AB692" s="118"/>
      <c r="AC692" s="118"/>
      <c r="AD692" s="132" t="str">
        <f t="shared" ref="AD692" si="2441" xml:space="preserve">
IF(T690&lt;&gt;"Preenchimento correto","",
IF(K692="","",
IF(M692="Não válido","",
K692)))</f>
        <v/>
      </c>
    </row>
    <row r="693" spans="1:30" ht="15" customHeight="1">
      <c r="A693" s="291"/>
      <c r="B693" s="216"/>
      <c r="C693" s="217"/>
      <c r="D693" s="218"/>
      <c r="E693" s="219"/>
      <c r="F693" s="220"/>
      <c r="G693" s="221"/>
      <c r="H693" s="35">
        <v>4</v>
      </c>
      <c r="I693" s="172"/>
      <c r="J693" s="36" t="str">
        <f xml:space="preserve">
IF(I693="","",
VLOOKUP(I693,'BD EMPRES'!$B$8:$C$507,2,FALSE))</f>
        <v/>
      </c>
      <c r="K693" s="178"/>
      <c r="L693" s="179"/>
      <c r="M693" s="179"/>
      <c r="N693" s="180"/>
      <c r="O693" s="223"/>
      <c r="P693" s="228"/>
      <c r="Q693" s="230"/>
      <c r="R693" s="232"/>
      <c r="S693" s="234"/>
      <c r="T693" s="236"/>
      <c r="U693" s="23"/>
      <c r="V693" s="122"/>
      <c r="W693" s="118"/>
      <c r="X693" s="118"/>
      <c r="Y693" s="118"/>
      <c r="Z693" s="118"/>
      <c r="AA693" s="118"/>
      <c r="AB693" s="118"/>
      <c r="AC693" s="118"/>
      <c r="AD693" s="132" t="str">
        <f t="shared" ref="AD693" si="2442" xml:space="preserve">
IF(T690&lt;&gt;"Preenchimento correto","",
IF(K693="","",
IF(M693="Não válido","",
K693)))</f>
        <v/>
      </c>
    </row>
    <row r="694" spans="1:30" ht="15" customHeight="1">
      <c r="A694" s="292"/>
      <c r="B694" s="216"/>
      <c r="C694" s="217"/>
      <c r="D694" s="218"/>
      <c r="E694" s="219"/>
      <c r="F694" s="220"/>
      <c r="G694" s="221"/>
      <c r="H694" s="37">
        <v>5</v>
      </c>
      <c r="I694" s="172"/>
      <c r="J694" s="38" t="str">
        <f xml:space="preserve">
IF(I694="","",
VLOOKUP(I694,'BD EMPRES'!$B$8:$C$507,2,FALSE))</f>
        <v/>
      </c>
      <c r="K694" s="183"/>
      <c r="L694" s="181"/>
      <c r="M694" s="181"/>
      <c r="N694" s="182"/>
      <c r="O694" s="224"/>
      <c r="P694" s="228"/>
      <c r="Q694" s="230"/>
      <c r="R694" s="232"/>
      <c r="S694" s="234"/>
      <c r="T694" s="236"/>
      <c r="U694" s="23"/>
      <c r="V694" s="133"/>
      <c r="W694" s="134"/>
      <c r="X694" s="134"/>
      <c r="Y694" s="134"/>
      <c r="Z694" s="134"/>
      <c r="AA694" s="134"/>
      <c r="AB694" s="134"/>
      <c r="AC694" s="134"/>
      <c r="AD694" s="135" t="str">
        <f t="shared" ref="AD694" si="2443" xml:space="preserve">
IF(T690&gt;"Preenchimento correto","",
IF(K694="","",
IF(M694="Não válido","",
K694)))</f>
        <v/>
      </c>
    </row>
    <row r="695" spans="1:30" ht="15" customHeight="1">
      <c r="A695" s="290"/>
      <c r="B695" s="216" t="str">
        <f>IF(OR('BD ITEM'!$Q149&lt;&gt;"Preenchimento correto"),"",'BD ITEM'!B149)</f>
        <v/>
      </c>
      <c r="C695" s="217" t="str">
        <f>IF(OR('BD ITEM'!$Q149&lt;&gt;"Preenchimento correto"),"",'BD ITEM'!C149)</f>
        <v/>
      </c>
      <c r="D695" s="218" t="str">
        <f>IF(OR('BD ITEM'!$Q149&lt;&gt;"Preenchimento correto"),"",'BD ITEM'!D149)</f>
        <v/>
      </c>
      <c r="E695" s="219" t="str">
        <f>IF(OR('BD ITEM'!$Q149&lt;&gt;"Preenchimento correto"),"",'BD ITEM'!J149)</f>
        <v/>
      </c>
      <c r="F695" s="220" t="str">
        <f>IF(OR('BD ITEM'!$Q149&lt;&gt;"Preenchimento correto"),"",'BD ITEM'!K149)</f>
        <v/>
      </c>
      <c r="G695" s="221" t="str">
        <f>IF(OR('BD ITEM'!$Q149&lt;&gt;"Preenchimento correto"),"",'BD ITEM'!L149)</f>
        <v/>
      </c>
      <c r="H695" s="39">
        <v>1</v>
      </c>
      <c r="I695" s="173"/>
      <c r="J695" s="34" t="str">
        <f xml:space="preserve">
IF(I695="","",
VLOOKUP(I695,'BD EMPRES'!$B$8:$C$507,2,FALSE))</f>
        <v/>
      </c>
      <c r="K695" s="175"/>
      <c r="L695" s="176"/>
      <c r="M695" s="176"/>
      <c r="N695" s="177"/>
      <c r="O695" s="222"/>
      <c r="P695" s="228" t="str">
        <f t="shared" ref="P695" si="2444" xml:space="preserve">
IF(AND(K695="",K696="",K697="",K698="",K699=""),"",
COUNTIFS(K695:K699,"&lt;&gt;""",M695:M699,"=Válido"))</f>
        <v/>
      </c>
      <c r="Q695" s="230" t="str">
        <f t="shared" ref="Q695" si="2445" xml:space="preserve">
IF(T695&lt;&gt;"Preenchimento correto","",
IF(P695=1,0,
IF(P695=0,"",
IF(P695="","",
ROUND(_xlfn.STDEV.S(AD695:AD699)/AVERAGE(AD695:AD699),4)))))</f>
        <v/>
      </c>
      <c r="R695" s="232" t="str">
        <f t="shared" ref="R695" si="2446" xml:space="preserve">
IF(T695&lt;&gt;"Preenchimento correto","",
IF(P695="","",
IF(P695=0,"",
IF(O695="","",
IF(O695="Menor valor",MIN(AD695:AD699),
IF(AND(O695="Tend. central",Q695&lt;=0.25),ROUND(AVERAGE(AD695:AD699),2),
IF(AND(O695="Tend. central",Q695&gt;0.25),ROUND(MEDIAN(AD695:AD699),2))))))))</f>
        <v/>
      </c>
      <c r="S695" s="234" t="str">
        <f t="shared" ref="S695" si="2447" xml:space="preserve">
IF(T695&lt;&gt;"Preenchimento correto","",
IF(O695="","",
IF(P695="","",
IF(P695=0,"",
IF(OR(G695="",R695=""),"",
G695*R695)))))</f>
        <v/>
      </c>
      <c r="T695" s="236" t="str">
        <f t="shared" ref="T695" si="2448" xml:space="preserve">
IF(AND(A695="",B695="",I695="",I696="",I697="",I698="",I699="",K695="",K696="",K697="",K698="",K699="",L695="",L696="",L697="",L698="",L699="",M695="",M696="",M697="",M698="",M699="",O695=""),"",
IF(A695="","Preenchimento incompleto: falta informar o ID SEC - B01.01",
IF(AND(A695&lt;&gt;"",B695&lt;&gt;"",I695="",I696="",I697="",I698="",I699="",K695="",K696="",K697="",K698="",K699="",L695="",L696="",L697="",L698="",L699="",M695="",M696="",M697="",M698="",M699="",O695=""),"Preenchimento incompleto: item sem nenhuma informação de empresa e preço e fonte de preço e validade do orçamento e modalidade de cálculo - B02.01",
IF(AND(B695="",OR(I695&lt;&gt;"",I696&lt;&gt;"",I697&lt;&gt;"",I698&lt;&gt;"",I699&lt;&gt;"",K695&lt;&gt;"",K696&lt;&gt;"",K697&lt;&gt;"",K698&lt;&gt;"",K699&lt;&gt;"",L695&lt;&gt;"",L696&lt;&gt;"",L697&lt;&gt;"",L698&lt;&gt;"",L699&lt;&gt;"",M695&lt;&gt;"",M696&lt;&gt;"",M697&lt;&gt;"",M698&lt;&gt;"",M699&lt;&gt;"",O695&lt;&gt;"")),"Erro: há empresa(s) e/ou preço(s) e/ou fonte(s) de preço e/ou validade(s) do orçamento e/ou modalidade de cálculo informados para item inexistente - B03.01",
IF(AND(I695&lt;&gt;"",OR(K695="",L695="",M695="",O695="")),"Preenchimento incompleto: empresa sem preço e(ou) fonte de preço e(ou) validade do orçamento e(ou) modalidade de cálculo associados - B04.01",
IF(AND(I696&lt;&gt;"",OR(K696="",L696="",M696="",O695="")),"Preenchimento incompleto: empresa sem preço e(ou) fonte de preço e(ou) validade do orçamento e(ou) modalidade de cálculo associados - B04.02",
IF(AND(I697&lt;&gt;"",OR(K697="",L697="",M697="",O695="")),"Preenchimento incompleto: empresa sem preço e(ou) fonte de preço e(ou) validade do orçamento e(ou) modalidade de cálculo associados - B04.03",
IF(AND(I698&lt;&gt;"",OR(K698="",L698="",M698="",O695="")),"Preenchimento incompleto: empresa sem preço e(ou) fonte de preço e(ou) validade do orçamento e(ou) modalidade de cálculo associados - B04.04",
IF(AND(I699&lt;&gt;"",OR(K699="",L699="",M699="",O695="")),"Preenchimento incompleto: empresa sem preço e(ou) fonte de preço e(ou) validade do orçamento e(ou) modalidade de cálculo associados - B04.05",
IF(AND(K695&lt;&gt;"",OR(I695="",L695="",M695="",O695="")),"Preenchimento incompleto: preço sem empresa e(ou) fonte do preço associados e(ou) validade do orçamento e(ou) modalidade de cálculo associados - B05.01",
IF(AND(K696&lt;&gt;"",OR(I696="",L696="",M696="",O695="")),"Preenchimento incompleto: preço sem empresa e(ou) fonte do preço associados e(ou) validade do orçamento e(ou) modalidade de cálculo associados - B05.02",
IF(AND(K697&lt;&gt;"",OR(I697="",L697="",M697="",O695="")),"Preenchimento incompleto: preço sem empresa e(ou) fonte do preço associados e(ou) validade do orçamento e(ou) modalidade de cálculo associados - B05.03",
IF(AND(K698&lt;&gt;"",OR(I698="",L698="",M698="",O695="")),"Preenchimento incompleto: preço sem empresa e(ou) fonte do preço associados e(ou) validade do orçamento e(ou) modalidade de cálculo associados - B05.04",
IF(AND(K699&lt;&gt;"",OR(I699="",L699="",M699="",O695="")),"Preenchimento incompleto: preço sem empresa e(ou) fonte do preço associados e(ou) validade do orçamento e(ou) modalidade de cálculo associados - B05.05",
IF(AND(L695&lt;&gt;"",OR(K695="",I695="",M695="",O695="")),"Preenchimento incompleto: fonte do preço sem empresa e(ou) preço associados e(ou) validade do orçamento e(ou) modalidade de cálculo associados - B06.01",
IF(AND(L696&lt;&gt;"",OR(K696="",I696="",M696="",O695="")),"Preenchimento incompleto: fonte do preço sem empresa e(ou) preço associados e(ou) validade do orçamento e(ou) modalidade de cálculo associados - B06.02",
IF(AND(L697&lt;&gt;"",OR(K697="",I697="",M697="",O695="")),"Preenchimento incompleto: fonte do preço sem empresa e(ou) preço associados e(ou) validade do orçamento e(ou) modalidade de cálculo associados - B06.03",
IF(AND(L698&lt;&gt;"",OR(K698="",I698="",M698="",O695="")),"Preenchimento incompleto: fonte do preço sem empresa e(ou) preço associados e(ou) validade do orçamento e(ou) modalidade de cálculo associados - B06.04",
IF(AND(L699&lt;&gt;"",OR(K699="",I699="",M699="",O695="")),"Preenchimento incompleto: fonte do preço sem empresa e(ou) preço associados e(ou) validade do orçamento e(ou) modalidade de cálculo associados - B06.05",
IF(AND(M695&lt;&gt;"",OR(K695="",I695="",L695="",O695="")),"Preenchimento incompleto: validade do orçamento sem empresa e(ou) preço associados e(ou) fonte do preço e(ou) modalidade de cálculo associados - B07.01",
IF(AND(M696&lt;&gt;"",OR(K696="",I696="",L696="",O695="")),"Preenchimento incompleto: validade do orçamento sem empresa e(ou) preço associados e(ou) fonte do preço e(ou) modalidade de cálculo associados - B07.02",
IF(AND(M697&lt;&gt;"",OR(K697="",I697="",L697="",O695="")),"Preenchimento incompleto: validade do orçamento sem empresa e(ou) preço associados e(ou) fonte do preço e(ou) modalidade de cálculo associados - B07.03",
IF(AND(M698&lt;&gt;"",OR(K698="",I698="",L698="",O695="")),"Preenchimento incompleto: validade do orçamento sem empresa e(ou) preço associados e(ou) fonte do preço e(ou) modalidade de cálculo associados - B07.04",
IF(AND(M699&lt;&gt;"",OR(K699="",I699="",L699="",O695="")),"Preenchimento incompleto: validade do orçamento sem empresa e(ou) preço associados e(ou) fonte do preço e(ou) modalidade de cálculo associados - B07.05",
IF(O695="","Preenchimento incompleto: modalidade de cálculo não informada - B08.01",
IF(V695="Erro: há repetição de empresa de mídia especializada para o item sendo precificado - B09.01a05","Erro: há repetição de empresa de mídia especializada para o item sendo precificado - B09.01a05",
IF(W695="Erro: há repetição de empresa de orçamento de empresa para o item sendo precificado - B10.01a05","Erro: há repetição de empresa de orçamento de empresa para o item sendo precificado - B10.01a05",
IF(X695="Erro: a fonte de preços informada é incompatível com compras governamentais - B11.01a05","Erro: a fonte de preços informada é incompatível com compras governamentais - B11.01a05",
IF(Y695="Erro: a fonte de preços informada é incompatível com compras governamentais - B12.01a05","Erro: a fonte de preços informada é incompatível com compras governamentais - B12.01a05",
IF(Z695="Erro: há linhas sendo puladas - B13.01a04","Erro: há linhas sendo puladas - B13.01a04",
IF(AA695="Erro: há linhas sendo puladas - B14.01a05","Erro: há linhas sendo puladas - B14.01a05",
IF(AB695="Erro: há linhas sendo puladas - B15.01a05","Erro: há linhas sendo puladas - B15.01a05",
IF(AC695="Erro: há linhas sendo puladas - B16.01a05","Erro: há linhas sendo puladas - B16.01a05",
IF(AND(P695&lt;&gt;"",P695=0),"Preenchimento incompleto: número de propostas válidas igual a zero - B17.01",
"Preenchimento correto"))))))))))))))))))))))))))))))))))</f>
        <v/>
      </c>
      <c r="U695" s="23"/>
      <c r="V695" s="121" t="str">
        <f t="shared" ref="V695" si="2449" xml:space="preserve">
IF(COUNTIFS(I695:I699,I695,L695:L699,"=Mídia especializada")&gt;1,"Erro: há repetição de empresa de mídia especializada para o item sendo precificado - B09.01a05",
IF(COUNTIFS(I695:I699,I696,L695:L699,"=Mídia especializada")&gt;1,"Erro: há repetição de empresa de mídia especializada para o item sendo precificado - B09.01a05",
IF(COUNTIFS(I695:I699,I697,L695:L699,"=Mídia especializada")&gt;1,"Erro: há repetição de empresa de mídia especializada para o item sendo precificado - B09.01a05",
IF(COUNTIFS(I695:I699,I698,L695:L699,"=Mídia especializada")&gt;1,"Erro: há repetição de empresa de mídia especializada para o item sendo precificado - B09.01a05",
IF(COUNTIFS(I695:I699,I699,L695:L699,"=Mídia especializada")&gt;1,"Erro: há repetição de empresa de mídia especializada para o item sendo precificado - B09.01a05",
"***")))))</f>
        <v>***</v>
      </c>
      <c r="W695" s="119" t="str">
        <f t="shared" ref="W695" si="2450" xml:space="preserve">
IF(COUNTIFS(I695:I699,I695,L695:L699,"=Orçamento de empresa")&gt;1,"Erro: há repetição de empresa de orçamento de empresa para o item sendo precificado - B10.01a05",
IF(COUNTIFS(I695:I699,I696,L695:L699,"=Orçamento de empresa")&gt;1,"Erro: há repetição de empresa de orçamento de empresa para o item sendo precificado - B10.01a05",
IF(COUNTIFS(I695:I699,I697,L695:L699,"=Orçamento de empresa")&gt;1,"Erro: há repetição de empresa de orçamento de empresa para o item sendo precificado - B10.01a05",
IF(COUNTIFS(I695:I699,I698,L695:L699,"=Orçamento de empresa")&gt;1,"Erro: há repetição de empresa de orçamento de empresa para o item sendo precificado - B10.01a05",
IF(COUNTIFS(I695:I699,I699,L695:L699,"=Orçamento de empresa")&gt;1,"Erro: há repetição de empresa de orçamento de empresa para o item sendo precificado - B10.01a05",
"***")))))</f>
        <v>***</v>
      </c>
      <c r="X695" s="119" t="str">
        <f t="shared" ref="X695" si="2451" xml:space="preserve">
IF(AND(I695="Compras governamentais",K695&lt;&gt;"",L695="Orçamento de empresa"),"Erro: a fonte de preços informada é incompatível com compras governamentais - B11.01a05",
IF(AND(I696="Compras governamentais",K696&lt;&gt;"",L696="Orçamento de empresa"),"Erro: a fonte de preços informada é incompatível com compras governamentais - B11.01a05",
IF(AND(I697="Compras governamentais",K697&lt;&gt;"",L697="Orçamento de empresa"),"Erro: a fonte de preços informada é incompatível com compras governamentais - B11.01a05",
IF(AND(I698="Compras governamentais",K698&lt;&gt;"",L698="Orçamento de empresa"),"Erro: a fonte de preços informada é incompatível com compras governamentais - B11.01a05",
IF(AND(I699="Compras governamentais",K699&lt;&gt;"",L699="Orçamento de empresa"),"Erro: a fonte de preços informada é incompatível com compras governamentais - B11.01a05",
"***")))))</f>
        <v>***</v>
      </c>
      <c r="Y695" s="119" t="str">
        <f t="shared" ref="Y695" si="2452" xml:space="preserve">
IF(AND(I695="Compras governamentais",K695&lt;&gt;"",L695="Mídia especializada"),"Erro: a fonte de preços informada é incompatível com compras governamentais - B12.01a05",
IF(AND(I696="Compras governamentais",K696&lt;&gt;"",L696="Mídia especializada"),"Erro: a fonte de preços informada é incompatível com compras governamentais - B12.01a05",
IF(AND(I697="Compras governamentais",K697&lt;&gt;"",L697="Mídia especializada"),"Erro: a fonte de preços informada é incompatível com compras governamentais - B12.01a05",
IF(AND(I698="Compras governamentais",K698&lt;&gt;"",L698="Mídia especializada"),"Erro: a fonte de preços informada é incompatível com compras governamentais - B12.01a05",
IF(AND(I699="Compras governamentais",K699&lt;&gt;"",L699="Mídia especializada"),"Erro: a fonte de preços informada é incompatível com compras governamentais - B12.01a05",
"***")))))</f>
        <v>***</v>
      </c>
      <c r="Z695" s="119" t="str">
        <f t="shared" ref="Z695" si="2453" xml:space="preserve">
IF(AND(I696&lt;&gt;"",OR(I695="")),"Erro: há linhas sendo puladas - B13.01a04",
IF(AND(I697&lt;&gt;"",OR(I695="",I696="")),"Erro: há linhas sendo puladas - B13.01a04",
IF(AND(I698&lt;&gt;"",OR(I695="",I696="",I697="")),"Erro: há linhas sendo puladas - B13.01a04",
IF(AND(I699&lt;&gt;"",OR(I695="",I696="",I697="",I698="")),"Erro: há linhas sendo puladas - B13.01a04",
"***"))))</f>
        <v>***</v>
      </c>
      <c r="AA695" s="119" t="str">
        <f t="shared" ref="AA695" si="2454" xml:space="preserve">
IF(AND(K696&lt;&gt;"",OR(K695="")),"Erro: há linhas sendo puladas - B14.01a05",
IF(AND(K697&lt;&gt;"",OR(K695="",K696="")),"Erro: há linhas sendo puladas - B14.01a05",
IF(AND(K698&lt;&gt;"",OR(K695="",K696="",K697="")),"Erro: há linhas sendo puladas - B14.01a05",
IF(AND(K699&lt;&gt;"",OR(K695="",K696="",K697="",K698="")),"Erro: há linhas sendo puladas - B14.01a05",
"***"))))</f>
        <v>***</v>
      </c>
      <c r="AB695" s="119" t="str">
        <f t="shared" ref="AB695" si="2455" xml:space="preserve">
IF(AND(L696&lt;&gt;"",OR(L695="")),"Erro: há linhas sendo puladas - B15.01a05",
IF(AND(L697&lt;&gt;"",OR(L695="",L696="")),"Erro: há linhas sendo puladas - B15.01a05",
IF(AND(L698&lt;&gt;"",OR(L695="",L696="",L697="")),"Erro: há linhas sendo puladas - B15.01a05",
IF(AND(L699&lt;&gt;"",OR(L695="",L696="",L697="",L698="")),"Erro: há linhas sendo puladas - B15.01a05",
"***"))))</f>
        <v>***</v>
      </c>
      <c r="AC695" s="119" t="str">
        <f t="shared" ref="AC695" si="2456" xml:space="preserve">
IF(AND(M696&lt;&gt;"",OR(M695="")),"Erro: há linhas sendo puladas - B16.01a05",
IF(AND(M697&lt;&gt;"",OR(M695="",M696="")),"Erro: há linhas sendo puladas - B16.01a05",
IF(AND(M698&lt;&gt;"",OR(M695="",M696="",M697="")),"Erro: há linhas sendo puladas - B16.01a05",
IF(AND(M699&lt;&gt;"",OR(M695="",M696="",M697="",M698="")),"Erro: há linhas sendo puladas - B16.01a05",
"***"))))</f>
        <v>***</v>
      </c>
      <c r="AD695" s="131" t="str">
        <f t="shared" ref="AD695" si="2457" xml:space="preserve">
IF(T695&lt;&gt;"Preenchimento correto","",
IF(K695="","",
IF(M695="Não válido","",
K695)))</f>
        <v/>
      </c>
    </row>
    <row r="696" spans="1:30" ht="15" customHeight="1">
      <c r="A696" s="291"/>
      <c r="B696" s="216"/>
      <c r="C696" s="217"/>
      <c r="D696" s="218"/>
      <c r="E696" s="219"/>
      <c r="F696" s="220"/>
      <c r="G696" s="221"/>
      <c r="H696" s="35">
        <v>2</v>
      </c>
      <c r="I696" s="172"/>
      <c r="J696" s="36" t="str">
        <f xml:space="preserve">
IF(I696="","",
VLOOKUP(I696,'BD EMPRES'!$B$8:$C$507,2,FALSE))</f>
        <v/>
      </c>
      <c r="K696" s="178"/>
      <c r="L696" s="179"/>
      <c r="M696" s="179"/>
      <c r="N696" s="180"/>
      <c r="O696" s="223"/>
      <c r="P696" s="228"/>
      <c r="Q696" s="230"/>
      <c r="R696" s="232"/>
      <c r="S696" s="234"/>
      <c r="T696" s="236"/>
      <c r="U696" s="23"/>
      <c r="V696" s="122"/>
      <c r="W696" s="118"/>
      <c r="X696" s="118"/>
      <c r="Y696" s="118"/>
      <c r="Z696" s="118"/>
      <c r="AA696" s="118"/>
      <c r="AB696" s="118"/>
      <c r="AC696" s="118"/>
      <c r="AD696" s="132" t="str">
        <f t="shared" ref="AD696" si="2458" xml:space="preserve">
IF(T695&lt;&gt;"Preenchimento correto","",
IF(K696="","",
IF(M696="Não válido","",
K696)))</f>
        <v/>
      </c>
    </row>
    <row r="697" spans="1:30" ht="15" customHeight="1">
      <c r="A697" s="291"/>
      <c r="B697" s="216"/>
      <c r="C697" s="217"/>
      <c r="D697" s="218"/>
      <c r="E697" s="219"/>
      <c r="F697" s="220"/>
      <c r="G697" s="221"/>
      <c r="H697" s="35">
        <v>3</v>
      </c>
      <c r="I697" s="172"/>
      <c r="J697" s="36" t="str">
        <f xml:space="preserve">
IF(I697="","",
VLOOKUP(I697,'BD EMPRES'!$B$8:$C$507,2,FALSE))</f>
        <v/>
      </c>
      <c r="K697" s="178"/>
      <c r="L697" s="179"/>
      <c r="M697" s="179"/>
      <c r="N697" s="180"/>
      <c r="O697" s="223"/>
      <c r="P697" s="228"/>
      <c r="Q697" s="230"/>
      <c r="R697" s="232"/>
      <c r="S697" s="234"/>
      <c r="T697" s="236"/>
      <c r="U697" s="23"/>
      <c r="V697" s="122"/>
      <c r="W697" s="118"/>
      <c r="X697" s="118"/>
      <c r="Y697" s="118"/>
      <c r="Z697" s="118"/>
      <c r="AA697" s="118"/>
      <c r="AB697" s="118"/>
      <c r="AC697" s="118"/>
      <c r="AD697" s="132" t="str">
        <f t="shared" ref="AD697" si="2459" xml:space="preserve">
IF(T695&lt;&gt;"Preenchimento correto","",
IF(K697="","",
IF(M697="Não válido","",
K697)))</f>
        <v/>
      </c>
    </row>
    <row r="698" spans="1:30" ht="15" customHeight="1">
      <c r="A698" s="291"/>
      <c r="B698" s="216"/>
      <c r="C698" s="217"/>
      <c r="D698" s="218"/>
      <c r="E698" s="219"/>
      <c r="F698" s="220"/>
      <c r="G698" s="221"/>
      <c r="H698" s="35">
        <v>4</v>
      </c>
      <c r="I698" s="172"/>
      <c r="J698" s="36" t="str">
        <f xml:space="preserve">
IF(I698="","",
VLOOKUP(I698,'BD EMPRES'!$B$8:$C$507,2,FALSE))</f>
        <v/>
      </c>
      <c r="K698" s="178"/>
      <c r="L698" s="179"/>
      <c r="M698" s="179"/>
      <c r="N698" s="180"/>
      <c r="O698" s="223"/>
      <c r="P698" s="228"/>
      <c r="Q698" s="230"/>
      <c r="R698" s="232"/>
      <c r="S698" s="234"/>
      <c r="T698" s="236"/>
      <c r="U698" s="23"/>
      <c r="V698" s="122"/>
      <c r="W698" s="118"/>
      <c r="X698" s="118"/>
      <c r="Y698" s="118"/>
      <c r="Z698" s="118"/>
      <c r="AA698" s="118"/>
      <c r="AB698" s="118"/>
      <c r="AC698" s="118"/>
      <c r="AD698" s="132" t="str">
        <f t="shared" ref="AD698" si="2460" xml:space="preserve">
IF(T695&lt;&gt;"Preenchimento correto","",
IF(K698="","",
IF(M698="Não válido","",
K698)))</f>
        <v/>
      </c>
    </row>
    <row r="699" spans="1:30" ht="15" customHeight="1">
      <c r="A699" s="292"/>
      <c r="B699" s="216"/>
      <c r="C699" s="217"/>
      <c r="D699" s="218"/>
      <c r="E699" s="219"/>
      <c r="F699" s="220"/>
      <c r="G699" s="221"/>
      <c r="H699" s="37">
        <v>5</v>
      </c>
      <c r="I699" s="172"/>
      <c r="J699" s="38" t="str">
        <f xml:space="preserve">
IF(I699="","",
VLOOKUP(I699,'BD EMPRES'!$B$8:$C$507,2,FALSE))</f>
        <v/>
      </c>
      <c r="K699" s="183"/>
      <c r="L699" s="181"/>
      <c r="M699" s="181"/>
      <c r="N699" s="182"/>
      <c r="O699" s="224"/>
      <c r="P699" s="228"/>
      <c r="Q699" s="230"/>
      <c r="R699" s="232"/>
      <c r="S699" s="234"/>
      <c r="T699" s="236"/>
      <c r="U699" s="23"/>
      <c r="V699" s="133"/>
      <c r="W699" s="134"/>
      <c r="X699" s="134"/>
      <c r="Y699" s="134"/>
      <c r="Z699" s="134"/>
      <c r="AA699" s="134"/>
      <c r="AB699" s="134"/>
      <c r="AC699" s="134"/>
      <c r="AD699" s="135" t="str">
        <f t="shared" ref="AD699" si="2461" xml:space="preserve">
IF(T695&gt;"Preenchimento correto","",
IF(K699="","",
IF(M699="Não válido","",
K699)))</f>
        <v/>
      </c>
    </row>
    <row r="700" spans="1:30" ht="15" customHeight="1">
      <c r="A700" s="290"/>
      <c r="B700" s="216" t="str">
        <f>IF(OR('BD ITEM'!$Q150&lt;&gt;"Preenchimento correto"),"",'BD ITEM'!B150)</f>
        <v/>
      </c>
      <c r="C700" s="217" t="str">
        <f>IF(OR('BD ITEM'!$Q150&lt;&gt;"Preenchimento correto"),"",'BD ITEM'!C150)</f>
        <v/>
      </c>
      <c r="D700" s="218" t="str">
        <f>IF(OR('BD ITEM'!$Q150&lt;&gt;"Preenchimento correto"),"",'BD ITEM'!D150)</f>
        <v/>
      </c>
      <c r="E700" s="219" t="str">
        <f>IF(OR('BD ITEM'!$Q150&lt;&gt;"Preenchimento correto"),"",'BD ITEM'!J150)</f>
        <v/>
      </c>
      <c r="F700" s="220" t="str">
        <f>IF(OR('BD ITEM'!$Q150&lt;&gt;"Preenchimento correto"),"",'BD ITEM'!K150)</f>
        <v/>
      </c>
      <c r="G700" s="221" t="str">
        <f>IF(OR('BD ITEM'!$Q150&lt;&gt;"Preenchimento correto"),"",'BD ITEM'!L150)</f>
        <v/>
      </c>
      <c r="H700" s="39">
        <v>1</v>
      </c>
      <c r="I700" s="173"/>
      <c r="J700" s="34" t="str">
        <f xml:space="preserve">
IF(I700="","",
VLOOKUP(I700,'BD EMPRES'!$B$8:$C$507,2,FALSE))</f>
        <v/>
      </c>
      <c r="K700" s="175"/>
      <c r="L700" s="176"/>
      <c r="M700" s="176"/>
      <c r="N700" s="177"/>
      <c r="O700" s="222"/>
      <c r="P700" s="228" t="str">
        <f t="shared" ref="P700" si="2462" xml:space="preserve">
IF(AND(K700="",K701="",K702="",K703="",K704=""),"",
COUNTIFS(K700:K704,"&lt;&gt;""",M700:M704,"=Válido"))</f>
        <v/>
      </c>
      <c r="Q700" s="230" t="str">
        <f t="shared" ref="Q700" si="2463" xml:space="preserve">
IF(T700&lt;&gt;"Preenchimento correto","",
IF(P700=1,0,
IF(P700=0,"",
IF(P700="","",
ROUND(_xlfn.STDEV.S(AD700:AD704)/AVERAGE(AD700:AD704),4)))))</f>
        <v/>
      </c>
      <c r="R700" s="232" t="str">
        <f t="shared" ref="R700" si="2464" xml:space="preserve">
IF(T700&lt;&gt;"Preenchimento correto","",
IF(P700="","",
IF(P700=0,"",
IF(O700="","",
IF(O700="Menor valor",MIN(AD700:AD704),
IF(AND(O700="Tend. central",Q700&lt;=0.25),ROUND(AVERAGE(AD700:AD704),2),
IF(AND(O700="Tend. central",Q700&gt;0.25),ROUND(MEDIAN(AD700:AD704),2))))))))</f>
        <v/>
      </c>
      <c r="S700" s="234" t="str">
        <f t="shared" ref="S700" si="2465" xml:space="preserve">
IF(T700&lt;&gt;"Preenchimento correto","",
IF(O700="","",
IF(P700="","",
IF(P700=0,"",
IF(OR(G700="",R700=""),"",
G700*R700)))))</f>
        <v/>
      </c>
      <c r="T700" s="236" t="str">
        <f t="shared" ref="T700" si="2466" xml:space="preserve">
IF(AND(A700="",B700="",I700="",I701="",I702="",I703="",I704="",K700="",K701="",K702="",K703="",K704="",L700="",L701="",L702="",L703="",L704="",M700="",M701="",M702="",M703="",M704="",O700=""),"",
IF(A700="","Preenchimento incompleto: falta informar o ID SEC - B01.01",
IF(AND(A700&lt;&gt;"",B700&lt;&gt;"",I700="",I701="",I702="",I703="",I704="",K700="",K701="",K702="",K703="",K704="",L700="",L701="",L702="",L703="",L704="",M700="",M701="",M702="",M703="",M704="",O700=""),"Preenchimento incompleto: item sem nenhuma informação de empresa e preço e fonte de preço e validade do orçamento e modalidade de cálculo - B02.01",
IF(AND(B700="",OR(I700&lt;&gt;"",I701&lt;&gt;"",I702&lt;&gt;"",I703&lt;&gt;"",I704&lt;&gt;"",K700&lt;&gt;"",K701&lt;&gt;"",K702&lt;&gt;"",K703&lt;&gt;"",K704&lt;&gt;"",L700&lt;&gt;"",L701&lt;&gt;"",L702&lt;&gt;"",L703&lt;&gt;"",L704&lt;&gt;"",M700&lt;&gt;"",M701&lt;&gt;"",M702&lt;&gt;"",M703&lt;&gt;"",M704&lt;&gt;"",O700&lt;&gt;"")),"Erro: há empresa(s) e/ou preço(s) e/ou fonte(s) de preço e/ou validade(s) do orçamento e/ou modalidade de cálculo informados para item inexistente - B03.01",
IF(AND(I700&lt;&gt;"",OR(K700="",L700="",M700="",O700="")),"Preenchimento incompleto: empresa sem preço e(ou) fonte de preço e(ou) validade do orçamento e(ou) modalidade de cálculo associados - B04.01",
IF(AND(I701&lt;&gt;"",OR(K701="",L701="",M701="",O700="")),"Preenchimento incompleto: empresa sem preço e(ou) fonte de preço e(ou) validade do orçamento e(ou) modalidade de cálculo associados - B04.02",
IF(AND(I702&lt;&gt;"",OR(K702="",L702="",M702="",O700="")),"Preenchimento incompleto: empresa sem preço e(ou) fonte de preço e(ou) validade do orçamento e(ou) modalidade de cálculo associados - B04.03",
IF(AND(I703&lt;&gt;"",OR(K703="",L703="",M703="",O700="")),"Preenchimento incompleto: empresa sem preço e(ou) fonte de preço e(ou) validade do orçamento e(ou) modalidade de cálculo associados - B04.04",
IF(AND(I704&lt;&gt;"",OR(K704="",L704="",M704="",O700="")),"Preenchimento incompleto: empresa sem preço e(ou) fonte de preço e(ou) validade do orçamento e(ou) modalidade de cálculo associados - B04.05",
IF(AND(K700&lt;&gt;"",OR(I700="",L700="",M700="",O700="")),"Preenchimento incompleto: preço sem empresa e(ou) fonte do preço associados e(ou) validade do orçamento e(ou) modalidade de cálculo associados - B05.01",
IF(AND(K701&lt;&gt;"",OR(I701="",L701="",M701="",O700="")),"Preenchimento incompleto: preço sem empresa e(ou) fonte do preço associados e(ou) validade do orçamento e(ou) modalidade de cálculo associados - B05.02",
IF(AND(K702&lt;&gt;"",OR(I702="",L702="",M702="",O700="")),"Preenchimento incompleto: preço sem empresa e(ou) fonte do preço associados e(ou) validade do orçamento e(ou) modalidade de cálculo associados - B05.03",
IF(AND(K703&lt;&gt;"",OR(I703="",L703="",M703="",O700="")),"Preenchimento incompleto: preço sem empresa e(ou) fonte do preço associados e(ou) validade do orçamento e(ou) modalidade de cálculo associados - B05.04",
IF(AND(K704&lt;&gt;"",OR(I704="",L704="",M704="",O700="")),"Preenchimento incompleto: preço sem empresa e(ou) fonte do preço associados e(ou) validade do orçamento e(ou) modalidade de cálculo associados - B05.05",
IF(AND(L700&lt;&gt;"",OR(K700="",I700="",M700="",O700="")),"Preenchimento incompleto: fonte do preço sem empresa e(ou) preço associados e(ou) validade do orçamento e(ou) modalidade de cálculo associados - B06.01",
IF(AND(L701&lt;&gt;"",OR(K701="",I701="",M701="",O700="")),"Preenchimento incompleto: fonte do preço sem empresa e(ou) preço associados e(ou) validade do orçamento e(ou) modalidade de cálculo associados - B06.02",
IF(AND(L702&lt;&gt;"",OR(K702="",I702="",M702="",O700="")),"Preenchimento incompleto: fonte do preço sem empresa e(ou) preço associados e(ou) validade do orçamento e(ou) modalidade de cálculo associados - B06.03",
IF(AND(L703&lt;&gt;"",OR(K703="",I703="",M703="",O700="")),"Preenchimento incompleto: fonte do preço sem empresa e(ou) preço associados e(ou) validade do orçamento e(ou) modalidade de cálculo associados - B06.04",
IF(AND(L704&lt;&gt;"",OR(K704="",I704="",M704="",O700="")),"Preenchimento incompleto: fonte do preço sem empresa e(ou) preço associados e(ou) validade do orçamento e(ou) modalidade de cálculo associados - B06.05",
IF(AND(M700&lt;&gt;"",OR(K700="",I700="",L700="",O700="")),"Preenchimento incompleto: validade do orçamento sem empresa e(ou) preço associados e(ou) fonte do preço e(ou) modalidade de cálculo associados - B07.01",
IF(AND(M701&lt;&gt;"",OR(K701="",I701="",L701="",O700="")),"Preenchimento incompleto: validade do orçamento sem empresa e(ou) preço associados e(ou) fonte do preço e(ou) modalidade de cálculo associados - B07.02",
IF(AND(M702&lt;&gt;"",OR(K702="",I702="",L702="",O700="")),"Preenchimento incompleto: validade do orçamento sem empresa e(ou) preço associados e(ou) fonte do preço e(ou) modalidade de cálculo associados - B07.03",
IF(AND(M703&lt;&gt;"",OR(K703="",I703="",L703="",O700="")),"Preenchimento incompleto: validade do orçamento sem empresa e(ou) preço associados e(ou) fonte do preço e(ou) modalidade de cálculo associados - B07.04",
IF(AND(M704&lt;&gt;"",OR(K704="",I704="",L704="",O700="")),"Preenchimento incompleto: validade do orçamento sem empresa e(ou) preço associados e(ou) fonte do preço e(ou) modalidade de cálculo associados - B07.05",
IF(O700="","Preenchimento incompleto: modalidade de cálculo não informada - B08.01",
IF(V700="Erro: há repetição de empresa de mídia especializada para o item sendo precificado - B09.01a05","Erro: há repetição de empresa de mídia especializada para o item sendo precificado - B09.01a05",
IF(W700="Erro: há repetição de empresa de orçamento de empresa para o item sendo precificado - B10.01a05","Erro: há repetição de empresa de orçamento de empresa para o item sendo precificado - B10.01a05",
IF(X700="Erro: a fonte de preços informada é incompatível com compras governamentais - B11.01a05","Erro: a fonte de preços informada é incompatível com compras governamentais - B11.01a05",
IF(Y700="Erro: a fonte de preços informada é incompatível com compras governamentais - B12.01a05","Erro: a fonte de preços informada é incompatível com compras governamentais - B12.01a05",
IF(Z700="Erro: há linhas sendo puladas - B13.01a04","Erro: há linhas sendo puladas - B13.01a04",
IF(AA700="Erro: há linhas sendo puladas - B14.01a05","Erro: há linhas sendo puladas - B14.01a05",
IF(AB700="Erro: há linhas sendo puladas - B15.01a05","Erro: há linhas sendo puladas - B15.01a05",
IF(AC700="Erro: há linhas sendo puladas - B16.01a05","Erro: há linhas sendo puladas - B16.01a05",
IF(AND(P700&lt;&gt;"",P700=0),"Preenchimento incompleto: número de propostas válidas igual a zero - B17.01",
"Preenchimento correto"))))))))))))))))))))))))))))))))))</f>
        <v/>
      </c>
      <c r="U700" s="23"/>
      <c r="V700" s="121" t="str">
        <f t="shared" ref="V700" si="2467" xml:space="preserve">
IF(COUNTIFS(I700:I704,I700,L700:L704,"=Mídia especializada")&gt;1,"Erro: há repetição de empresa de mídia especializada para o item sendo precificado - B09.01a05",
IF(COUNTIFS(I700:I704,I701,L700:L704,"=Mídia especializada")&gt;1,"Erro: há repetição de empresa de mídia especializada para o item sendo precificado - B09.01a05",
IF(COUNTIFS(I700:I704,I702,L700:L704,"=Mídia especializada")&gt;1,"Erro: há repetição de empresa de mídia especializada para o item sendo precificado - B09.01a05",
IF(COUNTIFS(I700:I704,I703,L700:L704,"=Mídia especializada")&gt;1,"Erro: há repetição de empresa de mídia especializada para o item sendo precificado - B09.01a05",
IF(COUNTIFS(I700:I704,I704,L700:L704,"=Mídia especializada")&gt;1,"Erro: há repetição de empresa de mídia especializada para o item sendo precificado - B09.01a05",
"***")))))</f>
        <v>***</v>
      </c>
      <c r="W700" s="119" t="str">
        <f t="shared" ref="W700" si="2468" xml:space="preserve">
IF(COUNTIFS(I700:I704,I700,L700:L704,"=Orçamento de empresa")&gt;1,"Erro: há repetição de empresa de orçamento de empresa para o item sendo precificado - B10.01a05",
IF(COUNTIFS(I700:I704,I701,L700:L704,"=Orçamento de empresa")&gt;1,"Erro: há repetição de empresa de orçamento de empresa para o item sendo precificado - B10.01a05",
IF(COUNTIFS(I700:I704,I702,L700:L704,"=Orçamento de empresa")&gt;1,"Erro: há repetição de empresa de orçamento de empresa para o item sendo precificado - B10.01a05",
IF(COUNTIFS(I700:I704,I703,L700:L704,"=Orçamento de empresa")&gt;1,"Erro: há repetição de empresa de orçamento de empresa para o item sendo precificado - B10.01a05",
IF(COUNTIFS(I700:I704,I704,L700:L704,"=Orçamento de empresa")&gt;1,"Erro: há repetição de empresa de orçamento de empresa para o item sendo precificado - B10.01a05",
"***")))))</f>
        <v>***</v>
      </c>
      <c r="X700" s="119" t="str">
        <f t="shared" ref="X700" si="2469" xml:space="preserve">
IF(AND(I700="Compras governamentais",K700&lt;&gt;"",L700="Orçamento de empresa"),"Erro: a fonte de preços informada é incompatível com compras governamentais - B11.01a05",
IF(AND(I701="Compras governamentais",K701&lt;&gt;"",L701="Orçamento de empresa"),"Erro: a fonte de preços informada é incompatível com compras governamentais - B11.01a05",
IF(AND(I702="Compras governamentais",K702&lt;&gt;"",L702="Orçamento de empresa"),"Erro: a fonte de preços informada é incompatível com compras governamentais - B11.01a05",
IF(AND(I703="Compras governamentais",K703&lt;&gt;"",L703="Orçamento de empresa"),"Erro: a fonte de preços informada é incompatível com compras governamentais - B11.01a05",
IF(AND(I704="Compras governamentais",K704&lt;&gt;"",L704="Orçamento de empresa"),"Erro: a fonte de preços informada é incompatível com compras governamentais - B11.01a05",
"***")))))</f>
        <v>***</v>
      </c>
      <c r="Y700" s="119" t="str">
        <f t="shared" ref="Y700" si="2470" xml:space="preserve">
IF(AND(I700="Compras governamentais",K700&lt;&gt;"",L700="Mídia especializada"),"Erro: a fonte de preços informada é incompatível com compras governamentais - B12.01a05",
IF(AND(I701="Compras governamentais",K701&lt;&gt;"",L701="Mídia especializada"),"Erro: a fonte de preços informada é incompatível com compras governamentais - B12.01a05",
IF(AND(I702="Compras governamentais",K702&lt;&gt;"",L702="Mídia especializada"),"Erro: a fonte de preços informada é incompatível com compras governamentais - B12.01a05",
IF(AND(I703="Compras governamentais",K703&lt;&gt;"",L703="Mídia especializada"),"Erro: a fonte de preços informada é incompatível com compras governamentais - B12.01a05",
IF(AND(I704="Compras governamentais",K704&lt;&gt;"",L704="Mídia especializada"),"Erro: a fonte de preços informada é incompatível com compras governamentais - B12.01a05",
"***")))))</f>
        <v>***</v>
      </c>
      <c r="Z700" s="119" t="str">
        <f t="shared" ref="Z700" si="2471" xml:space="preserve">
IF(AND(I701&lt;&gt;"",OR(I700="")),"Erro: há linhas sendo puladas - B13.01a04",
IF(AND(I702&lt;&gt;"",OR(I700="",I701="")),"Erro: há linhas sendo puladas - B13.01a04",
IF(AND(I703&lt;&gt;"",OR(I700="",I701="",I702="")),"Erro: há linhas sendo puladas - B13.01a04",
IF(AND(I704&lt;&gt;"",OR(I700="",I701="",I702="",I703="")),"Erro: há linhas sendo puladas - B13.01a04",
"***"))))</f>
        <v>***</v>
      </c>
      <c r="AA700" s="119" t="str">
        <f t="shared" ref="AA700" si="2472" xml:space="preserve">
IF(AND(K701&lt;&gt;"",OR(K700="")),"Erro: há linhas sendo puladas - B14.01a05",
IF(AND(K702&lt;&gt;"",OR(K700="",K701="")),"Erro: há linhas sendo puladas - B14.01a05",
IF(AND(K703&lt;&gt;"",OR(K700="",K701="",K702="")),"Erro: há linhas sendo puladas - B14.01a05",
IF(AND(K704&lt;&gt;"",OR(K700="",K701="",K702="",K703="")),"Erro: há linhas sendo puladas - B14.01a05",
"***"))))</f>
        <v>***</v>
      </c>
      <c r="AB700" s="119" t="str">
        <f t="shared" ref="AB700" si="2473" xml:space="preserve">
IF(AND(L701&lt;&gt;"",OR(L700="")),"Erro: há linhas sendo puladas - B15.01a05",
IF(AND(L702&lt;&gt;"",OR(L700="",L701="")),"Erro: há linhas sendo puladas - B15.01a05",
IF(AND(L703&lt;&gt;"",OR(L700="",L701="",L702="")),"Erro: há linhas sendo puladas - B15.01a05",
IF(AND(L704&lt;&gt;"",OR(L700="",L701="",L702="",L703="")),"Erro: há linhas sendo puladas - B15.01a05",
"***"))))</f>
        <v>***</v>
      </c>
      <c r="AC700" s="119" t="str">
        <f t="shared" ref="AC700" si="2474" xml:space="preserve">
IF(AND(M701&lt;&gt;"",OR(M700="")),"Erro: há linhas sendo puladas - B16.01a05",
IF(AND(M702&lt;&gt;"",OR(M700="",M701="")),"Erro: há linhas sendo puladas - B16.01a05",
IF(AND(M703&lt;&gt;"",OR(M700="",M701="",M702="")),"Erro: há linhas sendo puladas - B16.01a05",
IF(AND(M704&lt;&gt;"",OR(M700="",M701="",M702="",M703="")),"Erro: há linhas sendo puladas - B16.01a05",
"***"))))</f>
        <v>***</v>
      </c>
      <c r="AD700" s="131" t="str">
        <f t="shared" ref="AD700" si="2475" xml:space="preserve">
IF(T700&lt;&gt;"Preenchimento correto","",
IF(K700="","",
IF(M700="Não válido","",
K700)))</f>
        <v/>
      </c>
    </row>
    <row r="701" spans="1:30" ht="15" customHeight="1">
      <c r="A701" s="291"/>
      <c r="B701" s="216"/>
      <c r="C701" s="217"/>
      <c r="D701" s="218"/>
      <c r="E701" s="219"/>
      <c r="F701" s="220"/>
      <c r="G701" s="221"/>
      <c r="H701" s="35">
        <v>2</v>
      </c>
      <c r="I701" s="172"/>
      <c r="J701" s="36" t="str">
        <f xml:space="preserve">
IF(I701="","",
VLOOKUP(I701,'BD EMPRES'!$B$8:$C$507,2,FALSE))</f>
        <v/>
      </c>
      <c r="K701" s="178"/>
      <c r="L701" s="179"/>
      <c r="M701" s="179"/>
      <c r="N701" s="180"/>
      <c r="O701" s="223"/>
      <c r="P701" s="228"/>
      <c r="Q701" s="230"/>
      <c r="R701" s="232"/>
      <c r="S701" s="234"/>
      <c r="T701" s="236"/>
      <c r="U701" s="23"/>
      <c r="V701" s="122"/>
      <c r="W701" s="118"/>
      <c r="X701" s="118"/>
      <c r="Y701" s="118"/>
      <c r="Z701" s="118"/>
      <c r="AA701" s="118"/>
      <c r="AB701" s="118"/>
      <c r="AC701" s="118"/>
      <c r="AD701" s="132" t="str">
        <f t="shared" ref="AD701" si="2476" xml:space="preserve">
IF(T700&lt;&gt;"Preenchimento correto","",
IF(K701="","",
IF(M701="Não válido","",
K701)))</f>
        <v/>
      </c>
    </row>
    <row r="702" spans="1:30" ht="15" customHeight="1">
      <c r="A702" s="291"/>
      <c r="B702" s="216"/>
      <c r="C702" s="217"/>
      <c r="D702" s="218"/>
      <c r="E702" s="219"/>
      <c r="F702" s="220"/>
      <c r="G702" s="221"/>
      <c r="H702" s="35">
        <v>3</v>
      </c>
      <c r="I702" s="172"/>
      <c r="J702" s="36" t="str">
        <f xml:space="preserve">
IF(I702="","",
VLOOKUP(I702,'BD EMPRES'!$B$8:$C$507,2,FALSE))</f>
        <v/>
      </c>
      <c r="K702" s="178"/>
      <c r="L702" s="179"/>
      <c r="M702" s="179"/>
      <c r="N702" s="180"/>
      <c r="O702" s="223"/>
      <c r="P702" s="228"/>
      <c r="Q702" s="230"/>
      <c r="R702" s="232"/>
      <c r="S702" s="234"/>
      <c r="T702" s="236"/>
      <c r="U702" s="23"/>
      <c r="V702" s="122"/>
      <c r="W702" s="118"/>
      <c r="X702" s="118"/>
      <c r="Y702" s="118"/>
      <c r="Z702" s="118"/>
      <c r="AA702" s="118"/>
      <c r="AB702" s="118"/>
      <c r="AC702" s="118"/>
      <c r="AD702" s="132" t="str">
        <f t="shared" ref="AD702" si="2477" xml:space="preserve">
IF(T700&lt;&gt;"Preenchimento correto","",
IF(K702="","",
IF(M702="Não válido","",
K702)))</f>
        <v/>
      </c>
    </row>
    <row r="703" spans="1:30" ht="15" customHeight="1">
      <c r="A703" s="291"/>
      <c r="B703" s="216"/>
      <c r="C703" s="217"/>
      <c r="D703" s="218"/>
      <c r="E703" s="219"/>
      <c r="F703" s="220"/>
      <c r="G703" s="221"/>
      <c r="H703" s="35">
        <v>4</v>
      </c>
      <c r="I703" s="172"/>
      <c r="J703" s="36" t="str">
        <f xml:space="preserve">
IF(I703="","",
VLOOKUP(I703,'BD EMPRES'!$B$8:$C$507,2,FALSE))</f>
        <v/>
      </c>
      <c r="K703" s="178"/>
      <c r="L703" s="179"/>
      <c r="M703" s="179"/>
      <c r="N703" s="180"/>
      <c r="O703" s="223"/>
      <c r="P703" s="228"/>
      <c r="Q703" s="230"/>
      <c r="R703" s="232"/>
      <c r="S703" s="234"/>
      <c r="T703" s="236"/>
      <c r="U703" s="23"/>
      <c r="V703" s="122"/>
      <c r="W703" s="118"/>
      <c r="X703" s="118"/>
      <c r="Y703" s="118"/>
      <c r="Z703" s="118"/>
      <c r="AA703" s="118"/>
      <c r="AB703" s="118"/>
      <c r="AC703" s="118"/>
      <c r="AD703" s="132" t="str">
        <f t="shared" ref="AD703" si="2478" xml:space="preserve">
IF(T700&lt;&gt;"Preenchimento correto","",
IF(K703="","",
IF(M703="Não válido","",
K703)))</f>
        <v/>
      </c>
    </row>
    <row r="704" spans="1:30" ht="15" customHeight="1">
      <c r="A704" s="292"/>
      <c r="B704" s="216"/>
      <c r="C704" s="217"/>
      <c r="D704" s="218"/>
      <c r="E704" s="219"/>
      <c r="F704" s="220"/>
      <c r="G704" s="221"/>
      <c r="H704" s="37">
        <v>5</v>
      </c>
      <c r="I704" s="172"/>
      <c r="J704" s="38" t="str">
        <f xml:space="preserve">
IF(I704="","",
VLOOKUP(I704,'BD EMPRES'!$B$8:$C$507,2,FALSE))</f>
        <v/>
      </c>
      <c r="K704" s="183"/>
      <c r="L704" s="181"/>
      <c r="M704" s="181"/>
      <c r="N704" s="182"/>
      <c r="O704" s="224"/>
      <c r="P704" s="228"/>
      <c r="Q704" s="230"/>
      <c r="R704" s="232"/>
      <c r="S704" s="234"/>
      <c r="T704" s="236"/>
      <c r="U704" s="23"/>
      <c r="V704" s="133"/>
      <c r="W704" s="134"/>
      <c r="X704" s="134"/>
      <c r="Y704" s="134"/>
      <c r="Z704" s="134"/>
      <c r="AA704" s="134"/>
      <c r="AB704" s="134"/>
      <c r="AC704" s="134"/>
      <c r="AD704" s="135" t="str">
        <f t="shared" ref="AD704" si="2479" xml:space="preserve">
IF(T700&gt;"Preenchimento correto","",
IF(K704="","",
IF(M704="Não válido","",
K704)))</f>
        <v/>
      </c>
    </row>
    <row r="705" spans="1:30" ht="15" customHeight="1">
      <c r="A705" s="290"/>
      <c r="B705" s="216" t="str">
        <f>IF(OR('BD ITEM'!$Q151&lt;&gt;"Preenchimento correto"),"",'BD ITEM'!B151)</f>
        <v/>
      </c>
      <c r="C705" s="217" t="str">
        <f>IF(OR('BD ITEM'!$Q151&lt;&gt;"Preenchimento correto"),"",'BD ITEM'!C151)</f>
        <v/>
      </c>
      <c r="D705" s="218" t="str">
        <f>IF(OR('BD ITEM'!$Q151&lt;&gt;"Preenchimento correto"),"",'BD ITEM'!D151)</f>
        <v/>
      </c>
      <c r="E705" s="219" t="str">
        <f>IF(OR('BD ITEM'!$Q151&lt;&gt;"Preenchimento correto"),"",'BD ITEM'!J151)</f>
        <v/>
      </c>
      <c r="F705" s="220" t="str">
        <f>IF(OR('BD ITEM'!$Q151&lt;&gt;"Preenchimento correto"),"",'BD ITEM'!K151)</f>
        <v/>
      </c>
      <c r="G705" s="221" t="str">
        <f>IF(OR('BD ITEM'!$Q151&lt;&gt;"Preenchimento correto"),"",'BD ITEM'!L151)</f>
        <v/>
      </c>
      <c r="H705" s="39">
        <v>1</v>
      </c>
      <c r="I705" s="173"/>
      <c r="J705" s="34" t="str">
        <f xml:space="preserve">
IF(I705="","",
VLOOKUP(I705,'BD EMPRES'!$B$8:$C$507,2,FALSE))</f>
        <v/>
      </c>
      <c r="K705" s="175"/>
      <c r="L705" s="176"/>
      <c r="M705" s="176"/>
      <c r="N705" s="177"/>
      <c r="O705" s="222"/>
      <c r="P705" s="228" t="str">
        <f t="shared" ref="P705" si="2480" xml:space="preserve">
IF(AND(K705="",K706="",K707="",K708="",K709=""),"",
COUNTIFS(K705:K709,"&lt;&gt;""",M705:M709,"=Válido"))</f>
        <v/>
      </c>
      <c r="Q705" s="230" t="str">
        <f t="shared" ref="Q705" si="2481" xml:space="preserve">
IF(T705&lt;&gt;"Preenchimento correto","",
IF(P705=1,0,
IF(P705=0,"",
IF(P705="","",
ROUND(_xlfn.STDEV.S(AD705:AD709)/AVERAGE(AD705:AD709),4)))))</f>
        <v/>
      </c>
      <c r="R705" s="232" t="str">
        <f t="shared" ref="R705" si="2482" xml:space="preserve">
IF(T705&lt;&gt;"Preenchimento correto","",
IF(P705="","",
IF(P705=0,"",
IF(O705="","",
IF(O705="Menor valor",MIN(AD705:AD709),
IF(AND(O705="Tend. central",Q705&lt;=0.25),ROUND(AVERAGE(AD705:AD709),2),
IF(AND(O705="Tend. central",Q705&gt;0.25),ROUND(MEDIAN(AD705:AD709),2))))))))</f>
        <v/>
      </c>
      <c r="S705" s="234" t="str">
        <f t="shared" ref="S705" si="2483" xml:space="preserve">
IF(T705&lt;&gt;"Preenchimento correto","",
IF(O705="","",
IF(P705="","",
IF(P705=0,"",
IF(OR(G705="",R705=""),"",
G705*R705)))))</f>
        <v/>
      </c>
      <c r="T705" s="236" t="str">
        <f t="shared" ref="T705" si="2484" xml:space="preserve">
IF(AND(A705="",B705="",I705="",I706="",I707="",I708="",I709="",K705="",K706="",K707="",K708="",K709="",L705="",L706="",L707="",L708="",L709="",M705="",M706="",M707="",M708="",M709="",O705=""),"",
IF(A705="","Preenchimento incompleto: falta informar o ID SEC - B01.01",
IF(AND(A705&lt;&gt;"",B705&lt;&gt;"",I705="",I706="",I707="",I708="",I709="",K705="",K706="",K707="",K708="",K709="",L705="",L706="",L707="",L708="",L709="",M705="",M706="",M707="",M708="",M709="",O705=""),"Preenchimento incompleto: item sem nenhuma informação de empresa e preço e fonte de preço e validade do orçamento e modalidade de cálculo - B02.01",
IF(AND(B705="",OR(I705&lt;&gt;"",I706&lt;&gt;"",I707&lt;&gt;"",I708&lt;&gt;"",I709&lt;&gt;"",K705&lt;&gt;"",K706&lt;&gt;"",K707&lt;&gt;"",K708&lt;&gt;"",K709&lt;&gt;"",L705&lt;&gt;"",L706&lt;&gt;"",L707&lt;&gt;"",L708&lt;&gt;"",L709&lt;&gt;"",M705&lt;&gt;"",M706&lt;&gt;"",M707&lt;&gt;"",M708&lt;&gt;"",M709&lt;&gt;"",O705&lt;&gt;"")),"Erro: há empresa(s) e/ou preço(s) e/ou fonte(s) de preço e/ou validade(s) do orçamento e/ou modalidade de cálculo informados para item inexistente - B03.01",
IF(AND(I705&lt;&gt;"",OR(K705="",L705="",M705="",O705="")),"Preenchimento incompleto: empresa sem preço e(ou) fonte de preço e(ou) validade do orçamento e(ou) modalidade de cálculo associados - B04.01",
IF(AND(I706&lt;&gt;"",OR(K706="",L706="",M706="",O705="")),"Preenchimento incompleto: empresa sem preço e(ou) fonte de preço e(ou) validade do orçamento e(ou) modalidade de cálculo associados - B04.02",
IF(AND(I707&lt;&gt;"",OR(K707="",L707="",M707="",O705="")),"Preenchimento incompleto: empresa sem preço e(ou) fonte de preço e(ou) validade do orçamento e(ou) modalidade de cálculo associados - B04.03",
IF(AND(I708&lt;&gt;"",OR(K708="",L708="",M708="",O705="")),"Preenchimento incompleto: empresa sem preço e(ou) fonte de preço e(ou) validade do orçamento e(ou) modalidade de cálculo associados - B04.04",
IF(AND(I709&lt;&gt;"",OR(K709="",L709="",M709="",O705="")),"Preenchimento incompleto: empresa sem preço e(ou) fonte de preço e(ou) validade do orçamento e(ou) modalidade de cálculo associados - B04.05",
IF(AND(K705&lt;&gt;"",OR(I705="",L705="",M705="",O705="")),"Preenchimento incompleto: preço sem empresa e(ou) fonte do preço associados e(ou) validade do orçamento e(ou) modalidade de cálculo associados - B05.01",
IF(AND(K706&lt;&gt;"",OR(I706="",L706="",M706="",O705="")),"Preenchimento incompleto: preço sem empresa e(ou) fonte do preço associados e(ou) validade do orçamento e(ou) modalidade de cálculo associados - B05.02",
IF(AND(K707&lt;&gt;"",OR(I707="",L707="",M707="",O705="")),"Preenchimento incompleto: preço sem empresa e(ou) fonte do preço associados e(ou) validade do orçamento e(ou) modalidade de cálculo associados - B05.03",
IF(AND(K708&lt;&gt;"",OR(I708="",L708="",M708="",O705="")),"Preenchimento incompleto: preço sem empresa e(ou) fonte do preço associados e(ou) validade do orçamento e(ou) modalidade de cálculo associados - B05.04",
IF(AND(K709&lt;&gt;"",OR(I709="",L709="",M709="",O705="")),"Preenchimento incompleto: preço sem empresa e(ou) fonte do preço associados e(ou) validade do orçamento e(ou) modalidade de cálculo associados - B05.05",
IF(AND(L705&lt;&gt;"",OR(K705="",I705="",M705="",O705="")),"Preenchimento incompleto: fonte do preço sem empresa e(ou) preço associados e(ou) validade do orçamento e(ou) modalidade de cálculo associados - B06.01",
IF(AND(L706&lt;&gt;"",OR(K706="",I706="",M706="",O705="")),"Preenchimento incompleto: fonte do preço sem empresa e(ou) preço associados e(ou) validade do orçamento e(ou) modalidade de cálculo associados - B06.02",
IF(AND(L707&lt;&gt;"",OR(K707="",I707="",M707="",O705="")),"Preenchimento incompleto: fonte do preço sem empresa e(ou) preço associados e(ou) validade do orçamento e(ou) modalidade de cálculo associados - B06.03",
IF(AND(L708&lt;&gt;"",OR(K708="",I708="",M708="",O705="")),"Preenchimento incompleto: fonte do preço sem empresa e(ou) preço associados e(ou) validade do orçamento e(ou) modalidade de cálculo associados - B06.04",
IF(AND(L709&lt;&gt;"",OR(K709="",I709="",M709="",O705="")),"Preenchimento incompleto: fonte do preço sem empresa e(ou) preço associados e(ou) validade do orçamento e(ou) modalidade de cálculo associados - B06.05",
IF(AND(M705&lt;&gt;"",OR(K705="",I705="",L705="",O705="")),"Preenchimento incompleto: validade do orçamento sem empresa e(ou) preço associados e(ou) fonte do preço e(ou) modalidade de cálculo associados - B07.01",
IF(AND(M706&lt;&gt;"",OR(K706="",I706="",L706="",O705="")),"Preenchimento incompleto: validade do orçamento sem empresa e(ou) preço associados e(ou) fonte do preço e(ou) modalidade de cálculo associados - B07.02",
IF(AND(M707&lt;&gt;"",OR(K707="",I707="",L707="",O705="")),"Preenchimento incompleto: validade do orçamento sem empresa e(ou) preço associados e(ou) fonte do preço e(ou) modalidade de cálculo associados - B07.03",
IF(AND(M708&lt;&gt;"",OR(K708="",I708="",L708="",O705="")),"Preenchimento incompleto: validade do orçamento sem empresa e(ou) preço associados e(ou) fonte do preço e(ou) modalidade de cálculo associados - B07.04",
IF(AND(M709&lt;&gt;"",OR(K709="",I709="",L709="",O705="")),"Preenchimento incompleto: validade do orçamento sem empresa e(ou) preço associados e(ou) fonte do preço e(ou) modalidade de cálculo associados - B07.05",
IF(O705="","Preenchimento incompleto: modalidade de cálculo não informada - B08.01",
IF(V705="Erro: há repetição de empresa de mídia especializada para o item sendo precificado - B09.01a05","Erro: há repetição de empresa de mídia especializada para o item sendo precificado - B09.01a05",
IF(W705="Erro: há repetição de empresa de orçamento de empresa para o item sendo precificado - B10.01a05","Erro: há repetição de empresa de orçamento de empresa para o item sendo precificado - B10.01a05",
IF(X705="Erro: a fonte de preços informada é incompatível com compras governamentais - B11.01a05","Erro: a fonte de preços informada é incompatível com compras governamentais - B11.01a05",
IF(Y705="Erro: a fonte de preços informada é incompatível com compras governamentais - B12.01a05","Erro: a fonte de preços informada é incompatível com compras governamentais - B12.01a05",
IF(Z705="Erro: há linhas sendo puladas - B13.01a04","Erro: há linhas sendo puladas - B13.01a04",
IF(AA705="Erro: há linhas sendo puladas - B14.01a05","Erro: há linhas sendo puladas - B14.01a05",
IF(AB705="Erro: há linhas sendo puladas - B15.01a05","Erro: há linhas sendo puladas - B15.01a05",
IF(AC705="Erro: há linhas sendo puladas - B16.01a05","Erro: há linhas sendo puladas - B16.01a05",
IF(AND(P705&lt;&gt;"",P705=0),"Preenchimento incompleto: número de propostas válidas igual a zero - B17.01",
"Preenchimento correto"))))))))))))))))))))))))))))))))))</f>
        <v/>
      </c>
      <c r="U705" s="23"/>
      <c r="V705" s="121" t="str">
        <f t="shared" ref="V705" si="2485" xml:space="preserve">
IF(COUNTIFS(I705:I709,I705,L705:L709,"=Mídia especializada")&gt;1,"Erro: há repetição de empresa de mídia especializada para o item sendo precificado - B09.01a05",
IF(COUNTIFS(I705:I709,I706,L705:L709,"=Mídia especializada")&gt;1,"Erro: há repetição de empresa de mídia especializada para o item sendo precificado - B09.01a05",
IF(COUNTIFS(I705:I709,I707,L705:L709,"=Mídia especializada")&gt;1,"Erro: há repetição de empresa de mídia especializada para o item sendo precificado - B09.01a05",
IF(COUNTIFS(I705:I709,I708,L705:L709,"=Mídia especializada")&gt;1,"Erro: há repetição de empresa de mídia especializada para o item sendo precificado - B09.01a05",
IF(COUNTIFS(I705:I709,I709,L705:L709,"=Mídia especializada")&gt;1,"Erro: há repetição de empresa de mídia especializada para o item sendo precificado - B09.01a05",
"***")))))</f>
        <v>***</v>
      </c>
      <c r="W705" s="119" t="str">
        <f t="shared" ref="W705" si="2486" xml:space="preserve">
IF(COUNTIFS(I705:I709,I705,L705:L709,"=Orçamento de empresa")&gt;1,"Erro: há repetição de empresa de orçamento de empresa para o item sendo precificado - B10.01a05",
IF(COUNTIFS(I705:I709,I706,L705:L709,"=Orçamento de empresa")&gt;1,"Erro: há repetição de empresa de orçamento de empresa para o item sendo precificado - B10.01a05",
IF(COUNTIFS(I705:I709,I707,L705:L709,"=Orçamento de empresa")&gt;1,"Erro: há repetição de empresa de orçamento de empresa para o item sendo precificado - B10.01a05",
IF(COUNTIFS(I705:I709,I708,L705:L709,"=Orçamento de empresa")&gt;1,"Erro: há repetição de empresa de orçamento de empresa para o item sendo precificado - B10.01a05",
IF(COUNTIFS(I705:I709,I709,L705:L709,"=Orçamento de empresa")&gt;1,"Erro: há repetição de empresa de orçamento de empresa para o item sendo precificado - B10.01a05",
"***")))))</f>
        <v>***</v>
      </c>
      <c r="X705" s="119" t="str">
        <f t="shared" ref="X705" si="2487" xml:space="preserve">
IF(AND(I705="Compras governamentais",K705&lt;&gt;"",L705="Orçamento de empresa"),"Erro: a fonte de preços informada é incompatível com compras governamentais - B11.01a05",
IF(AND(I706="Compras governamentais",K706&lt;&gt;"",L706="Orçamento de empresa"),"Erro: a fonte de preços informada é incompatível com compras governamentais - B11.01a05",
IF(AND(I707="Compras governamentais",K707&lt;&gt;"",L707="Orçamento de empresa"),"Erro: a fonte de preços informada é incompatível com compras governamentais - B11.01a05",
IF(AND(I708="Compras governamentais",K708&lt;&gt;"",L708="Orçamento de empresa"),"Erro: a fonte de preços informada é incompatível com compras governamentais - B11.01a05",
IF(AND(I709="Compras governamentais",K709&lt;&gt;"",L709="Orçamento de empresa"),"Erro: a fonte de preços informada é incompatível com compras governamentais - B11.01a05",
"***")))))</f>
        <v>***</v>
      </c>
      <c r="Y705" s="119" t="str">
        <f t="shared" ref="Y705" si="2488" xml:space="preserve">
IF(AND(I705="Compras governamentais",K705&lt;&gt;"",L705="Mídia especializada"),"Erro: a fonte de preços informada é incompatível com compras governamentais - B12.01a05",
IF(AND(I706="Compras governamentais",K706&lt;&gt;"",L706="Mídia especializada"),"Erro: a fonte de preços informada é incompatível com compras governamentais - B12.01a05",
IF(AND(I707="Compras governamentais",K707&lt;&gt;"",L707="Mídia especializada"),"Erro: a fonte de preços informada é incompatível com compras governamentais - B12.01a05",
IF(AND(I708="Compras governamentais",K708&lt;&gt;"",L708="Mídia especializada"),"Erro: a fonte de preços informada é incompatível com compras governamentais - B12.01a05",
IF(AND(I709="Compras governamentais",K709&lt;&gt;"",L709="Mídia especializada"),"Erro: a fonte de preços informada é incompatível com compras governamentais - B12.01a05",
"***")))))</f>
        <v>***</v>
      </c>
      <c r="Z705" s="119" t="str">
        <f t="shared" ref="Z705" si="2489" xml:space="preserve">
IF(AND(I706&lt;&gt;"",OR(I705="")),"Erro: há linhas sendo puladas - B13.01a04",
IF(AND(I707&lt;&gt;"",OR(I705="",I706="")),"Erro: há linhas sendo puladas - B13.01a04",
IF(AND(I708&lt;&gt;"",OR(I705="",I706="",I707="")),"Erro: há linhas sendo puladas - B13.01a04",
IF(AND(I709&lt;&gt;"",OR(I705="",I706="",I707="",I708="")),"Erro: há linhas sendo puladas - B13.01a04",
"***"))))</f>
        <v>***</v>
      </c>
      <c r="AA705" s="119" t="str">
        <f t="shared" ref="AA705" si="2490" xml:space="preserve">
IF(AND(K706&lt;&gt;"",OR(K705="")),"Erro: há linhas sendo puladas - B14.01a05",
IF(AND(K707&lt;&gt;"",OR(K705="",K706="")),"Erro: há linhas sendo puladas - B14.01a05",
IF(AND(K708&lt;&gt;"",OR(K705="",K706="",K707="")),"Erro: há linhas sendo puladas - B14.01a05",
IF(AND(K709&lt;&gt;"",OR(K705="",K706="",K707="",K708="")),"Erro: há linhas sendo puladas - B14.01a05",
"***"))))</f>
        <v>***</v>
      </c>
      <c r="AB705" s="119" t="str">
        <f t="shared" ref="AB705" si="2491" xml:space="preserve">
IF(AND(L706&lt;&gt;"",OR(L705="")),"Erro: há linhas sendo puladas - B15.01a05",
IF(AND(L707&lt;&gt;"",OR(L705="",L706="")),"Erro: há linhas sendo puladas - B15.01a05",
IF(AND(L708&lt;&gt;"",OR(L705="",L706="",L707="")),"Erro: há linhas sendo puladas - B15.01a05",
IF(AND(L709&lt;&gt;"",OR(L705="",L706="",L707="",L708="")),"Erro: há linhas sendo puladas - B15.01a05",
"***"))))</f>
        <v>***</v>
      </c>
      <c r="AC705" s="119" t="str">
        <f t="shared" ref="AC705" si="2492" xml:space="preserve">
IF(AND(M706&lt;&gt;"",OR(M705="")),"Erro: há linhas sendo puladas - B16.01a05",
IF(AND(M707&lt;&gt;"",OR(M705="",M706="")),"Erro: há linhas sendo puladas - B16.01a05",
IF(AND(M708&lt;&gt;"",OR(M705="",M706="",M707="")),"Erro: há linhas sendo puladas - B16.01a05",
IF(AND(M709&lt;&gt;"",OR(M705="",M706="",M707="",M708="")),"Erro: há linhas sendo puladas - B16.01a05",
"***"))))</f>
        <v>***</v>
      </c>
      <c r="AD705" s="131" t="str">
        <f t="shared" ref="AD705" si="2493" xml:space="preserve">
IF(T705&lt;&gt;"Preenchimento correto","",
IF(K705="","",
IF(M705="Não válido","",
K705)))</f>
        <v/>
      </c>
    </row>
    <row r="706" spans="1:30" ht="15" customHeight="1">
      <c r="A706" s="291"/>
      <c r="B706" s="216"/>
      <c r="C706" s="217"/>
      <c r="D706" s="218"/>
      <c r="E706" s="219"/>
      <c r="F706" s="220"/>
      <c r="G706" s="221"/>
      <c r="H706" s="35">
        <v>2</v>
      </c>
      <c r="I706" s="172"/>
      <c r="J706" s="36" t="str">
        <f xml:space="preserve">
IF(I706="","",
VLOOKUP(I706,'BD EMPRES'!$B$8:$C$507,2,FALSE))</f>
        <v/>
      </c>
      <c r="K706" s="178"/>
      <c r="L706" s="179"/>
      <c r="M706" s="179"/>
      <c r="N706" s="180"/>
      <c r="O706" s="223"/>
      <c r="P706" s="228"/>
      <c r="Q706" s="230"/>
      <c r="R706" s="232"/>
      <c r="S706" s="234"/>
      <c r="T706" s="236"/>
      <c r="U706" s="23"/>
      <c r="V706" s="122"/>
      <c r="W706" s="118"/>
      <c r="X706" s="118"/>
      <c r="Y706" s="118"/>
      <c r="Z706" s="118"/>
      <c r="AA706" s="118"/>
      <c r="AB706" s="118"/>
      <c r="AC706" s="118"/>
      <c r="AD706" s="132" t="str">
        <f t="shared" ref="AD706" si="2494" xml:space="preserve">
IF(T705&lt;&gt;"Preenchimento correto","",
IF(K706="","",
IF(M706="Não válido","",
K706)))</f>
        <v/>
      </c>
    </row>
    <row r="707" spans="1:30" ht="15" customHeight="1">
      <c r="A707" s="291"/>
      <c r="B707" s="216"/>
      <c r="C707" s="217"/>
      <c r="D707" s="218"/>
      <c r="E707" s="219"/>
      <c r="F707" s="220"/>
      <c r="G707" s="221"/>
      <c r="H707" s="35">
        <v>3</v>
      </c>
      <c r="I707" s="172"/>
      <c r="J707" s="36" t="str">
        <f xml:space="preserve">
IF(I707="","",
VLOOKUP(I707,'BD EMPRES'!$B$8:$C$507,2,FALSE))</f>
        <v/>
      </c>
      <c r="K707" s="178"/>
      <c r="L707" s="179"/>
      <c r="M707" s="179"/>
      <c r="N707" s="180"/>
      <c r="O707" s="223"/>
      <c r="P707" s="228"/>
      <c r="Q707" s="230"/>
      <c r="R707" s="232"/>
      <c r="S707" s="234"/>
      <c r="T707" s="236"/>
      <c r="U707" s="23"/>
      <c r="V707" s="122"/>
      <c r="W707" s="118"/>
      <c r="X707" s="118"/>
      <c r="Y707" s="118"/>
      <c r="Z707" s="118"/>
      <c r="AA707" s="118"/>
      <c r="AB707" s="118"/>
      <c r="AC707" s="118"/>
      <c r="AD707" s="132" t="str">
        <f t="shared" ref="AD707" si="2495" xml:space="preserve">
IF(T705&lt;&gt;"Preenchimento correto","",
IF(K707="","",
IF(M707="Não válido","",
K707)))</f>
        <v/>
      </c>
    </row>
    <row r="708" spans="1:30" ht="15" customHeight="1">
      <c r="A708" s="291"/>
      <c r="B708" s="216"/>
      <c r="C708" s="217"/>
      <c r="D708" s="218"/>
      <c r="E708" s="219"/>
      <c r="F708" s="220"/>
      <c r="G708" s="221"/>
      <c r="H708" s="35">
        <v>4</v>
      </c>
      <c r="I708" s="172"/>
      <c r="J708" s="36" t="str">
        <f xml:space="preserve">
IF(I708="","",
VLOOKUP(I708,'BD EMPRES'!$B$8:$C$507,2,FALSE))</f>
        <v/>
      </c>
      <c r="K708" s="178"/>
      <c r="L708" s="179"/>
      <c r="M708" s="179"/>
      <c r="N708" s="180"/>
      <c r="O708" s="223"/>
      <c r="P708" s="228"/>
      <c r="Q708" s="230"/>
      <c r="R708" s="232"/>
      <c r="S708" s="234"/>
      <c r="T708" s="236"/>
      <c r="U708" s="23"/>
      <c r="V708" s="122"/>
      <c r="W708" s="118"/>
      <c r="X708" s="118"/>
      <c r="Y708" s="118"/>
      <c r="Z708" s="118"/>
      <c r="AA708" s="118"/>
      <c r="AB708" s="118"/>
      <c r="AC708" s="118"/>
      <c r="AD708" s="132" t="str">
        <f t="shared" ref="AD708" si="2496" xml:space="preserve">
IF(T705&lt;&gt;"Preenchimento correto","",
IF(K708="","",
IF(M708="Não válido","",
K708)))</f>
        <v/>
      </c>
    </row>
    <row r="709" spans="1:30" ht="15" customHeight="1">
      <c r="A709" s="292"/>
      <c r="B709" s="216"/>
      <c r="C709" s="217"/>
      <c r="D709" s="218"/>
      <c r="E709" s="219"/>
      <c r="F709" s="220"/>
      <c r="G709" s="221"/>
      <c r="H709" s="37">
        <v>5</v>
      </c>
      <c r="I709" s="172"/>
      <c r="J709" s="38" t="str">
        <f xml:space="preserve">
IF(I709="","",
VLOOKUP(I709,'BD EMPRES'!$B$8:$C$507,2,FALSE))</f>
        <v/>
      </c>
      <c r="K709" s="183"/>
      <c r="L709" s="181"/>
      <c r="M709" s="181"/>
      <c r="N709" s="182"/>
      <c r="O709" s="224"/>
      <c r="P709" s="228"/>
      <c r="Q709" s="230"/>
      <c r="R709" s="232"/>
      <c r="S709" s="234"/>
      <c r="T709" s="236"/>
      <c r="U709" s="23"/>
      <c r="V709" s="133"/>
      <c r="W709" s="134"/>
      <c r="X709" s="134"/>
      <c r="Y709" s="134"/>
      <c r="Z709" s="134"/>
      <c r="AA709" s="134"/>
      <c r="AB709" s="134"/>
      <c r="AC709" s="134"/>
      <c r="AD709" s="135" t="str">
        <f t="shared" ref="AD709" si="2497" xml:space="preserve">
IF(T705&gt;"Preenchimento correto","",
IF(K709="","",
IF(M709="Não válido","",
K709)))</f>
        <v/>
      </c>
    </row>
    <row r="710" spans="1:30" ht="15" customHeight="1">
      <c r="A710" s="290"/>
      <c r="B710" s="216" t="str">
        <f>IF(OR('BD ITEM'!$Q152&lt;&gt;"Preenchimento correto"),"",'BD ITEM'!B152)</f>
        <v/>
      </c>
      <c r="C710" s="217" t="str">
        <f>IF(OR('BD ITEM'!$Q152&lt;&gt;"Preenchimento correto"),"",'BD ITEM'!C152)</f>
        <v/>
      </c>
      <c r="D710" s="218" t="str">
        <f>IF(OR('BD ITEM'!$Q152&lt;&gt;"Preenchimento correto"),"",'BD ITEM'!D152)</f>
        <v/>
      </c>
      <c r="E710" s="219" t="str">
        <f>IF(OR('BD ITEM'!$Q152&lt;&gt;"Preenchimento correto"),"",'BD ITEM'!J152)</f>
        <v/>
      </c>
      <c r="F710" s="220" t="str">
        <f>IF(OR('BD ITEM'!$Q152&lt;&gt;"Preenchimento correto"),"",'BD ITEM'!K152)</f>
        <v/>
      </c>
      <c r="G710" s="221" t="str">
        <f>IF(OR('BD ITEM'!$Q152&lt;&gt;"Preenchimento correto"),"",'BD ITEM'!L152)</f>
        <v/>
      </c>
      <c r="H710" s="39">
        <v>1</v>
      </c>
      <c r="I710" s="173"/>
      <c r="J710" s="34" t="str">
        <f xml:space="preserve">
IF(I710="","",
VLOOKUP(I710,'BD EMPRES'!$B$8:$C$507,2,FALSE))</f>
        <v/>
      </c>
      <c r="K710" s="175"/>
      <c r="L710" s="176"/>
      <c r="M710" s="176"/>
      <c r="N710" s="177"/>
      <c r="O710" s="222"/>
      <c r="P710" s="228" t="str">
        <f t="shared" ref="P710" si="2498" xml:space="preserve">
IF(AND(K710="",K711="",K712="",K713="",K714=""),"",
COUNTIFS(K710:K714,"&lt;&gt;""",M710:M714,"=Válido"))</f>
        <v/>
      </c>
      <c r="Q710" s="230" t="str">
        <f t="shared" ref="Q710" si="2499" xml:space="preserve">
IF(T710&lt;&gt;"Preenchimento correto","",
IF(P710=1,0,
IF(P710=0,"",
IF(P710="","",
ROUND(_xlfn.STDEV.S(AD710:AD714)/AVERAGE(AD710:AD714),4)))))</f>
        <v/>
      </c>
      <c r="R710" s="232" t="str">
        <f t="shared" ref="R710" si="2500" xml:space="preserve">
IF(T710&lt;&gt;"Preenchimento correto","",
IF(P710="","",
IF(P710=0,"",
IF(O710="","",
IF(O710="Menor valor",MIN(AD710:AD714),
IF(AND(O710="Tend. central",Q710&lt;=0.25),ROUND(AVERAGE(AD710:AD714),2),
IF(AND(O710="Tend. central",Q710&gt;0.25),ROUND(MEDIAN(AD710:AD714),2))))))))</f>
        <v/>
      </c>
      <c r="S710" s="234" t="str">
        <f t="shared" ref="S710" si="2501" xml:space="preserve">
IF(T710&lt;&gt;"Preenchimento correto","",
IF(O710="","",
IF(P710="","",
IF(P710=0,"",
IF(OR(G710="",R710=""),"",
G710*R710)))))</f>
        <v/>
      </c>
      <c r="T710" s="236" t="str">
        <f t="shared" ref="T710" si="2502" xml:space="preserve">
IF(AND(A710="",B710="",I710="",I711="",I712="",I713="",I714="",K710="",K711="",K712="",K713="",K714="",L710="",L711="",L712="",L713="",L714="",M710="",M711="",M712="",M713="",M714="",O710=""),"",
IF(A710="","Preenchimento incompleto: falta informar o ID SEC - B01.01",
IF(AND(A710&lt;&gt;"",B710&lt;&gt;"",I710="",I711="",I712="",I713="",I714="",K710="",K711="",K712="",K713="",K714="",L710="",L711="",L712="",L713="",L714="",M710="",M711="",M712="",M713="",M714="",O710=""),"Preenchimento incompleto: item sem nenhuma informação de empresa e preço e fonte de preço e validade do orçamento e modalidade de cálculo - B02.01",
IF(AND(B710="",OR(I710&lt;&gt;"",I711&lt;&gt;"",I712&lt;&gt;"",I713&lt;&gt;"",I714&lt;&gt;"",K710&lt;&gt;"",K711&lt;&gt;"",K712&lt;&gt;"",K713&lt;&gt;"",K714&lt;&gt;"",L710&lt;&gt;"",L711&lt;&gt;"",L712&lt;&gt;"",L713&lt;&gt;"",L714&lt;&gt;"",M710&lt;&gt;"",M711&lt;&gt;"",M712&lt;&gt;"",M713&lt;&gt;"",M714&lt;&gt;"",O710&lt;&gt;"")),"Erro: há empresa(s) e/ou preço(s) e/ou fonte(s) de preço e/ou validade(s) do orçamento e/ou modalidade de cálculo informados para item inexistente - B03.01",
IF(AND(I710&lt;&gt;"",OR(K710="",L710="",M710="",O710="")),"Preenchimento incompleto: empresa sem preço e(ou) fonte de preço e(ou) validade do orçamento e(ou) modalidade de cálculo associados - B04.01",
IF(AND(I711&lt;&gt;"",OR(K711="",L711="",M711="",O710="")),"Preenchimento incompleto: empresa sem preço e(ou) fonte de preço e(ou) validade do orçamento e(ou) modalidade de cálculo associados - B04.02",
IF(AND(I712&lt;&gt;"",OR(K712="",L712="",M712="",O710="")),"Preenchimento incompleto: empresa sem preço e(ou) fonte de preço e(ou) validade do orçamento e(ou) modalidade de cálculo associados - B04.03",
IF(AND(I713&lt;&gt;"",OR(K713="",L713="",M713="",O710="")),"Preenchimento incompleto: empresa sem preço e(ou) fonte de preço e(ou) validade do orçamento e(ou) modalidade de cálculo associados - B04.04",
IF(AND(I714&lt;&gt;"",OR(K714="",L714="",M714="",O710="")),"Preenchimento incompleto: empresa sem preço e(ou) fonte de preço e(ou) validade do orçamento e(ou) modalidade de cálculo associados - B04.05",
IF(AND(K710&lt;&gt;"",OR(I710="",L710="",M710="",O710="")),"Preenchimento incompleto: preço sem empresa e(ou) fonte do preço associados e(ou) validade do orçamento e(ou) modalidade de cálculo associados - B05.01",
IF(AND(K711&lt;&gt;"",OR(I711="",L711="",M711="",O710="")),"Preenchimento incompleto: preço sem empresa e(ou) fonte do preço associados e(ou) validade do orçamento e(ou) modalidade de cálculo associados - B05.02",
IF(AND(K712&lt;&gt;"",OR(I712="",L712="",M712="",O710="")),"Preenchimento incompleto: preço sem empresa e(ou) fonte do preço associados e(ou) validade do orçamento e(ou) modalidade de cálculo associados - B05.03",
IF(AND(K713&lt;&gt;"",OR(I713="",L713="",M713="",O710="")),"Preenchimento incompleto: preço sem empresa e(ou) fonte do preço associados e(ou) validade do orçamento e(ou) modalidade de cálculo associados - B05.04",
IF(AND(K714&lt;&gt;"",OR(I714="",L714="",M714="",O710="")),"Preenchimento incompleto: preço sem empresa e(ou) fonte do preço associados e(ou) validade do orçamento e(ou) modalidade de cálculo associados - B05.05",
IF(AND(L710&lt;&gt;"",OR(K710="",I710="",M710="",O710="")),"Preenchimento incompleto: fonte do preço sem empresa e(ou) preço associados e(ou) validade do orçamento e(ou) modalidade de cálculo associados - B06.01",
IF(AND(L711&lt;&gt;"",OR(K711="",I711="",M711="",O710="")),"Preenchimento incompleto: fonte do preço sem empresa e(ou) preço associados e(ou) validade do orçamento e(ou) modalidade de cálculo associados - B06.02",
IF(AND(L712&lt;&gt;"",OR(K712="",I712="",M712="",O710="")),"Preenchimento incompleto: fonte do preço sem empresa e(ou) preço associados e(ou) validade do orçamento e(ou) modalidade de cálculo associados - B06.03",
IF(AND(L713&lt;&gt;"",OR(K713="",I713="",M713="",O710="")),"Preenchimento incompleto: fonte do preço sem empresa e(ou) preço associados e(ou) validade do orçamento e(ou) modalidade de cálculo associados - B06.04",
IF(AND(L714&lt;&gt;"",OR(K714="",I714="",M714="",O710="")),"Preenchimento incompleto: fonte do preço sem empresa e(ou) preço associados e(ou) validade do orçamento e(ou) modalidade de cálculo associados - B06.05",
IF(AND(M710&lt;&gt;"",OR(K710="",I710="",L710="",O710="")),"Preenchimento incompleto: validade do orçamento sem empresa e(ou) preço associados e(ou) fonte do preço e(ou) modalidade de cálculo associados - B07.01",
IF(AND(M711&lt;&gt;"",OR(K711="",I711="",L711="",O710="")),"Preenchimento incompleto: validade do orçamento sem empresa e(ou) preço associados e(ou) fonte do preço e(ou) modalidade de cálculo associados - B07.02",
IF(AND(M712&lt;&gt;"",OR(K712="",I712="",L712="",O710="")),"Preenchimento incompleto: validade do orçamento sem empresa e(ou) preço associados e(ou) fonte do preço e(ou) modalidade de cálculo associados - B07.03",
IF(AND(M713&lt;&gt;"",OR(K713="",I713="",L713="",O710="")),"Preenchimento incompleto: validade do orçamento sem empresa e(ou) preço associados e(ou) fonte do preço e(ou) modalidade de cálculo associados - B07.04",
IF(AND(M714&lt;&gt;"",OR(K714="",I714="",L714="",O710="")),"Preenchimento incompleto: validade do orçamento sem empresa e(ou) preço associados e(ou) fonte do preço e(ou) modalidade de cálculo associados - B07.05",
IF(O710="","Preenchimento incompleto: modalidade de cálculo não informada - B08.01",
IF(V710="Erro: há repetição de empresa de mídia especializada para o item sendo precificado - B09.01a05","Erro: há repetição de empresa de mídia especializada para o item sendo precificado - B09.01a05",
IF(W710="Erro: há repetição de empresa de orçamento de empresa para o item sendo precificado - B10.01a05","Erro: há repetição de empresa de orçamento de empresa para o item sendo precificado - B10.01a05",
IF(X710="Erro: a fonte de preços informada é incompatível com compras governamentais - B11.01a05","Erro: a fonte de preços informada é incompatível com compras governamentais - B11.01a05",
IF(Y710="Erro: a fonte de preços informada é incompatível com compras governamentais - B12.01a05","Erro: a fonte de preços informada é incompatível com compras governamentais - B12.01a05",
IF(Z710="Erro: há linhas sendo puladas - B13.01a04","Erro: há linhas sendo puladas - B13.01a04",
IF(AA710="Erro: há linhas sendo puladas - B14.01a05","Erro: há linhas sendo puladas - B14.01a05",
IF(AB710="Erro: há linhas sendo puladas - B15.01a05","Erro: há linhas sendo puladas - B15.01a05",
IF(AC710="Erro: há linhas sendo puladas - B16.01a05","Erro: há linhas sendo puladas - B16.01a05",
IF(AND(P710&lt;&gt;"",P710=0),"Preenchimento incompleto: número de propostas válidas igual a zero - B17.01",
"Preenchimento correto"))))))))))))))))))))))))))))))))))</f>
        <v/>
      </c>
      <c r="U710" s="23"/>
      <c r="V710" s="121" t="str">
        <f t="shared" ref="V710" si="2503" xml:space="preserve">
IF(COUNTIFS(I710:I714,I710,L710:L714,"=Mídia especializada")&gt;1,"Erro: há repetição de empresa de mídia especializada para o item sendo precificado - B09.01a05",
IF(COUNTIFS(I710:I714,I711,L710:L714,"=Mídia especializada")&gt;1,"Erro: há repetição de empresa de mídia especializada para o item sendo precificado - B09.01a05",
IF(COUNTIFS(I710:I714,I712,L710:L714,"=Mídia especializada")&gt;1,"Erro: há repetição de empresa de mídia especializada para o item sendo precificado - B09.01a05",
IF(COUNTIFS(I710:I714,I713,L710:L714,"=Mídia especializada")&gt;1,"Erro: há repetição de empresa de mídia especializada para o item sendo precificado - B09.01a05",
IF(COUNTIFS(I710:I714,I714,L710:L714,"=Mídia especializada")&gt;1,"Erro: há repetição de empresa de mídia especializada para o item sendo precificado - B09.01a05",
"***")))))</f>
        <v>***</v>
      </c>
      <c r="W710" s="119" t="str">
        <f t="shared" ref="W710" si="2504" xml:space="preserve">
IF(COUNTIFS(I710:I714,I710,L710:L714,"=Orçamento de empresa")&gt;1,"Erro: há repetição de empresa de orçamento de empresa para o item sendo precificado - B10.01a05",
IF(COUNTIFS(I710:I714,I711,L710:L714,"=Orçamento de empresa")&gt;1,"Erro: há repetição de empresa de orçamento de empresa para o item sendo precificado - B10.01a05",
IF(COUNTIFS(I710:I714,I712,L710:L714,"=Orçamento de empresa")&gt;1,"Erro: há repetição de empresa de orçamento de empresa para o item sendo precificado - B10.01a05",
IF(COUNTIFS(I710:I714,I713,L710:L714,"=Orçamento de empresa")&gt;1,"Erro: há repetição de empresa de orçamento de empresa para o item sendo precificado - B10.01a05",
IF(COUNTIFS(I710:I714,I714,L710:L714,"=Orçamento de empresa")&gt;1,"Erro: há repetição de empresa de orçamento de empresa para o item sendo precificado - B10.01a05",
"***")))))</f>
        <v>***</v>
      </c>
      <c r="X710" s="119" t="str">
        <f t="shared" ref="X710" si="2505" xml:space="preserve">
IF(AND(I710="Compras governamentais",K710&lt;&gt;"",L710="Orçamento de empresa"),"Erro: a fonte de preços informada é incompatível com compras governamentais - B11.01a05",
IF(AND(I711="Compras governamentais",K711&lt;&gt;"",L711="Orçamento de empresa"),"Erro: a fonte de preços informada é incompatível com compras governamentais - B11.01a05",
IF(AND(I712="Compras governamentais",K712&lt;&gt;"",L712="Orçamento de empresa"),"Erro: a fonte de preços informada é incompatível com compras governamentais - B11.01a05",
IF(AND(I713="Compras governamentais",K713&lt;&gt;"",L713="Orçamento de empresa"),"Erro: a fonte de preços informada é incompatível com compras governamentais - B11.01a05",
IF(AND(I714="Compras governamentais",K714&lt;&gt;"",L714="Orçamento de empresa"),"Erro: a fonte de preços informada é incompatível com compras governamentais - B11.01a05",
"***")))))</f>
        <v>***</v>
      </c>
      <c r="Y710" s="119" t="str">
        <f t="shared" ref="Y710" si="2506" xml:space="preserve">
IF(AND(I710="Compras governamentais",K710&lt;&gt;"",L710="Mídia especializada"),"Erro: a fonte de preços informada é incompatível com compras governamentais - B12.01a05",
IF(AND(I711="Compras governamentais",K711&lt;&gt;"",L711="Mídia especializada"),"Erro: a fonte de preços informada é incompatível com compras governamentais - B12.01a05",
IF(AND(I712="Compras governamentais",K712&lt;&gt;"",L712="Mídia especializada"),"Erro: a fonte de preços informada é incompatível com compras governamentais - B12.01a05",
IF(AND(I713="Compras governamentais",K713&lt;&gt;"",L713="Mídia especializada"),"Erro: a fonte de preços informada é incompatível com compras governamentais - B12.01a05",
IF(AND(I714="Compras governamentais",K714&lt;&gt;"",L714="Mídia especializada"),"Erro: a fonte de preços informada é incompatível com compras governamentais - B12.01a05",
"***")))))</f>
        <v>***</v>
      </c>
      <c r="Z710" s="119" t="str">
        <f t="shared" ref="Z710" si="2507" xml:space="preserve">
IF(AND(I711&lt;&gt;"",OR(I710="")),"Erro: há linhas sendo puladas - B13.01a04",
IF(AND(I712&lt;&gt;"",OR(I710="",I711="")),"Erro: há linhas sendo puladas - B13.01a04",
IF(AND(I713&lt;&gt;"",OR(I710="",I711="",I712="")),"Erro: há linhas sendo puladas - B13.01a04",
IF(AND(I714&lt;&gt;"",OR(I710="",I711="",I712="",I713="")),"Erro: há linhas sendo puladas - B13.01a04",
"***"))))</f>
        <v>***</v>
      </c>
      <c r="AA710" s="119" t="str">
        <f t="shared" ref="AA710" si="2508" xml:space="preserve">
IF(AND(K711&lt;&gt;"",OR(K710="")),"Erro: há linhas sendo puladas - B14.01a05",
IF(AND(K712&lt;&gt;"",OR(K710="",K711="")),"Erro: há linhas sendo puladas - B14.01a05",
IF(AND(K713&lt;&gt;"",OR(K710="",K711="",K712="")),"Erro: há linhas sendo puladas - B14.01a05",
IF(AND(K714&lt;&gt;"",OR(K710="",K711="",K712="",K713="")),"Erro: há linhas sendo puladas - B14.01a05",
"***"))))</f>
        <v>***</v>
      </c>
      <c r="AB710" s="119" t="str">
        <f t="shared" ref="AB710" si="2509" xml:space="preserve">
IF(AND(L711&lt;&gt;"",OR(L710="")),"Erro: há linhas sendo puladas - B15.01a05",
IF(AND(L712&lt;&gt;"",OR(L710="",L711="")),"Erro: há linhas sendo puladas - B15.01a05",
IF(AND(L713&lt;&gt;"",OR(L710="",L711="",L712="")),"Erro: há linhas sendo puladas - B15.01a05",
IF(AND(L714&lt;&gt;"",OR(L710="",L711="",L712="",L713="")),"Erro: há linhas sendo puladas - B15.01a05",
"***"))))</f>
        <v>***</v>
      </c>
      <c r="AC710" s="119" t="str">
        <f t="shared" ref="AC710" si="2510" xml:space="preserve">
IF(AND(M711&lt;&gt;"",OR(M710="")),"Erro: há linhas sendo puladas - B16.01a05",
IF(AND(M712&lt;&gt;"",OR(M710="",M711="")),"Erro: há linhas sendo puladas - B16.01a05",
IF(AND(M713&lt;&gt;"",OR(M710="",M711="",M712="")),"Erro: há linhas sendo puladas - B16.01a05",
IF(AND(M714&lt;&gt;"",OR(M710="",M711="",M712="",M713="")),"Erro: há linhas sendo puladas - B16.01a05",
"***"))))</f>
        <v>***</v>
      </c>
      <c r="AD710" s="131" t="str">
        <f t="shared" ref="AD710" si="2511" xml:space="preserve">
IF(T710&lt;&gt;"Preenchimento correto","",
IF(K710="","",
IF(M710="Não válido","",
K710)))</f>
        <v/>
      </c>
    </row>
    <row r="711" spans="1:30" ht="15" customHeight="1">
      <c r="A711" s="291"/>
      <c r="B711" s="216"/>
      <c r="C711" s="217"/>
      <c r="D711" s="218"/>
      <c r="E711" s="219"/>
      <c r="F711" s="220"/>
      <c r="G711" s="221"/>
      <c r="H711" s="35">
        <v>2</v>
      </c>
      <c r="I711" s="172"/>
      <c r="J711" s="36" t="str">
        <f xml:space="preserve">
IF(I711="","",
VLOOKUP(I711,'BD EMPRES'!$B$8:$C$507,2,FALSE))</f>
        <v/>
      </c>
      <c r="K711" s="178"/>
      <c r="L711" s="179"/>
      <c r="M711" s="179"/>
      <c r="N711" s="180"/>
      <c r="O711" s="223"/>
      <c r="P711" s="228"/>
      <c r="Q711" s="230"/>
      <c r="R711" s="232"/>
      <c r="S711" s="234"/>
      <c r="T711" s="236"/>
      <c r="U711" s="23"/>
      <c r="V711" s="122"/>
      <c r="W711" s="118"/>
      <c r="X711" s="118"/>
      <c r="Y711" s="118"/>
      <c r="Z711" s="118"/>
      <c r="AA711" s="118"/>
      <c r="AB711" s="118"/>
      <c r="AC711" s="118"/>
      <c r="AD711" s="132" t="str">
        <f t="shared" ref="AD711" si="2512" xml:space="preserve">
IF(T710&lt;&gt;"Preenchimento correto","",
IF(K711="","",
IF(M711="Não válido","",
K711)))</f>
        <v/>
      </c>
    </row>
    <row r="712" spans="1:30" ht="15" customHeight="1">
      <c r="A712" s="291"/>
      <c r="B712" s="216"/>
      <c r="C712" s="217"/>
      <c r="D712" s="218"/>
      <c r="E712" s="219"/>
      <c r="F712" s="220"/>
      <c r="G712" s="221"/>
      <c r="H712" s="35">
        <v>3</v>
      </c>
      <c r="I712" s="172"/>
      <c r="J712" s="36" t="str">
        <f xml:space="preserve">
IF(I712="","",
VLOOKUP(I712,'BD EMPRES'!$B$8:$C$507,2,FALSE))</f>
        <v/>
      </c>
      <c r="K712" s="178"/>
      <c r="L712" s="179"/>
      <c r="M712" s="179"/>
      <c r="N712" s="180"/>
      <c r="O712" s="223"/>
      <c r="P712" s="228"/>
      <c r="Q712" s="230"/>
      <c r="R712" s="232"/>
      <c r="S712" s="234"/>
      <c r="T712" s="236"/>
      <c r="U712" s="23"/>
      <c r="V712" s="122"/>
      <c r="W712" s="118"/>
      <c r="X712" s="118"/>
      <c r="Y712" s="118"/>
      <c r="Z712" s="118"/>
      <c r="AA712" s="118"/>
      <c r="AB712" s="118"/>
      <c r="AC712" s="118"/>
      <c r="AD712" s="132" t="str">
        <f t="shared" ref="AD712" si="2513" xml:space="preserve">
IF(T710&lt;&gt;"Preenchimento correto","",
IF(K712="","",
IF(M712="Não válido","",
K712)))</f>
        <v/>
      </c>
    </row>
    <row r="713" spans="1:30" ht="15" customHeight="1">
      <c r="A713" s="291"/>
      <c r="B713" s="216"/>
      <c r="C713" s="217"/>
      <c r="D713" s="218"/>
      <c r="E713" s="219"/>
      <c r="F713" s="220"/>
      <c r="G713" s="221"/>
      <c r="H713" s="35">
        <v>4</v>
      </c>
      <c r="I713" s="172"/>
      <c r="J713" s="36" t="str">
        <f xml:space="preserve">
IF(I713="","",
VLOOKUP(I713,'BD EMPRES'!$B$8:$C$507,2,FALSE))</f>
        <v/>
      </c>
      <c r="K713" s="178"/>
      <c r="L713" s="179"/>
      <c r="M713" s="179"/>
      <c r="N713" s="180"/>
      <c r="O713" s="223"/>
      <c r="P713" s="228"/>
      <c r="Q713" s="230"/>
      <c r="R713" s="232"/>
      <c r="S713" s="234"/>
      <c r="T713" s="236"/>
      <c r="U713" s="23"/>
      <c r="V713" s="122"/>
      <c r="W713" s="118"/>
      <c r="X713" s="118"/>
      <c r="Y713" s="118"/>
      <c r="Z713" s="118"/>
      <c r="AA713" s="118"/>
      <c r="AB713" s="118"/>
      <c r="AC713" s="118"/>
      <c r="AD713" s="132" t="str">
        <f t="shared" ref="AD713" si="2514" xml:space="preserve">
IF(T710&lt;&gt;"Preenchimento correto","",
IF(K713="","",
IF(M713="Não válido","",
K713)))</f>
        <v/>
      </c>
    </row>
    <row r="714" spans="1:30" ht="15" customHeight="1">
      <c r="A714" s="292"/>
      <c r="B714" s="216"/>
      <c r="C714" s="217"/>
      <c r="D714" s="218"/>
      <c r="E714" s="219"/>
      <c r="F714" s="220"/>
      <c r="G714" s="221"/>
      <c r="H714" s="37">
        <v>5</v>
      </c>
      <c r="I714" s="172"/>
      <c r="J714" s="38" t="str">
        <f xml:space="preserve">
IF(I714="","",
VLOOKUP(I714,'BD EMPRES'!$B$8:$C$507,2,FALSE))</f>
        <v/>
      </c>
      <c r="K714" s="183"/>
      <c r="L714" s="181"/>
      <c r="M714" s="181"/>
      <c r="N714" s="182"/>
      <c r="O714" s="224"/>
      <c r="P714" s="228"/>
      <c r="Q714" s="230"/>
      <c r="R714" s="232"/>
      <c r="S714" s="234"/>
      <c r="T714" s="236"/>
      <c r="U714" s="23"/>
      <c r="V714" s="133"/>
      <c r="W714" s="134"/>
      <c r="X714" s="134"/>
      <c r="Y714" s="134"/>
      <c r="Z714" s="134"/>
      <c r="AA714" s="134"/>
      <c r="AB714" s="134"/>
      <c r="AC714" s="134"/>
      <c r="AD714" s="135" t="str">
        <f t="shared" ref="AD714" si="2515" xml:space="preserve">
IF(T710&gt;"Preenchimento correto","",
IF(K714="","",
IF(M714="Não válido","",
K714)))</f>
        <v/>
      </c>
    </row>
    <row r="715" spans="1:30" ht="15" customHeight="1">
      <c r="A715" s="290"/>
      <c r="B715" s="216" t="str">
        <f>IF(OR('BD ITEM'!$Q153&lt;&gt;"Preenchimento correto"),"",'BD ITEM'!B153)</f>
        <v/>
      </c>
      <c r="C715" s="217" t="str">
        <f>IF(OR('BD ITEM'!$Q153&lt;&gt;"Preenchimento correto"),"",'BD ITEM'!C153)</f>
        <v/>
      </c>
      <c r="D715" s="218" t="str">
        <f>IF(OR('BD ITEM'!$Q153&lt;&gt;"Preenchimento correto"),"",'BD ITEM'!D153)</f>
        <v/>
      </c>
      <c r="E715" s="219" t="str">
        <f>IF(OR('BD ITEM'!$Q153&lt;&gt;"Preenchimento correto"),"",'BD ITEM'!J153)</f>
        <v/>
      </c>
      <c r="F715" s="220" t="str">
        <f>IF(OR('BD ITEM'!$Q153&lt;&gt;"Preenchimento correto"),"",'BD ITEM'!K153)</f>
        <v/>
      </c>
      <c r="G715" s="221" t="str">
        <f>IF(OR('BD ITEM'!$Q153&lt;&gt;"Preenchimento correto"),"",'BD ITEM'!L153)</f>
        <v/>
      </c>
      <c r="H715" s="39">
        <v>1</v>
      </c>
      <c r="I715" s="173"/>
      <c r="J715" s="34" t="str">
        <f xml:space="preserve">
IF(I715="","",
VLOOKUP(I715,'BD EMPRES'!$B$8:$C$507,2,FALSE))</f>
        <v/>
      </c>
      <c r="K715" s="175"/>
      <c r="L715" s="176"/>
      <c r="M715" s="176"/>
      <c r="N715" s="177"/>
      <c r="O715" s="222"/>
      <c r="P715" s="228" t="str">
        <f t="shared" ref="P715" si="2516" xml:space="preserve">
IF(AND(K715="",K716="",K717="",K718="",K719=""),"",
COUNTIFS(K715:K719,"&lt;&gt;""",M715:M719,"=Válido"))</f>
        <v/>
      </c>
      <c r="Q715" s="230" t="str">
        <f t="shared" ref="Q715" si="2517" xml:space="preserve">
IF(T715&lt;&gt;"Preenchimento correto","",
IF(P715=1,0,
IF(P715=0,"",
IF(P715="","",
ROUND(_xlfn.STDEV.S(AD715:AD719)/AVERAGE(AD715:AD719),4)))))</f>
        <v/>
      </c>
      <c r="R715" s="232" t="str">
        <f t="shared" ref="R715" si="2518" xml:space="preserve">
IF(T715&lt;&gt;"Preenchimento correto","",
IF(P715="","",
IF(P715=0,"",
IF(O715="","",
IF(O715="Menor valor",MIN(AD715:AD719),
IF(AND(O715="Tend. central",Q715&lt;=0.25),ROUND(AVERAGE(AD715:AD719),2),
IF(AND(O715="Tend. central",Q715&gt;0.25),ROUND(MEDIAN(AD715:AD719),2))))))))</f>
        <v/>
      </c>
      <c r="S715" s="234" t="str">
        <f t="shared" ref="S715" si="2519" xml:space="preserve">
IF(T715&lt;&gt;"Preenchimento correto","",
IF(O715="","",
IF(P715="","",
IF(P715=0,"",
IF(OR(G715="",R715=""),"",
G715*R715)))))</f>
        <v/>
      </c>
      <c r="T715" s="236" t="str">
        <f t="shared" ref="T715" si="2520" xml:space="preserve">
IF(AND(A715="",B715="",I715="",I716="",I717="",I718="",I719="",K715="",K716="",K717="",K718="",K719="",L715="",L716="",L717="",L718="",L719="",M715="",M716="",M717="",M718="",M719="",O715=""),"",
IF(A715="","Preenchimento incompleto: falta informar o ID SEC - B01.01",
IF(AND(A715&lt;&gt;"",B715&lt;&gt;"",I715="",I716="",I717="",I718="",I719="",K715="",K716="",K717="",K718="",K719="",L715="",L716="",L717="",L718="",L719="",M715="",M716="",M717="",M718="",M719="",O715=""),"Preenchimento incompleto: item sem nenhuma informação de empresa e preço e fonte de preço e validade do orçamento e modalidade de cálculo - B02.01",
IF(AND(B715="",OR(I715&lt;&gt;"",I716&lt;&gt;"",I717&lt;&gt;"",I718&lt;&gt;"",I719&lt;&gt;"",K715&lt;&gt;"",K716&lt;&gt;"",K717&lt;&gt;"",K718&lt;&gt;"",K719&lt;&gt;"",L715&lt;&gt;"",L716&lt;&gt;"",L717&lt;&gt;"",L718&lt;&gt;"",L719&lt;&gt;"",M715&lt;&gt;"",M716&lt;&gt;"",M717&lt;&gt;"",M718&lt;&gt;"",M719&lt;&gt;"",O715&lt;&gt;"")),"Erro: há empresa(s) e/ou preço(s) e/ou fonte(s) de preço e/ou validade(s) do orçamento e/ou modalidade de cálculo informados para item inexistente - B03.01",
IF(AND(I715&lt;&gt;"",OR(K715="",L715="",M715="",O715="")),"Preenchimento incompleto: empresa sem preço e(ou) fonte de preço e(ou) validade do orçamento e(ou) modalidade de cálculo associados - B04.01",
IF(AND(I716&lt;&gt;"",OR(K716="",L716="",M716="",O715="")),"Preenchimento incompleto: empresa sem preço e(ou) fonte de preço e(ou) validade do orçamento e(ou) modalidade de cálculo associados - B04.02",
IF(AND(I717&lt;&gt;"",OR(K717="",L717="",M717="",O715="")),"Preenchimento incompleto: empresa sem preço e(ou) fonte de preço e(ou) validade do orçamento e(ou) modalidade de cálculo associados - B04.03",
IF(AND(I718&lt;&gt;"",OR(K718="",L718="",M718="",O715="")),"Preenchimento incompleto: empresa sem preço e(ou) fonte de preço e(ou) validade do orçamento e(ou) modalidade de cálculo associados - B04.04",
IF(AND(I719&lt;&gt;"",OR(K719="",L719="",M719="",O715="")),"Preenchimento incompleto: empresa sem preço e(ou) fonte de preço e(ou) validade do orçamento e(ou) modalidade de cálculo associados - B04.05",
IF(AND(K715&lt;&gt;"",OR(I715="",L715="",M715="",O715="")),"Preenchimento incompleto: preço sem empresa e(ou) fonte do preço associados e(ou) validade do orçamento e(ou) modalidade de cálculo associados - B05.01",
IF(AND(K716&lt;&gt;"",OR(I716="",L716="",M716="",O715="")),"Preenchimento incompleto: preço sem empresa e(ou) fonte do preço associados e(ou) validade do orçamento e(ou) modalidade de cálculo associados - B05.02",
IF(AND(K717&lt;&gt;"",OR(I717="",L717="",M717="",O715="")),"Preenchimento incompleto: preço sem empresa e(ou) fonte do preço associados e(ou) validade do orçamento e(ou) modalidade de cálculo associados - B05.03",
IF(AND(K718&lt;&gt;"",OR(I718="",L718="",M718="",O715="")),"Preenchimento incompleto: preço sem empresa e(ou) fonte do preço associados e(ou) validade do orçamento e(ou) modalidade de cálculo associados - B05.04",
IF(AND(K719&lt;&gt;"",OR(I719="",L719="",M719="",O715="")),"Preenchimento incompleto: preço sem empresa e(ou) fonte do preço associados e(ou) validade do orçamento e(ou) modalidade de cálculo associados - B05.05",
IF(AND(L715&lt;&gt;"",OR(K715="",I715="",M715="",O715="")),"Preenchimento incompleto: fonte do preço sem empresa e(ou) preço associados e(ou) validade do orçamento e(ou) modalidade de cálculo associados - B06.01",
IF(AND(L716&lt;&gt;"",OR(K716="",I716="",M716="",O715="")),"Preenchimento incompleto: fonte do preço sem empresa e(ou) preço associados e(ou) validade do orçamento e(ou) modalidade de cálculo associados - B06.02",
IF(AND(L717&lt;&gt;"",OR(K717="",I717="",M717="",O715="")),"Preenchimento incompleto: fonte do preço sem empresa e(ou) preço associados e(ou) validade do orçamento e(ou) modalidade de cálculo associados - B06.03",
IF(AND(L718&lt;&gt;"",OR(K718="",I718="",M718="",O715="")),"Preenchimento incompleto: fonte do preço sem empresa e(ou) preço associados e(ou) validade do orçamento e(ou) modalidade de cálculo associados - B06.04",
IF(AND(L719&lt;&gt;"",OR(K719="",I719="",M719="",O715="")),"Preenchimento incompleto: fonte do preço sem empresa e(ou) preço associados e(ou) validade do orçamento e(ou) modalidade de cálculo associados - B06.05",
IF(AND(M715&lt;&gt;"",OR(K715="",I715="",L715="",O715="")),"Preenchimento incompleto: validade do orçamento sem empresa e(ou) preço associados e(ou) fonte do preço e(ou) modalidade de cálculo associados - B07.01",
IF(AND(M716&lt;&gt;"",OR(K716="",I716="",L716="",O715="")),"Preenchimento incompleto: validade do orçamento sem empresa e(ou) preço associados e(ou) fonte do preço e(ou) modalidade de cálculo associados - B07.02",
IF(AND(M717&lt;&gt;"",OR(K717="",I717="",L717="",O715="")),"Preenchimento incompleto: validade do orçamento sem empresa e(ou) preço associados e(ou) fonte do preço e(ou) modalidade de cálculo associados - B07.03",
IF(AND(M718&lt;&gt;"",OR(K718="",I718="",L718="",O715="")),"Preenchimento incompleto: validade do orçamento sem empresa e(ou) preço associados e(ou) fonte do preço e(ou) modalidade de cálculo associados - B07.04",
IF(AND(M719&lt;&gt;"",OR(K719="",I719="",L719="",O715="")),"Preenchimento incompleto: validade do orçamento sem empresa e(ou) preço associados e(ou) fonte do preço e(ou) modalidade de cálculo associados - B07.05",
IF(O715="","Preenchimento incompleto: modalidade de cálculo não informada - B08.01",
IF(V715="Erro: há repetição de empresa de mídia especializada para o item sendo precificado - B09.01a05","Erro: há repetição de empresa de mídia especializada para o item sendo precificado - B09.01a05",
IF(W715="Erro: há repetição de empresa de orçamento de empresa para o item sendo precificado - B10.01a05","Erro: há repetição de empresa de orçamento de empresa para o item sendo precificado - B10.01a05",
IF(X715="Erro: a fonte de preços informada é incompatível com compras governamentais - B11.01a05","Erro: a fonte de preços informada é incompatível com compras governamentais - B11.01a05",
IF(Y715="Erro: a fonte de preços informada é incompatível com compras governamentais - B12.01a05","Erro: a fonte de preços informada é incompatível com compras governamentais - B12.01a05",
IF(Z715="Erro: há linhas sendo puladas - B13.01a04","Erro: há linhas sendo puladas - B13.01a04",
IF(AA715="Erro: há linhas sendo puladas - B14.01a05","Erro: há linhas sendo puladas - B14.01a05",
IF(AB715="Erro: há linhas sendo puladas - B15.01a05","Erro: há linhas sendo puladas - B15.01a05",
IF(AC715="Erro: há linhas sendo puladas - B16.01a05","Erro: há linhas sendo puladas - B16.01a05",
IF(AND(P715&lt;&gt;"",P715=0),"Preenchimento incompleto: número de propostas válidas igual a zero - B17.01",
"Preenchimento correto"))))))))))))))))))))))))))))))))))</f>
        <v/>
      </c>
      <c r="U715" s="23"/>
      <c r="V715" s="121" t="str">
        <f t="shared" ref="V715" si="2521" xml:space="preserve">
IF(COUNTIFS(I715:I719,I715,L715:L719,"=Mídia especializada")&gt;1,"Erro: há repetição de empresa de mídia especializada para o item sendo precificado - B09.01a05",
IF(COUNTIFS(I715:I719,I716,L715:L719,"=Mídia especializada")&gt;1,"Erro: há repetição de empresa de mídia especializada para o item sendo precificado - B09.01a05",
IF(COUNTIFS(I715:I719,I717,L715:L719,"=Mídia especializada")&gt;1,"Erro: há repetição de empresa de mídia especializada para o item sendo precificado - B09.01a05",
IF(COUNTIFS(I715:I719,I718,L715:L719,"=Mídia especializada")&gt;1,"Erro: há repetição de empresa de mídia especializada para o item sendo precificado - B09.01a05",
IF(COUNTIFS(I715:I719,I719,L715:L719,"=Mídia especializada")&gt;1,"Erro: há repetição de empresa de mídia especializada para o item sendo precificado - B09.01a05",
"***")))))</f>
        <v>***</v>
      </c>
      <c r="W715" s="119" t="str">
        <f t="shared" ref="W715" si="2522" xml:space="preserve">
IF(COUNTIFS(I715:I719,I715,L715:L719,"=Orçamento de empresa")&gt;1,"Erro: há repetição de empresa de orçamento de empresa para o item sendo precificado - B10.01a05",
IF(COUNTIFS(I715:I719,I716,L715:L719,"=Orçamento de empresa")&gt;1,"Erro: há repetição de empresa de orçamento de empresa para o item sendo precificado - B10.01a05",
IF(COUNTIFS(I715:I719,I717,L715:L719,"=Orçamento de empresa")&gt;1,"Erro: há repetição de empresa de orçamento de empresa para o item sendo precificado - B10.01a05",
IF(COUNTIFS(I715:I719,I718,L715:L719,"=Orçamento de empresa")&gt;1,"Erro: há repetição de empresa de orçamento de empresa para o item sendo precificado - B10.01a05",
IF(COUNTIFS(I715:I719,I719,L715:L719,"=Orçamento de empresa")&gt;1,"Erro: há repetição de empresa de orçamento de empresa para o item sendo precificado - B10.01a05",
"***")))))</f>
        <v>***</v>
      </c>
      <c r="X715" s="119" t="str">
        <f t="shared" ref="X715" si="2523" xml:space="preserve">
IF(AND(I715="Compras governamentais",K715&lt;&gt;"",L715="Orçamento de empresa"),"Erro: a fonte de preços informada é incompatível com compras governamentais - B11.01a05",
IF(AND(I716="Compras governamentais",K716&lt;&gt;"",L716="Orçamento de empresa"),"Erro: a fonte de preços informada é incompatível com compras governamentais - B11.01a05",
IF(AND(I717="Compras governamentais",K717&lt;&gt;"",L717="Orçamento de empresa"),"Erro: a fonte de preços informada é incompatível com compras governamentais - B11.01a05",
IF(AND(I718="Compras governamentais",K718&lt;&gt;"",L718="Orçamento de empresa"),"Erro: a fonte de preços informada é incompatível com compras governamentais - B11.01a05",
IF(AND(I719="Compras governamentais",K719&lt;&gt;"",L719="Orçamento de empresa"),"Erro: a fonte de preços informada é incompatível com compras governamentais - B11.01a05",
"***")))))</f>
        <v>***</v>
      </c>
      <c r="Y715" s="119" t="str">
        <f t="shared" ref="Y715" si="2524" xml:space="preserve">
IF(AND(I715="Compras governamentais",K715&lt;&gt;"",L715="Mídia especializada"),"Erro: a fonte de preços informada é incompatível com compras governamentais - B12.01a05",
IF(AND(I716="Compras governamentais",K716&lt;&gt;"",L716="Mídia especializada"),"Erro: a fonte de preços informada é incompatível com compras governamentais - B12.01a05",
IF(AND(I717="Compras governamentais",K717&lt;&gt;"",L717="Mídia especializada"),"Erro: a fonte de preços informada é incompatível com compras governamentais - B12.01a05",
IF(AND(I718="Compras governamentais",K718&lt;&gt;"",L718="Mídia especializada"),"Erro: a fonte de preços informada é incompatível com compras governamentais - B12.01a05",
IF(AND(I719="Compras governamentais",K719&lt;&gt;"",L719="Mídia especializada"),"Erro: a fonte de preços informada é incompatível com compras governamentais - B12.01a05",
"***")))))</f>
        <v>***</v>
      </c>
      <c r="Z715" s="119" t="str">
        <f t="shared" ref="Z715" si="2525" xml:space="preserve">
IF(AND(I716&lt;&gt;"",OR(I715="")),"Erro: há linhas sendo puladas - B13.01a04",
IF(AND(I717&lt;&gt;"",OR(I715="",I716="")),"Erro: há linhas sendo puladas - B13.01a04",
IF(AND(I718&lt;&gt;"",OR(I715="",I716="",I717="")),"Erro: há linhas sendo puladas - B13.01a04",
IF(AND(I719&lt;&gt;"",OR(I715="",I716="",I717="",I718="")),"Erro: há linhas sendo puladas - B13.01a04",
"***"))))</f>
        <v>***</v>
      </c>
      <c r="AA715" s="119" t="str">
        <f t="shared" ref="AA715" si="2526" xml:space="preserve">
IF(AND(K716&lt;&gt;"",OR(K715="")),"Erro: há linhas sendo puladas - B14.01a05",
IF(AND(K717&lt;&gt;"",OR(K715="",K716="")),"Erro: há linhas sendo puladas - B14.01a05",
IF(AND(K718&lt;&gt;"",OR(K715="",K716="",K717="")),"Erro: há linhas sendo puladas - B14.01a05",
IF(AND(K719&lt;&gt;"",OR(K715="",K716="",K717="",K718="")),"Erro: há linhas sendo puladas - B14.01a05",
"***"))))</f>
        <v>***</v>
      </c>
      <c r="AB715" s="119" t="str">
        <f t="shared" ref="AB715" si="2527" xml:space="preserve">
IF(AND(L716&lt;&gt;"",OR(L715="")),"Erro: há linhas sendo puladas - B15.01a05",
IF(AND(L717&lt;&gt;"",OR(L715="",L716="")),"Erro: há linhas sendo puladas - B15.01a05",
IF(AND(L718&lt;&gt;"",OR(L715="",L716="",L717="")),"Erro: há linhas sendo puladas - B15.01a05",
IF(AND(L719&lt;&gt;"",OR(L715="",L716="",L717="",L718="")),"Erro: há linhas sendo puladas - B15.01a05",
"***"))))</f>
        <v>***</v>
      </c>
      <c r="AC715" s="119" t="str">
        <f t="shared" ref="AC715" si="2528" xml:space="preserve">
IF(AND(M716&lt;&gt;"",OR(M715="")),"Erro: há linhas sendo puladas - B16.01a05",
IF(AND(M717&lt;&gt;"",OR(M715="",M716="")),"Erro: há linhas sendo puladas - B16.01a05",
IF(AND(M718&lt;&gt;"",OR(M715="",M716="",M717="")),"Erro: há linhas sendo puladas - B16.01a05",
IF(AND(M719&lt;&gt;"",OR(M715="",M716="",M717="",M718="")),"Erro: há linhas sendo puladas - B16.01a05",
"***"))))</f>
        <v>***</v>
      </c>
      <c r="AD715" s="131" t="str">
        <f t="shared" ref="AD715" si="2529" xml:space="preserve">
IF(T715&lt;&gt;"Preenchimento correto","",
IF(K715="","",
IF(M715="Não válido","",
K715)))</f>
        <v/>
      </c>
    </row>
    <row r="716" spans="1:30" ht="15" customHeight="1">
      <c r="A716" s="291"/>
      <c r="B716" s="216"/>
      <c r="C716" s="217"/>
      <c r="D716" s="218"/>
      <c r="E716" s="219"/>
      <c r="F716" s="220"/>
      <c r="G716" s="221"/>
      <c r="H716" s="35">
        <v>2</v>
      </c>
      <c r="I716" s="172"/>
      <c r="J716" s="36" t="str">
        <f xml:space="preserve">
IF(I716="","",
VLOOKUP(I716,'BD EMPRES'!$B$8:$C$507,2,FALSE))</f>
        <v/>
      </c>
      <c r="K716" s="178"/>
      <c r="L716" s="179"/>
      <c r="M716" s="179"/>
      <c r="N716" s="180"/>
      <c r="O716" s="223"/>
      <c r="P716" s="228"/>
      <c r="Q716" s="230"/>
      <c r="R716" s="232"/>
      <c r="S716" s="234"/>
      <c r="T716" s="236"/>
      <c r="U716" s="23"/>
      <c r="V716" s="122"/>
      <c r="W716" s="118"/>
      <c r="X716" s="118"/>
      <c r="Y716" s="118"/>
      <c r="Z716" s="118"/>
      <c r="AA716" s="118"/>
      <c r="AB716" s="118"/>
      <c r="AC716" s="118"/>
      <c r="AD716" s="132" t="str">
        <f t="shared" ref="AD716" si="2530" xml:space="preserve">
IF(T715&lt;&gt;"Preenchimento correto","",
IF(K716="","",
IF(M716="Não válido","",
K716)))</f>
        <v/>
      </c>
    </row>
    <row r="717" spans="1:30" ht="15" customHeight="1">
      <c r="A717" s="291"/>
      <c r="B717" s="216"/>
      <c r="C717" s="217"/>
      <c r="D717" s="218"/>
      <c r="E717" s="219"/>
      <c r="F717" s="220"/>
      <c r="G717" s="221"/>
      <c r="H717" s="35">
        <v>3</v>
      </c>
      <c r="I717" s="172"/>
      <c r="J717" s="36" t="str">
        <f xml:space="preserve">
IF(I717="","",
VLOOKUP(I717,'BD EMPRES'!$B$8:$C$507,2,FALSE))</f>
        <v/>
      </c>
      <c r="K717" s="178"/>
      <c r="L717" s="179"/>
      <c r="M717" s="179"/>
      <c r="N717" s="180"/>
      <c r="O717" s="223"/>
      <c r="P717" s="228"/>
      <c r="Q717" s="230"/>
      <c r="R717" s="232"/>
      <c r="S717" s="234"/>
      <c r="T717" s="236"/>
      <c r="U717" s="23"/>
      <c r="V717" s="122"/>
      <c r="W717" s="118"/>
      <c r="X717" s="118"/>
      <c r="Y717" s="118"/>
      <c r="Z717" s="118"/>
      <c r="AA717" s="118"/>
      <c r="AB717" s="118"/>
      <c r="AC717" s="118"/>
      <c r="AD717" s="132" t="str">
        <f t="shared" ref="AD717" si="2531" xml:space="preserve">
IF(T715&lt;&gt;"Preenchimento correto","",
IF(K717="","",
IF(M717="Não válido","",
K717)))</f>
        <v/>
      </c>
    </row>
    <row r="718" spans="1:30" ht="15" customHeight="1">
      <c r="A718" s="291"/>
      <c r="B718" s="216"/>
      <c r="C718" s="217"/>
      <c r="D718" s="218"/>
      <c r="E718" s="219"/>
      <c r="F718" s="220"/>
      <c r="G718" s="221"/>
      <c r="H718" s="35">
        <v>4</v>
      </c>
      <c r="I718" s="172"/>
      <c r="J718" s="36" t="str">
        <f xml:space="preserve">
IF(I718="","",
VLOOKUP(I718,'BD EMPRES'!$B$8:$C$507,2,FALSE))</f>
        <v/>
      </c>
      <c r="K718" s="178"/>
      <c r="L718" s="179"/>
      <c r="M718" s="179"/>
      <c r="N718" s="180"/>
      <c r="O718" s="223"/>
      <c r="P718" s="228"/>
      <c r="Q718" s="230"/>
      <c r="R718" s="232"/>
      <c r="S718" s="234"/>
      <c r="T718" s="236"/>
      <c r="U718" s="23"/>
      <c r="V718" s="122"/>
      <c r="W718" s="118"/>
      <c r="X718" s="118"/>
      <c r="Y718" s="118"/>
      <c r="Z718" s="118"/>
      <c r="AA718" s="118"/>
      <c r="AB718" s="118"/>
      <c r="AC718" s="118"/>
      <c r="AD718" s="132" t="str">
        <f t="shared" ref="AD718" si="2532" xml:space="preserve">
IF(T715&lt;&gt;"Preenchimento correto","",
IF(K718="","",
IF(M718="Não válido","",
K718)))</f>
        <v/>
      </c>
    </row>
    <row r="719" spans="1:30" ht="15" customHeight="1">
      <c r="A719" s="292"/>
      <c r="B719" s="216"/>
      <c r="C719" s="217"/>
      <c r="D719" s="218"/>
      <c r="E719" s="219"/>
      <c r="F719" s="220"/>
      <c r="G719" s="221"/>
      <c r="H719" s="37">
        <v>5</v>
      </c>
      <c r="I719" s="172"/>
      <c r="J719" s="38" t="str">
        <f xml:space="preserve">
IF(I719="","",
VLOOKUP(I719,'BD EMPRES'!$B$8:$C$507,2,FALSE))</f>
        <v/>
      </c>
      <c r="K719" s="183"/>
      <c r="L719" s="181"/>
      <c r="M719" s="181"/>
      <c r="N719" s="182"/>
      <c r="O719" s="224"/>
      <c r="P719" s="228"/>
      <c r="Q719" s="230"/>
      <c r="R719" s="232"/>
      <c r="S719" s="234"/>
      <c r="T719" s="236"/>
      <c r="U719" s="23"/>
      <c r="V719" s="133"/>
      <c r="W719" s="134"/>
      <c r="X719" s="134"/>
      <c r="Y719" s="134"/>
      <c r="Z719" s="134"/>
      <c r="AA719" s="134"/>
      <c r="AB719" s="134"/>
      <c r="AC719" s="134"/>
      <c r="AD719" s="135" t="str">
        <f t="shared" ref="AD719" si="2533" xml:space="preserve">
IF(T715&gt;"Preenchimento correto","",
IF(K719="","",
IF(M719="Não válido","",
K719)))</f>
        <v/>
      </c>
    </row>
    <row r="720" spans="1:30" ht="15" customHeight="1">
      <c r="A720" s="290"/>
      <c r="B720" s="216" t="str">
        <f>IF(OR('BD ITEM'!$Q154&lt;&gt;"Preenchimento correto"),"",'BD ITEM'!B154)</f>
        <v/>
      </c>
      <c r="C720" s="217" t="str">
        <f>IF(OR('BD ITEM'!$Q154&lt;&gt;"Preenchimento correto"),"",'BD ITEM'!C154)</f>
        <v/>
      </c>
      <c r="D720" s="218" t="str">
        <f>IF(OR('BD ITEM'!$Q154&lt;&gt;"Preenchimento correto"),"",'BD ITEM'!D154)</f>
        <v/>
      </c>
      <c r="E720" s="219" t="str">
        <f>IF(OR('BD ITEM'!$Q154&lt;&gt;"Preenchimento correto"),"",'BD ITEM'!J154)</f>
        <v/>
      </c>
      <c r="F720" s="220" t="str">
        <f>IF(OR('BD ITEM'!$Q154&lt;&gt;"Preenchimento correto"),"",'BD ITEM'!K154)</f>
        <v/>
      </c>
      <c r="G720" s="221" t="str">
        <f>IF(OR('BD ITEM'!$Q154&lt;&gt;"Preenchimento correto"),"",'BD ITEM'!L154)</f>
        <v/>
      </c>
      <c r="H720" s="39">
        <v>1</v>
      </c>
      <c r="I720" s="173"/>
      <c r="J720" s="34" t="str">
        <f xml:space="preserve">
IF(I720="","",
VLOOKUP(I720,'BD EMPRES'!$B$8:$C$507,2,FALSE))</f>
        <v/>
      </c>
      <c r="K720" s="175"/>
      <c r="L720" s="176"/>
      <c r="M720" s="176"/>
      <c r="N720" s="177"/>
      <c r="O720" s="222"/>
      <c r="P720" s="228" t="str">
        <f t="shared" ref="P720" si="2534" xml:space="preserve">
IF(AND(K720="",K721="",K722="",K723="",K724=""),"",
COUNTIFS(K720:K724,"&lt;&gt;""",M720:M724,"=Válido"))</f>
        <v/>
      </c>
      <c r="Q720" s="230" t="str">
        <f t="shared" ref="Q720" si="2535" xml:space="preserve">
IF(T720&lt;&gt;"Preenchimento correto","",
IF(P720=1,0,
IF(P720=0,"",
IF(P720="","",
ROUND(_xlfn.STDEV.S(AD720:AD724)/AVERAGE(AD720:AD724),4)))))</f>
        <v/>
      </c>
      <c r="R720" s="232" t="str">
        <f t="shared" ref="R720" si="2536" xml:space="preserve">
IF(T720&lt;&gt;"Preenchimento correto","",
IF(P720="","",
IF(P720=0,"",
IF(O720="","",
IF(O720="Menor valor",MIN(AD720:AD724),
IF(AND(O720="Tend. central",Q720&lt;=0.25),ROUND(AVERAGE(AD720:AD724),2),
IF(AND(O720="Tend. central",Q720&gt;0.25),ROUND(MEDIAN(AD720:AD724),2))))))))</f>
        <v/>
      </c>
      <c r="S720" s="234" t="str">
        <f t="shared" ref="S720" si="2537" xml:space="preserve">
IF(T720&lt;&gt;"Preenchimento correto","",
IF(O720="","",
IF(P720="","",
IF(P720=0,"",
IF(OR(G720="",R720=""),"",
G720*R720)))))</f>
        <v/>
      </c>
      <c r="T720" s="236" t="str">
        <f t="shared" ref="T720" si="2538" xml:space="preserve">
IF(AND(A720="",B720="",I720="",I721="",I722="",I723="",I724="",K720="",K721="",K722="",K723="",K724="",L720="",L721="",L722="",L723="",L724="",M720="",M721="",M722="",M723="",M724="",O720=""),"",
IF(A720="","Preenchimento incompleto: falta informar o ID SEC - B01.01",
IF(AND(A720&lt;&gt;"",B720&lt;&gt;"",I720="",I721="",I722="",I723="",I724="",K720="",K721="",K722="",K723="",K724="",L720="",L721="",L722="",L723="",L724="",M720="",M721="",M722="",M723="",M724="",O720=""),"Preenchimento incompleto: item sem nenhuma informação de empresa e preço e fonte de preço e validade do orçamento e modalidade de cálculo - B02.01",
IF(AND(B720="",OR(I720&lt;&gt;"",I721&lt;&gt;"",I722&lt;&gt;"",I723&lt;&gt;"",I724&lt;&gt;"",K720&lt;&gt;"",K721&lt;&gt;"",K722&lt;&gt;"",K723&lt;&gt;"",K724&lt;&gt;"",L720&lt;&gt;"",L721&lt;&gt;"",L722&lt;&gt;"",L723&lt;&gt;"",L724&lt;&gt;"",M720&lt;&gt;"",M721&lt;&gt;"",M722&lt;&gt;"",M723&lt;&gt;"",M724&lt;&gt;"",O720&lt;&gt;"")),"Erro: há empresa(s) e/ou preço(s) e/ou fonte(s) de preço e/ou validade(s) do orçamento e/ou modalidade de cálculo informados para item inexistente - B03.01",
IF(AND(I720&lt;&gt;"",OR(K720="",L720="",M720="",O720="")),"Preenchimento incompleto: empresa sem preço e(ou) fonte de preço e(ou) validade do orçamento e(ou) modalidade de cálculo associados - B04.01",
IF(AND(I721&lt;&gt;"",OR(K721="",L721="",M721="",O720="")),"Preenchimento incompleto: empresa sem preço e(ou) fonte de preço e(ou) validade do orçamento e(ou) modalidade de cálculo associados - B04.02",
IF(AND(I722&lt;&gt;"",OR(K722="",L722="",M722="",O720="")),"Preenchimento incompleto: empresa sem preço e(ou) fonte de preço e(ou) validade do orçamento e(ou) modalidade de cálculo associados - B04.03",
IF(AND(I723&lt;&gt;"",OR(K723="",L723="",M723="",O720="")),"Preenchimento incompleto: empresa sem preço e(ou) fonte de preço e(ou) validade do orçamento e(ou) modalidade de cálculo associados - B04.04",
IF(AND(I724&lt;&gt;"",OR(K724="",L724="",M724="",O720="")),"Preenchimento incompleto: empresa sem preço e(ou) fonte de preço e(ou) validade do orçamento e(ou) modalidade de cálculo associados - B04.05",
IF(AND(K720&lt;&gt;"",OR(I720="",L720="",M720="",O720="")),"Preenchimento incompleto: preço sem empresa e(ou) fonte do preço associados e(ou) validade do orçamento e(ou) modalidade de cálculo associados - B05.01",
IF(AND(K721&lt;&gt;"",OR(I721="",L721="",M721="",O720="")),"Preenchimento incompleto: preço sem empresa e(ou) fonte do preço associados e(ou) validade do orçamento e(ou) modalidade de cálculo associados - B05.02",
IF(AND(K722&lt;&gt;"",OR(I722="",L722="",M722="",O720="")),"Preenchimento incompleto: preço sem empresa e(ou) fonte do preço associados e(ou) validade do orçamento e(ou) modalidade de cálculo associados - B05.03",
IF(AND(K723&lt;&gt;"",OR(I723="",L723="",M723="",O720="")),"Preenchimento incompleto: preço sem empresa e(ou) fonte do preço associados e(ou) validade do orçamento e(ou) modalidade de cálculo associados - B05.04",
IF(AND(K724&lt;&gt;"",OR(I724="",L724="",M724="",O720="")),"Preenchimento incompleto: preço sem empresa e(ou) fonte do preço associados e(ou) validade do orçamento e(ou) modalidade de cálculo associados - B05.05",
IF(AND(L720&lt;&gt;"",OR(K720="",I720="",M720="",O720="")),"Preenchimento incompleto: fonte do preço sem empresa e(ou) preço associados e(ou) validade do orçamento e(ou) modalidade de cálculo associados - B06.01",
IF(AND(L721&lt;&gt;"",OR(K721="",I721="",M721="",O720="")),"Preenchimento incompleto: fonte do preço sem empresa e(ou) preço associados e(ou) validade do orçamento e(ou) modalidade de cálculo associados - B06.02",
IF(AND(L722&lt;&gt;"",OR(K722="",I722="",M722="",O720="")),"Preenchimento incompleto: fonte do preço sem empresa e(ou) preço associados e(ou) validade do orçamento e(ou) modalidade de cálculo associados - B06.03",
IF(AND(L723&lt;&gt;"",OR(K723="",I723="",M723="",O720="")),"Preenchimento incompleto: fonte do preço sem empresa e(ou) preço associados e(ou) validade do orçamento e(ou) modalidade de cálculo associados - B06.04",
IF(AND(L724&lt;&gt;"",OR(K724="",I724="",M724="",O720="")),"Preenchimento incompleto: fonte do preço sem empresa e(ou) preço associados e(ou) validade do orçamento e(ou) modalidade de cálculo associados - B06.05",
IF(AND(M720&lt;&gt;"",OR(K720="",I720="",L720="",O720="")),"Preenchimento incompleto: validade do orçamento sem empresa e(ou) preço associados e(ou) fonte do preço e(ou) modalidade de cálculo associados - B07.01",
IF(AND(M721&lt;&gt;"",OR(K721="",I721="",L721="",O720="")),"Preenchimento incompleto: validade do orçamento sem empresa e(ou) preço associados e(ou) fonte do preço e(ou) modalidade de cálculo associados - B07.02",
IF(AND(M722&lt;&gt;"",OR(K722="",I722="",L722="",O720="")),"Preenchimento incompleto: validade do orçamento sem empresa e(ou) preço associados e(ou) fonte do preço e(ou) modalidade de cálculo associados - B07.03",
IF(AND(M723&lt;&gt;"",OR(K723="",I723="",L723="",O720="")),"Preenchimento incompleto: validade do orçamento sem empresa e(ou) preço associados e(ou) fonte do preço e(ou) modalidade de cálculo associados - B07.04",
IF(AND(M724&lt;&gt;"",OR(K724="",I724="",L724="",O720="")),"Preenchimento incompleto: validade do orçamento sem empresa e(ou) preço associados e(ou) fonte do preço e(ou) modalidade de cálculo associados - B07.05",
IF(O720="","Preenchimento incompleto: modalidade de cálculo não informada - B08.01",
IF(V720="Erro: há repetição de empresa de mídia especializada para o item sendo precificado - B09.01a05","Erro: há repetição de empresa de mídia especializada para o item sendo precificado - B09.01a05",
IF(W720="Erro: há repetição de empresa de orçamento de empresa para o item sendo precificado - B10.01a05","Erro: há repetição de empresa de orçamento de empresa para o item sendo precificado - B10.01a05",
IF(X720="Erro: a fonte de preços informada é incompatível com compras governamentais - B11.01a05","Erro: a fonte de preços informada é incompatível com compras governamentais - B11.01a05",
IF(Y720="Erro: a fonte de preços informada é incompatível com compras governamentais - B12.01a05","Erro: a fonte de preços informada é incompatível com compras governamentais - B12.01a05",
IF(Z720="Erro: há linhas sendo puladas - B13.01a04","Erro: há linhas sendo puladas - B13.01a04",
IF(AA720="Erro: há linhas sendo puladas - B14.01a05","Erro: há linhas sendo puladas - B14.01a05",
IF(AB720="Erro: há linhas sendo puladas - B15.01a05","Erro: há linhas sendo puladas - B15.01a05",
IF(AC720="Erro: há linhas sendo puladas - B16.01a05","Erro: há linhas sendo puladas - B16.01a05",
IF(AND(P720&lt;&gt;"",P720=0),"Preenchimento incompleto: número de propostas válidas igual a zero - B17.01",
"Preenchimento correto"))))))))))))))))))))))))))))))))))</f>
        <v/>
      </c>
      <c r="U720" s="23"/>
      <c r="V720" s="121" t="str">
        <f t="shared" ref="V720" si="2539" xml:space="preserve">
IF(COUNTIFS(I720:I724,I720,L720:L724,"=Mídia especializada")&gt;1,"Erro: há repetição de empresa de mídia especializada para o item sendo precificado - B09.01a05",
IF(COUNTIFS(I720:I724,I721,L720:L724,"=Mídia especializada")&gt;1,"Erro: há repetição de empresa de mídia especializada para o item sendo precificado - B09.01a05",
IF(COUNTIFS(I720:I724,I722,L720:L724,"=Mídia especializada")&gt;1,"Erro: há repetição de empresa de mídia especializada para o item sendo precificado - B09.01a05",
IF(COUNTIFS(I720:I724,I723,L720:L724,"=Mídia especializada")&gt;1,"Erro: há repetição de empresa de mídia especializada para o item sendo precificado - B09.01a05",
IF(COUNTIFS(I720:I724,I724,L720:L724,"=Mídia especializada")&gt;1,"Erro: há repetição de empresa de mídia especializada para o item sendo precificado - B09.01a05",
"***")))))</f>
        <v>***</v>
      </c>
      <c r="W720" s="119" t="str">
        <f t="shared" ref="W720" si="2540" xml:space="preserve">
IF(COUNTIFS(I720:I724,I720,L720:L724,"=Orçamento de empresa")&gt;1,"Erro: há repetição de empresa de orçamento de empresa para o item sendo precificado - B10.01a05",
IF(COUNTIFS(I720:I724,I721,L720:L724,"=Orçamento de empresa")&gt;1,"Erro: há repetição de empresa de orçamento de empresa para o item sendo precificado - B10.01a05",
IF(COUNTIFS(I720:I724,I722,L720:L724,"=Orçamento de empresa")&gt;1,"Erro: há repetição de empresa de orçamento de empresa para o item sendo precificado - B10.01a05",
IF(COUNTIFS(I720:I724,I723,L720:L724,"=Orçamento de empresa")&gt;1,"Erro: há repetição de empresa de orçamento de empresa para o item sendo precificado - B10.01a05",
IF(COUNTIFS(I720:I724,I724,L720:L724,"=Orçamento de empresa")&gt;1,"Erro: há repetição de empresa de orçamento de empresa para o item sendo precificado - B10.01a05",
"***")))))</f>
        <v>***</v>
      </c>
      <c r="X720" s="119" t="str">
        <f t="shared" ref="X720" si="2541" xml:space="preserve">
IF(AND(I720="Compras governamentais",K720&lt;&gt;"",L720="Orçamento de empresa"),"Erro: a fonte de preços informada é incompatível com compras governamentais - B11.01a05",
IF(AND(I721="Compras governamentais",K721&lt;&gt;"",L721="Orçamento de empresa"),"Erro: a fonte de preços informada é incompatível com compras governamentais - B11.01a05",
IF(AND(I722="Compras governamentais",K722&lt;&gt;"",L722="Orçamento de empresa"),"Erro: a fonte de preços informada é incompatível com compras governamentais - B11.01a05",
IF(AND(I723="Compras governamentais",K723&lt;&gt;"",L723="Orçamento de empresa"),"Erro: a fonte de preços informada é incompatível com compras governamentais - B11.01a05",
IF(AND(I724="Compras governamentais",K724&lt;&gt;"",L724="Orçamento de empresa"),"Erro: a fonte de preços informada é incompatível com compras governamentais - B11.01a05",
"***")))))</f>
        <v>***</v>
      </c>
      <c r="Y720" s="119" t="str">
        <f t="shared" ref="Y720" si="2542" xml:space="preserve">
IF(AND(I720="Compras governamentais",K720&lt;&gt;"",L720="Mídia especializada"),"Erro: a fonte de preços informada é incompatível com compras governamentais - B12.01a05",
IF(AND(I721="Compras governamentais",K721&lt;&gt;"",L721="Mídia especializada"),"Erro: a fonte de preços informada é incompatível com compras governamentais - B12.01a05",
IF(AND(I722="Compras governamentais",K722&lt;&gt;"",L722="Mídia especializada"),"Erro: a fonte de preços informada é incompatível com compras governamentais - B12.01a05",
IF(AND(I723="Compras governamentais",K723&lt;&gt;"",L723="Mídia especializada"),"Erro: a fonte de preços informada é incompatível com compras governamentais - B12.01a05",
IF(AND(I724="Compras governamentais",K724&lt;&gt;"",L724="Mídia especializada"),"Erro: a fonte de preços informada é incompatível com compras governamentais - B12.01a05",
"***")))))</f>
        <v>***</v>
      </c>
      <c r="Z720" s="119" t="str">
        <f t="shared" ref="Z720" si="2543" xml:space="preserve">
IF(AND(I721&lt;&gt;"",OR(I720="")),"Erro: há linhas sendo puladas - B13.01a04",
IF(AND(I722&lt;&gt;"",OR(I720="",I721="")),"Erro: há linhas sendo puladas - B13.01a04",
IF(AND(I723&lt;&gt;"",OR(I720="",I721="",I722="")),"Erro: há linhas sendo puladas - B13.01a04",
IF(AND(I724&lt;&gt;"",OR(I720="",I721="",I722="",I723="")),"Erro: há linhas sendo puladas - B13.01a04",
"***"))))</f>
        <v>***</v>
      </c>
      <c r="AA720" s="119" t="str">
        <f t="shared" ref="AA720" si="2544" xml:space="preserve">
IF(AND(K721&lt;&gt;"",OR(K720="")),"Erro: há linhas sendo puladas - B14.01a05",
IF(AND(K722&lt;&gt;"",OR(K720="",K721="")),"Erro: há linhas sendo puladas - B14.01a05",
IF(AND(K723&lt;&gt;"",OR(K720="",K721="",K722="")),"Erro: há linhas sendo puladas - B14.01a05",
IF(AND(K724&lt;&gt;"",OR(K720="",K721="",K722="",K723="")),"Erro: há linhas sendo puladas - B14.01a05",
"***"))))</f>
        <v>***</v>
      </c>
      <c r="AB720" s="119" t="str">
        <f t="shared" ref="AB720" si="2545" xml:space="preserve">
IF(AND(L721&lt;&gt;"",OR(L720="")),"Erro: há linhas sendo puladas - B15.01a05",
IF(AND(L722&lt;&gt;"",OR(L720="",L721="")),"Erro: há linhas sendo puladas - B15.01a05",
IF(AND(L723&lt;&gt;"",OR(L720="",L721="",L722="")),"Erro: há linhas sendo puladas - B15.01a05",
IF(AND(L724&lt;&gt;"",OR(L720="",L721="",L722="",L723="")),"Erro: há linhas sendo puladas - B15.01a05",
"***"))))</f>
        <v>***</v>
      </c>
      <c r="AC720" s="119" t="str">
        <f t="shared" ref="AC720" si="2546" xml:space="preserve">
IF(AND(M721&lt;&gt;"",OR(M720="")),"Erro: há linhas sendo puladas - B16.01a05",
IF(AND(M722&lt;&gt;"",OR(M720="",M721="")),"Erro: há linhas sendo puladas - B16.01a05",
IF(AND(M723&lt;&gt;"",OR(M720="",M721="",M722="")),"Erro: há linhas sendo puladas - B16.01a05",
IF(AND(M724&lt;&gt;"",OR(M720="",M721="",M722="",M723="")),"Erro: há linhas sendo puladas - B16.01a05",
"***"))))</f>
        <v>***</v>
      </c>
      <c r="AD720" s="131" t="str">
        <f t="shared" ref="AD720" si="2547" xml:space="preserve">
IF(T720&lt;&gt;"Preenchimento correto","",
IF(K720="","",
IF(M720="Não válido","",
K720)))</f>
        <v/>
      </c>
    </row>
    <row r="721" spans="1:30" ht="15" customHeight="1">
      <c r="A721" s="291"/>
      <c r="B721" s="216"/>
      <c r="C721" s="217"/>
      <c r="D721" s="218"/>
      <c r="E721" s="219"/>
      <c r="F721" s="220"/>
      <c r="G721" s="221"/>
      <c r="H721" s="35">
        <v>2</v>
      </c>
      <c r="I721" s="172"/>
      <c r="J721" s="36" t="str">
        <f xml:space="preserve">
IF(I721="","",
VLOOKUP(I721,'BD EMPRES'!$B$8:$C$507,2,FALSE))</f>
        <v/>
      </c>
      <c r="K721" s="178"/>
      <c r="L721" s="179"/>
      <c r="M721" s="179"/>
      <c r="N721" s="180"/>
      <c r="O721" s="223"/>
      <c r="P721" s="228"/>
      <c r="Q721" s="230"/>
      <c r="R721" s="232"/>
      <c r="S721" s="234"/>
      <c r="T721" s="236"/>
      <c r="U721" s="23"/>
      <c r="V721" s="122"/>
      <c r="W721" s="118"/>
      <c r="X721" s="118"/>
      <c r="Y721" s="118"/>
      <c r="Z721" s="118"/>
      <c r="AA721" s="118"/>
      <c r="AB721" s="118"/>
      <c r="AC721" s="118"/>
      <c r="AD721" s="132" t="str">
        <f t="shared" ref="AD721" si="2548" xml:space="preserve">
IF(T720&lt;&gt;"Preenchimento correto","",
IF(K721="","",
IF(M721="Não válido","",
K721)))</f>
        <v/>
      </c>
    </row>
    <row r="722" spans="1:30" ht="15" customHeight="1">
      <c r="A722" s="291"/>
      <c r="B722" s="216"/>
      <c r="C722" s="217"/>
      <c r="D722" s="218"/>
      <c r="E722" s="219"/>
      <c r="F722" s="220"/>
      <c r="G722" s="221"/>
      <c r="H722" s="35">
        <v>3</v>
      </c>
      <c r="I722" s="172"/>
      <c r="J722" s="36" t="str">
        <f xml:space="preserve">
IF(I722="","",
VLOOKUP(I722,'BD EMPRES'!$B$8:$C$507,2,FALSE))</f>
        <v/>
      </c>
      <c r="K722" s="178"/>
      <c r="L722" s="179"/>
      <c r="M722" s="179"/>
      <c r="N722" s="180"/>
      <c r="O722" s="223"/>
      <c r="P722" s="228"/>
      <c r="Q722" s="230"/>
      <c r="R722" s="232"/>
      <c r="S722" s="234"/>
      <c r="T722" s="236"/>
      <c r="U722" s="23"/>
      <c r="V722" s="122"/>
      <c r="W722" s="118"/>
      <c r="X722" s="118"/>
      <c r="Y722" s="118"/>
      <c r="Z722" s="118"/>
      <c r="AA722" s="118"/>
      <c r="AB722" s="118"/>
      <c r="AC722" s="118"/>
      <c r="AD722" s="132" t="str">
        <f t="shared" ref="AD722" si="2549" xml:space="preserve">
IF(T720&lt;&gt;"Preenchimento correto","",
IF(K722="","",
IF(M722="Não válido","",
K722)))</f>
        <v/>
      </c>
    </row>
    <row r="723" spans="1:30" ht="15" customHeight="1">
      <c r="A723" s="291"/>
      <c r="B723" s="216"/>
      <c r="C723" s="217"/>
      <c r="D723" s="218"/>
      <c r="E723" s="219"/>
      <c r="F723" s="220"/>
      <c r="G723" s="221"/>
      <c r="H723" s="35">
        <v>4</v>
      </c>
      <c r="I723" s="172"/>
      <c r="J723" s="36" t="str">
        <f xml:space="preserve">
IF(I723="","",
VLOOKUP(I723,'BD EMPRES'!$B$8:$C$507,2,FALSE))</f>
        <v/>
      </c>
      <c r="K723" s="178"/>
      <c r="L723" s="179"/>
      <c r="M723" s="179"/>
      <c r="N723" s="180"/>
      <c r="O723" s="223"/>
      <c r="P723" s="228"/>
      <c r="Q723" s="230"/>
      <c r="R723" s="232"/>
      <c r="S723" s="234"/>
      <c r="T723" s="236"/>
      <c r="U723" s="23"/>
      <c r="V723" s="122"/>
      <c r="W723" s="118"/>
      <c r="X723" s="118"/>
      <c r="Y723" s="118"/>
      <c r="Z723" s="118"/>
      <c r="AA723" s="118"/>
      <c r="AB723" s="118"/>
      <c r="AC723" s="118"/>
      <c r="AD723" s="132" t="str">
        <f t="shared" ref="AD723" si="2550" xml:space="preserve">
IF(T720&lt;&gt;"Preenchimento correto","",
IF(K723="","",
IF(M723="Não válido","",
K723)))</f>
        <v/>
      </c>
    </row>
    <row r="724" spans="1:30" ht="15" customHeight="1">
      <c r="A724" s="292"/>
      <c r="B724" s="216"/>
      <c r="C724" s="217"/>
      <c r="D724" s="218"/>
      <c r="E724" s="219"/>
      <c r="F724" s="220"/>
      <c r="G724" s="221"/>
      <c r="H724" s="37">
        <v>5</v>
      </c>
      <c r="I724" s="172"/>
      <c r="J724" s="38" t="str">
        <f xml:space="preserve">
IF(I724="","",
VLOOKUP(I724,'BD EMPRES'!$B$8:$C$507,2,FALSE))</f>
        <v/>
      </c>
      <c r="K724" s="183"/>
      <c r="L724" s="181"/>
      <c r="M724" s="181"/>
      <c r="N724" s="182"/>
      <c r="O724" s="224"/>
      <c r="P724" s="228"/>
      <c r="Q724" s="230"/>
      <c r="R724" s="232"/>
      <c r="S724" s="234"/>
      <c r="T724" s="236"/>
      <c r="U724" s="23"/>
      <c r="V724" s="133"/>
      <c r="W724" s="134"/>
      <c r="X724" s="134"/>
      <c r="Y724" s="134"/>
      <c r="Z724" s="134"/>
      <c r="AA724" s="134"/>
      <c r="AB724" s="134"/>
      <c r="AC724" s="134"/>
      <c r="AD724" s="135" t="str">
        <f t="shared" ref="AD724" si="2551" xml:space="preserve">
IF(T720&gt;"Preenchimento correto","",
IF(K724="","",
IF(M724="Não válido","",
K724)))</f>
        <v/>
      </c>
    </row>
    <row r="725" spans="1:30" ht="15" customHeight="1">
      <c r="A725" s="290"/>
      <c r="B725" s="216" t="str">
        <f>IF(OR('BD ITEM'!$Q155&lt;&gt;"Preenchimento correto"),"",'BD ITEM'!B155)</f>
        <v/>
      </c>
      <c r="C725" s="217" t="str">
        <f>IF(OR('BD ITEM'!$Q155&lt;&gt;"Preenchimento correto"),"",'BD ITEM'!C155)</f>
        <v/>
      </c>
      <c r="D725" s="218" t="str">
        <f>IF(OR('BD ITEM'!$Q155&lt;&gt;"Preenchimento correto"),"",'BD ITEM'!D155)</f>
        <v/>
      </c>
      <c r="E725" s="219" t="str">
        <f>IF(OR('BD ITEM'!$Q155&lt;&gt;"Preenchimento correto"),"",'BD ITEM'!J155)</f>
        <v/>
      </c>
      <c r="F725" s="220" t="str">
        <f>IF(OR('BD ITEM'!$Q155&lt;&gt;"Preenchimento correto"),"",'BD ITEM'!K155)</f>
        <v/>
      </c>
      <c r="G725" s="221" t="str">
        <f>IF(OR('BD ITEM'!$Q155&lt;&gt;"Preenchimento correto"),"",'BD ITEM'!L155)</f>
        <v/>
      </c>
      <c r="H725" s="39">
        <v>1</v>
      </c>
      <c r="I725" s="173"/>
      <c r="J725" s="34" t="str">
        <f xml:space="preserve">
IF(I725="","",
VLOOKUP(I725,'BD EMPRES'!$B$8:$C$507,2,FALSE))</f>
        <v/>
      </c>
      <c r="K725" s="175"/>
      <c r="L725" s="176"/>
      <c r="M725" s="176"/>
      <c r="N725" s="177"/>
      <c r="O725" s="222"/>
      <c r="P725" s="228" t="str">
        <f t="shared" ref="P725" si="2552" xml:space="preserve">
IF(AND(K725="",K726="",K727="",K728="",K729=""),"",
COUNTIFS(K725:K729,"&lt;&gt;""",M725:M729,"=Válido"))</f>
        <v/>
      </c>
      <c r="Q725" s="230" t="str">
        <f t="shared" ref="Q725" si="2553" xml:space="preserve">
IF(T725&lt;&gt;"Preenchimento correto","",
IF(P725=1,0,
IF(P725=0,"",
IF(P725="","",
ROUND(_xlfn.STDEV.S(AD725:AD729)/AVERAGE(AD725:AD729),4)))))</f>
        <v/>
      </c>
      <c r="R725" s="232" t="str">
        <f t="shared" ref="R725" si="2554" xml:space="preserve">
IF(T725&lt;&gt;"Preenchimento correto","",
IF(P725="","",
IF(P725=0,"",
IF(O725="","",
IF(O725="Menor valor",MIN(AD725:AD729),
IF(AND(O725="Tend. central",Q725&lt;=0.25),ROUND(AVERAGE(AD725:AD729),2),
IF(AND(O725="Tend. central",Q725&gt;0.25),ROUND(MEDIAN(AD725:AD729),2))))))))</f>
        <v/>
      </c>
      <c r="S725" s="234" t="str">
        <f t="shared" ref="S725" si="2555" xml:space="preserve">
IF(T725&lt;&gt;"Preenchimento correto","",
IF(O725="","",
IF(P725="","",
IF(P725=0,"",
IF(OR(G725="",R725=""),"",
G725*R725)))))</f>
        <v/>
      </c>
      <c r="T725" s="236" t="str">
        <f t="shared" ref="T725" si="2556" xml:space="preserve">
IF(AND(A725="",B725="",I725="",I726="",I727="",I728="",I729="",K725="",K726="",K727="",K728="",K729="",L725="",L726="",L727="",L728="",L729="",M725="",M726="",M727="",M728="",M729="",O725=""),"",
IF(A725="","Preenchimento incompleto: falta informar o ID SEC - B01.01",
IF(AND(A725&lt;&gt;"",B725&lt;&gt;"",I725="",I726="",I727="",I728="",I729="",K725="",K726="",K727="",K728="",K729="",L725="",L726="",L727="",L728="",L729="",M725="",M726="",M727="",M728="",M729="",O725=""),"Preenchimento incompleto: item sem nenhuma informação de empresa e preço e fonte de preço e validade do orçamento e modalidade de cálculo - B02.01",
IF(AND(B725="",OR(I725&lt;&gt;"",I726&lt;&gt;"",I727&lt;&gt;"",I728&lt;&gt;"",I729&lt;&gt;"",K725&lt;&gt;"",K726&lt;&gt;"",K727&lt;&gt;"",K728&lt;&gt;"",K729&lt;&gt;"",L725&lt;&gt;"",L726&lt;&gt;"",L727&lt;&gt;"",L728&lt;&gt;"",L729&lt;&gt;"",M725&lt;&gt;"",M726&lt;&gt;"",M727&lt;&gt;"",M728&lt;&gt;"",M729&lt;&gt;"",O725&lt;&gt;"")),"Erro: há empresa(s) e/ou preço(s) e/ou fonte(s) de preço e/ou validade(s) do orçamento e/ou modalidade de cálculo informados para item inexistente - B03.01",
IF(AND(I725&lt;&gt;"",OR(K725="",L725="",M725="",O725="")),"Preenchimento incompleto: empresa sem preço e(ou) fonte de preço e(ou) validade do orçamento e(ou) modalidade de cálculo associados - B04.01",
IF(AND(I726&lt;&gt;"",OR(K726="",L726="",M726="",O725="")),"Preenchimento incompleto: empresa sem preço e(ou) fonte de preço e(ou) validade do orçamento e(ou) modalidade de cálculo associados - B04.02",
IF(AND(I727&lt;&gt;"",OR(K727="",L727="",M727="",O725="")),"Preenchimento incompleto: empresa sem preço e(ou) fonte de preço e(ou) validade do orçamento e(ou) modalidade de cálculo associados - B04.03",
IF(AND(I728&lt;&gt;"",OR(K728="",L728="",M728="",O725="")),"Preenchimento incompleto: empresa sem preço e(ou) fonte de preço e(ou) validade do orçamento e(ou) modalidade de cálculo associados - B04.04",
IF(AND(I729&lt;&gt;"",OR(K729="",L729="",M729="",O725="")),"Preenchimento incompleto: empresa sem preço e(ou) fonte de preço e(ou) validade do orçamento e(ou) modalidade de cálculo associados - B04.05",
IF(AND(K725&lt;&gt;"",OR(I725="",L725="",M725="",O725="")),"Preenchimento incompleto: preço sem empresa e(ou) fonte do preço associados e(ou) validade do orçamento e(ou) modalidade de cálculo associados - B05.01",
IF(AND(K726&lt;&gt;"",OR(I726="",L726="",M726="",O725="")),"Preenchimento incompleto: preço sem empresa e(ou) fonte do preço associados e(ou) validade do orçamento e(ou) modalidade de cálculo associados - B05.02",
IF(AND(K727&lt;&gt;"",OR(I727="",L727="",M727="",O725="")),"Preenchimento incompleto: preço sem empresa e(ou) fonte do preço associados e(ou) validade do orçamento e(ou) modalidade de cálculo associados - B05.03",
IF(AND(K728&lt;&gt;"",OR(I728="",L728="",M728="",O725="")),"Preenchimento incompleto: preço sem empresa e(ou) fonte do preço associados e(ou) validade do orçamento e(ou) modalidade de cálculo associados - B05.04",
IF(AND(K729&lt;&gt;"",OR(I729="",L729="",M729="",O725="")),"Preenchimento incompleto: preço sem empresa e(ou) fonte do preço associados e(ou) validade do orçamento e(ou) modalidade de cálculo associados - B05.05",
IF(AND(L725&lt;&gt;"",OR(K725="",I725="",M725="",O725="")),"Preenchimento incompleto: fonte do preço sem empresa e(ou) preço associados e(ou) validade do orçamento e(ou) modalidade de cálculo associados - B06.01",
IF(AND(L726&lt;&gt;"",OR(K726="",I726="",M726="",O725="")),"Preenchimento incompleto: fonte do preço sem empresa e(ou) preço associados e(ou) validade do orçamento e(ou) modalidade de cálculo associados - B06.02",
IF(AND(L727&lt;&gt;"",OR(K727="",I727="",M727="",O725="")),"Preenchimento incompleto: fonte do preço sem empresa e(ou) preço associados e(ou) validade do orçamento e(ou) modalidade de cálculo associados - B06.03",
IF(AND(L728&lt;&gt;"",OR(K728="",I728="",M728="",O725="")),"Preenchimento incompleto: fonte do preço sem empresa e(ou) preço associados e(ou) validade do orçamento e(ou) modalidade de cálculo associados - B06.04",
IF(AND(L729&lt;&gt;"",OR(K729="",I729="",M729="",O725="")),"Preenchimento incompleto: fonte do preço sem empresa e(ou) preço associados e(ou) validade do orçamento e(ou) modalidade de cálculo associados - B06.05",
IF(AND(M725&lt;&gt;"",OR(K725="",I725="",L725="",O725="")),"Preenchimento incompleto: validade do orçamento sem empresa e(ou) preço associados e(ou) fonte do preço e(ou) modalidade de cálculo associados - B07.01",
IF(AND(M726&lt;&gt;"",OR(K726="",I726="",L726="",O725="")),"Preenchimento incompleto: validade do orçamento sem empresa e(ou) preço associados e(ou) fonte do preço e(ou) modalidade de cálculo associados - B07.02",
IF(AND(M727&lt;&gt;"",OR(K727="",I727="",L727="",O725="")),"Preenchimento incompleto: validade do orçamento sem empresa e(ou) preço associados e(ou) fonte do preço e(ou) modalidade de cálculo associados - B07.03",
IF(AND(M728&lt;&gt;"",OR(K728="",I728="",L728="",O725="")),"Preenchimento incompleto: validade do orçamento sem empresa e(ou) preço associados e(ou) fonte do preço e(ou) modalidade de cálculo associados - B07.04",
IF(AND(M729&lt;&gt;"",OR(K729="",I729="",L729="",O725="")),"Preenchimento incompleto: validade do orçamento sem empresa e(ou) preço associados e(ou) fonte do preço e(ou) modalidade de cálculo associados - B07.05",
IF(O725="","Preenchimento incompleto: modalidade de cálculo não informada - B08.01",
IF(V725="Erro: há repetição de empresa de mídia especializada para o item sendo precificado - B09.01a05","Erro: há repetição de empresa de mídia especializada para o item sendo precificado - B09.01a05",
IF(W725="Erro: há repetição de empresa de orçamento de empresa para o item sendo precificado - B10.01a05","Erro: há repetição de empresa de orçamento de empresa para o item sendo precificado - B10.01a05",
IF(X725="Erro: a fonte de preços informada é incompatível com compras governamentais - B11.01a05","Erro: a fonte de preços informada é incompatível com compras governamentais - B11.01a05",
IF(Y725="Erro: a fonte de preços informada é incompatível com compras governamentais - B12.01a05","Erro: a fonte de preços informada é incompatível com compras governamentais - B12.01a05",
IF(Z725="Erro: há linhas sendo puladas - B13.01a04","Erro: há linhas sendo puladas - B13.01a04",
IF(AA725="Erro: há linhas sendo puladas - B14.01a05","Erro: há linhas sendo puladas - B14.01a05",
IF(AB725="Erro: há linhas sendo puladas - B15.01a05","Erro: há linhas sendo puladas - B15.01a05",
IF(AC725="Erro: há linhas sendo puladas - B16.01a05","Erro: há linhas sendo puladas - B16.01a05",
IF(AND(P725&lt;&gt;"",P725=0),"Preenchimento incompleto: número de propostas válidas igual a zero - B17.01",
"Preenchimento correto"))))))))))))))))))))))))))))))))))</f>
        <v/>
      </c>
      <c r="U725" s="23"/>
      <c r="V725" s="121" t="str">
        <f t="shared" ref="V725" si="2557" xml:space="preserve">
IF(COUNTIFS(I725:I729,I725,L725:L729,"=Mídia especializada")&gt;1,"Erro: há repetição de empresa de mídia especializada para o item sendo precificado - B09.01a05",
IF(COUNTIFS(I725:I729,I726,L725:L729,"=Mídia especializada")&gt;1,"Erro: há repetição de empresa de mídia especializada para o item sendo precificado - B09.01a05",
IF(COUNTIFS(I725:I729,I727,L725:L729,"=Mídia especializada")&gt;1,"Erro: há repetição de empresa de mídia especializada para o item sendo precificado - B09.01a05",
IF(COUNTIFS(I725:I729,I728,L725:L729,"=Mídia especializada")&gt;1,"Erro: há repetição de empresa de mídia especializada para o item sendo precificado - B09.01a05",
IF(COUNTIFS(I725:I729,I729,L725:L729,"=Mídia especializada")&gt;1,"Erro: há repetição de empresa de mídia especializada para o item sendo precificado - B09.01a05",
"***")))))</f>
        <v>***</v>
      </c>
      <c r="W725" s="119" t="str">
        <f t="shared" ref="W725" si="2558" xml:space="preserve">
IF(COUNTIFS(I725:I729,I725,L725:L729,"=Orçamento de empresa")&gt;1,"Erro: há repetição de empresa de orçamento de empresa para o item sendo precificado - B10.01a05",
IF(COUNTIFS(I725:I729,I726,L725:L729,"=Orçamento de empresa")&gt;1,"Erro: há repetição de empresa de orçamento de empresa para o item sendo precificado - B10.01a05",
IF(COUNTIFS(I725:I729,I727,L725:L729,"=Orçamento de empresa")&gt;1,"Erro: há repetição de empresa de orçamento de empresa para o item sendo precificado - B10.01a05",
IF(COUNTIFS(I725:I729,I728,L725:L729,"=Orçamento de empresa")&gt;1,"Erro: há repetição de empresa de orçamento de empresa para o item sendo precificado - B10.01a05",
IF(COUNTIFS(I725:I729,I729,L725:L729,"=Orçamento de empresa")&gt;1,"Erro: há repetição de empresa de orçamento de empresa para o item sendo precificado - B10.01a05",
"***")))))</f>
        <v>***</v>
      </c>
      <c r="X725" s="119" t="str">
        <f t="shared" ref="X725" si="2559" xml:space="preserve">
IF(AND(I725="Compras governamentais",K725&lt;&gt;"",L725="Orçamento de empresa"),"Erro: a fonte de preços informada é incompatível com compras governamentais - B11.01a05",
IF(AND(I726="Compras governamentais",K726&lt;&gt;"",L726="Orçamento de empresa"),"Erro: a fonte de preços informada é incompatível com compras governamentais - B11.01a05",
IF(AND(I727="Compras governamentais",K727&lt;&gt;"",L727="Orçamento de empresa"),"Erro: a fonte de preços informada é incompatível com compras governamentais - B11.01a05",
IF(AND(I728="Compras governamentais",K728&lt;&gt;"",L728="Orçamento de empresa"),"Erro: a fonte de preços informada é incompatível com compras governamentais - B11.01a05",
IF(AND(I729="Compras governamentais",K729&lt;&gt;"",L729="Orçamento de empresa"),"Erro: a fonte de preços informada é incompatível com compras governamentais - B11.01a05",
"***")))))</f>
        <v>***</v>
      </c>
      <c r="Y725" s="119" t="str">
        <f t="shared" ref="Y725" si="2560" xml:space="preserve">
IF(AND(I725="Compras governamentais",K725&lt;&gt;"",L725="Mídia especializada"),"Erro: a fonte de preços informada é incompatível com compras governamentais - B12.01a05",
IF(AND(I726="Compras governamentais",K726&lt;&gt;"",L726="Mídia especializada"),"Erro: a fonte de preços informada é incompatível com compras governamentais - B12.01a05",
IF(AND(I727="Compras governamentais",K727&lt;&gt;"",L727="Mídia especializada"),"Erro: a fonte de preços informada é incompatível com compras governamentais - B12.01a05",
IF(AND(I728="Compras governamentais",K728&lt;&gt;"",L728="Mídia especializada"),"Erro: a fonte de preços informada é incompatível com compras governamentais - B12.01a05",
IF(AND(I729="Compras governamentais",K729&lt;&gt;"",L729="Mídia especializada"),"Erro: a fonte de preços informada é incompatível com compras governamentais - B12.01a05",
"***")))))</f>
        <v>***</v>
      </c>
      <c r="Z725" s="119" t="str">
        <f t="shared" ref="Z725" si="2561" xml:space="preserve">
IF(AND(I726&lt;&gt;"",OR(I725="")),"Erro: há linhas sendo puladas - B13.01a04",
IF(AND(I727&lt;&gt;"",OR(I725="",I726="")),"Erro: há linhas sendo puladas - B13.01a04",
IF(AND(I728&lt;&gt;"",OR(I725="",I726="",I727="")),"Erro: há linhas sendo puladas - B13.01a04",
IF(AND(I729&lt;&gt;"",OR(I725="",I726="",I727="",I728="")),"Erro: há linhas sendo puladas - B13.01a04",
"***"))))</f>
        <v>***</v>
      </c>
      <c r="AA725" s="119" t="str">
        <f t="shared" ref="AA725" si="2562" xml:space="preserve">
IF(AND(K726&lt;&gt;"",OR(K725="")),"Erro: há linhas sendo puladas - B14.01a05",
IF(AND(K727&lt;&gt;"",OR(K725="",K726="")),"Erro: há linhas sendo puladas - B14.01a05",
IF(AND(K728&lt;&gt;"",OR(K725="",K726="",K727="")),"Erro: há linhas sendo puladas - B14.01a05",
IF(AND(K729&lt;&gt;"",OR(K725="",K726="",K727="",K728="")),"Erro: há linhas sendo puladas - B14.01a05",
"***"))))</f>
        <v>***</v>
      </c>
      <c r="AB725" s="119" t="str">
        <f t="shared" ref="AB725" si="2563" xml:space="preserve">
IF(AND(L726&lt;&gt;"",OR(L725="")),"Erro: há linhas sendo puladas - B15.01a05",
IF(AND(L727&lt;&gt;"",OR(L725="",L726="")),"Erro: há linhas sendo puladas - B15.01a05",
IF(AND(L728&lt;&gt;"",OR(L725="",L726="",L727="")),"Erro: há linhas sendo puladas - B15.01a05",
IF(AND(L729&lt;&gt;"",OR(L725="",L726="",L727="",L728="")),"Erro: há linhas sendo puladas - B15.01a05",
"***"))))</f>
        <v>***</v>
      </c>
      <c r="AC725" s="119" t="str">
        <f t="shared" ref="AC725" si="2564" xml:space="preserve">
IF(AND(M726&lt;&gt;"",OR(M725="")),"Erro: há linhas sendo puladas - B16.01a05",
IF(AND(M727&lt;&gt;"",OR(M725="",M726="")),"Erro: há linhas sendo puladas - B16.01a05",
IF(AND(M728&lt;&gt;"",OR(M725="",M726="",M727="")),"Erro: há linhas sendo puladas - B16.01a05",
IF(AND(M729&lt;&gt;"",OR(M725="",M726="",M727="",M728="")),"Erro: há linhas sendo puladas - B16.01a05",
"***"))))</f>
        <v>***</v>
      </c>
      <c r="AD725" s="131" t="str">
        <f t="shared" ref="AD725" si="2565" xml:space="preserve">
IF(T725&lt;&gt;"Preenchimento correto","",
IF(K725="","",
IF(M725="Não válido","",
K725)))</f>
        <v/>
      </c>
    </row>
    <row r="726" spans="1:30" ht="15" customHeight="1">
      <c r="A726" s="291"/>
      <c r="B726" s="216"/>
      <c r="C726" s="217"/>
      <c r="D726" s="218"/>
      <c r="E726" s="219"/>
      <c r="F726" s="220"/>
      <c r="G726" s="221"/>
      <c r="H726" s="35">
        <v>2</v>
      </c>
      <c r="I726" s="172"/>
      <c r="J726" s="36" t="str">
        <f xml:space="preserve">
IF(I726="","",
VLOOKUP(I726,'BD EMPRES'!$B$8:$C$507,2,FALSE))</f>
        <v/>
      </c>
      <c r="K726" s="178"/>
      <c r="L726" s="179"/>
      <c r="M726" s="179"/>
      <c r="N726" s="180"/>
      <c r="O726" s="223"/>
      <c r="P726" s="228"/>
      <c r="Q726" s="230"/>
      <c r="R726" s="232"/>
      <c r="S726" s="234"/>
      <c r="T726" s="236"/>
      <c r="U726" s="23"/>
      <c r="V726" s="122"/>
      <c r="W726" s="118"/>
      <c r="X726" s="118"/>
      <c r="Y726" s="118"/>
      <c r="Z726" s="118"/>
      <c r="AA726" s="118"/>
      <c r="AB726" s="118"/>
      <c r="AC726" s="118"/>
      <c r="AD726" s="132" t="str">
        <f t="shared" ref="AD726" si="2566" xml:space="preserve">
IF(T725&lt;&gt;"Preenchimento correto","",
IF(K726="","",
IF(M726="Não válido","",
K726)))</f>
        <v/>
      </c>
    </row>
    <row r="727" spans="1:30" ht="15" customHeight="1">
      <c r="A727" s="291"/>
      <c r="B727" s="216"/>
      <c r="C727" s="217"/>
      <c r="D727" s="218"/>
      <c r="E727" s="219"/>
      <c r="F727" s="220"/>
      <c r="G727" s="221"/>
      <c r="H727" s="35">
        <v>3</v>
      </c>
      <c r="I727" s="172"/>
      <c r="J727" s="36" t="str">
        <f xml:space="preserve">
IF(I727="","",
VLOOKUP(I727,'BD EMPRES'!$B$8:$C$507,2,FALSE))</f>
        <v/>
      </c>
      <c r="K727" s="178"/>
      <c r="L727" s="179"/>
      <c r="M727" s="179"/>
      <c r="N727" s="180"/>
      <c r="O727" s="223"/>
      <c r="P727" s="228"/>
      <c r="Q727" s="230"/>
      <c r="R727" s="232"/>
      <c r="S727" s="234"/>
      <c r="T727" s="236"/>
      <c r="U727" s="23"/>
      <c r="V727" s="122"/>
      <c r="W727" s="118"/>
      <c r="X727" s="118"/>
      <c r="Y727" s="118"/>
      <c r="Z727" s="118"/>
      <c r="AA727" s="118"/>
      <c r="AB727" s="118"/>
      <c r="AC727" s="118"/>
      <c r="AD727" s="132" t="str">
        <f t="shared" ref="AD727" si="2567" xml:space="preserve">
IF(T725&lt;&gt;"Preenchimento correto","",
IF(K727="","",
IF(M727="Não válido","",
K727)))</f>
        <v/>
      </c>
    </row>
    <row r="728" spans="1:30" ht="15" customHeight="1">
      <c r="A728" s="291"/>
      <c r="B728" s="216"/>
      <c r="C728" s="217"/>
      <c r="D728" s="218"/>
      <c r="E728" s="219"/>
      <c r="F728" s="220"/>
      <c r="G728" s="221"/>
      <c r="H728" s="35">
        <v>4</v>
      </c>
      <c r="I728" s="172"/>
      <c r="J728" s="36" t="str">
        <f xml:space="preserve">
IF(I728="","",
VLOOKUP(I728,'BD EMPRES'!$B$8:$C$507,2,FALSE))</f>
        <v/>
      </c>
      <c r="K728" s="178"/>
      <c r="L728" s="179"/>
      <c r="M728" s="179"/>
      <c r="N728" s="180"/>
      <c r="O728" s="223"/>
      <c r="P728" s="228"/>
      <c r="Q728" s="230"/>
      <c r="R728" s="232"/>
      <c r="S728" s="234"/>
      <c r="T728" s="236"/>
      <c r="U728" s="23"/>
      <c r="V728" s="122"/>
      <c r="W728" s="118"/>
      <c r="X728" s="118"/>
      <c r="Y728" s="118"/>
      <c r="Z728" s="118"/>
      <c r="AA728" s="118"/>
      <c r="AB728" s="118"/>
      <c r="AC728" s="118"/>
      <c r="AD728" s="132" t="str">
        <f t="shared" ref="AD728" si="2568" xml:space="preserve">
IF(T725&lt;&gt;"Preenchimento correto","",
IF(K728="","",
IF(M728="Não válido","",
K728)))</f>
        <v/>
      </c>
    </row>
    <row r="729" spans="1:30" ht="15" customHeight="1">
      <c r="A729" s="292"/>
      <c r="B729" s="216"/>
      <c r="C729" s="217"/>
      <c r="D729" s="218"/>
      <c r="E729" s="219"/>
      <c r="F729" s="220"/>
      <c r="G729" s="221"/>
      <c r="H729" s="37">
        <v>5</v>
      </c>
      <c r="I729" s="172"/>
      <c r="J729" s="38" t="str">
        <f xml:space="preserve">
IF(I729="","",
VLOOKUP(I729,'BD EMPRES'!$B$8:$C$507,2,FALSE))</f>
        <v/>
      </c>
      <c r="K729" s="183"/>
      <c r="L729" s="181"/>
      <c r="M729" s="181"/>
      <c r="N729" s="182"/>
      <c r="O729" s="224"/>
      <c r="P729" s="228"/>
      <c r="Q729" s="230"/>
      <c r="R729" s="232"/>
      <c r="S729" s="234"/>
      <c r="T729" s="236"/>
      <c r="U729" s="23"/>
      <c r="V729" s="133"/>
      <c r="W729" s="134"/>
      <c r="X729" s="134"/>
      <c r="Y729" s="134"/>
      <c r="Z729" s="134"/>
      <c r="AA729" s="134"/>
      <c r="AB729" s="134"/>
      <c r="AC729" s="134"/>
      <c r="AD729" s="135" t="str">
        <f t="shared" ref="AD729" si="2569" xml:space="preserve">
IF(T725&gt;"Preenchimento correto","",
IF(K729="","",
IF(M729="Não válido","",
K729)))</f>
        <v/>
      </c>
    </row>
    <row r="730" spans="1:30" ht="15" customHeight="1">
      <c r="A730" s="290"/>
      <c r="B730" s="216" t="str">
        <f>IF(OR('BD ITEM'!$Q156&lt;&gt;"Preenchimento correto"),"",'BD ITEM'!B156)</f>
        <v/>
      </c>
      <c r="C730" s="217" t="str">
        <f>IF(OR('BD ITEM'!$Q156&lt;&gt;"Preenchimento correto"),"",'BD ITEM'!C156)</f>
        <v/>
      </c>
      <c r="D730" s="218" t="str">
        <f>IF(OR('BD ITEM'!$Q156&lt;&gt;"Preenchimento correto"),"",'BD ITEM'!D156)</f>
        <v/>
      </c>
      <c r="E730" s="219" t="str">
        <f>IF(OR('BD ITEM'!$Q156&lt;&gt;"Preenchimento correto"),"",'BD ITEM'!J156)</f>
        <v/>
      </c>
      <c r="F730" s="220" t="str">
        <f>IF(OR('BD ITEM'!$Q156&lt;&gt;"Preenchimento correto"),"",'BD ITEM'!K156)</f>
        <v/>
      </c>
      <c r="G730" s="221" t="str">
        <f>IF(OR('BD ITEM'!$Q156&lt;&gt;"Preenchimento correto"),"",'BD ITEM'!L156)</f>
        <v/>
      </c>
      <c r="H730" s="39">
        <v>1</v>
      </c>
      <c r="I730" s="173"/>
      <c r="J730" s="34" t="str">
        <f xml:space="preserve">
IF(I730="","",
VLOOKUP(I730,'BD EMPRES'!$B$8:$C$507,2,FALSE))</f>
        <v/>
      </c>
      <c r="K730" s="175"/>
      <c r="L730" s="176"/>
      <c r="M730" s="176"/>
      <c r="N730" s="177"/>
      <c r="O730" s="222"/>
      <c r="P730" s="228" t="str">
        <f t="shared" ref="P730" si="2570" xml:space="preserve">
IF(AND(K730="",K731="",K732="",K733="",K734=""),"",
COUNTIFS(K730:K734,"&lt;&gt;""",M730:M734,"=Válido"))</f>
        <v/>
      </c>
      <c r="Q730" s="230" t="str">
        <f t="shared" ref="Q730" si="2571" xml:space="preserve">
IF(T730&lt;&gt;"Preenchimento correto","",
IF(P730=1,0,
IF(P730=0,"",
IF(P730="","",
ROUND(_xlfn.STDEV.S(AD730:AD734)/AVERAGE(AD730:AD734),4)))))</f>
        <v/>
      </c>
      <c r="R730" s="232" t="str">
        <f t="shared" ref="R730" si="2572" xml:space="preserve">
IF(T730&lt;&gt;"Preenchimento correto","",
IF(P730="","",
IF(P730=0,"",
IF(O730="","",
IF(O730="Menor valor",MIN(AD730:AD734),
IF(AND(O730="Tend. central",Q730&lt;=0.25),ROUND(AVERAGE(AD730:AD734),2),
IF(AND(O730="Tend. central",Q730&gt;0.25),ROUND(MEDIAN(AD730:AD734),2))))))))</f>
        <v/>
      </c>
      <c r="S730" s="234" t="str">
        <f t="shared" ref="S730" si="2573" xml:space="preserve">
IF(T730&lt;&gt;"Preenchimento correto","",
IF(O730="","",
IF(P730="","",
IF(P730=0,"",
IF(OR(G730="",R730=""),"",
G730*R730)))))</f>
        <v/>
      </c>
      <c r="T730" s="236" t="str">
        <f t="shared" ref="T730" si="2574" xml:space="preserve">
IF(AND(A730="",B730="",I730="",I731="",I732="",I733="",I734="",K730="",K731="",K732="",K733="",K734="",L730="",L731="",L732="",L733="",L734="",M730="",M731="",M732="",M733="",M734="",O730=""),"",
IF(A730="","Preenchimento incompleto: falta informar o ID SEC - B01.01",
IF(AND(A730&lt;&gt;"",B730&lt;&gt;"",I730="",I731="",I732="",I733="",I734="",K730="",K731="",K732="",K733="",K734="",L730="",L731="",L732="",L733="",L734="",M730="",M731="",M732="",M733="",M734="",O730=""),"Preenchimento incompleto: item sem nenhuma informação de empresa e preço e fonte de preço e validade do orçamento e modalidade de cálculo - B02.01",
IF(AND(B730="",OR(I730&lt;&gt;"",I731&lt;&gt;"",I732&lt;&gt;"",I733&lt;&gt;"",I734&lt;&gt;"",K730&lt;&gt;"",K731&lt;&gt;"",K732&lt;&gt;"",K733&lt;&gt;"",K734&lt;&gt;"",L730&lt;&gt;"",L731&lt;&gt;"",L732&lt;&gt;"",L733&lt;&gt;"",L734&lt;&gt;"",M730&lt;&gt;"",M731&lt;&gt;"",M732&lt;&gt;"",M733&lt;&gt;"",M734&lt;&gt;"",O730&lt;&gt;"")),"Erro: há empresa(s) e/ou preço(s) e/ou fonte(s) de preço e/ou validade(s) do orçamento e/ou modalidade de cálculo informados para item inexistente - B03.01",
IF(AND(I730&lt;&gt;"",OR(K730="",L730="",M730="",O730="")),"Preenchimento incompleto: empresa sem preço e(ou) fonte de preço e(ou) validade do orçamento e(ou) modalidade de cálculo associados - B04.01",
IF(AND(I731&lt;&gt;"",OR(K731="",L731="",M731="",O730="")),"Preenchimento incompleto: empresa sem preço e(ou) fonte de preço e(ou) validade do orçamento e(ou) modalidade de cálculo associados - B04.02",
IF(AND(I732&lt;&gt;"",OR(K732="",L732="",M732="",O730="")),"Preenchimento incompleto: empresa sem preço e(ou) fonte de preço e(ou) validade do orçamento e(ou) modalidade de cálculo associados - B04.03",
IF(AND(I733&lt;&gt;"",OR(K733="",L733="",M733="",O730="")),"Preenchimento incompleto: empresa sem preço e(ou) fonte de preço e(ou) validade do orçamento e(ou) modalidade de cálculo associados - B04.04",
IF(AND(I734&lt;&gt;"",OR(K734="",L734="",M734="",O730="")),"Preenchimento incompleto: empresa sem preço e(ou) fonte de preço e(ou) validade do orçamento e(ou) modalidade de cálculo associados - B04.05",
IF(AND(K730&lt;&gt;"",OR(I730="",L730="",M730="",O730="")),"Preenchimento incompleto: preço sem empresa e(ou) fonte do preço associados e(ou) validade do orçamento e(ou) modalidade de cálculo associados - B05.01",
IF(AND(K731&lt;&gt;"",OR(I731="",L731="",M731="",O730="")),"Preenchimento incompleto: preço sem empresa e(ou) fonte do preço associados e(ou) validade do orçamento e(ou) modalidade de cálculo associados - B05.02",
IF(AND(K732&lt;&gt;"",OR(I732="",L732="",M732="",O730="")),"Preenchimento incompleto: preço sem empresa e(ou) fonte do preço associados e(ou) validade do orçamento e(ou) modalidade de cálculo associados - B05.03",
IF(AND(K733&lt;&gt;"",OR(I733="",L733="",M733="",O730="")),"Preenchimento incompleto: preço sem empresa e(ou) fonte do preço associados e(ou) validade do orçamento e(ou) modalidade de cálculo associados - B05.04",
IF(AND(K734&lt;&gt;"",OR(I734="",L734="",M734="",O730="")),"Preenchimento incompleto: preço sem empresa e(ou) fonte do preço associados e(ou) validade do orçamento e(ou) modalidade de cálculo associados - B05.05",
IF(AND(L730&lt;&gt;"",OR(K730="",I730="",M730="",O730="")),"Preenchimento incompleto: fonte do preço sem empresa e(ou) preço associados e(ou) validade do orçamento e(ou) modalidade de cálculo associados - B06.01",
IF(AND(L731&lt;&gt;"",OR(K731="",I731="",M731="",O730="")),"Preenchimento incompleto: fonte do preço sem empresa e(ou) preço associados e(ou) validade do orçamento e(ou) modalidade de cálculo associados - B06.02",
IF(AND(L732&lt;&gt;"",OR(K732="",I732="",M732="",O730="")),"Preenchimento incompleto: fonte do preço sem empresa e(ou) preço associados e(ou) validade do orçamento e(ou) modalidade de cálculo associados - B06.03",
IF(AND(L733&lt;&gt;"",OR(K733="",I733="",M733="",O730="")),"Preenchimento incompleto: fonte do preço sem empresa e(ou) preço associados e(ou) validade do orçamento e(ou) modalidade de cálculo associados - B06.04",
IF(AND(L734&lt;&gt;"",OR(K734="",I734="",M734="",O730="")),"Preenchimento incompleto: fonte do preço sem empresa e(ou) preço associados e(ou) validade do orçamento e(ou) modalidade de cálculo associados - B06.05",
IF(AND(M730&lt;&gt;"",OR(K730="",I730="",L730="",O730="")),"Preenchimento incompleto: validade do orçamento sem empresa e(ou) preço associados e(ou) fonte do preço e(ou) modalidade de cálculo associados - B07.01",
IF(AND(M731&lt;&gt;"",OR(K731="",I731="",L731="",O730="")),"Preenchimento incompleto: validade do orçamento sem empresa e(ou) preço associados e(ou) fonte do preço e(ou) modalidade de cálculo associados - B07.02",
IF(AND(M732&lt;&gt;"",OR(K732="",I732="",L732="",O730="")),"Preenchimento incompleto: validade do orçamento sem empresa e(ou) preço associados e(ou) fonte do preço e(ou) modalidade de cálculo associados - B07.03",
IF(AND(M733&lt;&gt;"",OR(K733="",I733="",L733="",O730="")),"Preenchimento incompleto: validade do orçamento sem empresa e(ou) preço associados e(ou) fonte do preço e(ou) modalidade de cálculo associados - B07.04",
IF(AND(M734&lt;&gt;"",OR(K734="",I734="",L734="",O730="")),"Preenchimento incompleto: validade do orçamento sem empresa e(ou) preço associados e(ou) fonte do preço e(ou) modalidade de cálculo associados - B07.05",
IF(O730="","Preenchimento incompleto: modalidade de cálculo não informada - B08.01",
IF(V730="Erro: há repetição de empresa de mídia especializada para o item sendo precificado - B09.01a05","Erro: há repetição de empresa de mídia especializada para o item sendo precificado - B09.01a05",
IF(W730="Erro: há repetição de empresa de orçamento de empresa para o item sendo precificado - B10.01a05","Erro: há repetição de empresa de orçamento de empresa para o item sendo precificado - B10.01a05",
IF(X730="Erro: a fonte de preços informada é incompatível com compras governamentais - B11.01a05","Erro: a fonte de preços informada é incompatível com compras governamentais - B11.01a05",
IF(Y730="Erro: a fonte de preços informada é incompatível com compras governamentais - B12.01a05","Erro: a fonte de preços informada é incompatível com compras governamentais - B12.01a05",
IF(Z730="Erro: há linhas sendo puladas - B13.01a04","Erro: há linhas sendo puladas - B13.01a04",
IF(AA730="Erro: há linhas sendo puladas - B14.01a05","Erro: há linhas sendo puladas - B14.01a05",
IF(AB730="Erro: há linhas sendo puladas - B15.01a05","Erro: há linhas sendo puladas - B15.01a05",
IF(AC730="Erro: há linhas sendo puladas - B16.01a05","Erro: há linhas sendo puladas - B16.01a05",
IF(AND(P730&lt;&gt;"",P730=0),"Preenchimento incompleto: número de propostas válidas igual a zero - B17.01",
"Preenchimento correto"))))))))))))))))))))))))))))))))))</f>
        <v/>
      </c>
      <c r="U730" s="23"/>
      <c r="V730" s="121" t="str">
        <f t="shared" ref="V730" si="2575" xml:space="preserve">
IF(COUNTIFS(I730:I734,I730,L730:L734,"=Mídia especializada")&gt;1,"Erro: há repetição de empresa de mídia especializada para o item sendo precificado - B09.01a05",
IF(COUNTIFS(I730:I734,I731,L730:L734,"=Mídia especializada")&gt;1,"Erro: há repetição de empresa de mídia especializada para o item sendo precificado - B09.01a05",
IF(COUNTIFS(I730:I734,I732,L730:L734,"=Mídia especializada")&gt;1,"Erro: há repetição de empresa de mídia especializada para o item sendo precificado - B09.01a05",
IF(COUNTIFS(I730:I734,I733,L730:L734,"=Mídia especializada")&gt;1,"Erro: há repetição de empresa de mídia especializada para o item sendo precificado - B09.01a05",
IF(COUNTIFS(I730:I734,I734,L730:L734,"=Mídia especializada")&gt;1,"Erro: há repetição de empresa de mídia especializada para o item sendo precificado - B09.01a05",
"***")))))</f>
        <v>***</v>
      </c>
      <c r="W730" s="119" t="str">
        <f t="shared" ref="W730" si="2576" xml:space="preserve">
IF(COUNTIFS(I730:I734,I730,L730:L734,"=Orçamento de empresa")&gt;1,"Erro: há repetição de empresa de orçamento de empresa para o item sendo precificado - B10.01a05",
IF(COUNTIFS(I730:I734,I731,L730:L734,"=Orçamento de empresa")&gt;1,"Erro: há repetição de empresa de orçamento de empresa para o item sendo precificado - B10.01a05",
IF(COUNTIFS(I730:I734,I732,L730:L734,"=Orçamento de empresa")&gt;1,"Erro: há repetição de empresa de orçamento de empresa para o item sendo precificado - B10.01a05",
IF(COUNTIFS(I730:I734,I733,L730:L734,"=Orçamento de empresa")&gt;1,"Erro: há repetição de empresa de orçamento de empresa para o item sendo precificado - B10.01a05",
IF(COUNTIFS(I730:I734,I734,L730:L734,"=Orçamento de empresa")&gt;1,"Erro: há repetição de empresa de orçamento de empresa para o item sendo precificado - B10.01a05",
"***")))))</f>
        <v>***</v>
      </c>
      <c r="X730" s="119" t="str">
        <f t="shared" ref="X730" si="2577" xml:space="preserve">
IF(AND(I730="Compras governamentais",K730&lt;&gt;"",L730="Orçamento de empresa"),"Erro: a fonte de preços informada é incompatível com compras governamentais - B11.01a05",
IF(AND(I731="Compras governamentais",K731&lt;&gt;"",L731="Orçamento de empresa"),"Erro: a fonte de preços informada é incompatível com compras governamentais - B11.01a05",
IF(AND(I732="Compras governamentais",K732&lt;&gt;"",L732="Orçamento de empresa"),"Erro: a fonte de preços informada é incompatível com compras governamentais - B11.01a05",
IF(AND(I733="Compras governamentais",K733&lt;&gt;"",L733="Orçamento de empresa"),"Erro: a fonte de preços informada é incompatível com compras governamentais - B11.01a05",
IF(AND(I734="Compras governamentais",K734&lt;&gt;"",L734="Orçamento de empresa"),"Erro: a fonte de preços informada é incompatível com compras governamentais - B11.01a05",
"***")))))</f>
        <v>***</v>
      </c>
      <c r="Y730" s="119" t="str">
        <f t="shared" ref="Y730" si="2578" xml:space="preserve">
IF(AND(I730="Compras governamentais",K730&lt;&gt;"",L730="Mídia especializada"),"Erro: a fonte de preços informada é incompatível com compras governamentais - B12.01a05",
IF(AND(I731="Compras governamentais",K731&lt;&gt;"",L731="Mídia especializada"),"Erro: a fonte de preços informada é incompatível com compras governamentais - B12.01a05",
IF(AND(I732="Compras governamentais",K732&lt;&gt;"",L732="Mídia especializada"),"Erro: a fonte de preços informada é incompatível com compras governamentais - B12.01a05",
IF(AND(I733="Compras governamentais",K733&lt;&gt;"",L733="Mídia especializada"),"Erro: a fonte de preços informada é incompatível com compras governamentais - B12.01a05",
IF(AND(I734="Compras governamentais",K734&lt;&gt;"",L734="Mídia especializada"),"Erro: a fonte de preços informada é incompatível com compras governamentais - B12.01a05",
"***")))))</f>
        <v>***</v>
      </c>
      <c r="Z730" s="119" t="str">
        <f t="shared" ref="Z730" si="2579" xml:space="preserve">
IF(AND(I731&lt;&gt;"",OR(I730="")),"Erro: há linhas sendo puladas - B13.01a04",
IF(AND(I732&lt;&gt;"",OR(I730="",I731="")),"Erro: há linhas sendo puladas - B13.01a04",
IF(AND(I733&lt;&gt;"",OR(I730="",I731="",I732="")),"Erro: há linhas sendo puladas - B13.01a04",
IF(AND(I734&lt;&gt;"",OR(I730="",I731="",I732="",I733="")),"Erro: há linhas sendo puladas - B13.01a04",
"***"))))</f>
        <v>***</v>
      </c>
      <c r="AA730" s="119" t="str">
        <f t="shared" ref="AA730" si="2580" xml:space="preserve">
IF(AND(K731&lt;&gt;"",OR(K730="")),"Erro: há linhas sendo puladas - B14.01a05",
IF(AND(K732&lt;&gt;"",OR(K730="",K731="")),"Erro: há linhas sendo puladas - B14.01a05",
IF(AND(K733&lt;&gt;"",OR(K730="",K731="",K732="")),"Erro: há linhas sendo puladas - B14.01a05",
IF(AND(K734&lt;&gt;"",OR(K730="",K731="",K732="",K733="")),"Erro: há linhas sendo puladas - B14.01a05",
"***"))))</f>
        <v>***</v>
      </c>
      <c r="AB730" s="119" t="str">
        <f t="shared" ref="AB730" si="2581" xml:space="preserve">
IF(AND(L731&lt;&gt;"",OR(L730="")),"Erro: há linhas sendo puladas - B15.01a05",
IF(AND(L732&lt;&gt;"",OR(L730="",L731="")),"Erro: há linhas sendo puladas - B15.01a05",
IF(AND(L733&lt;&gt;"",OR(L730="",L731="",L732="")),"Erro: há linhas sendo puladas - B15.01a05",
IF(AND(L734&lt;&gt;"",OR(L730="",L731="",L732="",L733="")),"Erro: há linhas sendo puladas - B15.01a05",
"***"))))</f>
        <v>***</v>
      </c>
      <c r="AC730" s="119" t="str">
        <f t="shared" ref="AC730" si="2582" xml:space="preserve">
IF(AND(M731&lt;&gt;"",OR(M730="")),"Erro: há linhas sendo puladas - B16.01a05",
IF(AND(M732&lt;&gt;"",OR(M730="",M731="")),"Erro: há linhas sendo puladas - B16.01a05",
IF(AND(M733&lt;&gt;"",OR(M730="",M731="",M732="")),"Erro: há linhas sendo puladas - B16.01a05",
IF(AND(M734&lt;&gt;"",OR(M730="",M731="",M732="",M733="")),"Erro: há linhas sendo puladas - B16.01a05",
"***"))))</f>
        <v>***</v>
      </c>
      <c r="AD730" s="131" t="str">
        <f t="shared" ref="AD730" si="2583" xml:space="preserve">
IF(T730&lt;&gt;"Preenchimento correto","",
IF(K730="","",
IF(M730="Não válido","",
K730)))</f>
        <v/>
      </c>
    </row>
    <row r="731" spans="1:30" ht="15" customHeight="1">
      <c r="A731" s="291"/>
      <c r="B731" s="216"/>
      <c r="C731" s="217"/>
      <c r="D731" s="218"/>
      <c r="E731" s="219"/>
      <c r="F731" s="220"/>
      <c r="G731" s="221"/>
      <c r="H731" s="35">
        <v>2</v>
      </c>
      <c r="I731" s="172"/>
      <c r="J731" s="36" t="str">
        <f xml:space="preserve">
IF(I731="","",
VLOOKUP(I731,'BD EMPRES'!$B$8:$C$507,2,FALSE))</f>
        <v/>
      </c>
      <c r="K731" s="178"/>
      <c r="L731" s="179"/>
      <c r="M731" s="179"/>
      <c r="N731" s="180"/>
      <c r="O731" s="223"/>
      <c r="P731" s="228"/>
      <c r="Q731" s="230"/>
      <c r="R731" s="232"/>
      <c r="S731" s="234"/>
      <c r="T731" s="236"/>
      <c r="U731" s="23"/>
      <c r="V731" s="122"/>
      <c r="W731" s="118"/>
      <c r="X731" s="118"/>
      <c r="Y731" s="118"/>
      <c r="Z731" s="118"/>
      <c r="AA731" s="118"/>
      <c r="AB731" s="118"/>
      <c r="AC731" s="118"/>
      <c r="AD731" s="132" t="str">
        <f t="shared" ref="AD731" si="2584" xml:space="preserve">
IF(T730&lt;&gt;"Preenchimento correto","",
IF(K731="","",
IF(M731="Não válido","",
K731)))</f>
        <v/>
      </c>
    </row>
    <row r="732" spans="1:30" ht="15" customHeight="1">
      <c r="A732" s="291"/>
      <c r="B732" s="216"/>
      <c r="C732" s="217"/>
      <c r="D732" s="218"/>
      <c r="E732" s="219"/>
      <c r="F732" s="220"/>
      <c r="G732" s="221"/>
      <c r="H732" s="35">
        <v>3</v>
      </c>
      <c r="I732" s="172"/>
      <c r="J732" s="36" t="str">
        <f xml:space="preserve">
IF(I732="","",
VLOOKUP(I732,'BD EMPRES'!$B$8:$C$507,2,FALSE))</f>
        <v/>
      </c>
      <c r="K732" s="178"/>
      <c r="L732" s="179"/>
      <c r="M732" s="179"/>
      <c r="N732" s="180"/>
      <c r="O732" s="223"/>
      <c r="P732" s="228"/>
      <c r="Q732" s="230"/>
      <c r="R732" s="232"/>
      <c r="S732" s="234"/>
      <c r="T732" s="236"/>
      <c r="U732" s="23"/>
      <c r="V732" s="122"/>
      <c r="W732" s="118"/>
      <c r="X732" s="118"/>
      <c r="Y732" s="118"/>
      <c r="Z732" s="118"/>
      <c r="AA732" s="118"/>
      <c r="AB732" s="118"/>
      <c r="AC732" s="118"/>
      <c r="AD732" s="132" t="str">
        <f t="shared" ref="AD732" si="2585" xml:space="preserve">
IF(T730&lt;&gt;"Preenchimento correto","",
IF(K732="","",
IF(M732="Não válido","",
K732)))</f>
        <v/>
      </c>
    </row>
    <row r="733" spans="1:30" ht="15" customHeight="1">
      <c r="A733" s="291"/>
      <c r="B733" s="216"/>
      <c r="C733" s="217"/>
      <c r="D733" s="218"/>
      <c r="E733" s="219"/>
      <c r="F733" s="220"/>
      <c r="G733" s="221"/>
      <c r="H733" s="35">
        <v>4</v>
      </c>
      <c r="I733" s="172"/>
      <c r="J733" s="36" t="str">
        <f xml:space="preserve">
IF(I733="","",
VLOOKUP(I733,'BD EMPRES'!$B$8:$C$507,2,FALSE))</f>
        <v/>
      </c>
      <c r="K733" s="178"/>
      <c r="L733" s="179"/>
      <c r="M733" s="179"/>
      <c r="N733" s="180"/>
      <c r="O733" s="223"/>
      <c r="P733" s="228"/>
      <c r="Q733" s="230"/>
      <c r="R733" s="232"/>
      <c r="S733" s="234"/>
      <c r="T733" s="236"/>
      <c r="U733" s="23"/>
      <c r="V733" s="122"/>
      <c r="W733" s="118"/>
      <c r="X733" s="118"/>
      <c r="Y733" s="118"/>
      <c r="Z733" s="118"/>
      <c r="AA733" s="118"/>
      <c r="AB733" s="118"/>
      <c r="AC733" s="118"/>
      <c r="AD733" s="132" t="str">
        <f t="shared" ref="AD733" si="2586" xml:space="preserve">
IF(T730&lt;&gt;"Preenchimento correto","",
IF(K733="","",
IF(M733="Não válido","",
K733)))</f>
        <v/>
      </c>
    </row>
    <row r="734" spans="1:30" ht="15" customHeight="1">
      <c r="A734" s="292"/>
      <c r="B734" s="216"/>
      <c r="C734" s="217"/>
      <c r="D734" s="218"/>
      <c r="E734" s="219"/>
      <c r="F734" s="220"/>
      <c r="G734" s="221"/>
      <c r="H734" s="37">
        <v>5</v>
      </c>
      <c r="I734" s="172"/>
      <c r="J734" s="38" t="str">
        <f xml:space="preserve">
IF(I734="","",
VLOOKUP(I734,'BD EMPRES'!$B$8:$C$507,2,FALSE))</f>
        <v/>
      </c>
      <c r="K734" s="183"/>
      <c r="L734" s="181"/>
      <c r="M734" s="181"/>
      <c r="N734" s="182"/>
      <c r="O734" s="224"/>
      <c r="P734" s="228"/>
      <c r="Q734" s="230"/>
      <c r="R734" s="232"/>
      <c r="S734" s="234"/>
      <c r="T734" s="236"/>
      <c r="U734" s="23"/>
      <c r="V734" s="133"/>
      <c r="W734" s="134"/>
      <c r="X734" s="134"/>
      <c r="Y734" s="134"/>
      <c r="Z734" s="134"/>
      <c r="AA734" s="134"/>
      <c r="AB734" s="134"/>
      <c r="AC734" s="134"/>
      <c r="AD734" s="135" t="str">
        <f t="shared" ref="AD734" si="2587" xml:space="preserve">
IF(T730&gt;"Preenchimento correto","",
IF(K734="","",
IF(M734="Não válido","",
K734)))</f>
        <v/>
      </c>
    </row>
    <row r="735" spans="1:30" ht="15" customHeight="1">
      <c r="A735" s="290"/>
      <c r="B735" s="216" t="str">
        <f>IF(OR('BD ITEM'!$Q157&lt;&gt;"Preenchimento correto"),"",'BD ITEM'!B157)</f>
        <v/>
      </c>
      <c r="C735" s="217" t="str">
        <f>IF(OR('BD ITEM'!$Q157&lt;&gt;"Preenchimento correto"),"",'BD ITEM'!C157)</f>
        <v/>
      </c>
      <c r="D735" s="218" t="str">
        <f>IF(OR('BD ITEM'!$Q157&lt;&gt;"Preenchimento correto"),"",'BD ITEM'!D157)</f>
        <v/>
      </c>
      <c r="E735" s="219" t="str">
        <f>IF(OR('BD ITEM'!$Q157&lt;&gt;"Preenchimento correto"),"",'BD ITEM'!J157)</f>
        <v/>
      </c>
      <c r="F735" s="220" t="str">
        <f>IF(OR('BD ITEM'!$Q157&lt;&gt;"Preenchimento correto"),"",'BD ITEM'!K157)</f>
        <v/>
      </c>
      <c r="G735" s="221" t="str">
        <f>IF(OR('BD ITEM'!$Q157&lt;&gt;"Preenchimento correto"),"",'BD ITEM'!L157)</f>
        <v/>
      </c>
      <c r="H735" s="39">
        <v>1</v>
      </c>
      <c r="I735" s="173"/>
      <c r="J735" s="34" t="str">
        <f xml:space="preserve">
IF(I735="","",
VLOOKUP(I735,'BD EMPRES'!$B$8:$C$507,2,FALSE))</f>
        <v/>
      </c>
      <c r="K735" s="175"/>
      <c r="L735" s="176"/>
      <c r="M735" s="176"/>
      <c r="N735" s="177"/>
      <c r="O735" s="222"/>
      <c r="P735" s="228" t="str">
        <f t="shared" ref="P735" si="2588" xml:space="preserve">
IF(AND(K735="",K736="",K737="",K738="",K739=""),"",
COUNTIFS(K735:K739,"&lt;&gt;""",M735:M739,"=Válido"))</f>
        <v/>
      </c>
      <c r="Q735" s="230" t="str">
        <f t="shared" ref="Q735" si="2589" xml:space="preserve">
IF(T735&lt;&gt;"Preenchimento correto","",
IF(P735=1,0,
IF(P735=0,"",
IF(P735="","",
ROUND(_xlfn.STDEV.S(AD735:AD739)/AVERAGE(AD735:AD739),4)))))</f>
        <v/>
      </c>
      <c r="R735" s="232" t="str">
        <f t="shared" ref="R735" si="2590" xml:space="preserve">
IF(T735&lt;&gt;"Preenchimento correto","",
IF(P735="","",
IF(P735=0,"",
IF(O735="","",
IF(O735="Menor valor",MIN(AD735:AD739),
IF(AND(O735="Tend. central",Q735&lt;=0.25),ROUND(AVERAGE(AD735:AD739),2),
IF(AND(O735="Tend. central",Q735&gt;0.25),ROUND(MEDIAN(AD735:AD739),2))))))))</f>
        <v/>
      </c>
      <c r="S735" s="234" t="str">
        <f t="shared" ref="S735" si="2591" xml:space="preserve">
IF(T735&lt;&gt;"Preenchimento correto","",
IF(O735="","",
IF(P735="","",
IF(P735=0,"",
IF(OR(G735="",R735=""),"",
G735*R735)))))</f>
        <v/>
      </c>
      <c r="T735" s="236" t="str">
        <f t="shared" ref="T735" si="2592" xml:space="preserve">
IF(AND(A735="",B735="",I735="",I736="",I737="",I738="",I739="",K735="",K736="",K737="",K738="",K739="",L735="",L736="",L737="",L738="",L739="",M735="",M736="",M737="",M738="",M739="",O735=""),"",
IF(A735="","Preenchimento incompleto: falta informar o ID SEC - B01.01",
IF(AND(A735&lt;&gt;"",B735&lt;&gt;"",I735="",I736="",I737="",I738="",I739="",K735="",K736="",K737="",K738="",K739="",L735="",L736="",L737="",L738="",L739="",M735="",M736="",M737="",M738="",M739="",O735=""),"Preenchimento incompleto: item sem nenhuma informação de empresa e preço e fonte de preço e validade do orçamento e modalidade de cálculo - B02.01",
IF(AND(B735="",OR(I735&lt;&gt;"",I736&lt;&gt;"",I737&lt;&gt;"",I738&lt;&gt;"",I739&lt;&gt;"",K735&lt;&gt;"",K736&lt;&gt;"",K737&lt;&gt;"",K738&lt;&gt;"",K739&lt;&gt;"",L735&lt;&gt;"",L736&lt;&gt;"",L737&lt;&gt;"",L738&lt;&gt;"",L739&lt;&gt;"",M735&lt;&gt;"",M736&lt;&gt;"",M737&lt;&gt;"",M738&lt;&gt;"",M739&lt;&gt;"",O735&lt;&gt;"")),"Erro: há empresa(s) e/ou preço(s) e/ou fonte(s) de preço e/ou validade(s) do orçamento e/ou modalidade de cálculo informados para item inexistente - B03.01",
IF(AND(I735&lt;&gt;"",OR(K735="",L735="",M735="",O735="")),"Preenchimento incompleto: empresa sem preço e(ou) fonte de preço e(ou) validade do orçamento e(ou) modalidade de cálculo associados - B04.01",
IF(AND(I736&lt;&gt;"",OR(K736="",L736="",M736="",O735="")),"Preenchimento incompleto: empresa sem preço e(ou) fonte de preço e(ou) validade do orçamento e(ou) modalidade de cálculo associados - B04.02",
IF(AND(I737&lt;&gt;"",OR(K737="",L737="",M737="",O735="")),"Preenchimento incompleto: empresa sem preço e(ou) fonte de preço e(ou) validade do orçamento e(ou) modalidade de cálculo associados - B04.03",
IF(AND(I738&lt;&gt;"",OR(K738="",L738="",M738="",O735="")),"Preenchimento incompleto: empresa sem preço e(ou) fonte de preço e(ou) validade do orçamento e(ou) modalidade de cálculo associados - B04.04",
IF(AND(I739&lt;&gt;"",OR(K739="",L739="",M739="",O735="")),"Preenchimento incompleto: empresa sem preço e(ou) fonte de preço e(ou) validade do orçamento e(ou) modalidade de cálculo associados - B04.05",
IF(AND(K735&lt;&gt;"",OR(I735="",L735="",M735="",O735="")),"Preenchimento incompleto: preço sem empresa e(ou) fonte do preço associados e(ou) validade do orçamento e(ou) modalidade de cálculo associados - B05.01",
IF(AND(K736&lt;&gt;"",OR(I736="",L736="",M736="",O735="")),"Preenchimento incompleto: preço sem empresa e(ou) fonte do preço associados e(ou) validade do orçamento e(ou) modalidade de cálculo associados - B05.02",
IF(AND(K737&lt;&gt;"",OR(I737="",L737="",M737="",O735="")),"Preenchimento incompleto: preço sem empresa e(ou) fonte do preço associados e(ou) validade do orçamento e(ou) modalidade de cálculo associados - B05.03",
IF(AND(K738&lt;&gt;"",OR(I738="",L738="",M738="",O735="")),"Preenchimento incompleto: preço sem empresa e(ou) fonte do preço associados e(ou) validade do orçamento e(ou) modalidade de cálculo associados - B05.04",
IF(AND(K739&lt;&gt;"",OR(I739="",L739="",M739="",O735="")),"Preenchimento incompleto: preço sem empresa e(ou) fonte do preço associados e(ou) validade do orçamento e(ou) modalidade de cálculo associados - B05.05",
IF(AND(L735&lt;&gt;"",OR(K735="",I735="",M735="",O735="")),"Preenchimento incompleto: fonte do preço sem empresa e(ou) preço associados e(ou) validade do orçamento e(ou) modalidade de cálculo associados - B06.01",
IF(AND(L736&lt;&gt;"",OR(K736="",I736="",M736="",O735="")),"Preenchimento incompleto: fonte do preço sem empresa e(ou) preço associados e(ou) validade do orçamento e(ou) modalidade de cálculo associados - B06.02",
IF(AND(L737&lt;&gt;"",OR(K737="",I737="",M737="",O735="")),"Preenchimento incompleto: fonte do preço sem empresa e(ou) preço associados e(ou) validade do orçamento e(ou) modalidade de cálculo associados - B06.03",
IF(AND(L738&lt;&gt;"",OR(K738="",I738="",M738="",O735="")),"Preenchimento incompleto: fonte do preço sem empresa e(ou) preço associados e(ou) validade do orçamento e(ou) modalidade de cálculo associados - B06.04",
IF(AND(L739&lt;&gt;"",OR(K739="",I739="",M739="",O735="")),"Preenchimento incompleto: fonte do preço sem empresa e(ou) preço associados e(ou) validade do orçamento e(ou) modalidade de cálculo associados - B06.05",
IF(AND(M735&lt;&gt;"",OR(K735="",I735="",L735="",O735="")),"Preenchimento incompleto: validade do orçamento sem empresa e(ou) preço associados e(ou) fonte do preço e(ou) modalidade de cálculo associados - B07.01",
IF(AND(M736&lt;&gt;"",OR(K736="",I736="",L736="",O735="")),"Preenchimento incompleto: validade do orçamento sem empresa e(ou) preço associados e(ou) fonte do preço e(ou) modalidade de cálculo associados - B07.02",
IF(AND(M737&lt;&gt;"",OR(K737="",I737="",L737="",O735="")),"Preenchimento incompleto: validade do orçamento sem empresa e(ou) preço associados e(ou) fonte do preço e(ou) modalidade de cálculo associados - B07.03",
IF(AND(M738&lt;&gt;"",OR(K738="",I738="",L738="",O735="")),"Preenchimento incompleto: validade do orçamento sem empresa e(ou) preço associados e(ou) fonte do preço e(ou) modalidade de cálculo associados - B07.04",
IF(AND(M739&lt;&gt;"",OR(K739="",I739="",L739="",O735="")),"Preenchimento incompleto: validade do orçamento sem empresa e(ou) preço associados e(ou) fonte do preço e(ou) modalidade de cálculo associados - B07.05",
IF(O735="","Preenchimento incompleto: modalidade de cálculo não informada - B08.01",
IF(V735="Erro: há repetição de empresa de mídia especializada para o item sendo precificado - B09.01a05","Erro: há repetição de empresa de mídia especializada para o item sendo precificado - B09.01a05",
IF(W735="Erro: há repetição de empresa de orçamento de empresa para o item sendo precificado - B10.01a05","Erro: há repetição de empresa de orçamento de empresa para o item sendo precificado - B10.01a05",
IF(X735="Erro: a fonte de preços informada é incompatível com compras governamentais - B11.01a05","Erro: a fonte de preços informada é incompatível com compras governamentais - B11.01a05",
IF(Y735="Erro: a fonte de preços informada é incompatível com compras governamentais - B12.01a05","Erro: a fonte de preços informada é incompatível com compras governamentais - B12.01a05",
IF(Z735="Erro: há linhas sendo puladas - B13.01a04","Erro: há linhas sendo puladas - B13.01a04",
IF(AA735="Erro: há linhas sendo puladas - B14.01a05","Erro: há linhas sendo puladas - B14.01a05",
IF(AB735="Erro: há linhas sendo puladas - B15.01a05","Erro: há linhas sendo puladas - B15.01a05",
IF(AC735="Erro: há linhas sendo puladas - B16.01a05","Erro: há linhas sendo puladas - B16.01a05",
IF(AND(P735&lt;&gt;"",P735=0),"Preenchimento incompleto: número de propostas válidas igual a zero - B17.01",
"Preenchimento correto"))))))))))))))))))))))))))))))))))</f>
        <v/>
      </c>
      <c r="U735" s="23"/>
      <c r="V735" s="121" t="str">
        <f t="shared" ref="V735" si="2593" xml:space="preserve">
IF(COUNTIFS(I735:I739,I735,L735:L739,"=Mídia especializada")&gt;1,"Erro: há repetição de empresa de mídia especializada para o item sendo precificado - B09.01a05",
IF(COUNTIFS(I735:I739,I736,L735:L739,"=Mídia especializada")&gt;1,"Erro: há repetição de empresa de mídia especializada para o item sendo precificado - B09.01a05",
IF(COUNTIFS(I735:I739,I737,L735:L739,"=Mídia especializada")&gt;1,"Erro: há repetição de empresa de mídia especializada para o item sendo precificado - B09.01a05",
IF(COUNTIFS(I735:I739,I738,L735:L739,"=Mídia especializada")&gt;1,"Erro: há repetição de empresa de mídia especializada para o item sendo precificado - B09.01a05",
IF(COUNTIFS(I735:I739,I739,L735:L739,"=Mídia especializada")&gt;1,"Erro: há repetição de empresa de mídia especializada para o item sendo precificado - B09.01a05",
"***")))))</f>
        <v>***</v>
      </c>
      <c r="W735" s="119" t="str">
        <f t="shared" ref="W735" si="2594" xml:space="preserve">
IF(COUNTIFS(I735:I739,I735,L735:L739,"=Orçamento de empresa")&gt;1,"Erro: há repetição de empresa de orçamento de empresa para o item sendo precificado - B10.01a05",
IF(COUNTIFS(I735:I739,I736,L735:L739,"=Orçamento de empresa")&gt;1,"Erro: há repetição de empresa de orçamento de empresa para o item sendo precificado - B10.01a05",
IF(COUNTIFS(I735:I739,I737,L735:L739,"=Orçamento de empresa")&gt;1,"Erro: há repetição de empresa de orçamento de empresa para o item sendo precificado - B10.01a05",
IF(COUNTIFS(I735:I739,I738,L735:L739,"=Orçamento de empresa")&gt;1,"Erro: há repetição de empresa de orçamento de empresa para o item sendo precificado - B10.01a05",
IF(COUNTIFS(I735:I739,I739,L735:L739,"=Orçamento de empresa")&gt;1,"Erro: há repetição de empresa de orçamento de empresa para o item sendo precificado - B10.01a05",
"***")))))</f>
        <v>***</v>
      </c>
      <c r="X735" s="119" t="str">
        <f t="shared" ref="X735" si="2595" xml:space="preserve">
IF(AND(I735="Compras governamentais",K735&lt;&gt;"",L735="Orçamento de empresa"),"Erro: a fonte de preços informada é incompatível com compras governamentais - B11.01a05",
IF(AND(I736="Compras governamentais",K736&lt;&gt;"",L736="Orçamento de empresa"),"Erro: a fonte de preços informada é incompatível com compras governamentais - B11.01a05",
IF(AND(I737="Compras governamentais",K737&lt;&gt;"",L737="Orçamento de empresa"),"Erro: a fonte de preços informada é incompatível com compras governamentais - B11.01a05",
IF(AND(I738="Compras governamentais",K738&lt;&gt;"",L738="Orçamento de empresa"),"Erro: a fonte de preços informada é incompatível com compras governamentais - B11.01a05",
IF(AND(I739="Compras governamentais",K739&lt;&gt;"",L739="Orçamento de empresa"),"Erro: a fonte de preços informada é incompatível com compras governamentais - B11.01a05",
"***")))))</f>
        <v>***</v>
      </c>
      <c r="Y735" s="119" t="str">
        <f t="shared" ref="Y735" si="2596" xml:space="preserve">
IF(AND(I735="Compras governamentais",K735&lt;&gt;"",L735="Mídia especializada"),"Erro: a fonte de preços informada é incompatível com compras governamentais - B12.01a05",
IF(AND(I736="Compras governamentais",K736&lt;&gt;"",L736="Mídia especializada"),"Erro: a fonte de preços informada é incompatível com compras governamentais - B12.01a05",
IF(AND(I737="Compras governamentais",K737&lt;&gt;"",L737="Mídia especializada"),"Erro: a fonte de preços informada é incompatível com compras governamentais - B12.01a05",
IF(AND(I738="Compras governamentais",K738&lt;&gt;"",L738="Mídia especializada"),"Erro: a fonte de preços informada é incompatível com compras governamentais - B12.01a05",
IF(AND(I739="Compras governamentais",K739&lt;&gt;"",L739="Mídia especializada"),"Erro: a fonte de preços informada é incompatível com compras governamentais - B12.01a05",
"***")))))</f>
        <v>***</v>
      </c>
      <c r="Z735" s="119" t="str">
        <f t="shared" ref="Z735" si="2597" xml:space="preserve">
IF(AND(I736&lt;&gt;"",OR(I735="")),"Erro: há linhas sendo puladas - B13.01a04",
IF(AND(I737&lt;&gt;"",OR(I735="",I736="")),"Erro: há linhas sendo puladas - B13.01a04",
IF(AND(I738&lt;&gt;"",OR(I735="",I736="",I737="")),"Erro: há linhas sendo puladas - B13.01a04",
IF(AND(I739&lt;&gt;"",OR(I735="",I736="",I737="",I738="")),"Erro: há linhas sendo puladas - B13.01a04",
"***"))))</f>
        <v>***</v>
      </c>
      <c r="AA735" s="119" t="str">
        <f t="shared" ref="AA735" si="2598" xml:space="preserve">
IF(AND(K736&lt;&gt;"",OR(K735="")),"Erro: há linhas sendo puladas - B14.01a05",
IF(AND(K737&lt;&gt;"",OR(K735="",K736="")),"Erro: há linhas sendo puladas - B14.01a05",
IF(AND(K738&lt;&gt;"",OR(K735="",K736="",K737="")),"Erro: há linhas sendo puladas - B14.01a05",
IF(AND(K739&lt;&gt;"",OR(K735="",K736="",K737="",K738="")),"Erro: há linhas sendo puladas - B14.01a05",
"***"))))</f>
        <v>***</v>
      </c>
      <c r="AB735" s="119" t="str">
        <f t="shared" ref="AB735" si="2599" xml:space="preserve">
IF(AND(L736&lt;&gt;"",OR(L735="")),"Erro: há linhas sendo puladas - B15.01a05",
IF(AND(L737&lt;&gt;"",OR(L735="",L736="")),"Erro: há linhas sendo puladas - B15.01a05",
IF(AND(L738&lt;&gt;"",OR(L735="",L736="",L737="")),"Erro: há linhas sendo puladas - B15.01a05",
IF(AND(L739&lt;&gt;"",OR(L735="",L736="",L737="",L738="")),"Erro: há linhas sendo puladas - B15.01a05",
"***"))))</f>
        <v>***</v>
      </c>
      <c r="AC735" s="119" t="str">
        <f t="shared" ref="AC735" si="2600" xml:space="preserve">
IF(AND(M736&lt;&gt;"",OR(M735="")),"Erro: há linhas sendo puladas - B16.01a05",
IF(AND(M737&lt;&gt;"",OR(M735="",M736="")),"Erro: há linhas sendo puladas - B16.01a05",
IF(AND(M738&lt;&gt;"",OR(M735="",M736="",M737="")),"Erro: há linhas sendo puladas - B16.01a05",
IF(AND(M739&lt;&gt;"",OR(M735="",M736="",M737="",M738="")),"Erro: há linhas sendo puladas - B16.01a05",
"***"))))</f>
        <v>***</v>
      </c>
      <c r="AD735" s="131" t="str">
        <f t="shared" ref="AD735" si="2601" xml:space="preserve">
IF(T735&lt;&gt;"Preenchimento correto","",
IF(K735="","",
IF(M735="Não válido","",
K735)))</f>
        <v/>
      </c>
    </row>
    <row r="736" spans="1:30" ht="15" customHeight="1">
      <c r="A736" s="291"/>
      <c r="B736" s="216"/>
      <c r="C736" s="217"/>
      <c r="D736" s="218"/>
      <c r="E736" s="219"/>
      <c r="F736" s="220"/>
      <c r="G736" s="221"/>
      <c r="H736" s="35">
        <v>2</v>
      </c>
      <c r="I736" s="172"/>
      <c r="J736" s="36" t="str">
        <f xml:space="preserve">
IF(I736="","",
VLOOKUP(I736,'BD EMPRES'!$B$8:$C$507,2,FALSE))</f>
        <v/>
      </c>
      <c r="K736" s="178"/>
      <c r="L736" s="179"/>
      <c r="M736" s="179"/>
      <c r="N736" s="180"/>
      <c r="O736" s="223"/>
      <c r="P736" s="228"/>
      <c r="Q736" s="230"/>
      <c r="R736" s="232"/>
      <c r="S736" s="234"/>
      <c r="T736" s="236"/>
      <c r="U736" s="23"/>
      <c r="V736" s="122"/>
      <c r="W736" s="118"/>
      <c r="X736" s="118"/>
      <c r="Y736" s="118"/>
      <c r="Z736" s="118"/>
      <c r="AA736" s="118"/>
      <c r="AB736" s="118"/>
      <c r="AC736" s="118"/>
      <c r="AD736" s="132" t="str">
        <f t="shared" ref="AD736" si="2602" xml:space="preserve">
IF(T735&lt;&gt;"Preenchimento correto","",
IF(K736="","",
IF(M736="Não válido","",
K736)))</f>
        <v/>
      </c>
    </row>
    <row r="737" spans="1:30" ht="15" customHeight="1">
      <c r="A737" s="291"/>
      <c r="B737" s="216"/>
      <c r="C737" s="217"/>
      <c r="D737" s="218"/>
      <c r="E737" s="219"/>
      <c r="F737" s="220"/>
      <c r="G737" s="221"/>
      <c r="H737" s="35">
        <v>3</v>
      </c>
      <c r="I737" s="172"/>
      <c r="J737" s="36" t="str">
        <f xml:space="preserve">
IF(I737="","",
VLOOKUP(I737,'BD EMPRES'!$B$8:$C$507,2,FALSE))</f>
        <v/>
      </c>
      <c r="K737" s="178"/>
      <c r="L737" s="179"/>
      <c r="M737" s="179"/>
      <c r="N737" s="180"/>
      <c r="O737" s="223"/>
      <c r="P737" s="228"/>
      <c r="Q737" s="230"/>
      <c r="R737" s="232"/>
      <c r="S737" s="234"/>
      <c r="T737" s="236"/>
      <c r="U737" s="23"/>
      <c r="V737" s="122"/>
      <c r="W737" s="118"/>
      <c r="X737" s="118"/>
      <c r="Y737" s="118"/>
      <c r="Z737" s="118"/>
      <c r="AA737" s="118"/>
      <c r="AB737" s="118"/>
      <c r="AC737" s="118"/>
      <c r="AD737" s="132" t="str">
        <f t="shared" ref="AD737" si="2603" xml:space="preserve">
IF(T735&lt;&gt;"Preenchimento correto","",
IF(K737="","",
IF(M737="Não válido","",
K737)))</f>
        <v/>
      </c>
    </row>
    <row r="738" spans="1:30" ht="15" customHeight="1">
      <c r="A738" s="291"/>
      <c r="B738" s="216"/>
      <c r="C738" s="217"/>
      <c r="D738" s="218"/>
      <c r="E738" s="219"/>
      <c r="F738" s="220"/>
      <c r="G738" s="221"/>
      <c r="H738" s="35">
        <v>4</v>
      </c>
      <c r="I738" s="172"/>
      <c r="J738" s="36" t="str">
        <f xml:space="preserve">
IF(I738="","",
VLOOKUP(I738,'BD EMPRES'!$B$8:$C$507,2,FALSE))</f>
        <v/>
      </c>
      <c r="K738" s="178"/>
      <c r="L738" s="179"/>
      <c r="M738" s="179"/>
      <c r="N738" s="180"/>
      <c r="O738" s="223"/>
      <c r="P738" s="228"/>
      <c r="Q738" s="230"/>
      <c r="R738" s="232"/>
      <c r="S738" s="234"/>
      <c r="T738" s="236"/>
      <c r="U738" s="23"/>
      <c r="V738" s="122"/>
      <c r="W738" s="118"/>
      <c r="X738" s="118"/>
      <c r="Y738" s="118"/>
      <c r="Z738" s="118"/>
      <c r="AA738" s="118"/>
      <c r="AB738" s="118"/>
      <c r="AC738" s="118"/>
      <c r="AD738" s="132" t="str">
        <f t="shared" ref="AD738" si="2604" xml:space="preserve">
IF(T735&lt;&gt;"Preenchimento correto","",
IF(K738="","",
IF(M738="Não válido","",
K738)))</f>
        <v/>
      </c>
    </row>
    <row r="739" spans="1:30" ht="15" customHeight="1">
      <c r="A739" s="292"/>
      <c r="B739" s="216"/>
      <c r="C739" s="217"/>
      <c r="D739" s="218"/>
      <c r="E739" s="219"/>
      <c r="F739" s="220"/>
      <c r="G739" s="221"/>
      <c r="H739" s="37">
        <v>5</v>
      </c>
      <c r="I739" s="172"/>
      <c r="J739" s="38" t="str">
        <f xml:space="preserve">
IF(I739="","",
VLOOKUP(I739,'BD EMPRES'!$B$8:$C$507,2,FALSE))</f>
        <v/>
      </c>
      <c r="K739" s="183"/>
      <c r="L739" s="181"/>
      <c r="M739" s="181"/>
      <c r="N739" s="182"/>
      <c r="O739" s="224"/>
      <c r="P739" s="228"/>
      <c r="Q739" s="230"/>
      <c r="R739" s="232"/>
      <c r="S739" s="234"/>
      <c r="T739" s="236"/>
      <c r="U739" s="23"/>
      <c r="V739" s="133"/>
      <c r="W739" s="134"/>
      <c r="X739" s="134"/>
      <c r="Y739" s="134"/>
      <c r="Z739" s="134"/>
      <c r="AA739" s="134"/>
      <c r="AB739" s="134"/>
      <c r="AC739" s="134"/>
      <c r="AD739" s="135" t="str">
        <f t="shared" ref="AD739" si="2605" xml:space="preserve">
IF(T735&gt;"Preenchimento correto","",
IF(K739="","",
IF(M739="Não válido","",
K739)))</f>
        <v/>
      </c>
    </row>
    <row r="740" spans="1:30" ht="15" customHeight="1">
      <c r="A740" s="290"/>
      <c r="B740" s="216" t="str">
        <f>IF(OR('BD ITEM'!$Q158&lt;&gt;"Preenchimento correto"),"",'BD ITEM'!B158)</f>
        <v/>
      </c>
      <c r="C740" s="217" t="str">
        <f>IF(OR('BD ITEM'!$Q158&lt;&gt;"Preenchimento correto"),"",'BD ITEM'!C158)</f>
        <v/>
      </c>
      <c r="D740" s="218" t="str">
        <f>IF(OR('BD ITEM'!$Q158&lt;&gt;"Preenchimento correto"),"",'BD ITEM'!D158)</f>
        <v/>
      </c>
      <c r="E740" s="219" t="str">
        <f>IF(OR('BD ITEM'!$Q158&lt;&gt;"Preenchimento correto"),"",'BD ITEM'!J158)</f>
        <v/>
      </c>
      <c r="F740" s="220" t="str">
        <f>IF(OR('BD ITEM'!$Q158&lt;&gt;"Preenchimento correto"),"",'BD ITEM'!K158)</f>
        <v/>
      </c>
      <c r="G740" s="221" t="str">
        <f>IF(OR('BD ITEM'!$Q158&lt;&gt;"Preenchimento correto"),"",'BD ITEM'!L158)</f>
        <v/>
      </c>
      <c r="H740" s="39">
        <v>1</v>
      </c>
      <c r="I740" s="173"/>
      <c r="J740" s="34" t="str">
        <f xml:space="preserve">
IF(I740="","",
VLOOKUP(I740,'BD EMPRES'!$B$8:$C$507,2,FALSE))</f>
        <v/>
      </c>
      <c r="K740" s="175"/>
      <c r="L740" s="176"/>
      <c r="M740" s="176"/>
      <c r="N740" s="177"/>
      <c r="O740" s="222"/>
      <c r="P740" s="228" t="str">
        <f t="shared" ref="P740" si="2606" xml:space="preserve">
IF(AND(K740="",K741="",K742="",K743="",K744=""),"",
COUNTIFS(K740:K744,"&lt;&gt;""",M740:M744,"=Válido"))</f>
        <v/>
      </c>
      <c r="Q740" s="230" t="str">
        <f t="shared" ref="Q740" si="2607" xml:space="preserve">
IF(T740&lt;&gt;"Preenchimento correto","",
IF(P740=1,0,
IF(P740=0,"",
IF(P740="","",
ROUND(_xlfn.STDEV.S(AD740:AD744)/AVERAGE(AD740:AD744),4)))))</f>
        <v/>
      </c>
      <c r="R740" s="232" t="str">
        <f t="shared" ref="R740" si="2608" xml:space="preserve">
IF(T740&lt;&gt;"Preenchimento correto","",
IF(P740="","",
IF(P740=0,"",
IF(O740="","",
IF(O740="Menor valor",MIN(AD740:AD744),
IF(AND(O740="Tend. central",Q740&lt;=0.25),ROUND(AVERAGE(AD740:AD744),2),
IF(AND(O740="Tend. central",Q740&gt;0.25),ROUND(MEDIAN(AD740:AD744),2))))))))</f>
        <v/>
      </c>
      <c r="S740" s="234" t="str">
        <f t="shared" ref="S740" si="2609" xml:space="preserve">
IF(T740&lt;&gt;"Preenchimento correto","",
IF(O740="","",
IF(P740="","",
IF(P740=0,"",
IF(OR(G740="",R740=""),"",
G740*R740)))))</f>
        <v/>
      </c>
      <c r="T740" s="236" t="str">
        <f t="shared" ref="T740" si="2610" xml:space="preserve">
IF(AND(A740="",B740="",I740="",I741="",I742="",I743="",I744="",K740="",K741="",K742="",K743="",K744="",L740="",L741="",L742="",L743="",L744="",M740="",M741="",M742="",M743="",M744="",O740=""),"",
IF(A740="","Preenchimento incompleto: falta informar o ID SEC - B01.01",
IF(AND(A740&lt;&gt;"",B740&lt;&gt;"",I740="",I741="",I742="",I743="",I744="",K740="",K741="",K742="",K743="",K744="",L740="",L741="",L742="",L743="",L744="",M740="",M741="",M742="",M743="",M744="",O740=""),"Preenchimento incompleto: item sem nenhuma informação de empresa e preço e fonte de preço e validade do orçamento e modalidade de cálculo - B02.01",
IF(AND(B740="",OR(I740&lt;&gt;"",I741&lt;&gt;"",I742&lt;&gt;"",I743&lt;&gt;"",I744&lt;&gt;"",K740&lt;&gt;"",K741&lt;&gt;"",K742&lt;&gt;"",K743&lt;&gt;"",K744&lt;&gt;"",L740&lt;&gt;"",L741&lt;&gt;"",L742&lt;&gt;"",L743&lt;&gt;"",L744&lt;&gt;"",M740&lt;&gt;"",M741&lt;&gt;"",M742&lt;&gt;"",M743&lt;&gt;"",M744&lt;&gt;"",O740&lt;&gt;"")),"Erro: há empresa(s) e/ou preço(s) e/ou fonte(s) de preço e/ou validade(s) do orçamento e/ou modalidade de cálculo informados para item inexistente - B03.01",
IF(AND(I740&lt;&gt;"",OR(K740="",L740="",M740="",O740="")),"Preenchimento incompleto: empresa sem preço e(ou) fonte de preço e(ou) validade do orçamento e(ou) modalidade de cálculo associados - B04.01",
IF(AND(I741&lt;&gt;"",OR(K741="",L741="",M741="",O740="")),"Preenchimento incompleto: empresa sem preço e(ou) fonte de preço e(ou) validade do orçamento e(ou) modalidade de cálculo associados - B04.02",
IF(AND(I742&lt;&gt;"",OR(K742="",L742="",M742="",O740="")),"Preenchimento incompleto: empresa sem preço e(ou) fonte de preço e(ou) validade do orçamento e(ou) modalidade de cálculo associados - B04.03",
IF(AND(I743&lt;&gt;"",OR(K743="",L743="",M743="",O740="")),"Preenchimento incompleto: empresa sem preço e(ou) fonte de preço e(ou) validade do orçamento e(ou) modalidade de cálculo associados - B04.04",
IF(AND(I744&lt;&gt;"",OR(K744="",L744="",M744="",O740="")),"Preenchimento incompleto: empresa sem preço e(ou) fonte de preço e(ou) validade do orçamento e(ou) modalidade de cálculo associados - B04.05",
IF(AND(K740&lt;&gt;"",OR(I740="",L740="",M740="",O740="")),"Preenchimento incompleto: preço sem empresa e(ou) fonte do preço associados e(ou) validade do orçamento e(ou) modalidade de cálculo associados - B05.01",
IF(AND(K741&lt;&gt;"",OR(I741="",L741="",M741="",O740="")),"Preenchimento incompleto: preço sem empresa e(ou) fonte do preço associados e(ou) validade do orçamento e(ou) modalidade de cálculo associados - B05.02",
IF(AND(K742&lt;&gt;"",OR(I742="",L742="",M742="",O740="")),"Preenchimento incompleto: preço sem empresa e(ou) fonte do preço associados e(ou) validade do orçamento e(ou) modalidade de cálculo associados - B05.03",
IF(AND(K743&lt;&gt;"",OR(I743="",L743="",M743="",O740="")),"Preenchimento incompleto: preço sem empresa e(ou) fonte do preço associados e(ou) validade do orçamento e(ou) modalidade de cálculo associados - B05.04",
IF(AND(K744&lt;&gt;"",OR(I744="",L744="",M744="",O740="")),"Preenchimento incompleto: preço sem empresa e(ou) fonte do preço associados e(ou) validade do orçamento e(ou) modalidade de cálculo associados - B05.05",
IF(AND(L740&lt;&gt;"",OR(K740="",I740="",M740="",O740="")),"Preenchimento incompleto: fonte do preço sem empresa e(ou) preço associados e(ou) validade do orçamento e(ou) modalidade de cálculo associados - B06.01",
IF(AND(L741&lt;&gt;"",OR(K741="",I741="",M741="",O740="")),"Preenchimento incompleto: fonte do preço sem empresa e(ou) preço associados e(ou) validade do orçamento e(ou) modalidade de cálculo associados - B06.02",
IF(AND(L742&lt;&gt;"",OR(K742="",I742="",M742="",O740="")),"Preenchimento incompleto: fonte do preço sem empresa e(ou) preço associados e(ou) validade do orçamento e(ou) modalidade de cálculo associados - B06.03",
IF(AND(L743&lt;&gt;"",OR(K743="",I743="",M743="",O740="")),"Preenchimento incompleto: fonte do preço sem empresa e(ou) preço associados e(ou) validade do orçamento e(ou) modalidade de cálculo associados - B06.04",
IF(AND(L744&lt;&gt;"",OR(K744="",I744="",M744="",O740="")),"Preenchimento incompleto: fonte do preço sem empresa e(ou) preço associados e(ou) validade do orçamento e(ou) modalidade de cálculo associados - B06.05",
IF(AND(M740&lt;&gt;"",OR(K740="",I740="",L740="",O740="")),"Preenchimento incompleto: validade do orçamento sem empresa e(ou) preço associados e(ou) fonte do preço e(ou) modalidade de cálculo associados - B07.01",
IF(AND(M741&lt;&gt;"",OR(K741="",I741="",L741="",O740="")),"Preenchimento incompleto: validade do orçamento sem empresa e(ou) preço associados e(ou) fonte do preço e(ou) modalidade de cálculo associados - B07.02",
IF(AND(M742&lt;&gt;"",OR(K742="",I742="",L742="",O740="")),"Preenchimento incompleto: validade do orçamento sem empresa e(ou) preço associados e(ou) fonte do preço e(ou) modalidade de cálculo associados - B07.03",
IF(AND(M743&lt;&gt;"",OR(K743="",I743="",L743="",O740="")),"Preenchimento incompleto: validade do orçamento sem empresa e(ou) preço associados e(ou) fonte do preço e(ou) modalidade de cálculo associados - B07.04",
IF(AND(M744&lt;&gt;"",OR(K744="",I744="",L744="",O740="")),"Preenchimento incompleto: validade do orçamento sem empresa e(ou) preço associados e(ou) fonte do preço e(ou) modalidade de cálculo associados - B07.05",
IF(O740="","Preenchimento incompleto: modalidade de cálculo não informada - B08.01",
IF(V740="Erro: há repetição de empresa de mídia especializada para o item sendo precificado - B09.01a05","Erro: há repetição de empresa de mídia especializada para o item sendo precificado - B09.01a05",
IF(W740="Erro: há repetição de empresa de orçamento de empresa para o item sendo precificado - B10.01a05","Erro: há repetição de empresa de orçamento de empresa para o item sendo precificado - B10.01a05",
IF(X740="Erro: a fonte de preços informada é incompatível com compras governamentais - B11.01a05","Erro: a fonte de preços informada é incompatível com compras governamentais - B11.01a05",
IF(Y740="Erro: a fonte de preços informada é incompatível com compras governamentais - B12.01a05","Erro: a fonte de preços informada é incompatível com compras governamentais - B12.01a05",
IF(Z740="Erro: há linhas sendo puladas - B13.01a04","Erro: há linhas sendo puladas - B13.01a04",
IF(AA740="Erro: há linhas sendo puladas - B14.01a05","Erro: há linhas sendo puladas - B14.01a05",
IF(AB740="Erro: há linhas sendo puladas - B15.01a05","Erro: há linhas sendo puladas - B15.01a05",
IF(AC740="Erro: há linhas sendo puladas - B16.01a05","Erro: há linhas sendo puladas - B16.01a05",
IF(AND(P740&lt;&gt;"",P740=0),"Preenchimento incompleto: número de propostas válidas igual a zero - B17.01",
"Preenchimento correto"))))))))))))))))))))))))))))))))))</f>
        <v/>
      </c>
      <c r="U740" s="23"/>
      <c r="V740" s="121" t="str">
        <f t="shared" ref="V740" si="2611" xml:space="preserve">
IF(COUNTIFS(I740:I744,I740,L740:L744,"=Mídia especializada")&gt;1,"Erro: há repetição de empresa de mídia especializada para o item sendo precificado - B09.01a05",
IF(COUNTIFS(I740:I744,I741,L740:L744,"=Mídia especializada")&gt;1,"Erro: há repetição de empresa de mídia especializada para o item sendo precificado - B09.01a05",
IF(COUNTIFS(I740:I744,I742,L740:L744,"=Mídia especializada")&gt;1,"Erro: há repetição de empresa de mídia especializada para o item sendo precificado - B09.01a05",
IF(COUNTIFS(I740:I744,I743,L740:L744,"=Mídia especializada")&gt;1,"Erro: há repetição de empresa de mídia especializada para o item sendo precificado - B09.01a05",
IF(COUNTIFS(I740:I744,I744,L740:L744,"=Mídia especializada")&gt;1,"Erro: há repetição de empresa de mídia especializada para o item sendo precificado - B09.01a05",
"***")))))</f>
        <v>***</v>
      </c>
      <c r="W740" s="119" t="str">
        <f t="shared" ref="W740" si="2612" xml:space="preserve">
IF(COUNTIFS(I740:I744,I740,L740:L744,"=Orçamento de empresa")&gt;1,"Erro: há repetição de empresa de orçamento de empresa para o item sendo precificado - B10.01a05",
IF(COUNTIFS(I740:I744,I741,L740:L744,"=Orçamento de empresa")&gt;1,"Erro: há repetição de empresa de orçamento de empresa para o item sendo precificado - B10.01a05",
IF(COUNTIFS(I740:I744,I742,L740:L744,"=Orçamento de empresa")&gt;1,"Erro: há repetição de empresa de orçamento de empresa para o item sendo precificado - B10.01a05",
IF(COUNTIFS(I740:I744,I743,L740:L744,"=Orçamento de empresa")&gt;1,"Erro: há repetição de empresa de orçamento de empresa para o item sendo precificado - B10.01a05",
IF(COUNTIFS(I740:I744,I744,L740:L744,"=Orçamento de empresa")&gt;1,"Erro: há repetição de empresa de orçamento de empresa para o item sendo precificado - B10.01a05",
"***")))))</f>
        <v>***</v>
      </c>
      <c r="X740" s="119" t="str">
        <f t="shared" ref="X740" si="2613" xml:space="preserve">
IF(AND(I740="Compras governamentais",K740&lt;&gt;"",L740="Orçamento de empresa"),"Erro: a fonte de preços informada é incompatível com compras governamentais - B11.01a05",
IF(AND(I741="Compras governamentais",K741&lt;&gt;"",L741="Orçamento de empresa"),"Erro: a fonte de preços informada é incompatível com compras governamentais - B11.01a05",
IF(AND(I742="Compras governamentais",K742&lt;&gt;"",L742="Orçamento de empresa"),"Erro: a fonte de preços informada é incompatível com compras governamentais - B11.01a05",
IF(AND(I743="Compras governamentais",K743&lt;&gt;"",L743="Orçamento de empresa"),"Erro: a fonte de preços informada é incompatível com compras governamentais - B11.01a05",
IF(AND(I744="Compras governamentais",K744&lt;&gt;"",L744="Orçamento de empresa"),"Erro: a fonte de preços informada é incompatível com compras governamentais - B11.01a05",
"***")))))</f>
        <v>***</v>
      </c>
      <c r="Y740" s="119" t="str">
        <f t="shared" ref="Y740" si="2614" xml:space="preserve">
IF(AND(I740="Compras governamentais",K740&lt;&gt;"",L740="Mídia especializada"),"Erro: a fonte de preços informada é incompatível com compras governamentais - B12.01a05",
IF(AND(I741="Compras governamentais",K741&lt;&gt;"",L741="Mídia especializada"),"Erro: a fonte de preços informada é incompatível com compras governamentais - B12.01a05",
IF(AND(I742="Compras governamentais",K742&lt;&gt;"",L742="Mídia especializada"),"Erro: a fonte de preços informada é incompatível com compras governamentais - B12.01a05",
IF(AND(I743="Compras governamentais",K743&lt;&gt;"",L743="Mídia especializada"),"Erro: a fonte de preços informada é incompatível com compras governamentais - B12.01a05",
IF(AND(I744="Compras governamentais",K744&lt;&gt;"",L744="Mídia especializada"),"Erro: a fonte de preços informada é incompatível com compras governamentais - B12.01a05",
"***")))))</f>
        <v>***</v>
      </c>
      <c r="Z740" s="119" t="str">
        <f t="shared" ref="Z740" si="2615" xml:space="preserve">
IF(AND(I741&lt;&gt;"",OR(I740="")),"Erro: há linhas sendo puladas - B13.01a04",
IF(AND(I742&lt;&gt;"",OR(I740="",I741="")),"Erro: há linhas sendo puladas - B13.01a04",
IF(AND(I743&lt;&gt;"",OR(I740="",I741="",I742="")),"Erro: há linhas sendo puladas - B13.01a04",
IF(AND(I744&lt;&gt;"",OR(I740="",I741="",I742="",I743="")),"Erro: há linhas sendo puladas - B13.01a04",
"***"))))</f>
        <v>***</v>
      </c>
      <c r="AA740" s="119" t="str">
        <f t="shared" ref="AA740" si="2616" xml:space="preserve">
IF(AND(K741&lt;&gt;"",OR(K740="")),"Erro: há linhas sendo puladas - B14.01a05",
IF(AND(K742&lt;&gt;"",OR(K740="",K741="")),"Erro: há linhas sendo puladas - B14.01a05",
IF(AND(K743&lt;&gt;"",OR(K740="",K741="",K742="")),"Erro: há linhas sendo puladas - B14.01a05",
IF(AND(K744&lt;&gt;"",OR(K740="",K741="",K742="",K743="")),"Erro: há linhas sendo puladas - B14.01a05",
"***"))))</f>
        <v>***</v>
      </c>
      <c r="AB740" s="119" t="str">
        <f t="shared" ref="AB740" si="2617" xml:space="preserve">
IF(AND(L741&lt;&gt;"",OR(L740="")),"Erro: há linhas sendo puladas - B15.01a05",
IF(AND(L742&lt;&gt;"",OR(L740="",L741="")),"Erro: há linhas sendo puladas - B15.01a05",
IF(AND(L743&lt;&gt;"",OR(L740="",L741="",L742="")),"Erro: há linhas sendo puladas - B15.01a05",
IF(AND(L744&lt;&gt;"",OR(L740="",L741="",L742="",L743="")),"Erro: há linhas sendo puladas - B15.01a05",
"***"))))</f>
        <v>***</v>
      </c>
      <c r="AC740" s="119" t="str">
        <f t="shared" ref="AC740" si="2618" xml:space="preserve">
IF(AND(M741&lt;&gt;"",OR(M740="")),"Erro: há linhas sendo puladas - B16.01a05",
IF(AND(M742&lt;&gt;"",OR(M740="",M741="")),"Erro: há linhas sendo puladas - B16.01a05",
IF(AND(M743&lt;&gt;"",OR(M740="",M741="",M742="")),"Erro: há linhas sendo puladas - B16.01a05",
IF(AND(M744&lt;&gt;"",OR(M740="",M741="",M742="",M743="")),"Erro: há linhas sendo puladas - B16.01a05",
"***"))))</f>
        <v>***</v>
      </c>
      <c r="AD740" s="131" t="str">
        <f t="shared" ref="AD740" si="2619" xml:space="preserve">
IF(T740&lt;&gt;"Preenchimento correto","",
IF(K740="","",
IF(M740="Não válido","",
K740)))</f>
        <v/>
      </c>
    </row>
    <row r="741" spans="1:30" ht="15" customHeight="1">
      <c r="A741" s="291"/>
      <c r="B741" s="216"/>
      <c r="C741" s="217"/>
      <c r="D741" s="218"/>
      <c r="E741" s="219"/>
      <c r="F741" s="220"/>
      <c r="G741" s="221"/>
      <c r="H741" s="35">
        <v>2</v>
      </c>
      <c r="I741" s="172"/>
      <c r="J741" s="36" t="str">
        <f xml:space="preserve">
IF(I741="","",
VLOOKUP(I741,'BD EMPRES'!$B$8:$C$507,2,FALSE))</f>
        <v/>
      </c>
      <c r="K741" s="178"/>
      <c r="L741" s="179"/>
      <c r="M741" s="179"/>
      <c r="N741" s="180"/>
      <c r="O741" s="223"/>
      <c r="P741" s="228"/>
      <c r="Q741" s="230"/>
      <c r="R741" s="232"/>
      <c r="S741" s="234"/>
      <c r="T741" s="236"/>
      <c r="U741" s="23"/>
      <c r="V741" s="122"/>
      <c r="W741" s="118"/>
      <c r="X741" s="118"/>
      <c r="Y741" s="118"/>
      <c r="Z741" s="118"/>
      <c r="AA741" s="118"/>
      <c r="AB741" s="118"/>
      <c r="AC741" s="118"/>
      <c r="AD741" s="132" t="str">
        <f t="shared" ref="AD741" si="2620" xml:space="preserve">
IF(T740&lt;&gt;"Preenchimento correto","",
IF(K741="","",
IF(M741="Não válido","",
K741)))</f>
        <v/>
      </c>
    </row>
    <row r="742" spans="1:30" ht="15" customHeight="1">
      <c r="A742" s="291"/>
      <c r="B742" s="216"/>
      <c r="C742" s="217"/>
      <c r="D742" s="218"/>
      <c r="E742" s="219"/>
      <c r="F742" s="220"/>
      <c r="G742" s="221"/>
      <c r="H742" s="35">
        <v>3</v>
      </c>
      <c r="I742" s="172"/>
      <c r="J742" s="36" t="str">
        <f xml:space="preserve">
IF(I742="","",
VLOOKUP(I742,'BD EMPRES'!$B$8:$C$507,2,FALSE))</f>
        <v/>
      </c>
      <c r="K742" s="178"/>
      <c r="L742" s="179"/>
      <c r="M742" s="179"/>
      <c r="N742" s="180"/>
      <c r="O742" s="223"/>
      <c r="P742" s="228"/>
      <c r="Q742" s="230"/>
      <c r="R742" s="232"/>
      <c r="S742" s="234"/>
      <c r="T742" s="236"/>
      <c r="U742" s="23"/>
      <c r="V742" s="122"/>
      <c r="W742" s="118"/>
      <c r="X742" s="118"/>
      <c r="Y742" s="118"/>
      <c r="Z742" s="118"/>
      <c r="AA742" s="118"/>
      <c r="AB742" s="118"/>
      <c r="AC742" s="118"/>
      <c r="AD742" s="132" t="str">
        <f t="shared" ref="AD742" si="2621" xml:space="preserve">
IF(T740&lt;&gt;"Preenchimento correto","",
IF(K742="","",
IF(M742="Não válido","",
K742)))</f>
        <v/>
      </c>
    </row>
    <row r="743" spans="1:30" ht="15" customHeight="1">
      <c r="A743" s="291"/>
      <c r="B743" s="216"/>
      <c r="C743" s="217"/>
      <c r="D743" s="218"/>
      <c r="E743" s="219"/>
      <c r="F743" s="220"/>
      <c r="G743" s="221"/>
      <c r="H743" s="35">
        <v>4</v>
      </c>
      <c r="I743" s="172"/>
      <c r="J743" s="36" t="str">
        <f xml:space="preserve">
IF(I743="","",
VLOOKUP(I743,'BD EMPRES'!$B$8:$C$507,2,FALSE))</f>
        <v/>
      </c>
      <c r="K743" s="178"/>
      <c r="L743" s="179"/>
      <c r="M743" s="179"/>
      <c r="N743" s="180"/>
      <c r="O743" s="223"/>
      <c r="P743" s="228"/>
      <c r="Q743" s="230"/>
      <c r="R743" s="232"/>
      <c r="S743" s="234"/>
      <c r="T743" s="236"/>
      <c r="U743" s="23"/>
      <c r="V743" s="122"/>
      <c r="W743" s="118"/>
      <c r="X743" s="118"/>
      <c r="Y743" s="118"/>
      <c r="Z743" s="118"/>
      <c r="AA743" s="118"/>
      <c r="AB743" s="118"/>
      <c r="AC743" s="118"/>
      <c r="AD743" s="132" t="str">
        <f t="shared" ref="AD743" si="2622" xml:space="preserve">
IF(T740&lt;&gt;"Preenchimento correto","",
IF(K743="","",
IF(M743="Não válido","",
K743)))</f>
        <v/>
      </c>
    </row>
    <row r="744" spans="1:30" ht="15" customHeight="1">
      <c r="A744" s="292"/>
      <c r="B744" s="216"/>
      <c r="C744" s="217"/>
      <c r="D744" s="218"/>
      <c r="E744" s="219"/>
      <c r="F744" s="220"/>
      <c r="G744" s="221"/>
      <c r="H744" s="37">
        <v>5</v>
      </c>
      <c r="I744" s="172"/>
      <c r="J744" s="38" t="str">
        <f xml:space="preserve">
IF(I744="","",
VLOOKUP(I744,'BD EMPRES'!$B$8:$C$507,2,FALSE))</f>
        <v/>
      </c>
      <c r="K744" s="183"/>
      <c r="L744" s="181"/>
      <c r="M744" s="181"/>
      <c r="N744" s="182"/>
      <c r="O744" s="224"/>
      <c r="P744" s="228"/>
      <c r="Q744" s="230"/>
      <c r="R744" s="232"/>
      <c r="S744" s="234"/>
      <c r="T744" s="236"/>
      <c r="U744" s="23"/>
      <c r="V744" s="133"/>
      <c r="W744" s="134"/>
      <c r="X744" s="134"/>
      <c r="Y744" s="134"/>
      <c r="Z744" s="134"/>
      <c r="AA744" s="134"/>
      <c r="AB744" s="134"/>
      <c r="AC744" s="134"/>
      <c r="AD744" s="135" t="str">
        <f t="shared" ref="AD744" si="2623" xml:space="preserve">
IF(T740&gt;"Preenchimento correto","",
IF(K744="","",
IF(M744="Não válido","",
K744)))</f>
        <v/>
      </c>
    </row>
    <row r="745" spans="1:30" ht="15" customHeight="1">
      <c r="A745" s="290"/>
      <c r="B745" s="216" t="str">
        <f>IF(OR('BD ITEM'!$Q159&lt;&gt;"Preenchimento correto"),"",'BD ITEM'!B159)</f>
        <v/>
      </c>
      <c r="C745" s="217" t="str">
        <f>IF(OR('BD ITEM'!$Q159&lt;&gt;"Preenchimento correto"),"",'BD ITEM'!C159)</f>
        <v/>
      </c>
      <c r="D745" s="218" t="str">
        <f>IF(OR('BD ITEM'!$Q159&lt;&gt;"Preenchimento correto"),"",'BD ITEM'!D159)</f>
        <v/>
      </c>
      <c r="E745" s="219" t="str">
        <f>IF(OR('BD ITEM'!$Q159&lt;&gt;"Preenchimento correto"),"",'BD ITEM'!J159)</f>
        <v/>
      </c>
      <c r="F745" s="220" t="str">
        <f>IF(OR('BD ITEM'!$Q159&lt;&gt;"Preenchimento correto"),"",'BD ITEM'!K159)</f>
        <v/>
      </c>
      <c r="G745" s="221" t="str">
        <f>IF(OR('BD ITEM'!$Q159&lt;&gt;"Preenchimento correto"),"",'BD ITEM'!L159)</f>
        <v/>
      </c>
      <c r="H745" s="39">
        <v>1</v>
      </c>
      <c r="I745" s="173"/>
      <c r="J745" s="34" t="str">
        <f xml:space="preserve">
IF(I745="","",
VLOOKUP(I745,'BD EMPRES'!$B$8:$C$507,2,FALSE))</f>
        <v/>
      </c>
      <c r="K745" s="175"/>
      <c r="L745" s="176"/>
      <c r="M745" s="176"/>
      <c r="N745" s="177"/>
      <c r="O745" s="222"/>
      <c r="P745" s="228" t="str">
        <f t="shared" ref="P745" si="2624" xml:space="preserve">
IF(AND(K745="",K746="",K747="",K748="",K749=""),"",
COUNTIFS(K745:K749,"&lt;&gt;""",M745:M749,"=Válido"))</f>
        <v/>
      </c>
      <c r="Q745" s="230" t="str">
        <f t="shared" ref="Q745" si="2625" xml:space="preserve">
IF(T745&lt;&gt;"Preenchimento correto","",
IF(P745=1,0,
IF(P745=0,"",
IF(P745="","",
ROUND(_xlfn.STDEV.S(AD745:AD749)/AVERAGE(AD745:AD749),4)))))</f>
        <v/>
      </c>
      <c r="R745" s="232" t="str">
        <f t="shared" ref="R745" si="2626" xml:space="preserve">
IF(T745&lt;&gt;"Preenchimento correto","",
IF(P745="","",
IF(P745=0,"",
IF(O745="","",
IF(O745="Menor valor",MIN(AD745:AD749),
IF(AND(O745="Tend. central",Q745&lt;=0.25),ROUND(AVERAGE(AD745:AD749),2),
IF(AND(O745="Tend. central",Q745&gt;0.25),ROUND(MEDIAN(AD745:AD749),2))))))))</f>
        <v/>
      </c>
      <c r="S745" s="234" t="str">
        <f t="shared" ref="S745" si="2627" xml:space="preserve">
IF(T745&lt;&gt;"Preenchimento correto","",
IF(O745="","",
IF(P745="","",
IF(P745=0,"",
IF(OR(G745="",R745=""),"",
G745*R745)))))</f>
        <v/>
      </c>
      <c r="T745" s="236" t="str">
        <f t="shared" ref="T745" si="2628" xml:space="preserve">
IF(AND(A745="",B745="",I745="",I746="",I747="",I748="",I749="",K745="",K746="",K747="",K748="",K749="",L745="",L746="",L747="",L748="",L749="",M745="",M746="",M747="",M748="",M749="",O745=""),"",
IF(A745="","Preenchimento incompleto: falta informar o ID SEC - B01.01",
IF(AND(A745&lt;&gt;"",B745&lt;&gt;"",I745="",I746="",I747="",I748="",I749="",K745="",K746="",K747="",K748="",K749="",L745="",L746="",L747="",L748="",L749="",M745="",M746="",M747="",M748="",M749="",O745=""),"Preenchimento incompleto: item sem nenhuma informação de empresa e preço e fonte de preço e validade do orçamento e modalidade de cálculo - B02.01",
IF(AND(B745="",OR(I745&lt;&gt;"",I746&lt;&gt;"",I747&lt;&gt;"",I748&lt;&gt;"",I749&lt;&gt;"",K745&lt;&gt;"",K746&lt;&gt;"",K747&lt;&gt;"",K748&lt;&gt;"",K749&lt;&gt;"",L745&lt;&gt;"",L746&lt;&gt;"",L747&lt;&gt;"",L748&lt;&gt;"",L749&lt;&gt;"",M745&lt;&gt;"",M746&lt;&gt;"",M747&lt;&gt;"",M748&lt;&gt;"",M749&lt;&gt;"",O745&lt;&gt;"")),"Erro: há empresa(s) e/ou preço(s) e/ou fonte(s) de preço e/ou validade(s) do orçamento e/ou modalidade de cálculo informados para item inexistente - B03.01",
IF(AND(I745&lt;&gt;"",OR(K745="",L745="",M745="",O745="")),"Preenchimento incompleto: empresa sem preço e(ou) fonte de preço e(ou) validade do orçamento e(ou) modalidade de cálculo associados - B04.01",
IF(AND(I746&lt;&gt;"",OR(K746="",L746="",M746="",O745="")),"Preenchimento incompleto: empresa sem preço e(ou) fonte de preço e(ou) validade do orçamento e(ou) modalidade de cálculo associados - B04.02",
IF(AND(I747&lt;&gt;"",OR(K747="",L747="",M747="",O745="")),"Preenchimento incompleto: empresa sem preço e(ou) fonte de preço e(ou) validade do orçamento e(ou) modalidade de cálculo associados - B04.03",
IF(AND(I748&lt;&gt;"",OR(K748="",L748="",M748="",O745="")),"Preenchimento incompleto: empresa sem preço e(ou) fonte de preço e(ou) validade do orçamento e(ou) modalidade de cálculo associados - B04.04",
IF(AND(I749&lt;&gt;"",OR(K749="",L749="",M749="",O745="")),"Preenchimento incompleto: empresa sem preço e(ou) fonte de preço e(ou) validade do orçamento e(ou) modalidade de cálculo associados - B04.05",
IF(AND(K745&lt;&gt;"",OR(I745="",L745="",M745="",O745="")),"Preenchimento incompleto: preço sem empresa e(ou) fonte do preço associados e(ou) validade do orçamento e(ou) modalidade de cálculo associados - B05.01",
IF(AND(K746&lt;&gt;"",OR(I746="",L746="",M746="",O745="")),"Preenchimento incompleto: preço sem empresa e(ou) fonte do preço associados e(ou) validade do orçamento e(ou) modalidade de cálculo associados - B05.02",
IF(AND(K747&lt;&gt;"",OR(I747="",L747="",M747="",O745="")),"Preenchimento incompleto: preço sem empresa e(ou) fonte do preço associados e(ou) validade do orçamento e(ou) modalidade de cálculo associados - B05.03",
IF(AND(K748&lt;&gt;"",OR(I748="",L748="",M748="",O745="")),"Preenchimento incompleto: preço sem empresa e(ou) fonte do preço associados e(ou) validade do orçamento e(ou) modalidade de cálculo associados - B05.04",
IF(AND(K749&lt;&gt;"",OR(I749="",L749="",M749="",O745="")),"Preenchimento incompleto: preço sem empresa e(ou) fonte do preço associados e(ou) validade do orçamento e(ou) modalidade de cálculo associados - B05.05",
IF(AND(L745&lt;&gt;"",OR(K745="",I745="",M745="",O745="")),"Preenchimento incompleto: fonte do preço sem empresa e(ou) preço associados e(ou) validade do orçamento e(ou) modalidade de cálculo associados - B06.01",
IF(AND(L746&lt;&gt;"",OR(K746="",I746="",M746="",O745="")),"Preenchimento incompleto: fonte do preço sem empresa e(ou) preço associados e(ou) validade do orçamento e(ou) modalidade de cálculo associados - B06.02",
IF(AND(L747&lt;&gt;"",OR(K747="",I747="",M747="",O745="")),"Preenchimento incompleto: fonte do preço sem empresa e(ou) preço associados e(ou) validade do orçamento e(ou) modalidade de cálculo associados - B06.03",
IF(AND(L748&lt;&gt;"",OR(K748="",I748="",M748="",O745="")),"Preenchimento incompleto: fonte do preço sem empresa e(ou) preço associados e(ou) validade do orçamento e(ou) modalidade de cálculo associados - B06.04",
IF(AND(L749&lt;&gt;"",OR(K749="",I749="",M749="",O745="")),"Preenchimento incompleto: fonte do preço sem empresa e(ou) preço associados e(ou) validade do orçamento e(ou) modalidade de cálculo associados - B06.05",
IF(AND(M745&lt;&gt;"",OR(K745="",I745="",L745="",O745="")),"Preenchimento incompleto: validade do orçamento sem empresa e(ou) preço associados e(ou) fonte do preço e(ou) modalidade de cálculo associados - B07.01",
IF(AND(M746&lt;&gt;"",OR(K746="",I746="",L746="",O745="")),"Preenchimento incompleto: validade do orçamento sem empresa e(ou) preço associados e(ou) fonte do preço e(ou) modalidade de cálculo associados - B07.02",
IF(AND(M747&lt;&gt;"",OR(K747="",I747="",L747="",O745="")),"Preenchimento incompleto: validade do orçamento sem empresa e(ou) preço associados e(ou) fonte do preço e(ou) modalidade de cálculo associados - B07.03",
IF(AND(M748&lt;&gt;"",OR(K748="",I748="",L748="",O745="")),"Preenchimento incompleto: validade do orçamento sem empresa e(ou) preço associados e(ou) fonte do preço e(ou) modalidade de cálculo associados - B07.04",
IF(AND(M749&lt;&gt;"",OR(K749="",I749="",L749="",O745="")),"Preenchimento incompleto: validade do orçamento sem empresa e(ou) preço associados e(ou) fonte do preço e(ou) modalidade de cálculo associados - B07.05",
IF(O745="","Preenchimento incompleto: modalidade de cálculo não informada - B08.01",
IF(V745="Erro: há repetição de empresa de mídia especializada para o item sendo precificado - B09.01a05","Erro: há repetição de empresa de mídia especializada para o item sendo precificado - B09.01a05",
IF(W745="Erro: há repetição de empresa de orçamento de empresa para o item sendo precificado - B10.01a05","Erro: há repetição de empresa de orçamento de empresa para o item sendo precificado - B10.01a05",
IF(X745="Erro: a fonte de preços informada é incompatível com compras governamentais - B11.01a05","Erro: a fonte de preços informada é incompatível com compras governamentais - B11.01a05",
IF(Y745="Erro: a fonte de preços informada é incompatível com compras governamentais - B12.01a05","Erro: a fonte de preços informada é incompatível com compras governamentais - B12.01a05",
IF(Z745="Erro: há linhas sendo puladas - B13.01a04","Erro: há linhas sendo puladas - B13.01a04",
IF(AA745="Erro: há linhas sendo puladas - B14.01a05","Erro: há linhas sendo puladas - B14.01a05",
IF(AB745="Erro: há linhas sendo puladas - B15.01a05","Erro: há linhas sendo puladas - B15.01a05",
IF(AC745="Erro: há linhas sendo puladas - B16.01a05","Erro: há linhas sendo puladas - B16.01a05",
IF(AND(P745&lt;&gt;"",P745=0),"Preenchimento incompleto: número de propostas válidas igual a zero - B17.01",
"Preenchimento correto"))))))))))))))))))))))))))))))))))</f>
        <v/>
      </c>
      <c r="U745" s="23"/>
      <c r="V745" s="121" t="str">
        <f t="shared" ref="V745" si="2629" xml:space="preserve">
IF(COUNTIFS(I745:I749,I745,L745:L749,"=Mídia especializada")&gt;1,"Erro: há repetição de empresa de mídia especializada para o item sendo precificado - B09.01a05",
IF(COUNTIFS(I745:I749,I746,L745:L749,"=Mídia especializada")&gt;1,"Erro: há repetição de empresa de mídia especializada para o item sendo precificado - B09.01a05",
IF(COUNTIFS(I745:I749,I747,L745:L749,"=Mídia especializada")&gt;1,"Erro: há repetição de empresa de mídia especializada para o item sendo precificado - B09.01a05",
IF(COUNTIFS(I745:I749,I748,L745:L749,"=Mídia especializada")&gt;1,"Erro: há repetição de empresa de mídia especializada para o item sendo precificado - B09.01a05",
IF(COUNTIFS(I745:I749,I749,L745:L749,"=Mídia especializada")&gt;1,"Erro: há repetição de empresa de mídia especializada para o item sendo precificado - B09.01a05",
"***")))))</f>
        <v>***</v>
      </c>
      <c r="W745" s="119" t="str">
        <f t="shared" ref="W745" si="2630" xml:space="preserve">
IF(COUNTIFS(I745:I749,I745,L745:L749,"=Orçamento de empresa")&gt;1,"Erro: há repetição de empresa de orçamento de empresa para o item sendo precificado - B10.01a05",
IF(COUNTIFS(I745:I749,I746,L745:L749,"=Orçamento de empresa")&gt;1,"Erro: há repetição de empresa de orçamento de empresa para o item sendo precificado - B10.01a05",
IF(COUNTIFS(I745:I749,I747,L745:L749,"=Orçamento de empresa")&gt;1,"Erro: há repetição de empresa de orçamento de empresa para o item sendo precificado - B10.01a05",
IF(COUNTIFS(I745:I749,I748,L745:L749,"=Orçamento de empresa")&gt;1,"Erro: há repetição de empresa de orçamento de empresa para o item sendo precificado - B10.01a05",
IF(COUNTIFS(I745:I749,I749,L745:L749,"=Orçamento de empresa")&gt;1,"Erro: há repetição de empresa de orçamento de empresa para o item sendo precificado - B10.01a05",
"***")))))</f>
        <v>***</v>
      </c>
      <c r="X745" s="119" t="str">
        <f t="shared" ref="X745" si="2631" xml:space="preserve">
IF(AND(I745="Compras governamentais",K745&lt;&gt;"",L745="Orçamento de empresa"),"Erro: a fonte de preços informada é incompatível com compras governamentais - B11.01a05",
IF(AND(I746="Compras governamentais",K746&lt;&gt;"",L746="Orçamento de empresa"),"Erro: a fonte de preços informada é incompatível com compras governamentais - B11.01a05",
IF(AND(I747="Compras governamentais",K747&lt;&gt;"",L747="Orçamento de empresa"),"Erro: a fonte de preços informada é incompatível com compras governamentais - B11.01a05",
IF(AND(I748="Compras governamentais",K748&lt;&gt;"",L748="Orçamento de empresa"),"Erro: a fonte de preços informada é incompatível com compras governamentais - B11.01a05",
IF(AND(I749="Compras governamentais",K749&lt;&gt;"",L749="Orçamento de empresa"),"Erro: a fonte de preços informada é incompatível com compras governamentais - B11.01a05",
"***")))))</f>
        <v>***</v>
      </c>
      <c r="Y745" s="119" t="str">
        <f t="shared" ref="Y745" si="2632" xml:space="preserve">
IF(AND(I745="Compras governamentais",K745&lt;&gt;"",L745="Mídia especializada"),"Erro: a fonte de preços informada é incompatível com compras governamentais - B12.01a05",
IF(AND(I746="Compras governamentais",K746&lt;&gt;"",L746="Mídia especializada"),"Erro: a fonte de preços informada é incompatível com compras governamentais - B12.01a05",
IF(AND(I747="Compras governamentais",K747&lt;&gt;"",L747="Mídia especializada"),"Erro: a fonte de preços informada é incompatível com compras governamentais - B12.01a05",
IF(AND(I748="Compras governamentais",K748&lt;&gt;"",L748="Mídia especializada"),"Erro: a fonte de preços informada é incompatível com compras governamentais - B12.01a05",
IF(AND(I749="Compras governamentais",K749&lt;&gt;"",L749="Mídia especializada"),"Erro: a fonte de preços informada é incompatível com compras governamentais - B12.01a05",
"***")))))</f>
        <v>***</v>
      </c>
      <c r="Z745" s="119" t="str">
        <f t="shared" ref="Z745" si="2633" xml:space="preserve">
IF(AND(I746&lt;&gt;"",OR(I745="")),"Erro: há linhas sendo puladas - B13.01a04",
IF(AND(I747&lt;&gt;"",OR(I745="",I746="")),"Erro: há linhas sendo puladas - B13.01a04",
IF(AND(I748&lt;&gt;"",OR(I745="",I746="",I747="")),"Erro: há linhas sendo puladas - B13.01a04",
IF(AND(I749&lt;&gt;"",OR(I745="",I746="",I747="",I748="")),"Erro: há linhas sendo puladas - B13.01a04",
"***"))))</f>
        <v>***</v>
      </c>
      <c r="AA745" s="119" t="str">
        <f t="shared" ref="AA745" si="2634" xml:space="preserve">
IF(AND(K746&lt;&gt;"",OR(K745="")),"Erro: há linhas sendo puladas - B14.01a05",
IF(AND(K747&lt;&gt;"",OR(K745="",K746="")),"Erro: há linhas sendo puladas - B14.01a05",
IF(AND(K748&lt;&gt;"",OR(K745="",K746="",K747="")),"Erro: há linhas sendo puladas - B14.01a05",
IF(AND(K749&lt;&gt;"",OR(K745="",K746="",K747="",K748="")),"Erro: há linhas sendo puladas - B14.01a05",
"***"))))</f>
        <v>***</v>
      </c>
      <c r="AB745" s="119" t="str">
        <f t="shared" ref="AB745" si="2635" xml:space="preserve">
IF(AND(L746&lt;&gt;"",OR(L745="")),"Erro: há linhas sendo puladas - B15.01a05",
IF(AND(L747&lt;&gt;"",OR(L745="",L746="")),"Erro: há linhas sendo puladas - B15.01a05",
IF(AND(L748&lt;&gt;"",OR(L745="",L746="",L747="")),"Erro: há linhas sendo puladas - B15.01a05",
IF(AND(L749&lt;&gt;"",OR(L745="",L746="",L747="",L748="")),"Erro: há linhas sendo puladas - B15.01a05",
"***"))))</f>
        <v>***</v>
      </c>
      <c r="AC745" s="119" t="str">
        <f t="shared" ref="AC745" si="2636" xml:space="preserve">
IF(AND(M746&lt;&gt;"",OR(M745="")),"Erro: há linhas sendo puladas - B16.01a05",
IF(AND(M747&lt;&gt;"",OR(M745="",M746="")),"Erro: há linhas sendo puladas - B16.01a05",
IF(AND(M748&lt;&gt;"",OR(M745="",M746="",M747="")),"Erro: há linhas sendo puladas - B16.01a05",
IF(AND(M749&lt;&gt;"",OR(M745="",M746="",M747="",M748="")),"Erro: há linhas sendo puladas - B16.01a05",
"***"))))</f>
        <v>***</v>
      </c>
      <c r="AD745" s="131" t="str">
        <f t="shared" ref="AD745" si="2637" xml:space="preserve">
IF(T745&lt;&gt;"Preenchimento correto","",
IF(K745="","",
IF(M745="Não válido","",
K745)))</f>
        <v/>
      </c>
    </row>
    <row r="746" spans="1:30" ht="15" customHeight="1">
      <c r="A746" s="291"/>
      <c r="B746" s="216"/>
      <c r="C746" s="217"/>
      <c r="D746" s="218"/>
      <c r="E746" s="219"/>
      <c r="F746" s="220"/>
      <c r="G746" s="221"/>
      <c r="H746" s="35">
        <v>2</v>
      </c>
      <c r="I746" s="172"/>
      <c r="J746" s="36" t="str">
        <f xml:space="preserve">
IF(I746="","",
VLOOKUP(I746,'BD EMPRES'!$B$8:$C$507,2,FALSE))</f>
        <v/>
      </c>
      <c r="K746" s="178"/>
      <c r="L746" s="179"/>
      <c r="M746" s="179"/>
      <c r="N746" s="180"/>
      <c r="O746" s="223"/>
      <c r="P746" s="228"/>
      <c r="Q746" s="230"/>
      <c r="R746" s="232"/>
      <c r="S746" s="234"/>
      <c r="T746" s="236"/>
      <c r="U746" s="23"/>
      <c r="V746" s="122"/>
      <c r="W746" s="118"/>
      <c r="X746" s="118"/>
      <c r="Y746" s="118"/>
      <c r="Z746" s="118"/>
      <c r="AA746" s="118"/>
      <c r="AB746" s="118"/>
      <c r="AC746" s="118"/>
      <c r="AD746" s="132" t="str">
        <f t="shared" ref="AD746" si="2638" xml:space="preserve">
IF(T745&lt;&gt;"Preenchimento correto","",
IF(K746="","",
IF(M746="Não válido","",
K746)))</f>
        <v/>
      </c>
    </row>
    <row r="747" spans="1:30" ht="15" customHeight="1">
      <c r="A747" s="291"/>
      <c r="B747" s="216"/>
      <c r="C747" s="217"/>
      <c r="D747" s="218"/>
      <c r="E747" s="219"/>
      <c r="F747" s="220"/>
      <c r="G747" s="221"/>
      <c r="H747" s="35">
        <v>3</v>
      </c>
      <c r="I747" s="172"/>
      <c r="J747" s="36" t="str">
        <f xml:space="preserve">
IF(I747="","",
VLOOKUP(I747,'BD EMPRES'!$B$8:$C$507,2,FALSE))</f>
        <v/>
      </c>
      <c r="K747" s="178"/>
      <c r="L747" s="179"/>
      <c r="M747" s="179"/>
      <c r="N747" s="180"/>
      <c r="O747" s="223"/>
      <c r="P747" s="228"/>
      <c r="Q747" s="230"/>
      <c r="R747" s="232"/>
      <c r="S747" s="234"/>
      <c r="T747" s="236"/>
      <c r="U747" s="23"/>
      <c r="V747" s="122"/>
      <c r="W747" s="118"/>
      <c r="X747" s="118"/>
      <c r="Y747" s="118"/>
      <c r="Z747" s="118"/>
      <c r="AA747" s="118"/>
      <c r="AB747" s="118"/>
      <c r="AC747" s="118"/>
      <c r="AD747" s="132" t="str">
        <f t="shared" ref="AD747" si="2639" xml:space="preserve">
IF(T745&lt;&gt;"Preenchimento correto","",
IF(K747="","",
IF(M747="Não válido","",
K747)))</f>
        <v/>
      </c>
    </row>
    <row r="748" spans="1:30" ht="15" customHeight="1">
      <c r="A748" s="291"/>
      <c r="B748" s="216"/>
      <c r="C748" s="217"/>
      <c r="D748" s="218"/>
      <c r="E748" s="219"/>
      <c r="F748" s="220"/>
      <c r="G748" s="221"/>
      <c r="H748" s="35">
        <v>4</v>
      </c>
      <c r="I748" s="172"/>
      <c r="J748" s="36" t="str">
        <f xml:space="preserve">
IF(I748="","",
VLOOKUP(I748,'BD EMPRES'!$B$8:$C$507,2,FALSE))</f>
        <v/>
      </c>
      <c r="K748" s="178"/>
      <c r="L748" s="179"/>
      <c r="M748" s="179"/>
      <c r="N748" s="180"/>
      <c r="O748" s="223"/>
      <c r="P748" s="228"/>
      <c r="Q748" s="230"/>
      <c r="R748" s="232"/>
      <c r="S748" s="234"/>
      <c r="T748" s="236"/>
      <c r="U748" s="23"/>
      <c r="V748" s="122"/>
      <c r="W748" s="118"/>
      <c r="X748" s="118"/>
      <c r="Y748" s="118"/>
      <c r="Z748" s="118"/>
      <c r="AA748" s="118"/>
      <c r="AB748" s="118"/>
      <c r="AC748" s="118"/>
      <c r="AD748" s="132" t="str">
        <f t="shared" ref="AD748" si="2640" xml:space="preserve">
IF(T745&lt;&gt;"Preenchimento correto","",
IF(K748="","",
IF(M748="Não válido","",
K748)))</f>
        <v/>
      </c>
    </row>
    <row r="749" spans="1:30" ht="15" customHeight="1">
      <c r="A749" s="292"/>
      <c r="B749" s="216"/>
      <c r="C749" s="217"/>
      <c r="D749" s="218"/>
      <c r="E749" s="219"/>
      <c r="F749" s="220"/>
      <c r="G749" s="221"/>
      <c r="H749" s="37">
        <v>5</v>
      </c>
      <c r="I749" s="172"/>
      <c r="J749" s="38" t="str">
        <f xml:space="preserve">
IF(I749="","",
VLOOKUP(I749,'BD EMPRES'!$B$8:$C$507,2,FALSE))</f>
        <v/>
      </c>
      <c r="K749" s="183"/>
      <c r="L749" s="181"/>
      <c r="M749" s="181"/>
      <c r="N749" s="182"/>
      <c r="O749" s="224"/>
      <c r="P749" s="228"/>
      <c r="Q749" s="230"/>
      <c r="R749" s="232"/>
      <c r="S749" s="234"/>
      <c r="T749" s="236"/>
      <c r="U749" s="23"/>
      <c r="V749" s="133"/>
      <c r="W749" s="134"/>
      <c r="X749" s="134"/>
      <c r="Y749" s="134"/>
      <c r="Z749" s="134"/>
      <c r="AA749" s="134"/>
      <c r="AB749" s="134"/>
      <c r="AC749" s="134"/>
      <c r="AD749" s="135" t="str">
        <f t="shared" ref="AD749" si="2641" xml:space="preserve">
IF(T745&gt;"Preenchimento correto","",
IF(K749="","",
IF(M749="Não válido","",
K749)))</f>
        <v/>
      </c>
    </row>
    <row r="750" spans="1:30" ht="15" customHeight="1">
      <c r="A750" s="290"/>
      <c r="B750" s="216" t="str">
        <f>IF(OR('BD ITEM'!$Q160&lt;&gt;"Preenchimento correto"),"",'BD ITEM'!B160)</f>
        <v/>
      </c>
      <c r="C750" s="217" t="str">
        <f>IF(OR('BD ITEM'!$Q160&lt;&gt;"Preenchimento correto"),"",'BD ITEM'!C160)</f>
        <v/>
      </c>
      <c r="D750" s="218" t="str">
        <f>IF(OR('BD ITEM'!$Q160&lt;&gt;"Preenchimento correto"),"",'BD ITEM'!D160)</f>
        <v/>
      </c>
      <c r="E750" s="219" t="str">
        <f>IF(OR('BD ITEM'!$Q160&lt;&gt;"Preenchimento correto"),"",'BD ITEM'!J160)</f>
        <v/>
      </c>
      <c r="F750" s="220" t="str">
        <f>IF(OR('BD ITEM'!$Q160&lt;&gt;"Preenchimento correto"),"",'BD ITEM'!K160)</f>
        <v/>
      </c>
      <c r="G750" s="221" t="str">
        <f>IF(OR('BD ITEM'!$Q160&lt;&gt;"Preenchimento correto"),"",'BD ITEM'!L160)</f>
        <v/>
      </c>
      <c r="H750" s="39">
        <v>1</v>
      </c>
      <c r="I750" s="173"/>
      <c r="J750" s="34" t="str">
        <f xml:space="preserve">
IF(I750="","",
VLOOKUP(I750,'BD EMPRES'!$B$8:$C$507,2,FALSE))</f>
        <v/>
      </c>
      <c r="K750" s="175"/>
      <c r="L750" s="176"/>
      <c r="M750" s="176"/>
      <c r="N750" s="177"/>
      <c r="O750" s="222"/>
      <c r="P750" s="228" t="str">
        <f t="shared" ref="P750" si="2642" xml:space="preserve">
IF(AND(K750="",K751="",K752="",K753="",K754=""),"",
COUNTIFS(K750:K754,"&lt;&gt;""",M750:M754,"=Válido"))</f>
        <v/>
      </c>
      <c r="Q750" s="230" t="str">
        <f t="shared" ref="Q750" si="2643" xml:space="preserve">
IF(T750&lt;&gt;"Preenchimento correto","",
IF(P750=1,0,
IF(P750=0,"",
IF(P750="","",
ROUND(_xlfn.STDEV.S(AD750:AD754)/AVERAGE(AD750:AD754),4)))))</f>
        <v/>
      </c>
      <c r="R750" s="232" t="str">
        <f t="shared" ref="R750" si="2644" xml:space="preserve">
IF(T750&lt;&gt;"Preenchimento correto","",
IF(P750="","",
IF(P750=0,"",
IF(O750="","",
IF(O750="Menor valor",MIN(AD750:AD754),
IF(AND(O750="Tend. central",Q750&lt;=0.25),ROUND(AVERAGE(AD750:AD754),2),
IF(AND(O750="Tend. central",Q750&gt;0.25),ROUND(MEDIAN(AD750:AD754),2))))))))</f>
        <v/>
      </c>
      <c r="S750" s="234" t="str">
        <f t="shared" ref="S750" si="2645" xml:space="preserve">
IF(T750&lt;&gt;"Preenchimento correto","",
IF(O750="","",
IF(P750="","",
IF(P750=0,"",
IF(OR(G750="",R750=""),"",
G750*R750)))))</f>
        <v/>
      </c>
      <c r="T750" s="236" t="str">
        <f t="shared" ref="T750" si="2646" xml:space="preserve">
IF(AND(A750="",B750="",I750="",I751="",I752="",I753="",I754="",K750="",K751="",K752="",K753="",K754="",L750="",L751="",L752="",L753="",L754="",M750="",M751="",M752="",M753="",M754="",O750=""),"",
IF(A750="","Preenchimento incompleto: falta informar o ID SEC - B01.01",
IF(AND(A750&lt;&gt;"",B750&lt;&gt;"",I750="",I751="",I752="",I753="",I754="",K750="",K751="",K752="",K753="",K754="",L750="",L751="",L752="",L753="",L754="",M750="",M751="",M752="",M753="",M754="",O750=""),"Preenchimento incompleto: item sem nenhuma informação de empresa e preço e fonte de preço e validade do orçamento e modalidade de cálculo - B02.01",
IF(AND(B750="",OR(I750&lt;&gt;"",I751&lt;&gt;"",I752&lt;&gt;"",I753&lt;&gt;"",I754&lt;&gt;"",K750&lt;&gt;"",K751&lt;&gt;"",K752&lt;&gt;"",K753&lt;&gt;"",K754&lt;&gt;"",L750&lt;&gt;"",L751&lt;&gt;"",L752&lt;&gt;"",L753&lt;&gt;"",L754&lt;&gt;"",M750&lt;&gt;"",M751&lt;&gt;"",M752&lt;&gt;"",M753&lt;&gt;"",M754&lt;&gt;"",O750&lt;&gt;"")),"Erro: há empresa(s) e/ou preço(s) e/ou fonte(s) de preço e/ou validade(s) do orçamento e/ou modalidade de cálculo informados para item inexistente - B03.01",
IF(AND(I750&lt;&gt;"",OR(K750="",L750="",M750="",O750="")),"Preenchimento incompleto: empresa sem preço e(ou) fonte de preço e(ou) validade do orçamento e(ou) modalidade de cálculo associados - B04.01",
IF(AND(I751&lt;&gt;"",OR(K751="",L751="",M751="",O750="")),"Preenchimento incompleto: empresa sem preço e(ou) fonte de preço e(ou) validade do orçamento e(ou) modalidade de cálculo associados - B04.02",
IF(AND(I752&lt;&gt;"",OR(K752="",L752="",M752="",O750="")),"Preenchimento incompleto: empresa sem preço e(ou) fonte de preço e(ou) validade do orçamento e(ou) modalidade de cálculo associados - B04.03",
IF(AND(I753&lt;&gt;"",OR(K753="",L753="",M753="",O750="")),"Preenchimento incompleto: empresa sem preço e(ou) fonte de preço e(ou) validade do orçamento e(ou) modalidade de cálculo associados - B04.04",
IF(AND(I754&lt;&gt;"",OR(K754="",L754="",M754="",O750="")),"Preenchimento incompleto: empresa sem preço e(ou) fonte de preço e(ou) validade do orçamento e(ou) modalidade de cálculo associados - B04.05",
IF(AND(K750&lt;&gt;"",OR(I750="",L750="",M750="",O750="")),"Preenchimento incompleto: preço sem empresa e(ou) fonte do preço associados e(ou) validade do orçamento e(ou) modalidade de cálculo associados - B05.01",
IF(AND(K751&lt;&gt;"",OR(I751="",L751="",M751="",O750="")),"Preenchimento incompleto: preço sem empresa e(ou) fonte do preço associados e(ou) validade do orçamento e(ou) modalidade de cálculo associados - B05.02",
IF(AND(K752&lt;&gt;"",OR(I752="",L752="",M752="",O750="")),"Preenchimento incompleto: preço sem empresa e(ou) fonte do preço associados e(ou) validade do orçamento e(ou) modalidade de cálculo associados - B05.03",
IF(AND(K753&lt;&gt;"",OR(I753="",L753="",M753="",O750="")),"Preenchimento incompleto: preço sem empresa e(ou) fonte do preço associados e(ou) validade do orçamento e(ou) modalidade de cálculo associados - B05.04",
IF(AND(K754&lt;&gt;"",OR(I754="",L754="",M754="",O750="")),"Preenchimento incompleto: preço sem empresa e(ou) fonte do preço associados e(ou) validade do orçamento e(ou) modalidade de cálculo associados - B05.05",
IF(AND(L750&lt;&gt;"",OR(K750="",I750="",M750="",O750="")),"Preenchimento incompleto: fonte do preço sem empresa e(ou) preço associados e(ou) validade do orçamento e(ou) modalidade de cálculo associados - B06.01",
IF(AND(L751&lt;&gt;"",OR(K751="",I751="",M751="",O750="")),"Preenchimento incompleto: fonte do preço sem empresa e(ou) preço associados e(ou) validade do orçamento e(ou) modalidade de cálculo associados - B06.02",
IF(AND(L752&lt;&gt;"",OR(K752="",I752="",M752="",O750="")),"Preenchimento incompleto: fonte do preço sem empresa e(ou) preço associados e(ou) validade do orçamento e(ou) modalidade de cálculo associados - B06.03",
IF(AND(L753&lt;&gt;"",OR(K753="",I753="",M753="",O750="")),"Preenchimento incompleto: fonte do preço sem empresa e(ou) preço associados e(ou) validade do orçamento e(ou) modalidade de cálculo associados - B06.04",
IF(AND(L754&lt;&gt;"",OR(K754="",I754="",M754="",O750="")),"Preenchimento incompleto: fonte do preço sem empresa e(ou) preço associados e(ou) validade do orçamento e(ou) modalidade de cálculo associados - B06.05",
IF(AND(M750&lt;&gt;"",OR(K750="",I750="",L750="",O750="")),"Preenchimento incompleto: validade do orçamento sem empresa e(ou) preço associados e(ou) fonte do preço e(ou) modalidade de cálculo associados - B07.01",
IF(AND(M751&lt;&gt;"",OR(K751="",I751="",L751="",O750="")),"Preenchimento incompleto: validade do orçamento sem empresa e(ou) preço associados e(ou) fonte do preço e(ou) modalidade de cálculo associados - B07.02",
IF(AND(M752&lt;&gt;"",OR(K752="",I752="",L752="",O750="")),"Preenchimento incompleto: validade do orçamento sem empresa e(ou) preço associados e(ou) fonte do preço e(ou) modalidade de cálculo associados - B07.03",
IF(AND(M753&lt;&gt;"",OR(K753="",I753="",L753="",O750="")),"Preenchimento incompleto: validade do orçamento sem empresa e(ou) preço associados e(ou) fonte do preço e(ou) modalidade de cálculo associados - B07.04",
IF(AND(M754&lt;&gt;"",OR(K754="",I754="",L754="",O750="")),"Preenchimento incompleto: validade do orçamento sem empresa e(ou) preço associados e(ou) fonte do preço e(ou) modalidade de cálculo associados - B07.05",
IF(O750="","Preenchimento incompleto: modalidade de cálculo não informada - B08.01",
IF(V750="Erro: há repetição de empresa de mídia especializada para o item sendo precificado - B09.01a05","Erro: há repetição de empresa de mídia especializada para o item sendo precificado - B09.01a05",
IF(W750="Erro: há repetição de empresa de orçamento de empresa para o item sendo precificado - B10.01a05","Erro: há repetição de empresa de orçamento de empresa para o item sendo precificado - B10.01a05",
IF(X750="Erro: a fonte de preços informada é incompatível com compras governamentais - B11.01a05","Erro: a fonte de preços informada é incompatível com compras governamentais - B11.01a05",
IF(Y750="Erro: a fonte de preços informada é incompatível com compras governamentais - B12.01a05","Erro: a fonte de preços informada é incompatível com compras governamentais - B12.01a05",
IF(Z750="Erro: há linhas sendo puladas - B13.01a04","Erro: há linhas sendo puladas - B13.01a04",
IF(AA750="Erro: há linhas sendo puladas - B14.01a05","Erro: há linhas sendo puladas - B14.01a05",
IF(AB750="Erro: há linhas sendo puladas - B15.01a05","Erro: há linhas sendo puladas - B15.01a05",
IF(AC750="Erro: há linhas sendo puladas - B16.01a05","Erro: há linhas sendo puladas - B16.01a05",
IF(AND(P750&lt;&gt;"",P750=0),"Preenchimento incompleto: número de propostas válidas igual a zero - B17.01",
"Preenchimento correto"))))))))))))))))))))))))))))))))))</f>
        <v/>
      </c>
      <c r="U750" s="23"/>
      <c r="V750" s="121" t="str">
        <f t="shared" ref="V750" si="2647" xml:space="preserve">
IF(COUNTIFS(I750:I754,I750,L750:L754,"=Mídia especializada")&gt;1,"Erro: há repetição de empresa de mídia especializada para o item sendo precificado - B09.01a05",
IF(COUNTIFS(I750:I754,I751,L750:L754,"=Mídia especializada")&gt;1,"Erro: há repetição de empresa de mídia especializada para o item sendo precificado - B09.01a05",
IF(COUNTIFS(I750:I754,I752,L750:L754,"=Mídia especializada")&gt;1,"Erro: há repetição de empresa de mídia especializada para o item sendo precificado - B09.01a05",
IF(COUNTIFS(I750:I754,I753,L750:L754,"=Mídia especializada")&gt;1,"Erro: há repetição de empresa de mídia especializada para o item sendo precificado - B09.01a05",
IF(COUNTIFS(I750:I754,I754,L750:L754,"=Mídia especializada")&gt;1,"Erro: há repetição de empresa de mídia especializada para o item sendo precificado - B09.01a05",
"***")))))</f>
        <v>***</v>
      </c>
      <c r="W750" s="119" t="str">
        <f t="shared" ref="W750" si="2648" xml:space="preserve">
IF(COUNTIFS(I750:I754,I750,L750:L754,"=Orçamento de empresa")&gt;1,"Erro: há repetição de empresa de orçamento de empresa para o item sendo precificado - B10.01a05",
IF(COUNTIFS(I750:I754,I751,L750:L754,"=Orçamento de empresa")&gt;1,"Erro: há repetição de empresa de orçamento de empresa para o item sendo precificado - B10.01a05",
IF(COUNTIFS(I750:I754,I752,L750:L754,"=Orçamento de empresa")&gt;1,"Erro: há repetição de empresa de orçamento de empresa para o item sendo precificado - B10.01a05",
IF(COUNTIFS(I750:I754,I753,L750:L754,"=Orçamento de empresa")&gt;1,"Erro: há repetição de empresa de orçamento de empresa para o item sendo precificado - B10.01a05",
IF(COUNTIFS(I750:I754,I754,L750:L754,"=Orçamento de empresa")&gt;1,"Erro: há repetição de empresa de orçamento de empresa para o item sendo precificado - B10.01a05",
"***")))))</f>
        <v>***</v>
      </c>
      <c r="X750" s="119" t="str">
        <f t="shared" ref="X750" si="2649" xml:space="preserve">
IF(AND(I750="Compras governamentais",K750&lt;&gt;"",L750="Orçamento de empresa"),"Erro: a fonte de preços informada é incompatível com compras governamentais - B11.01a05",
IF(AND(I751="Compras governamentais",K751&lt;&gt;"",L751="Orçamento de empresa"),"Erro: a fonte de preços informada é incompatível com compras governamentais - B11.01a05",
IF(AND(I752="Compras governamentais",K752&lt;&gt;"",L752="Orçamento de empresa"),"Erro: a fonte de preços informada é incompatível com compras governamentais - B11.01a05",
IF(AND(I753="Compras governamentais",K753&lt;&gt;"",L753="Orçamento de empresa"),"Erro: a fonte de preços informada é incompatível com compras governamentais - B11.01a05",
IF(AND(I754="Compras governamentais",K754&lt;&gt;"",L754="Orçamento de empresa"),"Erro: a fonte de preços informada é incompatível com compras governamentais - B11.01a05",
"***")))))</f>
        <v>***</v>
      </c>
      <c r="Y750" s="119" t="str">
        <f t="shared" ref="Y750" si="2650" xml:space="preserve">
IF(AND(I750="Compras governamentais",K750&lt;&gt;"",L750="Mídia especializada"),"Erro: a fonte de preços informada é incompatível com compras governamentais - B12.01a05",
IF(AND(I751="Compras governamentais",K751&lt;&gt;"",L751="Mídia especializada"),"Erro: a fonte de preços informada é incompatível com compras governamentais - B12.01a05",
IF(AND(I752="Compras governamentais",K752&lt;&gt;"",L752="Mídia especializada"),"Erro: a fonte de preços informada é incompatível com compras governamentais - B12.01a05",
IF(AND(I753="Compras governamentais",K753&lt;&gt;"",L753="Mídia especializada"),"Erro: a fonte de preços informada é incompatível com compras governamentais - B12.01a05",
IF(AND(I754="Compras governamentais",K754&lt;&gt;"",L754="Mídia especializada"),"Erro: a fonte de preços informada é incompatível com compras governamentais - B12.01a05",
"***")))))</f>
        <v>***</v>
      </c>
      <c r="Z750" s="119" t="str">
        <f t="shared" ref="Z750" si="2651" xml:space="preserve">
IF(AND(I751&lt;&gt;"",OR(I750="")),"Erro: há linhas sendo puladas - B13.01a04",
IF(AND(I752&lt;&gt;"",OR(I750="",I751="")),"Erro: há linhas sendo puladas - B13.01a04",
IF(AND(I753&lt;&gt;"",OR(I750="",I751="",I752="")),"Erro: há linhas sendo puladas - B13.01a04",
IF(AND(I754&lt;&gt;"",OR(I750="",I751="",I752="",I753="")),"Erro: há linhas sendo puladas - B13.01a04",
"***"))))</f>
        <v>***</v>
      </c>
      <c r="AA750" s="119" t="str">
        <f t="shared" ref="AA750" si="2652" xml:space="preserve">
IF(AND(K751&lt;&gt;"",OR(K750="")),"Erro: há linhas sendo puladas - B14.01a05",
IF(AND(K752&lt;&gt;"",OR(K750="",K751="")),"Erro: há linhas sendo puladas - B14.01a05",
IF(AND(K753&lt;&gt;"",OR(K750="",K751="",K752="")),"Erro: há linhas sendo puladas - B14.01a05",
IF(AND(K754&lt;&gt;"",OR(K750="",K751="",K752="",K753="")),"Erro: há linhas sendo puladas - B14.01a05",
"***"))))</f>
        <v>***</v>
      </c>
      <c r="AB750" s="119" t="str">
        <f t="shared" ref="AB750" si="2653" xml:space="preserve">
IF(AND(L751&lt;&gt;"",OR(L750="")),"Erro: há linhas sendo puladas - B15.01a05",
IF(AND(L752&lt;&gt;"",OR(L750="",L751="")),"Erro: há linhas sendo puladas - B15.01a05",
IF(AND(L753&lt;&gt;"",OR(L750="",L751="",L752="")),"Erro: há linhas sendo puladas - B15.01a05",
IF(AND(L754&lt;&gt;"",OR(L750="",L751="",L752="",L753="")),"Erro: há linhas sendo puladas - B15.01a05",
"***"))))</f>
        <v>***</v>
      </c>
      <c r="AC750" s="119" t="str">
        <f t="shared" ref="AC750" si="2654" xml:space="preserve">
IF(AND(M751&lt;&gt;"",OR(M750="")),"Erro: há linhas sendo puladas - B16.01a05",
IF(AND(M752&lt;&gt;"",OR(M750="",M751="")),"Erro: há linhas sendo puladas - B16.01a05",
IF(AND(M753&lt;&gt;"",OR(M750="",M751="",M752="")),"Erro: há linhas sendo puladas - B16.01a05",
IF(AND(M754&lt;&gt;"",OR(M750="",M751="",M752="",M753="")),"Erro: há linhas sendo puladas - B16.01a05",
"***"))))</f>
        <v>***</v>
      </c>
      <c r="AD750" s="131" t="str">
        <f t="shared" ref="AD750" si="2655" xml:space="preserve">
IF(T750&lt;&gt;"Preenchimento correto","",
IF(K750="","",
IF(M750="Não válido","",
K750)))</f>
        <v/>
      </c>
    </row>
    <row r="751" spans="1:30" ht="15" customHeight="1">
      <c r="A751" s="291"/>
      <c r="B751" s="216"/>
      <c r="C751" s="217"/>
      <c r="D751" s="218"/>
      <c r="E751" s="219"/>
      <c r="F751" s="220"/>
      <c r="G751" s="221"/>
      <c r="H751" s="35">
        <v>2</v>
      </c>
      <c r="I751" s="172"/>
      <c r="J751" s="36" t="str">
        <f xml:space="preserve">
IF(I751="","",
VLOOKUP(I751,'BD EMPRES'!$B$8:$C$507,2,FALSE))</f>
        <v/>
      </c>
      <c r="K751" s="178"/>
      <c r="L751" s="179"/>
      <c r="M751" s="179"/>
      <c r="N751" s="180"/>
      <c r="O751" s="223"/>
      <c r="P751" s="228"/>
      <c r="Q751" s="230"/>
      <c r="R751" s="232"/>
      <c r="S751" s="234"/>
      <c r="T751" s="236"/>
      <c r="U751" s="23"/>
      <c r="V751" s="122"/>
      <c r="W751" s="118"/>
      <c r="X751" s="118"/>
      <c r="Y751" s="118"/>
      <c r="Z751" s="118"/>
      <c r="AA751" s="118"/>
      <c r="AB751" s="118"/>
      <c r="AC751" s="118"/>
      <c r="AD751" s="132" t="str">
        <f t="shared" ref="AD751" si="2656" xml:space="preserve">
IF(T750&lt;&gt;"Preenchimento correto","",
IF(K751="","",
IF(M751="Não válido","",
K751)))</f>
        <v/>
      </c>
    </row>
    <row r="752" spans="1:30" ht="15" customHeight="1">
      <c r="A752" s="291"/>
      <c r="B752" s="216"/>
      <c r="C752" s="217"/>
      <c r="D752" s="218"/>
      <c r="E752" s="219"/>
      <c r="F752" s="220"/>
      <c r="G752" s="221"/>
      <c r="H752" s="35">
        <v>3</v>
      </c>
      <c r="I752" s="172"/>
      <c r="J752" s="36" t="str">
        <f xml:space="preserve">
IF(I752="","",
VLOOKUP(I752,'BD EMPRES'!$B$8:$C$507,2,FALSE))</f>
        <v/>
      </c>
      <c r="K752" s="178"/>
      <c r="L752" s="179"/>
      <c r="M752" s="179"/>
      <c r="N752" s="180"/>
      <c r="O752" s="223"/>
      <c r="P752" s="228"/>
      <c r="Q752" s="230"/>
      <c r="R752" s="232"/>
      <c r="S752" s="234"/>
      <c r="T752" s="236"/>
      <c r="U752" s="23"/>
      <c r="V752" s="122"/>
      <c r="W752" s="118"/>
      <c r="X752" s="118"/>
      <c r="Y752" s="118"/>
      <c r="Z752" s="118"/>
      <c r="AA752" s="118"/>
      <c r="AB752" s="118"/>
      <c r="AC752" s="118"/>
      <c r="AD752" s="132" t="str">
        <f t="shared" ref="AD752" si="2657" xml:space="preserve">
IF(T750&lt;&gt;"Preenchimento correto","",
IF(K752="","",
IF(M752="Não válido","",
K752)))</f>
        <v/>
      </c>
    </row>
    <row r="753" spans="1:30" ht="15" customHeight="1">
      <c r="A753" s="291"/>
      <c r="B753" s="216"/>
      <c r="C753" s="217"/>
      <c r="D753" s="218"/>
      <c r="E753" s="219"/>
      <c r="F753" s="220"/>
      <c r="G753" s="221"/>
      <c r="H753" s="35">
        <v>4</v>
      </c>
      <c r="I753" s="172"/>
      <c r="J753" s="36" t="str">
        <f xml:space="preserve">
IF(I753="","",
VLOOKUP(I753,'BD EMPRES'!$B$8:$C$507,2,FALSE))</f>
        <v/>
      </c>
      <c r="K753" s="178"/>
      <c r="L753" s="179"/>
      <c r="M753" s="179"/>
      <c r="N753" s="180"/>
      <c r="O753" s="223"/>
      <c r="P753" s="228"/>
      <c r="Q753" s="230"/>
      <c r="R753" s="232"/>
      <c r="S753" s="234"/>
      <c r="T753" s="236"/>
      <c r="U753" s="23"/>
      <c r="V753" s="122"/>
      <c r="W753" s="118"/>
      <c r="X753" s="118"/>
      <c r="Y753" s="118"/>
      <c r="Z753" s="118"/>
      <c r="AA753" s="118"/>
      <c r="AB753" s="118"/>
      <c r="AC753" s="118"/>
      <c r="AD753" s="132" t="str">
        <f t="shared" ref="AD753" si="2658" xml:space="preserve">
IF(T750&lt;&gt;"Preenchimento correto","",
IF(K753="","",
IF(M753="Não válido","",
K753)))</f>
        <v/>
      </c>
    </row>
    <row r="754" spans="1:30" ht="15" customHeight="1">
      <c r="A754" s="292"/>
      <c r="B754" s="216"/>
      <c r="C754" s="217"/>
      <c r="D754" s="218"/>
      <c r="E754" s="219"/>
      <c r="F754" s="220"/>
      <c r="G754" s="221"/>
      <c r="H754" s="37">
        <v>5</v>
      </c>
      <c r="I754" s="172"/>
      <c r="J754" s="38" t="str">
        <f xml:space="preserve">
IF(I754="","",
VLOOKUP(I754,'BD EMPRES'!$B$8:$C$507,2,FALSE))</f>
        <v/>
      </c>
      <c r="K754" s="183"/>
      <c r="L754" s="181"/>
      <c r="M754" s="181"/>
      <c r="N754" s="182"/>
      <c r="O754" s="224"/>
      <c r="P754" s="228"/>
      <c r="Q754" s="230"/>
      <c r="R754" s="232"/>
      <c r="S754" s="234"/>
      <c r="T754" s="236"/>
      <c r="U754" s="23"/>
      <c r="V754" s="133"/>
      <c r="W754" s="134"/>
      <c r="X754" s="134"/>
      <c r="Y754" s="134"/>
      <c r="Z754" s="134"/>
      <c r="AA754" s="134"/>
      <c r="AB754" s="134"/>
      <c r="AC754" s="134"/>
      <c r="AD754" s="135" t="str">
        <f t="shared" ref="AD754" si="2659" xml:space="preserve">
IF(T750&gt;"Preenchimento correto","",
IF(K754="","",
IF(M754="Não válido","",
K754)))</f>
        <v/>
      </c>
    </row>
    <row r="755" spans="1:30" ht="15" customHeight="1">
      <c r="A755" s="290"/>
      <c r="B755" s="216" t="str">
        <f>IF(OR('BD ITEM'!$Q161&lt;&gt;"Preenchimento correto"),"",'BD ITEM'!B161)</f>
        <v/>
      </c>
      <c r="C755" s="217" t="str">
        <f>IF(OR('BD ITEM'!$Q161&lt;&gt;"Preenchimento correto"),"",'BD ITEM'!C161)</f>
        <v/>
      </c>
      <c r="D755" s="218" t="str">
        <f>IF(OR('BD ITEM'!$Q161&lt;&gt;"Preenchimento correto"),"",'BD ITEM'!D161)</f>
        <v/>
      </c>
      <c r="E755" s="219" t="str">
        <f>IF(OR('BD ITEM'!$Q161&lt;&gt;"Preenchimento correto"),"",'BD ITEM'!J161)</f>
        <v/>
      </c>
      <c r="F755" s="220" t="str">
        <f>IF(OR('BD ITEM'!$Q161&lt;&gt;"Preenchimento correto"),"",'BD ITEM'!K161)</f>
        <v/>
      </c>
      <c r="G755" s="221" t="str">
        <f>IF(OR('BD ITEM'!$Q161&lt;&gt;"Preenchimento correto"),"",'BD ITEM'!L161)</f>
        <v/>
      </c>
      <c r="H755" s="39">
        <v>1</v>
      </c>
      <c r="I755" s="173"/>
      <c r="J755" s="34" t="str">
        <f xml:space="preserve">
IF(I755="","",
VLOOKUP(I755,'BD EMPRES'!$B$8:$C$507,2,FALSE))</f>
        <v/>
      </c>
      <c r="K755" s="175"/>
      <c r="L755" s="176"/>
      <c r="M755" s="176"/>
      <c r="N755" s="177"/>
      <c r="O755" s="222"/>
      <c r="P755" s="228" t="str">
        <f t="shared" ref="P755" si="2660" xml:space="preserve">
IF(AND(K755="",K756="",K757="",K758="",K759=""),"",
COUNTIFS(K755:K759,"&lt;&gt;""",M755:M759,"=Válido"))</f>
        <v/>
      </c>
      <c r="Q755" s="230" t="str">
        <f t="shared" ref="Q755" si="2661" xml:space="preserve">
IF(T755&lt;&gt;"Preenchimento correto","",
IF(P755=1,0,
IF(P755=0,"",
IF(P755="","",
ROUND(_xlfn.STDEV.S(AD755:AD759)/AVERAGE(AD755:AD759),4)))))</f>
        <v/>
      </c>
      <c r="R755" s="232" t="str">
        <f t="shared" ref="R755" si="2662" xml:space="preserve">
IF(T755&lt;&gt;"Preenchimento correto","",
IF(P755="","",
IF(P755=0,"",
IF(O755="","",
IF(O755="Menor valor",MIN(AD755:AD759),
IF(AND(O755="Tend. central",Q755&lt;=0.25),ROUND(AVERAGE(AD755:AD759),2),
IF(AND(O755="Tend. central",Q755&gt;0.25),ROUND(MEDIAN(AD755:AD759),2))))))))</f>
        <v/>
      </c>
      <c r="S755" s="234" t="str">
        <f t="shared" ref="S755" si="2663" xml:space="preserve">
IF(T755&lt;&gt;"Preenchimento correto","",
IF(O755="","",
IF(P755="","",
IF(P755=0,"",
IF(OR(G755="",R755=""),"",
G755*R755)))))</f>
        <v/>
      </c>
      <c r="T755" s="236" t="str">
        <f t="shared" ref="T755" si="2664" xml:space="preserve">
IF(AND(A755="",B755="",I755="",I756="",I757="",I758="",I759="",K755="",K756="",K757="",K758="",K759="",L755="",L756="",L757="",L758="",L759="",M755="",M756="",M757="",M758="",M759="",O755=""),"",
IF(A755="","Preenchimento incompleto: falta informar o ID SEC - B01.01",
IF(AND(A755&lt;&gt;"",B755&lt;&gt;"",I755="",I756="",I757="",I758="",I759="",K755="",K756="",K757="",K758="",K759="",L755="",L756="",L757="",L758="",L759="",M755="",M756="",M757="",M758="",M759="",O755=""),"Preenchimento incompleto: item sem nenhuma informação de empresa e preço e fonte de preço e validade do orçamento e modalidade de cálculo - B02.01",
IF(AND(B755="",OR(I755&lt;&gt;"",I756&lt;&gt;"",I757&lt;&gt;"",I758&lt;&gt;"",I759&lt;&gt;"",K755&lt;&gt;"",K756&lt;&gt;"",K757&lt;&gt;"",K758&lt;&gt;"",K759&lt;&gt;"",L755&lt;&gt;"",L756&lt;&gt;"",L757&lt;&gt;"",L758&lt;&gt;"",L759&lt;&gt;"",M755&lt;&gt;"",M756&lt;&gt;"",M757&lt;&gt;"",M758&lt;&gt;"",M759&lt;&gt;"",O755&lt;&gt;"")),"Erro: há empresa(s) e/ou preço(s) e/ou fonte(s) de preço e/ou validade(s) do orçamento e/ou modalidade de cálculo informados para item inexistente - B03.01",
IF(AND(I755&lt;&gt;"",OR(K755="",L755="",M755="",O755="")),"Preenchimento incompleto: empresa sem preço e(ou) fonte de preço e(ou) validade do orçamento e(ou) modalidade de cálculo associados - B04.01",
IF(AND(I756&lt;&gt;"",OR(K756="",L756="",M756="",O755="")),"Preenchimento incompleto: empresa sem preço e(ou) fonte de preço e(ou) validade do orçamento e(ou) modalidade de cálculo associados - B04.02",
IF(AND(I757&lt;&gt;"",OR(K757="",L757="",M757="",O755="")),"Preenchimento incompleto: empresa sem preço e(ou) fonte de preço e(ou) validade do orçamento e(ou) modalidade de cálculo associados - B04.03",
IF(AND(I758&lt;&gt;"",OR(K758="",L758="",M758="",O755="")),"Preenchimento incompleto: empresa sem preço e(ou) fonte de preço e(ou) validade do orçamento e(ou) modalidade de cálculo associados - B04.04",
IF(AND(I759&lt;&gt;"",OR(K759="",L759="",M759="",O755="")),"Preenchimento incompleto: empresa sem preço e(ou) fonte de preço e(ou) validade do orçamento e(ou) modalidade de cálculo associados - B04.05",
IF(AND(K755&lt;&gt;"",OR(I755="",L755="",M755="",O755="")),"Preenchimento incompleto: preço sem empresa e(ou) fonte do preço associados e(ou) validade do orçamento e(ou) modalidade de cálculo associados - B05.01",
IF(AND(K756&lt;&gt;"",OR(I756="",L756="",M756="",O755="")),"Preenchimento incompleto: preço sem empresa e(ou) fonte do preço associados e(ou) validade do orçamento e(ou) modalidade de cálculo associados - B05.02",
IF(AND(K757&lt;&gt;"",OR(I757="",L757="",M757="",O755="")),"Preenchimento incompleto: preço sem empresa e(ou) fonte do preço associados e(ou) validade do orçamento e(ou) modalidade de cálculo associados - B05.03",
IF(AND(K758&lt;&gt;"",OR(I758="",L758="",M758="",O755="")),"Preenchimento incompleto: preço sem empresa e(ou) fonte do preço associados e(ou) validade do orçamento e(ou) modalidade de cálculo associados - B05.04",
IF(AND(K759&lt;&gt;"",OR(I759="",L759="",M759="",O755="")),"Preenchimento incompleto: preço sem empresa e(ou) fonte do preço associados e(ou) validade do orçamento e(ou) modalidade de cálculo associados - B05.05",
IF(AND(L755&lt;&gt;"",OR(K755="",I755="",M755="",O755="")),"Preenchimento incompleto: fonte do preço sem empresa e(ou) preço associados e(ou) validade do orçamento e(ou) modalidade de cálculo associados - B06.01",
IF(AND(L756&lt;&gt;"",OR(K756="",I756="",M756="",O755="")),"Preenchimento incompleto: fonte do preço sem empresa e(ou) preço associados e(ou) validade do orçamento e(ou) modalidade de cálculo associados - B06.02",
IF(AND(L757&lt;&gt;"",OR(K757="",I757="",M757="",O755="")),"Preenchimento incompleto: fonte do preço sem empresa e(ou) preço associados e(ou) validade do orçamento e(ou) modalidade de cálculo associados - B06.03",
IF(AND(L758&lt;&gt;"",OR(K758="",I758="",M758="",O755="")),"Preenchimento incompleto: fonte do preço sem empresa e(ou) preço associados e(ou) validade do orçamento e(ou) modalidade de cálculo associados - B06.04",
IF(AND(L759&lt;&gt;"",OR(K759="",I759="",M759="",O755="")),"Preenchimento incompleto: fonte do preço sem empresa e(ou) preço associados e(ou) validade do orçamento e(ou) modalidade de cálculo associados - B06.05",
IF(AND(M755&lt;&gt;"",OR(K755="",I755="",L755="",O755="")),"Preenchimento incompleto: validade do orçamento sem empresa e(ou) preço associados e(ou) fonte do preço e(ou) modalidade de cálculo associados - B07.01",
IF(AND(M756&lt;&gt;"",OR(K756="",I756="",L756="",O755="")),"Preenchimento incompleto: validade do orçamento sem empresa e(ou) preço associados e(ou) fonte do preço e(ou) modalidade de cálculo associados - B07.02",
IF(AND(M757&lt;&gt;"",OR(K757="",I757="",L757="",O755="")),"Preenchimento incompleto: validade do orçamento sem empresa e(ou) preço associados e(ou) fonte do preço e(ou) modalidade de cálculo associados - B07.03",
IF(AND(M758&lt;&gt;"",OR(K758="",I758="",L758="",O755="")),"Preenchimento incompleto: validade do orçamento sem empresa e(ou) preço associados e(ou) fonte do preço e(ou) modalidade de cálculo associados - B07.04",
IF(AND(M759&lt;&gt;"",OR(K759="",I759="",L759="",O755="")),"Preenchimento incompleto: validade do orçamento sem empresa e(ou) preço associados e(ou) fonte do preço e(ou) modalidade de cálculo associados - B07.05",
IF(O755="","Preenchimento incompleto: modalidade de cálculo não informada - B08.01",
IF(V755="Erro: há repetição de empresa de mídia especializada para o item sendo precificado - B09.01a05","Erro: há repetição de empresa de mídia especializada para o item sendo precificado - B09.01a05",
IF(W755="Erro: há repetição de empresa de orçamento de empresa para o item sendo precificado - B10.01a05","Erro: há repetição de empresa de orçamento de empresa para o item sendo precificado - B10.01a05",
IF(X755="Erro: a fonte de preços informada é incompatível com compras governamentais - B11.01a05","Erro: a fonte de preços informada é incompatível com compras governamentais - B11.01a05",
IF(Y755="Erro: a fonte de preços informada é incompatível com compras governamentais - B12.01a05","Erro: a fonte de preços informada é incompatível com compras governamentais - B12.01a05",
IF(Z755="Erro: há linhas sendo puladas - B13.01a04","Erro: há linhas sendo puladas - B13.01a04",
IF(AA755="Erro: há linhas sendo puladas - B14.01a05","Erro: há linhas sendo puladas - B14.01a05",
IF(AB755="Erro: há linhas sendo puladas - B15.01a05","Erro: há linhas sendo puladas - B15.01a05",
IF(AC755="Erro: há linhas sendo puladas - B16.01a05","Erro: há linhas sendo puladas - B16.01a05",
IF(AND(P755&lt;&gt;"",P755=0),"Preenchimento incompleto: número de propostas válidas igual a zero - B17.01",
"Preenchimento correto"))))))))))))))))))))))))))))))))))</f>
        <v/>
      </c>
      <c r="U755" s="23"/>
      <c r="V755" s="121" t="str">
        <f t="shared" ref="V755" si="2665" xml:space="preserve">
IF(COUNTIFS(I755:I759,I755,L755:L759,"=Mídia especializada")&gt;1,"Erro: há repetição de empresa de mídia especializada para o item sendo precificado - B09.01a05",
IF(COUNTIFS(I755:I759,I756,L755:L759,"=Mídia especializada")&gt;1,"Erro: há repetição de empresa de mídia especializada para o item sendo precificado - B09.01a05",
IF(COUNTIFS(I755:I759,I757,L755:L759,"=Mídia especializada")&gt;1,"Erro: há repetição de empresa de mídia especializada para o item sendo precificado - B09.01a05",
IF(COUNTIFS(I755:I759,I758,L755:L759,"=Mídia especializada")&gt;1,"Erro: há repetição de empresa de mídia especializada para o item sendo precificado - B09.01a05",
IF(COUNTIFS(I755:I759,I759,L755:L759,"=Mídia especializada")&gt;1,"Erro: há repetição de empresa de mídia especializada para o item sendo precificado - B09.01a05",
"***")))))</f>
        <v>***</v>
      </c>
      <c r="W755" s="119" t="str">
        <f t="shared" ref="W755" si="2666" xml:space="preserve">
IF(COUNTIFS(I755:I759,I755,L755:L759,"=Orçamento de empresa")&gt;1,"Erro: há repetição de empresa de orçamento de empresa para o item sendo precificado - B10.01a05",
IF(COUNTIFS(I755:I759,I756,L755:L759,"=Orçamento de empresa")&gt;1,"Erro: há repetição de empresa de orçamento de empresa para o item sendo precificado - B10.01a05",
IF(COUNTIFS(I755:I759,I757,L755:L759,"=Orçamento de empresa")&gt;1,"Erro: há repetição de empresa de orçamento de empresa para o item sendo precificado - B10.01a05",
IF(COUNTIFS(I755:I759,I758,L755:L759,"=Orçamento de empresa")&gt;1,"Erro: há repetição de empresa de orçamento de empresa para o item sendo precificado - B10.01a05",
IF(COUNTIFS(I755:I759,I759,L755:L759,"=Orçamento de empresa")&gt;1,"Erro: há repetição de empresa de orçamento de empresa para o item sendo precificado - B10.01a05",
"***")))))</f>
        <v>***</v>
      </c>
      <c r="X755" s="119" t="str">
        <f t="shared" ref="X755" si="2667" xml:space="preserve">
IF(AND(I755="Compras governamentais",K755&lt;&gt;"",L755="Orçamento de empresa"),"Erro: a fonte de preços informada é incompatível com compras governamentais - B11.01a05",
IF(AND(I756="Compras governamentais",K756&lt;&gt;"",L756="Orçamento de empresa"),"Erro: a fonte de preços informada é incompatível com compras governamentais - B11.01a05",
IF(AND(I757="Compras governamentais",K757&lt;&gt;"",L757="Orçamento de empresa"),"Erro: a fonte de preços informada é incompatível com compras governamentais - B11.01a05",
IF(AND(I758="Compras governamentais",K758&lt;&gt;"",L758="Orçamento de empresa"),"Erro: a fonte de preços informada é incompatível com compras governamentais - B11.01a05",
IF(AND(I759="Compras governamentais",K759&lt;&gt;"",L759="Orçamento de empresa"),"Erro: a fonte de preços informada é incompatível com compras governamentais - B11.01a05",
"***")))))</f>
        <v>***</v>
      </c>
      <c r="Y755" s="119" t="str">
        <f t="shared" ref="Y755" si="2668" xml:space="preserve">
IF(AND(I755="Compras governamentais",K755&lt;&gt;"",L755="Mídia especializada"),"Erro: a fonte de preços informada é incompatível com compras governamentais - B12.01a05",
IF(AND(I756="Compras governamentais",K756&lt;&gt;"",L756="Mídia especializada"),"Erro: a fonte de preços informada é incompatível com compras governamentais - B12.01a05",
IF(AND(I757="Compras governamentais",K757&lt;&gt;"",L757="Mídia especializada"),"Erro: a fonte de preços informada é incompatível com compras governamentais - B12.01a05",
IF(AND(I758="Compras governamentais",K758&lt;&gt;"",L758="Mídia especializada"),"Erro: a fonte de preços informada é incompatível com compras governamentais - B12.01a05",
IF(AND(I759="Compras governamentais",K759&lt;&gt;"",L759="Mídia especializada"),"Erro: a fonte de preços informada é incompatível com compras governamentais - B12.01a05",
"***")))))</f>
        <v>***</v>
      </c>
      <c r="Z755" s="119" t="str">
        <f t="shared" ref="Z755" si="2669" xml:space="preserve">
IF(AND(I756&lt;&gt;"",OR(I755="")),"Erro: há linhas sendo puladas - B13.01a04",
IF(AND(I757&lt;&gt;"",OR(I755="",I756="")),"Erro: há linhas sendo puladas - B13.01a04",
IF(AND(I758&lt;&gt;"",OR(I755="",I756="",I757="")),"Erro: há linhas sendo puladas - B13.01a04",
IF(AND(I759&lt;&gt;"",OR(I755="",I756="",I757="",I758="")),"Erro: há linhas sendo puladas - B13.01a04",
"***"))))</f>
        <v>***</v>
      </c>
      <c r="AA755" s="119" t="str">
        <f t="shared" ref="AA755" si="2670" xml:space="preserve">
IF(AND(K756&lt;&gt;"",OR(K755="")),"Erro: há linhas sendo puladas - B14.01a05",
IF(AND(K757&lt;&gt;"",OR(K755="",K756="")),"Erro: há linhas sendo puladas - B14.01a05",
IF(AND(K758&lt;&gt;"",OR(K755="",K756="",K757="")),"Erro: há linhas sendo puladas - B14.01a05",
IF(AND(K759&lt;&gt;"",OR(K755="",K756="",K757="",K758="")),"Erro: há linhas sendo puladas - B14.01a05",
"***"))))</f>
        <v>***</v>
      </c>
      <c r="AB755" s="119" t="str">
        <f t="shared" ref="AB755" si="2671" xml:space="preserve">
IF(AND(L756&lt;&gt;"",OR(L755="")),"Erro: há linhas sendo puladas - B15.01a05",
IF(AND(L757&lt;&gt;"",OR(L755="",L756="")),"Erro: há linhas sendo puladas - B15.01a05",
IF(AND(L758&lt;&gt;"",OR(L755="",L756="",L757="")),"Erro: há linhas sendo puladas - B15.01a05",
IF(AND(L759&lt;&gt;"",OR(L755="",L756="",L757="",L758="")),"Erro: há linhas sendo puladas - B15.01a05",
"***"))))</f>
        <v>***</v>
      </c>
      <c r="AC755" s="119" t="str">
        <f t="shared" ref="AC755" si="2672" xml:space="preserve">
IF(AND(M756&lt;&gt;"",OR(M755="")),"Erro: há linhas sendo puladas - B16.01a05",
IF(AND(M757&lt;&gt;"",OR(M755="",M756="")),"Erro: há linhas sendo puladas - B16.01a05",
IF(AND(M758&lt;&gt;"",OR(M755="",M756="",M757="")),"Erro: há linhas sendo puladas - B16.01a05",
IF(AND(M759&lt;&gt;"",OR(M755="",M756="",M757="",M758="")),"Erro: há linhas sendo puladas - B16.01a05",
"***"))))</f>
        <v>***</v>
      </c>
      <c r="AD755" s="131" t="str">
        <f t="shared" ref="AD755" si="2673" xml:space="preserve">
IF(T755&lt;&gt;"Preenchimento correto","",
IF(K755="","",
IF(M755="Não válido","",
K755)))</f>
        <v/>
      </c>
    </row>
    <row r="756" spans="1:30" ht="15" customHeight="1">
      <c r="A756" s="291"/>
      <c r="B756" s="216"/>
      <c r="C756" s="217"/>
      <c r="D756" s="218"/>
      <c r="E756" s="219"/>
      <c r="F756" s="220"/>
      <c r="G756" s="221"/>
      <c r="H756" s="35">
        <v>2</v>
      </c>
      <c r="I756" s="172"/>
      <c r="J756" s="36" t="str">
        <f xml:space="preserve">
IF(I756="","",
VLOOKUP(I756,'BD EMPRES'!$B$8:$C$507,2,FALSE))</f>
        <v/>
      </c>
      <c r="K756" s="178"/>
      <c r="L756" s="179"/>
      <c r="M756" s="179"/>
      <c r="N756" s="180"/>
      <c r="O756" s="223"/>
      <c r="P756" s="228"/>
      <c r="Q756" s="230"/>
      <c r="R756" s="232"/>
      <c r="S756" s="234"/>
      <c r="T756" s="236"/>
      <c r="U756" s="23"/>
      <c r="V756" s="122"/>
      <c r="W756" s="118"/>
      <c r="X756" s="118"/>
      <c r="Y756" s="118"/>
      <c r="Z756" s="118"/>
      <c r="AA756" s="118"/>
      <c r="AB756" s="118"/>
      <c r="AC756" s="118"/>
      <c r="AD756" s="132" t="str">
        <f t="shared" ref="AD756" si="2674" xml:space="preserve">
IF(T755&lt;&gt;"Preenchimento correto","",
IF(K756="","",
IF(M756="Não válido","",
K756)))</f>
        <v/>
      </c>
    </row>
    <row r="757" spans="1:30" ht="15" customHeight="1">
      <c r="A757" s="291"/>
      <c r="B757" s="216"/>
      <c r="C757" s="217"/>
      <c r="D757" s="218"/>
      <c r="E757" s="219"/>
      <c r="F757" s="220"/>
      <c r="G757" s="221"/>
      <c r="H757" s="35">
        <v>3</v>
      </c>
      <c r="I757" s="172"/>
      <c r="J757" s="36" t="str">
        <f xml:space="preserve">
IF(I757="","",
VLOOKUP(I757,'BD EMPRES'!$B$8:$C$507,2,FALSE))</f>
        <v/>
      </c>
      <c r="K757" s="178"/>
      <c r="L757" s="179"/>
      <c r="M757" s="179"/>
      <c r="N757" s="180"/>
      <c r="O757" s="223"/>
      <c r="P757" s="228"/>
      <c r="Q757" s="230"/>
      <c r="R757" s="232"/>
      <c r="S757" s="234"/>
      <c r="T757" s="236"/>
      <c r="U757" s="23"/>
      <c r="V757" s="122"/>
      <c r="W757" s="118"/>
      <c r="X757" s="118"/>
      <c r="Y757" s="118"/>
      <c r="Z757" s="118"/>
      <c r="AA757" s="118"/>
      <c r="AB757" s="118"/>
      <c r="AC757" s="118"/>
      <c r="AD757" s="132" t="str">
        <f t="shared" ref="AD757" si="2675" xml:space="preserve">
IF(T755&lt;&gt;"Preenchimento correto","",
IF(K757="","",
IF(M757="Não válido","",
K757)))</f>
        <v/>
      </c>
    </row>
    <row r="758" spans="1:30" ht="15" customHeight="1">
      <c r="A758" s="291"/>
      <c r="B758" s="216"/>
      <c r="C758" s="217"/>
      <c r="D758" s="218"/>
      <c r="E758" s="219"/>
      <c r="F758" s="220"/>
      <c r="G758" s="221"/>
      <c r="H758" s="35">
        <v>4</v>
      </c>
      <c r="I758" s="172"/>
      <c r="J758" s="36" t="str">
        <f xml:space="preserve">
IF(I758="","",
VLOOKUP(I758,'BD EMPRES'!$B$8:$C$507,2,FALSE))</f>
        <v/>
      </c>
      <c r="K758" s="178"/>
      <c r="L758" s="179"/>
      <c r="M758" s="179"/>
      <c r="N758" s="180"/>
      <c r="O758" s="223"/>
      <c r="P758" s="228"/>
      <c r="Q758" s="230"/>
      <c r="R758" s="232"/>
      <c r="S758" s="234"/>
      <c r="T758" s="236"/>
      <c r="U758" s="23"/>
      <c r="V758" s="122"/>
      <c r="W758" s="118"/>
      <c r="X758" s="118"/>
      <c r="Y758" s="118"/>
      <c r="Z758" s="118"/>
      <c r="AA758" s="118"/>
      <c r="AB758" s="118"/>
      <c r="AC758" s="118"/>
      <c r="AD758" s="132" t="str">
        <f t="shared" ref="AD758" si="2676" xml:space="preserve">
IF(T755&lt;&gt;"Preenchimento correto","",
IF(K758="","",
IF(M758="Não válido","",
K758)))</f>
        <v/>
      </c>
    </row>
    <row r="759" spans="1:30" ht="15" customHeight="1">
      <c r="A759" s="292"/>
      <c r="B759" s="216"/>
      <c r="C759" s="217"/>
      <c r="D759" s="218"/>
      <c r="E759" s="219"/>
      <c r="F759" s="220"/>
      <c r="G759" s="221"/>
      <c r="H759" s="37">
        <v>5</v>
      </c>
      <c r="I759" s="172"/>
      <c r="J759" s="38" t="str">
        <f xml:space="preserve">
IF(I759="","",
VLOOKUP(I759,'BD EMPRES'!$B$8:$C$507,2,FALSE))</f>
        <v/>
      </c>
      <c r="K759" s="183"/>
      <c r="L759" s="181"/>
      <c r="M759" s="181"/>
      <c r="N759" s="182"/>
      <c r="O759" s="224"/>
      <c r="P759" s="228"/>
      <c r="Q759" s="230"/>
      <c r="R759" s="232"/>
      <c r="S759" s="234"/>
      <c r="T759" s="236"/>
      <c r="U759" s="23"/>
      <c r="V759" s="133"/>
      <c r="W759" s="134"/>
      <c r="X759" s="134"/>
      <c r="Y759" s="134"/>
      <c r="Z759" s="134"/>
      <c r="AA759" s="134"/>
      <c r="AB759" s="134"/>
      <c r="AC759" s="134"/>
      <c r="AD759" s="135" t="str">
        <f t="shared" ref="AD759" si="2677" xml:space="preserve">
IF(T755&gt;"Preenchimento correto","",
IF(K759="","",
IF(M759="Não válido","",
K759)))</f>
        <v/>
      </c>
    </row>
    <row r="760" spans="1:30" ht="15" customHeight="1">
      <c r="A760" s="290"/>
      <c r="B760" s="216" t="str">
        <f>IF(OR('BD ITEM'!$Q162&lt;&gt;"Preenchimento correto"),"",'BD ITEM'!B162)</f>
        <v/>
      </c>
      <c r="C760" s="217" t="str">
        <f>IF(OR('BD ITEM'!$Q162&lt;&gt;"Preenchimento correto"),"",'BD ITEM'!C162)</f>
        <v/>
      </c>
      <c r="D760" s="218" t="str">
        <f>IF(OR('BD ITEM'!$Q162&lt;&gt;"Preenchimento correto"),"",'BD ITEM'!D162)</f>
        <v/>
      </c>
      <c r="E760" s="219" t="str">
        <f>IF(OR('BD ITEM'!$Q162&lt;&gt;"Preenchimento correto"),"",'BD ITEM'!J162)</f>
        <v/>
      </c>
      <c r="F760" s="220" t="str">
        <f>IF(OR('BD ITEM'!$Q162&lt;&gt;"Preenchimento correto"),"",'BD ITEM'!K162)</f>
        <v/>
      </c>
      <c r="G760" s="221" t="str">
        <f>IF(OR('BD ITEM'!$Q162&lt;&gt;"Preenchimento correto"),"",'BD ITEM'!L162)</f>
        <v/>
      </c>
      <c r="H760" s="39">
        <v>1</v>
      </c>
      <c r="I760" s="173"/>
      <c r="J760" s="34" t="str">
        <f xml:space="preserve">
IF(I760="","",
VLOOKUP(I760,'BD EMPRES'!$B$8:$C$507,2,FALSE))</f>
        <v/>
      </c>
      <c r="K760" s="175"/>
      <c r="L760" s="176"/>
      <c r="M760" s="176"/>
      <c r="N760" s="177"/>
      <c r="O760" s="222"/>
      <c r="P760" s="228" t="str">
        <f t="shared" ref="P760" si="2678" xml:space="preserve">
IF(AND(K760="",K761="",K762="",K763="",K764=""),"",
COUNTIFS(K760:K764,"&lt;&gt;""",M760:M764,"=Válido"))</f>
        <v/>
      </c>
      <c r="Q760" s="230" t="str">
        <f t="shared" ref="Q760" si="2679" xml:space="preserve">
IF(T760&lt;&gt;"Preenchimento correto","",
IF(P760=1,0,
IF(P760=0,"",
IF(P760="","",
ROUND(_xlfn.STDEV.S(AD760:AD764)/AVERAGE(AD760:AD764),4)))))</f>
        <v/>
      </c>
      <c r="R760" s="232" t="str">
        <f t="shared" ref="R760" si="2680" xml:space="preserve">
IF(T760&lt;&gt;"Preenchimento correto","",
IF(P760="","",
IF(P760=0,"",
IF(O760="","",
IF(O760="Menor valor",MIN(AD760:AD764),
IF(AND(O760="Tend. central",Q760&lt;=0.25),ROUND(AVERAGE(AD760:AD764),2),
IF(AND(O760="Tend. central",Q760&gt;0.25),ROUND(MEDIAN(AD760:AD764),2))))))))</f>
        <v/>
      </c>
      <c r="S760" s="234" t="str">
        <f t="shared" ref="S760" si="2681" xml:space="preserve">
IF(T760&lt;&gt;"Preenchimento correto","",
IF(O760="","",
IF(P760="","",
IF(P760=0,"",
IF(OR(G760="",R760=""),"",
G760*R760)))))</f>
        <v/>
      </c>
      <c r="T760" s="236" t="str">
        <f t="shared" ref="T760" si="2682" xml:space="preserve">
IF(AND(A760="",B760="",I760="",I761="",I762="",I763="",I764="",K760="",K761="",K762="",K763="",K764="",L760="",L761="",L762="",L763="",L764="",M760="",M761="",M762="",M763="",M764="",O760=""),"",
IF(A760="","Preenchimento incompleto: falta informar o ID SEC - B01.01",
IF(AND(A760&lt;&gt;"",B760&lt;&gt;"",I760="",I761="",I762="",I763="",I764="",K760="",K761="",K762="",K763="",K764="",L760="",L761="",L762="",L763="",L764="",M760="",M761="",M762="",M763="",M764="",O760=""),"Preenchimento incompleto: item sem nenhuma informação de empresa e preço e fonte de preço e validade do orçamento e modalidade de cálculo - B02.01",
IF(AND(B760="",OR(I760&lt;&gt;"",I761&lt;&gt;"",I762&lt;&gt;"",I763&lt;&gt;"",I764&lt;&gt;"",K760&lt;&gt;"",K761&lt;&gt;"",K762&lt;&gt;"",K763&lt;&gt;"",K764&lt;&gt;"",L760&lt;&gt;"",L761&lt;&gt;"",L762&lt;&gt;"",L763&lt;&gt;"",L764&lt;&gt;"",M760&lt;&gt;"",M761&lt;&gt;"",M762&lt;&gt;"",M763&lt;&gt;"",M764&lt;&gt;"",O760&lt;&gt;"")),"Erro: há empresa(s) e/ou preço(s) e/ou fonte(s) de preço e/ou validade(s) do orçamento e/ou modalidade de cálculo informados para item inexistente - B03.01",
IF(AND(I760&lt;&gt;"",OR(K760="",L760="",M760="",O760="")),"Preenchimento incompleto: empresa sem preço e(ou) fonte de preço e(ou) validade do orçamento e(ou) modalidade de cálculo associados - B04.01",
IF(AND(I761&lt;&gt;"",OR(K761="",L761="",M761="",O760="")),"Preenchimento incompleto: empresa sem preço e(ou) fonte de preço e(ou) validade do orçamento e(ou) modalidade de cálculo associados - B04.02",
IF(AND(I762&lt;&gt;"",OR(K762="",L762="",M762="",O760="")),"Preenchimento incompleto: empresa sem preço e(ou) fonte de preço e(ou) validade do orçamento e(ou) modalidade de cálculo associados - B04.03",
IF(AND(I763&lt;&gt;"",OR(K763="",L763="",M763="",O760="")),"Preenchimento incompleto: empresa sem preço e(ou) fonte de preço e(ou) validade do orçamento e(ou) modalidade de cálculo associados - B04.04",
IF(AND(I764&lt;&gt;"",OR(K764="",L764="",M764="",O760="")),"Preenchimento incompleto: empresa sem preço e(ou) fonte de preço e(ou) validade do orçamento e(ou) modalidade de cálculo associados - B04.05",
IF(AND(K760&lt;&gt;"",OR(I760="",L760="",M760="",O760="")),"Preenchimento incompleto: preço sem empresa e(ou) fonte do preço associados e(ou) validade do orçamento e(ou) modalidade de cálculo associados - B05.01",
IF(AND(K761&lt;&gt;"",OR(I761="",L761="",M761="",O760="")),"Preenchimento incompleto: preço sem empresa e(ou) fonte do preço associados e(ou) validade do orçamento e(ou) modalidade de cálculo associados - B05.02",
IF(AND(K762&lt;&gt;"",OR(I762="",L762="",M762="",O760="")),"Preenchimento incompleto: preço sem empresa e(ou) fonte do preço associados e(ou) validade do orçamento e(ou) modalidade de cálculo associados - B05.03",
IF(AND(K763&lt;&gt;"",OR(I763="",L763="",M763="",O760="")),"Preenchimento incompleto: preço sem empresa e(ou) fonte do preço associados e(ou) validade do orçamento e(ou) modalidade de cálculo associados - B05.04",
IF(AND(K764&lt;&gt;"",OR(I764="",L764="",M764="",O760="")),"Preenchimento incompleto: preço sem empresa e(ou) fonte do preço associados e(ou) validade do orçamento e(ou) modalidade de cálculo associados - B05.05",
IF(AND(L760&lt;&gt;"",OR(K760="",I760="",M760="",O760="")),"Preenchimento incompleto: fonte do preço sem empresa e(ou) preço associados e(ou) validade do orçamento e(ou) modalidade de cálculo associados - B06.01",
IF(AND(L761&lt;&gt;"",OR(K761="",I761="",M761="",O760="")),"Preenchimento incompleto: fonte do preço sem empresa e(ou) preço associados e(ou) validade do orçamento e(ou) modalidade de cálculo associados - B06.02",
IF(AND(L762&lt;&gt;"",OR(K762="",I762="",M762="",O760="")),"Preenchimento incompleto: fonte do preço sem empresa e(ou) preço associados e(ou) validade do orçamento e(ou) modalidade de cálculo associados - B06.03",
IF(AND(L763&lt;&gt;"",OR(K763="",I763="",M763="",O760="")),"Preenchimento incompleto: fonte do preço sem empresa e(ou) preço associados e(ou) validade do orçamento e(ou) modalidade de cálculo associados - B06.04",
IF(AND(L764&lt;&gt;"",OR(K764="",I764="",M764="",O760="")),"Preenchimento incompleto: fonte do preço sem empresa e(ou) preço associados e(ou) validade do orçamento e(ou) modalidade de cálculo associados - B06.05",
IF(AND(M760&lt;&gt;"",OR(K760="",I760="",L760="",O760="")),"Preenchimento incompleto: validade do orçamento sem empresa e(ou) preço associados e(ou) fonte do preço e(ou) modalidade de cálculo associados - B07.01",
IF(AND(M761&lt;&gt;"",OR(K761="",I761="",L761="",O760="")),"Preenchimento incompleto: validade do orçamento sem empresa e(ou) preço associados e(ou) fonte do preço e(ou) modalidade de cálculo associados - B07.02",
IF(AND(M762&lt;&gt;"",OR(K762="",I762="",L762="",O760="")),"Preenchimento incompleto: validade do orçamento sem empresa e(ou) preço associados e(ou) fonte do preço e(ou) modalidade de cálculo associados - B07.03",
IF(AND(M763&lt;&gt;"",OR(K763="",I763="",L763="",O760="")),"Preenchimento incompleto: validade do orçamento sem empresa e(ou) preço associados e(ou) fonte do preço e(ou) modalidade de cálculo associados - B07.04",
IF(AND(M764&lt;&gt;"",OR(K764="",I764="",L764="",O760="")),"Preenchimento incompleto: validade do orçamento sem empresa e(ou) preço associados e(ou) fonte do preço e(ou) modalidade de cálculo associados - B07.05",
IF(O760="","Preenchimento incompleto: modalidade de cálculo não informada - B08.01",
IF(V760="Erro: há repetição de empresa de mídia especializada para o item sendo precificado - B09.01a05","Erro: há repetição de empresa de mídia especializada para o item sendo precificado - B09.01a05",
IF(W760="Erro: há repetição de empresa de orçamento de empresa para o item sendo precificado - B10.01a05","Erro: há repetição de empresa de orçamento de empresa para o item sendo precificado - B10.01a05",
IF(X760="Erro: a fonte de preços informada é incompatível com compras governamentais - B11.01a05","Erro: a fonte de preços informada é incompatível com compras governamentais - B11.01a05",
IF(Y760="Erro: a fonte de preços informada é incompatível com compras governamentais - B12.01a05","Erro: a fonte de preços informada é incompatível com compras governamentais - B12.01a05",
IF(Z760="Erro: há linhas sendo puladas - B13.01a04","Erro: há linhas sendo puladas - B13.01a04",
IF(AA760="Erro: há linhas sendo puladas - B14.01a05","Erro: há linhas sendo puladas - B14.01a05",
IF(AB760="Erro: há linhas sendo puladas - B15.01a05","Erro: há linhas sendo puladas - B15.01a05",
IF(AC760="Erro: há linhas sendo puladas - B16.01a05","Erro: há linhas sendo puladas - B16.01a05",
IF(AND(P760&lt;&gt;"",P760=0),"Preenchimento incompleto: número de propostas válidas igual a zero - B17.01",
"Preenchimento correto"))))))))))))))))))))))))))))))))))</f>
        <v/>
      </c>
      <c r="U760" s="23"/>
      <c r="V760" s="121" t="str">
        <f t="shared" ref="V760" si="2683" xml:space="preserve">
IF(COUNTIFS(I760:I764,I760,L760:L764,"=Mídia especializada")&gt;1,"Erro: há repetição de empresa de mídia especializada para o item sendo precificado - B09.01a05",
IF(COUNTIFS(I760:I764,I761,L760:L764,"=Mídia especializada")&gt;1,"Erro: há repetição de empresa de mídia especializada para o item sendo precificado - B09.01a05",
IF(COUNTIFS(I760:I764,I762,L760:L764,"=Mídia especializada")&gt;1,"Erro: há repetição de empresa de mídia especializada para o item sendo precificado - B09.01a05",
IF(COUNTIFS(I760:I764,I763,L760:L764,"=Mídia especializada")&gt;1,"Erro: há repetição de empresa de mídia especializada para o item sendo precificado - B09.01a05",
IF(COUNTIFS(I760:I764,I764,L760:L764,"=Mídia especializada")&gt;1,"Erro: há repetição de empresa de mídia especializada para o item sendo precificado - B09.01a05",
"***")))))</f>
        <v>***</v>
      </c>
      <c r="W760" s="119" t="str">
        <f t="shared" ref="W760" si="2684" xml:space="preserve">
IF(COUNTIFS(I760:I764,I760,L760:L764,"=Orçamento de empresa")&gt;1,"Erro: há repetição de empresa de orçamento de empresa para o item sendo precificado - B10.01a05",
IF(COUNTIFS(I760:I764,I761,L760:L764,"=Orçamento de empresa")&gt;1,"Erro: há repetição de empresa de orçamento de empresa para o item sendo precificado - B10.01a05",
IF(COUNTIFS(I760:I764,I762,L760:L764,"=Orçamento de empresa")&gt;1,"Erro: há repetição de empresa de orçamento de empresa para o item sendo precificado - B10.01a05",
IF(COUNTIFS(I760:I764,I763,L760:L764,"=Orçamento de empresa")&gt;1,"Erro: há repetição de empresa de orçamento de empresa para o item sendo precificado - B10.01a05",
IF(COUNTIFS(I760:I764,I764,L760:L764,"=Orçamento de empresa")&gt;1,"Erro: há repetição de empresa de orçamento de empresa para o item sendo precificado - B10.01a05",
"***")))))</f>
        <v>***</v>
      </c>
      <c r="X760" s="119" t="str">
        <f t="shared" ref="X760" si="2685" xml:space="preserve">
IF(AND(I760="Compras governamentais",K760&lt;&gt;"",L760="Orçamento de empresa"),"Erro: a fonte de preços informada é incompatível com compras governamentais - B11.01a05",
IF(AND(I761="Compras governamentais",K761&lt;&gt;"",L761="Orçamento de empresa"),"Erro: a fonte de preços informada é incompatível com compras governamentais - B11.01a05",
IF(AND(I762="Compras governamentais",K762&lt;&gt;"",L762="Orçamento de empresa"),"Erro: a fonte de preços informada é incompatível com compras governamentais - B11.01a05",
IF(AND(I763="Compras governamentais",K763&lt;&gt;"",L763="Orçamento de empresa"),"Erro: a fonte de preços informada é incompatível com compras governamentais - B11.01a05",
IF(AND(I764="Compras governamentais",K764&lt;&gt;"",L764="Orçamento de empresa"),"Erro: a fonte de preços informada é incompatível com compras governamentais - B11.01a05",
"***")))))</f>
        <v>***</v>
      </c>
      <c r="Y760" s="119" t="str">
        <f t="shared" ref="Y760" si="2686" xml:space="preserve">
IF(AND(I760="Compras governamentais",K760&lt;&gt;"",L760="Mídia especializada"),"Erro: a fonte de preços informada é incompatível com compras governamentais - B12.01a05",
IF(AND(I761="Compras governamentais",K761&lt;&gt;"",L761="Mídia especializada"),"Erro: a fonte de preços informada é incompatível com compras governamentais - B12.01a05",
IF(AND(I762="Compras governamentais",K762&lt;&gt;"",L762="Mídia especializada"),"Erro: a fonte de preços informada é incompatível com compras governamentais - B12.01a05",
IF(AND(I763="Compras governamentais",K763&lt;&gt;"",L763="Mídia especializada"),"Erro: a fonte de preços informada é incompatível com compras governamentais - B12.01a05",
IF(AND(I764="Compras governamentais",K764&lt;&gt;"",L764="Mídia especializada"),"Erro: a fonte de preços informada é incompatível com compras governamentais - B12.01a05",
"***")))))</f>
        <v>***</v>
      </c>
      <c r="Z760" s="119" t="str">
        <f t="shared" ref="Z760" si="2687" xml:space="preserve">
IF(AND(I761&lt;&gt;"",OR(I760="")),"Erro: há linhas sendo puladas - B13.01a04",
IF(AND(I762&lt;&gt;"",OR(I760="",I761="")),"Erro: há linhas sendo puladas - B13.01a04",
IF(AND(I763&lt;&gt;"",OR(I760="",I761="",I762="")),"Erro: há linhas sendo puladas - B13.01a04",
IF(AND(I764&lt;&gt;"",OR(I760="",I761="",I762="",I763="")),"Erro: há linhas sendo puladas - B13.01a04",
"***"))))</f>
        <v>***</v>
      </c>
      <c r="AA760" s="119" t="str">
        <f t="shared" ref="AA760" si="2688" xml:space="preserve">
IF(AND(K761&lt;&gt;"",OR(K760="")),"Erro: há linhas sendo puladas - B14.01a05",
IF(AND(K762&lt;&gt;"",OR(K760="",K761="")),"Erro: há linhas sendo puladas - B14.01a05",
IF(AND(K763&lt;&gt;"",OR(K760="",K761="",K762="")),"Erro: há linhas sendo puladas - B14.01a05",
IF(AND(K764&lt;&gt;"",OR(K760="",K761="",K762="",K763="")),"Erro: há linhas sendo puladas - B14.01a05",
"***"))))</f>
        <v>***</v>
      </c>
      <c r="AB760" s="119" t="str">
        <f t="shared" ref="AB760" si="2689" xml:space="preserve">
IF(AND(L761&lt;&gt;"",OR(L760="")),"Erro: há linhas sendo puladas - B15.01a05",
IF(AND(L762&lt;&gt;"",OR(L760="",L761="")),"Erro: há linhas sendo puladas - B15.01a05",
IF(AND(L763&lt;&gt;"",OR(L760="",L761="",L762="")),"Erro: há linhas sendo puladas - B15.01a05",
IF(AND(L764&lt;&gt;"",OR(L760="",L761="",L762="",L763="")),"Erro: há linhas sendo puladas - B15.01a05",
"***"))))</f>
        <v>***</v>
      </c>
      <c r="AC760" s="119" t="str">
        <f t="shared" ref="AC760" si="2690" xml:space="preserve">
IF(AND(M761&lt;&gt;"",OR(M760="")),"Erro: há linhas sendo puladas - B16.01a05",
IF(AND(M762&lt;&gt;"",OR(M760="",M761="")),"Erro: há linhas sendo puladas - B16.01a05",
IF(AND(M763&lt;&gt;"",OR(M760="",M761="",M762="")),"Erro: há linhas sendo puladas - B16.01a05",
IF(AND(M764&lt;&gt;"",OR(M760="",M761="",M762="",M763="")),"Erro: há linhas sendo puladas - B16.01a05",
"***"))))</f>
        <v>***</v>
      </c>
      <c r="AD760" s="131" t="str">
        <f t="shared" ref="AD760" si="2691" xml:space="preserve">
IF(T760&lt;&gt;"Preenchimento correto","",
IF(K760="","",
IF(M760="Não válido","",
K760)))</f>
        <v/>
      </c>
    </row>
    <row r="761" spans="1:30" ht="15" customHeight="1">
      <c r="A761" s="291"/>
      <c r="B761" s="216"/>
      <c r="C761" s="217"/>
      <c r="D761" s="218"/>
      <c r="E761" s="219"/>
      <c r="F761" s="220"/>
      <c r="G761" s="221"/>
      <c r="H761" s="35">
        <v>2</v>
      </c>
      <c r="I761" s="172"/>
      <c r="J761" s="36" t="str">
        <f xml:space="preserve">
IF(I761="","",
VLOOKUP(I761,'BD EMPRES'!$B$8:$C$507,2,FALSE))</f>
        <v/>
      </c>
      <c r="K761" s="178"/>
      <c r="L761" s="179"/>
      <c r="M761" s="179"/>
      <c r="N761" s="180"/>
      <c r="O761" s="223"/>
      <c r="P761" s="228"/>
      <c r="Q761" s="230"/>
      <c r="R761" s="232"/>
      <c r="S761" s="234"/>
      <c r="T761" s="236"/>
      <c r="U761" s="23"/>
      <c r="V761" s="122"/>
      <c r="W761" s="118"/>
      <c r="X761" s="118"/>
      <c r="Y761" s="118"/>
      <c r="Z761" s="118"/>
      <c r="AA761" s="118"/>
      <c r="AB761" s="118"/>
      <c r="AC761" s="118"/>
      <c r="AD761" s="132" t="str">
        <f t="shared" ref="AD761" si="2692" xml:space="preserve">
IF(T760&lt;&gt;"Preenchimento correto","",
IF(K761="","",
IF(M761="Não válido","",
K761)))</f>
        <v/>
      </c>
    </row>
    <row r="762" spans="1:30" ht="15" customHeight="1">
      <c r="A762" s="291"/>
      <c r="B762" s="216"/>
      <c r="C762" s="217"/>
      <c r="D762" s="218"/>
      <c r="E762" s="219"/>
      <c r="F762" s="220"/>
      <c r="G762" s="221"/>
      <c r="H762" s="35">
        <v>3</v>
      </c>
      <c r="I762" s="172"/>
      <c r="J762" s="36" t="str">
        <f xml:space="preserve">
IF(I762="","",
VLOOKUP(I762,'BD EMPRES'!$B$8:$C$507,2,FALSE))</f>
        <v/>
      </c>
      <c r="K762" s="178"/>
      <c r="L762" s="179"/>
      <c r="M762" s="179"/>
      <c r="N762" s="180"/>
      <c r="O762" s="223"/>
      <c r="P762" s="228"/>
      <c r="Q762" s="230"/>
      <c r="R762" s="232"/>
      <c r="S762" s="234"/>
      <c r="T762" s="236"/>
      <c r="U762" s="23"/>
      <c r="V762" s="122"/>
      <c r="W762" s="118"/>
      <c r="X762" s="118"/>
      <c r="Y762" s="118"/>
      <c r="Z762" s="118"/>
      <c r="AA762" s="118"/>
      <c r="AB762" s="118"/>
      <c r="AC762" s="118"/>
      <c r="AD762" s="132" t="str">
        <f t="shared" ref="AD762" si="2693" xml:space="preserve">
IF(T760&lt;&gt;"Preenchimento correto","",
IF(K762="","",
IF(M762="Não válido","",
K762)))</f>
        <v/>
      </c>
    </row>
    <row r="763" spans="1:30" ht="15" customHeight="1">
      <c r="A763" s="291"/>
      <c r="B763" s="216"/>
      <c r="C763" s="217"/>
      <c r="D763" s="218"/>
      <c r="E763" s="219"/>
      <c r="F763" s="220"/>
      <c r="G763" s="221"/>
      <c r="H763" s="35">
        <v>4</v>
      </c>
      <c r="I763" s="172"/>
      <c r="J763" s="36" t="str">
        <f xml:space="preserve">
IF(I763="","",
VLOOKUP(I763,'BD EMPRES'!$B$8:$C$507,2,FALSE))</f>
        <v/>
      </c>
      <c r="K763" s="178"/>
      <c r="L763" s="179"/>
      <c r="M763" s="179"/>
      <c r="N763" s="180"/>
      <c r="O763" s="223"/>
      <c r="P763" s="228"/>
      <c r="Q763" s="230"/>
      <c r="R763" s="232"/>
      <c r="S763" s="234"/>
      <c r="T763" s="236"/>
      <c r="U763" s="23"/>
      <c r="V763" s="122"/>
      <c r="W763" s="118"/>
      <c r="X763" s="118"/>
      <c r="Y763" s="118"/>
      <c r="Z763" s="118"/>
      <c r="AA763" s="118"/>
      <c r="AB763" s="118"/>
      <c r="AC763" s="118"/>
      <c r="AD763" s="132" t="str">
        <f t="shared" ref="AD763" si="2694" xml:space="preserve">
IF(T760&lt;&gt;"Preenchimento correto","",
IF(K763="","",
IF(M763="Não válido","",
K763)))</f>
        <v/>
      </c>
    </row>
    <row r="764" spans="1:30" ht="15" customHeight="1">
      <c r="A764" s="292"/>
      <c r="B764" s="216"/>
      <c r="C764" s="217"/>
      <c r="D764" s="218"/>
      <c r="E764" s="219"/>
      <c r="F764" s="220"/>
      <c r="G764" s="221"/>
      <c r="H764" s="37">
        <v>5</v>
      </c>
      <c r="I764" s="172"/>
      <c r="J764" s="38" t="str">
        <f xml:space="preserve">
IF(I764="","",
VLOOKUP(I764,'BD EMPRES'!$B$8:$C$507,2,FALSE))</f>
        <v/>
      </c>
      <c r="K764" s="183"/>
      <c r="L764" s="181"/>
      <c r="M764" s="181"/>
      <c r="N764" s="182"/>
      <c r="O764" s="224"/>
      <c r="P764" s="228"/>
      <c r="Q764" s="230"/>
      <c r="R764" s="232"/>
      <c r="S764" s="234"/>
      <c r="T764" s="236"/>
      <c r="U764" s="23"/>
      <c r="V764" s="133"/>
      <c r="W764" s="134"/>
      <c r="X764" s="134"/>
      <c r="Y764" s="134"/>
      <c r="Z764" s="134"/>
      <c r="AA764" s="134"/>
      <c r="AB764" s="134"/>
      <c r="AC764" s="134"/>
      <c r="AD764" s="135" t="str">
        <f t="shared" ref="AD764" si="2695" xml:space="preserve">
IF(T760&gt;"Preenchimento correto","",
IF(K764="","",
IF(M764="Não válido","",
K764)))</f>
        <v/>
      </c>
    </row>
    <row r="765" spans="1:30" ht="15" customHeight="1">
      <c r="A765" s="290"/>
      <c r="B765" s="216" t="str">
        <f>IF(OR('BD ITEM'!$Q163&lt;&gt;"Preenchimento correto"),"",'BD ITEM'!B163)</f>
        <v/>
      </c>
      <c r="C765" s="217" t="str">
        <f>IF(OR('BD ITEM'!$Q163&lt;&gt;"Preenchimento correto"),"",'BD ITEM'!C163)</f>
        <v/>
      </c>
      <c r="D765" s="218" t="str">
        <f>IF(OR('BD ITEM'!$Q163&lt;&gt;"Preenchimento correto"),"",'BD ITEM'!D163)</f>
        <v/>
      </c>
      <c r="E765" s="219" t="str">
        <f>IF(OR('BD ITEM'!$Q163&lt;&gt;"Preenchimento correto"),"",'BD ITEM'!J163)</f>
        <v/>
      </c>
      <c r="F765" s="220" t="str">
        <f>IF(OR('BD ITEM'!$Q163&lt;&gt;"Preenchimento correto"),"",'BD ITEM'!K163)</f>
        <v/>
      </c>
      <c r="G765" s="221" t="str">
        <f>IF(OR('BD ITEM'!$Q163&lt;&gt;"Preenchimento correto"),"",'BD ITEM'!L163)</f>
        <v/>
      </c>
      <c r="H765" s="39">
        <v>1</v>
      </c>
      <c r="I765" s="173"/>
      <c r="J765" s="34" t="str">
        <f xml:space="preserve">
IF(I765="","",
VLOOKUP(I765,'BD EMPRES'!$B$8:$C$507,2,FALSE))</f>
        <v/>
      </c>
      <c r="K765" s="175"/>
      <c r="L765" s="176"/>
      <c r="M765" s="176"/>
      <c r="N765" s="177"/>
      <c r="O765" s="222"/>
      <c r="P765" s="228" t="str">
        <f t="shared" ref="P765" si="2696" xml:space="preserve">
IF(AND(K765="",K766="",K767="",K768="",K769=""),"",
COUNTIFS(K765:K769,"&lt;&gt;""",M765:M769,"=Válido"))</f>
        <v/>
      </c>
      <c r="Q765" s="230" t="str">
        <f t="shared" ref="Q765" si="2697" xml:space="preserve">
IF(T765&lt;&gt;"Preenchimento correto","",
IF(P765=1,0,
IF(P765=0,"",
IF(P765="","",
ROUND(_xlfn.STDEV.S(AD765:AD769)/AVERAGE(AD765:AD769),4)))))</f>
        <v/>
      </c>
      <c r="R765" s="232" t="str">
        <f t="shared" ref="R765" si="2698" xml:space="preserve">
IF(T765&lt;&gt;"Preenchimento correto","",
IF(P765="","",
IF(P765=0,"",
IF(O765="","",
IF(O765="Menor valor",MIN(AD765:AD769),
IF(AND(O765="Tend. central",Q765&lt;=0.25),ROUND(AVERAGE(AD765:AD769),2),
IF(AND(O765="Tend. central",Q765&gt;0.25),ROUND(MEDIAN(AD765:AD769),2))))))))</f>
        <v/>
      </c>
      <c r="S765" s="234" t="str">
        <f t="shared" ref="S765" si="2699" xml:space="preserve">
IF(T765&lt;&gt;"Preenchimento correto","",
IF(O765="","",
IF(P765="","",
IF(P765=0,"",
IF(OR(G765="",R765=""),"",
G765*R765)))))</f>
        <v/>
      </c>
      <c r="T765" s="236" t="str">
        <f t="shared" ref="T765" si="2700" xml:space="preserve">
IF(AND(A765="",B765="",I765="",I766="",I767="",I768="",I769="",K765="",K766="",K767="",K768="",K769="",L765="",L766="",L767="",L768="",L769="",M765="",M766="",M767="",M768="",M769="",O765=""),"",
IF(A765="","Preenchimento incompleto: falta informar o ID SEC - B01.01",
IF(AND(A765&lt;&gt;"",B765&lt;&gt;"",I765="",I766="",I767="",I768="",I769="",K765="",K766="",K767="",K768="",K769="",L765="",L766="",L767="",L768="",L769="",M765="",M766="",M767="",M768="",M769="",O765=""),"Preenchimento incompleto: item sem nenhuma informação de empresa e preço e fonte de preço e validade do orçamento e modalidade de cálculo - B02.01",
IF(AND(B765="",OR(I765&lt;&gt;"",I766&lt;&gt;"",I767&lt;&gt;"",I768&lt;&gt;"",I769&lt;&gt;"",K765&lt;&gt;"",K766&lt;&gt;"",K767&lt;&gt;"",K768&lt;&gt;"",K769&lt;&gt;"",L765&lt;&gt;"",L766&lt;&gt;"",L767&lt;&gt;"",L768&lt;&gt;"",L769&lt;&gt;"",M765&lt;&gt;"",M766&lt;&gt;"",M767&lt;&gt;"",M768&lt;&gt;"",M769&lt;&gt;"",O765&lt;&gt;"")),"Erro: há empresa(s) e/ou preço(s) e/ou fonte(s) de preço e/ou validade(s) do orçamento e/ou modalidade de cálculo informados para item inexistente - B03.01",
IF(AND(I765&lt;&gt;"",OR(K765="",L765="",M765="",O765="")),"Preenchimento incompleto: empresa sem preço e(ou) fonte de preço e(ou) validade do orçamento e(ou) modalidade de cálculo associados - B04.01",
IF(AND(I766&lt;&gt;"",OR(K766="",L766="",M766="",O765="")),"Preenchimento incompleto: empresa sem preço e(ou) fonte de preço e(ou) validade do orçamento e(ou) modalidade de cálculo associados - B04.02",
IF(AND(I767&lt;&gt;"",OR(K767="",L767="",M767="",O765="")),"Preenchimento incompleto: empresa sem preço e(ou) fonte de preço e(ou) validade do orçamento e(ou) modalidade de cálculo associados - B04.03",
IF(AND(I768&lt;&gt;"",OR(K768="",L768="",M768="",O765="")),"Preenchimento incompleto: empresa sem preço e(ou) fonte de preço e(ou) validade do orçamento e(ou) modalidade de cálculo associados - B04.04",
IF(AND(I769&lt;&gt;"",OR(K769="",L769="",M769="",O765="")),"Preenchimento incompleto: empresa sem preço e(ou) fonte de preço e(ou) validade do orçamento e(ou) modalidade de cálculo associados - B04.05",
IF(AND(K765&lt;&gt;"",OR(I765="",L765="",M765="",O765="")),"Preenchimento incompleto: preço sem empresa e(ou) fonte do preço associados e(ou) validade do orçamento e(ou) modalidade de cálculo associados - B05.01",
IF(AND(K766&lt;&gt;"",OR(I766="",L766="",M766="",O765="")),"Preenchimento incompleto: preço sem empresa e(ou) fonte do preço associados e(ou) validade do orçamento e(ou) modalidade de cálculo associados - B05.02",
IF(AND(K767&lt;&gt;"",OR(I767="",L767="",M767="",O765="")),"Preenchimento incompleto: preço sem empresa e(ou) fonte do preço associados e(ou) validade do orçamento e(ou) modalidade de cálculo associados - B05.03",
IF(AND(K768&lt;&gt;"",OR(I768="",L768="",M768="",O765="")),"Preenchimento incompleto: preço sem empresa e(ou) fonte do preço associados e(ou) validade do orçamento e(ou) modalidade de cálculo associados - B05.04",
IF(AND(K769&lt;&gt;"",OR(I769="",L769="",M769="",O765="")),"Preenchimento incompleto: preço sem empresa e(ou) fonte do preço associados e(ou) validade do orçamento e(ou) modalidade de cálculo associados - B05.05",
IF(AND(L765&lt;&gt;"",OR(K765="",I765="",M765="",O765="")),"Preenchimento incompleto: fonte do preço sem empresa e(ou) preço associados e(ou) validade do orçamento e(ou) modalidade de cálculo associados - B06.01",
IF(AND(L766&lt;&gt;"",OR(K766="",I766="",M766="",O765="")),"Preenchimento incompleto: fonte do preço sem empresa e(ou) preço associados e(ou) validade do orçamento e(ou) modalidade de cálculo associados - B06.02",
IF(AND(L767&lt;&gt;"",OR(K767="",I767="",M767="",O765="")),"Preenchimento incompleto: fonte do preço sem empresa e(ou) preço associados e(ou) validade do orçamento e(ou) modalidade de cálculo associados - B06.03",
IF(AND(L768&lt;&gt;"",OR(K768="",I768="",M768="",O765="")),"Preenchimento incompleto: fonte do preço sem empresa e(ou) preço associados e(ou) validade do orçamento e(ou) modalidade de cálculo associados - B06.04",
IF(AND(L769&lt;&gt;"",OR(K769="",I769="",M769="",O765="")),"Preenchimento incompleto: fonte do preço sem empresa e(ou) preço associados e(ou) validade do orçamento e(ou) modalidade de cálculo associados - B06.05",
IF(AND(M765&lt;&gt;"",OR(K765="",I765="",L765="",O765="")),"Preenchimento incompleto: validade do orçamento sem empresa e(ou) preço associados e(ou) fonte do preço e(ou) modalidade de cálculo associados - B07.01",
IF(AND(M766&lt;&gt;"",OR(K766="",I766="",L766="",O765="")),"Preenchimento incompleto: validade do orçamento sem empresa e(ou) preço associados e(ou) fonte do preço e(ou) modalidade de cálculo associados - B07.02",
IF(AND(M767&lt;&gt;"",OR(K767="",I767="",L767="",O765="")),"Preenchimento incompleto: validade do orçamento sem empresa e(ou) preço associados e(ou) fonte do preço e(ou) modalidade de cálculo associados - B07.03",
IF(AND(M768&lt;&gt;"",OR(K768="",I768="",L768="",O765="")),"Preenchimento incompleto: validade do orçamento sem empresa e(ou) preço associados e(ou) fonte do preço e(ou) modalidade de cálculo associados - B07.04",
IF(AND(M769&lt;&gt;"",OR(K769="",I769="",L769="",O765="")),"Preenchimento incompleto: validade do orçamento sem empresa e(ou) preço associados e(ou) fonte do preço e(ou) modalidade de cálculo associados - B07.05",
IF(O765="","Preenchimento incompleto: modalidade de cálculo não informada - B08.01",
IF(V765="Erro: há repetição de empresa de mídia especializada para o item sendo precificado - B09.01a05","Erro: há repetição de empresa de mídia especializada para o item sendo precificado - B09.01a05",
IF(W765="Erro: há repetição de empresa de orçamento de empresa para o item sendo precificado - B10.01a05","Erro: há repetição de empresa de orçamento de empresa para o item sendo precificado - B10.01a05",
IF(X765="Erro: a fonte de preços informada é incompatível com compras governamentais - B11.01a05","Erro: a fonte de preços informada é incompatível com compras governamentais - B11.01a05",
IF(Y765="Erro: a fonte de preços informada é incompatível com compras governamentais - B12.01a05","Erro: a fonte de preços informada é incompatível com compras governamentais - B12.01a05",
IF(Z765="Erro: há linhas sendo puladas - B13.01a04","Erro: há linhas sendo puladas - B13.01a04",
IF(AA765="Erro: há linhas sendo puladas - B14.01a05","Erro: há linhas sendo puladas - B14.01a05",
IF(AB765="Erro: há linhas sendo puladas - B15.01a05","Erro: há linhas sendo puladas - B15.01a05",
IF(AC765="Erro: há linhas sendo puladas - B16.01a05","Erro: há linhas sendo puladas - B16.01a05",
IF(AND(P765&lt;&gt;"",P765=0),"Preenchimento incompleto: número de propostas válidas igual a zero - B17.01",
"Preenchimento correto"))))))))))))))))))))))))))))))))))</f>
        <v/>
      </c>
      <c r="U765" s="23"/>
      <c r="V765" s="121" t="str">
        <f t="shared" ref="V765" si="2701" xml:space="preserve">
IF(COUNTIFS(I765:I769,I765,L765:L769,"=Mídia especializada")&gt;1,"Erro: há repetição de empresa de mídia especializada para o item sendo precificado - B09.01a05",
IF(COUNTIFS(I765:I769,I766,L765:L769,"=Mídia especializada")&gt;1,"Erro: há repetição de empresa de mídia especializada para o item sendo precificado - B09.01a05",
IF(COUNTIFS(I765:I769,I767,L765:L769,"=Mídia especializada")&gt;1,"Erro: há repetição de empresa de mídia especializada para o item sendo precificado - B09.01a05",
IF(COUNTIFS(I765:I769,I768,L765:L769,"=Mídia especializada")&gt;1,"Erro: há repetição de empresa de mídia especializada para o item sendo precificado - B09.01a05",
IF(COUNTIFS(I765:I769,I769,L765:L769,"=Mídia especializada")&gt;1,"Erro: há repetição de empresa de mídia especializada para o item sendo precificado - B09.01a05",
"***")))))</f>
        <v>***</v>
      </c>
      <c r="W765" s="119" t="str">
        <f t="shared" ref="W765" si="2702" xml:space="preserve">
IF(COUNTIFS(I765:I769,I765,L765:L769,"=Orçamento de empresa")&gt;1,"Erro: há repetição de empresa de orçamento de empresa para o item sendo precificado - B10.01a05",
IF(COUNTIFS(I765:I769,I766,L765:L769,"=Orçamento de empresa")&gt;1,"Erro: há repetição de empresa de orçamento de empresa para o item sendo precificado - B10.01a05",
IF(COUNTIFS(I765:I769,I767,L765:L769,"=Orçamento de empresa")&gt;1,"Erro: há repetição de empresa de orçamento de empresa para o item sendo precificado - B10.01a05",
IF(COUNTIFS(I765:I769,I768,L765:L769,"=Orçamento de empresa")&gt;1,"Erro: há repetição de empresa de orçamento de empresa para o item sendo precificado - B10.01a05",
IF(COUNTIFS(I765:I769,I769,L765:L769,"=Orçamento de empresa")&gt;1,"Erro: há repetição de empresa de orçamento de empresa para o item sendo precificado - B10.01a05",
"***")))))</f>
        <v>***</v>
      </c>
      <c r="X765" s="119" t="str">
        <f t="shared" ref="X765" si="2703" xml:space="preserve">
IF(AND(I765="Compras governamentais",K765&lt;&gt;"",L765="Orçamento de empresa"),"Erro: a fonte de preços informada é incompatível com compras governamentais - B11.01a05",
IF(AND(I766="Compras governamentais",K766&lt;&gt;"",L766="Orçamento de empresa"),"Erro: a fonte de preços informada é incompatível com compras governamentais - B11.01a05",
IF(AND(I767="Compras governamentais",K767&lt;&gt;"",L767="Orçamento de empresa"),"Erro: a fonte de preços informada é incompatível com compras governamentais - B11.01a05",
IF(AND(I768="Compras governamentais",K768&lt;&gt;"",L768="Orçamento de empresa"),"Erro: a fonte de preços informada é incompatível com compras governamentais - B11.01a05",
IF(AND(I769="Compras governamentais",K769&lt;&gt;"",L769="Orçamento de empresa"),"Erro: a fonte de preços informada é incompatível com compras governamentais - B11.01a05",
"***")))))</f>
        <v>***</v>
      </c>
      <c r="Y765" s="119" t="str">
        <f t="shared" ref="Y765" si="2704" xml:space="preserve">
IF(AND(I765="Compras governamentais",K765&lt;&gt;"",L765="Mídia especializada"),"Erro: a fonte de preços informada é incompatível com compras governamentais - B12.01a05",
IF(AND(I766="Compras governamentais",K766&lt;&gt;"",L766="Mídia especializada"),"Erro: a fonte de preços informada é incompatível com compras governamentais - B12.01a05",
IF(AND(I767="Compras governamentais",K767&lt;&gt;"",L767="Mídia especializada"),"Erro: a fonte de preços informada é incompatível com compras governamentais - B12.01a05",
IF(AND(I768="Compras governamentais",K768&lt;&gt;"",L768="Mídia especializada"),"Erro: a fonte de preços informada é incompatível com compras governamentais - B12.01a05",
IF(AND(I769="Compras governamentais",K769&lt;&gt;"",L769="Mídia especializada"),"Erro: a fonte de preços informada é incompatível com compras governamentais - B12.01a05",
"***")))))</f>
        <v>***</v>
      </c>
      <c r="Z765" s="119" t="str">
        <f t="shared" ref="Z765" si="2705" xml:space="preserve">
IF(AND(I766&lt;&gt;"",OR(I765="")),"Erro: há linhas sendo puladas - B13.01a04",
IF(AND(I767&lt;&gt;"",OR(I765="",I766="")),"Erro: há linhas sendo puladas - B13.01a04",
IF(AND(I768&lt;&gt;"",OR(I765="",I766="",I767="")),"Erro: há linhas sendo puladas - B13.01a04",
IF(AND(I769&lt;&gt;"",OR(I765="",I766="",I767="",I768="")),"Erro: há linhas sendo puladas - B13.01a04",
"***"))))</f>
        <v>***</v>
      </c>
      <c r="AA765" s="119" t="str">
        <f t="shared" ref="AA765" si="2706" xml:space="preserve">
IF(AND(K766&lt;&gt;"",OR(K765="")),"Erro: há linhas sendo puladas - B14.01a05",
IF(AND(K767&lt;&gt;"",OR(K765="",K766="")),"Erro: há linhas sendo puladas - B14.01a05",
IF(AND(K768&lt;&gt;"",OR(K765="",K766="",K767="")),"Erro: há linhas sendo puladas - B14.01a05",
IF(AND(K769&lt;&gt;"",OR(K765="",K766="",K767="",K768="")),"Erro: há linhas sendo puladas - B14.01a05",
"***"))))</f>
        <v>***</v>
      </c>
      <c r="AB765" s="119" t="str">
        <f t="shared" ref="AB765" si="2707" xml:space="preserve">
IF(AND(L766&lt;&gt;"",OR(L765="")),"Erro: há linhas sendo puladas - B15.01a05",
IF(AND(L767&lt;&gt;"",OR(L765="",L766="")),"Erro: há linhas sendo puladas - B15.01a05",
IF(AND(L768&lt;&gt;"",OR(L765="",L766="",L767="")),"Erro: há linhas sendo puladas - B15.01a05",
IF(AND(L769&lt;&gt;"",OR(L765="",L766="",L767="",L768="")),"Erro: há linhas sendo puladas - B15.01a05",
"***"))))</f>
        <v>***</v>
      </c>
      <c r="AC765" s="119" t="str">
        <f t="shared" ref="AC765" si="2708" xml:space="preserve">
IF(AND(M766&lt;&gt;"",OR(M765="")),"Erro: há linhas sendo puladas - B16.01a05",
IF(AND(M767&lt;&gt;"",OR(M765="",M766="")),"Erro: há linhas sendo puladas - B16.01a05",
IF(AND(M768&lt;&gt;"",OR(M765="",M766="",M767="")),"Erro: há linhas sendo puladas - B16.01a05",
IF(AND(M769&lt;&gt;"",OR(M765="",M766="",M767="",M768="")),"Erro: há linhas sendo puladas - B16.01a05",
"***"))))</f>
        <v>***</v>
      </c>
      <c r="AD765" s="131" t="str">
        <f t="shared" ref="AD765" si="2709" xml:space="preserve">
IF(T765&lt;&gt;"Preenchimento correto","",
IF(K765="","",
IF(M765="Não válido","",
K765)))</f>
        <v/>
      </c>
    </row>
    <row r="766" spans="1:30" ht="15" customHeight="1">
      <c r="A766" s="291"/>
      <c r="B766" s="216"/>
      <c r="C766" s="217"/>
      <c r="D766" s="218"/>
      <c r="E766" s="219"/>
      <c r="F766" s="220"/>
      <c r="G766" s="221"/>
      <c r="H766" s="35">
        <v>2</v>
      </c>
      <c r="I766" s="172"/>
      <c r="J766" s="36" t="str">
        <f xml:space="preserve">
IF(I766="","",
VLOOKUP(I766,'BD EMPRES'!$B$8:$C$507,2,FALSE))</f>
        <v/>
      </c>
      <c r="K766" s="178"/>
      <c r="L766" s="179"/>
      <c r="M766" s="179"/>
      <c r="N766" s="180"/>
      <c r="O766" s="223"/>
      <c r="P766" s="228"/>
      <c r="Q766" s="230"/>
      <c r="R766" s="232"/>
      <c r="S766" s="234"/>
      <c r="T766" s="236"/>
      <c r="U766" s="23"/>
      <c r="V766" s="122"/>
      <c r="W766" s="118"/>
      <c r="X766" s="118"/>
      <c r="Y766" s="118"/>
      <c r="Z766" s="118"/>
      <c r="AA766" s="118"/>
      <c r="AB766" s="118"/>
      <c r="AC766" s="118"/>
      <c r="AD766" s="132" t="str">
        <f t="shared" ref="AD766" si="2710" xml:space="preserve">
IF(T765&lt;&gt;"Preenchimento correto","",
IF(K766="","",
IF(M766="Não válido","",
K766)))</f>
        <v/>
      </c>
    </row>
    <row r="767" spans="1:30" ht="15" customHeight="1">
      <c r="A767" s="291"/>
      <c r="B767" s="216"/>
      <c r="C767" s="217"/>
      <c r="D767" s="218"/>
      <c r="E767" s="219"/>
      <c r="F767" s="220"/>
      <c r="G767" s="221"/>
      <c r="H767" s="35">
        <v>3</v>
      </c>
      <c r="I767" s="172"/>
      <c r="J767" s="36" t="str">
        <f xml:space="preserve">
IF(I767="","",
VLOOKUP(I767,'BD EMPRES'!$B$8:$C$507,2,FALSE))</f>
        <v/>
      </c>
      <c r="K767" s="178"/>
      <c r="L767" s="179"/>
      <c r="M767" s="179"/>
      <c r="N767" s="180"/>
      <c r="O767" s="223"/>
      <c r="P767" s="228"/>
      <c r="Q767" s="230"/>
      <c r="R767" s="232"/>
      <c r="S767" s="234"/>
      <c r="T767" s="236"/>
      <c r="U767" s="23"/>
      <c r="V767" s="122"/>
      <c r="W767" s="118"/>
      <c r="X767" s="118"/>
      <c r="Y767" s="118"/>
      <c r="Z767" s="118"/>
      <c r="AA767" s="118"/>
      <c r="AB767" s="118"/>
      <c r="AC767" s="118"/>
      <c r="AD767" s="132" t="str">
        <f t="shared" ref="AD767" si="2711" xml:space="preserve">
IF(T765&lt;&gt;"Preenchimento correto","",
IF(K767="","",
IF(M767="Não válido","",
K767)))</f>
        <v/>
      </c>
    </row>
    <row r="768" spans="1:30" ht="15" customHeight="1">
      <c r="A768" s="291"/>
      <c r="B768" s="216"/>
      <c r="C768" s="217"/>
      <c r="D768" s="218"/>
      <c r="E768" s="219"/>
      <c r="F768" s="220"/>
      <c r="G768" s="221"/>
      <c r="H768" s="35">
        <v>4</v>
      </c>
      <c r="I768" s="172"/>
      <c r="J768" s="36" t="str">
        <f xml:space="preserve">
IF(I768="","",
VLOOKUP(I768,'BD EMPRES'!$B$8:$C$507,2,FALSE))</f>
        <v/>
      </c>
      <c r="K768" s="178"/>
      <c r="L768" s="179"/>
      <c r="M768" s="179"/>
      <c r="N768" s="180"/>
      <c r="O768" s="223"/>
      <c r="P768" s="228"/>
      <c r="Q768" s="230"/>
      <c r="R768" s="232"/>
      <c r="S768" s="234"/>
      <c r="T768" s="236"/>
      <c r="U768" s="23"/>
      <c r="V768" s="122"/>
      <c r="W768" s="118"/>
      <c r="X768" s="118"/>
      <c r="Y768" s="118"/>
      <c r="Z768" s="118"/>
      <c r="AA768" s="118"/>
      <c r="AB768" s="118"/>
      <c r="AC768" s="118"/>
      <c r="AD768" s="132" t="str">
        <f t="shared" ref="AD768" si="2712" xml:space="preserve">
IF(T765&lt;&gt;"Preenchimento correto","",
IF(K768="","",
IF(M768="Não válido","",
K768)))</f>
        <v/>
      </c>
    </row>
    <row r="769" spans="1:30" ht="15" customHeight="1">
      <c r="A769" s="292"/>
      <c r="B769" s="216"/>
      <c r="C769" s="217"/>
      <c r="D769" s="218"/>
      <c r="E769" s="219"/>
      <c r="F769" s="220"/>
      <c r="G769" s="221"/>
      <c r="H769" s="37">
        <v>5</v>
      </c>
      <c r="I769" s="172"/>
      <c r="J769" s="38" t="str">
        <f xml:space="preserve">
IF(I769="","",
VLOOKUP(I769,'BD EMPRES'!$B$8:$C$507,2,FALSE))</f>
        <v/>
      </c>
      <c r="K769" s="183"/>
      <c r="L769" s="181"/>
      <c r="M769" s="181"/>
      <c r="N769" s="182"/>
      <c r="O769" s="224"/>
      <c r="P769" s="228"/>
      <c r="Q769" s="230"/>
      <c r="R769" s="232"/>
      <c r="S769" s="234"/>
      <c r="T769" s="236"/>
      <c r="U769" s="23"/>
      <c r="V769" s="133"/>
      <c r="W769" s="134"/>
      <c r="X769" s="134"/>
      <c r="Y769" s="134"/>
      <c r="Z769" s="134"/>
      <c r="AA769" s="134"/>
      <c r="AB769" s="134"/>
      <c r="AC769" s="134"/>
      <c r="AD769" s="135" t="str">
        <f t="shared" ref="AD769" si="2713" xml:space="preserve">
IF(T765&gt;"Preenchimento correto","",
IF(K769="","",
IF(M769="Não válido","",
K769)))</f>
        <v/>
      </c>
    </row>
    <row r="770" spans="1:30" ht="15" customHeight="1">
      <c r="A770" s="290"/>
      <c r="B770" s="216" t="str">
        <f>IF(OR('BD ITEM'!$Q164&lt;&gt;"Preenchimento correto"),"",'BD ITEM'!B164)</f>
        <v/>
      </c>
      <c r="C770" s="217" t="str">
        <f>IF(OR('BD ITEM'!$Q164&lt;&gt;"Preenchimento correto"),"",'BD ITEM'!C164)</f>
        <v/>
      </c>
      <c r="D770" s="218" t="str">
        <f>IF(OR('BD ITEM'!$Q164&lt;&gt;"Preenchimento correto"),"",'BD ITEM'!D164)</f>
        <v/>
      </c>
      <c r="E770" s="219" t="str">
        <f>IF(OR('BD ITEM'!$Q164&lt;&gt;"Preenchimento correto"),"",'BD ITEM'!J164)</f>
        <v/>
      </c>
      <c r="F770" s="220" t="str">
        <f>IF(OR('BD ITEM'!$Q164&lt;&gt;"Preenchimento correto"),"",'BD ITEM'!K164)</f>
        <v/>
      </c>
      <c r="G770" s="221" t="str">
        <f>IF(OR('BD ITEM'!$Q164&lt;&gt;"Preenchimento correto"),"",'BD ITEM'!L164)</f>
        <v/>
      </c>
      <c r="H770" s="39">
        <v>1</v>
      </c>
      <c r="I770" s="173"/>
      <c r="J770" s="34" t="str">
        <f xml:space="preserve">
IF(I770="","",
VLOOKUP(I770,'BD EMPRES'!$B$8:$C$507,2,FALSE))</f>
        <v/>
      </c>
      <c r="K770" s="175"/>
      <c r="L770" s="176"/>
      <c r="M770" s="176"/>
      <c r="N770" s="177"/>
      <c r="O770" s="222"/>
      <c r="P770" s="228" t="str">
        <f t="shared" ref="P770" si="2714" xml:space="preserve">
IF(AND(K770="",K771="",K772="",K773="",K774=""),"",
COUNTIFS(K770:K774,"&lt;&gt;""",M770:M774,"=Válido"))</f>
        <v/>
      </c>
      <c r="Q770" s="230" t="str">
        <f t="shared" ref="Q770" si="2715" xml:space="preserve">
IF(T770&lt;&gt;"Preenchimento correto","",
IF(P770=1,0,
IF(P770=0,"",
IF(P770="","",
ROUND(_xlfn.STDEV.S(AD770:AD774)/AVERAGE(AD770:AD774),4)))))</f>
        <v/>
      </c>
      <c r="R770" s="232" t="str">
        <f t="shared" ref="R770" si="2716" xml:space="preserve">
IF(T770&lt;&gt;"Preenchimento correto","",
IF(P770="","",
IF(P770=0,"",
IF(O770="","",
IF(O770="Menor valor",MIN(AD770:AD774),
IF(AND(O770="Tend. central",Q770&lt;=0.25),ROUND(AVERAGE(AD770:AD774),2),
IF(AND(O770="Tend. central",Q770&gt;0.25),ROUND(MEDIAN(AD770:AD774),2))))))))</f>
        <v/>
      </c>
      <c r="S770" s="234" t="str">
        <f t="shared" ref="S770" si="2717" xml:space="preserve">
IF(T770&lt;&gt;"Preenchimento correto","",
IF(O770="","",
IF(P770="","",
IF(P770=0,"",
IF(OR(G770="",R770=""),"",
G770*R770)))))</f>
        <v/>
      </c>
      <c r="T770" s="236" t="str">
        <f t="shared" ref="T770" si="2718" xml:space="preserve">
IF(AND(A770="",B770="",I770="",I771="",I772="",I773="",I774="",K770="",K771="",K772="",K773="",K774="",L770="",L771="",L772="",L773="",L774="",M770="",M771="",M772="",M773="",M774="",O770=""),"",
IF(A770="","Preenchimento incompleto: falta informar o ID SEC - B01.01",
IF(AND(A770&lt;&gt;"",B770&lt;&gt;"",I770="",I771="",I772="",I773="",I774="",K770="",K771="",K772="",K773="",K774="",L770="",L771="",L772="",L773="",L774="",M770="",M771="",M772="",M773="",M774="",O770=""),"Preenchimento incompleto: item sem nenhuma informação de empresa e preço e fonte de preço e validade do orçamento e modalidade de cálculo - B02.01",
IF(AND(B770="",OR(I770&lt;&gt;"",I771&lt;&gt;"",I772&lt;&gt;"",I773&lt;&gt;"",I774&lt;&gt;"",K770&lt;&gt;"",K771&lt;&gt;"",K772&lt;&gt;"",K773&lt;&gt;"",K774&lt;&gt;"",L770&lt;&gt;"",L771&lt;&gt;"",L772&lt;&gt;"",L773&lt;&gt;"",L774&lt;&gt;"",M770&lt;&gt;"",M771&lt;&gt;"",M772&lt;&gt;"",M773&lt;&gt;"",M774&lt;&gt;"",O770&lt;&gt;"")),"Erro: há empresa(s) e/ou preço(s) e/ou fonte(s) de preço e/ou validade(s) do orçamento e/ou modalidade de cálculo informados para item inexistente - B03.01",
IF(AND(I770&lt;&gt;"",OR(K770="",L770="",M770="",O770="")),"Preenchimento incompleto: empresa sem preço e(ou) fonte de preço e(ou) validade do orçamento e(ou) modalidade de cálculo associados - B04.01",
IF(AND(I771&lt;&gt;"",OR(K771="",L771="",M771="",O770="")),"Preenchimento incompleto: empresa sem preço e(ou) fonte de preço e(ou) validade do orçamento e(ou) modalidade de cálculo associados - B04.02",
IF(AND(I772&lt;&gt;"",OR(K772="",L772="",M772="",O770="")),"Preenchimento incompleto: empresa sem preço e(ou) fonte de preço e(ou) validade do orçamento e(ou) modalidade de cálculo associados - B04.03",
IF(AND(I773&lt;&gt;"",OR(K773="",L773="",M773="",O770="")),"Preenchimento incompleto: empresa sem preço e(ou) fonte de preço e(ou) validade do orçamento e(ou) modalidade de cálculo associados - B04.04",
IF(AND(I774&lt;&gt;"",OR(K774="",L774="",M774="",O770="")),"Preenchimento incompleto: empresa sem preço e(ou) fonte de preço e(ou) validade do orçamento e(ou) modalidade de cálculo associados - B04.05",
IF(AND(K770&lt;&gt;"",OR(I770="",L770="",M770="",O770="")),"Preenchimento incompleto: preço sem empresa e(ou) fonte do preço associados e(ou) validade do orçamento e(ou) modalidade de cálculo associados - B05.01",
IF(AND(K771&lt;&gt;"",OR(I771="",L771="",M771="",O770="")),"Preenchimento incompleto: preço sem empresa e(ou) fonte do preço associados e(ou) validade do orçamento e(ou) modalidade de cálculo associados - B05.02",
IF(AND(K772&lt;&gt;"",OR(I772="",L772="",M772="",O770="")),"Preenchimento incompleto: preço sem empresa e(ou) fonte do preço associados e(ou) validade do orçamento e(ou) modalidade de cálculo associados - B05.03",
IF(AND(K773&lt;&gt;"",OR(I773="",L773="",M773="",O770="")),"Preenchimento incompleto: preço sem empresa e(ou) fonte do preço associados e(ou) validade do orçamento e(ou) modalidade de cálculo associados - B05.04",
IF(AND(K774&lt;&gt;"",OR(I774="",L774="",M774="",O770="")),"Preenchimento incompleto: preço sem empresa e(ou) fonte do preço associados e(ou) validade do orçamento e(ou) modalidade de cálculo associados - B05.05",
IF(AND(L770&lt;&gt;"",OR(K770="",I770="",M770="",O770="")),"Preenchimento incompleto: fonte do preço sem empresa e(ou) preço associados e(ou) validade do orçamento e(ou) modalidade de cálculo associados - B06.01",
IF(AND(L771&lt;&gt;"",OR(K771="",I771="",M771="",O770="")),"Preenchimento incompleto: fonte do preço sem empresa e(ou) preço associados e(ou) validade do orçamento e(ou) modalidade de cálculo associados - B06.02",
IF(AND(L772&lt;&gt;"",OR(K772="",I772="",M772="",O770="")),"Preenchimento incompleto: fonte do preço sem empresa e(ou) preço associados e(ou) validade do orçamento e(ou) modalidade de cálculo associados - B06.03",
IF(AND(L773&lt;&gt;"",OR(K773="",I773="",M773="",O770="")),"Preenchimento incompleto: fonte do preço sem empresa e(ou) preço associados e(ou) validade do orçamento e(ou) modalidade de cálculo associados - B06.04",
IF(AND(L774&lt;&gt;"",OR(K774="",I774="",M774="",O770="")),"Preenchimento incompleto: fonte do preço sem empresa e(ou) preço associados e(ou) validade do orçamento e(ou) modalidade de cálculo associados - B06.05",
IF(AND(M770&lt;&gt;"",OR(K770="",I770="",L770="",O770="")),"Preenchimento incompleto: validade do orçamento sem empresa e(ou) preço associados e(ou) fonte do preço e(ou) modalidade de cálculo associados - B07.01",
IF(AND(M771&lt;&gt;"",OR(K771="",I771="",L771="",O770="")),"Preenchimento incompleto: validade do orçamento sem empresa e(ou) preço associados e(ou) fonte do preço e(ou) modalidade de cálculo associados - B07.02",
IF(AND(M772&lt;&gt;"",OR(K772="",I772="",L772="",O770="")),"Preenchimento incompleto: validade do orçamento sem empresa e(ou) preço associados e(ou) fonte do preço e(ou) modalidade de cálculo associados - B07.03",
IF(AND(M773&lt;&gt;"",OR(K773="",I773="",L773="",O770="")),"Preenchimento incompleto: validade do orçamento sem empresa e(ou) preço associados e(ou) fonte do preço e(ou) modalidade de cálculo associados - B07.04",
IF(AND(M774&lt;&gt;"",OR(K774="",I774="",L774="",O770="")),"Preenchimento incompleto: validade do orçamento sem empresa e(ou) preço associados e(ou) fonte do preço e(ou) modalidade de cálculo associados - B07.05",
IF(O770="","Preenchimento incompleto: modalidade de cálculo não informada - B08.01",
IF(V770="Erro: há repetição de empresa de mídia especializada para o item sendo precificado - B09.01a05","Erro: há repetição de empresa de mídia especializada para o item sendo precificado - B09.01a05",
IF(W770="Erro: há repetição de empresa de orçamento de empresa para o item sendo precificado - B10.01a05","Erro: há repetição de empresa de orçamento de empresa para o item sendo precificado - B10.01a05",
IF(X770="Erro: a fonte de preços informada é incompatível com compras governamentais - B11.01a05","Erro: a fonte de preços informada é incompatível com compras governamentais - B11.01a05",
IF(Y770="Erro: a fonte de preços informada é incompatível com compras governamentais - B12.01a05","Erro: a fonte de preços informada é incompatível com compras governamentais - B12.01a05",
IF(Z770="Erro: há linhas sendo puladas - B13.01a04","Erro: há linhas sendo puladas - B13.01a04",
IF(AA770="Erro: há linhas sendo puladas - B14.01a05","Erro: há linhas sendo puladas - B14.01a05",
IF(AB770="Erro: há linhas sendo puladas - B15.01a05","Erro: há linhas sendo puladas - B15.01a05",
IF(AC770="Erro: há linhas sendo puladas - B16.01a05","Erro: há linhas sendo puladas - B16.01a05",
IF(AND(P770&lt;&gt;"",P770=0),"Preenchimento incompleto: número de propostas válidas igual a zero - B17.01",
"Preenchimento correto"))))))))))))))))))))))))))))))))))</f>
        <v/>
      </c>
      <c r="U770" s="23"/>
      <c r="V770" s="121" t="str">
        <f t="shared" ref="V770" si="2719" xml:space="preserve">
IF(COUNTIFS(I770:I774,I770,L770:L774,"=Mídia especializada")&gt;1,"Erro: há repetição de empresa de mídia especializada para o item sendo precificado - B09.01a05",
IF(COUNTIFS(I770:I774,I771,L770:L774,"=Mídia especializada")&gt;1,"Erro: há repetição de empresa de mídia especializada para o item sendo precificado - B09.01a05",
IF(COUNTIFS(I770:I774,I772,L770:L774,"=Mídia especializada")&gt;1,"Erro: há repetição de empresa de mídia especializada para o item sendo precificado - B09.01a05",
IF(COUNTIFS(I770:I774,I773,L770:L774,"=Mídia especializada")&gt;1,"Erro: há repetição de empresa de mídia especializada para o item sendo precificado - B09.01a05",
IF(COUNTIFS(I770:I774,I774,L770:L774,"=Mídia especializada")&gt;1,"Erro: há repetição de empresa de mídia especializada para o item sendo precificado - B09.01a05",
"***")))))</f>
        <v>***</v>
      </c>
      <c r="W770" s="119" t="str">
        <f t="shared" ref="W770" si="2720" xml:space="preserve">
IF(COUNTIFS(I770:I774,I770,L770:L774,"=Orçamento de empresa")&gt;1,"Erro: há repetição de empresa de orçamento de empresa para o item sendo precificado - B10.01a05",
IF(COUNTIFS(I770:I774,I771,L770:L774,"=Orçamento de empresa")&gt;1,"Erro: há repetição de empresa de orçamento de empresa para o item sendo precificado - B10.01a05",
IF(COUNTIFS(I770:I774,I772,L770:L774,"=Orçamento de empresa")&gt;1,"Erro: há repetição de empresa de orçamento de empresa para o item sendo precificado - B10.01a05",
IF(COUNTIFS(I770:I774,I773,L770:L774,"=Orçamento de empresa")&gt;1,"Erro: há repetição de empresa de orçamento de empresa para o item sendo precificado - B10.01a05",
IF(COUNTIFS(I770:I774,I774,L770:L774,"=Orçamento de empresa")&gt;1,"Erro: há repetição de empresa de orçamento de empresa para o item sendo precificado - B10.01a05",
"***")))))</f>
        <v>***</v>
      </c>
      <c r="X770" s="119" t="str">
        <f t="shared" ref="X770" si="2721" xml:space="preserve">
IF(AND(I770="Compras governamentais",K770&lt;&gt;"",L770="Orçamento de empresa"),"Erro: a fonte de preços informada é incompatível com compras governamentais - B11.01a05",
IF(AND(I771="Compras governamentais",K771&lt;&gt;"",L771="Orçamento de empresa"),"Erro: a fonte de preços informada é incompatível com compras governamentais - B11.01a05",
IF(AND(I772="Compras governamentais",K772&lt;&gt;"",L772="Orçamento de empresa"),"Erro: a fonte de preços informada é incompatível com compras governamentais - B11.01a05",
IF(AND(I773="Compras governamentais",K773&lt;&gt;"",L773="Orçamento de empresa"),"Erro: a fonte de preços informada é incompatível com compras governamentais - B11.01a05",
IF(AND(I774="Compras governamentais",K774&lt;&gt;"",L774="Orçamento de empresa"),"Erro: a fonte de preços informada é incompatível com compras governamentais - B11.01a05",
"***")))))</f>
        <v>***</v>
      </c>
      <c r="Y770" s="119" t="str">
        <f t="shared" ref="Y770" si="2722" xml:space="preserve">
IF(AND(I770="Compras governamentais",K770&lt;&gt;"",L770="Mídia especializada"),"Erro: a fonte de preços informada é incompatível com compras governamentais - B12.01a05",
IF(AND(I771="Compras governamentais",K771&lt;&gt;"",L771="Mídia especializada"),"Erro: a fonte de preços informada é incompatível com compras governamentais - B12.01a05",
IF(AND(I772="Compras governamentais",K772&lt;&gt;"",L772="Mídia especializada"),"Erro: a fonte de preços informada é incompatível com compras governamentais - B12.01a05",
IF(AND(I773="Compras governamentais",K773&lt;&gt;"",L773="Mídia especializada"),"Erro: a fonte de preços informada é incompatível com compras governamentais - B12.01a05",
IF(AND(I774="Compras governamentais",K774&lt;&gt;"",L774="Mídia especializada"),"Erro: a fonte de preços informada é incompatível com compras governamentais - B12.01a05",
"***")))))</f>
        <v>***</v>
      </c>
      <c r="Z770" s="119" t="str">
        <f t="shared" ref="Z770" si="2723" xml:space="preserve">
IF(AND(I771&lt;&gt;"",OR(I770="")),"Erro: há linhas sendo puladas - B13.01a04",
IF(AND(I772&lt;&gt;"",OR(I770="",I771="")),"Erro: há linhas sendo puladas - B13.01a04",
IF(AND(I773&lt;&gt;"",OR(I770="",I771="",I772="")),"Erro: há linhas sendo puladas - B13.01a04",
IF(AND(I774&lt;&gt;"",OR(I770="",I771="",I772="",I773="")),"Erro: há linhas sendo puladas - B13.01a04",
"***"))))</f>
        <v>***</v>
      </c>
      <c r="AA770" s="119" t="str">
        <f t="shared" ref="AA770" si="2724" xml:space="preserve">
IF(AND(K771&lt;&gt;"",OR(K770="")),"Erro: há linhas sendo puladas - B14.01a05",
IF(AND(K772&lt;&gt;"",OR(K770="",K771="")),"Erro: há linhas sendo puladas - B14.01a05",
IF(AND(K773&lt;&gt;"",OR(K770="",K771="",K772="")),"Erro: há linhas sendo puladas - B14.01a05",
IF(AND(K774&lt;&gt;"",OR(K770="",K771="",K772="",K773="")),"Erro: há linhas sendo puladas - B14.01a05",
"***"))))</f>
        <v>***</v>
      </c>
      <c r="AB770" s="119" t="str">
        <f t="shared" ref="AB770" si="2725" xml:space="preserve">
IF(AND(L771&lt;&gt;"",OR(L770="")),"Erro: há linhas sendo puladas - B15.01a05",
IF(AND(L772&lt;&gt;"",OR(L770="",L771="")),"Erro: há linhas sendo puladas - B15.01a05",
IF(AND(L773&lt;&gt;"",OR(L770="",L771="",L772="")),"Erro: há linhas sendo puladas - B15.01a05",
IF(AND(L774&lt;&gt;"",OR(L770="",L771="",L772="",L773="")),"Erro: há linhas sendo puladas - B15.01a05",
"***"))))</f>
        <v>***</v>
      </c>
      <c r="AC770" s="119" t="str">
        <f t="shared" ref="AC770" si="2726" xml:space="preserve">
IF(AND(M771&lt;&gt;"",OR(M770="")),"Erro: há linhas sendo puladas - B16.01a05",
IF(AND(M772&lt;&gt;"",OR(M770="",M771="")),"Erro: há linhas sendo puladas - B16.01a05",
IF(AND(M773&lt;&gt;"",OR(M770="",M771="",M772="")),"Erro: há linhas sendo puladas - B16.01a05",
IF(AND(M774&lt;&gt;"",OR(M770="",M771="",M772="",M773="")),"Erro: há linhas sendo puladas - B16.01a05",
"***"))))</f>
        <v>***</v>
      </c>
      <c r="AD770" s="131" t="str">
        <f t="shared" ref="AD770" si="2727" xml:space="preserve">
IF(T770&lt;&gt;"Preenchimento correto","",
IF(K770="","",
IF(M770="Não válido","",
K770)))</f>
        <v/>
      </c>
    </row>
    <row r="771" spans="1:30" ht="15" customHeight="1">
      <c r="A771" s="291"/>
      <c r="B771" s="216"/>
      <c r="C771" s="217"/>
      <c r="D771" s="218"/>
      <c r="E771" s="219"/>
      <c r="F771" s="220"/>
      <c r="G771" s="221"/>
      <c r="H771" s="35">
        <v>2</v>
      </c>
      <c r="I771" s="172"/>
      <c r="J771" s="36" t="str">
        <f xml:space="preserve">
IF(I771="","",
VLOOKUP(I771,'BD EMPRES'!$B$8:$C$507,2,FALSE))</f>
        <v/>
      </c>
      <c r="K771" s="178"/>
      <c r="L771" s="179"/>
      <c r="M771" s="179"/>
      <c r="N771" s="180"/>
      <c r="O771" s="223"/>
      <c r="P771" s="228"/>
      <c r="Q771" s="230"/>
      <c r="R771" s="232"/>
      <c r="S771" s="234"/>
      <c r="T771" s="236"/>
      <c r="U771" s="23"/>
      <c r="V771" s="122"/>
      <c r="W771" s="118"/>
      <c r="X771" s="118"/>
      <c r="Y771" s="118"/>
      <c r="Z771" s="118"/>
      <c r="AA771" s="118"/>
      <c r="AB771" s="118"/>
      <c r="AC771" s="118"/>
      <c r="AD771" s="132" t="str">
        <f t="shared" ref="AD771" si="2728" xml:space="preserve">
IF(T770&lt;&gt;"Preenchimento correto","",
IF(K771="","",
IF(M771="Não válido","",
K771)))</f>
        <v/>
      </c>
    </row>
    <row r="772" spans="1:30" ht="15" customHeight="1">
      <c r="A772" s="291"/>
      <c r="B772" s="216"/>
      <c r="C772" s="217"/>
      <c r="D772" s="218"/>
      <c r="E772" s="219"/>
      <c r="F772" s="220"/>
      <c r="G772" s="221"/>
      <c r="H772" s="35">
        <v>3</v>
      </c>
      <c r="I772" s="172"/>
      <c r="J772" s="36" t="str">
        <f xml:space="preserve">
IF(I772="","",
VLOOKUP(I772,'BD EMPRES'!$B$8:$C$507,2,FALSE))</f>
        <v/>
      </c>
      <c r="K772" s="178"/>
      <c r="L772" s="179"/>
      <c r="M772" s="179"/>
      <c r="N772" s="180"/>
      <c r="O772" s="223"/>
      <c r="P772" s="228"/>
      <c r="Q772" s="230"/>
      <c r="R772" s="232"/>
      <c r="S772" s="234"/>
      <c r="T772" s="236"/>
      <c r="U772" s="23"/>
      <c r="V772" s="122"/>
      <c r="W772" s="118"/>
      <c r="X772" s="118"/>
      <c r="Y772" s="118"/>
      <c r="Z772" s="118"/>
      <c r="AA772" s="118"/>
      <c r="AB772" s="118"/>
      <c r="AC772" s="118"/>
      <c r="AD772" s="132" t="str">
        <f t="shared" ref="AD772" si="2729" xml:space="preserve">
IF(T770&lt;&gt;"Preenchimento correto","",
IF(K772="","",
IF(M772="Não válido","",
K772)))</f>
        <v/>
      </c>
    </row>
    <row r="773" spans="1:30" ht="15" customHeight="1">
      <c r="A773" s="291"/>
      <c r="B773" s="216"/>
      <c r="C773" s="217"/>
      <c r="D773" s="218"/>
      <c r="E773" s="219"/>
      <c r="F773" s="220"/>
      <c r="G773" s="221"/>
      <c r="H773" s="35">
        <v>4</v>
      </c>
      <c r="I773" s="172"/>
      <c r="J773" s="36" t="str">
        <f xml:space="preserve">
IF(I773="","",
VLOOKUP(I773,'BD EMPRES'!$B$8:$C$507,2,FALSE))</f>
        <v/>
      </c>
      <c r="K773" s="178"/>
      <c r="L773" s="179"/>
      <c r="M773" s="179"/>
      <c r="N773" s="180"/>
      <c r="O773" s="223"/>
      <c r="P773" s="228"/>
      <c r="Q773" s="230"/>
      <c r="R773" s="232"/>
      <c r="S773" s="234"/>
      <c r="T773" s="236"/>
      <c r="U773" s="23"/>
      <c r="V773" s="122"/>
      <c r="W773" s="118"/>
      <c r="X773" s="118"/>
      <c r="Y773" s="118"/>
      <c r="Z773" s="118"/>
      <c r="AA773" s="118"/>
      <c r="AB773" s="118"/>
      <c r="AC773" s="118"/>
      <c r="AD773" s="132" t="str">
        <f t="shared" ref="AD773" si="2730" xml:space="preserve">
IF(T770&lt;&gt;"Preenchimento correto","",
IF(K773="","",
IF(M773="Não válido","",
K773)))</f>
        <v/>
      </c>
    </row>
    <row r="774" spans="1:30" ht="15" customHeight="1">
      <c r="A774" s="292"/>
      <c r="B774" s="216"/>
      <c r="C774" s="217"/>
      <c r="D774" s="218"/>
      <c r="E774" s="219"/>
      <c r="F774" s="220"/>
      <c r="G774" s="221"/>
      <c r="H774" s="37">
        <v>5</v>
      </c>
      <c r="I774" s="172"/>
      <c r="J774" s="38" t="str">
        <f xml:space="preserve">
IF(I774="","",
VLOOKUP(I774,'BD EMPRES'!$B$8:$C$507,2,FALSE))</f>
        <v/>
      </c>
      <c r="K774" s="183"/>
      <c r="L774" s="181"/>
      <c r="M774" s="181"/>
      <c r="N774" s="182"/>
      <c r="O774" s="224"/>
      <c r="P774" s="228"/>
      <c r="Q774" s="230"/>
      <c r="R774" s="232"/>
      <c r="S774" s="234"/>
      <c r="T774" s="236"/>
      <c r="U774" s="23"/>
      <c r="V774" s="133"/>
      <c r="W774" s="134"/>
      <c r="X774" s="134"/>
      <c r="Y774" s="134"/>
      <c r="Z774" s="134"/>
      <c r="AA774" s="134"/>
      <c r="AB774" s="134"/>
      <c r="AC774" s="134"/>
      <c r="AD774" s="135" t="str">
        <f t="shared" ref="AD774" si="2731" xml:space="preserve">
IF(T770&gt;"Preenchimento correto","",
IF(K774="","",
IF(M774="Não válido","",
K774)))</f>
        <v/>
      </c>
    </row>
    <row r="775" spans="1:30" ht="15" customHeight="1">
      <c r="A775" s="290"/>
      <c r="B775" s="216" t="str">
        <f>IF(OR('BD ITEM'!$Q165&lt;&gt;"Preenchimento correto"),"",'BD ITEM'!B165)</f>
        <v/>
      </c>
      <c r="C775" s="217" t="str">
        <f>IF(OR('BD ITEM'!$Q165&lt;&gt;"Preenchimento correto"),"",'BD ITEM'!C165)</f>
        <v/>
      </c>
      <c r="D775" s="218" t="str">
        <f>IF(OR('BD ITEM'!$Q165&lt;&gt;"Preenchimento correto"),"",'BD ITEM'!D165)</f>
        <v/>
      </c>
      <c r="E775" s="219" t="str">
        <f>IF(OR('BD ITEM'!$Q165&lt;&gt;"Preenchimento correto"),"",'BD ITEM'!J165)</f>
        <v/>
      </c>
      <c r="F775" s="220" t="str">
        <f>IF(OR('BD ITEM'!$Q165&lt;&gt;"Preenchimento correto"),"",'BD ITEM'!K165)</f>
        <v/>
      </c>
      <c r="G775" s="221" t="str">
        <f>IF(OR('BD ITEM'!$Q165&lt;&gt;"Preenchimento correto"),"",'BD ITEM'!L165)</f>
        <v/>
      </c>
      <c r="H775" s="39">
        <v>1</v>
      </c>
      <c r="I775" s="173"/>
      <c r="J775" s="34" t="str">
        <f xml:space="preserve">
IF(I775="","",
VLOOKUP(I775,'BD EMPRES'!$B$8:$C$507,2,FALSE))</f>
        <v/>
      </c>
      <c r="K775" s="175"/>
      <c r="L775" s="176"/>
      <c r="M775" s="176"/>
      <c r="N775" s="177"/>
      <c r="O775" s="222"/>
      <c r="P775" s="228" t="str">
        <f t="shared" ref="P775" si="2732" xml:space="preserve">
IF(AND(K775="",K776="",K777="",K778="",K779=""),"",
COUNTIFS(K775:K779,"&lt;&gt;""",M775:M779,"=Válido"))</f>
        <v/>
      </c>
      <c r="Q775" s="230" t="str">
        <f t="shared" ref="Q775" si="2733" xml:space="preserve">
IF(T775&lt;&gt;"Preenchimento correto","",
IF(P775=1,0,
IF(P775=0,"",
IF(P775="","",
ROUND(_xlfn.STDEV.S(AD775:AD779)/AVERAGE(AD775:AD779),4)))))</f>
        <v/>
      </c>
      <c r="R775" s="232" t="str">
        <f t="shared" ref="R775" si="2734" xml:space="preserve">
IF(T775&lt;&gt;"Preenchimento correto","",
IF(P775="","",
IF(P775=0,"",
IF(O775="","",
IF(O775="Menor valor",MIN(AD775:AD779),
IF(AND(O775="Tend. central",Q775&lt;=0.25),ROUND(AVERAGE(AD775:AD779),2),
IF(AND(O775="Tend. central",Q775&gt;0.25),ROUND(MEDIAN(AD775:AD779),2))))))))</f>
        <v/>
      </c>
      <c r="S775" s="234" t="str">
        <f t="shared" ref="S775" si="2735" xml:space="preserve">
IF(T775&lt;&gt;"Preenchimento correto","",
IF(O775="","",
IF(P775="","",
IF(P775=0,"",
IF(OR(G775="",R775=""),"",
G775*R775)))))</f>
        <v/>
      </c>
      <c r="T775" s="236" t="str">
        <f t="shared" ref="T775" si="2736" xml:space="preserve">
IF(AND(A775="",B775="",I775="",I776="",I777="",I778="",I779="",K775="",K776="",K777="",K778="",K779="",L775="",L776="",L777="",L778="",L779="",M775="",M776="",M777="",M778="",M779="",O775=""),"",
IF(A775="","Preenchimento incompleto: falta informar o ID SEC - B01.01",
IF(AND(A775&lt;&gt;"",B775&lt;&gt;"",I775="",I776="",I777="",I778="",I779="",K775="",K776="",K777="",K778="",K779="",L775="",L776="",L777="",L778="",L779="",M775="",M776="",M777="",M778="",M779="",O775=""),"Preenchimento incompleto: item sem nenhuma informação de empresa e preço e fonte de preço e validade do orçamento e modalidade de cálculo - B02.01",
IF(AND(B775="",OR(I775&lt;&gt;"",I776&lt;&gt;"",I777&lt;&gt;"",I778&lt;&gt;"",I779&lt;&gt;"",K775&lt;&gt;"",K776&lt;&gt;"",K777&lt;&gt;"",K778&lt;&gt;"",K779&lt;&gt;"",L775&lt;&gt;"",L776&lt;&gt;"",L777&lt;&gt;"",L778&lt;&gt;"",L779&lt;&gt;"",M775&lt;&gt;"",M776&lt;&gt;"",M777&lt;&gt;"",M778&lt;&gt;"",M779&lt;&gt;"",O775&lt;&gt;"")),"Erro: há empresa(s) e/ou preço(s) e/ou fonte(s) de preço e/ou validade(s) do orçamento e/ou modalidade de cálculo informados para item inexistente - B03.01",
IF(AND(I775&lt;&gt;"",OR(K775="",L775="",M775="",O775="")),"Preenchimento incompleto: empresa sem preço e(ou) fonte de preço e(ou) validade do orçamento e(ou) modalidade de cálculo associados - B04.01",
IF(AND(I776&lt;&gt;"",OR(K776="",L776="",M776="",O775="")),"Preenchimento incompleto: empresa sem preço e(ou) fonte de preço e(ou) validade do orçamento e(ou) modalidade de cálculo associados - B04.02",
IF(AND(I777&lt;&gt;"",OR(K777="",L777="",M777="",O775="")),"Preenchimento incompleto: empresa sem preço e(ou) fonte de preço e(ou) validade do orçamento e(ou) modalidade de cálculo associados - B04.03",
IF(AND(I778&lt;&gt;"",OR(K778="",L778="",M778="",O775="")),"Preenchimento incompleto: empresa sem preço e(ou) fonte de preço e(ou) validade do orçamento e(ou) modalidade de cálculo associados - B04.04",
IF(AND(I779&lt;&gt;"",OR(K779="",L779="",M779="",O775="")),"Preenchimento incompleto: empresa sem preço e(ou) fonte de preço e(ou) validade do orçamento e(ou) modalidade de cálculo associados - B04.05",
IF(AND(K775&lt;&gt;"",OR(I775="",L775="",M775="",O775="")),"Preenchimento incompleto: preço sem empresa e(ou) fonte do preço associados e(ou) validade do orçamento e(ou) modalidade de cálculo associados - B05.01",
IF(AND(K776&lt;&gt;"",OR(I776="",L776="",M776="",O775="")),"Preenchimento incompleto: preço sem empresa e(ou) fonte do preço associados e(ou) validade do orçamento e(ou) modalidade de cálculo associados - B05.02",
IF(AND(K777&lt;&gt;"",OR(I777="",L777="",M777="",O775="")),"Preenchimento incompleto: preço sem empresa e(ou) fonte do preço associados e(ou) validade do orçamento e(ou) modalidade de cálculo associados - B05.03",
IF(AND(K778&lt;&gt;"",OR(I778="",L778="",M778="",O775="")),"Preenchimento incompleto: preço sem empresa e(ou) fonte do preço associados e(ou) validade do orçamento e(ou) modalidade de cálculo associados - B05.04",
IF(AND(K779&lt;&gt;"",OR(I779="",L779="",M779="",O775="")),"Preenchimento incompleto: preço sem empresa e(ou) fonte do preço associados e(ou) validade do orçamento e(ou) modalidade de cálculo associados - B05.05",
IF(AND(L775&lt;&gt;"",OR(K775="",I775="",M775="",O775="")),"Preenchimento incompleto: fonte do preço sem empresa e(ou) preço associados e(ou) validade do orçamento e(ou) modalidade de cálculo associados - B06.01",
IF(AND(L776&lt;&gt;"",OR(K776="",I776="",M776="",O775="")),"Preenchimento incompleto: fonte do preço sem empresa e(ou) preço associados e(ou) validade do orçamento e(ou) modalidade de cálculo associados - B06.02",
IF(AND(L777&lt;&gt;"",OR(K777="",I777="",M777="",O775="")),"Preenchimento incompleto: fonte do preço sem empresa e(ou) preço associados e(ou) validade do orçamento e(ou) modalidade de cálculo associados - B06.03",
IF(AND(L778&lt;&gt;"",OR(K778="",I778="",M778="",O775="")),"Preenchimento incompleto: fonte do preço sem empresa e(ou) preço associados e(ou) validade do orçamento e(ou) modalidade de cálculo associados - B06.04",
IF(AND(L779&lt;&gt;"",OR(K779="",I779="",M779="",O775="")),"Preenchimento incompleto: fonte do preço sem empresa e(ou) preço associados e(ou) validade do orçamento e(ou) modalidade de cálculo associados - B06.05",
IF(AND(M775&lt;&gt;"",OR(K775="",I775="",L775="",O775="")),"Preenchimento incompleto: validade do orçamento sem empresa e(ou) preço associados e(ou) fonte do preço e(ou) modalidade de cálculo associados - B07.01",
IF(AND(M776&lt;&gt;"",OR(K776="",I776="",L776="",O775="")),"Preenchimento incompleto: validade do orçamento sem empresa e(ou) preço associados e(ou) fonte do preço e(ou) modalidade de cálculo associados - B07.02",
IF(AND(M777&lt;&gt;"",OR(K777="",I777="",L777="",O775="")),"Preenchimento incompleto: validade do orçamento sem empresa e(ou) preço associados e(ou) fonte do preço e(ou) modalidade de cálculo associados - B07.03",
IF(AND(M778&lt;&gt;"",OR(K778="",I778="",L778="",O775="")),"Preenchimento incompleto: validade do orçamento sem empresa e(ou) preço associados e(ou) fonte do preço e(ou) modalidade de cálculo associados - B07.04",
IF(AND(M779&lt;&gt;"",OR(K779="",I779="",L779="",O775="")),"Preenchimento incompleto: validade do orçamento sem empresa e(ou) preço associados e(ou) fonte do preço e(ou) modalidade de cálculo associados - B07.05",
IF(O775="","Preenchimento incompleto: modalidade de cálculo não informada - B08.01",
IF(V775="Erro: há repetição de empresa de mídia especializada para o item sendo precificado - B09.01a05","Erro: há repetição de empresa de mídia especializada para o item sendo precificado - B09.01a05",
IF(W775="Erro: há repetição de empresa de orçamento de empresa para o item sendo precificado - B10.01a05","Erro: há repetição de empresa de orçamento de empresa para o item sendo precificado - B10.01a05",
IF(X775="Erro: a fonte de preços informada é incompatível com compras governamentais - B11.01a05","Erro: a fonte de preços informada é incompatível com compras governamentais - B11.01a05",
IF(Y775="Erro: a fonte de preços informada é incompatível com compras governamentais - B12.01a05","Erro: a fonte de preços informada é incompatível com compras governamentais - B12.01a05",
IF(Z775="Erro: há linhas sendo puladas - B13.01a04","Erro: há linhas sendo puladas - B13.01a04",
IF(AA775="Erro: há linhas sendo puladas - B14.01a05","Erro: há linhas sendo puladas - B14.01a05",
IF(AB775="Erro: há linhas sendo puladas - B15.01a05","Erro: há linhas sendo puladas - B15.01a05",
IF(AC775="Erro: há linhas sendo puladas - B16.01a05","Erro: há linhas sendo puladas - B16.01a05",
IF(AND(P775&lt;&gt;"",P775=0),"Preenchimento incompleto: número de propostas válidas igual a zero - B17.01",
"Preenchimento correto"))))))))))))))))))))))))))))))))))</f>
        <v/>
      </c>
      <c r="U775" s="23"/>
      <c r="V775" s="121" t="str">
        <f t="shared" ref="V775" si="2737" xml:space="preserve">
IF(COUNTIFS(I775:I779,I775,L775:L779,"=Mídia especializada")&gt;1,"Erro: há repetição de empresa de mídia especializada para o item sendo precificado - B09.01a05",
IF(COUNTIFS(I775:I779,I776,L775:L779,"=Mídia especializada")&gt;1,"Erro: há repetição de empresa de mídia especializada para o item sendo precificado - B09.01a05",
IF(COUNTIFS(I775:I779,I777,L775:L779,"=Mídia especializada")&gt;1,"Erro: há repetição de empresa de mídia especializada para o item sendo precificado - B09.01a05",
IF(COUNTIFS(I775:I779,I778,L775:L779,"=Mídia especializada")&gt;1,"Erro: há repetição de empresa de mídia especializada para o item sendo precificado - B09.01a05",
IF(COUNTIFS(I775:I779,I779,L775:L779,"=Mídia especializada")&gt;1,"Erro: há repetição de empresa de mídia especializada para o item sendo precificado - B09.01a05",
"***")))))</f>
        <v>***</v>
      </c>
      <c r="W775" s="119" t="str">
        <f t="shared" ref="W775" si="2738" xml:space="preserve">
IF(COUNTIFS(I775:I779,I775,L775:L779,"=Orçamento de empresa")&gt;1,"Erro: há repetição de empresa de orçamento de empresa para o item sendo precificado - B10.01a05",
IF(COUNTIFS(I775:I779,I776,L775:L779,"=Orçamento de empresa")&gt;1,"Erro: há repetição de empresa de orçamento de empresa para o item sendo precificado - B10.01a05",
IF(COUNTIFS(I775:I779,I777,L775:L779,"=Orçamento de empresa")&gt;1,"Erro: há repetição de empresa de orçamento de empresa para o item sendo precificado - B10.01a05",
IF(COUNTIFS(I775:I779,I778,L775:L779,"=Orçamento de empresa")&gt;1,"Erro: há repetição de empresa de orçamento de empresa para o item sendo precificado - B10.01a05",
IF(COUNTIFS(I775:I779,I779,L775:L779,"=Orçamento de empresa")&gt;1,"Erro: há repetição de empresa de orçamento de empresa para o item sendo precificado - B10.01a05",
"***")))))</f>
        <v>***</v>
      </c>
      <c r="X775" s="119" t="str">
        <f t="shared" ref="X775" si="2739" xml:space="preserve">
IF(AND(I775="Compras governamentais",K775&lt;&gt;"",L775="Orçamento de empresa"),"Erro: a fonte de preços informada é incompatível com compras governamentais - B11.01a05",
IF(AND(I776="Compras governamentais",K776&lt;&gt;"",L776="Orçamento de empresa"),"Erro: a fonte de preços informada é incompatível com compras governamentais - B11.01a05",
IF(AND(I777="Compras governamentais",K777&lt;&gt;"",L777="Orçamento de empresa"),"Erro: a fonte de preços informada é incompatível com compras governamentais - B11.01a05",
IF(AND(I778="Compras governamentais",K778&lt;&gt;"",L778="Orçamento de empresa"),"Erro: a fonte de preços informada é incompatível com compras governamentais - B11.01a05",
IF(AND(I779="Compras governamentais",K779&lt;&gt;"",L779="Orçamento de empresa"),"Erro: a fonte de preços informada é incompatível com compras governamentais - B11.01a05",
"***")))))</f>
        <v>***</v>
      </c>
      <c r="Y775" s="119" t="str">
        <f t="shared" ref="Y775" si="2740" xml:space="preserve">
IF(AND(I775="Compras governamentais",K775&lt;&gt;"",L775="Mídia especializada"),"Erro: a fonte de preços informada é incompatível com compras governamentais - B12.01a05",
IF(AND(I776="Compras governamentais",K776&lt;&gt;"",L776="Mídia especializada"),"Erro: a fonte de preços informada é incompatível com compras governamentais - B12.01a05",
IF(AND(I777="Compras governamentais",K777&lt;&gt;"",L777="Mídia especializada"),"Erro: a fonte de preços informada é incompatível com compras governamentais - B12.01a05",
IF(AND(I778="Compras governamentais",K778&lt;&gt;"",L778="Mídia especializada"),"Erro: a fonte de preços informada é incompatível com compras governamentais - B12.01a05",
IF(AND(I779="Compras governamentais",K779&lt;&gt;"",L779="Mídia especializada"),"Erro: a fonte de preços informada é incompatível com compras governamentais - B12.01a05",
"***")))))</f>
        <v>***</v>
      </c>
      <c r="Z775" s="119" t="str">
        <f t="shared" ref="Z775" si="2741" xml:space="preserve">
IF(AND(I776&lt;&gt;"",OR(I775="")),"Erro: há linhas sendo puladas - B13.01a04",
IF(AND(I777&lt;&gt;"",OR(I775="",I776="")),"Erro: há linhas sendo puladas - B13.01a04",
IF(AND(I778&lt;&gt;"",OR(I775="",I776="",I777="")),"Erro: há linhas sendo puladas - B13.01a04",
IF(AND(I779&lt;&gt;"",OR(I775="",I776="",I777="",I778="")),"Erro: há linhas sendo puladas - B13.01a04",
"***"))))</f>
        <v>***</v>
      </c>
      <c r="AA775" s="119" t="str">
        <f t="shared" ref="AA775" si="2742" xml:space="preserve">
IF(AND(K776&lt;&gt;"",OR(K775="")),"Erro: há linhas sendo puladas - B14.01a05",
IF(AND(K777&lt;&gt;"",OR(K775="",K776="")),"Erro: há linhas sendo puladas - B14.01a05",
IF(AND(K778&lt;&gt;"",OR(K775="",K776="",K777="")),"Erro: há linhas sendo puladas - B14.01a05",
IF(AND(K779&lt;&gt;"",OR(K775="",K776="",K777="",K778="")),"Erro: há linhas sendo puladas - B14.01a05",
"***"))))</f>
        <v>***</v>
      </c>
      <c r="AB775" s="119" t="str">
        <f t="shared" ref="AB775" si="2743" xml:space="preserve">
IF(AND(L776&lt;&gt;"",OR(L775="")),"Erro: há linhas sendo puladas - B15.01a05",
IF(AND(L777&lt;&gt;"",OR(L775="",L776="")),"Erro: há linhas sendo puladas - B15.01a05",
IF(AND(L778&lt;&gt;"",OR(L775="",L776="",L777="")),"Erro: há linhas sendo puladas - B15.01a05",
IF(AND(L779&lt;&gt;"",OR(L775="",L776="",L777="",L778="")),"Erro: há linhas sendo puladas - B15.01a05",
"***"))))</f>
        <v>***</v>
      </c>
      <c r="AC775" s="119" t="str">
        <f t="shared" ref="AC775" si="2744" xml:space="preserve">
IF(AND(M776&lt;&gt;"",OR(M775="")),"Erro: há linhas sendo puladas - B16.01a05",
IF(AND(M777&lt;&gt;"",OR(M775="",M776="")),"Erro: há linhas sendo puladas - B16.01a05",
IF(AND(M778&lt;&gt;"",OR(M775="",M776="",M777="")),"Erro: há linhas sendo puladas - B16.01a05",
IF(AND(M779&lt;&gt;"",OR(M775="",M776="",M777="",M778="")),"Erro: há linhas sendo puladas - B16.01a05",
"***"))))</f>
        <v>***</v>
      </c>
      <c r="AD775" s="131" t="str">
        <f t="shared" ref="AD775" si="2745" xml:space="preserve">
IF(T775&lt;&gt;"Preenchimento correto","",
IF(K775="","",
IF(M775="Não válido","",
K775)))</f>
        <v/>
      </c>
    </row>
    <row r="776" spans="1:30" ht="15" customHeight="1">
      <c r="A776" s="291"/>
      <c r="B776" s="216"/>
      <c r="C776" s="217"/>
      <c r="D776" s="218"/>
      <c r="E776" s="219"/>
      <c r="F776" s="220"/>
      <c r="G776" s="221"/>
      <c r="H776" s="35">
        <v>2</v>
      </c>
      <c r="I776" s="172"/>
      <c r="J776" s="36" t="str">
        <f xml:space="preserve">
IF(I776="","",
VLOOKUP(I776,'BD EMPRES'!$B$8:$C$507,2,FALSE))</f>
        <v/>
      </c>
      <c r="K776" s="178"/>
      <c r="L776" s="179"/>
      <c r="M776" s="179"/>
      <c r="N776" s="180"/>
      <c r="O776" s="223"/>
      <c r="P776" s="228"/>
      <c r="Q776" s="230"/>
      <c r="R776" s="232"/>
      <c r="S776" s="234"/>
      <c r="T776" s="236"/>
      <c r="U776" s="23"/>
      <c r="V776" s="122"/>
      <c r="W776" s="118"/>
      <c r="X776" s="118"/>
      <c r="Y776" s="118"/>
      <c r="Z776" s="118"/>
      <c r="AA776" s="118"/>
      <c r="AB776" s="118"/>
      <c r="AC776" s="118"/>
      <c r="AD776" s="132" t="str">
        <f t="shared" ref="AD776" si="2746" xml:space="preserve">
IF(T775&lt;&gt;"Preenchimento correto","",
IF(K776="","",
IF(M776="Não válido","",
K776)))</f>
        <v/>
      </c>
    </row>
    <row r="777" spans="1:30" ht="15" customHeight="1">
      <c r="A777" s="291"/>
      <c r="B777" s="216"/>
      <c r="C777" s="217"/>
      <c r="D777" s="218"/>
      <c r="E777" s="219"/>
      <c r="F777" s="220"/>
      <c r="G777" s="221"/>
      <c r="H777" s="35">
        <v>3</v>
      </c>
      <c r="I777" s="172"/>
      <c r="J777" s="36" t="str">
        <f xml:space="preserve">
IF(I777="","",
VLOOKUP(I777,'BD EMPRES'!$B$8:$C$507,2,FALSE))</f>
        <v/>
      </c>
      <c r="K777" s="178"/>
      <c r="L777" s="179"/>
      <c r="M777" s="179"/>
      <c r="N777" s="180"/>
      <c r="O777" s="223"/>
      <c r="P777" s="228"/>
      <c r="Q777" s="230"/>
      <c r="R777" s="232"/>
      <c r="S777" s="234"/>
      <c r="T777" s="236"/>
      <c r="U777" s="23"/>
      <c r="V777" s="122"/>
      <c r="W777" s="118"/>
      <c r="X777" s="118"/>
      <c r="Y777" s="118"/>
      <c r="Z777" s="118"/>
      <c r="AA777" s="118"/>
      <c r="AB777" s="118"/>
      <c r="AC777" s="118"/>
      <c r="AD777" s="132" t="str">
        <f t="shared" ref="AD777" si="2747" xml:space="preserve">
IF(T775&lt;&gt;"Preenchimento correto","",
IF(K777="","",
IF(M777="Não válido","",
K777)))</f>
        <v/>
      </c>
    </row>
    <row r="778" spans="1:30" ht="15" customHeight="1">
      <c r="A778" s="291"/>
      <c r="B778" s="216"/>
      <c r="C778" s="217"/>
      <c r="D778" s="218"/>
      <c r="E778" s="219"/>
      <c r="F778" s="220"/>
      <c r="G778" s="221"/>
      <c r="H778" s="35">
        <v>4</v>
      </c>
      <c r="I778" s="172"/>
      <c r="J778" s="36" t="str">
        <f xml:space="preserve">
IF(I778="","",
VLOOKUP(I778,'BD EMPRES'!$B$8:$C$507,2,FALSE))</f>
        <v/>
      </c>
      <c r="K778" s="178"/>
      <c r="L778" s="179"/>
      <c r="M778" s="179"/>
      <c r="N778" s="180"/>
      <c r="O778" s="223"/>
      <c r="P778" s="228"/>
      <c r="Q778" s="230"/>
      <c r="R778" s="232"/>
      <c r="S778" s="234"/>
      <c r="T778" s="236"/>
      <c r="U778" s="23"/>
      <c r="V778" s="122"/>
      <c r="W778" s="118"/>
      <c r="X778" s="118"/>
      <c r="Y778" s="118"/>
      <c r="Z778" s="118"/>
      <c r="AA778" s="118"/>
      <c r="AB778" s="118"/>
      <c r="AC778" s="118"/>
      <c r="AD778" s="132" t="str">
        <f t="shared" ref="AD778" si="2748" xml:space="preserve">
IF(T775&lt;&gt;"Preenchimento correto","",
IF(K778="","",
IF(M778="Não válido","",
K778)))</f>
        <v/>
      </c>
    </row>
    <row r="779" spans="1:30" ht="15" customHeight="1">
      <c r="A779" s="292"/>
      <c r="B779" s="216"/>
      <c r="C779" s="217"/>
      <c r="D779" s="218"/>
      <c r="E779" s="219"/>
      <c r="F779" s="220"/>
      <c r="G779" s="221"/>
      <c r="H779" s="37">
        <v>5</v>
      </c>
      <c r="I779" s="172"/>
      <c r="J779" s="38" t="str">
        <f xml:space="preserve">
IF(I779="","",
VLOOKUP(I779,'BD EMPRES'!$B$8:$C$507,2,FALSE))</f>
        <v/>
      </c>
      <c r="K779" s="183"/>
      <c r="L779" s="181"/>
      <c r="M779" s="181"/>
      <c r="N779" s="182"/>
      <c r="O779" s="224"/>
      <c r="P779" s="228"/>
      <c r="Q779" s="230"/>
      <c r="R779" s="232"/>
      <c r="S779" s="234"/>
      <c r="T779" s="236"/>
      <c r="U779" s="23"/>
      <c r="V779" s="133"/>
      <c r="W779" s="134"/>
      <c r="X779" s="134"/>
      <c r="Y779" s="134"/>
      <c r="Z779" s="134"/>
      <c r="AA779" s="134"/>
      <c r="AB779" s="134"/>
      <c r="AC779" s="134"/>
      <c r="AD779" s="135" t="str">
        <f t="shared" ref="AD779" si="2749" xml:space="preserve">
IF(T775&gt;"Preenchimento correto","",
IF(K779="","",
IF(M779="Não válido","",
K779)))</f>
        <v/>
      </c>
    </row>
    <row r="780" spans="1:30" ht="15" customHeight="1">
      <c r="A780" s="290"/>
      <c r="B780" s="216" t="str">
        <f>IF(OR('BD ITEM'!$Q166&lt;&gt;"Preenchimento correto"),"",'BD ITEM'!B166)</f>
        <v/>
      </c>
      <c r="C780" s="217" t="str">
        <f>IF(OR('BD ITEM'!$Q166&lt;&gt;"Preenchimento correto"),"",'BD ITEM'!C166)</f>
        <v/>
      </c>
      <c r="D780" s="218" t="str">
        <f>IF(OR('BD ITEM'!$Q166&lt;&gt;"Preenchimento correto"),"",'BD ITEM'!D166)</f>
        <v/>
      </c>
      <c r="E780" s="219" t="str">
        <f>IF(OR('BD ITEM'!$Q166&lt;&gt;"Preenchimento correto"),"",'BD ITEM'!J166)</f>
        <v/>
      </c>
      <c r="F780" s="220" t="str">
        <f>IF(OR('BD ITEM'!$Q166&lt;&gt;"Preenchimento correto"),"",'BD ITEM'!K166)</f>
        <v/>
      </c>
      <c r="G780" s="221" t="str">
        <f>IF(OR('BD ITEM'!$Q166&lt;&gt;"Preenchimento correto"),"",'BD ITEM'!L166)</f>
        <v/>
      </c>
      <c r="H780" s="39">
        <v>1</v>
      </c>
      <c r="I780" s="173"/>
      <c r="J780" s="34" t="str">
        <f xml:space="preserve">
IF(I780="","",
VLOOKUP(I780,'BD EMPRES'!$B$8:$C$507,2,FALSE))</f>
        <v/>
      </c>
      <c r="K780" s="175"/>
      <c r="L780" s="176"/>
      <c r="M780" s="176"/>
      <c r="N780" s="177"/>
      <c r="O780" s="222"/>
      <c r="P780" s="228" t="str">
        <f t="shared" ref="P780" si="2750" xml:space="preserve">
IF(AND(K780="",K781="",K782="",K783="",K784=""),"",
COUNTIFS(K780:K784,"&lt;&gt;""",M780:M784,"=Válido"))</f>
        <v/>
      </c>
      <c r="Q780" s="230" t="str">
        <f t="shared" ref="Q780" si="2751" xml:space="preserve">
IF(T780&lt;&gt;"Preenchimento correto","",
IF(P780=1,0,
IF(P780=0,"",
IF(P780="","",
ROUND(_xlfn.STDEV.S(AD780:AD784)/AVERAGE(AD780:AD784),4)))))</f>
        <v/>
      </c>
      <c r="R780" s="232" t="str">
        <f t="shared" ref="R780" si="2752" xml:space="preserve">
IF(T780&lt;&gt;"Preenchimento correto","",
IF(P780="","",
IF(P780=0,"",
IF(O780="","",
IF(O780="Menor valor",MIN(AD780:AD784),
IF(AND(O780="Tend. central",Q780&lt;=0.25),ROUND(AVERAGE(AD780:AD784),2),
IF(AND(O780="Tend. central",Q780&gt;0.25),ROUND(MEDIAN(AD780:AD784),2))))))))</f>
        <v/>
      </c>
      <c r="S780" s="234" t="str">
        <f t="shared" ref="S780" si="2753" xml:space="preserve">
IF(T780&lt;&gt;"Preenchimento correto","",
IF(O780="","",
IF(P780="","",
IF(P780=0,"",
IF(OR(G780="",R780=""),"",
G780*R780)))))</f>
        <v/>
      </c>
      <c r="T780" s="236" t="str">
        <f t="shared" ref="T780" si="2754" xml:space="preserve">
IF(AND(A780="",B780="",I780="",I781="",I782="",I783="",I784="",K780="",K781="",K782="",K783="",K784="",L780="",L781="",L782="",L783="",L784="",M780="",M781="",M782="",M783="",M784="",O780=""),"",
IF(A780="","Preenchimento incompleto: falta informar o ID SEC - B01.01",
IF(AND(A780&lt;&gt;"",B780&lt;&gt;"",I780="",I781="",I782="",I783="",I784="",K780="",K781="",K782="",K783="",K784="",L780="",L781="",L782="",L783="",L784="",M780="",M781="",M782="",M783="",M784="",O780=""),"Preenchimento incompleto: item sem nenhuma informação de empresa e preço e fonte de preço e validade do orçamento e modalidade de cálculo - B02.01",
IF(AND(B780="",OR(I780&lt;&gt;"",I781&lt;&gt;"",I782&lt;&gt;"",I783&lt;&gt;"",I784&lt;&gt;"",K780&lt;&gt;"",K781&lt;&gt;"",K782&lt;&gt;"",K783&lt;&gt;"",K784&lt;&gt;"",L780&lt;&gt;"",L781&lt;&gt;"",L782&lt;&gt;"",L783&lt;&gt;"",L784&lt;&gt;"",M780&lt;&gt;"",M781&lt;&gt;"",M782&lt;&gt;"",M783&lt;&gt;"",M784&lt;&gt;"",O780&lt;&gt;"")),"Erro: há empresa(s) e/ou preço(s) e/ou fonte(s) de preço e/ou validade(s) do orçamento e/ou modalidade de cálculo informados para item inexistente - B03.01",
IF(AND(I780&lt;&gt;"",OR(K780="",L780="",M780="",O780="")),"Preenchimento incompleto: empresa sem preço e(ou) fonte de preço e(ou) validade do orçamento e(ou) modalidade de cálculo associados - B04.01",
IF(AND(I781&lt;&gt;"",OR(K781="",L781="",M781="",O780="")),"Preenchimento incompleto: empresa sem preço e(ou) fonte de preço e(ou) validade do orçamento e(ou) modalidade de cálculo associados - B04.02",
IF(AND(I782&lt;&gt;"",OR(K782="",L782="",M782="",O780="")),"Preenchimento incompleto: empresa sem preço e(ou) fonte de preço e(ou) validade do orçamento e(ou) modalidade de cálculo associados - B04.03",
IF(AND(I783&lt;&gt;"",OR(K783="",L783="",M783="",O780="")),"Preenchimento incompleto: empresa sem preço e(ou) fonte de preço e(ou) validade do orçamento e(ou) modalidade de cálculo associados - B04.04",
IF(AND(I784&lt;&gt;"",OR(K784="",L784="",M784="",O780="")),"Preenchimento incompleto: empresa sem preço e(ou) fonte de preço e(ou) validade do orçamento e(ou) modalidade de cálculo associados - B04.05",
IF(AND(K780&lt;&gt;"",OR(I780="",L780="",M780="",O780="")),"Preenchimento incompleto: preço sem empresa e(ou) fonte do preço associados e(ou) validade do orçamento e(ou) modalidade de cálculo associados - B05.01",
IF(AND(K781&lt;&gt;"",OR(I781="",L781="",M781="",O780="")),"Preenchimento incompleto: preço sem empresa e(ou) fonte do preço associados e(ou) validade do orçamento e(ou) modalidade de cálculo associados - B05.02",
IF(AND(K782&lt;&gt;"",OR(I782="",L782="",M782="",O780="")),"Preenchimento incompleto: preço sem empresa e(ou) fonte do preço associados e(ou) validade do orçamento e(ou) modalidade de cálculo associados - B05.03",
IF(AND(K783&lt;&gt;"",OR(I783="",L783="",M783="",O780="")),"Preenchimento incompleto: preço sem empresa e(ou) fonte do preço associados e(ou) validade do orçamento e(ou) modalidade de cálculo associados - B05.04",
IF(AND(K784&lt;&gt;"",OR(I784="",L784="",M784="",O780="")),"Preenchimento incompleto: preço sem empresa e(ou) fonte do preço associados e(ou) validade do orçamento e(ou) modalidade de cálculo associados - B05.05",
IF(AND(L780&lt;&gt;"",OR(K780="",I780="",M780="",O780="")),"Preenchimento incompleto: fonte do preço sem empresa e(ou) preço associados e(ou) validade do orçamento e(ou) modalidade de cálculo associados - B06.01",
IF(AND(L781&lt;&gt;"",OR(K781="",I781="",M781="",O780="")),"Preenchimento incompleto: fonte do preço sem empresa e(ou) preço associados e(ou) validade do orçamento e(ou) modalidade de cálculo associados - B06.02",
IF(AND(L782&lt;&gt;"",OR(K782="",I782="",M782="",O780="")),"Preenchimento incompleto: fonte do preço sem empresa e(ou) preço associados e(ou) validade do orçamento e(ou) modalidade de cálculo associados - B06.03",
IF(AND(L783&lt;&gt;"",OR(K783="",I783="",M783="",O780="")),"Preenchimento incompleto: fonte do preço sem empresa e(ou) preço associados e(ou) validade do orçamento e(ou) modalidade de cálculo associados - B06.04",
IF(AND(L784&lt;&gt;"",OR(K784="",I784="",M784="",O780="")),"Preenchimento incompleto: fonte do preço sem empresa e(ou) preço associados e(ou) validade do orçamento e(ou) modalidade de cálculo associados - B06.05",
IF(AND(M780&lt;&gt;"",OR(K780="",I780="",L780="",O780="")),"Preenchimento incompleto: validade do orçamento sem empresa e(ou) preço associados e(ou) fonte do preço e(ou) modalidade de cálculo associados - B07.01",
IF(AND(M781&lt;&gt;"",OR(K781="",I781="",L781="",O780="")),"Preenchimento incompleto: validade do orçamento sem empresa e(ou) preço associados e(ou) fonte do preço e(ou) modalidade de cálculo associados - B07.02",
IF(AND(M782&lt;&gt;"",OR(K782="",I782="",L782="",O780="")),"Preenchimento incompleto: validade do orçamento sem empresa e(ou) preço associados e(ou) fonte do preço e(ou) modalidade de cálculo associados - B07.03",
IF(AND(M783&lt;&gt;"",OR(K783="",I783="",L783="",O780="")),"Preenchimento incompleto: validade do orçamento sem empresa e(ou) preço associados e(ou) fonte do preço e(ou) modalidade de cálculo associados - B07.04",
IF(AND(M784&lt;&gt;"",OR(K784="",I784="",L784="",O780="")),"Preenchimento incompleto: validade do orçamento sem empresa e(ou) preço associados e(ou) fonte do preço e(ou) modalidade de cálculo associados - B07.05",
IF(O780="","Preenchimento incompleto: modalidade de cálculo não informada - B08.01",
IF(V780="Erro: há repetição de empresa de mídia especializada para o item sendo precificado - B09.01a05","Erro: há repetição de empresa de mídia especializada para o item sendo precificado - B09.01a05",
IF(W780="Erro: há repetição de empresa de orçamento de empresa para o item sendo precificado - B10.01a05","Erro: há repetição de empresa de orçamento de empresa para o item sendo precificado - B10.01a05",
IF(X780="Erro: a fonte de preços informada é incompatível com compras governamentais - B11.01a05","Erro: a fonte de preços informada é incompatível com compras governamentais - B11.01a05",
IF(Y780="Erro: a fonte de preços informada é incompatível com compras governamentais - B12.01a05","Erro: a fonte de preços informada é incompatível com compras governamentais - B12.01a05",
IF(Z780="Erro: há linhas sendo puladas - B13.01a04","Erro: há linhas sendo puladas - B13.01a04",
IF(AA780="Erro: há linhas sendo puladas - B14.01a05","Erro: há linhas sendo puladas - B14.01a05",
IF(AB780="Erro: há linhas sendo puladas - B15.01a05","Erro: há linhas sendo puladas - B15.01a05",
IF(AC780="Erro: há linhas sendo puladas - B16.01a05","Erro: há linhas sendo puladas - B16.01a05",
IF(AND(P780&lt;&gt;"",P780=0),"Preenchimento incompleto: número de propostas válidas igual a zero - B17.01",
"Preenchimento correto"))))))))))))))))))))))))))))))))))</f>
        <v/>
      </c>
      <c r="U780" s="23"/>
      <c r="V780" s="121" t="str">
        <f t="shared" ref="V780" si="2755" xml:space="preserve">
IF(COUNTIFS(I780:I784,I780,L780:L784,"=Mídia especializada")&gt;1,"Erro: há repetição de empresa de mídia especializada para o item sendo precificado - B09.01a05",
IF(COUNTIFS(I780:I784,I781,L780:L784,"=Mídia especializada")&gt;1,"Erro: há repetição de empresa de mídia especializada para o item sendo precificado - B09.01a05",
IF(COUNTIFS(I780:I784,I782,L780:L784,"=Mídia especializada")&gt;1,"Erro: há repetição de empresa de mídia especializada para o item sendo precificado - B09.01a05",
IF(COUNTIFS(I780:I784,I783,L780:L784,"=Mídia especializada")&gt;1,"Erro: há repetição de empresa de mídia especializada para o item sendo precificado - B09.01a05",
IF(COUNTIFS(I780:I784,I784,L780:L784,"=Mídia especializada")&gt;1,"Erro: há repetição de empresa de mídia especializada para o item sendo precificado - B09.01a05",
"***")))))</f>
        <v>***</v>
      </c>
      <c r="W780" s="119" t="str">
        <f t="shared" ref="W780" si="2756" xml:space="preserve">
IF(COUNTIFS(I780:I784,I780,L780:L784,"=Orçamento de empresa")&gt;1,"Erro: há repetição de empresa de orçamento de empresa para o item sendo precificado - B10.01a05",
IF(COUNTIFS(I780:I784,I781,L780:L784,"=Orçamento de empresa")&gt;1,"Erro: há repetição de empresa de orçamento de empresa para o item sendo precificado - B10.01a05",
IF(COUNTIFS(I780:I784,I782,L780:L784,"=Orçamento de empresa")&gt;1,"Erro: há repetição de empresa de orçamento de empresa para o item sendo precificado - B10.01a05",
IF(COUNTIFS(I780:I784,I783,L780:L784,"=Orçamento de empresa")&gt;1,"Erro: há repetição de empresa de orçamento de empresa para o item sendo precificado - B10.01a05",
IF(COUNTIFS(I780:I784,I784,L780:L784,"=Orçamento de empresa")&gt;1,"Erro: há repetição de empresa de orçamento de empresa para o item sendo precificado - B10.01a05",
"***")))))</f>
        <v>***</v>
      </c>
      <c r="X780" s="119" t="str">
        <f t="shared" ref="X780" si="2757" xml:space="preserve">
IF(AND(I780="Compras governamentais",K780&lt;&gt;"",L780="Orçamento de empresa"),"Erro: a fonte de preços informada é incompatível com compras governamentais - B11.01a05",
IF(AND(I781="Compras governamentais",K781&lt;&gt;"",L781="Orçamento de empresa"),"Erro: a fonte de preços informada é incompatível com compras governamentais - B11.01a05",
IF(AND(I782="Compras governamentais",K782&lt;&gt;"",L782="Orçamento de empresa"),"Erro: a fonte de preços informada é incompatível com compras governamentais - B11.01a05",
IF(AND(I783="Compras governamentais",K783&lt;&gt;"",L783="Orçamento de empresa"),"Erro: a fonte de preços informada é incompatível com compras governamentais - B11.01a05",
IF(AND(I784="Compras governamentais",K784&lt;&gt;"",L784="Orçamento de empresa"),"Erro: a fonte de preços informada é incompatível com compras governamentais - B11.01a05",
"***")))))</f>
        <v>***</v>
      </c>
      <c r="Y780" s="119" t="str">
        <f t="shared" ref="Y780" si="2758" xml:space="preserve">
IF(AND(I780="Compras governamentais",K780&lt;&gt;"",L780="Mídia especializada"),"Erro: a fonte de preços informada é incompatível com compras governamentais - B12.01a05",
IF(AND(I781="Compras governamentais",K781&lt;&gt;"",L781="Mídia especializada"),"Erro: a fonte de preços informada é incompatível com compras governamentais - B12.01a05",
IF(AND(I782="Compras governamentais",K782&lt;&gt;"",L782="Mídia especializada"),"Erro: a fonte de preços informada é incompatível com compras governamentais - B12.01a05",
IF(AND(I783="Compras governamentais",K783&lt;&gt;"",L783="Mídia especializada"),"Erro: a fonte de preços informada é incompatível com compras governamentais - B12.01a05",
IF(AND(I784="Compras governamentais",K784&lt;&gt;"",L784="Mídia especializada"),"Erro: a fonte de preços informada é incompatível com compras governamentais - B12.01a05",
"***")))))</f>
        <v>***</v>
      </c>
      <c r="Z780" s="119" t="str">
        <f t="shared" ref="Z780" si="2759" xml:space="preserve">
IF(AND(I781&lt;&gt;"",OR(I780="")),"Erro: há linhas sendo puladas - B13.01a04",
IF(AND(I782&lt;&gt;"",OR(I780="",I781="")),"Erro: há linhas sendo puladas - B13.01a04",
IF(AND(I783&lt;&gt;"",OR(I780="",I781="",I782="")),"Erro: há linhas sendo puladas - B13.01a04",
IF(AND(I784&lt;&gt;"",OR(I780="",I781="",I782="",I783="")),"Erro: há linhas sendo puladas - B13.01a04",
"***"))))</f>
        <v>***</v>
      </c>
      <c r="AA780" s="119" t="str">
        <f t="shared" ref="AA780" si="2760" xml:space="preserve">
IF(AND(K781&lt;&gt;"",OR(K780="")),"Erro: há linhas sendo puladas - B14.01a05",
IF(AND(K782&lt;&gt;"",OR(K780="",K781="")),"Erro: há linhas sendo puladas - B14.01a05",
IF(AND(K783&lt;&gt;"",OR(K780="",K781="",K782="")),"Erro: há linhas sendo puladas - B14.01a05",
IF(AND(K784&lt;&gt;"",OR(K780="",K781="",K782="",K783="")),"Erro: há linhas sendo puladas - B14.01a05",
"***"))))</f>
        <v>***</v>
      </c>
      <c r="AB780" s="119" t="str">
        <f t="shared" ref="AB780" si="2761" xml:space="preserve">
IF(AND(L781&lt;&gt;"",OR(L780="")),"Erro: há linhas sendo puladas - B15.01a05",
IF(AND(L782&lt;&gt;"",OR(L780="",L781="")),"Erro: há linhas sendo puladas - B15.01a05",
IF(AND(L783&lt;&gt;"",OR(L780="",L781="",L782="")),"Erro: há linhas sendo puladas - B15.01a05",
IF(AND(L784&lt;&gt;"",OR(L780="",L781="",L782="",L783="")),"Erro: há linhas sendo puladas - B15.01a05",
"***"))))</f>
        <v>***</v>
      </c>
      <c r="AC780" s="119" t="str">
        <f t="shared" ref="AC780" si="2762" xml:space="preserve">
IF(AND(M781&lt;&gt;"",OR(M780="")),"Erro: há linhas sendo puladas - B16.01a05",
IF(AND(M782&lt;&gt;"",OR(M780="",M781="")),"Erro: há linhas sendo puladas - B16.01a05",
IF(AND(M783&lt;&gt;"",OR(M780="",M781="",M782="")),"Erro: há linhas sendo puladas - B16.01a05",
IF(AND(M784&lt;&gt;"",OR(M780="",M781="",M782="",M783="")),"Erro: há linhas sendo puladas - B16.01a05",
"***"))))</f>
        <v>***</v>
      </c>
      <c r="AD780" s="131" t="str">
        <f t="shared" ref="AD780" si="2763" xml:space="preserve">
IF(T780&lt;&gt;"Preenchimento correto","",
IF(K780="","",
IF(M780="Não válido","",
K780)))</f>
        <v/>
      </c>
    </row>
    <row r="781" spans="1:30" ht="15" customHeight="1">
      <c r="A781" s="291"/>
      <c r="B781" s="216"/>
      <c r="C781" s="217"/>
      <c r="D781" s="218"/>
      <c r="E781" s="219"/>
      <c r="F781" s="220"/>
      <c r="G781" s="221"/>
      <c r="H781" s="35">
        <v>2</v>
      </c>
      <c r="I781" s="172"/>
      <c r="J781" s="36" t="str">
        <f xml:space="preserve">
IF(I781="","",
VLOOKUP(I781,'BD EMPRES'!$B$8:$C$507,2,FALSE))</f>
        <v/>
      </c>
      <c r="K781" s="178"/>
      <c r="L781" s="179"/>
      <c r="M781" s="179"/>
      <c r="N781" s="180"/>
      <c r="O781" s="223"/>
      <c r="P781" s="228"/>
      <c r="Q781" s="230"/>
      <c r="R781" s="232"/>
      <c r="S781" s="234"/>
      <c r="T781" s="236"/>
      <c r="U781" s="23"/>
      <c r="V781" s="122"/>
      <c r="W781" s="118"/>
      <c r="X781" s="118"/>
      <c r="Y781" s="118"/>
      <c r="Z781" s="118"/>
      <c r="AA781" s="118"/>
      <c r="AB781" s="118"/>
      <c r="AC781" s="118"/>
      <c r="AD781" s="132" t="str">
        <f t="shared" ref="AD781" si="2764" xml:space="preserve">
IF(T780&lt;&gt;"Preenchimento correto","",
IF(K781="","",
IF(M781="Não válido","",
K781)))</f>
        <v/>
      </c>
    </row>
    <row r="782" spans="1:30" ht="15" customHeight="1">
      <c r="A782" s="291"/>
      <c r="B782" s="216"/>
      <c r="C782" s="217"/>
      <c r="D782" s="218"/>
      <c r="E782" s="219"/>
      <c r="F782" s="220"/>
      <c r="G782" s="221"/>
      <c r="H782" s="35">
        <v>3</v>
      </c>
      <c r="I782" s="172"/>
      <c r="J782" s="36" t="str">
        <f xml:space="preserve">
IF(I782="","",
VLOOKUP(I782,'BD EMPRES'!$B$8:$C$507,2,FALSE))</f>
        <v/>
      </c>
      <c r="K782" s="178"/>
      <c r="L782" s="179"/>
      <c r="M782" s="179"/>
      <c r="N782" s="180"/>
      <c r="O782" s="223"/>
      <c r="P782" s="228"/>
      <c r="Q782" s="230"/>
      <c r="R782" s="232"/>
      <c r="S782" s="234"/>
      <c r="T782" s="236"/>
      <c r="U782" s="23"/>
      <c r="V782" s="122"/>
      <c r="W782" s="118"/>
      <c r="X782" s="118"/>
      <c r="Y782" s="118"/>
      <c r="Z782" s="118"/>
      <c r="AA782" s="118"/>
      <c r="AB782" s="118"/>
      <c r="AC782" s="118"/>
      <c r="AD782" s="132" t="str">
        <f t="shared" ref="AD782" si="2765" xml:space="preserve">
IF(T780&lt;&gt;"Preenchimento correto","",
IF(K782="","",
IF(M782="Não válido","",
K782)))</f>
        <v/>
      </c>
    </row>
    <row r="783" spans="1:30" ht="15" customHeight="1">
      <c r="A783" s="291"/>
      <c r="B783" s="216"/>
      <c r="C783" s="217"/>
      <c r="D783" s="218"/>
      <c r="E783" s="219"/>
      <c r="F783" s="220"/>
      <c r="G783" s="221"/>
      <c r="H783" s="35">
        <v>4</v>
      </c>
      <c r="I783" s="172"/>
      <c r="J783" s="36" t="str">
        <f xml:space="preserve">
IF(I783="","",
VLOOKUP(I783,'BD EMPRES'!$B$8:$C$507,2,FALSE))</f>
        <v/>
      </c>
      <c r="K783" s="178"/>
      <c r="L783" s="179"/>
      <c r="M783" s="179"/>
      <c r="N783" s="180"/>
      <c r="O783" s="223"/>
      <c r="P783" s="228"/>
      <c r="Q783" s="230"/>
      <c r="R783" s="232"/>
      <c r="S783" s="234"/>
      <c r="T783" s="236"/>
      <c r="U783" s="23"/>
      <c r="V783" s="122"/>
      <c r="W783" s="118"/>
      <c r="X783" s="118"/>
      <c r="Y783" s="118"/>
      <c r="Z783" s="118"/>
      <c r="AA783" s="118"/>
      <c r="AB783" s="118"/>
      <c r="AC783" s="118"/>
      <c r="AD783" s="132" t="str">
        <f t="shared" ref="AD783" si="2766" xml:space="preserve">
IF(T780&lt;&gt;"Preenchimento correto","",
IF(K783="","",
IF(M783="Não válido","",
K783)))</f>
        <v/>
      </c>
    </row>
    <row r="784" spans="1:30" ht="15" customHeight="1">
      <c r="A784" s="292"/>
      <c r="B784" s="216"/>
      <c r="C784" s="217"/>
      <c r="D784" s="218"/>
      <c r="E784" s="219"/>
      <c r="F784" s="220"/>
      <c r="G784" s="221"/>
      <c r="H784" s="37">
        <v>5</v>
      </c>
      <c r="I784" s="172"/>
      <c r="J784" s="38" t="str">
        <f xml:space="preserve">
IF(I784="","",
VLOOKUP(I784,'BD EMPRES'!$B$8:$C$507,2,FALSE))</f>
        <v/>
      </c>
      <c r="K784" s="183"/>
      <c r="L784" s="181"/>
      <c r="M784" s="181"/>
      <c r="N784" s="182"/>
      <c r="O784" s="224"/>
      <c r="P784" s="228"/>
      <c r="Q784" s="230"/>
      <c r="R784" s="232"/>
      <c r="S784" s="234"/>
      <c r="T784" s="236"/>
      <c r="U784" s="23"/>
      <c r="V784" s="133"/>
      <c r="W784" s="134"/>
      <c r="X784" s="134"/>
      <c r="Y784" s="134"/>
      <c r="Z784" s="134"/>
      <c r="AA784" s="134"/>
      <c r="AB784" s="134"/>
      <c r="AC784" s="134"/>
      <c r="AD784" s="135" t="str">
        <f t="shared" ref="AD784" si="2767" xml:space="preserve">
IF(T780&gt;"Preenchimento correto","",
IF(K784="","",
IF(M784="Não válido","",
K784)))</f>
        <v/>
      </c>
    </row>
    <row r="785" spans="1:30" ht="15" customHeight="1">
      <c r="A785" s="290"/>
      <c r="B785" s="216" t="str">
        <f>IF(OR('BD ITEM'!$Q167&lt;&gt;"Preenchimento correto"),"",'BD ITEM'!B167)</f>
        <v/>
      </c>
      <c r="C785" s="217" t="str">
        <f>IF(OR('BD ITEM'!$Q167&lt;&gt;"Preenchimento correto"),"",'BD ITEM'!C167)</f>
        <v/>
      </c>
      <c r="D785" s="218" t="str">
        <f>IF(OR('BD ITEM'!$Q167&lt;&gt;"Preenchimento correto"),"",'BD ITEM'!D167)</f>
        <v/>
      </c>
      <c r="E785" s="219" t="str">
        <f>IF(OR('BD ITEM'!$Q167&lt;&gt;"Preenchimento correto"),"",'BD ITEM'!J167)</f>
        <v/>
      </c>
      <c r="F785" s="220" t="str">
        <f>IF(OR('BD ITEM'!$Q167&lt;&gt;"Preenchimento correto"),"",'BD ITEM'!K167)</f>
        <v/>
      </c>
      <c r="G785" s="221" t="str">
        <f>IF(OR('BD ITEM'!$Q167&lt;&gt;"Preenchimento correto"),"",'BD ITEM'!L167)</f>
        <v/>
      </c>
      <c r="H785" s="39">
        <v>1</v>
      </c>
      <c r="I785" s="173"/>
      <c r="J785" s="34" t="str">
        <f xml:space="preserve">
IF(I785="","",
VLOOKUP(I785,'BD EMPRES'!$B$8:$C$507,2,FALSE))</f>
        <v/>
      </c>
      <c r="K785" s="175"/>
      <c r="L785" s="176"/>
      <c r="M785" s="176"/>
      <c r="N785" s="177"/>
      <c r="O785" s="222"/>
      <c r="P785" s="228" t="str">
        <f t="shared" ref="P785" si="2768" xml:space="preserve">
IF(AND(K785="",K786="",K787="",K788="",K789=""),"",
COUNTIFS(K785:K789,"&lt;&gt;""",M785:M789,"=Válido"))</f>
        <v/>
      </c>
      <c r="Q785" s="230" t="str">
        <f t="shared" ref="Q785" si="2769" xml:space="preserve">
IF(T785&lt;&gt;"Preenchimento correto","",
IF(P785=1,0,
IF(P785=0,"",
IF(P785="","",
ROUND(_xlfn.STDEV.S(AD785:AD789)/AVERAGE(AD785:AD789),4)))))</f>
        <v/>
      </c>
      <c r="R785" s="232" t="str">
        <f t="shared" ref="R785" si="2770" xml:space="preserve">
IF(T785&lt;&gt;"Preenchimento correto","",
IF(P785="","",
IF(P785=0,"",
IF(O785="","",
IF(O785="Menor valor",MIN(AD785:AD789),
IF(AND(O785="Tend. central",Q785&lt;=0.25),ROUND(AVERAGE(AD785:AD789),2),
IF(AND(O785="Tend. central",Q785&gt;0.25),ROUND(MEDIAN(AD785:AD789),2))))))))</f>
        <v/>
      </c>
      <c r="S785" s="234" t="str">
        <f t="shared" ref="S785" si="2771" xml:space="preserve">
IF(T785&lt;&gt;"Preenchimento correto","",
IF(O785="","",
IF(P785="","",
IF(P785=0,"",
IF(OR(G785="",R785=""),"",
G785*R785)))))</f>
        <v/>
      </c>
      <c r="T785" s="236" t="str">
        <f t="shared" ref="T785" si="2772" xml:space="preserve">
IF(AND(A785="",B785="",I785="",I786="",I787="",I788="",I789="",K785="",K786="",K787="",K788="",K789="",L785="",L786="",L787="",L788="",L789="",M785="",M786="",M787="",M788="",M789="",O785=""),"",
IF(A785="","Preenchimento incompleto: falta informar o ID SEC - B01.01",
IF(AND(A785&lt;&gt;"",B785&lt;&gt;"",I785="",I786="",I787="",I788="",I789="",K785="",K786="",K787="",K788="",K789="",L785="",L786="",L787="",L788="",L789="",M785="",M786="",M787="",M788="",M789="",O785=""),"Preenchimento incompleto: item sem nenhuma informação de empresa e preço e fonte de preço e validade do orçamento e modalidade de cálculo - B02.01",
IF(AND(B785="",OR(I785&lt;&gt;"",I786&lt;&gt;"",I787&lt;&gt;"",I788&lt;&gt;"",I789&lt;&gt;"",K785&lt;&gt;"",K786&lt;&gt;"",K787&lt;&gt;"",K788&lt;&gt;"",K789&lt;&gt;"",L785&lt;&gt;"",L786&lt;&gt;"",L787&lt;&gt;"",L788&lt;&gt;"",L789&lt;&gt;"",M785&lt;&gt;"",M786&lt;&gt;"",M787&lt;&gt;"",M788&lt;&gt;"",M789&lt;&gt;"",O785&lt;&gt;"")),"Erro: há empresa(s) e/ou preço(s) e/ou fonte(s) de preço e/ou validade(s) do orçamento e/ou modalidade de cálculo informados para item inexistente - B03.01",
IF(AND(I785&lt;&gt;"",OR(K785="",L785="",M785="",O785="")),"Preenchimento incompleto: empresa sem preço e(ou) fonte de preço e(ou) validade do orçamento e(ou) modalidade de cálculo associados - B04.01",
IF(AND(I786&lt;&gt;"",OR(K786="",L786="",M786="",O785="")),"Preenchimento incompleto: empresa sem preço e(ou) fonte de preço e(ou) validade do orçamento e(ou) modalidade de cálculo associados - B04.02",
IF(AND(I787&lt;&gt;"",OR(K787="",L787="",M787="",O785="")),"Preenchimento incompleto: empresa sem preço e(ou) fonte de preço e(ou) validade do orçamento e(ou) modalidade de cálculo associados - B04.03",
IF(AND(I788&lt;&gt;"",OR(K788="",L788="",M788="",O785="")),"Preenchimento incompleto: empresa sem preço e(ou) fonte de preço e(ou) validade do orçamento e(ou) modalidade de cálculo associados - B04.04",
IF(AND(I789&lt;&gt;"",OR(K789="",L789="",M789="",O785="")),"Preenchimento incompleto: empresa sem preço e(ou) fonte de preço e(ou) validade do orçamento e(ou) modalidade de cálculo associados - B04.05",
IF(AND(K785&lt;&gt;"",OR(I785="",L785="",M785="",O785="")),"Preenchimento incompleto: preço sem empresa e(ou) fonte do preço associados e(ou) validade do orçamento e(ou) modalidade de cálculo associados - B05.01",
IF(AND(K786&lt;&gt;"",OR(I786="",L786="",M786="",O785="")),"Preenchimento incompleto: preço sem empresa e(ou) fonte do preço associados e(ou) validade do orçamento e(ou) modalidade de cálculo associados - B05.02",
IF(AND(K787&lt;&gt;"",OR(I787="",L787="",M787="",O785="")),"Preenchimento incompleto: preço sem empresa e(ou) fonte do preço associados e(ou) validade do orçamento e(ou) modalidade de cálculo associados - B05.03",
IF(AND(K788&lt;&gt;"",OR(I788="",L788="",M788="",O785="")),"Preenchimento incompleto: preço sem empresa e(ou) fonte do preço associados e(ou) validade do orçamento e(ou) modalidade de cálculo associados - B05.04",
IF(AND(K789&lt;&gt;"",OR(I789="",L789="",M789="",O785="")),"Preenchimento incompleto: preço sem empresa e(ou) fonte do preço associados e(ou) validade do orçamento e(ou) modalidade de cálculo associados - B05.05",
IF(AND(L785&lt;&gt;"",OR(K785="",I785="",M785="",O785="")),"Preenchimento incompleto: fonte do preço sem empresa e(ou) preço associados e(ou) validade do orçamento e(ou) modalidade de cálculo associados - B06.01",
IF(AND(L786&lt;&gt;"",OR(K786="",I786="",M786="",O785="")),"Preenchimento incompleto: fonte do preço sem empresa e(ou) preço associados e(ou) validade do orçamento e(ou) modalidade de cálculo associados - B06.02",
IF(AND(L787&lt;&gt;"",OR(K787="",I787="",M787="",O785="")),"Preenchimento incompleto: fonte do preço sem empresa e(ou) preço associados e(ou) validade do orçamento e(ou) modalidade de cálculo associados - B06.03",
IF(AND(L788&lt;&gt;"",OR(K788="",I788="",M788="",O785="")),"Preenchimento incompleto: fonte do preço sem empresa e(ou) preço associados e(ou) validade do orçamento e(ou) modalidade de cálculo associados - B06.04",
IF(AND(L789&lt;&gt;"",OR(K789="",I789="",M789="",O785="")),"Preenchimento incompleto: fonte do preço sem empresa e(ou) preço associados e(ou) validade do orçamento e(ou) modalidade de cálculo associados - B06.05",
IF(AND(M785&lt;&gt;"",OR(K785="",I785="",L785="",O785="")),"Preenchimento incompleto: validade do orçamento sem empresa e(ou) preço associados e(ou) fonte do preço e(ou) modalidade de cálculo associados - B07.01",
IF(AND(M786&lt;&gt;"",OR(K786="",I786="",L786="",O785="")),"Preenchimento incompleto: validade do orçamento sem empresa e(ou) preço associados e(ou) fonte do preço e(ou) modalidade de cálculo associados - B07.02",
IF(AND(M787&lt;&gt;"",OR(K787="",I787="",L787="",O785="")),"Preenchimento incompleto: validade do orçamento sem empresa e(ou) preço associados e(ou) fonte do preço e(ou) modalidade de cálculo associados - B07.03",
IF(AND(M788&lt;&gt;"",OR(K788="",I788="",L788="",O785="")),"Preenchimento incompleto: validade do orçamento sem empresa e(ou) preço associados e(ou) fonte do preço e(ou) modalidade de cálculo associados - B07.04",
IF(AND(M789&lt;&gt;"",OR(K789="",I789="",L789="",O785="")),"Preenchimento incompleto: validade do orçamento sem empresa e(ou) preço associados e(ou) fonte do preço e(ou) modalidade de cálculo associados - B07.05",
IF(O785="","Preenchimento incompleto: modalidade de cálculo não informada - B08.01",
IF(V785="Erro: há repetição de empresa de mídia especializada para o item sendo precificado - B09.01a05","Erro: há repetição de empresa de mídia especializada para o item sendo precificado - B09.01a05",
IF(W785="Erro: há repetição de empresa de orçamento de empresa para o item sendo precificado - B10.01a05","Erro: há repetição de empresa de orçamento de empresa para o item sendo precificado - B10.01a05",
IF(X785="Erro: a fonte de preços informada é incompatível com compras governamentais - B11.01a05","Erro: a fonte de preços informada é incompatível com compras governamentais - B11.01a05",
IF(Y785="Erro: a fonte de preços informada é incompatível com compras governamentais - B12.01a05","Erro: a fonte de preços informada é incompatível com compras governamentais - B12.01a05",
IF(Z785="Erro: há linhas sendo puladas - B13.01a04","Erro: há linhas sendo puladas - B13.01a04",
IF(AA785="Erro: há linhas sendo puladas - B14.01a05","Erro: há linhas sendo puladas - B14.01a05",
IF(AB785="Erro: há linhas sendo puladas - B15.01a05","Erro: há linhas sendo puladas - B15.01a05",
IF(AC785="Erro: há linhas sendo puladas - B16.01a05","Erro: há linhas sendo puladas - B16.01a05",
IF(AND(P785&lt;&gt;"",P785=0),"Preenchimento incompleto: número de propostas válidas igual a zero - B17.01",
"Preenchimento correto"))))))))))))))))))))))))))))))))))</f>
        <v/>
      </c>
      <c r="U785" s="23"/>
      <c r="V785" s="121" t="str">
        <f t="shared" ref="V785" si="2773" xml:space="preserve">
IF(COUNTIFS(I785:I789,I785,L785:L789,"=Mídia especializada")&gt;1,"Erro: há repetição de empresa de mídia especializada para o item sendo precificado - B09.01a05",
IF(COUNTIFS(I785:I789,I786,L785:L789,"=Mídia especializada")&gt;1,"Erro: há repetição de empresa de mídia especializada para o item sendo precificado - B09.01a05",
IF(COUNTIFS(I785:I789,I787,L785:L789,"=Mídia especializada")&gt;1,"Erro: há repetição de empresa de mídia especializada para o item sendo precificado - B09.01a05",
IF(COUNTIFS(I785:I789,I788,L785:L789,"=Mídia especializada")&gt;1,"Erro: há repetição de empresa de mídia especializada para o item sendo precificado - B09.01a05",
IF(COUNTIFS(I785:I789,I789,L785:L789,"=Mídia especializada")&gt;1,"Erro: há repetição de empresa de mídia especializada para o item sendo precificado - B09.01a05",
"***")))))</f>
        <v>***</v>
      </c>
      <c r="W785" s="119" t="str">
        <f t="shared" ref="W785" si="2774" xml:space="preserve">
IF(COUNTIFS(I785:I789,I785,L785:L789,"=Orçamento de empresa")&gt;1,"Erro: há repetição de empresa de orçamento de empresa para o item sendo precificado - B10.01a05",
IF(COUNTIFS(I785:I789,I786,L785:L789,"=Orçamento de empresa")&gt;1,"Erro: há repetição de empresa de orçamento de empresa para o item sendo precificado - B10.01a05",
IF(COUNTIFS(I785:I789,I787,L785:L789,"=Orçamento de empresa")&gt;1,"Erro: há repetição de empresa de orçamento de empresa para o item sendo precificado - B10.01a05",
IF(COUNTIFS(I785:I789,I788,L785:L789,"=Orçamento de empresa")&gt;1,"Erro: há repetição de empresa de orçamento de empresa para o item sendo precificado - B10.01a05",
IF(COUNTIFS(I785:I789,I789,L785:L789,"=Orçamento de empresa")&gt;1,"Erro: há repetição de empresa de orçamento de empresa para o item sendo precificado - B10.01a05",
"***")))))</f>
        <v>***</v>
      </c>
      <c r="X785" s="119" t="str">
        <f t="shared" ref="X785" si="2775" xml:space="preserve">
IF(AND(I785="Compras governamentais",K785&lt;&gt;"",L785="Orçamento de empresa"),"Erro: a fonte de preços informada é incompatível com compras governamentais - B11.01a05",
IF(AND(I786="Compras governamentais",K786&lt;&gt;"",L786="Orçamento de empresa"),"Erro: a fonte de preços informada é incompatível com compras governamentais - B11.01a05",
IF(AND(I787="Compras governamentais",K787&lt;&gt;"",L787="Orçamento de empresa"),"Erro: a fonte de preços informada é incompatível com compras governamentais - B11.01a05",
IF(AND(I788="Compras governamentais",K788&lt;&gt;"",L788="Orçamento de empresa"),"Erro: a fonte de preços informada é incompatível com compras governamentais - B11.01a05",
IF(AND(I789="Compras governamentais",K789&lt;&gt;"",L789="Orçamento de empresa"),"Erro: a fonte de preços informada é incompatível com compras governamentais - B11.01a05",
"***")))))</f>
        <v>***</v>
      </c>
      <c r="Y785" s="119" t="str">
        <f t="shared" ref="Y785" si="2776" xml:space="preserve">
IF(AND(I785="Compras governamentais",K785&lt;&gt;"",L785="Mídia especializada"),"Erro: a fonte de preços informada é incompatível com compras governamentais - B12.01a05",
IF(AND(I786="Compras governamentais",K786&lt;&gt;"",L786="Mídia especializada"),"Erro: a fonte de preços informada é incompatível com compras governamentais - B12.01a05",
IF(AND(I787="Compras governamentais",K787&lt;&gt;"",L787="Mídia especializada"),"Erro: a fonte de preços informada é incompatível com compras governamentais - B12.01a05",
IF(AND(I788="Compras governamentais",K788&lt;&gt;"",L788="Mídia especializada"),"Erro: a fonte de preços informada é incompatível com compras governamentais - B12.01a05",
IF(AND(I789="Compras governamentais",K789&lt;&gt;"",L789="Mídia especializada"),"Erro: a fonte de preços informada é incompatível com compras governamentais - B12.01a05",
"***")))))</f>
        <v>***</v>
      </c>
      <c r="Z785" s="119" t="str">
        <f t="shared" ref="Z785" si="2777" xml:space="preserve">
IF(AND(I786&lt;&gt;"",OR(I785="")),"Erro: há linhas sendo puladas - B13.01a04",
IF(AND(I787&lt;&gt;"",OR(I785="",I786="")),"Erro: há linhas sendo puladas - B13.01a04",
IF(AND(I788&lt;&gt;"",OR(I785="",I786="",I787="")),"Erro: há linhas sendo puladas - B13.01a04",
IF(AND(I789&lt;&gt;"",OR(I785="",I786="",I787="",I788="")),"Erro: há linhas sendo puladas - B13.01a04",
"***"))))</f>
        <v>***</v>
      </c>
      <c r="AA785" s="119" t="str">
        <f t="shared" ref="AA785" si="2778" xml:space="preserve">
IF(AND(K786&lt;&gt;"",OR(K785="")),"Erro: há linhas sendo puladas - B14.01a05",
IF(AND(K787&lt;&gt;"",OR(K785="",K786="")),"Erro: há linhas sendo puladas - B14.01a05",
IF(AND(K788&lt;&gt;"",OR(K785="",K786="",K787="")),"Erro: há linhas sendo puladas - B14.01a05",
IF(AND(K789&lt;&gt;"",OR(K785="",K786="",K787="",K788="")),"Erro: há linhas sendo puladas - B14.01a05",
"***"))))</f>
        <v>***</v>
      </c>
      <c r="AB785" s="119" t="str">
        <f t="shared" ref="AB785" si="2779" xml:space="preserve">
IF(AND(L786&lt;&gt;"",OR(L785="")),"Erro: há linhas sendo puladas - B15.01a05",
IF(AND(L787&lt;&gt;"",OR(L785="",L786="")),"Erro: há linhas sendo puladas - B15.01a05",
IF(AND(L788&lt;&gt;"",OR(L785="",L786="",L787="")),"Erro: há linhas sendo puladas - B15.01a05",
IF(AND(L789&lt;&gt;"",OR(L785="",L786="",L787="",L788="")),"Erro: há linhas sendo puladas - B15.01a05",
"***"))))</f>
        <v>***</v>
      </c>
      <c r="AC785" s="119" t="str">
        <f t="shared" ref="AC785" si="2780" xml:space="preserve">
IF(AND(M786&lt;&gt;"",OR(M785="")),"Erro: há linhas sendo puladas - B16.01a05",
IF(AND(M787&lt;&gt;"",OR(M785="",M786="")),"Erro: há linhas sendo puladas - B16.01a05",
IF(AND(M788&lt;&gt;"",OR(M785="",M786="",M787="")),"Erro: há linhas sendo puladas - B16.01a05",
IF(AND(M789&lt;&gt;"",OR(M785="",M786="",M787="",M788="")),"Erro: há linhas sendo puladas - B16.01a05",
"***"))))</f>
        <v>***</v>
      </c>
      <c r="AD785" s="131" t="str">
        <f t="shared" ref="AD785" si="2781" xml:space="preserve">
IF(T785&lt;&gt;"Preenchimento correto","",
IF(K785="","",
IF(M785="Não válido","",
K785)))</f>
        <v/>
      </c>
    </row>
    <row r="786" spans="1:30" ht="15" customHeight="1">
      <c r="A786" s="291"/>
      <c r="B786" s="216"/>
      <c r="C786" s="217"/>
      <c r="D786" s="218"/>
      <c r="E786" s="219"/>
      <c r="F786" s="220"/>
      <c r="G786" s="221"/>
      <c r="H786" s="35">
        <v>2</v>
      </c>
      <c r="I786" s="172"/>
      <c r="J786" s="36" t="str">
        <f xml:space="preserve">
IF(I786="","",
VLOOKUP(I786,'BD EMPRES'!$B$8:$C$507,2,FALSE))</f>
        <v/>
      </c>
      <c r="K786" s="178"/>
      <c r="L786" s="179"/>
      <c r="M786" s="179"/>
      <c r="N786" s="180"/>
      <c r="O786" s="223"/>
      <c r="P786" s="228"/>
      <c r="Q786" s="230"/>
      <c r="R786" s="232"/>
      <c r="S786" s="234"/>
      <c r="T786" s="236"/>
      <c r="U786" s="23"/>
      <c r="V786" s="122"/>
      <c r="W786" s="118"/>
      <c r="X786" s="118"/>
      <c r="Y786" s="118"/>
      <c r="Z786" s="118"/>
      <c r="AA786" s="118"/>
      <c r="AB786" s="118"/>
      <c r="AC786" s="118"/>
      <c r="AD786" s="132" t="str">
        <f t="shared" ref="AD786" si="2782" xml:space="preserve">
IF(T785&lt;&gt;"Preenchimento correto","",
IF(K786="","",
IF(M786="Não válido","",
K786)))</f>
        <v/>
      </c>
    </row>
    <row r="787" spans="1:30" ht="15" customHeight="1">
      <c r="A787" s="291"/>
      <c r="B787" s="216"/>
      <c r="C787" s="217"/>
      <c r="D787" s="218"/>
      <c r="E787" s="219"/>
      <c r="F787" s="220"/>
      <c r="G787" s="221"/>
      <c r="H787" s="35">
        <v>3</v>
      </c>
      <c r="I787" s="172"/>
      <c r="J787" s="36" t="str">
        <f xml:space="preserve">
IF(I787="","",
VLOOKUP(I787,'BD EMPRES'!$B$8:$C$507,2,FALSE))</f>
        <v/>
      </c>
      <c r="K787" s="178"/>
      <c r="L787" s="179"/>
      <c r="M787" s="179"/>
      <c r="N787" s="180"/>
      <c r="O787" s="223"/>
      <c r="P787" s="228"/>
      <c r="Q787" s="230"/>
      <c r="R787" s="232"/>
      <c r="S787" s="234"/>
      <c r="T787" s="236"/>
      <c r="U787" s="23"/>
      <c r="V787" s="122"/>
      <c r="W787" s="118"/>
      <c r="X787" s="118"/>
      <c r="Y787" s="118"/>
      <c r="Z787" s="118"/>
      <c r="AA787" s="118"/>
      <c r="AB787" s="118"/>
      <c r="AC787" s="118"/>
      <c r="AD787" s="132" t="str">
        <f t="shared" ref="AD787" si="2783" xml:space="preserve">
IF(T785&lt;&gt;"Preenchimento correto","",
IF(K787="","",
IF(M787="Não válido","",
K787)))</f>
        <v/>
      </c>
    </row>
    <row r="788" spans="1:30" ht="15" customHeight="1">
      <c r="A788" s="291"/>
      <c r="B788" s="216"/>
      <c r="C788" s="217"/>
      <c r="D788" s="218"/>
      <c r="E788" s="219"/>
      <c r="F788" s="220"/>
      <c r="G788" s="221"/>
      <c r="H788" s="35">
        <v>4</v>
      </c>
      <c r="I788" s="172"/>
      <c r="J788" s="36" t="str">
        <f xml:space="preserve">
IF(I788="","",
VLOOKUP(I788,'BD EMPRES'!$B$8:$C$507,2,FALSE))</f>
        <v/>
      </c>
      <c r="K788" s="178"/>
      <c r="L788" s="179"/>
      <c r="M788" s="179"/>
      <c r="N788" s="180"/>
      <c r="O788" s="223"/>
      <c r="P788" s="228"/>
      <c r="Q788" s="230"/>
      <c r="R788" s="232"/>
      <c r="S788" s="234"/>
      <c r="T788" s="236"/>
      <c r="U788" s="23"/>
      <c r="V788" s="122"/>
      <c r="W788" s="118"/>
      <c r="X788" s="118"/>
      <c r="Y788" s="118"/>
      <c r="Z788" s="118"/>
      <c r="AA788" s="118"/>
      <c r="AB788" s="118"/>
      <c r="AC788" s="118"/>
      <c r="AD788" s="132" t="str">
        <f t="shared" ref="AD788" si="2784" xml:space="preserve">
IF(T785&lt;&gt;"Preenchimento correto","",
IF(K788="","",
IF(M788="Não válido","",
K788)))</f>
        <v/>
      </c>
    </row>
    <row r="789" spans="1:30" ht="15" customHeight="1">
      <c r="A789" s="292"/>
      <c r="B789" s="216"/>
      <c r="C789" s="217"/>
      <c r="D789" s="218"/>
      <c r="E789" s="219"/>
      <c r="F789" s="220"/>
      <c r="G789" s="221"/>
      <c r="H789" s="37">
        <v>5</v>
      </c>
      <c r="I789" s="172"/>
      <c r="J789" s="38" t="str">
        <f xml:space="preserve">
IF(I789="","",
VLOOKUP(I789,'BD EMPRES'!$B$8:$C$507,2,FALSE))</f>
        <v/>
      </c>
      <c r="K789" s="183"/>
      <c r="L789" s="181"/>
      <c r="M789" s="181"/>
      <c r="N789" s="182"/>
      <c r="O789" s="224"/>
      <c r="P789" s="228"/>
      <c r="Q789" s="230"/>
      <c r="R789" s="232"/>
      <c r="S789" s="234"/>
      <c r="T789" s="236"/>
      <c r="U789" s="23"/>
      <c r="V789" s="133"/>
      <c r="W789" s="134"/>
      <c r="X789" s="134"/>
      <c r="Y789" s="134"/>
      <c r="Z789" s="134"/>
      <c r="AA789" s="134"/>
      <c r="AB789" s="134"/>
      <c r="AC789" s="134"/>
      <c r="AD789" s="135" t="str">
        <f t="shared" ref="AD789" si="2785" xml:space="preserve">
IF(T785&gt;"Preenchimento correto","",
IF(K789="","",
IF(M789="Não válido","",
K789)))</f>
        <v/>
      </c>
    </row>
    <row r="790" spans="1:30" ht="15" customHeight="1">
      <c r="A790" s="290"/>
      <c r="B790" s="216" t="str">
        <f>IF(OR('BD ITEM'!$Q168&lt;&gt;"Preenchimento correto"),"",'BD ITEM'!B168)</f>
        <v/>
      </c>
      <c r="C790" s="217" t="str">
        <f>IF(OR('BD ITEM'!$Q168&lt;&gt;"Preenchimento correto"),"",'BD ITEM'!C168)</f>
        <v/>
      </c>
      <c r="D790" s="218" t="str">
        <f>IF(OR('BD ITEM'!$Q168&lt;&gt;"Preenchimento correto"),"",'BD ITEM'!D168)</f>
        <v/>
      </c>
      <c r="E790" s="219" t="str">
        <f>IF(OR('BD ITEM'!$Q168&lt;&gt;"Preenchimento correto"),"",'BD ITEM'!J168)</f>
        <v/>
      </c>
      <c r="F790" s="220" t="str">
        <f>IF(OR('BD ITEM'!$Q168&lt;&gt;"Preenchimento correto"),"",'BD ITEM'!K168)</f>
        <v/>
      </c>
      <c r="G790" s="221" t="str">
        <f>IF(OR('BD ITEM'!$Q168&lt;&gt;"Preenchimento correto"),"",'BD ITEM'!L168)</f>
        <v/>
      </c>
      <c r="H790" s="39">
        <v>1</v>
      </c>
      <c r="I790" s="173"/>
      <c r="J790" s="34" t="str">
        <f xml:space="preserve">
IF(I790="","",
VLOOKUP(I790,'BD EMPRES'!$B$8:$C$507,2,FALSE))</f>
        <v/>
      </c>
      <c r="K790" s="175"/>
      <c r="L790" s="176"/>
      <c r="M790" s="176"/>
      <c r="N790" s="177"/>
      <c r="O790" s="222"/>
      <c r="P790" s="228" t="str">
        <f t="shared" ref="P790" si="2786" xml:space="preserve">
IF(AND(K790="",K791="",K792="",K793="",K794=""),"",
COUNTIFS(K790:K794,"&lt;&gt;""",M790:M794,"=Válido"))</f>
        <v/>
      </c>
      <c r="Q790" s="230" t="str">
        <f t="shared" ref="Q790" si="2787" xml:space="preserve">
IF(T790&lt;&gt;"Preenchimento correto","",
IF(P790=1,0,
IF(P790=0,"",
IF(P790="","",
ROUND(_xlfn.STDEV.S(AD790:AD794)/AVERAGE(AD790:AD794),4)))))</f>
        <v/>
      </c>
      <c r="R790" s="232" t="str">
        <f t="shared" ref="R790" si="2788" xml:space="preserve">
IF(T790&lt;&gt;"Preenchimento correto","",
IF(P790="","",
IF(P790=0,"",
IF(O790="","",
IF(O790="Menor valor",MIN(AD790:AD794),
IF(AND(O790="Tend. central",Q790&lt;=0.25),ROUND(AVERAGE(AD790:AD794),2),
IF(AND(O790="Tend. central",Q790&gt;0.25),ROUND(MEDIAN(AD790:AD794),2))))))))</f>
        <v/>
      </c>
      <c r="S790" s="234" t="str">
        <f t="shared" ref="S790" si="2789" xml:space="preserve">
IF(T790&lt;&gt;"Preenchimento correto","",
IF(O790="","",
IF(P790="","",
IF(P790=0,"",
IF(OR(G790="",R790=""),"",
G790*R790)))))</f>
        <v/>
      </c>
      <c r="T790" s="236" t="str">
        <f t="shared" ref="T790" si="2790" xml:space="preserve">
IF(AND(A790="",B790="",I790="",I791="",I792="",I793="",I794="",K790="",K791="",K792="",K793="",K794="",L790="",L791="",L792="",L793="",L794="",M790="",M791="",M792="",M793="",M794="",O790=""),"",
IF(A790="","Preenchimento incompleto: falta informar o ID SEC - B01.01",
IF(AND(A790&lt;&gt;"",B790&lt;&gt;"",I790="",I791="",I792="",I793="",I794="",K790="",K791="",K792="",K793="",K794="",L790="",L791="",L792="",L793="",L794="",M790="",M791="",M792="",M793="",M794="",O790=""),"Preenchimento incompleto: item sem nenhuma informação de empresa e preço e fonte de preço e validade do orçamento e modalidade de cálculo - B02.01",
IF(AND(B790="",OR(I790&lt;&gt;"",I791&lt;&gt;"",I792&lt;&gt;"",I793&lt;&gt;"",I794&lt;&gt;"",K790&lt;&gt;"",K791&lt;&gt;"",K792&lt;&gt;"",K793&lt;&gt;"",K794&lt;&gt;"",L790&lt;&gt;"",L791&lt;&gt;"",L792&lt;&gt;"",L793&lt;&gt;"",L794&lt;&gt;"",M790&lt;&gt;"",M791&lt;&gt;"",M792&lt;&gt;"",M793&lt;&gt;"",M794&lt;&gt;"",O790&lt;&gt;"")),"Erro: há empresa(s) e/ou preço(s) e/ou fonte(s) de preço e/ou validade(s) do orçamento e/ou modalidade de cálculo informados para item inexistente - B03.01",
IF(AND(I790&lt;&gt;"",OR(K790="",L790="",M790="",O790="")),"Preenchimento incompleto: empresa sem preço e(ou) fonte de preço e(ou) validade do orçamento e(ou) modalidade de cálculo associados - B04.01",
IF(AND(I791&lt;&gt;"",OR(K791="",L791="",M791="",O790="")),"Preenchimento incompleto: empresa sem preço e(ou) fonte de preço e(ou) validade do orçamento e(ou) modalidade de cálculo associados - B04.02",
IF(AND(I792&lt;&gt;"",OR(K792="",L792="",M792="",O790="")),"Preenchimento incompleto: empresa sem preço e(ou) fonte de preço e(ou) validade do orçamento e(ou) modalidade de cálculo associados - B04.03",
IF(AND(I793&lt;&gt;"",OR(K793="",L793="",M793="",O790="")),"Preenchimento incompleto: empresa sem preço e(ou) fonte de preço e(ou) validade do orçamento e(ou) modalidade de cálculo associados - B04.04",
IF(AND(I794&lt;&gt;"",OR(K794="",L794="",M794="",O790="")),"Preenchimento incompleto: empresa sem preço e(ou) fonte de preço e(ou) validade do orçamento e(ou) modalidade de cálculo associados - B04.05",
IF(AND(K790&lt;&gt;"",OR(I790="",L790="",M790="",O790="")),"Preenchimento incompleto: preço sem empresa e(ou) fonte do preço associados e(ou) validade do orçamento e(ou) modalidade de cálculo associados - B05.01",
IF(AND(K791&lt;&gt;"",OR(I791="",L791="",M791="",O790="")),"Preenchimento incompleto: preço sem empresa e(ou) fonte do preço associados e(ou) validade do orçamento e(ou) modalidade de cálculo associados - B05.02",
IF(AND(K792&lt;&gt;"",OR(I792="",L792="",M792="",O790="")),"Preenchimento incompleto: preço sem empresa e(ou) fonte do preço associados e(ou) validade do orçamento e(ou) modalidade de cálculo associados - B05.03",
IF(AND(K793&lt;&gt;"",OR(I793="",L793="",M793="",O790="")),"Preenchimento incompleto: preço sem empresa e(ou) fonte do preço associados e(ou) validade do orçamento e(ou) modalidade de cálculo associados - B05.04",
IF(AND(K794&lt;&gt;"",OR(I794="",L794="",M794="",O790="")),"Preenchimento incompleto: preço sem empresa e(ou) fonte do preço associados e(ou) validade do orçamento e(ou) modalidade de cálculo associados - B05.05",
IF(AND(L790&lt;&gt;"",OR(K790="",I790="",M790="",O790="")),"Preenchimento incompleto: fonte do preço sem empresa e(ou) preço associados e(ou) validade do orçamento e(ou) modalidade de cálculo associados - B06.01",
IF(AND(L791&lt;&gt;"",OR(K791="",I791="",M791="",O790="")),"Preenchimento incompleto: fonte do preço sem empresa e(ou) preço associados e(ou) validade do orçamento e(ou) modalidade de cálculo associados - B06.02",
IF(AND(L792&lt;&gt;"",OR(K792="",I792="",M792="",O790="")),"Preenchimento incompleto: fonte do preço sem empresa e(ou) preço associados e(ou) validade do orçamento e(ou) modalidade de cálculo associados - B06.03",
IF(AND(L793&lt;&gt;"",OR(K793="",I793="",M793="",O790="")),"Preenchimento incompleto: fonte do preço sem empresa e(ou) preço associados e(ou) validade do orçamento e(ou) modalidade de cálculo associados - B06.04",
IF(AND(L794&lt;&gt;"",OR(K794="",I794="",M794="",O790="")),"Preenchimento incompleto: fonte do preço sem empresa e(ou) preço associados e(ou) validade do orçamento e(ou) modalidade de cálculo associados - B06.05",
IF(AND(M790&lt;&gt;"",OR(K790="",I790="",L790="",O790="")),"Preenchimento incompleto: validade do orçamento sem empresa e(ou) preço associados e(ou) fonte do preço e(ou) modalidade de cálculo associados - B07.01",
IF(AND(M791&lt;&gt;"",OR(K791="",I791="",L791="",O790="")),"Preenchimento incompleto: validade do orçamento sem empresa e(ou) preço associados e(ou) fonte do preço e(ou) modalidade de cálculo associados - B07.02",
IF(AND(M792&lt;&gt;"",OR(K792="",I792="",L792="",O790="")),"Preenchimento incompleto: validade do orçamento sem empresa e(ou) preço associados e(ou) fonte do preço e(ou) modalidade de cálculo associados - B07.03",
IF(AND(M793&lt;&gt;"",OR(K793="",I793="",L793="",O790="")),"Preenchimento incompleto: validade do orçamento sem empresa e(ou) preço associados e(ou) fonte do preço e(ou) modalidade de cálculo associados - B07.04",
IF(AND(M794&lt;&gt;"",OR(K794="",I794="",L794="",O790="")),"Preenchimento incompleto: validade do orçamento sem empresa e(ou) preço associados e(ou) fonte do preço e(ou) modalidade de cálculo associados - B07.05",
IF(O790="","Preenchimento incompleto: modalidade de cálculo não informada - B08.01",
IF(V790="Erro: há repetição de empresa de mídia especializada para o item sendo precificado - B09.01a05","Erro: há repetição de empresa de mídia especializada para o item sendo precificado - B09.01a05",
IF(W790="Erro: há repetição de empresa de orçamento de empresa para o item sendo precificado - B10.01a05","Erro: há repetição de empresa de orçamento de empresa para o item sendo precificado - B10.01a05",
IF(X790="Erro: a fonte de preços informada é incompatível com compras governamentais - B11.01a05","Erro: a fonte de preços informada é incompatível com compras governamentais - B11.01a05",
IF(Y790="Erro: a fonte de preços informada é incompatível com compras governamentais - B12.01a05","Erro: a fonte de preços informada é incompatível com compras governamentais - B12.01a05",
IF(Z790="Erro: há linhas sendo puladas - B13.01a04","Erro: há linhas sendo puladas - B13.01a04",
IF(AA790="Erro: há linhas sendo puladas - B14.01a05","Erro: há linhas sendo puladas - B14.01a05",
IF(AB790="Erro: há linhas sendo puladas - B15.01a05","Erro: há linhas sendo puladas - B15.01a05",
IF(AC790="Erro: há linhas sendo puladas - B16.01a05","Erro: há linhas sendo puladas - B16.01a05",
IF(AND(P790&lt;&gt;"",P790=0),"Preenchimento incompleto: número de propostas válidas igual a zero - B17.01",
"Preenchimento correto"))))))))))))))))))))))))))))))))))</f>
        <v/>
      </c>
      <c r="U790" s="23"/>
      <c r="V790" s="121" t="str">
        <f t="shared" ref="V790" si="2791" xml:space="preserve">
IF(COUNTIFS(I790:I794,I790,L790:L794,"=Mídia especializada")&gt;1,"Erro: há repetição de empresa de mídia especializada para o item sendo precificado - B09.01a05",
IF(COUNTIFS(I790:I794,I791,L790:L794,"=Mídia especializada")&gt;1,"Erro: há repetição de empresa de mídia especializada para o item sendo precificado - B09.01a05",
IF(COUNTIFS(I790:I794,I792,L790:L794,"=Mídia especializada")&gt;1,"Erro: há repetição de empresa de mídia especializada para o item sendo precificado - B09.01a05",
IF(COUNTIFS(I790:I794,I793,L790:L794,"=Mídia especializada")&gt;1,"Erro: há repetição de empresa de mídia especializada para o item sendo precificado - B09.01a05",
IF(COUNTIFS(I790:I794,I794,L790:L794,"=Mídia especializada")&gt;1,"Erro: há repetição de empresa de mídia especializada para o item sendo precificado - B09.01a05",
"***")))))</f>
        <v>***</v>
      </c>
      <c r="W790" s="119" t="str">
        <f t="shared" ref="W790" si="2792" xml:space="preserve">
IF(COUNTIFS(I790:I794,I790,L790:L794,"=Orçamento de empresa")&gt;1,"Erro: há repetição de empresa de orçamento de empresa para o item sendo precificado - B10.01a05",
IF(COUNTIFS(I790:I794,I791,L790:L794,"=Orçamento de empresa")&gt;1,"Erro: há repetição de empresa de orçamento de empresa para o item sendo precificado - B10.01a05",
IF(COUNTIFS(I790:I794,I792,L790:L794,"=Orçamento de empresa")&gt;1,"Erro: há repetição de empresa de orçamento de empresa para o item sendo precificado - B10.01a05",
IF(COUNTIFS(I790:I794,I793,L790:L794,"=Orçamento de empresa")&gt;1,"Erro: há repetição de empresa de orçamento de empresa para o item sendo precificado - B10.01a05",
IF(COUNTIFS(I790:I794,I794,L790:L794,"=Orçamento de empresa")&gt;1,"Erro: há repetição de empresa de orçamento de empresa para o item sendo precificado - B10.01a05",
"***")))))</f>
        <v>***</v>
      </c>
      <c r="X790" s="119" t="str">
        <f t="shared" ref="X790" si="2793" xml:space="preserve">
IF(AND(I790="Compras governamentais",K790&lt;&gt;"",L790="Orçamento de empresa"),"Erro: a fonte de preços informada é incompatível com compras governamentais - B11.01a05",
IF(AND(I791="Compras governamentais",K791&lt;&gt;"",L791="Orçamento de empresa"),"Erro: a fonte de preços informada é incompatível com compras governamentais - B11.01a05",
IF(AND(I792="Compras governamentais",K792&lt;&gt;"",L792="Orçamento de empresa"),"Erro: a fonte de preços informada é incompatível com compras governamentais - B11.01a05",
IF(AND(I793="Compras governamentais",K793&lt;&gt;"",L793="Orçamento de empresa"),"Erro: a fonte de preços informada é incompatível com compras governamentais - B11.01a05",
IF(AND(I794="Compras governamentais",K794&lt;&gt;"",L794="Orçamento de empresa"),"Erro: a fonte de preços informada é incompatível com compras governamentais - B11.01a05",
"***")))))</f>
        <v>***</v>
      </c>
      <c r="Y790" s="119" t="str">
        <f t="shared" ref="Y790" si="2794" xml:space="preserve">
IF(AND(I790="Compras governamentais",K790&lt;&gt;"",L790="Mídia especializada"),"Erro: a fonte de preços informada é incompatível com compras governamentais - B12.01a05",
IF(AND(I791="Compras governamentais",K791&lt;&gt;"",L791="Mídia especializada"),"Erro: a fonte de preços informada é incompatível com compras governamentais - B12.01a05",
IF(AND(I792="Compras governamentais",K792&lt;&gt;"",L792="Mídia especializada"),"Erro: a fonte de preços informada é incompatível com compras governamentais - B12.01a05",
IF(AND(I793="Compras governamentais",K793&lt;&gt;"",L793="Mídia especializada"),"Erro: a fonte de preços informada é incompatível com compras governamentais - B12.01a05",
IF(AND(I794="Compras governamentais",K794&lt;&gt;"",L794="Mídia especializada"),"Erro: a fonte de preços informada é incompatível com compras governamentais - B12.01a05",
"***")))))</f>
        <v>***</v>
      </c>
      <c r="Z790" s="119" t="str">
        <f t="shared" ref="Z790" si="2795" xml:space="preserve">
IF(AND(I791&lt;&gt;"",OR(I790="")),"Erro: há linhas sendo puladas - B13.01a04",
IF(AND(I792&lt;&gt;"",OR(I790="",I791="")),"Erro: há linhas sendo puladas - B13.01a04",
IF(AND(I793&lt;&gt;"",OR(I790="",I791="",I792="")),"Erro: há linhas sendo puladas - B13.01a04",
IF(AND(I794&lt;&gt;"",OR(I790="",I791="",I792="",I793="")),"Erro: há linhas sendo puladas - B13.01a04",
"***"))))</f>
        <v>***</v>
      </c>
      <c r="AA790" s="119" t="str">
        <f t="shared" ref="AA790" si="2796" xml:space="preserve">
IF(AND(K791&lt;&gt;"",OR(K790="")),"Erro: há linhas sendo puladas - B14.01a05",
IF(AND(K792&lt;&gt;"",OR(K790="",K791="")),"Erro: há linhas sendo puladas - B14.01a05",
IF(AND(K793&lt;&gt;"",OR(K790="",K791="",K792="")),"Erro: há linhas sendo puladas - B14.01a05",
IF(AND(K794&lt;&gt;"",OR(K790="",K791="",K792="",K793="")),"Erro: há linhas sendo puladas - B14.01a05",
"***"))))</f>
        <v>***</v>
      </c>
      <c r="AB790" s="119" t="str">
        <f t="shared" ref="AB790" si="2797" xml:space="preserve">
IF(AND(L791&lt;&gt;"",OR(L790="")),"Erro: há linhas sendo puladas - B15.01a05",
IF(AND(L792&lt;&gt;"",OR(L790="",L791="")),"Erro: há linhas sendo puladas - B15.01a05",
IF(AND(L793&lt;&gt;"",OR(L790="",L791="",L792="")),"Erro: há linhas sendo puladas - B15.01a05",
IF(AND(L794&lt;&gt;"",OR(L790="",L791="",L792="",L793="")),"Erro: há linhas sendo puladas - B15.01a05",
"***"))))</f>
        <v>***</v>
      </c>
      <c r="AC790" s="119" t="str">
        <f t="shared" ref="AC790" si="2798" xml:space="preserve">
IF(AND(M791&lt;&gt;"",OR(M790="")),"Erro: há linhas sendo puladas - B16.01a05",
IF(AND(M792&lt;&gt;"",OR(M790="",M791="")),"Erro: há linhas sendo puladas - B16.01a05",
IF(AND(M793&lt;&gt;"",OR(M790="",M791="",M792="")),"Erro: há linhas sendo puladas - B16.01a05",
IF(AND(M794&lt;&gt;"",OR(M790="",M791="",M792="",M793="")),"Erro: há linhas sendo puladas - B16.01a05",
"***"))))</f>
        <v>***</v>
      </c>
      <c r="AD790" s="131" t="str">
        <f t="shared" ref="AD790" si="2799" xml:space="preserve">
IF(T790&lt;&gt;"Preenchimento correto","",
IF(K790="","",
IF(M790="Não válido","",
K790)))</f>
        <v/>
      </c>
    </row>
    <row r="791" spans="1:30" ht="15" customHeight="1">
      <c r="A791" s="291"/>
      <c r="B791" s="216"/>
      <c r="C791" s="217"/>
      <c r="D791" s="218"/>
      <c r="E791" s="219"/>
      <c r="F791" s="220"/>
      <c r="G791" s="221"/>
      <c r="H791" s="35">
        <v>2</v>
      </c>
      <c r="I791" s="172"/>
      <c r="J791" s="36" t="str">
        <f xml:space="preserve">
IF(I791="","",
VLOOKUP(I791,'BD EMPRES'!$B$8:$C$507,2,FALSE))</f>
        <v/>
      </c>
      <c r="K791" s="178"/>
      <c r="L791" s="179"/>
      <c r="M791" s="179"/>
      <c r="N791" s="180"/>
      <c r="O791" s="223"/>
      <c r="P791" s="228"/>
      <c r="Q791" s="230"/>
      <c r="R791" s="232"/>
      <c r="S791" s="234"/>
      <c r="T791" s="236"/>
      <c r="U791" s="23"/>
      <c r="V791" s="122"/>
      <c r="W791" s="118"/>
      <c r="X791" s="118"/>
      <c r="Y791" s="118"/>
      <c r="Z791" s="118"/>
      <c r="AA791" s="118"/>
      <c r="AB791" s="118"/>
      <c r="AC791" s="118"/>
      <c r="AD791" s="132" t="str">
        <f t="shared" ref="AD791" si="2800" xml:space="preserve">
IF(T790&lt;&gt;"Preenchimento correto","",
IF(K791="","",
IF(M791="Não válido","",
K791)))</f>
        <v/>
      </c>
    </row>
    <row r="792" spans="1:30" ht="15" customHeight="1">
      <c r="A792" s="291"/>
      <c r="B792" s="216"/>
      <c r="C792" s="217"/>
      <c r="D792" s="218"/>
      <c r="E792" s="219"/>
      <c r="F792" s="220"/>
      <c r="G792" s="221"/>
      <c r="H792" s="35">
        <v>3</v>
      </c>
      <c r="I792" s="172"/>
      <c r="J792" s="36" t="str">
        <f xml:space="preserve">
IF(I792="","",
VLOOKUP(I792,'BD EMPRES'!$B$8:$C$507,2,FALSE))</f>
        <v/>
      </c>
      <c r="K792" s="178"/>
      <c r="L792" s="179"/>
      <c r="M792" s="179"/>
      <c r="N792" s="180"/>
      <c r="O792" s="223"/>
      <c r="P792" s="228"/>
      <c r="Q792" s="230"/>
      <c r="R792" s="232"/>
      <c r="S792" s="234"/>
      <c r="T792" s="236"/>
      <c r="U792" s="23"/>
      <c r="V792" s="122"/>
      <c r="W792" s="118"/>
      <c r="X792" s="118"/>
      <c r="Y792" s="118"/>
      <c r="Z792" s="118"/>
      <c r="AA792" s="118"/>
      <c r="AB792" s="118"/>
      <c r="AC792" s="118"/>
      <c r="AD792" s="132" t="str">
        <f t="shared" ref="AD792" si="2801" xml:space="preserve">
IF(T790&lt;&gt;"Preenchimento correto","",
IF(K792="","",
IF(M792="Não válido","",
K792)))</f>
        <v/>
      </c>
    </row>
    <row r="793" spans="1:30" ht="15" customHeight="1">
      <c r="A793" s="291"/>
      <c r="B793" s="216"/>
      <c r="C793" s="217"/>
      <c r="D793" s="218"/>
      <c r="E793" s="219"/>
      <c r="F793" s="220"/>
      <c r="G793" s="221"/>
      <c r="H793" s="35">
        <v>4</v>
      </c>
      <c r="I793" s="172"/>
      <c r="J793" s="36" t="str">
        <f xml:space="preserve">
IF(I793="","",
VLOOKUP(I793,'BD EMPRES'!$B$8:$C$507,2,FALSE))</f>
        <v/>
      </c>
      <c r="K793" s="178"/>
      <c r="L793" s="179"/>
      <c r="M793" s="179"/>
      <c r="N793" s="180"/>
      <c r="O793" s="223"/>
      <c r="P793" s="228"/>
      <c r="Q793" s="230"/>
      <c r="R793" s="232"/>
      <c r="S793" s="234"/>
      <c r="T793" s="236"/>
      <c r="U793" s="23"/>
      <c r="V793" s="122"/>
      <c r="W793" s="118"/>
      <c r="X793" s="118"/>
      <c r="Y793" s="118"/>
      <c r="Z793" s="118"/>
      <c r="AA793" s="118"/>
      <c r="AB793" s="118"/>
      <c r="AC793" s="118"/>
      <c r="AD793" s="132" t="str">
        <f t="shared" ref="AD793" si="2802" xml:space="preserve">
IF(T790&lt;&gt;"Preenchimento correto","",
IF(K793="","",
IF(M793="Não válido","",
K793)))</f>
        <v/>
      </c>
    </row>
    <row r="794" spans="1:30" ht="15" customHeight="1">
      <c r="A794" s="292"/>
      <c r="B794" s="216"/>
      <c r="C794" s="217"/>
      <c r="D794" s="218"/>
      <c r="E794" s="219"/>
      <c r="F794" s="220"/>
      <c r="G794" s="221"/>
      <c r="H794" s="37">
        <v>5</v>
      </c>
      <c r="I794" s="172"/>
      <c r="J794" s="38" t="str">
        <f xml:space="preserve">
IF(I794="","",
VLOOKUP(I794,'BD EMPRES'!$B$8:$C$507,2,FALSE))</f>
        <v/>
      </c>
      <c r="K794" s="183"/>
      <c r="L794" s="181"/>
      <c r="M794" s="181"/>
      <c r="N794" s="182"/>
      <c r="O794" s="224"/>
      <c r="P794" s="228"/>
      <c r="Q794" s="230"/>
      <c r="R794" s="232"/>
      <c r="S794" s="234"/>
      <c r="T794" s="236"/>
      <c r="U794" s="23"/>
      <c r="V794" s="133"/>
      <c r="W794" s="134"/>
      <c r="X794" s="134"/>
      <c r="Y794" s="134"/>
      <c r="Z794" s="134"/>
      <c r="AA794" s="134"/>
      <c r="AB794" s="134"/>
      <c r="AC794" s="134"/>
      <c r="AD794" s="135" t="str">
        <f t="shared" ref="AD794" si="2803" xml:space="preserve">
IF(T790&gt;"Preenchimento correto","",
IF(K794="","",
IF(M794="Não válido","",
K794)))</f>
        <v/>
      </c>
    </row>
    <row r="795" spans="1:30" ht="15" customHeight="1">
      <c r="A795" s="290"/>
      <c r="B795" s="216" t="str">
        <f>IF(OR('BD ITEM'!$Q169&lt;&gt;"Preenchimento correto"),"",'BD ITEM'!B169)</f>
        <v/>
      </c>
      <c r="C795" s="217" t="str">
        <f>IF(OR('BD ITEM'!$Q169&lt;&gt;"Preenchimento correto"),"",'BD ITEM'!C169)</f>
        <v/>
      </c>
      <c r="D795" s="218" t="str">
        <f>IF(OR('BD ITEM'!$Q169&lt;&gt;"Preenchimento correto"),"",'BD ITEM'!D169)</f>
        <v/>
      </c>
      <c r="E795" s="219" t="str">
        <f>IF(OR('BD ITEM'!$Q169&lt;&gt;"Preenchimento correto"),"",'BD ITEM'!J169)</f>
        <v/>
      </c>
      <c r="F795" s="220" t="str">
        <f>IF(OR('BD ITEM'!$Q169&lt;&gt;"Preenchimento correto"),"",'BD ITEM'!K169)</f>
        <v/>
      </c>
      <c r="G795" s="221" t="str">
        <f>IF(OR('BD ITEM'!$Q169&lt;&gt;"Preenchimento correto"),"",'BD ITEM'!L169)</f>
        <v/>
      </c>
      <c r="H795" s="39">
        <v>1</v>
      </c>
      <c r="I795" s="173"/>
      <c r="J795" s="34" t="str">
        <f xml:space="preserve">
IF(I795="","",
VLOOKUP(I795,'BD EMPRES'!$B$8:$C$507,2,FALSE))</f>
        <v/>
      </c>
      <c r="K795" s="175"/>
      <c r="L795" s="176"/>
      <c r="M795" s="176"/>
      <c r="N795" s="177"/>
      <c r="O795" s="222"/>
      <c r="P795" s="228" t="str">
        <f t="shared" ref="P795" si="2804" xml:space="preserve">
IF(AND(K795="",K796="",K797="",K798="",K799=""),"",
COUNTIFS(K795:K799,"&lt;&gt;""",M795:M799,"=Válido"))</f>
        <v/>
      </c>
      <c r="Q795" s="230" t="str">
        <f t="shared" ref="Q795" si="2805" xml:space="preserve">
IF(T795&lt;&gt;"Preenchimento correto","",
IF(P795=1,0,
IF(P795=0,"",
IF(P795="","",
ROUND(_xlfn.STDEV.S(AD795:AD799)/AVERAGE(AD795:AD799),4)))))</f>
        <v/>
      </c>
      <c r="R795" s="232" t="str">
        <f t="shared" ref="R795" si="2806" xml:space="preserve">
IF(T795&lt;&gt;"Preenchimento correto","",
IF(P795="","",
IF(P795=0,"",
IF(O795="","",
IF(O795="Menor valor",MIN(AD795:AD799),
IF(AND(O795="Tend. central",Q795&lt;=0.25),ROUND(AVERAGE(AD795:AD799),2),
IF(AND(O795="Tend. central",Q795&gt;0.25),ROUND(MEDIAN(AD795:AD799),2))))))))</f>
        <v/>
      </c>
      <c r="S795" s="234" t="str">
        <f t="shared" ref="S795" si="2807" xml:space="preserve">
IF(T795&lt;&gt;"Preenchimento correto","",
IF(O795="","",
IF(P795="","",
IF(P795=0,"",
IF(OR(G795="",R795=""),"",
G795*R795)))))</f>
        <v/>
      </c>
      <c r="T795" s="236" t="str">
        <f t="shared" ref="T795" si="2808" xml:space="preserve">
IF(AND(A795="",B795="",I795="",I796="",I797="",I798="",I799="",K795="",K796="",K797="",K798="",K799="",L795="",L796="",L797="",L798="",L799="",M795="",M796="",M797="",M798="",M799="",O795=""),"",
IF(A795="","Preenchimento incompleto: falta informar o ID SEC - B01.01",
IF(AND(A795&lt;&gt;"",B795&lt;&gt;"",I795="",I796="",I797="",I798="",I799="",K795="",K796="",K797="",K798="",K799="",L795="",L796="",L797="",L798="",L799="",M795="",M796="",M797="",M798="",M799="",O795=""),"Preenchimento incompleto: item sem nenhuma informação de empresa e preço e fonte de preço e validade do orçamento e modalidade de cálculo - B02.01",
IF(AND(B795="",OR(I795&lt;&gt;"",I796&lt;&gt;"",I797&lt;&gt;"",I798&lt;&gt;"",I799&lt;&gt;"",K795&lt;&gt;"",K796&lt;&gt;"",K797&lt;&gt;"",K798&lt;&gt;"",K799&lt;&gt;"",L795&lt;&gt;"",L796&lt;&gt;"",L797&lt;&gt;"",L798&lt;&gt;"",L799&lt;&gt;"",M795&lt;&gt;"",M796&lt;&gt;"",M797&lt;&gt;"",M798&lt;&gt;"",M799&lt;&gt;"",O795&lt;&gt;"")),"Erro: há empresa(s) e/ou preço(s) e/ou fonte(s) de preço e/ou validade(s) do orçamento e/ou modalidade de cálculo informados para item inexistente - B03.01",
IF(AND(I795&lt;&gt;"",OR(K795="",L795="",M795="",O795="")),"Preenchimento incompleto: empresa sem preço e(ou) fonte de preço e(ou) validade do orçamento e(ou) modalidade de cálculo associados - B04.01",
IF(AND(I796&lt;&gt;"",OR(K796="",L796="",M796="",O795="")),"Preenchimento incompleto: empresa sem preço e(ou) fonte de preço e(ou) validade do orçamento e(ou) modalidade de cálculo associados - B04.02",
IF(AND(I797&lt;&gt;"",OR(K797="",L797="",M797="",O795="")),"Preenchimento incompleto: empresa sem preço e(ou) fonte de preço e(ou) validade do orçamento e(ou) modalidade de cálculo associados - B04.03",
IF(AND(I798&lt;&gt;"",OR(K798="",L798="",M798="",O795="")),"Preenchimento incompleto: empresa sem preço e(ou) fonte de preço e(ou) validade do orçamento e(ou) modalidade de cálculo associados - B04.04",
IF(AND(I799&lt;&gt;"",OR(K799="",L799="",M799="",O795="")),"Preenchimento incompleto: empresa sem preço e(ou) fonte de preço e(ou) validade do orçamento e(ou) modalidade de cálculo associados - B04.05",
IF(AND(K795&lt;&gt;"",OR(I795="",L795="",M795="",O795="")),"Preenchimento incompleto: preço sem empresa e(ou) fonte do preço associados e(ou) validade do orçamento e(ou) modalidade de cálculo associados - B05.01",
IF(AND(K796&lt;&gt;"",OR(I796="",L796="",M796="",O795="")),"Preenchimento incompleto: preço sem empresa e(ou) fonte do preço associados e(ou) validade do orçamento e(ou) modalidade de cálculo associados - B05.02",
IF(AND(K797&lt;&gt;"",OR(I797="",L797="",M797="",O795="")),"Preenchimento incompleto: preço sem empresa e(ou) fonte do preço associados e(ou) validade do orçamento e(ou) modalidade de cálculo associados - B05.03",
IF(AND(K798&lt;&gt;"",OR(I798="",L798="",M798="",O795="")),"Preenchimento incompleto: preço sem empresa e(ou) fonte do preço associados e(ou) validade do orçamento e(ou) modalidade de cálculo associados - B05.04",
IF(AND(K799&lt;&gt;"",OR(I799="",L799="",M799="",O795="")),"Preenchimento incompleto: preço sem empresa e(ou) fonte do preço associados e(ou) validade do orçamento e(ou) modalidade de cálculo associados - B05.05",
IF(AND(L795&lt;&gt;"",OR(K795="",I795="",M795="",O795="")),"Preenchimento incompleto: fonte do preço sem empresa e(ou) preço associados e(ou) validade do orçamento e(ou) modalidade de cálculo associados - B06.01",
IF(AND(L796&lt;&gt;"",OR(K796="",I796="",M796="",O795="")),"Preenchimento incompleto: fonte do preço sem empresa e(ou) preço associados e(ou) validade do orçamento e(ou) modalidade de cálculo associados - B06.02",
IF(AND(L797&lt;&gt;"",OR(K797="",I797="",M797="",O795="")),"Preenchimento incompleto: fonte do preço sem empresa e(ou) preço associados e(ou) validade do orçamento e(ou) modalidade de cálculo associados - B06.03",
IF(AND(L798&lt;&gt;"",OR(K798="",I798="",M798="",O795="")),"Preenchimento incompleto: fonte do preço sem empresa e(ou) preço associados e(ou) validade do orçamento e(ou) modalidade de cálculo associados - B06.04",
IF(AND(L799&lt;&gt;"",OR(K799="",I799="",M799="",O795="")),"Preenchimento incompleto: fonte do preço sem empresa e(ou) preço associados e(ou) validade do orçamento e(ou) modalidade de cálculo associados - B06.05",
IF(AND(M795&lt;&gt;"",OR(K795="",I795="",L795="",O795="")),"Preenchimento incompleto: validade do orçamento sem empresa e(ou) preço associados e(ou) fonte do preço e(ou) modalidade de cálculo associados - B07.01",
IF(AND(M796&lt;&gt;"",OR(K796="",I796="",L796="",O795="")),"Preenchimento incompleto: validade do orçamento sem empresa e(ou) preço associados e(ou) fonte do preço e(ou) modalidade de cálculo associados - B07.02",
IF(AND(M797&lt;&gt;"",OR(K797="",I797="",L797="",O795="")),"Preenchimento incompleto: validade do orçamento sem empresa e(ou) preço associados e(ou) fonte do preço e(ou) modalidade de cálculo associados - B07.03",
IF(AND(M798&lt;&gt;"",OR(K798="",I798="",L798="",O795="")),"Preenchimento incompleto: validade do orçamento sem empresa e(ou) preço associados e(ou) fonte do preço e(ou) modalidade de cálculo associados - B07.04",
IF(AND(M799&lt;&gt;"",OR(K799="",I799="",L799="",O795="")),"Preenchimento incompleto: validade do orçamento sem empresa e(ou) preço associados e(ou) fonte do preço e(ou) modalidade de cálculo associados - B07.05",
IF(O795="","Preenchimento incompleto: modalidade de cálculo não informada - B08.01",
IF(V795="Erro: há repetição de empresa de mídia especializada para o item sendo precificado - B09.01a05","Erro: há repetição de empresa de mídia especializada para o item sendo precificado - B09.01a05",
IF(W795="Erro: há repetição de empresa de orçamento de empresa para o item sendo precificado - B10.01a05","Erro: há repetição de empresa de orçamento de empresa para o item sendo precificado - B10.01a05",
IF(X795="Erro: a fonte de preços informada é incompatível com compras governamentais - B11.01a05","Erro: a fonte de preços informada é incompatível com compras governamentais - B11.01a05",
IF(Y795="Erro: a fonte de preços informada é incompatível com compras governamentais - B12.01a05","Erro: a fonte de preços informada é incompatível com compras governamentais - B12.01a05",
IF(Z795="Erro: há linhas sendo puladas - B13.01a04","Erro: há linhas sendo puladas - B13.01a04",
IF(AA795="Erro: há linhas sendo puladas - B14.01a05","Erro: há linhas sendo puladas - B14.01a05",
IF(AB795="Erro: há linhas sendo puladas - B15.01a05","Erro: há linhas sendo puladas - B15.01a05",
IF(AC795="Erro: há linhas sendo puladas - B16.01a05","Erro: há linhas sendo puladas - B16.01a05",
IF(AND(P795&lt;&gt;"",P795=0),"Preenchimento incompleto: número de propostas válidas igual a zero - B17.01",
"Preenchimento correto"))))))))))))))))))))))))))))))))))</f>
        <v/>
      </c>
      <c r="U795" s="23"/>
      <c r="V795" s="121" t="str">
        <f t="shared" ref="V795" si="2809" xml:space="preserve">
IF(COUNTIFS(I795:I799,I795,L795:L799,"=Mídia especializada")&gt;1,"Erro: há repetição de empresa de mídia especializada para o item sendo precificado - B09.01a05",
IF(COUNTIFS(I795:I799,I796,L795:L799,"=Mídia especializada")&gt;1,"Erro: há repetição de empresa de mídia especializada para o item sendo precificado - B09.01a05",
IF(COUNTIFS(I795:I799,I797,L795:L799,"=Mídia especializada")&gt;1,"Erro: há repetição de empresa de mídia especializada para o item sendo precificado - B09.01a05",
IF(COUNTIFS(I795:I799,I798,L795:L799,"=Mídia especializada")&gt;1,"Erro: há repetição de empresa de mídia especializada para o item sendo precificado - B09.01a05",
IF(COUNTIFS(I795:I799,I799,L795:L799,"=Mídia especializada")&gt;1,"Erro: há repetição de empresa de mídia especializada para o item sendo precificado - B09.01a05",
"***")))))</f>
        <v>***</v>
      </c>
      <c r="W795" s="119" t="str">
        <f t="shared" ref="W795" si="2810" xml:space="preserve">
IF(COUNTIFS(I795:I799,I795,L795:L799,"=Orçamento de empresa")&gt;1,"Erro: há repetição de empresa de orçamento de empresa para o item sendo precificado - B10.01a05",
IF(COUNTIFS(I795:I799,I796,L795:L799,"=Orçamento de empresa")&gt;1,"Erro: há repetição de empresa de orçamento de empresa para o item sendo precificado - B10.01a05",
IF(COUNTIFS(I795:I799,I797,L795:L799,"=Orçamento de empresa")&gt;1,"Erro: há repetição de empresa de orçamento de empresa para o item sendo precificado - B10.01a05",
IF(COUNTIFS(I795:I799,I798,L795:L799,"=Orçamento de empresa")&gt;1,"Erro: há repetição de empresa de orçamento de empresa para o item sendo precificado - B10.01a05",
IF(COUNTIFS(I795:I799,I799,L795:L799,"=Orçamento de empresa")&gt;1,"Erro: há repetição de empresa de orçamento de empresa para o item sendo precificado - B10.01a05",
"***")))))</f>
        <v>***</v>
      </c>
      <c r="X795" s="119" t="str">
        <f t="shared" ref="X795" si="2811" xml:space="preserve">
IF(AND(I795="Compras governamentais",K795&lt;&gt;"",L795="Orçamento de empresa"),"Erro: a fonte de preços informada é incompatível com compras governamentais - B11.01a05",
IF(AND(I796="Compras governamentais",K796&lt;&gt;"",L796="Orçamento de empresa"),"Erro: a fonte de preços informada é incompatível com compras governamentais - B11.01a05",
IF(AND(I797="Compras governamentais",K797&lt;&gt;"",L797="Orçamento de empresa"),"Erro: a fonte de preços informada é incompatível com compras governamentais - B11.01a05",
IF(AND(I798="Compras governamentais",K798&lt;&gt;"",L798="Orçamento de empresa"),"Erro: a fonte de preços informada é incompatível com compras governamentais - B11.01a05",
IF(AND(I799="Compras governamentais",K799&lt;&gt;"",L799="Orçamento de empresa"),"Erro: a fonte de preços informada é incompatível com compras governamentais - B11.01a05",
"***")))))</f>
        <v>***</v>
      </c>
      <c r="Y795" s="119" t="str">
        <f t="shared" ref="Y795" si="2812" xml:space="preserve">
IF(AND(I795="Compras governamentais",K795&lt;&gt;"",L795="Mídia especializada"),"Erro: a fonte de preços informada é incompatível com compras governamentais - B12.01a05",
IF(AND(I796="Compras governamentais",K796&lt;&gt;"",L796="Mídia especializada"),"Erro: a fonte de preços informada é incompatível com compras governamentais - B12.01a05",
IF(AND(I797="Compras governamentais",K797&lt;&gt;"",L797="Mídia especializada"),"Erro: a fonte de preços informada é incompatível com compras governamentais - B12.01a05",
IF(AND(I798="Compras governamentais",K798&lt;&gt;"",L798="Mídia especializada"),"Erro: a fonte de preços informada é incompatível com compras governamentais - B12.01a05",
IF(AND(I799="Compras governamentais",K799&lt;&gt;"",L799="Mídia especializada"),"Erro: a fonte de preços informada é incompatível com compras governamentais - B12.01a05",
"***")))))</f>
        <v>***</v>
      </c>
      <c r="Z795" s="119" t="str">
        <f t="shared" ref="Z795" si="2813" xml:space="preserve">
IF(AND(I796&lt;&gt;"",OR(I795="")),"Erro: há linhas sendo puladas - B13.01a04",
IF(AND(I797&lt;&gt;"",OR(I795="",I796="")),"Erro: há linhas sendo puladas - B13.01a04",
IF(AND(I798&lt;&gt;"",OR(I795="",I796="",I797="")),"Erro: há linhas sendo puladas - B13.01a04",
IF(AND(I799&lt;&gt;"",OR(I795="",I796="",I797="",I798="")),"Erro: há linhas sendo puladas - B13.01a04",
"***"))))</f>
        <v>***</v>
      </c>
      <c r="AA795" s="119" t="str">
        <f t="shared" ref="AA795" si="2814" xml:space="preserve">
IF(AND(K796&lt;&gt;"",OR(K795="")),"Erro: há linhas sendo puladas - B14.01a05",
IF(AND(K797&lt;&gt;"",OR(K795="",K796="")),"Erro: há linhas sendo puladas - B14.01a05",
IF(AND(K798&lt;&gt;"",OR(K795="",K796="",K797="")),"Erro: há linhas sendo puladas - B14.01a05",
IF(AND(K799&lt;&gt;"",OR(K795="",K796="",K797="",K798="")),"Erro: há linhas sendo puladas - B14.01a05",
"***"))))</f>
        <v>***</v>
      </c>
      <c r="AB795" s="119" t="str">
        <f t="shared" ref="AB795" si="2815" xml:space="preserve">
IF(AND(L796&lt;&gt;"",OR(L795="")),"Erro: há linhas sendo puladas - B15.01a05",
IF(AND(L797&lt;&gt;"",OR(L795="",L796="")),"Erro: há linhas sendo puladas - B15.01a05",
IF(AND(L798&lt;&gt;"",OR(L795="",L796="",L797="")),"Erro: há linhas sendo puladas - B15.01a05",
IF(AND(L799&lt;&gt;"",OR(L795="",L796="",L797="",L798="")),"Erro: há linhas sendo puladas - B15.01a05",
"***"))))</f>
        <v>***</v>
      </c>
      <c r="AC795" s="119" t="str">
        <f t="shared" ref="AC795" si="2816" xml:space="preserve">
IF(AND(M796&lt;&gt;"",OR(M795="")),"Erro: há linhas sendo puladas - B16.01a05",
IF(AND(M797&lt;&gt;"",OR(M795="",M796="")),"Erro: há linhas sendo puladas - B16.01a05",
IF(AND(M798&lt;&gt;"",OR(M795="",M796="",M797="")),"Erro: há linhas sendo puladas - B16.01a05",
IF(AND(M799&lt;&gt;"",OR(M795="",M796="",M797="",M798="")),"Erro: há linhas sendo puladas - B16.01a05",
"***"))))</f>
        <v>***</v>
      </c>
      <c r="AD795" s="131" t="str">
        <f t="shared" ref="AD795" si="2817" xml:space="preserve">
IF(T795&lt;&gt;"Preenchimento correto","",
IF(K795="","",
IF(M795="Não válido","",
K795)))</f>
        <v/>
      </c>
    </row>
    <row r="796" spans="1:30" ht="15" customHeight="1">
      <c r="A796" s="291"/>
      <c r="B796" s="216"/>
      <c r="C796" s="217"/>
      <c r="D796" s="218"/>
      <c r="E796" s="219"/>
      <c r="F796" s="220"/>
      <c r="G796" s="221"/>
      <c r="H796" s="35">
        <v>2</v>
      </c>
      <c r="I796" s="172"/>
      <c r="J796" s="36" t="str">
        <f xml:space="preserve">
IF(I796="","",
VLOOKUP(I796,'BD EMPRES'!$B$8:$C$507,2,FALSE))</f>
        <v/>
      </c>
      <c r="K796" s="178"/>
      <c r="L796" s="179"/>
      <c r="M796" s="179"/>
      <c r="N796" s="180"/>
      <c r="O796" s="223"/>
      <c r="P796" s="228"/>
      <c r="Q796" s="230"/>
      <c r="R796" s="232"/>
      <c r="S796" s="234"/>
      <c r="T796" s="236"/>
      <c r="U796" s="23"/>
      <c r="V796" s="122"/>
      <c r="W796" s="118"/>
      <c r="X796" s="118"/>
      <c r="Y796" s="118"/>
      <c r="Z796" s="118"/>
      <c r="AA796" s="118"/>
      <c r="AB796" s="118"/>
      <c r="AC796" s="118"/>
      <c r="AD796" s="132" t="str">
        <f t="shared" ref="AD796" si="2818" xml:space="preserve">
IF(T795&lt;&gt;"Preenchimento correto","",
IF(K796="","",
IF(M796="Não válido","",
K796)))</f>
        <v/>
      </c>
    </row>
    <row r="797" spans="1:30" ht="15" customHeight="1">
      <c r="A797" s="291"/>
      <c r="B797" s="216"/>
      <c r="C797" s="217"/>
      <c r="D797" s="218"/>
      <c r="E797" s="219"/>
      <c r="F797" s="220"/>
      <c r="G797" s="221"/>
      <c r="H797" s="35">
        <v>3</v>
      </c>
      <c r="I797" s="172"/>
      <c r="J797" s="36" t="str">
        <f xml:space="preserve">
IF(I797="","",
VLOOKUP(I797,'BD EMPRES'!$B$8:$C$507,2,FALSE))</f>
        <v/>
      </c>
      <c r="K797" s="178"/>
      <c r="L797" s="179"/>
      <c r="M797" s="179"/>
      <c r="N797" s="180"/>
      <c r="O797" s="223"/>
      <c r="P797" s="228"/>
      <c r="Q797" s="230"/>
      <c r="R797" s="232"/>
      <c r="S797" s="234"/>
      <c r="T797" s="236"/>
      <c r="U797" s="23"/>
      <c r="V797" s="122"/>
      <c r="W797" s="118"/>
      <c r="X797" s="118"/>
      <c r="Y797" s="118"/>
      <c r="Z797" s="118"/>
      <c r="AA797" s="118"/>
      <c r="AB797" s="118"/>
      <c r="AC797" s="118"/>
      <c r="AD797" s="132" t="str">
        <f t="shared" ref="AD797" si="2819" xml:space="preserve">
IF(T795&lt;&gt;"Preenchimento correto","",
IF(K797="","",
IF(M797="Não válido","",
K797)))</f>
        <v/>
      </c>
    </row>
    <row r="798" spans="1:30" ht="15" customHeight="1">
      <c r="A798" s="291"/>
      <c r="B798" s="216"/>
      <c r="C798" s="217"/>
      <c r="D798" s="218"/>
      <c r="E798" s="219"/>
      <c r="F798" s="220"/>
      <c r="G798" s="221"/>
      <c r="H798" s="35">
        <v>4</v>
      </c>
      <c r="I798" s="172"/>
      <c r="J798" s="36" t="str">
        <f xml:space="preserve">
IF(I798="","",
VLOOKUP(I798,'BD EMPRES'!$B$8:$C$507,2,FALSE))</f>
        <v/>
      </c>
      <c r="K798" s="178"/>
      <c r="L798" s="179"/>
      <c r="M798" s="179"/>
      <c r="N798" s="180"/>
      <c r="O798" s="223"/>
      <c r="P798" s="228"/>
      <c r="Q798" s="230"/>
      <c r="R798" s="232"/>
      <c r="S798" s="234"/>
      <c r="T798" s="236"/>
      <c r="U798" s="23"/>
      <c r="V798" s="122"/>
      <c r="W798" s="118"/>
      <c r="X798" s="118"/>
      <c r="Y798" s="118"/>
      <c r="Z798" s="118"/>
      <c r="AA798" s="118"/>
      <c r="AB798" s="118"/>
      <c r="AC798" s="118"/>
      <c r="AD798" s="132" t="str">
        <f t="shared" ref="AD798" si="2820" xml:space="preserve">
IF(T795&lt;&gt;"Preenchimento correto","",
IF(K798="","",
IF(M798="Não válido","",
K798)))</f>
        <v/>
      </c>
    </row>
    <row r="799" spans="1:30" ht="15" customHeight="1">
      <c r="A799" s="292"/>
      <c r="B799" s="216"/>
      <c r="C799" s="217"/>
      <c r="D799" s="218"/>
      <c r="E799" s="219"/>
      <c r="F799" s="220"/>
      <c r="G799" s="221"/>
      <c r="H799" s="37">
        <v>5</v>
      </c>
      <c r="I799" s="172"/>
      <c r="J799" s="38" t="str">
        <f xml:space="preserve">
IF(I799="","",
VLOOKUP(I799,'BD EMPRES'!$B$8:$C$507,2,FALSE))</f>
        <v/>
      </c>
      <c r="K799" s="183"/>
      <c r="L799" s="181"/>
      <c r="M799" s="181"/>
      <c r="N799" s="182"/>
      <c r="O799" s="224"/>
      <c r="P799" s="228"/>
      <c r="Q799" s="230"/>
      <c r="R799" s="232"/>
      <c r="S799" s="234"/>
      <c r="T799" s="236"/>
      <c r="U799" s="23"/>
      <c r="V799" s="133"/>
      <c r="W799" s="134"/>
      <c r="X799" s="134"/>
      <c r="Y799" s="134"/>
      <c r="Z799" s="134"/>
      <c r="AA799" s="134"/>
      <c r="AB799" s="134"/>
      <c r="AC799" s="134"/>
      <c r="AD799" s="135" t="str">
        <f t="shared" ref="AD799" si="2821" xml:space="preserve">
IF(T795&gt;"Preenchimento correto","",
IF(K799="","",
IF(M799="Não válido","",
K799)))</f>
        <v/>
      </c>
    </row>
    <row r="800" spans="1:30" ht="15" customHeight="1">
      <c r="A800" s="290"/>
      <c r="B800" s="216" t="str">
        <f>IF(OR('BD ITEM'!$Q170&lt;&gt;"Preenchimento correto"),"",'BD ITEM'!B170)</f>
        <v/>
      </c>
      <c r="C800" s="217" t="str">
        <f>IF(OR('BD ITEM'!$Q170&lt;&gt;"Preenchimento correto"),"",'BD ITEM'!C170)</f>
        <v/>
      </c>
      <c r="D800" s="218" t="str">
        <f>IF(OR('BD ITEM'!$Q170&lt;&gt;"Preenchimento correto"),"",'BD ITEM'!D170)</f>
        <v/>
      </c>
      <c r="E800" s="219" t="str">
        <f>IF(OR('BD ITEM'!$Q170&lt;&gt;"Preenchimento correto"),"",'BD ITEM'!J170)</f>
        <v/>
      </c>
      <c r="F800" s="220" t="str">
        <f>IF(OR('BD ITEM'!$Q170&lt;&gt;"Preenchimento correto"),"",'BD ITEM'!K170)</f>
        <v/>
      </c>
      <c r="G800" s="221" t="str">
        <f>IF(OR('BD ITEM'!$Q170&lt;&gt;"Preenchimento correto"),"",'BD ITEM'!L170)</f>
        <v/>
      </c>
      <c r="H800" s="39">
        <v>1</v>
      </c>
      <c r="I800" s="173"/>
      <c r="J800" s="34" t="str">
        <f xml:space="preserve">
IF(I800="","",
VLOOKUP(I800,'BD EMPRES'!$B$8:$C$507,2,FALSE))</f>
        <v/>
      </c>
      <c r="K800" s="175"/>
      <c r="L800" s="176"/>
      <c r="M800" s="176"/>
      <c r="N800" s="177"/>
      <c r="O800" s="222"/>
      <c r="P800" s="228" t="str">
        <f t="shared" ref="P800" si="2822" xml:space="preserve">
IF(AND(K800="",K801="",K802="",K803="",K804=""),"",
COUNTIFS(K800:K804,"&lt;&gt;""",M800:M804,"=Válido"))</f>
        <v/>
      </c>
      <c r="Q800" s="230" t="str">
        <f t="shared" ref="Q800" si="2823" xml:space="preserve">
IF(T800&lt;&gt;"Preenchimento correto","",
IF(P800=1,0,
IF(P800=0,"",
IF(P800="","",
ROUND(_xlfn.STDEV.S(AD800:AD804)/AVERAGE(AD800:AD804),4)))))</f>
        <v/>
      </c>
      <c r="R800" s="232" t="str">
        <f t="shared" ref="R800" si="2824" xml:space="preserve">
IF(T800&lt;&gt;"Preenchimento correto","",
IF(P800="","",
IF(P800=0,"",
IF(O800="","",
IF(O800="Menor valor",MIN(AD800:AD804),
IF(AND(O800="Tend. central",Q800&lt;=0.25),ROUND(AVERAGE(AD800:AD804),2),
IF(AND(O800="Tend. central",Q800&gt;0.25),ROUND(MEDIAN(AD800:AD804),2))))))))</f>
        <v/>
      </c>
      <c r="S800" s="234" t="str">
        <f t="shared" ref="S800" si="2825" xml:space="preserve">
IF(T800&lt;&gt;"Preenchimento correto","",
IF(O800="","",
IF(P800="","",
IF(P800=0,"",
IF(OR(G800="",R800=""),"",
G800*R800)))))</f>
        <v/>
      </c>
      <c r="T800" s="236" t="str">
        <f t="shared" ref="T800" si="2826" xml:space="preserve">
IF(AND(A800="",B800="",I800="",I801="",I802="",I803="",I804="",K800="",K801="",K802="",K803="",K804="",L800="",L801="",L802="",L803="",L804="",M800="",M801="",M802="",M803="",M804="",O800=""),"",
IF(A800="","Preenchimento incompleto: falta informar o ID SEC - B01.01",
IF(AND(A800&lt;&gt;"",B800&lt;&gt;"",I800="",I801="",I802="",I803="",I804="",K800="",K801="",K802="",K803="",K804="",L800="",L801="",L802="",L803="",L804="",M800="",M801="",M802="",M803="",M804="",O800=""),"Preenchimento incompleto: item sem nenhuma informação de empresa e preço e fonte de preço e validade do orçamento e modalidade de cálculo - B02.01",
IF(AND(B800="",OR(I800&lt;&gt;"",I801&lt;&gt;"",I802&lt;&gt;"",I803&lt;&gt;"",I804&lt;&gt;"",K800&lt;&gt;"",K801&lt;&gt;"",K802&lt;&gt;"",K803&lt;&gt;"",K804&lt;&gt;"",L800&lt;&gt;"",L801&lt;&gt;"",L802&lt;&gt;"",L803&lt;&gt;"",L804&lt;&gt;"",M800&lt;&gt;"",M801&lt;&gt;"",M802&lt;&gt;"",M803&lt;&gt;"",M804&lt;&gt;"",O800&lt;&gt;"")),"Erro: há empresa(s) e/ou preço(s) e/ou fonte(s) de preço e/ou validade(s) do orçamento e/ou modalidade de cálculo informados para item inexistente - B03.01",
IF(AND(I800&lt;&gt;"",OR(K800="",L800="",M800="",O800="")),"Preenchimento incompleto: empresa sem preço e(ou) fonte de preço e(ou) validade do orçamento e(ou) modalidade de cálculo associados - B04.01",
IF(AND(I801&lt;&gt;"",OR(K801="",L801="",M801="",O800="")),"Preenchimento incompleto: empresa sem preço e(ou) fonte de preço e(ou) validade do orçamento e(ou) modalidade de cálculo associados - B04.02",
IF(AND(I802&lt;&gt;"",OR(K802="",L802="",M802="",O800="")),"Preenchimento incompleto: empresa sem preço e(ou) fonte de preço e(ou) validade do orçamento e(ou) modalidade de cálculo associados - B04.03",
IF(AND(I803&lt;&gt;"",OR(K803="",L803="",M803="",O800="")),"Preenchimento incompleto: empresa sem preço e(ou) fonte de preço e(ou) validade do orçamento e(ou) modalidade de cálculo associados - B04.04",
IF(AND(I804&lt;&gt;"",OR(K804="",L804="",M804="",O800="")),"Preenchimento incompleto: empresa sem preço e(ou) fonte de preço e(ou) validade do orçamento e(ou) modalidade de cálculo associados - B04.05",
IF(AND(K800&lt;&gt;"",OR(I800="",L800="",M800="",O800="")),"Preenchimento incompleto: preço sem empresa e(ou) fonte do preço associados e(ou) validade do orçamento e(ou) modalidade de cálculo associados - B05.01",
IF(AND(K801&lt;&gt;"",OR(I801="",L801="",M801="",O800="")),"Preenchimento incompleto: preço sem empresa e(ou) fonte do preço associados e(ou) validade do orçamento e(ou) modalidade de cálculo associados - B05.02",
IF(AND(K802&lt;&gt;"",OR(I802="",L802="",M802="",O800="")),"Preenchimento incompleto: preço sem empresa e(ou) fonte do preço associados e(ou) validade do orçamento e(ou) modalidade de cálculo associados - B05.03",
IF(AND(K803&lt;&gt;"",OR(I803="",L803="",M803="",O800="")),"Preenchimento incompleto: preço sem empresa e(ou) fonte do preço associados e(ou) validade do orçamento e(ou) modalidade de cálculo associados - B05.04",
IF(AND(K804&lt;&gt;"",OR(I804="",L804="",M804="",O800="")),"Preenchimento incompleto: preço sem empresa e(ou) fonte do preço associados e(ou) validade do orçamento e(ou) modalidade de cálculo associados - B05.05",
IF(AND(L800&lt;&gt;"",OR(K800="",I800="",M800="",O800="")),"Preenchimento incompleto: fonte do preço sem empresa e(ou) preço associados e(ou) validade do orçamento e(ou) modalidade de cálculo associados - B06.01",
IF(AND(L801&lt;&gt;"",OR(K801="",I801="",M801="",O800="")),"Preenchimento incompleto: fonte do preço sem empresa e(ou) preço associados e(ou) validade do orçamento e(ou) modalidade de cálculo associados - B06.02",
IF(AND(L802&lt;&gt;"",OR(K802="",I802="",M802="",O800="")),"Preenchimento incompleto: fonte do preço sem empresa e(ou) preço associados e(ou) validade do orçamento e(ou) modalidade de cálculo associados - B06.03",
IF(AND(L803&lt;&gt;"",OR(K803="",I803="",M803="",O800="")),"Preenchimento incompleto: fonte do preço sem empresa e(ou) preço associados e(ou) validade do orçamento e(ou) modalidade de cálculo associados - B06.04",
IF(AND(L804&lt;&gt;"",OR(K804="",I804="",M804="",O800="")),"Preenchimento incompleto: fonte do preço sem empresa e(ou) preço associados e(ou) validade do orçamento e(ou) modalidade de cálculo associados - B06.05",
IF(AND(M800&lt;&gt;"",OR(K800="",I800="",L800="",O800="")),"Preenchimento incompleto: validade do orçamento sem empresa e(ou) preço associados e(ou) fonte do preço e(ou) modalidade de cálculo associados - B07.01",
IF(AND(M801&lt;&gt;"",OR(K801="",I801="",L801="",O800="")),"Preenchimento incompleto: validade do orçamento sem empresa e(ou) preço associados e(ou) fonte do preço e(ou) modalidade de cálculo associados - B07.02",
IF(AND(M802&lt;&gt;"",OR(K802="",I802="",L802="",O800="")),"Preenchimento incompleto: validade do orçamento sem empresa e(ou) preço associados e(ou) fonte do preço e(ou) modalidade de cálculo associados - B07.03",
IF(AND(M803&lt;&gt;"",OR(K803="",I803="",L803="",O800="")),"Preenchimento incompleto: validade do orçamento sem empresa e(ou) preço associados e(ou) fonte do preço e(ou) modalidade de cálculo associados - B07.04",
IF(AND(M804&lt;&gt;"",OR(K804="",I804="",L804="",O800="")),"Preenchimento incompleto: validade do orçamento sem empresa e(ou) preço associados e(ou) fonte do preço e(ou) modalidade de cálculo associados - B07.05",
IF(O800="","Preenchimento incompleto: modalidade de cálculo não informada - B08.01",
IF(V800="Erro: há repetição de empresa de mídia especializada para o item sendo precificado - B09.01a05","Erro: há repetição de empresa de mídia especializada para o item sendo precificado - B09.01a05",
IF(W800="Erro: há repetição de empresa de orçamento de empresa para o item sendo precificado - B10.01a05","Erro: há repetição de empresa de orçamento de empresa para o item sendo precificado - B10.01a05",
IF(X800="Erro: a fonte de preços informada é incompatível com compras governamentais - B11.01a05","Erro: a fonte de preços informada é incompatível com compras governamentais - B11.01a05",
IF(Y800="Erro: a fonte de preços informada é incompatível com compras governamentais - B12.01a05","Erro: a fonte de preços informada é incompatível com compras governamentais - B12.01a05",
IF(Z800="Erro: há linhas sendo puladas - B13.01a04","Erro: há linhas sendo puladas - B13.01a04",
IF(AA800="Erro: há linhas sendo puladas - B14.01a05","Erro: há linhas sendo puladas - B14.01a05",
IF(AB800="Erro: há linhas sendo puladas - B15.01a05","Erro: há linhas sendo puladas - B15.01a05",
IF(AC800="Erro: há linhas sendo puladas - B16.01a05","Erro: há linhas sendo puladas - B16.01a05",
IF(AND(P800&lt;&gt;"",P800=0),"Preenchimento incompleto: número de propostas válidas igual a zero - B17.01",
"Preenchimento correto"))))))))))))))))))))))))))))))))))</f>
        <v/>
      </c>
      <c r="U800" s="23"/>
      <c r="V800" s="121" t="str">
        <f t="shared" ref="V800" si="2827" xml:space="preserve">
IF(COUNTIFS(I800:I804,I800,L800:L804,"=Mídia especializada")&gt;1,"Erro: há repetição de empresa de mídia especializada para o item sendo precificado - B09.01a05",
IF(COUNTIFS(I800:I804,I801,L800:L804,"=Mídia especializada")&gt;1,"Erro: há repetição de empresa de mídia especializada para o item sendo precificado - B09.01a05",
IF(COUNTIFS(I800:I804,I802,L800:L804,"=Mídia especializada")&gt;1,"Erro: há repetição de empresa de mídia especializada para o item sendo precificado - B09.01a05",
IF(COUNTIFS(I800:I804,I803,L800:L804,"=Mídia especializada")&gt;1,"Erro: há repetição de empresa de mídia especializada para o item sendo precificado - B09.01a05",
IF(COUNTIFS(I800:I804,I804,L800:L804,"=Mídia especializada")&gt;1,"Erro: há repetição de empresa de mídia especializada para o item sendo precificado - B09.01a05",
"***")))))</f>
        <v>***</v>
      </c>
      <c r="W800" s="119" t="str">
        <f t="shared" ref="W800" si="2828" xml:space="preserve">
IF(COUNTIFS(I800:I804,I800,L800:L804,"=Orçamento de empresa")&gt;1,"Erro: há repetição de empresa de orçamento de empresa para o item sendo precificado - B10.01a05",
IF(COUNTIFS(I800:I804,I801,L800:L804,"=Orçamento de empresa")&gt;1,"Erro: há repetição de empresa de orçamento de empresa para o item sendo precificado - B10.01a05",
IF(COUNTIFS(I800:I804,I802,L800:L804,"=Orçamento de empresa")&gt;1,"Erro: há repetição de empresa de orçamento de empresa para o item sendo precificado - B10.01a05",
IF(COUNTIFS(I800:I804,I803,L800:L804,"=Orçamento de empresa")&gt;1,"Erro: há repetição de empresa de orçamento de empresa para o item sendo precificado - B10.01a05",
IF(COUNTIFS(I800:I804,I804,L800:L804,"=Orçamento de empresa")&gt;1,"Erro: há repetição de empresa de orçamento de empresa para o item sendo precificado - B10.01a05",
"***")))))</f>
        <v>***</v>
      </c>
      <c r="X800" s="119" t="str">
        <f t="shared" ref="X800" si="2829" xml:space="preserve">
IF(AND(I800="Compras governamentais",K800&lt;&gt;"",L800="Orçamento de empresa"),"Erro: a fonte de preços informada é incompatível com compras governamentais - B11.01a05",
IF(AND(I801="Compras governamentais",K801&lt;&gt;"",L801="Orçamento de empresa"),"Erro: a fonte de preços informada é incompatível com compras governamentais - B11.01a05",
IF(AND(I802="Compras governamentais",K802&lt;&gt;"",L802="Orçamento de empresa"),"Erro: a fonte de preços informada é incompatível com compras governamentais - B11.01a05",
IF(AND(I803="Compras governamentais",K803&lt;&gt;"",L803="Orçamento de empresa"),"Erro: a fonte de preços informada é incompatível com compras governamentais - B11.01a05",
IF(AND(I804="Compras governamentais",K804&lt;&gt;"",L804="Orçamento de empresa"),"Erro: a fonte de preços informada é incompatível com compras governamentais - B11.01a05",
"***")))))</f>
        <v>***</v>
      </c>
      <c r="Y800" s="119" t="str">
        <f t="shared" ref="Y800" si="2830" xml:space="preserve">
IF(AND(I800="Compras governamentais",K800&lt;&gt;"",L800="Mídia especializada"),"Erro: a fonte de preços informada é incompatível com compras governamentais - B12.01a05",
IF(AND(I801="Compras governamentais",K801&lt;&gt;"",L801="Mídia especializada"),"Erro: a fonte de preços informada é incompatível com compras governamentais - B12.01a05",
IF(AND(I802="Compras governamentais",K802&lt;&gt;"",L802="Mídia especializada"),"Erro: a fonte de preços informada é incompatível com compras governamentais - B12.01a05",
IF(AND(I803="Compras governamentais",K803&lt;&gt;"",L803="Mídia especializada"),"Erro: a fonte de preços informada é incompatível com compras governamentais - B12.01a05",
IF(AND(I804="Compras governamentais",K804&lt;&gt;"",L804="Mídia especializada"),"Erro: a fonte de preços informada é incompatível com compras governamentais - B12.01a05",
"***")))))</f>
        <v>***</v>
      </c>
      <c r="Z800" s="119" t="str">
        <f t="shared" ref="Z800" si="2831" xml:space="preserve">
IF(AND(I801&lt;&gt;"",OR(I800="")),"Erro: há linhas sendo puladas - B13.01a04",
IF(AND(I802&lt;&gt;"",OR(I800="",I801="")),"Erro: há linhas sendo puladas - B13.01a04",
IF(AND(I803&lt;&gt;"",OR(I800="",I801="",I802="")),"Erro: há linhas sendo puladas - B13.01a04",
IF(AND(I804&lt;&gt;"",OR(I800="",I801="",I802="",I803="")),"Erro: há linhas sendo puladas - B13.01a04",
"***"))))</f>
        <v>***</v>
      </c>
      <c r="AA800" s="119" t="str">
        <f t="shared" ref="AA800" si="2832" xml:space="preserve">
IF(AND(K801&lt;&gt;"",OR(K800="")),"Erro: há linhas sendo puladas - B14.01a05",
IF(AND(K802&lt;&gt;"",OR(K800="",K801="")),"Erro: há linhas sendo puladas - B14.01a05",
IF(AND(K803&lt;&gt;"",OR(K800="",K801="",K802="")),"Erro: há linhas sendo puladas - B14.01a05",
IF(AND(K804&lt;&gt;"",OR(K800="",K801="",K802="",K803="")),"Erro: há linhas sendo puladas - B14.01a05",
"***"))))</f>
        <v>***</v>
      </c>
      <c r="AB800" s="119" t="str">
        <f t="shared" ref="AB800" si="2833" xml:space="preserve">
IF(AND(L801&lt;&gt;"",OR(L800="")),"Erro: há linhas sendo puladas - B15.01a05",
IF(AND(L802&lt;&gt;"",OR(L800="",L801="")),"Erro: há linhas sendo puladas - B15.01a05",
IF(AND(L803&lt;&gt;"",OR(L800="",L801="",L802="")),"Erro: há linhas sendo puladas - B15.01a05",
IF(AND(L804&lt;&gt;"",OR(L800="",L801="",L802="",L803="")),"Erro: há linhas sendo puladas - B15.01a05",
"***"))))</f>
        <v>***</v>
      </c>
      <c r="AC800" s="119" t="str">
        <f t="shared" ref="AC800" si="2834" xml:space="preserve">
IF(AND(M801&lt;&gt;"",OR(M800="")),"Erro: há linhas sendo puladas - B16.01a05",
IF(AND(M802&lt;&gt;"",OR(M800="",M801="")),"Erro: há linhas sendo puladas - B16.01a05",
IF(AND(M803&lt;&gt;"",OR(M800="",M801="",M802="")),"Erro: há linhas sendo puladas - B16.01a05",
IF(AND(M804&lt;&gt;"",OR(M800="",M801="",M802="",M803="")),"Erro: há linhas sendo puladas - B16.01a05",
"***"))))</f>
        <v>***</v>
      </c>
      <c r="AD800" s="131" t="str">
        <f t="shared" ref="AD800" si="2835" xml:space="preserve">
IF(T800&lt;&gt;"Preenchimento correto","",
IF(K800="","",
IF(M800="Não válido","",
K800)))</f>
        <v/>
      </c>
    </row>
    <row r="801" spans="1:30" ht="15" customHeight="1">
      <c r="A801" s="291"/>
      <c r="B801" s="216"/>
      <c r="C801" s="217"/>
      <c r="D801" s="218"/>
      <c r="E801" s="219"/>
      <c r="F801" s="220"/>
      <c r="G801" s="221"/>
      <c r="H801" s="35">
        <v>2</v>
      </c>
      <c r="I801" s="172"/>
      <c r="J801" s="36" t="str">
        <f xml:space="preserve">
IF(I801="","",
VLOOKUP(I801,'BD EMPRES'!$B$8:$C$507,2,FALSE))</f>
        <v/>
      </c>
      <c r="K801" s="178"/>
      <c r="L801" s="179"/>
      <c r="M801" s="179"/>
      <c r="N801" s="180"/>
      <c r="O801" s="223"/>
      <c r="P801" s="228"/>
      <c r="Q801" s="230"/>
      <c r="R801" s="232"/>
      <c r="S801" s="234"/>
      <c r="T801" s="236"/>
      <c r="U801" s="23"/>
      <c r="V801" s="122"/>
      <c r="W801" s="118"/>
      <c r="X801" s="118"/>
      <c r="Y801" s="118"/>
      <c r="Z801" s="118"/>
      <c r="AA801" s="118"/>
      <c r="AB801" s="118"/>
      <c r="AC801" s="118"/>
      <c r="AD801" s="132" t="str">
        <f t="shared" ref="AD801" si="2836" xml:space="preserve">
IF(T800&lt;&gt;"Preenchimento correto","",
IF(K801="","",
IF(M801="Não válido","",
K801)))</f>
        <v/>
      </c>
    </row>
    <row r="802" spans="1:30" ht="15" customHeight="1">
      <c r="A802" s="291"/>
      <c r="B802" s="216"/>
      <c r="C802" s="217"/>
      <c r="D802" s="218"/>
      <c r="E802" s="219"/>
      <c r="F802" s="220"/>
      <c r="G802" s="221"/>
      <c r="H802" s="35">
        <v>3</v>
      </c>
      <c r="I802" s="172"/>
      <c r="J802" s="36" t="str">
        <f xml:space="preserve">
IF(I802="","",
VLOOKUP(I802,'BD EMPRES'!$B$8:$C$507,2,FALSE))</f>
        <v/>
      </c>
      <c r="K802" s="178"/>
      <c r="L802" s="179"/>
      <c r="M802" s="179"/>
      <c r="N802" s="180"/>
      <c r="O802" s="223"/>
      <c r="P802" s="228"/>
      <c r="Q802" s="230"/>
      <c r="R802" s="232"/>
      <c r="S802" s="234"/>
      <c r="T802" s="236"/>
      <c r="U802" s="23"/>
      <c r="V802" s="122"/>
      <c r="W802" s="118"/>
      <c r="X802" s="118"/>
      <c r="Y802" s="118"/>
      <c r="Z802" s="118"/>
      <c r="AA802" s="118"/>
      <c r="AB802" s="118"/>
      <c r="AC802" s="118"/>
      <c r="AD802" s="132" t="str">
        <f t="shared" ref="AD802" si="2837" xml:space="preserve">
IF(T800&lt;&gt;"Preenchimento correto","",
IF(K802="","",
IF(M802="Não válido","",
K802)))</f>
        <v/>
      </c>
    </row>
    <row r="803" spans="1:30" ht="15" customHeight="1">
      <c r="A803" s="291"/>
      <c r="B803" s="216"/>
      <c r="C803" s="217"/>
      <c r="D803" s="218"/>
      <c r="E803" s="219"/>
      <c r="F803" s="220"/>
      <c r="G803" s="221"/>
      <c r="H803" s="35">
        <v>4</v>
      </c>
      <c r="I803" s="172"/>
      <c r="J803" s="36" t="str">
        <f xml:space="preserve">
IF(I803="","",
VLOOKUP(I803,'BD EMPRES'!$B$8:$C$507,2,FALSE))</f>
        <v/>
      </c>
      <c r="K803" s="178"/>
      <c r="L803" s="179"/>
      <c r="M803" s="179"/>
      <c r="N803" s="180"/>
      <c r="O803" s="223"/>
      <c r="P803" s="228"/>
      <c r="Q803" s="230"/>
      <c r="R803" s="232"/>
      <c r="S803" s="234"/>
      <c r="T803" s="236"/>
      <c r="U803" s="23"/>
      <c r="V803" s="122"/>
      <c r="W803" s="118"/>
      <c r="X803" s="118"/>
      <c r="Y803" s="118"/>
      <c r="Z803" s="118"/>
      <c r="AA803" s="118"/>
      <c r="AB803" s="118"/>
      <c r="AC803" s="118"/>
      <c r="AD803" s="132" t="str">
        <f t="shared" ref="AD803" si="2838" xml:space="preserve">
IF(T800&lt;&gt;"Preenchimento correto","",
IF(K803="","",
IF(M803="Não válido","",
K803)))</f>
        <v/>
      </c>
    </row>
    <row r="804" spans="1:30" ht="15" customHeight="1">
      <c r="A804" s="292"/>
      <c r="B804" s="216"/>
      <c r="C804" s="217"/>
      <c r="D804" s="218"/>
      <c r="E804" s="219"/>
      <c r="F804" s="220"/>
      <c r="G804" s="221"/>
      <c r="H804" s="37">
        <v>5</v>
      </c>
      <c r="I804" s="172"/>
      <c r="J804" s="38" t="str">
        <f xml:space="preserve">
IF(I804="","",
VLOOKUP(I804,'BD EMPRES'!$B$8:$C$507,2,FALSE))</f>
        <v/>
      </c>
      <c r="K804" s="183"/>
      <c r="L804" s="181"/>
      <c r="M804" s="181"/>
      <c r="N804" s="182"/>
      <c r="O804" s="224"/>
      <c r="P804" s="228"/>
      <c r="Q804" s="230"/>
      <c r="R804" s="232"/>
      <c r="S804" s="234"/>
      <c r="T804" s="236"/>
      <c r="U804" s="23"/>
      <c r="V804" s="133"/>
      <c r="W804" s="134"/>
      <c r="X804" s="134"/>
      <c r="Y804" s="134"/>
      <c r="Z804" s="134"/>
      <c r="AA804" s="134"/>
      <c r="AB804" s="134"/>
      <c r="AC804" s="134"/>
      <c r="AD804" s="135" t="str">
        <f t="shared" ref="AD804" si="2839" xml:space="preserve">
IF(T800&gt;"Preenchimento correto","",
IF(K804="","",
IF(M804="Não válido","",
K804)))</f>
        <v/>
      </c>
    </row>
    <row r="805" spans="1:30" ht="15" customHeight="1">
      <c r="A805" s="290"/>
      <c r="B805" s="216" t="str">
        <f>IF(OR('BD ITEM'!$Q171&lt;&gt;"Preenchimento correto"),"",'BD ITEM'!B171)</f>
        <v/>
      </c>
      <c r="C805" s="217" t="str">
        <f>IF(OR('BD ITEM'!$Q171&lt;&gt;"Preenchimento correto"),"",'BD ITEM'!C171)</f>
        <v/>
      </c>
      <c r="D805" s="218" t="str">
        <f>IF(OR('BD ITEM'!$Q171&lt;&gt;"Preenchimento correto"),"",'BD ITEM'!D171)</f>
        <v/>
      </c>
      <c r="E805" s="219" t="str">
        <f>IF(OR('BD ITEM'!$Q171&lt;&gt;"Preenchimento correto"),"",'BD ITEM'!J171)</f>
        <v/>
      </c>
      <c r="F805" s="220" t="str">
        <f>IF(OR('BD ITEM'!$Q171&lt;&gt;"Preenchimento correto"),"",'BD ITEM'!K171)</f>
        <v/>
      </c>
      <c r="G805" s="221" t="str">
        <f>IF(OR('BD ITEM'!$Q171&lt;&gt;"Preenchimento correto"),"",'BD ITEM'!L171)</f>
        <v/>
      </c>
      <c r="H805" s="39">
        <v>1</v>
      </c>
      <c r="I805" s="173"/>
      <c r="J805" s="34" t="str">
        <f xml:space="preserve">
IF(I805="","",
VLOOKUP(I805,'BD EMPRES'!$B$8:$C$507,2,FALSE))</f>
        <v/>
      </c>
      <c r="K805" s="175"/>
      <c r="L805" s="176"/>
      <c r="M805" s="176"/>
      <c r="N805" s="177"/>
      <c r="O805" s="222"/>
      <c r="P805" s="228" t="str">
        <f t="shared" ref="P805" si="2840" xml:space="preserve">
IF(AND(K805="",K806="",K807="",K808="",K809=""),"",
COUNTIFS(K805:K809,"&lt;&gt;""",M805:M809,"=Válido"))</f>
        <v/>
      </c>
      <c r="Q805" s="230" t="str">
        <f t="shared" ref="Q805" si="2841" xml:space="preserve">
IF(T805&lt;&gt;"Preenchimento correto","",
IF(P805=1,0,
IF(P805=0,"",
IF(P805="","",
ROUND(_xlfn.STDEV.S(AD805:AD809)/AVERAGE(AD805:AD809),4)))))</f>
        <v/>
      </c>
      <c r="R805" s="232" t="str">
        <f t="shared" ref="R805" si="2842" xml:space="preserve">
IF(T805&lt;&gt;"Preenchimento correto","",
IF(P805="","",
IF(P805=0,"",
IF(O805="","",
IF(O805="Menor valor",MIN(AD805:AD809),
IF(AND(O805="Tend. central",Q805&lt;=0.25),ROUND(AVERAGE(AD805:AD809),2),
IF(AND(O805="Tend. central",Q805&gt;0.25),ROUND(MEDIAN(AD805:AD809),2))))))))</f>
        <v/>
      </c>
      <c r="S805" s="234" t="str">
        <f t="shared" ref="S805" si="2843" xml:space="preserve">
IF(T805&lt;&gt;"Preenchimento correto","",
IF(O805="","",
IF(P805="","",
IF(P805=0,"",
IF(OR(G805="",R805=""),"",
G805*R805)))))</f>
        <v/>
      </c>
      <c r="T805" s="236" t="str">
        <f t="shared" ref="T805" si="2844" xml:space="preserve">
IF(AND(A805="",B805="",I805="",I806="",I807="",I808="",I809="",K805="",K806="",K807="",K808="",K809="",L805="",L806="",L807="",L808="",L809="",M805="",M806="",M807="",M808="",M809="",O805=""),"",
IF(A805="","Preenchimento incompleto: falta informar o ID SEC - B01.01",
IF(AND(A805&lt;&gt;"",B805&lt;&gt;"",I805="",I806="",I807="",I808="",I809="",K805="",K806="",K807="",K808="",K809="",L805="",L806="",L807="",L808="",L809="",M805="",M806="",M807="",M808="",M809="",O805=""),"Preenchimento incompleto: item sem nenhuma informação de empresa e preço e fonte de preço e validade do orçamento e modalidade de cálculo - B02.01",
IF(AND(B805="",OR(I805&lt;&gt;"",I806&lt;&gt;"",I807&lt;&gt;"",I808&lt;&gt;"",I809&lt;&gt;"",K805&lt;&gt;"",K806&lt;&gt;"",K807&lt;&gt;"",K808&lt;&gt;"",K809&lt;&gt;"",L805&lt;&gt;"",L806&lt;&gt;"",L807&lt;&gt;"",L808&lt;&gt;"",L809&lt;&gt;"",M805&lt;&gt;"",M806&lt;&gt;"",M807&lt;&gt;"",M808&lt;&gt;"",M809&lt;&gt;"",O805&lt;&gt;"")),"Erro: há empresa(s) e/ou preço(s) e/ou fonte(s) de preço e/ou validade(s) do orçamento e/ou modalidade de cálculo informados para item inexistente - B03.01",
IF(AND(I805&lt;&gt;"",OR(K805="",L805="",M805="",O805="")),"Preenchimento incompleto: empresa sem preço e(ou) fonte de preço e(ou) validade do orçamento e(ou) modalidade de cálculo associados - B04.01",
IF(AND(I806&lt;&gt;"",OR(K806="",L806="",M806="",O805="")),"Preenchimento incompleto: empresa sem preço e(ou) fonte de preço e(ou) validade do orçamento e(ou) modalidade de cálculo associados - B04.02",
IF(AND(I807&lt;&gt;"",OR(K807="",L807="",M807="",O805="")),"Preenchimento incompleto: empresa sem preço e(ou) fonte de preço e(ou) validade do orçamento e(ou) modalidade de cálculo associados - B04.03",
IF(AND(I808&lt;&gt;"",OR(K808="",L808="",M808="",O805="")),"Preenchimento incompleto: empresa sem preço e(ou) fonte de preço e(ou) validade do orçamento e(ou) modalidade de cálculo associados - B04.04",
IF(AND(I809&lt;&gt;"",OR(K809="",L809="",M809="",O805="")),"Preenchimento incompleto: empresa sem preço e(ou) fonte de preço e(ou) validade do orçamento e(ou) modalidade de cálculo associados - B04.05",
IF(AND(K805&lt;&gt;"",OR(I805="",L805="",M805="",O805="")),"Preenchimento incompleto: preço sem empresa e(ou) fonte do preço associados e(ou) validade do orçamento e(ou) modalidade de cálculo associados - B05.01",
IF(AND(K806&lt;&gt;"",OR(I806="",L806="",M806="",O805="")),"Preenchimento incompleto: preço sem empresa e(ou) fonte do preço associados e(ou) validade do orçamento e(ou) modalidade de cálculo associados - B05.02",
IF(AND(K807&lt;&gt;"",OR(I807="",L807="",M807="",O805="")),"Preenchimento incompleto: preço sem empresa e(ou) fonte do preço associados e(ou) validade do orçamento e(ou) modalidade de cálculo associados - B05.03",
IF(AND(K808&lt;&gt;"",OR(I808="",L808="",M808="",O805="")),"Preenchimento incompleto: preço sem empresa e(ou) fonte do preço associados e(ou) validade do orçamento e(ou) modalidade de cálculo associados - B05.04",
IF(AND(K809&lt;&gt;"",OR(I809="",L809="",M809="",O805="")),"Preenchimento incompleto: preço sem empresa e(ou) fonte do preço associados e(ou) validade do orçamento e(ou) modalidade de cálculo associados - B05.05",
IF(AND(L805&lt;&gt;"",OR(K805="",I805="",M805="",O805="")),"Preenchimento incompleto: fonte do preço sem empresa e(ou) preço associados e(ou) validade do orçamento e(ou) modalidade de cálculo associados - B06.01",
IF(AND(L806&lt;&gt;"",OR(K806="",I806="",M806="",O805="")),"Preenchimento incompleto: fonte do preço sem empresa e(ou) preço associados e(ou) validade do orçamento e(ou) modalidade de cálculo associados - B06.02",
IF(AND(L807&lt;&gt;"",OR(K807="",I807="",M807="",O805="")),"Preenchimento incompleto: fonte do preço sem empresa e(ou) preço associados e(ou) validade do orçamento e(ou) modalidade de cálculo associados - B06.03",
IF(AND(L808&lt;&gt;"",OR(K808="",I808="",M808="",O805="")),"Preenchimento incompleto: fonte do preço sem empresa e(ou) preço associados e(ou) validade do orçamento e(ou) modalidade de cálculo associados - B06.04",
IF(AND(L809&lt;&gt;"",OR(K809="",I809="",M809="",O805="")),"Preenchimento incompleto: fonte do preço sem empresa e(ou) preço associados e(ou) validade do orçamento e(ou) modalidade de cálculo associados - B06.05",
IF(AND(M805&lt;&gt;"",OR(K805="",I805="",L805="",O805="")),"Preenchimento incompleto: validade do orçamento sem empresa e(ou) preço associados e(ou) fonte do preço e(ou) modalidade de cálculo associados - B07.01",
IF(AND(M806&lt;&gt;"",OR(K806="",I806="",L806="",O805="")),"Preenchimento incompleto: validade do orçamento sem empresa e(ou) preço associados e(ou) fonte do preço e(ou) modalidade de cálculo associados - B07.02",
IF(AND(M807&lt;&gt;"",OR(K807="",I807="",L807="",O805="")),"Preenchimento incompleto: validade do orçamento sem empresa e(ou) preço associados e(ou) fonte do preço e(ou) modalidade de cálculo associados - B07.03",
IF(AND(M808&lt;&gt;"",OR(K808="",I808="",L808="",O805="")),"Preenchimento incompleto: validade do orçamento sem empresa e(ou) preço associados e(ou) fonte do preço e(ou) modalidade de cálculo associados - B07.04",
IF(AND(M809&lt;&gt;"",OR(K809="",I809="",L809="",O805="")),"Preenchimento incompleto: validade do orçamento sem empresa e(ou) preço associados e(ou) fonte do preço e(ou) modalidade de cálculo associados - B07.05",
IF(O805="","Preenchimento incompleto: modalidade de cálculo não informada - B08.01",
IF(V805="Erro: há repetição de empresa de mídia especializada para o item sendo precificado - B09.01a05","Erro: há repetição de empresa de mídia especializada para o item sendo precificado - B09.01a05",
IF(W805="Erro: há repetição de empresa de orçamento de empresa para o item sendo precificado - B10.01a05","Erro: há repetição de empresa de orçamento de empresa para o item sendo precificado - B10.01a05",
IF(X805="Erro: a fonte de preços informada é incompatível com compras governamentais - B11.01a05","Erro: a fonte de preços informada é incompatível com compras governamentais - B11.01a05",
IF(Y805="Erro: a fonte de preços informada é incompatível com compras governamentais - B12.01a05","Erro: a fonte de preços informada é incompatível com compras governamentais - B12.01a05",
IF(Z805="Erro: há linhas sendo puladas - B13.01a04","Erro: há linhas sendo puladas - B13.01a04",
IF(AA805="Erro: há linhas sendo puladas - B14.01a05","Erro: há linhas sendo puladas - B14.01a05",
IF(AB805="Erro: há linhas sendo puladas - B15.01a05","Erro: há linhas sendo puladas - B15.01a05",
IF(AC805="Erro: há linhas sendo puladas - B16.01a05","Erro: há linhas sendo puladas - B16.01a05",
IF(AND(P805&lt;&gt;"",P805=0),"Preenchimento incompleto: número de propostas válidas igual a zero - B17.01",
"Preenchimento correto"))))))))))))))))))))))))))))))))))</f>
        <v/>
      </c>
      <c r="U805" s="23"/>
      <c r="V805" s="121" t="str">
        <f t="shared" ref="V805" si="2845" xml:space="preserve">
IF(COUNTIFS(I805:I809,I805,L805:L809,"=Mídia especializada")&gt;1,"Erro: há repetição de empresa de mídia especializada para o item sendo precificado - B09.01a05",
IF(COUNTIFS(I805:I809,I806,L805:L809,"=Mídia especializada")&gt;1,"Erro: há repetição de empresa de mídia especializada para o item sendo precificado - B09.01a05",
IF(COUNTIFS(I805:I809,I807,L805:L809,"=Mídia especializada")&gt;1,"Erro: há repetição de empresa de mídia especializada para o item sendo precificado - B09.01a05",
IF(COUNTIFS(I805:I809,I808,L805:L809,"=Mídia especializada")&gt;1,"Erro: há repetição de empresa de mídia especializada para o item sendo precificado - B09.01a05",
IF(COUNTIFS(I805:I809,I809,L805:L809,"=Mídia especializada")&gt;1,"Erro: há repetição de empresa de mídia especializada para o item sendo precificado - B09.01a05",
"***")))))</f>
        <v>***</v>
      </c>
      <c r="W805" s="119" t="str">
        <f t="shared" ref="W805" si="2846" xml:space="preserve">
IF(COUNTIFS(I805:I809,I805,L805:L809,"=Orçamento de empresa")&gt;1,"Erro: há repetição de empresa de orçamento de empresa para o item sendo precificado - B10.01a05",
IF(COUNTIFS(I805:I809,I806,L805:L809,"=Orçamento de empresa")&gt;1,"Erro: há repetição de empresa de orçamento de empresa para o item sendo precificado - B10.01a05",
IF(COUNTIFS(I805:I809,I807,L805:L809,"=Orçamento de empresa")&gt;1,"Erro: há repetição de empresa de orçamento de empresa para o item sendo precificado - B10.01a05",
IF(COUNTIFS(I805:I809,I808,L805:L809,"=Orçamento de empresa")&gt;1,"Erro: há repetição de empresa de orçamento de empresa para o item sendo precificado - B10.01a05",
IF(COUNTIFS(I805:I809,I809,L805:L809,"=Orçamento de empresa")&gt;1,"Erro: há repetição de empresa de orçamento de empresa para o item sendo precificado - B10.01a05",
"***")))))</f>
        <v>***</v>
      </c>
      <c r="X805" s="119" t="str">
        <f t="shared" ref="X805" si="2847" xml:space="preserve">
IF(AND(I805="Compras governamentais",K805&lt;&gt;"",L805="Orçamento de empresa"),"Erro: a fonte de preços informada é incompatível com compras governamentais - B11.01a05",
IF(AND(I806="Compras governamentais",K806&lt;&gt;"",L806="Orçamento de empresa"),"Erro: a fonte de preços informada é incompatível com compras governamentais - B11.01a05",
IF(AND(I807="Compras governamentais",K807&lt;&gt;"",L807="Orçamento de empresa"),"Erro: a fonte de preços informada é incompatível com compras governamentais - B11.01a05",
IF(AND(I808="Compras governamentais",K808&lt;&gt;"",L808="Orçamento de empresa"),"Erro: a fonte de preços informada é incompatível com compras governamentais - B11.01a05",
IF(AND(I809="Compras governamentais",K809&lt;&gt;"",L809="Orçamento de empresa"),"Erro: a fonte de preços informada é incompatível com compras governamentais - B11.01a05",
"***")))))</f>
        <v>***</v>
      </c>
      <c r="Y805" s="119" t="str">
        <f t="shared" ref="Y805" si="2848" xml:space="preserve">
IF(AND(I805="Compras governamentais",K805&lt;&gt;"",L805="Mídia especializada"),"Erro: a fonte de preços informada é incompatível com compras governamentais - B12.01a05",
IF(AND(I806="Compras governamentais",K806&lt;&gt;"",L806="Mídia especializada"),"Erro: a fonte de preços informada é incompatível com compras governamentais - B12.01a05",
IF(AND(I807="Compras governamentais",K807&lt;&gt;"",L807="Mídia especializada"),"Erro: a fonte de preços informada é incompatível com compras governamentais - B12.01a05",
IF(AND(I808="Compras governamentais",K808&lt;&gt;"",L808="Mídia especializada"),"Erro: a fonte de preços informada é incompatível com compras governamentais - B12.01a05",
IF(AND(I809="Compras governamentais",K809&lt;&gt;"",L809="Mídia especializada"),"Erro: a fonte de preços informada é incompatível com compras governamentais - B12.01a05",
"***")))))</f>
        <v>***</v>
      </c>
      <c r="Z805" s="119" t="str">
        <f t="shared" ref="Z805" si="2849" xml:space="preserve">
IF(AND(I806&lt;&gt;"",OR(I805="")),"Erro: há linhas sendo puladas - B13.01a04",
IF(AND(I807&lt;&gt;"",OR(I805="",I806="")),"Erro: há linhas sendo puladas - B13.01a04",
IF(AND(I808&lt;&gt;"",OR(I805="",I806="",I807="")),"Erro: há linhas sendo puladas - B13.01a04",
IF(AND(I809&lt;&gt;"",OR(I805="",I806="",I807="",I808="")),"Erro: há linhas sendo puladas - B13.01a04",
"***"))))</f>
        <v>***</v>
      </c>
      <c r="AA805" s="119" t="str">
        <f t="shared" ref="AA805" si="2850" xml:space="preserve">
IF(AND(K806&lt;&gt;"",OR(K805="")),"Erro: há linhas sendo puladas - B14.01a05",
IF(AND(K807&lt;&gt;"",OR(K805="",K806="")),"Erro: há linhas sendo puladas - B14.01a05",
IF(AND(K808&lt;&gt;"",OR(K805="",K806="",K807="")),"Erro: há linhas sendo puladas - B14.01a05",
IF(AND(K809&lt;&gt;"",OR(K805="",K806="",K807="",K808="")),"Erro: há linhas sendo puladas - B14.01a05",
"***"))))</f>
        <v>***</v>
      </c>
      <c r="AB805" s="119" t="str">
        <f t="shared" ref="AB805" si="2851" xml:space="preserve">
IF(AND(L806&lt;&gt;"",OR(L805="")),"Erro: há linhas sendo puladas - B15.01a05",
IF(AND(L807&lt;&gt;"",OR(L805="",L806="")),"Erro: há linhas sendo puladas - B15.01a05",
IF(AND(L808&lt;&gt;"",OR(L805="",L806="",L807="")),"Erro: há linhas sendo puladas - B15.01a05",
IF(AND(L809&lt;&gt;"",OR(L805="",L806="",L807="",L808="")),"Erro: há linhas sendo puladas - B15.01a05",
"***"))))</f>
        <v>***</v>
      </c>
      <c r="AC805" s="119" t="str">
        <f t="shared" ref="AC805" si="2852" xml:space="preserve">
IF(AND(M806&lt;&gt;"",OR(M805="")),"Erro: há linhas sendo puladas - B16.01a05",
IF(AND(M807&lt;&gt;"",OR(M805="",M806="")),"Erro: há linhas sendo puladas - B16.01a05",
IF(AND(M808&lt;&gt;"",OR(M805="",M806="",M807="")),"Erro: há linhas sendo puladas - B16.01a05",
IF(AND(M809&lt;&gt;"",OR(M805="",M806="",M807="",M808="")),"Erro: há linhas sendo puladas - B16.01a05",
"***"))))</f>
        <v>***</v>
      </c>
      <c r="AD805" s="131" t="str">
        <f t="shared" ref="AD805" si="2853" xml:space="preserve">
IF(T805&lt;&gt;"Preenchimento correto","",
IF(K805="","",
IF(M805="Não válido","",
K805)))</f>
        <v/>
      </c>
    </row>
    <row r="806" spans="1:30" ht="15" customHeight="1">
      <c r="A806" s="291"/>
      <c r="B806" s="216"/>
      <c r="C806" s="217"/>
      <c r="D806" s="218"/>
      <c r="E806" s="219"/>
      <c r="F806" s="220"/>
      <c r="G806" s="221"/>
      <c r="H806" s="35">
        <v>2</v>
      </c>
      <c r="I806" s="172"/>
      <c r="J806" s="36" t="str">
        <f xml:space="preserve">
IF(I806="","",
VLOOKUP(I806,'BD EMPRES'!$B$8:$C$507,2,FALSE))</f>
        <v/>
      </c>
      <c r="K806" s="178"/>
      <c r="L806" s="179"/>
      <c r="M806" s="179"/>
      <c r="N806" s="180"/>
      <c r="O806" s="223"/>
      <c r="P806" s="228"/>
      <c r="Q806" s="230"/>
      <c r="R806" s="232"/>
      <c r="S806" s="234"/>
      <c r="T806" s="236"/>
      <c r="U806" s="23"/>
      <c r="V806" s="122"/>
      <c r="W806" s="118"/>
      <c r="X806" s="118"/>
      <c r="Y806" s="118"/>
      <c r="Z806" s="118"/>
      <c r="AA806" s="118"/>
      <c r="AB806" s="118"/>
      <c r="AC806" s="118"/>
      <c r="AD806" s="132" t="str">
        <f t="shared" ref="AD806" si="2854" xml:space="preserve">
IF(T805&lt;&gt;"Preenchimento correto","",
IF(K806="","",
IF(M806="Não válido","",
K806)))</f>
        <v/>
      </c>
    </row>
    <row r="807" spans="1:30" ht="15" customHeight="1">
      <c r="A807" s="291"/>
      <c r="B807" s="216"/>
      <c r="C807" s="217"/>
      <c r="D807" s="218"/>
      <c r="E807" s="219"/>
      <c r="F807" s="220"/>
      <c r="G807" s="221"/>
      <c r="H807" s="35">
        <v>3</v>
      </c>
      <c r="I807" s="172"/>
      <c r="J807" s="36" t="str">
        <f xml:space="preserve">
IF(I807="","",
VLOOKUP(I807,'BD EMPRES'!$B$8:$C$507,2,FALSE))</f>
        <v/>
      </c>
      <c r="K807" s="178"/>
      <c r="L807" s="179"/>
      <c r="M807" s="179"/>
      <c r="N807" s="180"/>
      <c r="O807" s="223"/>
      <c r="P807" s="228"/>
      <c r="Q807" s="230"/>
      <c r="R807" s="232"/>
      <c r="S807" s="234"/>
      <c r="T807" s="236"/>
      <c r="U807" s="23"/>
      <c r="V807" s="122"/>
      <c r="W807" s="118"/>
      <c r="X807" s="118"/>
      <c r="Y807" s="118"/>
      <c r="Z807" s="118"/>
      <c r="AA807" s="118"/>
      <c r="AB807" s="118"/>
      <c r="AC807" s="118"/>
      <c r="AD807" s="132" t="str">
        <f t="shared" ref="AD807" si="2855" xml:space="preserve">
IF(T805&lt;&gt;"Preenchimento correto","",
IF(K807="","",
IF(M807="Não válido","",
K807)))</f>
        <v/>
      </c>
    </row>
    <row r="808" spans="1:30" ht="15" customHeight="1">
      <c r="A808" s="291"/>
      <c r="B808" s="216"/>
      <c r="C808" s="217"/>
      <c r="D808" s="218"/>
      <c r="E808" s="219"/>
      <c r="F808" s="220"/>
      <c r="G808" s="221"/>
      <c r="H808" s="35">
        <v>4</v>
      </c>
      <c r="I808" s="172"/>
      <c r="J808" s="36" t="str">
        <f xml:space="preserve">
IF(I808="","",
VLOOKUP(I808,'BD EMPRES'!$B$8:$C$507,2,FALSE))</f>
        <v/>
      </c>
      <c r="K808" s="178"/>
      <c r="L808" s="179"/>
      <c r="M808" s="179"/>
      <c r="N808" s="180"/>
      <c r="O808" s="223"/>
      <c r="P808" s="228"/>
      <c r="Q808" s="230"/>
      <c r="R808" s="232"/>
      <c r="S808" s="234"/>
      <c r="T808" s="236"/>
      <c r="U808" s="23"/>
      <c r="V808" s="122"/>
      <c r="W808" s="118"/>
      <c r="X808" s="118"/>
      <c r="Y808" s="118"/>
      <c r="Z808" s="118"/>
      <c r="AA808" s="118"/>
      <c r="AB808" s="118"/>
      <c r="AC808" s="118"/>
      <c r="AD808" s="132" t="str">
        <f t="shared" ref="AD808" si="2856" xml:space="preserve">
IF(T805&lt;&gt;"Preenchimento correto","",
IF(K808="","",
IF(M808="Não válido","",
K808)))</f>
        <v/>
      </c>
    </row>
    <row r="809" spans="1:30" ht="15" customHeight="1">
      <c r="A809" s="292"/>
      <c r="B809" s="216"/>
      <c r="C809" s="217"/>
      <c r="D809" s="218"/>
      <c r="E809" s="219"/>
      <c r="F809" s="220"/>
      <c r="G809" s="221"/>
      <c r="H809" s="37">
        <v>5</v>
      </c>
      <c r="I809" s="172"/>
      <c r="J809" s="38" t="str">
        <f xml:space="preserve">
IF(I809="","",
VLOOKUP(I809,'BD EMPRES'!$B$8:$C$507,2,FALSE))</f>
        <v/>
      </c>
      <c r="K809" s="183"/>
      <c r="L809" s="181"/>
      <c r="M809" s="181"/>
      <c r="N809" s="182"/>
      <c r="O809" s="224"/>
      <c r="P809" s="228"/>
      <c r="Q809" s="230"/>
      <c r="R809" s="232"/>
      <c r="S809" s="234"/>
      <c r="T809" s="236"/>
      <c r="U809" s="23"/>
      <c r="V809" s="133"/>
      <c r="W809" s="134"/>
      <c r="X809" s="134"/>
      <c r="Y809" s="134"/>
      <c r="Z809" s="134"/>
      <c r="AA809" s="134"/>
      <c r="AB809" s="134"/>
      <c r="AC809" s="134"/>
      <c r="AD809" s="135" t="str">
        <f t="shared" ref="AD809" si="2857" xml:space="preserve">
IF(T805&gt;"Preenchimento correto","",
IF(K809="","",
IF(M809="Não válido","",
K809)))</f>
        <v/>
      </c>
    </row>
    <row r="810" spans="1:30" ht="15" customHeight="1">
      <c r="A810" s="290"/>
      <c r="B810" s="216" t="str">
        <f>IF(OR('BD ITEM'!$Q172&lt;&gt;"Preenchimento correto"),"",'BD ITEM'!B172)</f>
        <v/>
      </c>
      <c r="C810" s="217" t="str">
        <f>IF(OR('BD ITEM'!$Q172&lt;&gt;"Preenchimento correto"),"",'BD ITEM'!C172)</f>
        <v/>
      </c>
      <c r="D810" s="218" t="str">
        <f>IF(OR('BD ITEM'!$Q172&lt;&gt;"Preenchimento correto"),"",'BD ITEM'!D172)</f>
        <v/>
      </c>
      <c r="E810" s="219" t="str">
        <f>IF(OR('BD ITEM'!$Q172&lt;&gt;"Preenchimento correto"),"",'BD ITEM'!J172)</f>
        <v/>
      </c>
      <c r="F810" s="220" t="str">
        <f>IF(OR('BD ITEM'!$Q172&lt;&gt;"Preenchimento correto"),"",'BD ITEM'!K172)</f>
        <v/>
      </c>
      <c r="G810" s="221" t="str">
        <f>IF(OR('BD ITEM'!$Q172&lt;&gt;"Preenchimento correto"),"",'BD ITEM'!L172)</f>
        <v/>
      </c>
      <c r="H810" s="39">
        <v>1</v>
      </c>
      <c r="I810" s="173"/>
      <c r="J810" s="34" t="str">
        <f xml:space="preserve">
IF(I810="","",
VLOOKUP(I810,'BD EMPRES'!$B$8:$C$507,2,FALSE))</f>
        <v/>
      </c>
      <c r="K810" s="175"/>
      <c r="L810" s="176"/>
      <c r="M810" s="176"/>
      <c r="N810" s="177"/>
      <c r="O810" s="222"/>
      <c r="P810" s="228" t="str">
        <f t="shared" ref="P810" si="2858" xml:space="preserve">
IF(AND(K810="",K811="",K812="",K813="",K814=""),"",
COUNTIFS(K810:K814,"&lt;&gt;""",M810:M814,"=Válido"))</f>
        <v/>
      </c>
      <c r="Q810" s="230" t="str">
        <f t="shared" ref="Q810" si="2859" xml:space="preserve">
IF(T810&lt;&gt;"Preenchimento correto","",
IF(P810=1,0,
IF(P810=0,"",
IF(P810="","",
ROUND(_xlfn.STDEV.S(AD810:AD814)/AVERAGE(AD810:AD814),4)))))</f>
        <v/>
      </c>
      <c r="R810" s="232" t="str">
        <f t="shared" ref="R810" si="2860" xml:space="preserve">
IF(T810&lt;&gt;"Preenchimento correto","",
IF(P810="","",
IF(P810=0,"",
IF(O810="","",
IF(O810="Menor valor",MIN(AD810:AD814),
IF(AND(O810="Tend. central",Q810&lt;=0.25),ROUND(AVERAGE(AD810:AD814),2),
IF(AND(O810="Tend. central",Q810&gt;0.25),ROUND(MEDIAN(AD810:AD814),2))))))))</f>
        <v/>
      </c>
      <c r="S810" s="234" t="str">
        <f t="shared" ref="S810" si="2861" xml:space="preserve">
IF(T810&lt;&gt;"Preenchimento correto","",
IF(O810="","",
IF(P810="","",
IF(P810=0,"",
IF(OR(G810="",R810=""),"",
G810*R810)))))</f>
        <v/>
      </c>
      <c r="T810" s="236" t="str">
        <f t="shared" ref="T810" si="2862" xml:space="preserve">
IF(AND(A810="",B810="",I810="",I811="",I812="",I813="",I814="",K810="",K811="",K812="",K813="",K814="",L810="",L811="",L812="",L813="",L814="",M810="",M811="",M812="",M813="",M814="",O810=""),"",
IF(A810="","Preenchimento incompleto: falta informar o ID SEC - B01.01",
IF(AND(A810&lt;&gt;"",B810&lt;&gt;"",I810="",I811="",I812="",I813="",I814="",K810="",K811="",K812="",K813="",K814="",L810="",L811="",L812="",L813="",L814="",M810="",M811="",M812="",M813="",M814="",O810=""),"Preenchimento incompleto: item sem nenhuma informação de empresa e preço e fonte de preço e validade do orçamento e modalidade de cálculo - B02.01",
IF(AND(B810="",OR(I810&lt;&gt;"",I811&lt;&gt;"",I812&lt;&gt;"",I813&lt;&gt;"",I814&lt;&gt;"",K810&lt;&gt;"",K811&lt;&gt;"",K812&lt;&gt;"",K813&lt;&gt;"",K814&lt;&gt;"",L810&lt;&gt;"",L811&lt;&gt;"",L812&lt;&gt;"",L813&lt;&gt;"",L814&lt;&gt;"",M810&lt;&gt;"",M811&lt;&gt;"",M812&lt;&gt;"",M813&lt;&gt;"",M814&lt;&gt;"",O810&lt;&gt;"")),"Erro: há empresa(s) e/ou preço(s) e/ou fonte(s) de preço e/ou validade(s) do orçamento e/ou modalidade de cálculo informados para item inexistente - B03.01",
IF(AND(I810&lt;&gt;"",OR(K810="",L810="",M810="",O810="")),"Preenchimento incompleto: empresa sem preço e(ou) fonte de preço e(ou) validade do orçamento e(ou) modalidade de cálculo associados - B04.01",
IF(AND(I811&lt;&gt;"",OR(K811="",L811="",M811="",O810="")),"Preenchimento incompleto: empresa sem preço e(ou) fonte de preço e(ou) validade do orçamento e(ou) modalidade de cálculo associados - B04.02",
IF(AND(I812&lt;&gt;"",OR(K812="",L812="",M812="",O810="")),"Preenchimento incompleto: empresa sem preço e(ou) fonte de preço e(ou) validade do orçamento e(ou) modalidade de cálculo associados - B04.03",
IF(AND(I813&lt;&gt;"",OR(K813="",L813="",M813="",O810="")),"Preenchimento incompleto: empresa sem preço e(ou) fonte de preço e(ou) validade do orçamento e(ou) modalidade de cálculo associados - B04.04",
IF(AND(I814&lt;&gt;"",OR(K814="",L814="",M814="",O810="")),"Preenchimento incompleto: empresa sem preço e(ou) fonte de preço e(ou) validade do orçamento e(ou) modalidade de cálculo associados - B04.05",
IF(AND(K810&lt;&gt;"",OR(I810="",L810="",M810="",O810="")),"Preenchimento incompleto: preço sem empresa e(ou) fonte do preço associados e(ou) validade do orçamento e(ou) modalidade de cálculo associados - B05.01",
IF(AND(K811&lt;&gt;"",OR(I811="",L811="",M811="",O810="")),"Preenchimento incompleto: preço sem empresa e(ou) fonte do preço associados e(ou) validade do orçamento e(ou) modalidade de cálculo associados - B05.02",
IF(AND(K812&lt;&gt;"",OR(I812="",L812="",M812="",O810="")),"Preenchimento incompleto: preço sem empresa e(ou) fonte do preço associados e(ou) validade do orçamento e(ou) modalidade de cálculo associados - B05.03",
IF(AND(K813&lt;&gt;"",OR(I813="",L813="",M813="",O810="")),"Preenchimento incompleto: preço sem empresa e(ou) fonte do preço associados e(ou) validade do orçamento e(ou) modalidade de cálculo associados - B05.04",
IF(AND(K814&lt;&gt;"",OR(I814="",L814="",M814="",O810="")),"Preenchimento incompleto: preço sem empresa e(ou) fonte do preço associados e(ou) validade do orçamento e(ou) modalidade de cálculo associados - B05.05",
IF(AND(L810&lt;&gt;"",OR(K810="",I810="",M810="",O810="")),"Preenchimento incompleto: fonte do preço sem empresa e(ou) preço associados e(ou) validade do orçamento e(ou) modalidade de cálculo associados - B06.01",
IF(AND(L811&lt;&gt;"",OR(K811="",I811="",M811="",O810="")),"Preenchimento incompleto: fonte do preço sem empresa e(ou) preço associados e(ou) validade do orçamento e(ou) modalidade de cálculo associados - B06.02",
IF(AND(L812&lt;&gt;"",OR(K812="",I812="",M812="",O810="")),"Preenchimento incompleto: fonte do preço sem empresa e(ou) preço associados e(ou) validade do orçamento e(ou) modalidade de cálculo associados - B06.03",
IF(AND(L813&lt;&gt;"",OR(K813="",I813="",M813="",O810="")),"Preenchimento incompleto: fonte do preço sem empresa e(ou) preço associados e(ou) validade do orçamento e(ou) modalidade de cálculo associados - B06.04",
IF(AND(L814&lt;&gt;"",OR(K814="",I814="",M814="",O810="")),"Preenchimento incompleto: fonte do preço sem empresa e(ou) preço associados e(ou) validade do orçamento e(ou) modalidade de cálculo associados - B06.05",
IF(AND(M810&lt;&gt;"",OR(K810="",I810="",L810="",O810="")),"Preenchimento incompleto: validade do orçamento sem empresa e(ou) preço associados e(ou) fonte do preço e(ou) modalidade de cálculo associados - B07.01",
IF(AND(M811&lt;&gt;"",OR(K811="",I811="",L811="",O810="")),"Preenchimento incompleto: validade do orçamento sem empresa e(ou) preço associados e(ou) fonte do preço e(ou) modalidade de cálculo associados - B07.02",
IF(AND(M812&lt;&gt;"",OR(K812="",I812="",L812="",O810="")),"Preenchimento incompleto: validade do orçamento sem empresa e(ou) preço associados e(ou) fonte do preço e(ou) modalidade de cálculo associados - B07.03",
IF(AND(M813&lt;&gt;"",OR(K813="",I813="",L813="",O810="")),"Preenchimento incompleto: validade do orçamento sem empresa e(ou) preço associados e(ou) fonte do preço e(ou) modalidade de cálculo associados - B07.04",
IF(AND(M814&lt;&gt;"",OR(K814="",I814="",L814="",O810="")),"Preenchimento incompleto: validade do orçamento sem empresa e(ou) preço associados e(ou) fonte do preço e(ou) modalidade de cálculo associados - B07.05",
IF(O810="","Preenchimento incompleto: modalidade de cálculo não informada - B08.01",
IF(V810="Erro: há repetição de empresa de mídia especializada para o item sendo precificado - B09.01a05","Erro: há repetição de empresa de mídia especializada para o item sendo precificado - B09.01a05",
IF(W810="Erro: há repetição de empresa de orçamento de empresa para o item sendo precificado - B10.01a05","Erro: há repetição de empresa de orçamento de empresa para o item sendo precificado - B10.01a05",
IF(X810="Erro: a fonte de preços informada é incompatível com compras governamentais - B11.01a05","Erro: a fonte de preços informada é incompatível com compras governamentais - B11.01a05",
IF(Y810="Erro: a fonte de preços informada é incompatível com compras governamentais - B12.01a05","Erro: a fonte de preços informada é incompatível com compras governamentais - B12.01a05",
IF(Z810="Erro: há linhas sendo puladas - B13.01a04","Erro: há linhas sendo puladas - B13.01a04",
IF(AA810="Erro: há linhas sendo puladas - B14.01a05","Erro: há linhas sendo puladas - B14.01a05",
IF(AB810="Erro: há linhas sendo puladas - B15.01a05","Erro: há linhas sendo puladas - B15.01a05",
IF(AC810="Erro: há linhas sendo puladas - B16.01a05","Erro: há linhas sendo puladas - B16.01a05",
IF(AND(P810&lt;&gt;"",P810=0),"Preenchimento incompleto: número de propostas válidas igual a zero - B17.01",
"Preenchimento correto"))))))))))))))))))))))))))))))))))</f>
        <v/>
      </c>
      <c r="U810" s="23"/>
      <c r="V810" s="121" t="str">
        <f t="shared" ref="V810" si="2863" xml:space="preserve">
IF(COUNTIFS(I810:I814,I810,L810:L814,"=Mídia especializada")&gt;1,"Erro: há repetição de empresa de mídia especializada para o item sendo precificado - B09.01a05",
IF(COUNTIFS(I810:I814,I811,L810:L814,"=Mídia especializada")&gt;1,"Erro: há repetição de empresa de mídia especializada para o item sendo precificado - B09.01a05",
IF(COUNTIFS(I810:I814,I812,L810:L814,"=Mídia especializada")&gt;1,"Erro: há repetição de empresa de mídia especializada para o item sendo precificado - B09.01a05",
IF(COUNTIFS(I810:I814,I813,L810:L814,"=Mídia especializada")&gt;1,"Erro: há repetição de empresa de mídia especializada para o item sendo precificado - B09.01a05",
IF(COUNTIFS(I810:I814,I814,L810:L814,"=Mídia especializada")&gt;1,"Erro: há repetição de empresa de mídia especializada para o item sendo precificado - B09.01a05",
"***")))))</f>
        <v>***</v>
      </c>
      <c r="W810" s="119" t="str">
        <f t="shared" ref="W810" si="2864" xml:space="preserve">
IF(COUNTIFS(I810:I814,I810,L810:L814,"=Orçamento de empresa")&gt;1,"Erro: há repetição de empresa de orçamento de empresa para o item sendo precificado - B10.01a05",
IF(COUNTIFS(I810:I814,I811,L810:L814,"=Orçamento de empresa")&gt;1,"Erro: há repetição de empresa de orçamento de empresa para o item sendo precificado - B10.01a05",
IF(COUNTIFS(I810:I814,I812,L810:L814,"=Orçamento de empresa")&gt;1,"Erro: há repetição de empresa de orçamento de empresa para o item sendo precificado - B10.01a05",
IF(COUNTIFS(I810:I814,I813,L810:L814,"=Orçamento de empresa")&gt;1,"Erro: há repetição de empresa de orçamento de empresa para o item sendo precificado - B10.01a05",
IF(COUNTIFS(I810:I814,I814,L810:L814,"=Orçamento de empresa")&gt;1,"Erro: há repetição de empresa de orçamento de empresa para o item sendo precificado - B10.01a05",
"***")))))</f>
        <v>***</v>
      </c>
      <c r="X810" s="119" t="str">
        <f t="shared" ref="X810" si="2865" xml:space="preserve">
IF(AND(I810="Compras governamentais",K810&lt;&gt;"",L810="Orçamento de empresa"),"Erro: a fonte de preços informada é incompatível com compras governamentais - B11.01a05",
IF(AND(I811="Compras governamentais",K811&lt;&gt;"",L811="Orçamento de empresa"),"Erro: a fonte de preços informada é incompatível com compras governamentais - B11.01a05",
IF(AND(I812="Compras governamentais",K812&lt;&gt;"",L812="Orçamento de empresa"),"Erro: a fonte de preços informada é incompatível com compras governamentais - B11.01a05",
IF(AND(I813="Compras governamentais",K813&lt;&gt;"",L813="Orçamento de empresa"),"Erro: a fonte de preços informada é incompatível com compras governamentais - B11.01a05",
IF(AND(I814="Compras governamentais",K814&lt;&gt;"",L814="Orçamento de empresa"),"Erro: a fonte de preços informada é incompatível com compras governamentais - B11.01a05",
"***")))))</f>
        <v>***</v>
      </c>
      <c r="Y810" s="119" t="str">
        <f t="shared" ref="Y810" si="2866" xml:space="preserve">
IF(AND(I810="Compras governamentais",K810&lt;&gt;"",L810="Mídia especializada"),"Erro: a fonte de preços informada é incompatível com compras governamentais - B12.01a05",
IF(AND(I811="Compras governamentais",K811&lt;&gt;"",L811="Mídia especializada"),"Erro: a fonte de preços informada é incompatível com compras governamentais - B12.01a05",
IF(AND(I812="Compras governamentais",K812&lt;&gt;"",L812="Mídia especializada"),"Erro: a fonte de preços informada é incompatível com compras governamentais - B12.01a05",
IF(AND(I813="Compras governamentais",K813&lt;&gt;"",L813="Mídia especializada"),"Erro: a fonte de preços informada é incompatível com compras governamentais - B12.01a05",
IF(AND(I814="Compras governamentais",K814&lt;&gt;"",L814="Mídia especializada"),"Erro: a fonte de preços informada é incompatível com compras governamentais - B12.01a05",
"***")))))</f>
        <v>***</v>
      </c>
      <c r="Z810" s="119" t="str">
        <f t="shared" ref="Z810" si="2867" xml:space="preserve">
IF(AND(I811&lt;&gt;"",OR(I810="")),"Erro: há linhas sendo puladas - B13.01a04",
IF(AND(I812&lt;&gt;"",OR(I810="",I811="")),"Erro: há linhas sendo puladas - B13.01a04",
IF(AND(I813&lt;&gt;"",OR(I810="",I811="",I812="")),"Erro: há linhas sendo puladas - B13.01a04",
IF(AND(I814&lt;&gt;"",OR(I810="",I811="",I812="",I813="")),"Erro: há linhas sendo puladas - B13.01a04",
"***"))))</f>
        <v>***</v>
      </c>
      <c r="AA810" s="119" t="str">
        <f t="shared" ref="AA810" si="2868" xml:space="preserve">
IF(AND(K811&lt;&gt;"",OR(K810="")),"Erro: há linhas sendo puladas - B14.01a05",
IF(AND(K812&lt;&gt;"",OR(K810="",K811="")),"Erro: há linhas sendo puladas - B14.01a05",
IF(AND(K813&lt;&gt;"",OR(K810="",K811="",K812="")),"Erro: há linhas sendo puladas - B14.01a05",
IF(AND(K814&lt;&gt;"",OR(K810="",K811="",K812="",K813="")),"Erro: há linhas sendo puladas - B14.01a05",
"***"))))</f>
        <v>***</v>
      </c>
      <c r="AB810" s="119" t="str">
        <f t="shared" ref="AB810" si="2869" xml:space="preserve">
IF(AND(L811&lt;&gt;"",OR(L810="")),"Erro: há linhas sendo puladas - B15.01a05",
IF(AND(L812&lt;&gt;"",OR(L810="",L811="")),"Erro: há linhas sendo puladas - B15.01a05",
IF(AND(L813&lt;&gt;"",OR(L810="",L811="",L812="")),"Erro: há linhas sendo puladas - B15.01a05",
IF(AND(L814&lt;&gt;"",OR(L810="",L811="",L812="",L813="")),"Erro: há linhas sendo puladas - B15.01a05",
"***"))))</f>
        <v>***</v>
      </c>
      <c r="AC810" s="119" t="str">
        <f t="shared" ref="AC810" si="2870" xml:space="preserve">
IF(AND(M811&lt;&gt;"",OR(M810="")),"Erro: há linhas sendo puladas - B16.01a05",
IF(AND(M812&lt;&gt;"",OR(M810="",M811="")),"Erro: há linhas sendo puladas - B16.01a05",
IF(AND(M813&lt;&gt;"",OR(M810="",M811="",M812="")),"Erro: há linhas sendo puladas - B16.01a05",
IF(AND(M814&lt;&gt;"",OR(M810="",M811="",M812="",M813="")),"Erro: há linhas sendo puladas - B16.01a05",
"***"))))</f>
        <v>***</v>
      </c>
      <c r="AD810" s="131" t="str">
        <f t="shared" ref="AD810" si="2871" xml:space="preserve">
IF(T810&lt;&gt;"Preenchimento correto","",
IF(K810="","",
IF(M810="Não válido","",
K810)))</f>
        <v/>
      </c>
    </row>
    <row r="811" spans="1:30" ht="15" customHeight="1">
      <c r="A811" s="291"/>
      <c r="B811" s="216"/>
      <c r="C811" s="217"/>
      <c r="D811" s="218"/>
      <c r="E811" s="219"/>
      <c r="F811" s="220"/>
      <c r="G811" s="221"/>
      <c r="H811" s="35">
        <v>2</v>
      </c>
      <c r="I811" s="172"/>
      <c r="J811" s="36" t="str">
        <f xml:space="preserve">
IF(I811="","",
VLOOKUP(I811,'BD EMPRES'!$B$8:$C$507,2,FALSE))</f>
        <v/>
      </c>
      <c r="K811" s="178"/>
      <c r="L811" s="179"/>
      <c r="M811" s="179"/>
      <c r="N811" s="180"/>
      <c r="O811" s="223"/>
      <c r="P811" s="228"/>
      <c r="Q811" s="230"/>
      <c r="R811" s="232"/>
      <c r="S811" s="234"/>
      <c r="T811" s="236"/>
      <c r="U811" s="23"/>
      <c r="V811" s="122"/>
      <c r="W811" s="118"/>
      <c r="X811" s="118"/>
      <c r="Y811" s="118"/>
      <c r="Z811" s="118"/>
      <c r="AA811" s="118"/>
      <c r="AB811" s="118"/>
      <c r="AC811" s="118"/>
      <c r="AD811" s="132" t="str">
        <f t="shared" ref="AD811" si="2872" xml:space="preserve">
IF(T810&lt;&gt;"Preenchimento correto","",
IF(K811="","",
IF(M811="Não válido","",
K811)))</f>
        <v/>
      </c>
    </row>
    <row r="812" spans="1:30" ht="15" customHeight="1">
      <c r="A812" s="291"/>
      <c r="B812" s="216"/>
      <c r="C812" s="217"/>
      <c r="D812" s="218"/>
      <c r="E812" s="219"/>
      <c r="F812" s="220"/>
      <c r="G812" s="221"/>
      <c r="H812" s="35">
        <v>3</v>
      </c>
      <c r="I812" s="172"/>
      <c r="J812" s="36" t="str">
        <f xml:space="preserve">
IF(I812="","",
VLOOKUP(I812,'BD EMPRES'!$B$8:$C$507,2,FALSE))</f>
        <v/>
      </c>
      <c r="K812" s="178"/>
      <c r="L812" s="179"/>
      <c r="M812" s="179"/>
      <c r="N812" s="180"/>
      <c r="O812" s="223"/>
      <c r="P812" s="228"/>
      <c r="Q812" s="230"/>
      <c r="R812" s="232"/>
      <c r="S812" s="234"/>
      <c r="T812" s="236"/>
      <c r="U812" s="23"/>
      <c r="V812" s="122"/>
      <c r="W812" s="118"/>
      <c r="X812" s="118"/>
      <c r="Y812" s="118"/>
      <c r="Z812" s="118"/>
      <c r="AA812" s="118"/>
      <c r="AB812" s="118"/>
      <c r="AC812" s="118"/>
      <c r="AD812" s="132" t="str">
        <f t="shared" ref="AD812" si="2873" xml:space="preserve">
IF(T810&lt;&gt;"Preenchimento correto","",
IF(K812="","",
IF(M812="Não válido","",
K812)))</f>
        <v/>
      </c>
    </row>
    <row r="813" spans="1:30" ht="15" customHeight="1">
      <c r="A813" s="291"/>
      <c r="B813" s="216"/>
      <c r="C813" s="217"/>
      <c r="D813" s="218"/>
      <c r="E813" s="219"/>
      <c r="F813" s="220"/>
      <c r="G813" s="221"/>
      <c r="H813" s="35">
        <v>4</v>
      </c>
      <c r="I813" s="172"/>
      <c r="J813" s="36" t="str">
        <f xml:space="preserve">
IF(I813="","",
VLOOKUP(I813,'BD EMPRES'!$B$8:$C$507,2,FALSE))</f>
        <v/>
      </c>
      <c r="K813" s="178"/>
      <c r="L813" s="179"/>
      <c r="M813" s="179"/>
      <c r="N813" s="180"/>
      <c r="O813" s="223"/>
      <c r="P813" s="228"/>
      <c r="Q813" s="230"/>
      <c r="R813" s="232"/>
      <c r="S813" s="234"/>
      <c r="T813" s="236"/>
      <c r="U813" s="23"/>
      <c r="V813" s="122"/>
      <c r="W813" s="118"/>
      <c r="X813" s="118"/>
      <c r="Y813" s="118"/>
      <c r="Z813" s="118"/>
      <c r="AA813" s="118"/>
      <c r="AB813" s="118"/>
      <c r="AC813" s="118"/>
      <c r="AD813" s="132" t="str">
        <f t="shared" ref="AD813" si="2874" xml:space="preserve">
IF(T810&lt;&gt;"Preenchimento correto","",
IF(K813="","",
IF(M813="Não válido","",
K813)))</f>
        <v/>
      </c>
    </row>
    <row r="814" spans="1:30" ht="15" customHeight="1">
      <c r="A814" s="292"/>
      <c r="B814" s="216"/>
      <c r="C814" s="217"/>
      <c r="D814" s="218"/>
      <c r="E814" s="219"/>
      <c r="F814" s="220"/>
      <c r="G814" s="221"/>
      <c r="H814" s="37">
        <v>5</v>
      </c>
      <c r="I814" s="172"/>
      <c r="J814" s="38" t="str">
        <f xml:space="preserve">
IF(I814="","",
VLOOKUP(I814,'BD EMPRES'!$B$8:$C$507,2,FALSE))</f>
        <v/>
      </c>
      <c r="K814" s="183"/>
      <c r="L814" s="181"/>
      <c r="M814" s="181"/>
      <c r="N814" s="182"/>
      <c r="O814" s="224"/>
      <c r="P814" s="228"/>
      <c r="Q814" s="230"/>
      <c r="R814" s="232"/>
      <c r="S814" s="234"/>
      <c r="T814" s="236"/>
      <c r="U814" s="23"/>
      <c r="V814" s="133"/>
      <c r="W814" s="134"/>
      <c r="X814" s="134"/>
      <c r="Y814" s="134"/>
      <c r="Z814" s="134"/>
      <c r="AA814" s="134"/>
      <c r="AB814" s="134"/>
      <c r="AC814" s="134"/>
      <c r="AD814" s="135" t="str">
        <f t="shared" ref="AD814" si="2875" xml:space="preserve">
IF(T810&gt;"Preenchimento correto","",
IF(K814="","",
IF(M814="Não válido","",
K814)))</f>
        <v/>
      </c>
    </row>
    <row r="815" spans="1:30" ht="15" customHeight="1">
      <c r="A815" s="290"/>
      <c r="B815" s="216" t="str">
        <f>IF(OR('BD ITEM'!$Q173&lt;&gt;"Preenchimento correto"),"",'BD ITEM'!B173)</f>
        <v/>
      </c>
      <c r="C815" s="217" t="str">
        <f>IF(OR('BD ITEM'!$Q173&lt;&gt;"Preenchimento correto"),"",'BD ITEM'!C173)</f>
        <v/>
      </c>
      <c r="D815" s="218" t="str">
        <f>IF(OR('BD ITEM'!$Q173&lt;&gt;"Preenchimento correto"),"",'BD ITEM'!D173)</f>
        <v/>
      </c>
      <c r="E815" s="219" t="str">
        <f>IF(OR('BD ITEM'!$Q173&lt;&gt;"Preenchimento correto"),"",'BD ITEM'!J173)</f>
        <v/>
      </c>
      <c r="F815" s="220" t="str">
        <f>IF(OR('BD ITEM'!$Q173&lt;&gt;"Preenchimento correto"),"",'BD ITEM'!K173)</f>
        <v/>
      </c>
      <c r="G815" s="221" t="str">
        <f>IF(OR('BD ITEM'!$Q173&lt;&gt;"Preenchimento correto"),"",'BD ITEM'!L173)</f>
        <v/>
      </c>
      <c r="H815" s="39">
        <v>1</v>
      </c>
      <c r="I815" s="173"/>
      <c r="J815" s="34" t="str">
        <f xml:space="preserve">
IF(I815="","",
VLOOKUP(I815,'BD EMPRES'!$B$8:$C$507,2,FALSE))</f>
        <v/>
      </c>
      <c r="K815" s="175"/>
      <c r="L815" s="176"/>
      <c r="M815" s="176"/>
      <c r="N815" s="177"/>
      <c r="O815" s="222"/>
      <c r="P815" s="228" t="str">
        <f t="shared" ref="P815" si="2876" xml:space="preserve">
IF(AND(K815="",K816="",K817="",K818="",K819=""),"",
COUNTIFS(K815:K819,"&lt;&gt;""",M815:M819,"=Válido"))</f>
        <v/>
      </c>
      <c r="Q815" s="230" t="str">
        <f t="shared" ref="Q815" si="2877" xml:space="preserve">
IF(T815&lt;&gt;"Preenchimento correto","",
IF(P815=1,0,
IF(P815=0,"",
IF(P815="","",
ROUND(_xlfn.STDEV.S(AD815:AD819)/AVERAGE(AD815:AD819),4)))))</f>
        <v/>
      </c>
      <c r="R815" s="232" t="str">
        <f t="shared" ref="R815" si="2878" xml:space="preserve">
IF(T815&lt;&gt;"Preenchimento correto","",
IF(P815="","",
IF(P815=0,"",
IF(O815="","",
IF(O815="Menor valor",MIN(AD815:AD819),
IF(AND(O815="Tend. central",Q815&lt;=0.25),ROUND(AVERAGE(AD815:AD819),2),
IF(AND(O815="Tend. central",Q815&gt;0.25),ROUND(MEDIAN(AD815:AD819),2))))))))</f>
        <v/>
      </c>
      <c r="S815" s="234" t="str">
        <f t="shared" ref="S815" si="2879" xml:space="preserve">
IF(T815&lt;&gt;"Preenchimento correto","",
IF(O815="","",
IF(P815="","",
IF(P815=0,"",
IF(OR(G815="",R815=""),"",
G815*R815)))))</f>
        <v/>
      </c>
      <c r="T815" s="236" t="str">
        <f t="shared" ref="T815" si="2880" xml:space="preserve">
IF(AND(A815="",B815="",I815="",I816="",I817="",I818="",I819="",K815="",K816="",K817="",K818="",K819="",L815="",L816="",L817="",L818="",L819="",M815="",M816="",M817="",M818="",M819="",O815=""),"",
IF(A815="","Preenchimento incompleto: falta informar o ID SEC - B01.01",
IF(AND(A815&lt;&gt;"",B815&lt;&gt;"",I815="",I816="",I817="",I818="",I819="",K815="",K816="",K817="",K818="",K819="",L815="",L816="",L817="",L818="",L819="",M815="",M816="",M817="",M818="",M819="",O815=""),"Preenchimento incompleto: item sem nenhuma informação de empresa e preço e fonte de preço e validade do orçamento e modalidade de cálculo - B02.01",
IF(AND(B815="",OR(I815&lt;&gt;"",I816&lt;&gt;"",I817&lt;&gt;"",I818&lt;&gt;"",I819&lt;&gt;"",K815&lt;&gt;"",K816&lt;&gt;"",K817&lt;&gt;"",K818&lt;&gt;"",K819&lt;&gt;"",L815&lt;&gt;"",L816&lt;&gt;"",L817&lt;&gt;"",L818&lt;&gt;"",L819&lt;&gt;"",M815&lt;&gt;"",M816&lt;&gt;"",M817&lt;&gt;"",M818&lt;&gt;"",M819&lt;&gt;"",O815&lt;&gt;"")),"Erro: há empresa(s) e/ou preço(s) e/ou fonte(s) de preço e/ou validade(s) do orçamento e/ou modalidade de cálculo informados para item inexistente - B03.01",
IF(AND(I815&lt;&gt;"",OR(K815="",L815="",M815="",O815="")),"Preenchimento incompleto: empresa sem preço e(ou) fonte de preço e(ou) validade do orçamento e(ou) modalidade de cálculo associados - B04.01",
IF(AND(I816&lt;&gt;"",OR(K816="",L816="",M816="",O815="")),"Preenchimento incompleto: empresa sem preço e(ou) fonte de preço e(ou) validade do orçamento e(ou) modalidade de cálculo associados - B04.02",
IF(AND(I817&lt;&gt;"",OR(K817="",L817="",M817="",O815="")),"Preenchimento incompleto: empresa sem preço e(ou) fonte de preço e(ou) validade do orçamento e(ou) modalidade de cálculo associados - B04.03",
IF(AND(I818&lt;&gt;"",OR(K818="",L818="",M818="",O815="")),"Preenchimento incompleto: empresa sem preço e(ou) fonte de preço e(ou) validade do orçamento e(ou) modalidade de cálculo associados - B04.04",
IF(AND(I819&lt;&gt;"",OR(K819="",L819="",M819="",O815="")),"Preenchimento incompleto: empresa sem preço e(ou) fonte de preço e(ou) validade do orçamento e(ou) modalidade de cálculo associados - B04.05",
IF(AND(K815&lt;&gt;"",OR(I815="",L815="",M815="",O815="")),"Preenchimento incompleto: preço sem empresa e(ou) fonte do preço associados e(ou) validade do orçamento e(ou) modalidade de cálculo associados - B05.01",
IF(AND(K816&lt;&gt;"",OR(I816="",L816="",M816="",O815="")),"Preenchimento incompleto: preço sem empresa e(ou) fonte do preço associados e(ou) validade do orçamento e(ou) modalidade de cálculo associados - B05.02",
IF(AND(K817&lt;&gt;"",OR(I817="",L817="",M817="",O815="")),"Preenchimento incompleto: preço sem empresa e(ou) fonte do preço associados e(ou) validade do orçamento e(ou) modalidade de cálculo associados - B05.03",
IF(AND(K818&lt;&gt;"",OR(I818="",L818="",M818="",O815="")),"Preenchimento incompleto: preço sem empresa e(ou) fonte do preço associados e(ou) validade do orçamento e(ou) modalidade de cálculo associados - B05.04",
IF(AND(K819&lt;&gt;"",OR(I819="",L819="",M819="",O815="")),"Preenchimento incompleto: preço sem empresa e(ou) fonte do preço associados e(ou) validade do orçamento e(ou) modalidade de cálculo associados - B05.05",
IF(AND(L815&lt;&gt;"",OR(K815="",I815="",M815="",O815="")),"Preenchimento incompleto: fonte do preço sem empresa e(ou) preço associados e(ou) validade do orçamento e(ou) modalidade de cálculo associados - B06.01",
IF(AND(L816&lt;&gt;"",OR(K816="",I816="",M816="",O815="")),"Preenchimento incompleto: fonte do preço sem empresa e(ou) preço associados e(ou) validade do orçamento e(ou) modalidade de cálculo associados - B06.02",
IF(AND(L817&lt;&gt;"",OR(K817="",I817="",M817="",O815="")),"Preenchimento incompleto: fonte do preço sem empresa e(ou) preço associados e(ou) validade do orçamento e(ou) modalidade de cálculo associados - B06.03",
IF(AND(L818&lt;&gt;"",OR(K818="",I818="",M818="",O815="")),"Preenchimento incompleto: fonte do preço sem empresa e(ou) preço associados e(ou) validade do orçamento e(ou) modalidade de cálculo associados - B06.04",
IF(AND(L819&lt;&gt;"",OR(K819="",I819="",M819="",O815="")),"Preenchimento incompleto: fonte do preço sem empresa e(ou) preço associados e(ou) validade do orçamento e(ou) modalidade de cálculo associados - B06.05",
IF(AND(M815&lt;&gt;"",OR(K815="",I815="",L815="",O815="")),"Preenchimento incompleto: validade do orçamento sem empresa e(ou) preço associados e(ou) fonte do preço e(ou) modalidade de cálculo associados - B07.01",
IF(AND(M816&lt;&gt;"",OR(K816="",I816="",L816="",O815="")),"Preenchimento incompleto: validade do orçamento sem empresa e(ou) preço associados e(ou) fonte do preço e(ou) modalidade de cálculo associados - B07.02",
IF(AND(M817&lt;&gt;"",OR(K817="",I817="",L817="",O815="")),"Preenchimento incompleto: validade do orçamento sem empresa e(ou) preço associados e(ou) fonte do preço e(ou) modalidade de cálculo associados - B07.03",
IF(AND(M818&lt;&gt;"",OR(K818="",I818="",L818="",O815="")),"Preenchimento incompleto: validade do orçamento sem empresa e(ou) preço associados e(ou) fonte do preço e(ou) modalidade de cálculo associados - B07.04",
IF(AND(M819&lt;&gt;"",OR(K819="",I819="",L819="",O815="")),"Preenchimento incompleto: validade do orçamento sem empresa e(ou) preço associados e(ou) fonte do preço e(ou) modalidade de cálculo associados - B07.05",
IF(O815="","Preenchimento incompleto: modalidade de cálculo não informada - B08.01",
IF(V815="Erro: há repetição de empresa de mídia especializada para o item sendo precificado - B09.01a05","Erro: há repetição de empresa de mídia especializada para o item sendo precificado - B09.01a05",
IF(W815="Erro: há repetição de empresa de orçamento de empresa para o item sendo precificado - B10.01a05","Erro: há repetição de empresa de orçamento de empresa para o item sendo precificado - B10.01a05",
IF(X815="Erro: a fonte de preços informada é incompatível com compras governamentais - B11.01a05","Erro: a fonte de preços informada é incompatível com compras governamentais - B11.01a05",
IF(Y815="Erro: a fonte de preços informada é incompatível com compras governamentais - B12.01a05","Erro: a fonte de preços informada é incompatível com compras governamentais - B12.01a05",
IF(Z815="Erro: há linhas sendo puladas - B13.01a04","Erro: há linhas sendo puladas - B13.01a04",
IF(AA815="Erro: há linhas sendo puladas - B14.01a05","Erro: há linhas sendo puladas - B14.01a05",
IF(AB815="Erro: há linhas sendo puladas - B15.01a05","Erro: há linhas sendo puladas - B15.01a05",
IF(AC815="Erro: há linhas sendo puladas - B16.01a05","Erro: há linhas sendo puladas - B16.01a05",
IF(AND(P815&lt;&gt;"",P815=0),"Preenchimento incompleto: número de propostas válidas igual a zero - B17.01",
"Preenchimento correto"))))))))))))))))))))))))))))))))))</f>
        <v/>
      </c>
      <c r="U815" s="23"/>
      <c r="V815" s="121" t="str">
        <f t="shared" ref="V815" si="2881" xml:space="preserve">
IF(COUNTIFS(I815:I819,I815,L815:L819,"=Mídia especializada")&gt;1,"Erro: há repetição de empresa de mídia especializada para o item sendo precificado - B09.01a05",
IF(COUNTIFS(I815:I819,I816,L815:L819,"=Mídia especializada")&gt;1,"Erro: há repetição de empresa de mídia especializada para o item sendo precificado - B09.01a05",
IF(COUNTIFS(I815:I819,I817,L815:L819,"=Mídia especializada")&gt;1,"Erro: há repetição de empresa de mídia especializada para o item sendo precificado - B09.01a05",
IF(COUNTIFS(I815:I819,I818,L815:L819,"=Mídia especializada")&gt;1,"Erro: há repetição de empresa de mídia especializada para o item sendo precificado - B09.01a05",
IF(COUNTIFS(I815:I819,I819,L815:L819,"=Mídia especializada")&gt;1,"Erro: há repetição de empresa de mídia especializada para o item sendo precificado - B09.01a05",
"***")))))</f>
        <v>***</v>
      </c>
      <c r="W815" s="119" t="str">
        <f t="shared" ref="W815" si="2882" xml:space="preserve">
IF(COUNTIFS(I815:I819,I815,L815:L819,"=Orçamento de empresa")&gt;1,"Erro: há repetição de empresa de orçamento de empresa para o item sendo precificado - B10.01a05",
IF(COUNTIFS(I815:I819,I816,L815:L819,"=Orçamento de empresa")&gt;1,"Erro: há repetição de empresa de orçamento de empresa para o item sendo precificado - B10.01a05",
IF(COUNTIFS(I815:I819,I817,L815:L819,"=Orçamento de empresa")&gt;1,"Erro: há repetição de empresa de orçamento de empresa para o item sendo precificado - B10.01a05",
IF(COUNTIFS(I815:I819,I818,L815:L819,"=Orçamento de empresa")&gt;1,"Erro: há repetição de empresa de orçamento de empresa para o item sendo precificado - B10.01a05",
IF(COUNTIFS(I815:I819,I819,L815:L819,"=Orçamento de empresa")&gt;1,"Erro: há repetição de empresa de orçamento de empresa para o item sendo precificado - B10.01a05",
"***")))))</f>
        <v>***</v>
      </c>
      <c r="X815" s="119" t="str">
        <f t="shared" ref="X815" si="2883" xml:space="preserve">
IF(AND(I815="Compras governamentais",K815&lt;&gt;"",L815="Orçamento de empresa"),"Erro: a fonte de preços informada é incompatível com compras governamentais - B11.01a05",
IF(AND(I816="Compras governamentais",K816&lt;&gt;"",L816="Orçamento de empresa"),"Erro: a fonte de preços informada é incompatível com compras governamentais - B11.01a05",
IF(AND(I817="Compras governamentais",K817&lt;&gt;"",L817="Orçamento de empresa"),"Erro: a fonte de preços informada é incompatível com compras governamentais - B11.01a05",
IF(AND(I818="Compras governamentais",K818&lt;&gt;"",L818="Orçamento de empresa"),"Erro: a fonte de preços informada é incompatível com compras governamentais - B11.01a05",
IF(AND(I819="Compras governamentais",K819&lt;&gt;"",L819="Orçamento de empresa"),"Erro: a fonte de preços informada é incompatível com compras governamentais - B11.01a05",
"***")))))</f>
        <v>***</v>
      </c>
      <c r="Y815" s="119" t="str">
        <f t="shared" ref="Y815" si="2884" xml:space="preserve">
IF(AND(I815="Compras governamentais",K815&lt;&gt;"",L815="Mídia especializada"),"Erro: a fonte de preços informada é incompatível com compras governamentais - B12.01a05",
IF(AND(I816="Compras governamentais",K816&lt;&gt;"",L816="Mídia especializada"),"Erro: a fonte de preços informada é incompatível com compras governamentais - B12.01a05",
IF(AND(I817="Compras governamentais",K817&lt;&gt;"",L817="Mídia especializada"),"Erro: a fonte de preços informada é incompatível com compras governamentais - B12.01a05",
IF(AND(I818="Compras governamentais",K818&lt;&gt;"",L818="Mídia especializada"),"Erro: a fonte de preços informada é incompatível com compras governamentais - B12.01a05",
IF(AND(I819="Compras governamentais",K819&lt;&gt;"",L819="Mídia especializada"),"Erro: a fonte de preços informada é incompatível com compras governamentais - B12.01a05",
"***")))))</f>
        <v>***</v>
      </c>
      <c r="Z815" s="119" t="str">
        <f t="shared" ref="Z815" si="2885" xml:space="preserve">
IF(AND(I816&lt;&gt;"",OR(I815="")),"Erro: há linhas sendo puladas - B13.01a04",
IF(AND(I817&lt;&gt;"",OR(I815="",I816="")),"Erro: há linhas sendo puladas - B13.01a04",
IF(AND(I818&lt;&gt;"",OR(I815="",I816="",I817="")),"Erro: há linhas sendo puladas - B13.01a04",
IF(AND(I819&lt;&gt;"",OR(I815="",I816="",I817="",I818="")),"Erro: há linhas sendo puladas - B13.01a04",
"***"))))</f>
        <v>***</v>
      </c>
      <c r="AA815" s="119" t="str">
        <f t="shared" ref="AA815" si="2886" xml:space="preserve">
IF(AND(K816&lt;&gt;"",OR(K815="")),"Erro: há linhas sendo puladas - B14.01a05",
IF(AND(K817&lt;&gt;"",OR(K815="",K816="")),"Erro: há linhas sendo puladas - B14.01a05",
IF(AND(K818&lt;&gt;"",OR(K815="",K816="",K817="")),"Erro: há linhas sendo puladas - B14.01a05",
IF(AND(K819&lt;&gt;"",OR(K815="",K816="",K817="",K818="")),"Erro: há linhas sendo puladas - B14.01a05",
"***"))))</f>
        <v>***</v>
      </c>
      <c r="AB815" s="119" t="str">
        <f t="shared" ref="AB815" si="2887" xml:space="preserve">
IF(AND(L816&lt;&gt;"",OR(L815="")),"Erro: há linhas sendo puladas - B15.01a05",
IF(AND(L817&lt;&gt;"",OR(L815="",L816="")),"Erro: há linhas sendo puladas - B15.01a05",
IF(AND(L818&lt;&gt;"",OR(L815="",L816="",L817="")),"Erro: há linhas sendo puladas - B15.01a05",
IF(AND(L819&lt;&gt;"",OR(L815="",L816="",L817="",L818="")),"Erro: há linhas sendo puladas - B15.01a05",
"***"))))</f>
        <v>***</v>
      </c>
      <c r="AC815" s="119" t="str">
        <f t="shared" ref="AC815" si="2888" xml:space="preserve">
IF(AND(M816&lt;&gt;"",OR(M815="")),"Erro: há linhas sendo puladas - B16.01a05",
IF(AND(M817&lt;&gt;"",OR(M815="",M816="")),"Erro: há linhas sendo puladas - B16.01a05",
IF(AND(M818&lt;&gt;"",OR(M815="",M816="",M817="")),"Erro: há linhas sendo puladas - B16.01a05",
IF(AND(M819&lt;&gt;"",OR(M815="",M816="",M817="",M818="")),"Erro: há linhas sendo puladas - B16.01a05",
"***"))))</f>
        <v>***</v>
      </c>
      <c r="AD815" s="131" t="str">
        <f t="shared" ref="AD815" si="2889" xml:space="preserve">
IF(T815&lt;&gt;"Preenchimento correto","",
IF(K815="","",
IF(M815="Não válido","",
K815)))</f>
        <v/>
      </c>
    </row>
    <row r="816" spans="1:30" ht="15" customHeight="1">
      <c r="A816" s="291"/>
      <c r="B816" s="216"/>
      <c r="C816" s="217"/>
      <c r="D816" s="218"/>
      <c r="E816" s="219"/>
      <c r="F816" s="220"/>
      <c r="G816" s="221"/>
      <c r="H816" s="35">
        <v>2</v>
      </c>
      <c r="I816" s="172"/>
      <c r="J816" s="36" t="str">
        <f xml:space="preserve">
IF(I816="","",
VLOOKUP(I816,'BD EMPRES'!$B$8:$C$507,2,FALSE))</f>
        <v/>
      </c>
      <c r="K816" s="178"/>
      <c r="L816" s="179"/>
      <c r="M816" s="179"/>
      <c r="N816" s="180"/>
      <c r="O816" s="223"/>
      <c r="P816" s="228"/>
      <c r="Q816" s="230"/>
      <c r="R816" s="232"/>
      <c r="S816" s="234"/>
      <c r="T816" s="236"/>
      <c r="U816" s="23"/>
      <c r="V816" s="122"/>
      <c r="W816" s="118"/>
      <c r="X816" s="118"/>
      <c r="Y816" s="118"/>
      <c r="Z816" s="118"/>
      <c r="AA816" s="118"/>
      <c r="AB816" s="118"/>
      <c r="AC816" s="118"/>
      <c r="AD816" s="132" t="str">
        <f t="shared" ref="AD816" si="2890" xml:space="preserve">
IF(T815&lt;&gt;"Preenchimento correto","",
IF(K816="","",
IF(M816="Não válido","",
K816)))</f>
        <v/>
      </c>
    </row>
    <row r="817" spans="1:30" ht="15" customHeight="1">
      <c r="A817" s="291"/>
      <c r="B817" s="216"/>
      <c r="C817" s="217"/>
      <c r="D817" s="218"/>
      <c r="E817" s="219"/>
      <c r="F817" s="220"/>
      <c r="G817" s="221"/>
      <c r="H817" s="35">
        <v>3</v>
      </c>
      <c r="I817" s="172"/>
      <c r="J817" s="36" t="str">
        <f xml:space="preserve">
IF(I817="","",
VLOOKUP(I817,'BD EMPRES'!$B$8:$C$507,2,FALSE))</f>
        <v/>
      </c>
      <c r="K817" s="178"/>
      <c r="L817" s="179"/>
      <c r="M817" s="179"/>
      <c r="N817" s="180"/>
      <c r="O817" s="223"/>
      <c r="P817" s="228"/>
      <c r="Q817" s="230"/>
      <c r="R817" s="232"/>
      <c r="S817" s="234"/>
      <c r="T817" s="236"/>
      <c r="U817" s="23"/>
      <c r="V817" s="122"/>
      <c r="W817" s="118"/>
      <c r="X817" s="118"/>
      <c r="Y817" s="118"/>
      <c r="Z817" s="118"/>
      <c r="AA817" s="118"/>
      <c r="AB817" s="118"/>
      <c r="AC817" s="118"/>
      <c r="AD817" s="132" t="str">
        <f t="shared" ref="AD817" si="2891" xml:space="preserve">
IF(T815&lt;&gt;"Preenchimento correto","",
IF(K817="","",
IF(M817="Não válido","",
K817)))</f>
        <v/>
      </c>
    </row>
    <row r="818" spans="1:30" ht="15" customHeight="1">
      <c r="A818" s="291"/>
      <c r="B818" s="216"/>
      <c r="C818" s="217"/>
      <c r="D818" s="218"/>
      <c r="E818" s="219"/>
      <c r="F818" s="220"/>
      <c r="G818" s="221"/>
      <c r="H818" s="35">
        <v>4</v>
      </c>
      <c r="I818" s="172"/>
      <c r="J818" s="36" t="str">
        <f xml:space="preserve">
IF(I818="","",
VLOOKUP(I818,'BD EMPRES'!$B$8:$C$507,2,FALSE))</f>
        <v/>
      </c>
      <c r="K818" s="178"/>
      <c r="L818" s="179"/>
      <c r="M818" s="179"/>
      <c r="N818" s="180"/>
      <c r="O818" s="223"/>
      <c r="P818" s="228"/>
      <c r="Q818" s="230"/>
      <c r="R818" s="232"/>
      <c r="S818" s="234"/>
      <c r="T818" s="236"/>
      <c r="U818" s="23"/>
      <c r="V818" s="122"/>
      <c r="W818" s="118"/>
      <c r="X818" s="118"/>
      <c r="Y818" s="118"/>
      <c r="Z818" s="118"/>
      <c r="AA818" s="118"/>
      <c r="AB818" s="118"/>
      <c r="AC818" s="118"/>
      <c r="AD818" s="132" t="str">
        <f t="shared" ref="AD818" si="2892" xml:space="preserve">
IF(T815&lt;&gt;"Preenchimento correto","",
IF(K818="","",
IF(M818="Não válido","",
K818)))</f>
        <v/>
      </c>
    </row>
    <row r="819" spans="1:30" ht="15" customHeight="1">
      <c r="A819" s="292"/>
      <c r="B819" s="216"/>
      <c r="C819" s="217"/>
      <c r="D819" s="218"/>
      <c r="E819" s="219"/>
      <c r="F819" s="220"/>
      <c r="G819" s="221"/>
      <c r="H819" s="37">
        <v>5</v>
      </c>
      <c r="I819" s="172"/>
      <c r="J819" s="38" t="str">
        <f xml:space="preserve">
IF(I819="","",
VLOOKUP(I819,'BD EMPRES'!$B$8:$C$507,2,FALSE))</f>
        <v/>
      </c>
      <c r="K819" s="183"/>
      <c r="L819" s="181"/>
      <c r="M819" s="181"/>
      <c r="N819" s="182"/>
      <c r="O819" s="224"/>
      <c r="P819" s="228"/>
      <c r="Q819" s="230"/>
      <c r="R819" s="232"/>
      <c r="S819" s="234"/>
      <c r="T819" s="236"/>
      <c r="U819" s="23"/>
      <c r="V819" s="133"/>
      <c r="W819" s="134"/>
      <c r="X819" s="134"/>
      <c r="Y819" s="134"/>
      <c r="Z819" s="134"/>
      <c r="AA819" s="134"/>
      <c r="AB819" s="134"/>
      <c r="AC819" s="134"/>
      <c r="AD819" s="135" t="str">
        <f t="shared" ref="AD819" si="2893" xml:space="preserve">
IF(T815&gt;"Preenchimento correto","",
IF(K819="","",
IF(M819="Não válido","",
K819)))</f>
        <v/>
      </c>
    </row>
    <row r="820" spans="1:30" ht="15" customHeight="1">
      <c r="A820" s="290"/>
      <c r="B820" s="216" t="str">
        <f>IF(OR('BD ITEM'!$Q174&lt;&gt;"Preenchimento correto"),"",'BD ITEM'!B174)</f>
        <v/>
      </c>
      <c r="C820" s="217" t="str">
        <f>IF(OR('BD ITEM'!$Q174&lt;&gt;"Preenchimento correto"),"",'BD ITEM'!C174)</f>
        <v/>
      </c>
      <c r="D820" s="218" t="str">
        <f>IF(OR('BD ITEM'!$Q174&lt;&gt;"Preenchimento correto"),"",'BD ITEM'!D174)</f>
        <v/>
      </c>
      <c r="E820" s="219" t="str">
        <f>IF(OR('BD ITEM'!$Q174&lt;&gt;"Preenchimento correto"),"",'BD ITEM'!J174)</f>
        <v/>
      </c>
      <c r="F820" s="220" t="str">
        <f>IF(OR('BD ITEM'!$Q174&lt;&gt;"Preenchimento correto"),"",'BD ITEM'!K174)</f>
        <v/>
      </c>
      <c r="G820" s="221" t="str">
        <f>IF(OR('BD ITEM'!$Q174&lt;&gt;"Preenchimento correto"),"",'BD ITEM'!L174)</f>
        <v/>
      </c>
      <c r="H820" s="39">
        <v>1</v>
      </c>
      <c r="I820" s="173"/>
      <c r="J820" s="34" t="str">
        <f xml:space="preserve">
IF(I820="","",
VLOOKUP(I820,'BD EMPRES'!$B$8:$C$507,2,FALSE))</f>
        <v/>
      </c>
      <c r="K820" s="175"/>
      <c r="L820" s="176"/>
      <c r="M820" s="176"/>
      <c r="N820" s="177"/>
      <c r="O820" s="222"/>
      <c r="P820" s="228" t="str">
        <f t="shared" ref="P820" si="2894" xml:space="preserve">
IF(AND(K820="",K821="",K822="",K823="",K824=""),"",
COUNTIFS(K820:K824,"&lt;&gt;""",M820:M824,"=Válido"))</f>
        <v/>
      </c>
      <c r="Q820" s="230" t="str">
        <f t="shared" ref="Q820" si="2895" xml:space="preserve">
IF(T820&lt;&gt;"Preenchimento correto","",
IF(P820=1,0,
IF(P820=0,"",
IF(P820="","",
ROUND(_xlfn.STDEV.S(AD820:AD824)/AVERAGE(AD820:AD824),4)))))</f>
        <v/>
      </c>
      <c r="R820" s="232" t="str">
        <f t="shared" ref="R820" si="2896" xml:space="preserve">
IF(T820&lt;&gt;"Preenchimento correto","",
IF(P820="","",
IF(P820=0,"",
IF(O820="","",
IF(O820="Menor valor",MIN(AD820:AD824),
IF(AND(O820="Tend. central",Q820&lt;=0.25),ROUND(AVERAGE(AD820:AD824),2),
IF(AND(O820="Tend. central",Q820&gt;0.25),ROUND(MEDIAN(AD820:AD824),2))))))))</f>
        <v/>
      </c>
      <c r="S820" s="234" t="str">
        <f t="shared" ref="S820" si="2897" xml:space="preserve">
IF(T820&lt;&gt;"Preenchimento correto","",
IF(O820="","",
IF(P820="","",
IF(P820=0,"",
IF(OR(G820="",R820=""),"",
G820*R820)))))</f>
        <v/>
      </c>
      <c r="T820" s="236" t="str">
        <f t="shared" ref="T820" si="2898" xml:space="preserve">
IF(AND(A820="",B820="",I820="",I821="",I822="",I823="",I824="",K820="",K821="",K822="",K823="",K824="",L820="",L821="",L822="",L823="",L824="",M820="",M821="",M822="",M823="",M824="",O820=""),"",
IF(A820="","Preenchimento incompleto: falta informar o ID SEC - B01.01",
IF(AND(A820&lt;&gt;"",B820&lt;&gt;"",I820="",I821="",I822="",I823="",I824="",K820="",K821="",K822="",K823="",K824="",L820="",L821="",L822="",L823="",L824="",M820="",M821="",M822="",M823="",M824="",O820=""),"Preenchimento incompleto: item sem nenhuma informação de empresa e preço e fonte de preço e validade do orçamento e modalidade de cálculo - B02.01",
IF(AND(B820="",OR(I820&lt;&gt;"",I821&lt;&gt;"",I822&lt;&gt;"",I823&lt;&gt;"",I824&lt;&gt;"",K820&lt;&gt;"",K821&lt;&gt;"",K822&lt;&gt;"",K823&lt;&gt;"",K824&lt;&gt;"",L820&lt;&gt;"",L821&lt;&gt;"",L822&lt;&gt;"",L823&lt;&gt;"",L824&lt;&gt;"",M820&lt;&gt;"",M821&lt;&gt;"",M822&lt;&gt;"",M823&lt;&gt;"",M824&lt;&gt;"",O820&lt;&gt;"")),"Erro: há empresa(s) e/ou preço(s) e/ou fonte(s) de preço e/ou validade(s) do orçamento e/ou modalidade de cálculo informados para item inexistente - B03.01",
IF(AND(I820&lt;&gt;"",OR(K820="",L820="",M820="",O820="")),"Preenchimento incompleto: empresa sem preço e(ou) fonte de preço e(ou) validade do orçamento e(ou) modalidade de cálculo associados - B04.01",
IF(AND(I821&lt;&gt;"",OR(K821="",L821="",M821="",O820="")),"Preenchimento incompleto: empresa sem preço e(ou) fonte de preço e(ou) validade do orçamento e(ou) modalidade de cálculo associados - B04.02",
IF(AND(I822&lt;&gt;"",OR(K822="",L822="",M822="",O820="")),"Preenchimento incompleto: empresa sem preço e(ou) fonte de preço e(ou) validade do orçamento e(ou) modalidade de cálculo associados - B04.03",
IF(AND(I823&lt;&gt;"",OR(K823="",L823="",M823="",O820="")),"Preenchimento incompleto: empresa sem preço e(ou) fonte de preço e(ou) validade do orçamento e(ou) modalidade de cálculo associados - B04.04",
IF(AND(I824&lt;&gt;"",OR(K824="",L824="",M824="",O820="")),"Preenchimento incompleto: empresa sem preço e(ou) fonte de preço e(ou) validade do orçamento e(ou) modalidade de cálculo associados - B04.05",
IF(AND(K820&lt;&gt;"",OR(I820="",L820="",M820="",O820="")),"Preenchimento incompleto: preço sem empresa e(ou) fonte do preço associados e(ou) validade do orçamento e(ou) modalidade de cálculo associados - B05.01",
IF(AND(K821&lt;&gt;"",OR(I821="",L821="",M821="",O820="")),"Preenchimento incompleto: preço sem empresa e(ou) fonte do preço associados e(ou) validade do orçamento e(ou) modalidade de cálculo associados - B05.02",
IF(AND(K822&lt;&gt;"",OR(I822="",L822="",M822="",O820="")),"Preenchimento incompleto: preço sem empresa e(ou) fonte do preço associados e(ou) validade do orçamento e(ou) modalidade de cálculo associados - B05.03",
IF(AND(K823&lt;&gt;"",OR(I823="",L823="",M823="",O820="")),"Preenchimento incompleto: preço sem empresa e(ou) fonte do preço associados e(ou) validade do orçamento e(ou) modalidade de cálculo associados - B05.04",
IF(AND(K824&lt;&gt;"",OR(I824="",L824="",M824="",O820="")),"Preenchimento incompleto: preço sem empresa e(ou) fonte do preço associados e(ou) validade do orçamento e(ou) modalidade de cálculo associados - B05.05",
IF(AND(L820&lt;&gt;"",OR(K820="",I820="",M820="",O820="")),"Preenchimento incompleto: fonte do preço sem empresa e(ou) preço associados e(ou) validade do orçamento e(ou) modalidade de cálculo associados - B06.01",
IF(AND(L821&lt;&gt;"",OR(K821="",I821="",M821="",O820="")),"Preenchimento incompleto: fonte do preço sem empresa e(ou) preço associados e(ou) validade do orçamento e(ou) modalidade de cálculo associados - B06.02",
IF(AND(L822&lt;&gt;"",OR(K822="",I822="",M822="",O820="")),"Preenchimento incompleto: fonte do preço sem empresa e(ou) preço associados e(ou) validade do orçamento e(ou) modalidade de cálculo associados - B06.03",
IF(AND(L823&lt;&gt;"",OR(K823="",I823="",M823="",O820="")),"Preenchimento incompleto: fonte do preço sem empresa e(ou) preço associados e(ou) validade do orçamento e(ou) modalidade de cálculo associados - B06.04",
IF(AND(L824&lt;&gt;"",OR(K824="",I824="",M824="",O820="")),"Preenchimento incompleto: fonte do preço sem empresa e(ou) preço associados e(ou) validade do orçamento e(ou) modalidade de cálculo associados - B06.05",
IF(AND(M820&lt;&gt;"",OR(K820="",I820="",L820="",O820="")),"Preenchimento incompleto: validade do orçamento sem empresa e(ou) preço associados e(ou) fonte do preço e(ou) modalidade de cálculo associados - B07.01",
IF(AND(M821&lt;&gt;"",OR(K821="",I821="",L821="",O820="")),"Preenchimento incompleto: validade do orçamento sem empresa e(ou) preço associados e(ou) fonte do preço e(ou) modalidade de cálculo associados - B07.02",
IF(AND(M822&lt;&gt;"",OR(K822="",I822="",L822="",O820="")),"Preenchimento incompleto: validade do orçamento sem empresa e(ou) preço associados e(ou) fonte do preço e(ou) modalidade de cálculo associados - B07.03",
IF(AND(M823&lt;&gt;"",OR(K823="",I823="",L823="",O820="")),"Preenchimento incompleto: validade do orçamento sem empresa e(ou) preço associados e(ou) fonte do preço e(ou) modalidade de cálculo associados - B07.04",
IF(AND(M824&lt;&gt;"",OR(K824="",I824="",L824="",O820="")),"Preenchimento incompleto: validade do orçamento sem empresa e(ou) preço associados e(ou) fonte do preço e(ou) modalidade de cálculo associados - B07.05",
IF(O820="","Preenchimento incompleto: modalidade de cálculo não informada - B08.01",
IF(V820="Erro: há repetição de empresa de mídia especializada para o item sendo precificado - B09.01a05","Erro: há repetição de empresa de mídia especializada para o item sendo precificado - B09.01a05",
IF(W820="Erro: há repetição de empresa de orçamento de empresa para o item sendo precificado - B10.01a05","Erro: há repetição de empresa de orçamento de empresa para o item sendo precificado - B10.01a05",
IF(X820="Erro: a fonte de preços informada é incompatível com compras governamentais - B11.01a05","Erro: a fonte de preços informada é incompatível com compras governamentais - B11.01a05",
IF(Y820="Erro: a fonte de preços informada é incompatível com compras governamentais - B12.01a05","Erro: a fonte de preços informada é incompatível com compras governamentais - B12.01a05",
IF(Z820="Erro: há linhas sendo puladas - B13.01a04","Erro: há linhas sendo puladas - B13.01a04",
IF(AA820="Erro: há linhas sendo puladas - B14.01a05","Erro: há linhas sendo puladas - B14.01a05",
IF(AB820="Erro: há linhas sendo puladas - B15.01a05","Erro: há linhas sendo puladas - B15.01a05",
IF(AC820="Erro: há linhas sendo puladas - B16.01a05","Erro: há linhas sendo puladas - B16.01a05",
IF(AND(P820&lt;&gt;"",P820=0),"Preenchimento incompleto: número de propostas válidas igual a zero - B17.01",
"Preenchimento correto"))))))))))))))))))))))))))))))))))</f>
        <v/>
      </c>
      <c r="U820" s="23"/>
      <c r="V820" s="121" t="str">
        <f t="shared" ref="V820" si="2899" xml:space="preserve">
IF(COUNTIFS(I820:I824,I820,L820:L824,"=Mídia especializada")&gt;1,"Erro: há repetição de empresa de mídia especializada para o item sendo precificado - B09.01a05",
IF(COUNTIFS(I820:I824,I821,L820:L824,"=Mídia especializada")&gt;1,"Erro: há repetição de empresa de mídia especializada para o item sendo precificado - B09.01a05",
IF(COUNTIFS(I820:I824,I822,L820:L824,"=Mídia especializada")&gt;1,"Erro: há repetição de empresa de mídia especializada para o item sendo precificado - B09.01a05",
IF(COUNTIFS(I820:I824,I823,L820:L824,"=Mídia especializada")&gt;1,"Erro: há repetição de empresa de mídia especializada para o item sendo precificado - B09.01a05",
IF(COUNTIFS(I820:I824,I824,L820:L824,"=Mídia especializada")&gt;1,"Erro: há repetição de empresa de mídia especializada para o item sendo precificado - B09.01a05",
"***")))))</f>
        <v>***</v>
      </c>
      <c r="W820" s="119" t="str">
        <f t="shared" ref="W820" si="2900" xml:space="preserve">
IF(COUNTIFS(I820:I824,I820,L820:L824,"=Orçamento de empresa")&gt;1,"Erro: há repetição de empresa de orçamento de empresa para o item sendo precificado - B10.01a05",
IF(COUNTIFS(I820:I824,I821,L820:L824,"=Orçamento de empresa")&gt;1,"Erro: há repetição de empresa de orçamento de empresa para o item sendo precificado - B10.01a05",
IF(COUNTIFS(I820:I824,I822,L820:L824,"=Orçamento de empresa")&gt;1,"Erro: há repetição de empresa de orçamento de empresa para o item sendo precificado - B10.01a05",
IF(COUNTIFS(I820:I824,I823,L820:L824,"=Orçamento de empresa")&gt;1,"Erro: há repetição de empresa de orçamento de empresa para o item sendo precificado - B10.01a05",
IF(COUNTIFS(I820:I824,I824,L820:L824,"=Orçamento de empresa")&gt;1,"Erro: há repetição de empresa de orçamento de empresa para o item sendo precificado - B10.01a05",
"***")))))</f>
        <v>***</v>
      </c>
      <c r="X820" s="119" t="str">
        <f t="shared" ref="X820" si="2901" xml:space="preserve">
IF(AND(I820="Compras governamentais",K820&lt;&gt;"",L820="Orçamento de empresa"),"Erro: a fonte de preços informada é incompatível com compras governamentais - B11.01a05",
IF(AND(I821="Compras governamentais",K821&lt;&gt;"",L821="Orçamento de empresa"),"Erro: a fonte de preços informada é incompatível com compras governamentais - B11.01a05",
IF(AND(I822="Compras governamentais",K822&lt;&gt;"",L822="Orçamento de empresa"),"Erro: a fonte de preços informada é incompatível com compras governamentais - B11.01a05",
IF(AND(I823="Compras governamentais",K823&lt;&gt;"",L823="Orçamento de empresa"),"Erro: a fonte de preços informada é incompatível com compras governamentais - B11.01a05",
IF(AND(I824="Compras governamentais",K824&lt;&gt;"",L824="Orçamento de empresa"),"Erro: a fonte de preços informada é incompatível com compras governamentais - B11.01a05",
"***")))))</f>
        <v>***</v>
      </c>
      <c r="Y820" s="119" t="str">
        <f t="shared" ref="Y820" si="2902" xml:space="preserve">
IF(AND(I820="Compras governamentais",K820&lt;&gt;"",L820="Mídia especializada"),"Erro: a fonte de preços informada é incompatível com compras governamentais - B12.01a05",
IF(AND(I821="Compras governamentais",K821&lt;&gt;"",L821="Mídia especializada"),"Erro: a fonte de preços informada é incompatível com compras governamentais - B12.01a05",
IF(AND(I822="Compras governamentais",K822&lt;&gt;"",L822="Mídia especializada"),"Erro: a fonte de preços informada é incompatível com compras governamentais - B12.01a05",
IF(AND(I823="Compras governamentais",K823&lt;&gt;"",L823="Mídia especializada"),"Erro: a fonte de preços informada é incompatível com compras governamentais - B12.01a05",
IF(AND(I824="Compras governamentais",K824&lt;&gt;"",L824="Mídia especializada"),"Erro: a fonte de preços informada é incompatível com compras governamentais - B12.01a05",
"***")))))</f>
        <v>***</v>
      </c>
      <c r="Z820" s="119" t="str">
        <f t="shared" ref="Z820" si="2903" xml:space="preserve">
IF(AND(I821&lt;&gt;"",OR(I820="")),"Erro: há linhas sendo puladas - B13.01a04",
IF(AND(I822&lt;&gt;"",OR(I820="",I821="")),"Erro: há linhas sendo puladas - B13.01a04",
IF(AND(I823&lt;&gt;"",OR(I820="",I821="",I822="")),"Erro: há linhas sendo puladas - B13.01a04",
IF(AND(I824&lt;&gt;"",OR(I820="",I821="",I822="",I823="")),"Erro: há linhas sendo puladas - B13.01a04",
"***"))))</f>
        <v>***</v>
      </c>
      <c r="AA820" s="119" t="str">
        <f t="shared" ref="AA820" si="2904" xml:space="preserve">
IF(AND(K821&lt;&gt;"",OR(K820="")),"Erro: há linhas sendo puladas - B14.01a05",
IF(AND(K822&lt;&gt;"",OR(K820="",K821="")),"Erro: há linhas sendo puladas - B14.01a05",
IF(AND(K823&lt;&gt;"",OR(K820="",K821="",K822="")),"Erro: há linhas sendo puladas - B14.01a05",
IF(AND(K824&lt;&gt;"",OR(K820="",K821="",K822="",K823="")),"Erro: há linhas sendo puladas - B14.01a05",
"***"))))</f>
        <v>***</v>
      </c>
      <c r="AB820" s="119" t="str">
        <f t="shared" ref="AB820" si="2905" xml:space="preserve">
IF(AND(L821&lt;&gt;"",OR(L820="")),"Erro: há linhas sendo puladas - B15.01a05",
IF(AND(L822&lt;&gt;"",OR(L820="",L821="")),"Erro: há linhas sendo puladas - B15.01a05",
IF(AND(L823&lt;&gt;"",OR(L820="",L821="",L822="")),"Erro: há linhas sendo puladas - B15.01a05",
IF(AND(L824&lt;&gt;"",OR(L820="",L821="",L822="",L823="")),"Erro: há linhas sendo puladas - B15.01a05",
"***"))))</f>
        <v>***</v>
      </c>
      <c r="AC820" s="119" t="str">
        <f t="shared" ref="AC820" si="2906" xml:space="preserve">
IF(AND(M821&lt;&gt;"",OR(M820="")),"Erro: há linhas sendo puladas - B16.01a05",
IF(AND(M822&lt;&gt;"",OR(M820="",M821="")),"Erro: há linhas sendo puladas - B16.01a05",
IF(AND(M823&lt;&gt;"",OR(M820="",M821="",M822="")),"Erro: há linhas sendo puladas - B16.01a05",
IF(AND(M824&lt;&gt;"",OR(M820="",M821="",M822="",M823="")),"Erro: há linhas sendo puladas - B16.01a05",
"***"))))</f>
        <v>***</v>
      </c>
      <c r="AD820" s="131" t="str">
        <f t="shared" ref="AD820" si="2907" xml:space="preserve">
IF(T820&lt;&gt;"Preenchimento correto","",
IF(K820="","",
IF(M820="Não válido","",
K820)))</f>
        <v/>
      </c>
    </row>
    <row r="821" spans="1:30" ht="15" customHeight="1">
      <c r="A821" s="291"/>
      <c r="B821" s="216"/>
      <c r="C821" s="217"/>
      <c r="D821" s="218"/>
      <c r="E821" s="219"/>
      <c r="F821" s="220"/>
      <c r="G821" s="221"/>
      <c r="H821" s="35">
        <v>2</v>
      </c>
      <c r="I821" s="172"/>
      <c r="J821" s="36" t="str">
        <f xml:space="preserve">
IF(I821="","",
VLOOKUP(I821,'BD EMPRES'!$B$8:$C$507,2,FALSE))</f>
        <v/>
      </c>
      <c r="K821" s="178"/>
      <c r="L821" s="179"/>
      <c r="M821" s="179"/>
      <c r="N821" s="180"/>
      <c r="O821" s="223"/>
      <c r="P821" s="228"/>
      <c r="Q821" s="230"/>
      <c r="R821" s="232"/>
      <c r="S821" s="234"/>
      <c r="T821" s="236"/>
      <c r="U821" s="23"/>
      <c r="V821" s="122"/>
      <c r="W821" s="118"/>
      <c r="X821" s="118"/>
      <c r="Y821" s="118"/>
      <c r="Z821" s="118"/>
      <c r="AA821" s="118"/>
      <c r="AB821" s="118"/>
      <c r="AC821" s="118"/>
      <c r="AD821" s="132" t="str">
        <f t="shared" ref="AD821" si="2908" xml:space="preserve">
IF(T820&lt;&gt;"Preenchimento correto","",
IF(K821="","",
IF(M821="Não válido","",
K821)))</f>
        <v/>
      </c>
    </row>
    <row r="822" spans="1:30" ht="15" customHeight="1">
      <c r="A822" s="291"/>
      <c r="B822" s="216"/>
      <c r="C822" s="217"/>
      <c r="D822" s="218"/>
      <c r="E822" s="219"/>
      <c r="F822" s="220"/>
      <c r="G822" s="221"/>
      <c r="H822" s="35">
        <v>3</v>
      </c>
      <c r="I822" s="172"/>
      <c r="J822" s="36" t="str">
        <f xml:space="preserve">
IF(I822="","",
VLOOKUP(I822,'BD EMPRES'!$B$8:$C$507,2,FALSE))</f>
        <v/>
      </c>
      <c r="K822" s="178"/>
      <c r="L822" s="179"/>
      <c r="M822" s="179"/>
      <c r="N822" s="180"/>
      <c r="O822" s="223"/>
      <c r="P822" s="228"/>
      <c r="Q822" s="230"/>
      <c r="R822" s="232"/>
      <c r="S822" s="234"/>
      <c r="T822" s="236"/>
      <c r="U822" s="23"/>
      <c r="V822" s="122"/>
      <c r="W822" s="118"/>
      <c r="X822" s="118"/>
      <c r="Y822" s="118"/>
      <c r="Z822" s="118"/>
      <c r="AA822" s="118"/>
      <c r="AB822" s="118"/>
      <c r="AC822" s="118"/>
      <c r="AD822" s="132" t="str">
        <f t="shared" ref="AD822" si="2909" xml:space="preserve">
IF(T820&lt;&gt;"Preenchimento correto","",
IF(K822="","",
IF(M822="Não válido","",
K822)))</f>
        <v/>
      </c>
    </row>
    <row r="823" spans="1:30" ht="15" customHeight="1">
      <c r="A823" s="291"/>
      <c r="B823" s="216"/>
      <c r="C823" s="217"/>
      <c r="D823" s="218"/>
      <c r="E823" s="219"/>
      <c r="F823" s="220"/>
      <c r="G823" s="221"/>
      <c r="H823" s="35">
        <v>4</v>
      </c>
      <c r="I823" s="172"/>
      <c r="J823" s="36" t="str">
        <f xml:space="preserve">
IF(I823="","",
VLOOKUP(I823,'BD EMPRES'!$B$8:$C$507,2,FALSE))</f>
        <v/>
      </c>
      <c r="K823" s="178"/>
      <c r="L823" s="179"/>
      <c r="M823" s="179"/>
      <c r="N823" s="180"/>
      <c r="O823" s="223"/>
      <c r="P823" s="228"/>
      <c r="Q823" s="230"/>
      <c r="R823" s="232"/>
      <c r="S823" s="234"/>
      <c r="T823" s="236"/>
      <c r="U823" s="23"/>
      <c r="V823" s="122"/>
      <c r="W823" s="118"/>
      <c r="X823" s="118"/>
      <c r="Y823" s="118"/>
      <c r="Z823" s="118"/>
      <c r="AA823" s="118"/>
      <c r="AB823" s="118"/>
      <c r="AC823" s="118"/>
      <c r="AD823" s="132" t="str">
        <f t="shared" ref="AD823" si="2910" xml:space="preserve">
IF(T820&lt;&gt;"Preenchimento correto","",
IF(K823="","",
IF(M823="Não válido","",
K823)))</f>
        <v/>
      </c>
    </row>
    <row r="824" spans="1:30" ht="15" customHeight="1">
      <c r="A824" s="292"/>
      <c r="B824" s="216"/>
      <c r="C824" s="217"/>
      <c r="D824" s="218"/>
      <c r="E824" s="219"/>
      <c r="F824" s="220"/>
      <c r="G824" s="221"/>
      <c r="H824" s="37">
        <v>5</v>
      </c>
      <c r="I824" s="172"/>
      <c r="J824" s="38" t="str">
        <f xml:space="preserve">
IF(I824="","",
VLOOKUP(I824,'BD EMPRES'!$B$8:$C$507,2,FALSE))</f>
        <v/>
      </c>
      <c r="K824" s="183"/>
      <c r="L824" s="181"/>
      <c r="M824" s="181"/>
      <c r="N824" s="182"/>
      <c r="O824" s="224"/>
      <c r="P824" s="228"/>
      <c r="Q824" s="230"/>
      <c r="R824" s="232"/>
      <c r="S824" s="234"/>
      <c r="T824" s="236"/>
      <c r="U824" s="23"/>
      <c r="V824" s="133"/>
      <c r="W824" s="134"/>
      <c r="X824" s="134"/>
      <c r="Y824" s="134"/>
      <c r="Z824" s="134"/>
      <c r="AA824" s="134"/>
      <c r="AB824" s="134"/>
      <c r="AC824" s="134"/>
      <c r="AD824" s="135" t="str">
        <f t="shared" ref="AD824" si="2911" xml:space="preserve">
IF(T820&gt;"Preenchimento correto","",
IF(K824="","",
IF(M824="Não válido","",
K824)))</f>
        <v/>
      </c>
    </row>
    <row r="825" spans="1:30" ht="15" customHeight="1">
      <c r="A825" s="290"/>
      <c r="B825" s="216" t="str">
        <f>IF(OR('BD ITEM'!$Q175&lt;&gt;"Preenchimento correto"),"",'BD ITEM'!B175)</f>
        <v/>
      </c>
      <c r="C825" s="217" t="str">
        <f>IF(OR('BD ITEM'!$Q175&lt;&gt;"Preenchimento correto"),"",'BD ITEM'!C175)</f>
        <v/>
      </c>
      <c r="D825" s="218" t="str">
        <f>IF(OR('BD ITEM'!$Q175&lt;&gt;"Preenchimento correto"),"",'BD ITEM'!D175)</f>
        <v/>
      </c>
      <c r="E825" s="219" t="str">
        <f>IF(OR('BD ITEM'!$Q175&lt;&gt;"Preenchimento correto"),"",'BD ITEM'!J175)</f>
        <v/>
      </c>
      <c r="F825" s="220" t="str">
        <f>IF(OR('BD ITEM'!$Q175&lt;&gt;"Preenchimento correto"),"",'BD ITEM'!K175)</f>
        <v/>
      </c>
      <c r="G825" s="221" t="str">
        <f>IF(OR('BD ITEM'!$Q175&lt;&gt;"Preenchimento correto"),"",'BD ITEM'!L175)</f>
        <v/>
      </c>
      <c r="H825" s="39">
        <v>1</v>
      </c>
      <c r="I825" s="173"/>
      <c r="J825" s="34" t="str">
        <f xml:space="preserve">
IF(I825="","",
VLOOKUP(I825,'BD EMPRES'!$B$8:$C$507,2,FALSE))</f>
        <v/>
      </c>
      <c r="K825" s="175"/>
      <c r="L825" s="176"/>
      <c r="M825" s="176"/>
      <c r="N825" s="177"/>
      <c r="O825" s="222"/>
      <c r="P825" s="228" t="str">
        <f t="shared" ref="P825" si="2912" xml:space="preserve">
IF(AND(K825="",K826="",K827="",K828="",K829=""),"",
COUNTIFS(K825:K829,"&lt;&gt;""",M825:M829,"=Válido"))</f>
        <v/>
      </c>
      <c r="Q825" s="230" t="str">
        <f t="shared" ref="Q825" si="2913" xml:space="preserve">
IF(T825&lt;&gt;"Preenchimento correto","",
IF(P825=1,0,
IF(P825=0,"",
IF(P825="","",
ROUND(_xlfn.STDEV.S(AD825:AD829)/AVERAGE(AD825:AD829),4)))))</f>
        <v/>
      </c>
      <c r="R825" s="232" t="str">
        <f t="shared" ref="R825" si="2914" xml:space="preserve">
IF(T825&lt;&gt;"Preenchimento correto","",
IF(P825="","",
IF(P825=0,"",
IF(O825="","",
IF(O825="Menor valor",MIN(AD825:AD829),
IF(AND(O825="Tend. central",Q825&lt;=0.25),ROUND(AVERAGE(AD825:AD829),2),
IF(AND(O825="Tend. central",Q825&gt;0.25),ROUND(MEDIAN(AD825:AD829),2))))))))</f>
        <v/>
      </c>
      <c r="S825" s="234" t="str">
        <f t="shared" ref="S825" si="2915" xml:space="preserve">
IF(T825&lt;&gt;"Preenchimento correto","",
IF(O825="","",
IF(P825="","",
IF(P825=0,"",
IF(OR(G825="",R825=""),"",
G825*R825)))))</f>
        <v/>
      </c>
      <c r="T825" s="236" t="str">
        <f t="shared" ref="T825" si="2916" xml:space="preserve">
IF(AND(A825="",B825="",I825="",I826="",I827="",I828="",I829="",K825="",K826="",K827="",K828="",K829="",L825="",L826="",L827="",L828="",L829="",M825="",M826="",M827="",M828="",M829="",O825=""),"",
IF(A825="","Preenchimento incompleto: falta informar o ID SEC - B01.01",
IF(AND(A825&lt;&gt;"",B825&lt;&gt;"",I825="",I826="",I827="",I828="",I829="",K825="",K826="",K827="",K828="",K829="",L825="",L826="",L827="",L828="",L829="",M825="",M826="",M827="",M828="",M829="",O825=""),"Preenchimento incompleto: item sem nenhuma informação de empresa e preço e fonte de preço e validade do orçamento e modalidade de cálculo - B02.01",
IF(AND(B825="",OR(I825&lt;&gt;"",I826&lt;&gt;"",I827&lt;&gt;"",I828&lt;&gt;"",I829&lt;&gt;"",K825&lt;&gt;"",K826&lt;&gt;"",K827&lt;&gt;"",K828&lt;&gt;"",K829&lt;&gt;"",L825&lt;&gt;"",L826&lt;&gt;"",L827&lt;&gt;"",L828&lt;&gt;"",L829&lt;&gt;"",M825&lt;&gt;"",M826&lt;&gt;"",M827&lt;&gt;"",M828&lt;&gt;"",M829&lt;&gt;"",O825&lt;&gt;"")),"Erro: há empresa(s) e/ou preço(s) e/ou fonte(s) de preço e/ou validade(s) do orçamento e/ou modalidade de cálculo informados para item inexistente - B03.01",
IF(AND(I825&lt;&gt;"",OR(K825="",L825="",M825="",O825="")),"Preenchimento incompleto: empresa sem preço e(ou) fonte de preço e(ou) validade do orçamento e(ou) modalidade de cálculo associados - B04.01",
IF(AND(I826&lt;&gt;"",OR(K826="",L826="",M826="",O825="")),"Preenchimento incompleto: empresa sem preço e(ou) fonte de preço e(ou) validade do orçamento e(ou) modalidade de cálculo associados - B04.02",
IF(AND(I827&lt;&gt;"",OR(K827="",L827="",M827="",O825="")),"Preenchimento incompleto: empresa sem preço e(ou) fonte de preço e(ou) validade do orçamento e(ou) modalidade de cálculo associados - B04.03",
IF(AND(I828&lt;&gt;"",OR(K828="",L828="",M828="",O825="")),"Preenchimento incompleto: empresa sem preço e(ou) fonte de preço e(ou) validade do orçamento e(ou) modalidade de cálculo associados - B04.04",
IF(AND(I829&lt;&gt;"",OR(K829="",L829="",M829="",O825="")),"Preenchimento incompleto: empresa sem preço e(ou) fonte de preço e(ou) validade do orçamento e(ou) modalidade de cálculo associados - B04.05",
IF(AND(K825&lt;&gt;"",OR(I825="",L825="",M825="",O825="")),"Preenchimento incompleto: preço sem empresa e(ou) fonte do preço associados e(ou) validade do orçamento e(ou) modalidade de cálculo associados - B05.01",
IF(AND(K826&lt;&gt;"",OR(I826="",L826="",M826="",O825="")),"Preenchimento incompleto: preço sem empresa e(ou) fonte do preço associados e(ou) validade do orçamento e(ou) modalidade de cálculo associados - B05.02",
IF(AND(K827&lt;&gt;"",OR(I827="",L827="",M827="",O825="")),"Preenchimento incompleto: preço sem empresa e(ou) fonte do preço associados e(ou) validade do orçamento e(ou) modalidade de cálculo associados - B05.03",
IF(AND(K828&lt;&gt;"",OR(I828="",L828="",M828="",O825="")),"Preenchimento incompleto: preço sem empresa e(ou) fonte do preço associados e(ou) validade do orçamento e(ou) modalidade de cálculo associados - B05.04",
IF(AND(K829&lt;&gt;"",OR(I829="",L829="",M829="",O825="")),"Preenchimento incompleto: preço sem empresa e(ou) fonte do preço associados e(ou) validade do orçamento e(ou) modalidade de cálculo associados - B05.05",
IF(AND(L825&lt;&gt;"",OR(K825="",I825="",M825="",O825="")),"Preenchimento incompleto: fonte do preço sem empresa e(ou) preço associados e(ou) validade do orçamento e(ou) modalidade de cálculo associados - B06.01",
IF(AND(L826&lt;&gt;"",OR(K826="",I826="",M826="",O825="")),"Preenchimento incompleto: fonte do preço sem empresa e(ou) preço associados e(ou) validade do orçamento e(ou) modalidade de cálculo associados - B06.02",
IF(AND(L827&lt;&gt;"",OR(K827="",I827="",M827="",O825="")),"Preenchimento incompleto: fonte do preço sem empresa e(ou) preço associados e(ou) validade do orçamento e(ou) modalidade de cálculo associados - B06.03",
IF(AND(L828&lt;&gt;"",OR(K828="",I828="",M828="",O825="")),"Preenchimento incompleto: fonte do preço sem empresa e(ou) preço associados e(ou) validade do orçamento e(ou) modalidade de cálculo associados - B06.04",
IF(AND(L829&lt;&gt;"",OR(K829="",I829="",M829="",O825="")),"Preenchimento incompleto: fonte do preço sem empresa e(ou) preço associados e(ou) validade do orçamento e(ou) modalidade de cálculo associados - B06.05",
IF(AND(M825&lt;&gt;"",OR(K825="",I825="",L825="",O825="")),"Preenchimento incompleto: validade do orçamento sem empresa e(ou) preço associados e(ou) fonte do preço e(ou) modalidade de cálculo associados - B07.01",
IF(AND(M826&lt;&gt;"",OR(K826="",I826="",L826="",O825="")),"Preenchimento incompleto: validade do orçamento sem empresa e(ou) preço associados e(ou) fonte do preço e(ou) modalidade de cálculo associados - B07.02",
IF(AND(M827&lt;&gt;"",OR(K827="",I827="",L827="",O825="")),"Preenchimento incompleto: validade do orçamento sem empresa e(ou) preço associados e(ou) fonte do preço e(ou) modalidade de cálculo associados - B07.03",
IF(AND(M828&lt;&gt;"",OR(K828="",I828="",L828="",O825="")),"Preenchimento incompleto: validade do orçamento sem empresa e(ou) preço associados e(ou) fonte do preço e(ou) modalidade de cálculo associados - B07.04",
IF(AND(M829&lt;&gt;"",OR(K829="",I829="",L829="",O825="")),"Preenchimento incompleto: validade do orçamento sem empresa e(ou) preço associados e(ou) fonte do preço e(ou) modalidade de cálculo associados - B07.05",
IF(O825="","Preenchimento incompleto: modalidade de cálculo não informada - B08.01",
IF(V825="Erro: há repetição de empresa de mídia especializada para o item sendo precificado - B09.01a05","Erro: há repetição de empresa de mídia especializada para o item sendo precificado - B09.01a05",
IF(W825="Erro: há repetição de empresa de orçamento de empresa para o item sendo precificado - B10.01a05","Erro: há repetição de empresa de orçamento de empresa para o item sendo precificado - B10.01a05",
IF(X825="Erro: a fonte de preços informada é incompatível com compras governamentais - B11.01a05","Erro: a fonte de preços informada é incompatível com compras governamentais - B11.01a05",
IF(Y825="Erro: a fonte de preços informada é incompatível com compras governamentais - B12.01a05","Erro: a fonte de preços informada é incompatível com compras governamentais - B12.01a05",
IF(Z825="Erro: há linhas sendo puladas - B13.01a04","Erro: há linhas sendo puladas - B13.01a04",
IF(AA825="Erro: há linhas sendo puladas - B14.01a05","Erro: há linhas sendo puladas - B14.01a05",
IF(AB825="Erro: há linhas sendo puladas - B15.01a05","Erro: há linhas sendo puladas - B15.01a05",
IF(AC825="Erro: há linhas sendo puladas - B16.01a05","Erro: há linhas sendo puladas - B16.01a05",
IF(AND(P825&lt;&gt;"",P825=0),"Preenchimento incompleto: número de propostas válidas igual a zero - B17.01",
"Preenchimento correto"))))))))))))))))))))))))))))))))))</f>
        <v/>
      </c>
      <c r="U825" s="23"/>
      <c r="V825" s="121" t="str">
        <f t="shared" ref="V825" si="2917" xml:space="preserve">
IF(COUNTIFS(I825:I829,I825,L825:L829,"=Mídia especializada")&gt;1,"Erro: há repetição de empresa de mídia especializada para o item sendo precificado - B09.01a05",
IF(COUNTIFS(I825:I829,I826,L825:L829,"=Mídia especializada")&gt;1,"Erro: há repetição de empresa de mídia especializada para o item sendo precificado - B09.01a05",
IF(COUNTIFS(I825:I829,I827,L825:L829,"=Mídia especializada")&gt;1,"Erro: há repetição de empresa de mídia especializada para o item sendo precificado - B09.01a05",
IF(COUNTIFS(I825:I829,I828,L825:L829,"=Mídia especializada")&gt;1,"Erro: há repetição de empresa de mídia especializada para o item sendo precificado - B09.01a05",
IF(COUNTIFS(I825:I829,I829,L825:L829,"=Mídia especializada")&gt;1,"Erro: há repetição de empresa de mídia especializada para o item sendo precificado - B09.01a05",
"***")))))</f>
        <v>***</v>
      </c>
      <c r="W825" s="119" t="str">
        <f t="shared" ref="W825" si="2918" xml:space="preserve">
IF(COUNTIFS(I825:I829,I825,L825:L829,"=Orçamento de empresa")&gt;1,"Erro: há repetição de empresa de orçamento de empresa para o item sendo precificado - B10.01a05",
IF(COUNTIFS(I825:I829,I826,L825:L829,"=Orçamento de empresa")&gt;1,"Erro: há repetição de empresa de orçamento de empresa para o item sendo precificado - B10.01a05",
IF(COUNTIFS(I825:I829,I827,L825:L829,"=Orçamento de empresa")&gt;1,"Erro: há repetição de empresa de orçamento de empresa para o item sendo precificado - B10.01a05",
IF(COUNTIFS(I825:I829,I828,L825:L829,"=Orçamento de empresa")&gt;1,"Erro: há repetição de empresa de orçamento de empresa para o item sendo precificado - B10.01a05",
IF(COUNTIFS(I825:I829,I829,L825:L829,"=Orçamento de empresa")&gt;1,"Erro: há repetição de empresa de orçamento de empresa para o item sendo precificado - B10.01a05",
"***")))))</f>
        <v>***</v>
      </c>
      <c r="X825" s="119" t="str">
        <f t="shared" ref="X825" si="2919" xml:space="preserve">
IF(AND(I825="Compras governamentais",K825&lt;&gt;"",L825="Orçamento de empresa"),"Erro: a fonte de preços informada é incompatível com compras governamentais - B11.01a05",
IF(AND(I826="Compras governamentais",K826&lt;&gt;"",L826="Orçamento de empresa"),"Erro: a fonte de preços informada é incompatível com compras governamentais - B11.01a05",
IF(AND(I827="Compras governamentais",K827&lt;&gt;"",L827="Orçamento de empresa"),"Erro: a fonte de preços informada é incompatível com compras governamentais - B11.01a05",
IF(AND(I828="Compras governamentais",K828&lt;&gt;"",L828="Orçamento de empresa"),"Erro: a fonte de preços informada é incompatível com compras governamentais - B11.01a05",
IF(AND(I829="Compras governamentais",K829&lt;&gt;"",L829="Orçamento de empresa"),"Erro: a fonte de preços informada é incompatível com compras governamentais - B11.01a05",
"***")))))</f>
        <v>***</v>
      </c>
      <c r="Y825" s="119" t="str">
        <f t="shared" ref="Y825" si="2920" xml:space="preserve">
IF(AND(I825="Compras governamentais",K825&lt;&gt;"",L825="Mídia especializada"),"Erro: a fonte de preços informada é incompatível com compras governamentais - B12.01a05",
IF(AND(I826="Compras governamentais",K826&lt;&gt;"",L826="Mídia especializada"),"Erro: a fonte de preços informada é incompatível com compras governamentais - B12.01a05",
IF(AND(I827="Compras governamentais",K827&lt;&gt;"",L827="Mídia especializada"),"Erro: a fonte de preços informada é incompatível com compras governamentais - B12.01a05",
IF(AND(I828="Compras governamentais",K828&lt;&gt;"",L828="Mídia especializada"),"Erro: a fonte de preços informada é incompatível com compras governamentais - B12.01a05",
IF(AND(I829="Compras governamentais",K829&lt;&gt;"",L829="Mídia especializada"),"Erro: a fonte de preços informada é incompatível com compras governamentais - B12.01a05",
"***")))))</f>
        <v>***</v>
      </c>
      <c r="Z825" s="119" t="str">
        <f t="shared" ref="Z825" si="2921" xml:space="preserve">
IF(AND(I826&lt;&gt;"",OR(I825="")),"Erro: há linhas sendo puladas - B13.01a04",
IF(AND(I827&lt;&gt;"",OR(I825="",I826="")),"Erro: há linhas sendo puladas - B13.01a04",
IF(AND(I828&lt;&gt;"",OR(I825="",I826="",I827="")),"Erro: há linhas sendo puladas - B13.01a04",
IF(AND(I829&lt;&gt;"",OR(I825="",I826="",I827="",I828="")),"Erro: há linhas sendo puladas - B13.01a04",
"***"))))</f>
        <v>***</v>
      </c>
      <c r="AA825" s="119" t="str">
        <f t="shared" ref="AA825" si="2922" xml:space="preserve">
IF(AND(K826&lt;&gt;"",OR(K825="")),"Erro: há linhas sendo puladas - B14.01a05",
IF(AND(K827&lt;&gt;"",OR(K825="",K826="")),"Erro: há linhas sendo puladas - B14.01a05",
IF(AND(K828&lt;&gt;"",OR(K825="",K826="",K827="")),"Erro: há linhas sendo puladas - B14.01a05",
IF(AND(K829&lt;&gt;"",OR(K825="",K826="",K827="",K828="")),"Erro: há linhas sendo puladas - B14.01a05",
"***"))))</f>
        <v>***</v>
      </c>
      <c r="AB825" s="119" t="str">
        <f t="shared" ref="AB825" si="2923" xml:space="preserve">
IF(AND(L826&lt;&gt;"",OR(L825="")),"Erro: há linhas sendo puladas - B15.01a05",
IF(AND(L827&lt;&gt;"",OR(L825="",L826="")),"Erro: há linhas sendo puladas - B15.01a05",
IF(AND(L828&lt;&gt;"",OR(L825="",L826="",L827="")),"Erro: há linhas sendo puladas - B15.01a05",
IF(AND(L829&lt;&gt;"",OR(L825="",L826="",L827="",L828="")),"Erro: há linhas sendo puladas - B15.01a05",
"***"))))</f>
        <v>***</v>
      </c>
      <c r="AC825" s="119" t="str">
        <f t="shared" ref="AC825" si="2924" xml:space="preserve">
IF(AND(M826&lt;&gt;"",OR(M825="")),"Erro: há linhas sendo puladas - B16.01a05",
IF(AND(M827&lt;&gt;"",OR(M825="",M826="")),"Erro: há linhas sendo puladas - B16.01a05",
IF(AND(M828&lt;&gt;"",OR(M825="",M826="",M827="")),"Erro: há linhas sendo puladas - B16.01a05",
IF(AND(M829&lt;&gt;"",OR(M825="",M826="",M827="",M828="")),"Erro: há linhas sendo puladas - B16.01a05",
"***"))))</f>
        <v>***</v>
      </c>
      <c r="AD825" s="131" t="str">
        <f t="shared" ref="AD825" si="2925" xml:space="preserve">
IF(T825&lt;&gt;"Preenchimento correto","",
IF(K825="","",
IF(M825="Não válido","",
K825)))</f>
        <v/>
      </c>
    </row>
    <row r="826" spans="1:30" ht="15" customHeight="1">
      <c r="A826" s="291"/>
      <c r="B826" s="216"/>
      <c r="C826" s="217"/>
      <c r="D826" s="218"/>
      <c r="E826" s="219"/>
      <c r="F826" s="220"/>
      <c r="G826" s="221"/>
      <c r="H826" s="35">
        <v>2</v>
      </c>
      <c r="I826" s="172"/>
      <c r="J826" s="36" t="str">
        <f xml:space="preserve">
IF(I826="","",
VLOOKUP(I826,'BD EMPRES'!$B$8:$C$507,2,FALSE))</f>
        <v/>
      </c>
      <c r="K826" s="178"/>
      <c r="L826" s="179"/>
      <c r="M826" s="179"/>
      <c r="N826" s="180"/>
      <c r="O826" s="223"/>
      <c r="P826" s="228"/>
      <c r="Q826" s="230"/>
      <c r="R826" s="232"/>
      <c r="S826" s="234"/>
      <c r="T826" s="236"/>
      <c r="U826" s="23"/>
      <c r="V826" s="122"/>
      <c r="W826" s="118"/>
      <c r="X826" s="118"/>
      <c r="Y826" s="118"/>
      <c r="Z826" s="118"/>
      <c r="AA826" s="118"/>
      <c r="AB826" s="118"/>
      <c r="AC826" s="118"/>
      <c r="AD826" s="132" t="str">
        <f t="shared" ref="AD826" si="2926" xml:space="preserve">
IF(T825&lt;&gt;"Preenchimento correto","",
IF(K826="","",
IF(M826="Não válido","",
K826)))</f>
        <v/>
      </c>
    </row>
    <row r="827" spans="1:30" ht="15" customHeight="1">
      <c r="A827" s="291"/>
      <c r="B827" s="216"/>
      <c r="C827" s="217"/>
      <c r="D827" s="218"/>
      <c r="E827" s="219"/>
      <c r="F827" s="220"/>
      <c r="G827" s="221"/>
      <c r="H827" s="35">
        <v>3</v>
      </c>
      <c r="I827" s="172"/>
      <c r="J827" s="36" t="str">
        <f xml:space="preserve">
IF(I827="","",
VLOOKUP(I827,'BD EMPRES'!$B$8:$C$507,2,FALSE))</f>
        <v/>
      </c>
      <c r="K827" s="178"/>
      <c r="L827" s="179"/>
      <c r="M827" s="179"/>
      <c r="N827" s="180"/>
      <c r="O827" s="223"/>
      <c r="P827" s="228"/>
      <c r="Q827" s="230"/>
      <c r="R827" s="232"/>
      <c r="S827" s="234"/>
      <c r="T827" s="236"/>
      <c r="U827" s="23"/>
      <c r="V827" s="122"/>
      <c r="W827" s="118"/>
      <c r="X827" s="118"/>
      <c r="Y827" s="118"/>
      <c r="Z827" s="118"/>
      <c r="AA827" s="118"/>
      <c r="AB827" s="118"/>
      <c r="AC827" s="118"/>
      <c r="AD827" s="132" t="str">
        <f t="shared" ref="AD827" si="2927" xml:space="preserve">
IF(T825&lt;&gt;"Preenchimento correto","",
IF(K827="","",
IF(M827="Não válido","",
K827)))</f>
        <v/>
      </c>
    </row>
    <row r="828" spans="1:30" ht="15" customHeight="1">
      <c r="A828" s="291"/>
      <c r="B828" s="216"/>
      <c r="C828" s="217"/>
      <c r="D828" s="218"/>
      <c r="E828" s="219"/>
      <c r="F828" s="220"/>
      <c r="G828" s="221"/>
      <c r="H828" s="35">
        <v>4</v>
      </c>
      <c r="I828" s="172"/>
      <c r="J828" s="36" t="str">
        <f xml:space="preserve">
IF(I828="","",
VLOOKUP(I828,'BD EMPRES'!$B$8:$C$507,2,FALSE))</f>
        <v/>
      </c>
      <c r="K828" s="178"/>
      <c r="L828" s="179"/>
      <c r="M828" s="179"/>
      <c r="N828" s="180"/>
      <c r="O828" s="223"/>
      <c r="P828" s="228"/>
      <c r="Q828" s="230"/>
      <c r="R828" s="232"/>
      <c r="S828" s="234"/>
      <c r="T828" s="236"/>
      <c r="U828" s="23"/>
      <c r="V828" s="122"/>
      <c r="W828" s="118"/>
      <c r="X828" s="118"/>
      <c r="Y828" s="118"/>
      <c r="Z828" s="118"/>
      <c r="AA828" s="118"/>
      <c r="AB828" s="118"/>
      <c r="AC828" s="118"/>
      <c r="AD828" s="132" t="str">
        <f t="shared" ref="AD828" si="2928" xml:space="preserve">
IF(T825&lt;&gt;"Preenchimento correto","",
IF(K828="","",
IF(M828="Não válido","",
K828)))</f>
        <v/>
      </c>
    </row>
    <row r="829" spans="1:30" ht="15" customHeight="1">
      <c r="A829" s="292"/>
      <c r="B829" s="216"/>
      <c r="C829" s="217"/>
      <c r="D829" s="218"/>
      <c r="E829" s="219"/>
      <c r="F829" s="220"/>
      <c r="G829" s="221"/>
      <c r="H829" s="37">
        <v>5</v>
      </c>
      <c r="I829" s="172"/>
      <c r="J829" s="38" t="str">
        <f xml:space="preserve">
IF(I829="","",
VLOOKUP(I829,'BD EMPRES'!$B$8:$C$507,2,FALSE))</f>
        <v/>
      </c>
      <c r="K829" s="183"/>
      <c r="L829" s="181"/>
      <c r="M829" s="181"/>
      <c r="N829" s="182"/>
      <c r="O829" s="224"/>
      <c r="P829" s="228"/>
      <c r="Q829" s="230"/>
      <c r="R829" s="232"/>
      <c r="S829" s="234"/>
      <c r="T829" s="236"/>
      <c r="U829" s="23"/>
      <c r="V829" s="133"/>
      <c r="W829" s="134"/>
      <c r="X829" s="134"/>
      <c r="Y829" s="134"/>
      <c r="Z829" s="134"/>
      <c r="AA829" s="134"/>
      <c r="AB829" s="134"/>
      <c r="AC829" s="134"/>
      <c r="AD829" s="135" t="str">
        <f t="shared" ref="AD829" si="2929" xml:space="preserve">
IF(T825&gt;"Preenchimento correto","",
IF(K829="","",
IF(M829="Não válido","",
K829)))</f>
        <v/>
      </c>
    </row>
    <row r="830" spans="1:30" ht="15" customHeight="1">
      <c r="A830" s="290"/>
      <c r="B830" s="216" t="str">
        <f>IF(OR('BD ITEM'!$Q176&lt;&gt;"Preenchimento correto"),"",'BD ITEM'!B176)</f>
        <v/>
      </c>
      <c r="C830" s="217" t="str">
        <f>IF(OR('BD ITEM'!$Q176&lt;&gt;"Preenchimento correto"),"",'BD ITEM'!C176)</f>
        <v/>
      </c>
      <c r="D830" s="218" t="str">
        <f>IF(OR('BD ITEM'!$Q176&lt;&gt;"Preenchimento correto"),"",'BD ITEM'!D176)</f>
        <v/>
      </c>
      <c r="E830" s="219" t="str">
        <f>IF(OR('BD ITEM'!$Q176&lt;&gt;"Preenchimento correto"),"",'BD ITEM'!J176)</f>
        <v/>
      </c>
      <c r="F830" s="220" t="str">
        <f>IF(OR('BD ITEM'!$Q176&lt;&gt;"Preenchimento correto"),"",'BD ITEM'!K176)</f>
        <v/>
      </c>
      <c r="G830" s="221" t="str">
        <f>IF(OR('BD ITEM'!$Q176&lt;&gt;"Preenchimento correto"),"",'BD ITEM'!L176)</f>
        <v/>
      </c>
      <c r="H830" s="39">
        <v>1</v>
      </c>
      <c r="I830" s="173"/>
      <c r="J830" s="34" t="str">
        <f xml:space="preserve">
IF(I830="","",
VLOOKUP(I830,'BD EMPRES'!$B$8:$C$507,2,FALSE))</f>
        <v/>
      </c>
      <c r="K830" s="175"/>
      <c r="L830" s="176"/>
      <c r="M830" s="176"/>
      <c r="N830" s="177"/>
      <c r="O830" s="222"/>
      <c r="P830" s="228" t="str">
        <f t="shared" ref="P830" si="2930" xml:space="preserve">
IF(AND(K830="",K831="",K832="",K833="",K834=""),"",
COUNTIFS(K830:K834,"&lt;&gt;""",M830:M834,"=Válido"))</f>
        <v/>
      </c>
      <c r="Q830" s="230" t="str">
        <f t="shared" ref="Q830" si="2931" xml:space="preserve">
IF(T830&lt;&gt;"Preenchimento correto","",
IF(P830=1,0,
IF(P830=0,"",
IF(P830="","",
ROUND(_xlfn.STDEV.S(AD830:AD834)/AVERAGE(AD830:AD834),4)))))</f>
        <v/>
      </c>
      <c r="R830" s="232" t="str">
        <f t="shared" ref="R830" si="2932" xml:space="preserve">
IF(T830&lt;&gt;"Preenchimento correto","",
IF(P830="","",
IF(P830=0,"",
IF(O830="","",
IF(O830="Menor valor",MIN(AD830:AD834),
IF(AND(O830="Tend. central",Q830&lt;=0.25),ROUND(AVERAGE(AD830:AD834),2),
IF(AND(O830="Tend. central",Q830&gt;0.25),ROUND(MEDIAN(AD830:AD834),2))))))))</f>
        <v/>
      </c>
      <c r="S830" s="234" t="str">
        <f t="shared" ref="S830" si="2933" xml:space="preserve">
IF(T830&lt;&gt;"Preenchimento correto","",
IF(O830="","",
IF(P830="","",
IF(P830=0,"",
IF(OR(G830="",R830=""),"",
G830*R830)))))</f>
        <v/>
      </c>
      <c r="T830" s="236" t="str">
        <f t="shared" ref="T830" si="2934" xml:space="preserve">
IF(AND(A830="",B830="",I830="",I831="",I832="",I833="",I834="",K830="",K831="",K832="",K833="",K834="",L830="",L831="",L832="",L833="",L834="",M830="",M831="",M832="",M833="",M834="",O830=""),"",
IF(A830="","Preenchimento incompleto: falta informar o ID SEC - B01.01",
IF(AND(A830&lt;&gt;"",B830&lt;&gt;"",I830="",I831="",I832="",I833="",I834="",K830="",K831="",K832="",K833="",K834="",L830="",L831="",L832="",L833="",L834="",M830="",M831="",M832="",M833="",M834="",O830=""),"Preenchimento incompleto: item sem nenhuma informação de empresa e preço e fonte de preço e validade do orçamento e modalidade de cálculo - B02.01",
IF(AND(B830="",OR(I830&lt;&gt;"",I831&lt;&gt;"",I832&lt;&gt;"",I833&lt;&gt;"",I834&lt;&gt;"",K830&lt;&gt;"",K831&lt;&gt;"",K832&lt;&gt;"",K833&lt;&gt;"",K834&lt;&gt;"",L830&lt;&gt;"",L831&lt;&gt;"",L832&lt;&gt;"",L833&lt;&gt;"",L834&lt;&gt;"",M830&lt;&gt;"",M831&lt;&gt;"",M832&lt;&gt;"",M833&lt;&gt;"",M834&lt;&gt;"",O830&lt;&gt;"")),"Erro: há empresa(s) e/ou preço(s) e/ou fonte(s) de preço e/ou validade(s) do orçamento e/ou modalidade de cálculo informados para item inexistente - B03.01",
IF(AND(I830&lt;&gt;"",OR(K830="",L830="",M830="",O830="")),"Preenchimento incompleto: empresa sem preço e(ou) fonte de preço e(ou) validade do orçamento e(ou) modalidade de cálculo associados - B04.01",
IF(AND(I831&lt;&gt;"",OR(K831="",L831="",M831="",O830="")),"Preenchimento incompleto: empresa sem preço e(ou) fonte de preço e(ou) validade do orçamento e(ou) modalidade de cálculo associados - B04.02",
IF(AND(I832&lt;&gt;"",OR(K832="",L832="",M832="",O830="")),"Preenchimento incompleto: empresa sem preço e(ou) fonte de preço e(ou) validade do orçamento e(ou) modalidade de cálculo associados - B04.03",
IF(AND(I833&lt;&gt;"",OR(K833="",L833="",M833="",O830="")),"Preenchimento incompleto: empresa sem preço e(ou) fonte de preço e(ou) validade do orçamento e(ou) modalidade de cálculo associados - B04.04",
IF(AND(I834&lt;&gt;"",OR(K834="",L834="",M834="",O830="")),"Preenchimento incompleto: empresa sem preço e(ou) fonte de preço e(ou) validade do orçamento e(ou) modalidade de cálculo associados - B04.05",
IF(AND(K830&lt;&gt;"",OR(I830="",L830="",M830="",O830="")),"Preenchimento incompleto: preço sem empresa e(ou) fonte do preço associados e(ou) validade do orçamento e(ou) modalidade de cálculo associados - B05.01",
IF(AND(K831&lt;&gt;"",OR(I831="",L831="",M831="",O830="")),"Preenchimento incompleto: preço sem empresa e(ou) fonte do preço associados e(ou) validade do orçamento e(ou) modalidade de cálculo associados - B05.02",
IF(AND(K832&lt;&gt;"",OR(I832="",L832="",M832="",O830="")),"Preenchimento incompleto: preço sem empresa e(ou) fonte do preço associados e(ou) validade do orçamento e(ou) modalidade de cálculo associados - B05.03",
IF(AND(K833&lt;&gt;"",OR(I833="",L833="",M833="",O830="")),"Preenchimento incompleto: preço sem empresa e(ou) fonte do preço associados e(ou) validade do orçamento e(ou) modalidade de cálculo associados - B05.04",
IF(AND(K834&lt;&gt;"",OR(I834="",L834="",M834="",O830="")),"Preenchimento incompleto: preço sem empresa e(ou) fonte do preço associados e(ou) validade do orçamento e(ou) modalidade de cálculo associados - B05.05",
IF(AND(L830&lt;&gt;"",OR(K830="",I830="",M830="",O830="")),"Preenchimento incompleto: fonte do preço sem empresa e(ou) preço associados e(ou) validade do orçamento e(ou) modalidade de cálculo associados - B06.01",
IF(AND(L831&lt;&gt;"",OR(K831="",I831="",M831="",O830="")),"Preenchimento incompleto: fonte do preço sem empresa e(ou) preço associados e(ou) validade do orçamento e(ou) modalidade de cálculo associados - B06.02",
IF(AND(L832&lt;&gt;"",OR(K832="",I832="",M832="",O830="")),"Preenchimento incompleto: fonte do preço sem empresa e(ou) preço associados e(ou) validade do orçamento e(ou) modalidade de cálculo associados - B06.03",
IF(AND(L833&lt;&gt;"",OR(K833="",I833="",M833="",O830="")),"Preenchimento incompleto: fonte do preço sem empresa e(ou) preço associados e(ou) validade do orçamento e(ou) modalidade de cálculo associados - B06.04",
IF(AND(L834&lt;&gt;"",OR(K834="",I834="",M834="",O830="")),"Preenchimento incompleto: fonte do preço sem empresa e(ou) preço associados e(ou) validade do orçamento e(ou) modalidade de cálculo associados - B06.05",
IF(AND(M830&lt;&gt;"",OR(K830="",I830="",L830="",O830="")),"Preenchimento incompleto: validade do orçamento sem empresa e(ou) preço associados e(ou) fonte do preço e(ou) modalidade de cálculo associados - B07.01",
IF(AND(M831&lt;&gt;"",OR(K831="",I831="",L831="",O830="")),"Preenchimento incompleto: validade do orçamento sem empresa e(ou) preço associados e(ou) fonte do preço e(ou) modalidade de cálculo associados - B07.02",
IF(AND(M832&lt;&gt;"",OR(K832="",I832="",L832="",O830="")),"Preenchimento incompleto: validade do orçamento sem empresa e(ou) preço associados e(ou) fonte do preço e(ou) modalidade de cálculo associados - B07.03",
IF(AND(M833&lt;&gt;"",OR(K833="",I833="",L833="",O830="")),"Preenchimento incompleto: validade do orçamento sem empresa e(ou) preço associados e(ou) fonte do preço e(ou) modalidade de cálculo associados - B07.04",
IF(AND(M834&lt;&gt;"",OR(K834="",I834="",L834="",O830="")),"Preenchimento incompleto: validade do orçamento sem empresa e(ou) preço associados e(ou) fonte do preço e(ou) modalidade de cálculo associados - B07.05",
IF(O830="","Preenchimento incompleto: modalidade de cálculo não informada - B08.01",
IF(V830="Erro: há repetição de empresa de mídia especializada para o item sendo precificado - B09.01a05","Erro: há repetição de empresa de mídia especializada para o item sendo precificado - B09.01a05",
IF(W830="Erro: há repetição de empresa de orçamento de empresa para o item sendo precificado - B10.01a05","Erro: há repetição de empresa de orçamento de empresa para o item sendo precificado - B10.01a05",
IF(X830="Erro: a fonte de preços informada é incompatível com compras governamentais - B11.01a05","Erro: a fonte de preços informada é incompatível com compras governamentais - B11.01a05",
IF(Y830="Erro: a fonte de preços informada é incompatível com compras governamentais - B12.01a05","Erro: a fonte de preços informada é incompatível com compras governamentais - B12.01a05",
IF(Z830="Erro: há linhas sendo puladas - B13.01a04","Erro: há linhas sendo puladas - B13.01a04",
IF(AA830="Erro: há linhas sendo puladas - B14.01a05","Erro: há linhas sendo puladas - B14.01a05",
IF(AB830="Erro: há linhas sendo puladas - B15.01a05","Erro: há linhas sendo puladas - B15.01a05",
IF(AC830="Erro: há linhas sendo puladas - B16.01a05","Erro: há linhas sendo puladas - B16.01a05",
IF(AND(P830&lt;&gt;"",P830=0),"Preenchimento incompleto: número de propostas válidas igual a zero - B17.01",
"Preenchimento correto"))))))))))))))))))))))))))))))))))</f>
        <v/>
      </c>
      <c r="U830" s="23"/>
      <c r="V830" s="121" t="str">
        <f t="shared" ref="V830" si="2935" xml:space="preserve">
IF(COUNTIFS(I830:I834,I830,L830:L834,"=Mídia especializada")&gt;1,"Erro: há repetição de empresa de mídia especializada para o item sendo precificado - B09.01a05",
IF(COUNTIFS(I830:I834,I831,L830:L834,"=Mídia especializada")&gt;1,"Erro: há repetição de empresa de mídia especializada para o item sendo precificado - B09.01a05",
IF(COUNTIFS(I830:I834,I832,L830:L834,"=Mídia especializada")&gt;1,"Erro: há repetição de empresa de mídia especializada para o item sendo precificado - B09.01a05",
IF(COUNTIFS(I830:I834,I833,L830:L834,"=Mídia especializada")&gt;1,"Erro: há repetição de empresa de mídia especializada para o item sendo precificado - B09.01a05",
IF(COUNTIFS(I830:I834,I834,L830:L834,"=Mídia especializada")&gt;1,"Erro: há repetição de empresa de mídia especializada para o item sendo precificado - B09.01a05",
"***")))))</f>
        <v>***</v>
      </c>
      <c r="W830" s="119" t="str">
        <f t="shared" ref="W830" si="2936" xml:space="preserve">
IF(COUNTIFS(I830:I834,I830,L830:L834,"=Orçamento de empresa")&gt;1,"Erro: há repetição de empresa de orçamento de empresa para o item sendo precificado - B10.01a05",
IF(COUNTIFS(I830:I834,I831,L830:L834,"=Orçamento de empresa")&gt;1,"Erro: há repetição de empresa de orçamento de empresa para o item sendo precificado - B10.01a05",
IF(COUNTIFS(I830:I834,I832,L830:L834,"=Orçamento de empresa")&gt;1,"Erro: há repetição de empresa de orçamento de empresa para o item sendo precificado - B10.01a05",
IF(COUNTIFS(I830:I834,I833,L830:L834,"=Orçamento de empresa")&gt;1,"Erro: há repetição de empresa de orçamento de empresa para o item sendo precificado - B10.01a05",
IF(COUNTIFS(I830:I834,I834,L830:L834,"=Orçamento de empresa")&gt;1,"Erro: há repetição de empresa de orçamento de empresa para o item sendo precificado - B10.01a05",
"***")))))</f>
        <v>***</v>
      </c>
      <c r="X830" s="119" t="str">
        <f t="shared" ref="X830" si="2937" xml:space="preserve">
IF(AND(I830="Compras governamentais",K830&lt;&gt;"",L830="Orçamento de empresa"),"Erro: a fonte de preços informada é incompatível com compras governamentais - B11.01a05",
IF(AND(I831="Compras governamentais",K831&lt;&gt;"",L831="Orçamento de empresa"),"Erro: a fonte de preços informada é incompatível com compras governamentais - B11.01a05",
IF(AND(I832="Compras governamentais",K832&lt;&gt;"",L832="Orçamento de empresa"),"Erro: a fonte de preços informada é incompatível com compras governamentais - B11.01a05",
IF(AND(I833="Compras governamentais",K833&lt;&gt;"",L833="Orçamento de empresa"),"Erro: a fonte de preços informada é incompatível com compras governamentais - B11.01a05",
IF(AND(I834="Compras governamentais",K834&lt;&gt;"",L834="Orçamento de empresa"),"Erro: a fonte de preços informada é incompatível com compras governamentais - B11.01a05",
"***")))))</f>
        <v>***</v>
      </c>
      <c r="Y830" s="119" t="str">
        <f t="shared" ref="Y830" si="2938" xml:space="preserve">
IF(AND(I830="Compras governamentais",K830&lt;&gt;"",L830="Mídia especializada"),"Erro: a fonte de preços informada é incompatível com compras governamentais - B12.01a05",
IF(AND(I831="Compras governamentais",K831&lt;&gt;"",L831="Mídia especializada"),"Erro: a fonte de preços informada é incompatível com compras governamentais - B12.01a05",
IF(AND(I832="Compras governamentais",K832&lt;&gt;"",L832="Mídia especializada"),"Erro: a fonte de preços informada é incompatível com compras governamentais - B12.01a05",
IF(AND(I833="Compras governamentais",K833&lt;&gt;"",L833="Mídia especializada"),"Erro: a fonte de preços informada é incompatível com compras governamentais - B12.01a05",
IF(AND(I834="Compras governamentais",K834&lt;&gt;"",L834="Mídia especializada"),"Erro: a fonte de preços informada é incompatível com compras governamentais - B12.01a05",
"***")))))</f>
        <v>***</v>
      </c>
      <c r="Z830" s="119" t="str">
        <f t="shared" ref="Z830" si="2939" xml:space="preserve">
IF(AND(I831&lt;&gt;"",OR(I830="")),"Erro: há linhas sendo puladas - B13.01a04",
IF(AND(I832&lt;&gt;"",OR(I830="",I831="")),"Erro: há linhas sendo puladas - B13.01a04",
IF(AND(I833&lt;&gt;"",OR(I830="",I831="",I832="")),"Erro: há linhas sendo puladas - B13.01a04",
IF(AND(I834&lt;&gt;"",OR(I830="",I831="",I832="",I833="")),"Erro: há linhas sendo puladas - B13.01a04",
"***"))))</f>
        <v>***</v>
      </c>
      <c r="AA830" s="119" t="str">
        <f t="shared" ref="AA830" si="2940" xml:space="preserve">
IF(AND(K831&lt;&gt;"",OR(K830="")),"Erro: há linhas sendo puladas - B14.01a05",
IF(AND(K832&lt;&gt;"",OR(K830="",K831="")),"Erro: há linhas sendo puladas - B14.01a05",
IF(AND(K833&lt;&gt;"",OR(K830="",K831="",K832="")),"Erro: há linhas sendo puladas - B14.01a05",
IF(AND(K834&lt;&gt;"",OR(K830="",K831="",K832="",K833="")),"Erro: há linhas sendo puladas - B14.01a05",
"***"))))</f>
        <v>***</v>
      </c>
      <c r="AB830" s="119" t="str">
        <f t="shared" ref="AB830" si="2941" xml:space="preserve">
IF(AND(L831&lt;&gt;"",OR(L830="")),"Erro: há linhas sendo puladas - B15.01a05",
IF(AND(L832&lt;&gt;"",OR(L830="",L831="")),"Erro: há linhas sendo puladas - B15.01a05",
IF(AND(L833&lt;&gt;"",OR(L830="",L831="",L832="")),"Erro: há linhas sendo puladas - B15.01a05",
IF(AND(L834&lt;&gt;"",OR(L830="",L831="",L832="",L833="")),"Erro: há linhas sendo puladas - B15.01a05",
"***"))))</f>
        <v>***</v>
      </c>
      <c r="AC830" s="119" t="str">
        <f t="shared" ref="AC830" si="2942" xml:space="preserve">
IF(AND(M831&lt;&gt;"",OR(M830="")),"Erro: há linhas sendo puladas - B16.01a05",
IF(AND(M832&lt;&gt;"",OR(M830="",M831="")),"Erro: há linhas sendo puladas - B16.01a05",
IF(AND(M833&lt;&gt;"",OR(M830="",M831="",M832="")),"Erro: há linhas sendo puladas - B16.01a05",
IF(AND(M834&lt;&gt;"",OR(M830="",M831="",M832="",M833="")),"Erro: há linhas sendo puladas - B16.01a05",
"***"))))</f>
        <v>***</v>
      </c>
      <c r="AD830" s="131" t="str">
        <f t="shared" ref="AD830" si="2943" xml:space="preserve">
IF(T830&lt;&gt;"Preenchimento correto","",
IF(K830="","",
IF(M830="Não válido","",
K830)))</f>
        <v/>
      </c>
    </row>
    <row r="831" spans="1:30" ht="15" customHeight="1">
      <c r="A831" s="291"/>
      <c r="B831" s="216"/>
      <c r="C831" s="217"/>
      <c r="D831" s="218"/>
      <c r="E831" s="219"/>
      <c r="F831" s="220"/>
      <c r="G831" s="221"/>
      <c r="H831" s="35">
        <v>2</v>
      </c>
      <c r="I831" s="172"/>
      <c r="J831" s="36" t="str">
        <f xml:space="preserve">
IF(I831="","",
VLOOKUP(I831,'BD EMPRES'!$B$8:$C$507,2,FALSE))</f>
        <v/>
      </c>
      <c r="K831" s="178"/>
      <c r="L831" s="179"/>
      <c r="M831" s="179"/>
      <c r="N831" s="180"/>
      <c r="O831" s="223"/>
      <c r="P831" s="228"/>
      <c r="Q831" s="230"/>
      <c r="R831" s="232"/>
      <c r="S831" s="234"/>
      <c r="T831" s="236"/>
      <c r="U831" s="23"/>
      <c r="V831" s="122"/>
      <c r="W831" s="118"/>
      <c r="X831" s="118"/>
      <c r="Y831" s="118"/>
      <c r="Z831" s="118"/>
      <c r="AA831" s="118"/>
      <c r="AB831" s="118"/>
      <c r="AC831" s="118"/>
      <c r="AD831" s="132" t="str">
        <f t="shared" ref="AD831" si="2944" xml:space="preserve">
IF(T830&lt;&gt;"Preenchimento correto","",
IF(K831="","",
IF(M831="Não válido","",
K831)))</f>
        <v/>
      </c>
    </row>
    <row r="832" spans="1:30" ht="15" customHeight="1">
      <c r="A832" s="291"/>
      <c r="B832" s="216"/>
      <c r="C832" s="217"/>
      <c r="D832" s="218"/>
      <c r="E832" s="219"/>
      <c r="F832" s="220"/>
      <c r="G832" s="221"/>
      <c r="H832" s="35">
        <v>3</v>
      </c>
      <c r="I832" s="172"/>
      <c r="J832" s="36" t="str">
        <f xml:space="preserve">
IF(I832="","",
VLOOKUP(I832,'BD EMPRES'!$B$8:$C$507,2,FALSE))</f>
        <v/>
      </c>
      <c r="K832" s="178"/>
      <c r="L832" s="179"/>
      <c r="M832" s="179"/>
      <c r="N832" s="180"/>
      <c r="O832" s="223"/>
      <c r="P832" s="228"/>
      <c r="Q832" s="230"/>
      <c r="R832" s="232"/>
      <c r="S832" s="234"/>
      <c r="T832" s="236"/>
      <c r="U832" s="23"/>
      <c r="V832" s="122"/>
      <c r="W832" s="118"/>
      <c r="X832" s="118"/>
      <c r="Y832" s="118"/>
      <c r="Z832" s="118"/>
      <c r="AA832" s="118"/>
      <c r="AB832" s="118"/>
      <c r="AC832" s="118"/>
      <c r="AD832" s="132" t="str">
        <f t="shared" ref="AD832" si="2945" xml:space="preserve">
IF(T830&lt;&gt;"Preenchimento correto","",
IF(K832="","",
IF(M832="Não válido","",
K832)))</f>
        <v/>
      </c>
    </row>
    <row r="833" spans="1:30" ht="15" customHeight="1">
      <c r="A833" s="291"/>
      <c r="B833" s="216"/>
      <c r="C833" s="217"/>
      <c r="D833" s="218"/>
      <c r="E833" s="219"/>
      <c r="F833" s="220"/>
      <c r="G833" s="221"/>
      <c r="H833" s="35">
        <v>4</v>
      </c>
      <c r="I833" s="172"/>
      <c r="J833" s="36" t="str">
        <f xml:space="preserve">
IF(I833="","",
VLOOKUP(I833,'BD EMPRES'!$B$8:$C$507,2,FALSE))</f>
        <v/>
      </c>
      <c r="K833" s="178"/>
      <c r="L833" s="179"/>
      <c r="M833" s="179"/>
      <c r="N833" s="180"/>
      <c r="O833" s="223"/>
      <c r="P833" s="228"/>
      <c r="Q833" s="230"/>
      <c r="R833" s="232"/>
      <c r="S833" s="234"/>
      <c r="T833" s="236"/>
      <c r="U833" s="23"/>
      <c r="V833" s="122"/>
      <c r="W833" s="118"/>
      <c r="X833" s="118"/>
      <c r="Y833" s="118"/>
      <c r="Z833" s="118"/>
      <c r="AA833" s="118"/>
      <c r="AB833" s="118"/>
      <c r="AC833" s="118"/>
      <c r="AD833" s="132" t="str">
        <f t="shared" ref="AD833" si="2946" xml:space="preserve">
IF(T830&lt;&gt;"Preenchimento correto","",
IF(K833="","",
IF(M833="Não válido","",
K833)))</f>
        <v/>
      </c>
    </row>
    <row r="834" spans="1:30" ht="15" customHeight="1">
      <c r="A834" s="292"/>
      <c r="B834" s="216"/>
      <c r="C834" s="217"/>
      <c r="D834" s="218"/>
      <c r="E834" s="219"/>
      <c r="F834" s="220"/>
      <c r="G834" s="221"/>
      <c r="H834" s="37">
        <v>5</v>
      </c>
      <c r="I834" s="172"/>
      <c r="J834" s="38" t="str">
        <f xml:space="preserve">
IF(I834="","",
VLOOKUP(I834,'BD EMPRES'!$B$8:$C$507,2,FALSE))</f>
        <v/>
      </c>
      <c r="K834" s="183"/>
      <c r="L834" s="181"/>
      <c r="M834" s="181"/>
      <c r="N834" s="182"/>
      <c r="O834" s="224"/>
      <c r="P834" s="228"/>
      <c r="Q834" s="230"/>
      <c r="R834" s="232"/>
      <c r="S834" s="234"/>
      <c r="T834" s="236"/>
      <c r="U834" s="23"/>
      <c r="V834" s="133"/>
      <c r="W834" s="134"/>
      <c r="X834" s="134"/>
      <c r="Y834" s="134"/>
      <c r="Z834" s="134"/>
      <c r="AA834" s="134"/>
      <c r="AB834" s="134"/>
      <c r="AC834" s="134"/>
      <c r="AD834" s="135" t="str">
        <f t="shared" ref="AD834" si="2947" xml:space="preserve">
IF(T830&gt;"Preenchimento correto","",
IF(K834="","",
IF(M834="Não válido","",
K834)))</f>
        <v/>
      </c>
    </row>
    <row r="835" spans="1:30" ht="15" customHeight="1">
      <c r="A835" s="290"/>
      <c r="B835" s="216" t="str">
        <f>IF(OR('BD ITEM'!$Q177&lt;&gt;"Preenchimento correto"),"",'BD ITEM'!B177)</f>
        <v/>
      </c>
      <c r="C835" s="217" t="str">
        <f>IF(OR('BD ITEM'!$Q177&lt;&gt;"Preenchimento correto"),"",'BD ITEM'!C177)</f>
        <v/>
      </c>
      <c r="D835" s="218" t="str">
        <f>IF(OR('BD ITEM'!$Q177&lt;&gt;"Preenchimento correto"),"",'BD ITEM'!D177)</f>
        <v/>
      </c>
      <c r="E835" s="219" t="str">
        <f>IF(OR('BD ITEM'!$Q177&lt;&gt;"Preenchimento correto"),"",'BD ITEM'!J177)</f>
        <v/>
      </c>
      <c r="F835" s="220" t="str">
        <f>IF(OR('BD ITEM'!$Q177&lt;&gt;"Preenchimento correto"),"",'BD ITEM'!K177)</f>
        <v/>
      </c>
      <c r="G835" s="221" t="str">
        <f>IF(OR('BD ITEM'!$Q177&lt;&gt;"Preenchimento correto"),"",'BD ITEM'!L177)</f>
        <v/>
      </c>
      <c r="H835" s="39">
        <v>1</v>
      </c>
      <c r="I835" s="173"/>
      <c r="J835" s="34" t="str">
        <f xml:space="preserve">
IF(I835="","",
VLOOKUP(I835,'BD EMPRES'!$B$8:$C$507,2,FALSE))</f>
        <v/>
      </c>
      <c r="K835" s="175"/>
      <c r="L835" s="176"/>
      <c r="M835" s="176"/>
      <c r="N835" s="177"/>
      <c r="O835" s="222"/>
      <c r="P835" s="228" t="str">
        <f t="shared" ref="P835" si="2948" xml:space="preserve">
IF(AND(K835="",K836="",K837="",K838="",K839=""),"",
COUNTIFS(K835:K839,"&lt;&gt;""",M835:M839,"=Válido"))</f>
        <v/>
      </c>
      <c r="Q835" s="230" t="str">
        <f t="shared" ref="Q835" si="2949" xml:space="preserve">
IF(T835&lt;&gt;"Preenchimento correto","",
IF(P835=1,0,
IF(P835=0,"",
IF(P835="","",
ROUND(_xlfn.STDEV.S(AD835:AD839)/AVERAGE(AD835:AD839),4)))))</f>
        <v/>
      </c>
      <c r="R835" s="232" t="str">
        <f t="shared" ref="R835" si="2950" xml:space="preserve">
IF(T835&lt;&gt;"Preenchimento correto","",
IF(P835="","",
IF(P835=0,"",
IF(O835="","",
IF(O835="Menor valor",MIN(AD835:AD839),
IF(AND(O835="Tend. central",Q835&lt;=0.25),ROUND(AVERAGE(AD835:AD839),2),
IF(AND(O835="Tend. central",Q835&gt;0.25),ROUND(MEDIAN(AD835:AD839),2))))))))</f>
        <v/>
      </c>
      <c r="S835" s="234" t="str">
        <f t="shared" ref="S835" si="2951" xml:space="preserve">
IF(T835&lt;&gt;"Preenchimento correto","",
IF(O835="","",
IF(P835="","",
IF(P835=0,"",
IF(OR(G835="",R835=""),"",
G835*R835)))))</f>
        <v/>
      </c>
      <c r="T835" s="236" t="str">
        <f t="shared" ref="T835" si="2952" xml:space="preserve">
IF(AND(A835="",B835="",I835="",I836="",I837="",I838="",I839="",K835="",K836="",K837="",K838="",K839="",L835="",L836="",L837="",L838="",L839="",M835="",M836="",M837="",M838="",M839="",O835=""),"",
IF(A835="","Preenchimento incompleto: falta informar o ID SEC - B01.01",
IF(AND(A835&lt;&gt;"",B835&lt;&gt;"",I835="",I836="",I837="",I838="",I839="",K835="",K836="",K837="",K838="",K839="",L835="",L836="",L837="",L838="",L839="",M835="",M836="",M837="",M838="",M839="",O835=""),"Preenchimento incompleto: item sem nenhuma informação de empresa e preço e fonte de preço e validade do orçamento e modalidade de cálculo - B02.01",
IF(AND(B835="",OR(I835&lt;&gt;"",I836&lt;&gt;"",I837&lt;&gt;"",I838&lt;&gt;"",I839&lt;&gt;"",K835&lt;&gt;"",K836&lt;&gt;"",K837&lt;&gt;"",K838&lt;&gt;"",K839&lt;&gt;"",L835&lt;&gt;"",L836&lt;&gt;"",L837&lt;&gt;"",L838&lt;&gt;"",L839&lt;&gt;"",M835&lt;&gt;"",M836&lt;&gt;"",M837&lt;&gt;"",M838&lt;&gt;"",M839&lt;&gt;"",O835&lt;&gt;"")),"Erro: há empresa(s) e/ou preço(s) e/ou fonte(s) de preço e/ou validade(s) do orçamento e/ou modalidade de cálculo informados para item inexistente - B03.01",
IF(AND(I835&lt;&gt;"",OR(K835="",L835="",M835="",O835="")),"Preenchimento incompleto: empresa sem preço e(ou) fonte de preço e(ou) validade do orçamento e(ou) modalidade de cálculo associados - B04.01",
IF(AND(I836&lt;&gt;"",OR(K836="",L836="",M836="",O835="")),"Preenchimento incompleto: empresa sem preço e(ou) fonte de preço e(ou) validade do orçamento e(ou) modalidade de cálculo associados - B04.02",
IF(AND(I837&lt;&gt;"",OR(K837="",L837="",M837="",O835="")),"Preenchimento incompleto: empresa sem preço e(ou) fonte de preço e(ou) validade do orçamento e(ou) modalidade de cálculo associados - B04.03",
IF(AND(I838&lt;&gt;"",OR(K838="",L838="",M838="",O835="")),"Preenchimento incompleto: empresa sem preço e(ou) fonte de preço e(ou) validade do orçamento e(ou) modalidade de cálculo associados - B04.04",
IF(AND(I839&lt;&gt;"",OR(K839="",L839="",M839="",O835="")),"Preenchimento incompleto: empresa sem preço e(ou) fonte de preço e(ou) validade do orçamento e(ou) modalidade de cálculo associados - B04.05",
IF(AND(K835&lt;&gt;"",OR(I835="",L835="",M835="",O835="")),"Preenchimento incompleto: preço sem empresa e(ou) fonte do preço associados e(ou) validade do orçamento e(ou) modalidade de cálculo associados - B05.01",
IF(AND(K836&lt;&gt;"",OR(I836="",L836="",M836="",O835="")),"Preenchimento incompleto: preço sem empresa e(ou) fonte do preço associados e(ou) validade do orçamento e(ou) modalidade de cálculo associados - B05.02",
IF(AND(K837&lt;&gt;"",OR(I837="",L837="",M837="",O835="")),"Preenchimento incompleto: preço sem empresa e(ou) fonte do preço associados e(ou) validade do orçamento e(ou) modalidade de cálculo associados - B05.03",
IF(AND(K838&lt;&gt;"",OR(I838="",L838="",M838="",O835="")),"Preenchimento incompleto: preço sem empresa e(ou) fonte do preço associados e(ou) validade do orçamento e(ou) modalidade de cálculo associados - B05.04",
IF(AND(K839&lt;&gt;"",OR(I839="",L839="",M839="",O835="")),"Preenchimento incompleto: preço sem empresa e(ou) fonte do preço associados e(ou) validade do orçamento e(ou) modalidade de cálculo associados - B05.05",
IF(AND(L835&lt;&gt;"",OR(K835="",I835="",M835="",O835="")),"Preenchimento incompleto: fonte do preço sem empresa e(ou) preço associados e(ou) validade do orçamento e(ou) modalidade de cálculo associados - B06.01",
IF(AND(L836&lt;&gt;"",OR(K836="",I836="",M836="",O835="")),"Preenchimento incompleto: fonte do preço sem empresa e(ou) preço associados e(ou) validade do orçamento e(ou) modalidade de cálculo associados - B06.02",
IF(AND(L837&lt;&gt;"",OR(K837="",I837="",M837="",O835="")),"Preenchimento incompleto: fonte do preço sem empresa e(ou) preço associados e(ou) validade do orçamento e(ou) modalidade de cálculo associados - B06.03",
IF(AND(L838&lt;&gt;"",OR(K838="",I838="",M838="",O835="")),"Preenchimento incompleto: fonte do preço sem empresa e(ou) preço associados e(ou) validade do orçamento e(ou) modalidade de cálculo associados - B06.04",
IF(AND(L839&lt;&gt;"",OR(K839="",I839="",M839="",O835="")),"Preenchimento incompleto: fonte do preço sem empresa e(ou) preço associados e(ou) validade do orçamento e(ou) modalidade de cálculo associados - B06.05",
IF(AND(M835&lt;&gt;"",OR(K835="",I835="",L835="",O835="")),"Preenchimento incompleto: validade do orçamento sem empresa e(ou) preço associados e(ou) fonte do preço e(ou) modalidade de cálculo associados - B07.01",
IF(AND(M836&lt;&gt;"",OR(K836="",I836="",L836="",O835="")),"Preenchimento incompleto: validade do orçamento sem empresa e(ou) preço associados e(ou) fonte do preço e(ou) modalidade de cálculo associados - B07.02",
IF(AND(M837&lt;&gt;"",OR(K837="",I837="",L837="",O835="")),"Preenchimento incompleto: validade do orçamento sem empresa e(ou) preço associados e(ou) fonte do preço e(ou) modalidade de cálculo associados - B07.03",
IF(AND(M838&lt;&gt;"",OR(K838="",I838="",L838="",O835="")),"Preenchimento incompleto: validade do orçamento sem empresa e(ou) preço associados e(ou) fonte do preço e(ou) modalidade de cálculo associados - B07.04",
IF(AND(M839&lt;&gt;"",OR(K839="",I839="",L839="",O835="")),"Preenchimento incompleto: validade do orçamento sem empresa e(ou) preço associados e(ou) fonte do preço e(ou) modalidade de cálculo associados - B07.05",
IF(O835="","Preenchimento incompleto: modalidade de cálculo não informada - B08.01",
IF(V835="Erro: há repetição de empresa de mídia especializada para o item sendo precificado - B09.01a05","Erro: há repetição de empresa de mídia especializada para o item sendo precificado - B09.01a05",
IF(W835="Erro: há repetição de empresa de orçamento de empresa para o item sendo precificado - B10.01a05","Erro: há repetição de empresa de orçamento de empresa para o item sendo precificado - B10.01a05",
IF(X835="Erro: a fonte de preços informada é incompatível com compras governamentais - B11.01a05","Erro: a fonte de preços informada é incompatível com compras governamentais - B11.01a05",
IF(Y835="Erro: a fonte de preços informada é incompatível com compras governamentais - B12.01a05","Erro: a fonte de preços informada é incompatível com compras governamentais - B12.01a05",
IF(Z835="Erro: há linhas sendo puladas - B13.01a04","Erro: há linhas sendo puladas - B13.01a04",
IF(AA835="Erro: há linhas sendo puladas - B14.01a05","Erro: há linhas sendo puladas - B14.01a05",
IF(AB835="Erro: há linhas sendo puladas - B15.01a05","Erro: há linhas sendo puladas - B15.01a05",
IF(AC835="Erro: há linhas sendo puladas - B16.01a05","Erro: há linhas sendo puladas - B16.01a05",
IF(AND(P835&lt;&gt;"",P835=0),"Preenchimento incompleto: número de propostas válidas igual a zero - B17.01",
"Preenchimento correto"))))))))))))))))))))))))))))))))))</f>
        <v/>
      </c>
      <c r="U835" s="23"/>
      <c r="V835" s="121" t="str">
        <f t="shared" ref="V835" si="2953" xml:space="preserve">
IF(COUNTIFS(I835:I839,I835,L835:L839,"=Mídia especializada")&gt;1,"Erro: há repetição de empresa de mídia especializada para o item sendo precificado - B09.01a05",
IF(COUNTIFS(I835:I839,I836,L835:L839,"=Mídia especializada")&gt;1,"Erro: há repetição de empresa de mídia especializada para o item sendo precificado - B09.01a05",
IF(COUNTIFS(I835:I839,I837,L835:L839,"=Mídia especializada")&gt;1,"Erro: há repetição de empresa de mídia especializada para o item sendo precificado - B09.01a05",
IF(COUNTIFS(I835:I839,I838,L835:L839,"=Mídia especializada")&gt;1,"Erro: há repetição de empresa de mídia especializada para o item sendo precificado - B09.01a05",
IF(COUNTIFS(I835:I839,I839,L835:L839,"=Mídia especializada")&gt;1,"Erro: há repetição de empresa de mídia especializada para o item sendo precificado - B09.01a05",
"***")))))</f>
        <v>***</v>
      </c>
      <c r="W835" s="119" t="str">
        <f t="shared" ref="W835" si="2954" xml:space="preserve">
IF(COUNTIFS(I835:I839,I835,L835:L839,"=Orçamento de empresa")&gt;1,"Erro: há repetição de empresa de orçamento de empresa para o item sendo precificado - B10.01a05",
IF(COUNTIFS(I835:I839,I836,L835:L839,"=Orçamento de empresa")&gt;1,"Erro: há repetição de empresa de orçamento de empresa para o item sendo precificado - B10.01a05",
IF(COUNTIFS(I835:I839,I837,L835:L839,"=Orçamento de empresa")&gt;1,"Erro: há repetição de empresa de orçamento de empresa para o item sendo precificado - B10.01a05",
IF(COUNTIFS(I835:I839,I838,L835:L839,"=Orçamento de empresa")&gt;1,"Erro: há repetição de empresa de orçamento de empresa para o item sendo precificado - B10.01a05",
IF(COUNTIFS(I835:I839,I839,L835:L839,"=Orçamento de empresa")&gt;1,"Erro: há repetição de empresa de orçamento de empresa para o item sendo precificado - B10.01a05",
"***")))))</f>
        <v>***</v>
      </c>
      <c r="X835" s="119" t="str">
        <f t="shared" ref="X835" si="2955" xml:space="preserve">
IF(AND(I835="Compras governamentais",K835&lt;&gt;"",L835="Orçamento de empresa"),"Erro: a fonte de preços informada é incompatível com compras governamentais - B11.01a05",
IF(AND(I836="Compras governamentais",K836&lt;&gt;"",L836="Orçamento de empresa"),"Erro: a fonte de preços informada é incompatível com compras governamentais - B11.01a05",
IF(AND(I837="Compras governamentais",K837&lt;&gt;"",L837="Orçamento de empresa"),"Erro: a fonte de preços informada é incompatível com compras governamentais - B11.01a05",
IF(AND(I838="Compras governamentais",K838&lt;&gt;"",L838="Orçamento de empresa"),"Erro: a fonte de preços informada é incompatível com compras governamentais - B11.01a05",
IF(AND(I839="Compras governamentais",K839&lt;&gt;"",L839="Orçamento de empresa"),"Erro: a fonte de preços informada é incompatível com compras governamentais - B11.01a05",
"***")))))</f>
        <v>***</v>
      </c>
      <c r="Y835" s="119" t="str">
        <f t="shared" ref="Y835" si="2956" xml:space="preserve">
IF(AND(I835="Compras governamentais",K835&lt;&gt;"",L835="Mídia especializada"),"Erro: a fonte de preços informada é incompatível com compras governamentais - B12.01a05",
IF(AND(I836="Compras governamentais",K836&lt;&gt;"",L836="Mídia especializada"),"Erro: a fonte de preços informada é incompatível com compras governamentais - B12.01a05",
IF(AND(I837="Compras governamentais",K837&lt;&gt;"",L837="Mídia especializada"),"Erro: a fonte de preços informada é incompatível com compras governamentais - B12.01a05",
IF(AND(I838="Compras governamentais",K838&lt;&gt;"",L838="Mídia especializada"),"Erro: a fonte de preços informada é incompatível com compras governamentais - B12.01a05",
IF(AND(I839="Compras governamentais",K839&lt;&gt;"",L839="Mídia especializada"),"Erro: a fonte de preços informada é incompatível com compras governamentais - B12.01a05",
"***")))))</f>
        <v>***</v>
      </c>
      <c r="Z835" s="119" t="str">
        <f t="shared" ref="Z835" si="2957" xml:space="preserve">
IF(AND(I836&lt;&gt;"",OR(I835="")),"Erro: há linhas sendo puladas - B13.01a04",
IF(AND(I837&lt;&gt;"",OR(I835="",I836="")),"Erro: há linhas sendo puladas - B13.01a04",
IF(AND(I838&lt;&gt;"",OR(I835="",I836="",I837="")),"Erro: há linhas sendo puladas - B13.01a04",
IF(AND(I839&lt;&gt;"",OR(I835="",I836="",I837="",I838="")),"Erro: há linhas sendo puladas - B13.01a04",
"***"))))</f>
        <v>***</v>
      </c>
      <c r="AA835" s="119" t="str">
        <f t="shared" ref="AA835" si="2958" xml:space="preserve">
IF(AND(K836&lt;&gt;"",OR(K835="")),"Erro: há linhas sendo puladas - B14.01a05",
IF(AND(K837&lt;&gt;"",OR(K835="",K836="")),"Erro: há linhas sendo puladas - B14.01a05",
IF(AND(K838&lt;&gt;"",OR(K835="",K836="",K837="")),"Erro: há linhas sendo puladas - B14.01a05",
IF(AND(K839&lt;&gt;"",OR(K835="",K836="",K837="",K838="")),"Erro: há linhas sendo puladas - B14.01a05",
"***"))))</f>
        <v>***</v>
      </c>
      <c r="AB835" s="119" t="str">
        <f t="shared" ref="AB835" si="2959" xml:space="preserve">
IF(AND(L836&lt;&gt;"",OR(L835="")),"Erro: há linhas sendo puladas - B15.01a05",
IF(AND(L837&lt;&gt;"",OR(L835="",L836="")),"Erro: há linhas sendo puladas - B15.01a05",
IF(AND(L838&lt;&gt;"",OR(L835="",L836="",L837="")),"Erro: há linhas sendo puladas - B15.01a05",
IF(AND(L839&lt;&gt;"",OR(L835="",L836="",L837="",L838="")),"Erro: há linhas sendo puladas - B15.01a05",
"***"))))</f>
        <v>***</v>
      </c>
      <c r="AC835" s="119" t="str">
        <f t="shared" ref="AC835" si="2960" xml:space="preserve">
IF(AND(M836&lt;&gt;"",OR(M835="")),"Erro: há linhas sendo puladas - B16.01a05",
IF(AND(M837&lt;&gt;"",OR(M835="",M836="")),"Erro: há linhas sendo puladas - B16.01a05",
IF(AND(M838&lt;&gt;"",OR(M835="",M836="",M837="")),"Erro: há linhas sendo puladas - B16.01a05",
IF(AND(M839&lt;&gt;"",OR(M835="",M836="",M837="",M838="")),"Erro: há linhas sendo puladas - B16.01a05",
"***"))))</f>
        <v>***</v>
      </c>
      <c r="AD835" s="131" t="str">
        <f t="shared" ref="AD835" si="2961" xml:space="preserve">
IF(T835&lt;&gt;"Preenchimento correto","",
IF(K835="","",
IF(M835="Não válido","",
K835)))</f>
        <v/>
      </c>
    </row>
    <row r="836" spans="1:30" ht="15" customHeight="1">
      <c r="A836" s="291"/>
      <c r="B836" s="216"/>
      <c r="C836" s="217"/>
      <c r="D836" s="218"/>
      <c r="E836" s="219"/>
      <c r="F836" s="220"/>
      <c r="G836" s="221"/>
      <c r="H836" s="35">
        <v>2</v>
      </c>
      <c r="I836" s="172"/>
      <c r="J836" s="36" t="str">
        <f xml:space="preserve">
IF(I836="","",
VLOOKUP(I836,'BD EMPRES'!$B$8:$C$507,2,FALSE))</f>
        <v/>
      </c>
      <c r="K836" s="178"/>
      <c r="L836" s="179"/>
      <c r="M836" s="179"/>
      <c r="N836" s="180"/>
      <c r="O836" s="223"/>
      <c r="P836" s="228"/>
      <c r="Q836" s="230"/>
      <c r="R836" s="232"/>
      <c r="S836" s="234"/>
      <c r="T836" s="236"/>
      <c r="U836" s="23"/>
      <c r="V836" s="122"/>
      <c r="W836" s="118"/>
      <c r="X836" s="118"/>
      <c r="Y836" s="118"/>
      <c r="Z836" s="118"/>
      <c r="AA836" s="118"/>
      <c r="AB836" s="118"/>
      <c r="AC836" s="118"/>
      <c r="AD836" s="132" t="str">
        <f t="shared" ref="AD836" si="2962" xml:space="preserve">
IF(T835&lt;&gt;"Preenchimento correto","",
IF(K836="","",
IF(M836="Não válido","",
K836)))</f>
        <v/>
      </c>
    </row>
    <row r="837" spans="1:30" ht="15" customHeight="1">
      <c r="A837" s="291"/>
      <c r="B837" s="216"/>
      <c r="C837" s="217"/>
      <c r="D837" s="218"/>
      <c r="E837" s="219"/>
      <c r="F837" s="220"/>
      <c r="G837" s="221"/>
      <c r="H837" s="35">
        <v>3</v>
      </c>
      <c r="I837" s="172"/>
      <c r="J837" s="36" t="str">
        <f xml:space="preserve">
IF(I837="","",
VLOOKUP(I837,'BD EMPRES'!$B$8:$C$507,2,FALSE))</f>
        <v/>
      </c>
      <c r="K837" s="178"/>
      <c r="L837" s="179"/>
      <c r="M837" s="179"/>
      <c r="N837" s="180"/>
      <c r="O837" s="223"/>
      <c r="P837" s="228"/>
      <c r="Q837" s="230"/>
      <c r="R837" s="232"/>
      <c r="S837" s="234"/>
      <c r="T837" s="236"/>
      <c r="U837" s="23"/>
      <c r="V837" s="122"/>
      <c r="W837" s="118"/>
      <c r="X837" s="118"/>
      <c r="Y837" s="118"/>
      <c r="Z837" s="118"/>
      <c r="AA837" s="118"/>
      <c r="AB837" s="118"/>
      <c r="AC837" s="118"/>
      <c r="AD837" s="132" t="str">
        <f t="shared" ref="AD837" si="2963" xml:space="preserve">
IF(T835&lt;&gt;"Preenchimento correto","",
IF(K837="","",
IF(M837="Não válido","",
K837)))</f>
        <v/>
      </c>
    </row>
    <row r="838" spans="1:30" ht="15" customHeight="1">
      <c r="A838" s="291"/>
      <c r="B838" s="216"/>
      <c r="C838" s="217"/>
      <c r="D838" s="218"/>
      <c r="E838" s="219"/>
      <c r="F838" s="220"/>
      <c r="G838" s="221"/>
      <c r="H838" s="35">
        <v>4</v>
      </c>
      <c r="I838" s="172"/>
      <c r="J838" s="36" t="str">
        <f xml:space="preserve">
IF(I838="","",
VLOOKUP(I838,'BD EMPRES'!$B$8:$C$507,2,FALSE))</f>
        <v/>
      </c>
      <c r="K838" s="178"/>
      <c r="L838" s="179"/>
      <c r="M838" s="179"/>
      <c r="N838" s="180"/>
      <c r="O838" s="223"/>
      <c r="P838" s="228"/>
      <c r="Q838" s="230"/>
      <c r="R838" s="232"/>
      <c r="S838" s="234"/>
      <c r="T838" s="236"/>
      <c r="U838" s="23"/>
      <c r="V838" s="122"/>
      <c r="W838" s="118"/>
      <c r="X838" s="118"/>
      <c r="Y838" s="118"/>
      <c r="Z838" s="118"/>
      <c r="AA838" s="118"/>
      <c r="AB838" s="118"/>
      <c r="AC838" s="118"/>
      <c r="AD838" s="132" t="str">
        <f t="shared" ref="AD838" si="2964" xml:space="preserve">
IF(T835&lt;&gt;"Preenchimento correto","",
IF(K838="","",
IF(M838="Não válido","",
K838)))</f>
        <v/>
      </c>
    </row>
    <row r="839" spans="1:30" ht="15" customHeight="1">
      <c r="A839" s="292"/>
      <c r="B839" s="216"/>
      <c r="C839" s="217"/>
      <c r="D839" s="218"/>
      <c r="E839" s="219"/>
      <c r="F839" s="220"/>
      <c r="G839" s="221"/>
      <c r="H839" s="37">
        <v>5</v>
      </c>
      <c r="I839" s="172"/>
      <c r="J839" s="38" t="str">
        <f xml:space="preserve">
IF(I839="","",
VLOOKUP(I839,'BD EMPRES'!$B$8:$C$507,2,FALSE))</f>
        <v/>
      </c>
      <c r="K839" s="183"/>
      <c r="L839" s="181"/>
      <c r="M839" s="181"/>
      <c r="N839" s="182"/>
      <c r="O839" s="224"/>
      <c r="P839" s="228"/>
      <c r="Q839" s="230"/>
      <c r="R839" s="232"/>
      <c r="S839" s="234"/>
      <c r="T839" s="236"/>
      <c r="U839" s="23"/>
      <c r="V839" s="133"/>
      <c r="W839" s="134"/>
      <c r="X839" s="134"/>
      <c r="Y839" s="134"/>
      <c r="Z839" s="134"/>
      <c r="AA839" s="134"/>
      <c r="AB839" s="134"/>
      <c r="AC839" s="134"/>
      <c r="AD839" s="135" t="str">
        <f t="shared" ref="AD839" si="2965" xml:space="preserve">
IF(T835&gt;"Preenchimento correto","",
IF(K839="","",
IF(M839="Não válido","",
K839)))</f>
        <v/>
      </c>
    </row>
    <row r="840" spans="1:30" ht="15" customHeight="1">
      <c r="A840" s="290"/>
      <c r="B840" s="216" t="str">
        <f>IF(OR('BD ITEM'!$Q178&lt;&gt;"Preenchimento correto"),"",'BD ITEM'!B178)</f>
        <v/>
      </c>
      <c r="C840" s="217" t="str">
        <f>IF(OR('BD ITEM'!$Q178&lt;&gt;"Preenchimento correto"),"",'BD ITEM'!C178)</f>
        <v/>
      </c>
      <c r="D840" s="218" t="str">
        <f>IF(OR('BD ITEM'!$Q178&lt;&gt;"Preenchimento correto"),"",'BD ITEM'!D178)</f>
        <v/>
      </c>
      <c r="E840" s="219" t="str">
        <f>IF(OR('BD ITEM'!$Q178&lt;&gt;"Preenchimento correto"),"",'BD ITEM'!J178)</f>
        <v/>
      </c>
      <c r="F840" s="220" t="str">
        <f>IF(OR('BD ITEM'!$Q178&lt;&gt;"Preenchimento correto"),"",'BD ITEM'!K178)</f>
        <v/>
      </c>
      <c r="G840" s="221" t="str">
        <f>IF(OR('BD ITEM'!$Q178&lt;&gt;"Preenchimento correto"),"",'BD ITEM'!L178)</f>
        <v/>
      </c>
      <c r="H840" s="39">
        <v>1</v>
      </c>
      <c r="I840" s="173"/>
      <c r="J840" s="34" t="str">
        <f xml:space="preserve">
IF(I840="","",
VLOOKUP(I840,'BD EMPRES'!$B$8:$C$507,2,FALSE))</f>
        <v/>
      </c>
      <c r="K840" s="175"/>
      <c r="L840" s="176"/>
      <c r="M840" s="176"/>
      <c r="N840" s="177"/>
      <c r="O840" s="222"/>
      <c r="P840" s="228" t="str">
        <f t="shared" ref="P840" si="2966" xml:space="preserve">
IF(AND(K840="",K841="",K842="",K843="",K844=""),"",
COUNTIFS(K840:K844,"&lt;&gt;""",M840:M844,"=Válido"))</f>
        <v/>
      </c>
      <c r="Q840" s="230" t="str">
        <f t="shared" ref="Q840" si="2967" xml:space="preserve">
IF(T840&lt;&gt;"Preenchimento correto","",
IF(P840=1,0,
IF(P840=0,"",
IF(P840="","",
ROUND(_xlfn.STDEV.S(AD840:AD844)/AVERAGE(AD840:AD844),4)))))</f>
        <v/>
      </c>
      <c r="R840" s="232" t="str">
        <f t="shared" ref="R840" si="2968" xml:space="preserve">
IF(T840&lt;&gt;"Preenchimento correto","",
IF(P840="","",
IF(P840=0,"",
IF(O840="","",
IF(O840="Menor valor",MIN(AD840:AD844),
IF(AND(O840="Tend. central",Q840&lt;=0.25),ROUND(AVERAGE(AD840:AD844),2),
IF(AND(O840="Tend. central",Q840&gt;0.25),ROUND(MEDIAN(AD840:AD844),2))))))))</f>
        <v/>
      </c>
      <c r="S840" s="234" t="str">
        <f t="shared" ref="S840" si="2969" xml:space="preserve">
IF(T840&lt;&gt;"Preenchimento correto","",
IF(O840="","",
IF(P840="","",
IF(P840=0,"",
IF(OR(G840="",R840=""),"",
G840*R840)))))</f>
        <v/>
      </c>
      <c r="T840" s="236" t="str">
        <f t="shared" ref="T840" si="2970" xml:space="preserve">
IF(AND(A840="",B840="",I840="",I841="",I842="",I843="",I844="",K840="",K841="",K842="",K843="",K844="",L840="",L841="",L842="",L843="",L844="",M840="",M841="",M842="",M843="",M844="",O840=""),"",
IF(A840="","Preenchimento incompleto: falta informar o ID SEC - B01.01",
IF(AND(A840&lt;&gt;"",B840&lt;&gt;"",I840="",I841="",I842="",I843="",I844="",K840="",K841="",K842="",K843="",K844="",L840="",L841="",L842="",L843="",L844="",M840="",M841="",M842="",M843="",M844="",O840=""),"Preenchimento incompleto: item sem nenhuma informação de empresa e preço e fonte de preço e validade do orçamento e modalidade de cálculo - B02.01",
IF(AND(B840="",OR(I840&lt;&gt;"",I841&lt;&gt;"",I842&lt;&gt;"",I843&lt;&gt;"",I844&lt;&gt;"",K840&lt;&gt;"",K841&lt;&gt;"",K842&lt;&gt;"",K843&lt;&gt;"",K844&lt;&gt;"",L840&lt;&gt;"",L841&lt;&gt;"",L842&lt;&gt;"",L843&lt;&gt;"",L844&lt;&gt;"",M840&lt;&gt;"",M841&lt;&gt;"",M842&lt;&gt;"",M843&lt;&gt;"",M844&lt;&gt;"",O840&lt;&gt;"")),"Erro: há empresa(s) e/ou preço(s) e/ou fonte(s) de preço e/ou validade(s) do orçamento e/ou modalidade de cálculo informados para item inexistente - B03.01",
IF(AND(I840&lt;&gt;"",OR(K840="",L840="",M840="",O840="")),"Preenchimento incompleto: empresa sem preço e(ou) fonte de preço e(ou) validade do orçamento e(ou) modalidade de cálculo associados - B04.01",
IF(AND(I841&lt;&gt;"",OR(K841="",L841="",M841="",O840="")),"Preenchimento incompleto: empresa sem preço e(ou) fonte de preço e(ou) validade do orçamento e(ou) modalidade de cálculo associados - B04.02",
IF(AND(I842&lt;&gt;"",OR(K842="",L842="",M842="",O840="")),"Preenchimento incompleto: empresa sem preço e(ou) fonte de preço e(ou) validade do orçamento e(ou) modalidade de cálculo associados - B04.03",
IF(AND(I843&lt;&gt;"",OR(K843="",L843="",M843="",O840="")),"Preenchimento incompleto: empresa sem preço e(ou) fonte de preço e(ou) validade do orçamento e(ou) modalidade de cálculo associados - B04.04",
IF(AND(I844&lt;&gt;"",OR(K844="",L844="",M844="",O840="")),"Preenchimento incompleto: empresa sem preço e(ou) fonte de preço e(ou) validade do orçamento e(ou) modalidade de cálculo associados - B04.05",
IF(AND(K840&lt;&gt;"",OR(I840="",L840="",M840="",O840="")),"Preenchimento incompleto: preço sem empresa e(ou) fonte do preço associados e(ou) validade do orçamento e(ou) modalidade de cálculo associados - B05.01",
IF(AND(K841&lt;&gt;"",OR(I841="",L841="",M841="",O840="")),"Preenchimento incompleto: preço sem empresa e(ou) fonte do preço associados e(ou) validade do orçamento e(ou) modalidade de cálculo associados - B05.02",
IF(AND(K842&lt;&gt;"",OR(I842="",L842="",M842="",O840="")),"Preenchimento incompleto: preço sem empresa e(ou) fonte do preço associados e(ou) validade do orçamento e(ou) modalidade de cálculo associados - B05.03",
IF(AND(K843&lt;&gt;"",OR(I843="",L843="",M843="",O840="")),"Preenchimento incompleto: preço sem empresa e(ou) fonte do preço associados e(ou) validade do orçamento e(ou) modalidade de cálculo associados - B05.04",
IF(AND(K844&lt;&gt;"",OR(I844="",L844="",M844="",O840="")),"Preenchimento incompleto: preço sem empresa e(ou) fonte do preço associados e(ou) validade do orçamento e(ou) modalidade de cálculo associados - B05.05",
IF(AND(L840&lt;&gt;"",OR(K840="",I840="",M840="",O840="")),"Preenchimento incompleto: fonte do preço sem empresa e(ou) preço associados e(ou) validade do orçamento e(ou) modalidade de cálculo associados - B06.01",
IF(AND(L841&lt;&gt;"",OR(K841="",I841="",M841="",O840="")),"Preenchimento incompleto: fonte do preço sem empresa e(ou) preço associados e(ou) validade do orçamento e(ou) modalidade de cálculo associados - B06.02",
IF(AND(L842&lt;&gt;"",OR(K842="",I842="",M842="",O840="")),"Preenchimento incompleto: fonte do preço sem empresa e(ou) preço associados e(ou) validade do orçamento e(ou) modalidade de cálculo associados - B06.03",
IF(AND(L843&lt;&gt;"",OR(K843="",I843="",M843="",O840="")),"Preenchimento incompleto: fonte do preço sem empresa e(ou) preço associados e(ou) validade do orçamento e(ou) modalidade de cálculo associados - B06.04",
IF(AND(L844&lt;&gt;"",OR(K844="",I844="",M844="",O840="")),"Preenchimento incompleto: fonte do preço sem empresa e(ou) preço associados e(ou) validade do orçamento e(ou) modalidade de cálculo associados - B06.05",
IF(AND(M840&lt;&gt;"",OR(K840="",I840="",L840="",O840="")),"Preenchimento incompleto: validade do orçamento sem empresa e(ou) preço associados e(ou) fonte do preço e(ou) modalidade de cálculo associados - B07.01",
IF(AND(M841&lt;&gt;"",OR(K841="",I841="",L841="",O840="")),"Preenchimento incompleto: validade do orçamento sem empresa e(ou) preço associados e(ou) fonte do preço e(ou) modalidade de cálculo associados - B07.02",
IF(AND(M842&lt;&gt;"",OR(K842="",I842="",L842="",O840="")),"Preenchimento incompleto: validade do orçamento sem empresa e(ou) preço associados e(ou) fonte do preço e(ou) modalidade de cálculo associados - B07.03",
IF(AND(M843&lt;&gt;"",OR(K843="",I843="",L843="",O840="")),"Preenchimento incompleto: validade do orçamento sem empresa e(ou) preço associados e(ou) fonte do preço e(ou) modalidade de cálculo associados - B07.04",
IF(AND(M844&lt;&gt;"",OR(K844="",I844="",L844="",O840="")),"Preenchimento incompleto: validade do orçamento sem empresa e(ou) preço associados e(ou) fonte do preço e(ou) modalidade de cálculo associados - B07.05",
IF(O840="","Preenchimento incompleto: modalidade de cálculo não informada - B08.01",
IF(V840="Erro: há repetição de empresa de mídia especializada para o item sendo precificado - B09.01a05","Erro: há repetição de empresa de mídia especializada para o item sendo precificado - B09.01a05",
IF(W840="Erro: há repetição de empresa de orçamento de empresa para o item sendo precificado - B10.01a05","Erro: há repetição de empresa de orçamento de empresa para o item sendo precificado - B10.01a05",
IF(X840="Erro: a fonte de preços informada é incompatível com compras governamentais - B11.01a05","Erro: a fonte de preços informada é incompatível com compras governamentais - B11.01a05",
IF(Y840="Erro: a fonte de preços informada é incompatível com compras governamentais - B12.01a05","Erro: a fonte de preços informada é incompatível com compras governamentais - B12.01a05",
IF(Z840="Erro: há linhas sendo puladas - B13.01a04","Erro: há linhas sendo puladas - B13.01a04",
IF(AA840="Erro: há linhas sendo puladas - B14.01a05","Erro: há linhas sendo puladas - B14.01a05",
IF(AB840="Erro: há linhas sendo puladas - B15.01a05","Erro: há linhas sendo puladas - B15.01a05",
IF(AC840="Erro: há linhas sendo puladas - B16.01a05","Erro: há linhas sendo puladas - B16.01a05",
IF(AND(P840&lt;&gt;"",P840=0),"Preenchimento incompleto: número de propostas válidas igual a zero - B17.01",
"Preenchimento correto"))))))))))))))))))))))))))))))))))</f>
        <v/>
      </c>
      <c r="U840" s="23"/>
      <c r="V840" s="121" t="str">
        <f t="shared" ref="V840" si="2971" xml:space="preserve">
IF(COUNTIFS(I840:I844,I840,L840:L844,"=Mídia especializada")&gt;1,"Erro: há repetição de empresa de mídia especializada para o item sendo precificado - B09.01a05",
IF(COUNTIFS(I840:I844,I841,L840:L844,"=Mídia especializada")&gt;1,"Erro: há repetição de empresa de mídia especializada para o item sendo precificado - B09.01a05",
IF(COUNTIFS(I840:I844,I842,L840:L844,"=Mídia especializada")&gt;1,"Erro: há repetição de empresa de mídia especializada para o item sendo precificado - B09.01a05",
IF(COUNTIFS(I840:I844,I843,L840:L844,"=Mídia especializada")&gt;1,"Erro: há repetição de empresa de mídia especializada para o item sendo precificado - B09.01a05",
IF(COUNTIFS(I840:I844,I844,L840:L844,"=Mídia especializada")&gt;1,"Erro: há repetição de empresa de mídia especializada para o item sendo precificado - B09.01a05",
"***")))))</f>
        <v>***</v>
      </c>
      <c r="W840" s="119" t="str">
        <f t="shared" ref="W840" si="2972" xml:space="preserve">
IF(COUNTIFS(I840:I844,I840,L840:L844,"=Orçamento de empresa")&gt;1,"Erro: há repetição de empresa de orçamento de empresa para o item sendo precificado - B10.01a05",
IF(COUNTIFS(I840:I844,I841,L840:L844,"=Orçamento de empresa")&gt;1,"Erro: há repetição de empresa de orçamento de empresa para o item sendo precificado - B10.01a05",
IF(COUNTIFS(I840:I844,I842,L840:L844,"=Orçamento de empresa")&gt;1,"Erro: há repetição de empresa de orçamento de empresa para o item sendo precificado - B10.01a05",
IF(COUNTIFS(I840:I844,I843,L840:L844,"=Orçamento de empresa")&gt;1,"Erro: há repetição de empresa de orçamento de empresa para o item sendo precificado - B10.01a05",
IF(COUNTIFS(I840:I844,I844,L840:L844,"=Orçamento de empresa")&gt;1,"Erro: há repetição de empresa de orçamento de empresa para o item sendo precificado - B10.01a05",
"***")))))</f>
        <v>***</v>
      </c>
      <c r="X840" s="119" t="str">
        <f t="shared" ref="X840" si="2973" xml:space="preserve">
IF(AND(I840="Compras governamentais",K840&lt;&gt;"",L840="Orçamento de empresa"),"Erro: a fonte de preços informada é incompatível com compras governamentais - B11.01a05",
IF(AND(I841="Compras governamentais",K841&lt;&gt;"",L841="Orçamento de empresa"),"Erro: a fonte de preços informada é incompatível com compras governamentais - B11.01a05",
IF(AND(I842="Compras governamentais",K842&lt;&gt;"",L842="Orçamento de empresa"),"Erro: a fonte de preços informada é incompatível com compras governamentais - B11.01a05",
IF(AND(I843="Compras governamentais",K843&lt;&gt;"",L843="Orçamento de empresa"),"Erro: a fonte de preços informada é incompatível com compras governamentais - B11.01a05",
IF(AND(I844="Compras governamentais",K844&lt;&gt;"",L844="Orçamento de empresa"),"Erro: a fonte de preços informada é incompatível com compras governamentais - B11.01a05",
"***")))))</f>
        <v>***</v>
      </c>
      <c r="Y840" s="119" t="str">
        <f t="shared" ref="Y840" si="2974" xml:space="preserve">
IF(AND(I840="Compras governamentais",K840&lt;&gt;"",L840="Mídia especializada"),"Erro: a fonte de preços informada é incompatível com compras governamentais - B12.01a05",
IF(AND(I841="Compras governamentais",K841&lt;&gt;"",L841="Mídia especializada"),"Erro: a fonte de preços informada é incompatível com compras governamentais - B12.01a05",
IF(AND(I842="Compras governamentais",K842&lt;&gt;"",L842="Mídia especializada"),"Erro: a fonte de preços informada é incompatível com compras governamentais - B12.01a05",
IF(AND(I843="Compras governamentais",K843&lt;&gt;"",L843="Mídia especializada"),"Erro: a fonte de preços informada é incompatível com compras governamentais - B12.01a05",
IF(AND(I844="Compras governamentais",K844&lt;&gt;"",L844="Mídia especializada"),"Erro: a fonte de preços informada é incompatível com compras governamentais - B12.01a05",
"***")))))</f>
        <v>***</v>
      </c>
      <c r="Z840" s="119" t="str">
        <f t="shared" ref="Z840" si="2975" xml:space="preserve">
IF(AND(I841&lt;&gt;"",OR(I840="")),"Erro: há linhas sendo puladas - B13.01a04",
IF(AND(I842&lt;&gt;"",OR(I840="",I841="")),"Erro: há linhas sendo puladas - B13.01a04",
IF(AND(I843&lt;&gt;"",OR(I840="",I841="",I842="")),"Erro: há linhas sendo puladas - B13.01a04",
IF(AND(I844&lt;&gt;"",OR(I840="",I841="",I842="",I843="")),"Erro: há linhas sendo puladas - B13.01a04",
"***"))))</f>
        <v>***</v>
      </c>
      <c r="AA840" s="119" t="str">
        <f t="shared" ref="AA840" si="2976" xml:space="preserve">
IF(AND(K841&lt;&gt;"",OR(K840="")),"Erro: há linhas sendo puladas - B14.01a05",
IF(AND(K842&lt;&gt;"",OR(K840="",K841="")),"Erro: há linhas sendo puladas - B14.01a05",
IF(AND(K843&lt;&gt;"",OR(K840="",K841="",K842="")),"Erro: há linhas sendo puladas - B14.01a05",
IF(AND(K844&lt;&gt;"",OR(K840="",K841="",K842="",K843="")),"Erro: há linhas sendo puladas - B14.01a05",
"***"))))</f>
        <v>***</v>
      </c>
      <c r="AB840" s="119" t="str">
        <f t="shared" ref="AB840" si="2977" xml:space="preserve">
IF(AND(L841&lt;&gt;"",OR(L840="")),"Erro: há linhas sendo puladas - B15.01a05",
IF(AND(L842&lt;&gt;"",OR(L840="",L841="")),"Erro: há linhas sendo puladas - B15.01a05",
IF(AND(L843&lt;&gt;"",OR(L840="",L841="",L842="")),"Erro: há linhas sendo puladas - B15.01a05",
IF(AND(L844&lt;&gt;"",OR(L840="",L841="",L842="",L843="")),"Erro: há linhas sendo puladas - B15.01a05",
"***"))))</f>
        <v>***</v>
      </c>
      <c r="AC840" s="119" t="str">
        <f t="shared" ref="AC840" si="2978" xml:space="preserve">
IF(AND(M841&lt;&gt;"",OR(M840="")),"Erro: há linhas sendo puladas - B16.01a05",
IF(AND(M842&lt;&gt;"",OR(M840="",M841="")),"Erro: há linhas sendo puladas - B16.01a05",
IF(AND(M843&lt;&gt;"",OR(M840="",M841="",M842="")),"Erro: há linhas sendo puladas - B16.01a05",
IF(AND(M844&lt;&gt;"",OR(M840="",M841="",M842="",M843="")),"Erro: há linhas sendo puladas - B16.01a05",
"***"))))</f>
        <v>***</v>
      </c>
      <c r="AD840" s="131" t="str">
        <f t="shared" ref="AD840" si="2979" xml:space="preserve">
IF(T840&lt;&gt;"Preenchimento correto","",
IF(K840="","",
IF(M840="Não válido","",
K840)))</f>
        <v/>
      </c>
    </row>
    <row r="841" spans="1:30" ht="15" customHeight="1">
      <c r="A841" s="291"/>
      <c r="B841" s="216"/>
      <c r="C841" s="217"/>
      <c r="D841" s="218"/>
      <c r="E841" s="219"/>
      <c r="F841" s="220"/>
      <c r="G841" s="221"/>
      <c r="H841" s="35">
        <v>2</v>
      </c>
      <c r="I841" s="172"/>
      <c r="J841" s="36" t="str">
        <f xml:space="preserve">
IF(I841="","",
VLOOKUP(I841,'BD EMPRES'!$B$8:$C$507,2,FALSE))</f>
        <v/>
      </c>
      <c r="K841" s="178"/>
      <c r="L841" s="179"/>
      <c r="M841" s="179"/>
      <c r="N841" s="180"/>
      <c r="O841" s="223"/>
      <c r="P841" s="228"/>
      <c r="Q841" s="230"/>
      <c r="R841" s="232"/>
      <c r="S841" s="234"/>
      <c r="T841" s="236"/>
      <c r="U841" s="23"/>
      <c r="V841" s="122"/>
      <c r="W841" s="118"/>
      <c r="X841" s="118"/>
      <c r="Y841" s="118"/>
      <c r="Z841" s="118"/>
      <c r="AA841" s="118"/>
      <c r="AB841" s="118"/>
      <c r="AC841" s="118"/>
      <c r="AD841" s="132" t="str">
        <f t="shared" ref="AD841" si="2980" xml:space="preserve">
IF(T840&lt;&gt;"Preenchimento correto","",
IF(K841="","",
IF(M841="Não válido","",
K841)))</f>
        <v/>
      </c>
    </row>
    <row r="842" spans="1:30" ht="15" customHeight="1">
      <c r="A842" s="291"/>
      <c r="B842" s="216"/>
      <c r="C842" s="217"/>
      <c r="D842" s="218"/>
      <c r="E842" s="219"/>
      <c r="F842" s="220"/>
      <c r="G842" s="221"/>
      <c r="H842" s="35">
        <v>3</v>
      </c>
      <c r="I842" s="172"/>
      <c r="J842" s="36" t="str">
        <f xml:space="preserve">
IF(I842="","",
VLOOKUP(I842,'BD EMPRES'!$B$8:$C$507,2,FALSE))</f>
        <v/>
      </c>
      <c r="K842" s="178"/>
      <c r="L842" s="179"/>
      <c r="M842" s="179"/>
      <c r="N842" s="180"/>
      <c r="O842" s="223"/>
      <c r="P842" s="228"/>
      <c r="Q842" s="230"/>
      <c r="R842" s="232"/>
      <c r="S842" s="234"/>
      <c r="T842" s="236"/>
      <c r="U842" s="23"/>
      <c r="V842" s="122"/>
      <c r="W842" s="118"/>
      <c r="X842" s="118"/>
      <c r="Y842" s="118"/>
      <c r="Z842" s="118"/>
      <c r="AA842" s="118"/>
      <c r="AB842" s="118"/>
      <c r="AC842" s="118"/>
      <c r="AD842" s="132" t="str">
        <f t="shared" ref="AD842" si="2981" xml:space="preserve">
IF(T840&lt;&gt;"Preenchimento correto","",
IF(K842="","",
IF(M842="Não válido","",
K842)))</f>
        <v/>
      </c>
    </row>
    <row r="843" spans="1:30" ht="15" customHeight="1">
      <c r="A843" s="291"/>
      <c r="B843" s="216"/>
      <c r="C843" s="217"/>
      <c r="D843" s="218"/>
      <c r="E843" s="219"/>
      <c r="F843" s="220"/>
      <c r="G843" s="221"/>
      <c r="H843" s="35">
        <v>4</v>
      </c>
      <c r="I843" s="172"/>
      <c r="J843" s="36" t="str">
        <f xml:space="preserve">
IF(I843="","",
VLOOKUP(I843,'BD EMPRES'!$B$8:$C$507,2,FALSE))</f>
        <v/>
      </c>
      <c r="K843" s="178"/>
      <c r="L843" s="179"/>
      <c r="M843" s="179"/>
      <c r="N843" s="180"/>
      <c r="O843" s="223"/>
      <c r="P843" s="228"/>
      <c r="Q843" s="230"/>
      <c r="R843" s="232"/>
      <c r="S843" s="234"/>
      <c r="T843" s="236"/>
      <c r="U843" s="23"/>
      <c r="V843" s="122"/>
      <c r="W843" s="118"/>
      <c r="X843" s="118"/>
      <c r="Y843" s="118"/>
      <c r="Z843" s="118"/>
      <c r="AA843" s="118"/>
      <c r="AB843" s="118"/>
      <c r="AC843" s="118"/>
      <c r="AD843" s="132" t="str">
        <f t="shared" ref="AD843" si="2982" xml:space="preserve">
IF(T840&lt;&gt;"Preenchimento correto","",
IF(K843="","",
IF(M843="Não válido","",
K843)))</f>
        <v/>
      </c>
    </row>
    <row r="844" spans="1:30" ht="15" customHeight="1">
      <c r="A844" s="292"/>
      <c r="B844" s="216"/>
      <c r="C844" s="217"/>
      <c r="D844" s="218"/>
      <c r="E844" s="219"/>
      <c r="F844" s="220"/>
      <c r="G844" s="221"/>
      <c r="H844" s="37">
        <v>5</v>
      </c>
      <c r="I844" s="172"/>
      <c r="J844" s="38" t="str">
        <f xml:space="preserve">
IF(I844="","",
VLOOKUP(I844,'BD EMPRES'!$B$8:$C$507,2,FALSE))</f>
        <v/>
      </c>
      <c r="K844" s="183"/>
      <c r="L844" s="181"/>
      <c r="M844" s="181"/>
      <c r="N844" s="182"/>
      <c r="O844" s="224"/>
      <c r="P844" s="228"/>
      <c r="Q844" s="230"/>
      <c r="R844" s="232"/>
      <c r="S844" s="234"/>
      <c r="T844" s="236"/>
      <c r="U844" s="23"/>
      <c r="V844" s="133"/>
      <c r="W844" s="134"/>
      <c r="X844" s="134"/>
      <c r="Y844" s="134"/>
      <c r="Z844" s="134"/>
      <c r="AA844" s="134"/>
      <c r="AB844" s="134"/>
      <c r="AC844" s="134"/>
      <c r="AD844" s="135" t="str">
        <f t="shared" ref="AD844" si="2983" xml:space="preserve">
IF(T840&gt;"Preenchimento correto","",
IF(K844="","",
IF(M844="Não válido","",
K844)))</f>
        <v/>
      </c>
    </row>
    <row r="845" spans="1:30" ht="15" customHeight="1">
      <c r="A845" s="290"/>
      <c r="B845" s="216" t="str">
        <f>IF(OR('BD ITEM'!$Q179&lt;&gt;"Preenchimento correto"),"",'BD ITEM'!B179)</f>
        <v/>
      </c>
      <c r="C845" s="217" t="str">
        <f>IF(OR('BD ITEM'!$Q179&lt;&gt;"Preenchimento correto"),"",'BD ITEM'!C179)</f>
        <v/>
      </c>
      <c r="D845" s="218" t="str">
        <f>IF(OR('BD ITEM'!$Q179&lt;&gt;"Preenchimento correto"),"",'BD ITEM'!D179)</f>
        <v/>
      </c>
      <c r="E845" s="219" t="str">
        <f>IF(OR('BD ITEM'!$Q179&lt;&gt;"Preenchimento correto"),"",'BD ITEM'!J179)</f>
        <v/>
      </c>
      <c r="F845" s="220" t="str">
        <f>IF(OR('BD ITEM'!$Q179&lt;&gt;"Preenchimento correto"),"",'BD ITEM'!K179)</f>
        <v/>
      </c>
      <c r="G845" s="221" t="str">
        <f>IF(OR('BD ITEM'!$Q179&lt;&gt;"Preenchimento correto"),"",'BD ITEM'!L179)</f>
        <v/>
      </c>
      <c r="H845" s="39">
        <v>1</v>
      </c>
      <c r="I845" s="173"/>
      <c r="J845" s="34" t="str">
        <f xml:space="preserve">
IF(I845="","",
VLOOKUP(I845,'BD EMPRES'!$B$8:$C$507,2,FALSE))</f>
        <v/>
      </c>
      <c r="K845" s="175"/>
      <c r="L845" s="176"/>
      <c r="M845" s="176"/>
      <c r="N845" s="177"/>
      <c r="O845" s="222"/>
      <c r="P845" s="228" t="str">
        <f t="shared" ref="P845" si="2984" xml:space="preserve">
IF(AND(K845="",K846="",K847="",K848="",K849=""),"",
COUNTIFS(K845:K849,"&lt;&gt;""",M845:M849,"=Válido"))</f>
        <v/>
      </c>
      <c r="Q845" s="230" t="str">
        <f t="shared" ref="Q845" si="2985" xml:space="preserve">
IF(T845&lt;&gt;"Preenchimento correto","",
IF(P845=1,0,
IF(P845=0,"",
IF(P845="","",
ROUND(_xlfn.STDEV.S(AD845:AD849)/AVERAGE(AD845:AD849),4)))))</f>
        <v/>
      </c>
      <c r="R845" s="232" t="str">
        <f t="shared" ref="R845" si="2986" xml:space="preserve">
IF(T845&lt;&gt;"Preenchimento correto","",
IF(P845="","",
IF(P845=0,"",
IF(O845="","",
IF(O845="Menor valor",MIN(AD845:AD849),
IF(AND(O845="Tend. central",Q845&lt;=0.25),ROUND(AVERAGE(AD845:AD849),2),
IF(AND(O845="Tend. central",Q845&gt;0.25),ROUND(MEDIAN(AD845:AD849),2))))))))</f>
        <v/>
      </c>
      <c r="S845" s="234" t="str">
        <f t="shared" ref="S845" si="2987" xml:space="preserve">
IF(T845&lt;&gt;"Preenchimento correto","",
IF(O845="","",
IF(P845="","",
IF(P845=0,"",
IF(OR(G845="",R845=""),"",
G845*R845)))))</f>
        <v/>
      </c>
      <c r="T845" s="236" t="str">
        <f t="shared" ref="T845" si="2988" xml:space="preserve">
IF(AND(A845="",B845="",I845="",I846="",I847="",I848="",I849="",K845="",K846="",K847="",K848="",K849="",L845="",L846="",L847="",L848="",L849="",M845="",M846="",M847="",M848="",M849="",O845=""),"",
IF(A845="","Preenchimento incompleto: falta informar o ID SEC - B01.01",
IF(AND(A845&lt;&gt;"",B845&lt;&gt;"",I845="",I846="",I847="",I848="",I849="",K845="",K846="",K847="",K848="",K849="",L845="",L846="",L847="",L848="",L849="",M845="",M846="",M847="",M848="",M849="",O845=""),"Preenchimento incompleto: item sem nenhuma informação de empresa e preço e fonte de preço e validade do orçamento e modalidade de cálculo - B02.01",
IF(AND(B845="",OR(I845&lt;&gt;"",I846&lt;&gt;"",I847&lt;&gt;"",I848&lt;&gt;"",I849&lt;&gt;"",K845&lt;&gt;"",K846&lt;&gt;"",K847&lt;&gt;"",K848&lt;&gt;"",K849&lt;&gt;"",L845&lt;&gt;"",L846&lt;&gt;"",L847&lt;&gt;"",L848&lt;&gt;"",L849&lt;&gt;"",M845&lt;&gt;"",M846&lt;&gt;"",M847&lt;&gt;"",M848&lt;&gt;"",M849&lt;&gt;"",O845&lt;&gt;"")),"Erro: há empresa(s) e/ou preço(s) e/ou fonte(s) de preço e/ou validade(s) do orçamento e/ou modalidade de cálculo informados para item inexistente - B03.01",
IF(AND(I845&lt;&gt;"",OR(K845="",L845="",M845="",O845="")),"Preenchimento incompleto: empresa sem preço e(ou) fonte de preço e(ou) validade do orçamento e(ou) modalidade de cálculo associados - B04.01",
IF(AND(I846&lt;&gt;"",OR(K846="",L846="",M846="",O845="")),"Preenchimento incompleto: empresa sem preço e(ou) fonte de preço e(ou) validade do orçamento e(ou) modalidade de cálculo associados - B04.02",
IF(AND(I847&lt;&gt;"",OR(K847="",L847="",M847="",O845="")),"Preenchimento incompleto: empresa sem preço e(ou) fonte de preço e(ou) validade do orçamento e(ou) modalidade de cálculo associados - B04.03",
IF(AND(I848&lt;&gt;"",OR(K848="",L848="",M848="",O845="")),"Preenchimento incompleto: empresa sem preço e(ou) fonte de preço e(ou) validade do orçamento e(ou) modalidade de cálculo associados - B04.04",
IF(AND(I849&lt;&gt;"",OR(K849="",L849="",M849="",O845="")),"Preenchimento incompleto: empresa sem preço e(ou) fonte de preço e(ou) validade do orçamento e(ou) modalidade de cálculo associados - B04.05",
IF(AND(K845&lt;&gt;"",OR(I845="",L845="",M845="",O845="")),"Preenchimento incompleto: preço sem empresa e(ou) fonte do preço associados e(ou) validade do orçamento e(ou) modalidade de cálculo associados - B05.01",
IF(AND(K846&lt;&gt;"",OR(I846="",L846="",M846="",O845="")),"Preenchimento incompleto: preço sem empresa e(ou) fonte do preço associados e(ou) validade do orçamento e(ou) modalidade de cálculo associados - B05.02",
IF(AND(K847&lt;&gt;"",OR(I847="",L847="",M847="",O845="")),"Preenchimento incompleto: preço sem empresa e(ou) fonte do preço associados e(ou) validade do orçamento e(ou) modalidade de cálculo associados - B05.03",
IF(AND(K848&lt;&gt;"",OR(I848="",L848="",M848="",O845="")),"Preenchimento incompleto: preço sem empresa e(ou) fonte do preço associados e(ou) validade do orçamento e(ou) modalidade de cálculo associados - B05.04",
IF(AND(K849&lt;&gt;"",OR(I849="",L849="",M849="",O845="")),"Preenchimento incompleto: preço sem empresa e(ou) fonte do preço associados e(ou) validade do orçamento e(ou) modalidade de cálculo associados - B05.05",
IF(AND(L845&lt;&gt;"",OR(K845="",I845="",M845="",O845="")),"Preenchimento incompleto: fonte do preço sem empresa e(ou) preço associados e(ou) validade do orçamento e(ou) modalidade de cálculo associados - B06.01",
IF(AND(L846&lt;&gt;"",OR(K846="",I846="",M846="",O845="")),"Preenchimento incompleto: fonte do preço sem empresa e(ou) preço associados e(ou) validade do orçamento e(ou) modalidade de cálculo associados - B06.02",
IF(AND(L847&lt;&gt;"",OR(K847="",I847="",M847="",O845="")),"Preenchimento incompleto: fonte do preço sem empresa e(ou) preço associados e(ou) validade do orçamento e(ou) modalidade de cálculo associados - B06.03",
IF(AND(L848&lt;&gt;"",OR(K848="",I848="",M848="",O845="")),"Preenchimento incompleto: fonte do preço sem empresa e(ou) preço associados e(ou) validade do orçamento e(ou) modalidade de cálculo associados - B06.04",
IF(AND(L849&lt;&gt;"",OR(K849="",I849="",M849="",O845="")),"Preenchimento incompleto: fonte do preço sem empresa e(ou) preço associados e(ou) validade do orçamento e(ou) modalidade de cálculo associados - B06.05",
IF(AND(M845&lt;&gt;"",OR(K845="",I845="",L845="",O845="")),"Preenchimento incompleto: validade do orçamento sem empresa e(ou) preço associados e(ou) fonte do preço e(ou) modalidade de cálculo associados - B07.01",
IF(AND(M846&lt;&gt;"",OR(K846="",I846="",L846="",O845="")),"Preenchimento incompleto: validade do orçamento sem empresa e(ou) preço associados e(ou) fonte do preço e(ou) modalidade de cálculo associados - B07.02",
IF(AND(M847&lt;&gt;"",OR(K847="",I847="",L847="",O845="")),"Preenchimento incompleto: validade do orçamento sem empresa e(ou) preço associados e(ou) fonte do preço e(ou) modalidade de cálculo associados - B07.03",
IF(AND(M848&lt;&gt;"",OR(K848="",I848="",L848="",O845="")),"Preenchimento incompleto: validade do orçamento sem empresa e(ou) preço associados e(ou) fonte do preço e(ou) modalidade de cálculo associados - B07.04",
IF(AND(M849&lt;&gt;"",OR(K849="",I849="",L849="",O845="")),"Preenchimento incompleto: validade do orçamento sem empresa e(ou) preço associados e(ou) fonte do preço e(ou) modalidade de cálculo associados - B07.05",
IF(O845="","Preenchimento incompleto: modalidade de cálculo não informada - B08.01",
IF(V845="Erro: há repetição de empresa de mídia especializada para o item sendo precificado - B09.01a05","Erro: há repetição de empresa de mídia especializada para o item sendo precificado - B09.01a05",
IF(W845="Erro: há repetição de empresa de orçamento de empresa para o item sendo precificado - B10.01a05","Erro: há repetição de empresa de orçamento de empresa para o item sendo precificado - B10.01a05",
IF(X845="Erro: a fonte de preços informada é incompatível com compras governamentais - B11.01a05","Erro: a fonte de preços informada é incompatível com compras governamentais - B11.01a05",
IF(Y845="Erro: a fonte de preços informada é incompatível com compras governamentais - B12.01a05","Erro: a fonte de preços informada é incompatível com compras governamentais - B12.01a05",
IF(Z845="Erro: há linhas sendo puladas - B13.01a04","Erro: há linhas sendo puladas - B13.01a04",
IF(AA845="Erro: há linhas sendo puladas - B14.01a05","Erro: há linhas sendo puladas - B14.01a05",
IF(AB845="Erro: há linhas sendo puladas - B15.01a05","Erro: há linhas sendo puladas - B15.01a05",
IF(AC845="Erro: há linhas sendo puladas - B16.01a05","Erro: há linhas sendo puladas - B16.01a05",
IF(AND(P845&lt;&gt;"",P845=0),"Preenchimento incompleto: número de propostas válidas igual a zero - B17.01",
"Preenchimento correto"))))))))))))))))))))))))))))))))))</f>
        <v/>
      </c>
      <c r="U845" s="23"/>
      <c r="V845" s="121" t="str">
        <f t="shared" ref="V845" si="2989" xml:space="preserve">
IF(COUNTIFS(I845:I849,I845,L845:L849,"=Mídia especializada")&gt;1,"Erro: há repetição de empresa de mídia especializada para o item sendo precificado - B09.01a05",
IF(COUNTIFS(I845:I849,I846,L845:L849,"=Mídia especializada")&gt;1,"Erro: há repetição de empresa de mídia especializada para o item sendo precificado - B09.01a05",
IF(COUNTIFS(I845:I849,I847,L845:L849,"=Mídia especializada")&gt;1,"Erro: há repetição de empresa de mídia especializada para o item sendo precificado - B09.01a05",
IF(COUNTIFS(I845:I849,I848,L845:L849,"=Mídia especializada")&gt;1,"Erro: há repetição de empresa de mídia especializada para o item sendo precificado - B09.01a05",
IF(COUNTIFS(I845:I849,I849,L845:L849,"=Mídia especializada")&gt;1,"Erro: há repetição de empresa de mídia especializada para o item sendo precificado - B09.01a05",
"***")))))</f>
        <v>***</v>
      </c>
      <c r="W845" s="119" t="str">
        <f t="shared" ref="W845" si="2990" xml:space="preserve">
IF(COUNTIFS(I845:I849,I845,L845:L849,"=Orçamento de empresa")&gt;1,"Erro: há repetição de empresa de orçamento de empresa para o item sendo precificado - B10.01a05",
IF(COUNTIFS(I845:I849,I846,L845:L849,"=Orçamento de empresa")&gt;1,"Erro: há repetição de empresa de orçamento de empresa para o item sendo precificado - B10.01a05",
IF(COUNTIFS(I845:I849,I847,L845:L849,"=Orçamento de empresa")&gt;1,"Erro: há repetição de empresa de orçamento de empresa para o item sendo precificado - B10.01a05",
IF(COUNTIFS(I845:I849,I848,L845:L849,"=Orçamento de empresa")&gt;1,"Erro: há repetição de empresa de orçamento de empresa para o item sendo precificado - B10.01a05",
IF(COUNTIFS(I845:I849,I849,L845:L849,"=Orçamento de empresa")&gt;1,"Erro: há repetição de empresa de orçamento de empresa para o item sendo precificado - B10.01a05",
"***")))))</f>
        <v>***</v>
      </c>
      <c r="X845" s="119" t="str">
        <f t="shared" ref="X845" si="2991" xml:space="preserve">
IF(AND(I845="Compras governamentais",K845&lt;&gt;"",L845="Orçamento de empresa"),"Erro: a fonte de preços informada é incompatível com compras governamentais - B11.01a05",
IF(AND(I846="Compras governamentais",K846&lt;&gt;"",L846="Orçamento de empresa"),"Erro: a fonte de preços informada é incompatível com compras governamentais - B11.01a05",
IF(AND(I847="Compras governamentais",K847&lt;&gt;"",L847="Orçamento de empresa"),"Erro: a fonte de preços informada é incompatível com compras governamentais - B11.01a05",
IF(AND(I848="Compras governamentais",K848&lt;&gt;"",L848="Orçamento de empresa"),"Erro: a fonte de preços informada é incompatível com compras governamentais - B11.01a05",
IF(AND(I849="Compras governamentais",K849&lt;&gt;"",L849="Orçamento de empresa"),"Erro: a fonte de preços informada é incompatível com compras governamentais - B11.01a05",
"***")))))</f>
        <v>***</v>
      </c>
      <c r="Y845" s="119" t="str">
        <f t="shared" ref="Y845" si="2992" xml:space="preserve">
IF(AND(I845="Compras governamentais",K845&lt;&gt;"",L845="Mídia especializada"),"Erro: a fonte de preços informada é incompatível com compras governamentais - B12.01a05",
IF(AND(I846="Compras governamentais",K846&lt;&gt;"",L846="Mídia especializada"),"Erro: a fonte de preços informada é incompatível com compras governamentais - B12.01a05",
IF(AND(I847="Compras governamentais",K847&lt;&gt;"",L847="Mídia especializada"),"Erro: a fonte de preços informada é incompatível com compras governamentais - B12.01a05",
IF(AND(I848="Compras governamentais",K848&lt;&gt;"",L848="Mídia especializada"),"Erro: a fonte de preços informada é incompatível com compras governamentais - B12.01a05",
IF(AND(I849="Compras governamentais",K849&lt;&gt;"",L849="Mídia especializada"),"Erro: a fonte de preços informada é incompatível com compras governamentais - B12.01a05",
"***")))))</f>
        <v>***</v>
      </c>
      <c r="Z845" s="119" t="str">
        <f t="shared" ref="Z845" si="2993" xml:space="preserve">
IF(AND(I846&lt;&gt;"",OR(I845="")),"Erro: há linhas sendo puladas - B13.01a04",
IF(AND(I847&lt;&gt;"",OR(I845="",I846="")),"Erro: há linhas sendo puladas - B13.01a04",
IF(AND(I848&lt;&gt;"",OR(I845="",I846="",I847="")),"Erro: há linhas sendo puladas - B13.01a04",
IF(AND(I849&lt;&gt;"",OR(I845="",I846="",I847="",I848="")),"Erro: há linhas sendo puladas - B13.01a04",
"***"))))</f>
        <v>***</v>
      </c>
      <c r="AA845" s="119" t="str">
        <f t="shared" ref="AA845" si="2994" xml:space="preserve">
IF(AND(K846&lt;&gt;"",OR(K845="")),"Erro: há linhas sendo puladas - B14.01a05",
IF(AND(K847&lt;&gt;"",OR(K845="",K846="")),"Erro: há linhas sendo puladas - B14.01a05",
IF(AND(K848&lt;&gt;"",OR(K845="",K846="",K847="")),"Erro: há linhas sendo puladas - B14.01a05",
IF(AND(K849&lt;&gt;"",OR(K845="",K846="",K847="",K848="")),"Erro: há linhas sendo puladas - B14.01a05",
"***"))))</f>
        <v>***</v>
      </c>
      <c r="AB845" s="119" t="str">
        <f t="shared" ref="AB845" si="2995" xml:space="preserve">
IF(AND(L846&lt;&gt;"",OR(L845="")),"Erro: há linhas sendo puladas - B15.01a05",
IF(AND(L847&lt;&gt;"",OR(L845="",L846="")),"Erro: há linhas sendo puladas - B15.01a05",
IF(AND(L848&lt;&gt;"",OR(L845="",L846="",L847="")),"Erro: há linhas sendo puladas - B15.01a05",
IF(AND(L849&lt;&gt;"",OR(L845="",L846="",L847="",L848="")),"Erro: há linhas sendo puladas - B15.01a05",
"***"))))</f>
        <v>***</v>
      </c>
      <c r="AC845" s="119" t="str">
        <f t="shared" ref="AC845" si="2996" xml:space="preserve">
IF(AND(M846&lt;&gt;"",OR(M845="")),"Erro: há linhas sendo puladas - B16.01a05",
IF(AND(M847&lt;&gt;"",OR(M845="",M846="")),"Erro: há linhas sendo puladas - B16.01a05",
IF(AND(M848&lt;&gt;"",OR(M845="",M846="",M847="")),"Erro: há linhas sendo puladas - B16.01a05",
IF(AND(M849&lt;&gt;"",OR(M845="",M846="",M847="",M848="")),"Erro: há linhas sendo puladas - B16.01a05",
"***"))))</f>
        <v>***</v>
      </c>
      <c r="AD845" s="131" t="str">
        <f t="shared" ref="AD845" si="2997" xml:space="preserve">
IF(T845&lt;&gt;"Preenchimento correto","",
IF(K845="","",
IF(M845="Não válido","",
K845)))</f>
        <v/>
      </c>
    </row>
    <row r="846" spans="1:30" ht="15" customHeight="1">
      <c r="A846" s="291"/>
      <c r="B846" s="216"/>
      <c r="C846" s="217"/>
      <c r="D846" s="218"/>
      <c r="E846" s="219"/>
      <c r="F846" s="220"/>
      <c r="G846" s="221"/>
      <c r="H846" s="35">
        <v>2</v>
      </c>
      <c r="I846" s="172"/>
      <c r="J846" s="36" t="str">
        <f xml:space="preserve">
IF(I846="","",
VLOOKUP(I846,'BD EMPRES'!$B$8:$C$507,2,FALSE))</f>
        <v/>
      </c>
      <c r="K846" s="178"/>
      <c r="L846" s="179"/>
      <c r="M846" s="179"/>
      <c r="N846" s="180"/>
      <c r="O846" s="223"/>
      <c r="P846" s="228"/>
      <c r="Q846" s="230"/>
      <c r="R846" s="232"/>
      <c r="S846" s="234"/>
      <c r="T846" s="236"/>
      <c r="U846" s="23"/>
      <c r="V846" s="122"/>
      <c r="W846" s="118"/>
      <c r="X846" s="118"/>
      <c r="Y846" s="118"/>
      <c r="Z846" s="118"/>
      <c r="AA846" s="118"/>
      <c r="AB846" s="118"/>
      <c r="AC846" s="118"/>
      <c r="AD846" s="132" t="str">
        <f t="shared" ref="AD846" si="2998" xml:space="preserve">
IF(T845&lt;&gt;"Preenchimento correto","",
IF(K846="","",
IF(M846="Não válido","",
K846)))</f>
        <v/>
      </c>
    </row>
    <row r="847" spans="1:30" ht="15" customHeight="1">
      <c r="A847" s="291"/>
      <c r="B847" s="216"/>
      <c r="C847" s="217"/>
      <c r="D847" s="218"/>
      <c r="E847" s="219"/>
      <c r="F847" s="220"/>
      <c r="G847" s="221"/>
      <c r="H847" s="35">
        <v>3</v>
      </c>
      <c r="I847" s="172"/>
      <c r="J847" s="36" t="str">
        <f xml:space="preserve">
IF(I847="","",
VLOOKUP(I847,'BD EMPRES'!$B$8:$C$507,2,FALSE))</f>
        <v/>
      </c>
      <c r="K847" s="178"/>
      <c r="L847" s="179"/>
      <c r="M847" s="179"/>
      <c r="N847" s="180"/>
      <c r="O847" s="223"/>
      <c r="P847" s="228"/>
      <c r="Q847" s="230"/>
      <c r="R847" s="232"/>
      <c r="S847" s="234"/>
      <c r="T847" s="236"/>
      <c r="U847" s="23"/>
      <c r="V847" s="122"/>
      <c r="W847" s="118"/>
      <c r="X847" s="118"/>
      <c r="Y847" s="118"/>
      <c r="Z847" s="118"/>
      <c r="AA847" s="118"/>
      <c r="AB847" s="118"/>
      <c r="AC847" s="118"/>
      <c r="AD847" s="132" t="str">
        <f t="shared" ref="AD847" si="2999" xml:space="preserve">
IF(T845&lt;&gt;"Preenchimento correto","",
IF(K847="","",
IF(M847="Não válido","",
K847)))</f>
        <v/>
      </c>
    </row>
    <row r="848" spans="1:30" ht="15" customHeight="1">
      <c r="A848" s="291"/>
      <c r="B848" s="216"/>
      <c r="C848" s="217"/>
      <c r="D848" s="218"/>
      <c r="E848" s="219"/>
      <c r="F848" s="220"/>
      <c r="G848" s="221"/>
      <c r="H848" s="35">
        <v>4</v>
      </c>
      <c r="I848" s="172"/>
      <c r="J848" s="36" t="str">
        <f xml:space="preserve">
IF(I848="","",
VLOOKUP(I848,'BD EMPRES'!$B$8:$C$507,2,FALSE))</f>
        <v/>
      </c>
      <c r="K848" s="178"/>
      <c r="L848" s="179"/>
      <c r="M848" s="179"/>
      <c r="N848" s="180"/>
      <c r="O848" s="223"/>
      <c r="P848" s="228"/>
      <c r="Q848" s="230"/>
      <c r="R848" s="232"/>
      <c r="S848" s="234"/>
      <c r="T848" s="236"/>
      <c r="U848" s="23"/>
      <c r="V848" s="122"/>
      <c r="W848" s="118"/>
      <c r="X848" s="118"/>
      <c r="Y848" s="118"/>
      <c r="Z848" s="118"/>
      <c r="AA848" s="118"/>
      <c r="AB848" s="118"/>
      <c r="AC848" s="118"/>
      <c r="AD848" s="132" t="str">
        <f t="shared" ref="AD848" si="3000" xml:space="preserve">
IF(T845&lt;&gt;"Preenchimento correto","",
IF(K848="","",
IF(M848="Não válido","",
K848)))</f>
        <v/>
      </c>
    </row>
    <row r="849" spans="1:30" ht="15" customHeight="1">
      <c r="A849" s="292"/>
      <c r="B849" s="216"/>
      <c r="C849" s="217"/>
      <c r="D849" s="218"/>
      <c r="E849" s="219"/>
      <c r="F849" s="220"/>
      <c r="G849" s="221"/>
      <c r="H849" s="37">
        <v>5</v>
      </c>
      <c r="I849" s="172"/>
      <c r="J849" s="38" t="str">
        <f xml:space="preserve">
IF(I849="","",
VLOOKUP(I849,'BD EMPRES'!$B$8:$C$507,2,FALSE))</f>
        <v/>
      </c>
      <c r="K849" s="183"/>
      <c r="L849" s="181"/>
      <c r="M849" s="181"/>
      <c r="N849" s="182"/>
      <c r="O849" s="224"/>
      <c r="P849" s="228"/>
      <c r="Q849" s="230"/>
      <c r="R849" s="232"/>
      <c r="S849" s="234"/>
      <c r="T849" s="236"/>
      <c r="U849" s="23"/>
      <c r="V849" s="133"/>
      <c r="W849" s="134"/>
      <c r="X849" s="134"/>
      <c r="Y849" s="134"/>
      <c r="Z849" s="134"/>
      <c r="AA849" s="134"/>
      <c r="AB849" s="134"/>
      <c r="AC849" s="134"/>
      <c r="AD849" s="135" t="str">
        <f t="shared" ref="AD849" si="3001" xml:space="preserve">
IF(T845&gt;"Preenchimento correto","",
IF(K849="","",
IF(M849="Não válido","",
K849)))</f>
        <v/>
      </c>
    </row>
    <row r="850" spans="1:30" ht="15" customHeight="1">
      <c r="A850" s="290"/>
      <c r="B850" s="216" t="str">
        <f>IF(OR('BD ITEM'!$Q180&lt;&gt;"Preenchimento correto"),"",'BD ITEM'!B180)</f>
        <v/>
      </c>
      <c r="C850" s="217" t="str">
        <f>IF(OR('BD ITEM'!$Q180&lt;&gt;"Preenchimento correto"),"",'BD ITEM'!C180)</f>
        <v/>
      </c>
      <c r="D850" s="218" t="str">
        <f>IF(OR('BD ITEM'!$Q180&lt;&gt;"Preenchimento correto"),"",'BD ITEM'!D180)</f>
        <v/>
      </c>
      <c r="E850" s="219" t="str">
        <f>IF(OR('BD ITEM'!$Q180&lt;&gt;"Preenchimento correto"),"",'BD ITEM'!J180)</f>
        <v/>
      </c>
      <c r="F850" s="220" t="str">
        <f>IF(OR('BD ITEM'!$Q180&lt;&gt;"Preenchimento correto"),"",'BD ITEM'!K180)</f>
        <v/>
      </c>
      <c r="G850" s="221" t="str">
        <f>IF(OR('BD ITEM'!$Q180&lt;&gt;"Preenchimento correto"),"",'BD ITEM'!L180)</f>
        <v/>
      </c>
      <c r="H850" s="39">
        <v>1</v>
      </c>
      <c r="I850" s="173"/>
      <c r="J850" s="34" t="str">
        <f xml:space="preserve">
IF(I850="","",
VLOOKUP(I850,'BD EMPRES'!$B$8:$C$507,2,FALSE))</f>
        <v/>
      </c>
      <c r="K850" s="175"/>
      <c r="L850" s="176"/>
      <c r="M850" s="176"/>
      <c r="N850" s="177"/>
      <c r="O850" s="222"/>
      <c r="P850" s="228" t="str">
        <f t="shared" ref="P850" si="3002" xml:space="preserve">
IF(AND(K850="",K851="",K852="",K853="",K854=""),"",
COUNTIFS(K850:K854,"&lt;&gt;""",M850:M854,"=Válido"))</f>
        <v/>
      </c>
      <c r="Q850" s="230" t="str">
        <f t="shared" ref="Q850" si="3003" xml:space="preserve">
IF(T850&lt;&gt;"Preenchimento correto","",
IF(P850=1,0,
IF(P850=0,"",
IF(P850="","",
ROUND(_xlfn.STDEV.S(AD850:AD854)/AVERAGE(AD850:AD854),4)))))</f>
        <v/>
      </c>
      <c r="R850" s="232" t="str">
        <f t="shared" ref="R850" si="3004" xml:space="preserve">
IF(T850&lt;&gt;"Preenchimento correto","",
IF(P850="","",
IF(P850=0,"",
IF(O850="","",
IF(O850="Menor valor",MIN(AD850:AD854),
IF(AND(O850="Tend. central",Q850&lt;=0.25),ROUND(AVERAGE(AD850:AD854),2),
IF(AND(O850="Tend. central",Q850&gt;0.25),ROUND(MEDIAN(AD850:AD854),2))))))))</f>
        <v/>
      </c>
      <c r="S850" s="234" t="str">
        <f t="shared" ref="S850" si="3005" xml:space="preserve">
IF(T850&lt;&gt;"Preenchimento correto","",
IF(O850="","",
IF(P850="","",
IF(P850=0,"",
IF(OR(G850="",R850=""),"",
G850*R850)))))</f>
        <v/>
      </c>
      <c r="T850" s="236" t="str">
        <f t="shared" ref="T850" si="3006" xml:space="preserve">
IF(AND(A850="",B850="",I850="",I851="",I852="",I853="",I854="",K850="",K851="",K852="",K853="",K854="",L850="",L851="",L852="",L853="",L854="",M850="",M851="",M852="",M853="",M854="",O850=""),"",
IF(A850="","Preenchimento incompleto: falta informar o ID SEC - B01.01",
IF(AND(A850&lt;&gt;"",B850&lt;&gt;"",I850="",I851="",I852="",I853="",I854="",K850="",K851="",K852="",K853="",K854="",L850="",L851="",L852="",L853="",L854="",M850="",M851="",M852="",M853="",M854="",O850=""),"Preenchimento incompleto: item sem nenhuma informação de empresa e preço e fonte de preço e validade do orçamento e modalidade de cálculo - B02.01",
IF(AND(B850="",OR(I850&lt;&gt;"",I851&lt;&gt;"",I852&lt;&gt;"",I853&lt;&gt;"",I854&lt;&gt;"",K850&lt;&gt;"",K851&lt;&gt;"",K852&lt;&gt;"",K853&lt;&gt;"",K854&lt;&gt;"",L850&lt;&gt;"",L851&lt;&gt;"",L852&lt;&gt;"",L853&lt;&gt;"",L854&lt;&gt;"",M850&lt;&gt;"",M851&lt;&gt;"",M852&lt;&gt;"",M853&lt;&gt;"",M854&lt;&gt;"",O850&lt;&gt;"")),"Erro: há empresa(s) e/ou preço(s) e/ou fonte(s) de preço e/ou validade(s) do orçamento e/ou modalidade de cálculo informados para item inexistente - B03.01",
IF(AND(I850&lt;&gt;"",OR(K850="",L850="",M850="",O850="")),"Preenchimento incompleto: empresa sem preço e(ou) fonte de preço e(ou) validade do orçamento e(ou) modalidade de cálculo associados - B04.01",
IF(AND(I851&lt;&gt;"",OR(K851="",L851="",M851="",O850="")),"Preenchimento incompleto: empresa sem preço e(ou) fonte de preço e(ou) validade do orçamento e(ou) modalidade de cálculo associados - B04.02",
IF(AND(I852&lt;&gt;"",OR(K852="",L852="",M852="",O850="")),"Preenchimento incompleto: empresa sem preço e(ou) fonte de preço e(ou) validade do orçamento e(ou) modalidade de cálculo associados - B04.03",
IF(AND(I853&lt;&gt;"",OR(K853="",L853="",M853="",O850="")),"Preenchimento incompleto: empresa sem preço e(ou) fonte de preço e(ou) validade do orçamento e(ou) modalidade de cálculo associados - B04.04",
IF(AND(I854&lt;&gt;"",OR(K854="",L854="",M854="",O850="")),"Preenchimento incompleto: empresa sem preço e(ou) fonte de preço e(ou) validade do orçamento e(ou) modalidade de cálculo associados - B04.05",
IF(AND(K850&lt;&gt;"",OR(I850="",L850="",M850="",O850="")),"Preenchimento incompleto: preço sem empresa e(ou) fonte do preço associados e(ou) validade do orçamento e(ou) modalidade de cálculo associados - B05.01",
IF(AND(K851&lt;&gt;"",OR(I851="",L851="",M851="",O850="")),"Preenchimento incompleto: preço sem empresa e(ou) fonte do preço associados e(ou) validade do orçamento e(ou) modalidade de cálculo associados - B05.02",
IF(AND(K852&lt;&gt;"",OR(I852="",L852="",M852="",O850="")),"Preenchimento incompleto: preço sem empresa e(ou) fonte do preço associados e(ou) validade do orçamento e(ou) modalidade de cálculo associados - B05.03",
IF(AND(K853&lt;&gt;"",OR(I853="",L853="",M853="",O850="")),"Preenchimento incompleto: preço sem empresa e(ou) fonte do preço associados e(ou) validade do orçamento e(ou) modalidade de cálculo associados - B05.04",
IF(AND(K854&lt;&gt;"",OR(I854="",L854="",M854="",O850="")),"Preenchimento incompleto: preço sem empresa e(ou) fonte do preço associados e(ou) validade do orçamento e(ou) modalidade de cálculo associados - B05.05",
IF(AND(L850&lt;&gt;"",OR(K850="",I850="",M850="",O850="")),"Preenchimento incompleto: fonte do preço sem empresa e(ou) preço associados e(ou) validade do orçamento e(ou) modalidade de cálculo associados - B06.01",
IF(AND(L851&lt;&gt;"",OR(K851="",I851="",M851="",O850="")),"Preenchimento incompleto: fonte do preço sem empresa e(ou) preço associados e(ou) validade do orçamento e(ou) modalidade de cálculo associados - B06.02",
IF(AND(L852&lt;&gt;"",OR(K852="",I852="",M852="",O850="")),"Preenchimento incompleto: fonte do preço sem empresa e(ou) preço associados e(ou) validade do orçamento e(ou) modalidade de cálculo associados - B06.03",
IF(AND(L853&lt;&gt;"",OR(K853="",I853="",M853="",O850="")),"Preenchimento incompleto: fonte do preço sem empresa e(ou) preço associados e(ou) validade do orçamento e(ou) modalidade de cálculo associados - B06.04",
IF(AND(L854&lt;&gt;"",OR(K854="",I854="",M854="",O850="")),"Preenchimento incompleto: fonte do preço sem empresa e(ou) preço associados e(ou) validade do orçamento e(ou) modalidade de cálculo associados - B06.05",
IF(AND(M850&lt;&gt;"",OR(K850="",I850="",L850="",O850="")),"Preenchimento incompleto: validade do orçamento sem empresa e(ou) preço associados e(ou) fonte do preço e(ou) modalidade de cálculo associados - B07.01",
IF(AND(M851&lt;&gt;"",OR(K851="",I851="",L851="",O850="")),"Preenchimento incompleto: validade do orçamento sem empresa e(ou) preço associados e(ou) fonte do preço e(ou) modalidade de cálculo associados - B07.02",
IF(AND(M852&lt;&gt;"",OR(K852="",I852="",L852="",O850="")),"Preenchimento incompleto: validade do orçamento sem empresa e(ou) preço associados e(ou) fonte do preço e(ou) modalidade de cálculo associados - B07.03",
IF(AND(M853&lt;&gt;"",OR(K853="",I853="",L853="",O850="")),"Preenchimento incompleto: validade do orçamento sem empresa e(ou) preço associados e(ou) fonte do preço e(ou) modalidade de cálculo associados - B07.04",
IF(AND(M854&lt;&gt;"",OR(K854="",I854="",L854="",O850="")),"Preenchimento incompleto: validade do orçamento sem empresa e(ou) preço associados e(ou) fonte do preço e(ou) modalidade de cálculo associados - B07.05",
IF(O850="","Preenchimento incompleto: modalidade de cálculo não informada - B08.01",
IF(V850="Erro: há repetição de empresa de mídia especializada para o item sendo precificado - B09.01a05","Erro: há repetição de empresa de mídia especializada para o item sendo precificado - B09.01a05",
IF(W850="Erro: há repetição de empresa de orçamento de empresa para o item sendo precificado - B10.01a05","Erro: há repetição de empresa de orçamento de empresa para o item sendo precificado - B10.01a05",
IF(X850="Erro: a fonte de preços informada é incompatível com compras governamentais - B11.01a05","Erro: a fonte de preços informada é incompatível com compras governamentais - B11.01a05",
IF(Y850="Erro: a fonte de preços informada é incompatível com compras governamentais - B12.01a05","Erro: a fonte de preços informada é incompatível com compras governamentais - B12.01a05",
IF(Z850="Erro: há linhas sendo puladas - B13.01a04","Erro: há linhas sendo puladas - B13.01a04",
IF(AA850="Erro: há linhas sendo puladas - B14.01a05","Erro: há linhas sendo puladas - B14.01a05",
IF(AB850="Erro: há linhas sendo puladas - B15.01a05","Erro: há linhas sendo puladas - B15.01a05",
IF(AC850="Erro: há linhas sendo puladas - B16.01a05","Erro: há linhas sendo puladas - B16.01a05",
IF(AND(P850&lt;&gt;"",P850=0),"Preenchimento incompleto: número de propostas válidas igual a zero - B17.01",
"Preenchimento correto"))))))))))))))))))))))))))))))))))</f>
        <v/>
      </c>
      <c r="U850" s="23"/>
      <c r="V850" s="121" t="str">
        <f t="shared" ref="V850" si="3007" xml:space="preserve">
IF(COUNTIFS(I850:I854,I850,L850:L854,"=Mídia especializada")&gt;1,"Erro: há repetição de empresa de mídia especializada para o item sendo precificado - B09.01a05",
IF(COUNTIFS(I850:I854,I851,L850:L854,"=Mídia especializada")&gt;1,"Erro: há repetição de empresa de mídia especializada para o item sendo precificado - B09.01a05",
IF(COUNTIFS(I850:I854,I852,L850:L854,"=Mídia especializada")&gt;1,"Erro: há repetição de empresa de mídia especializada para o item sendo precificado - B09.01a05",
IF(COUNTIFS(I850:I854,I853,L850:L854,"=Mídia especializada")&gt;1,"Erro: há repetição de empresa de mídia especializada para o item sendo precificado - B09.01a05",
IF(COUNTIFS(I850:I854,I854,L850:L854,"=Mídia especializada")&gt;1,"Erro: há repetição de empresa de mídia especializada para o item sendo precificado - B09.01a05",
"***")))))</f>
        <v>***</v>
      </c>
      <c r="W850" s="119" t="str">
        <f t="shared" ref="W850" si="3008" xml:space="preserve">
IF(COUNTIFS(I850:I854,I850,L850:L854,"=Orçamento de empresa")&gt;1,"Erro: há repetição de empresa de orçamento de empresa para o item sendo precificado - B10.01a05",
IF(COUNTIFS(I850:I854,I851,L850:L854,"=Orçamento de empresa")&gt;1,"Erro: há repetição de empresa de orçamento de empresa para o item sendo precificado - B10.01a05",
IF(COUNTIFS(I850:I854,I852,L850:L854,"=Orçamento de empresa")&gt;1,"Erro: há repetição de empresa de orçamento de empresa para o item sendo precificado - B10.01a05",
IF(COUNTIFS(I850:I854,I853,L850:L854,"=Orçamento de empresa")&gt;1,"Erro: há repetição de empresa de orçamento de empresa para o item sendo precificado - B10.01a05",
IF(COUNTIFS(I850:I854,I854,L850:L854,"=Orçamento de empresa")&gt;1,"Erro: há repetição de empresa de orçamento de empresa para o item sendo precificado - B10.01a05",
"***")))))</f>
        <v>***</v>
      </c>
      <c r="X850" s="119" t="str">
        <f t="shared" ref="X850" si="3009" xml:space="preserve">
IF(AND(I850="Compras governamentais",K850&lt;&gt;"",L850="Orçamento de empresa"),"Erro: a fonte de preços informada é incompatível com compras governamentais - B11.01a05",
IF(AND(I851="Compras governamentais",K851&lt;&gt;"",L851="Orçamento de empresa"),"Erro: a fonte de preços informada é incompatível com compras governamentais - B11.01a05",
IF(AND(I852="Compras governamentais",K852&lt;&gt;"",L852="Orçamento de empresa"),"Erro: a fonte de preços informada é incompatível com compras governamentais - B11.01a05",
IF(AND(I853="Compras governamentais",K853&lt;&gt;"",L853="Orçamento de empresa"),"Erro: a fonte de preços informada é incompatível com compras governamentais - B11.01a05",
IF(AND(I854="Compras governamentais",K854&lt;&gt;"",L854="Orçamento de empresa"),"Erro: a fonte de preços informada é incompatível com compras governamentais - B11.01a05",
"***")))))</f>
        <v>***</v>
      </c>
      <c r="Y850" s="119" t="str">
        <f t="shared" ref="Y850" si="3010" xml:space="preserve">
IF(AND(I850="Compras governamentais",K850&lt;&gt;"",L850="Mídia especializada"),"Erro: a fonte de preços informada é incompatível com compras governamentais - B12.01a05",
IF(AND(I851="Compras governamentais",K851&lt;&gt;"",L851="Mídia especializada"),"Erro: a fonte de preços informada é incompatível com compras governamentais - B12.01a05",
IF(AND(I852="Compras governamentais",K852&lt;&gt;"",L852="Mídia especializada"),"Erro: a fonte de preços informada é incompatível com compras governamentais - B12.01a05",
IF(AND(I853="Compras governamentais",K853&lt;&gt;"",L853="Mídia especializada"),"Erro: a fonte de preços informada é incompatível com compras governamentais - B12.01a05",
IF(AND(I854="Compras governamentais",K854&lt;&gt;"",L854="Mídia especializada"),"Erro: a fonte de preços informada é incompatível com compras governamentais - B12.01a05",
"***")))))</f>
        <v>***</v>
      </c>
      <c r="Z850" s="119" t="str">
        <f t="shared" ref="Z850" si="3011" xml:space="preserve">
IF(AND(I851&lt;&gt;"",OR(I850="")),"Erro: há linhas sendo puladas - B13.01a04",
IF(AND(I852&lt;&gt;"",OR(I850="",I851="")),"Erro: há linhas sendo puladas - B13.01a04",
IF(AND(I853&lt;&gt;"",OR(I850="",I851="",I852="")),"Erro: há linhas sendo puladas - B13.01a04",
IF(AND(I854&lt;&gt;"",OR(I850="",I851="",I852="",I853="")),"Erro: há linhas sendo puladas - B13.01a04",
"***"))))</f>
        <v>***</v>
      </c>
      <c r="AA850" s="119" t="str">
        <f t="shared" ref="AA850" si="3012" xml:space="preserve">
IF(AND(K851&lt;&gt;"",OR(K850="")),"Erro: há linhas sendo puladas - B14.01a05",
IF(AND(K852&lt;&gt;"",OR(K850="",K851="")),"Erro: há linhas sendo puladas - B14.01a05",
IF(AND(K853&lt;&gt;"",OR(K850="",K851="",K852="")),"Erro: há linhas sendo puladas - B14.01a05",
IF(AND(K854&lt;&gt;"",OR(K850="",K851="",K852="",K853="")),"Erro: há linhas sendo puladas - B14.01a05",
"***"))))</f>
        <v>***</v>
      </c>
      <c r="AB850" s="119" t="str">
        <f t="shared" ref="AB850" si="3013" xml:space="preserve">
IF(AND(L851&lt;&gt;"",OR(L850="")),"Erro: há linhas sendo puladas - B15.01a05",
IF(AND(L852&lt;&gt;"",OR(L850="",L851="")),"Erro: há linhas sendo puladas - B15.01a05",
IF(AND(L853&lt;&gt;"",OR(L850="",L851="",L852="")),"Erro: há linhas sendo puladas - B15.01a05",
IF(AND(L854&lt;&gt;"",OR(L850="",L851="",L852="",L853="")),"Erro: há linhas sendo puladas - B15.01a05",
"***"))))</f>
        <v>***</v>
      </c>
      <c r="AC850" s="119" t="str">
        <f t="shared" ref="AC850" si="3014" xml:space="preserve">
IF(AND(M851&lt;&gt;"",OR(M850="")),"Erro: há linhas sendo puladas - B16.01a05",
IF(AND(M852&lt;&gt;"",OR(M850="",M851="")),"Erro: há linhas sendo puladas - B16.01a05",
IF(AND(M853&lt;&gt;"",OR(M850="",M851="",M852="")),"Erro: há linhas sendo puladas - B16.01a05",
IF(AND(M854&lt;&gt;"",OR(M850="",M851="",M852="",M853="")),"Erro: há linhas sendo puladas - B16.01a05",
"***"))))</f>
        <v>***</v>
      </c>
      <c r="AD850" s="131" t="str">
        <f t="shared" ref="AD850" si="3015" xml:space="preserve">
IF(T850&lt;&gt;"Preenchimento correto","",
IF(K850="","",
IF(M850="Não válido","",
K850)))</f>
        <v/>
      </c>
    </row>
    <row r="851" spans="1:30" ht="15" customHeight="1">
      <c r="A851" s="291"/>
      <c r="B851" s="216"/>
      <c r="C851" s="217"/>
      <c r="D851" s="218"/>
      <c r="E851" s="219"/>
      <c r="F851" s="220"/>
      <c r="G851" s="221"/>
      <c r="H851" s="35">
        <v>2</v>
      </c>
      <c r="I851" s="172"/>
      <c r="J851" s="36" t="str">
        <f xml:space="preserve">
IF(I851="","",
VLOOKUP(I851,'BD EMPRES'!$B$8:$C$507,2,FALSE))</f>
        <v/>
      </c>
      <c r="K851" s="178"/>
      <c r="L851" s="179"/>
      <c r="M851" s="179"/>
      <c r="N851" s="180"/>
      <c r="O851" s="223"/>
      <c r="P851" s="228"/>
      <c r="Q851" s="230"/>
      <c r="R851" s="232"/>
      <c r="S851" s="234"/>
      <c r="T851" s="236"/>
      <c r="U851" s="23"/>
      <c r="V851" s="122"/>
      <c r="W851" s="118"/>
      <c r="X851" s="118"/>
      <c r="Y851" s="118"/>
      <c r="Z851" s="118"/>
      <c r="AA851" s="118"/>
      <c r="AB851" s="118"/>
      <c r="AC851" s="118"/>
      <c r="AD851" s="132" t="str">
        <f t="shared" ref="AD851" si="3016" xml:space="preserve">
IF(T850&lt;&gt;"Preenchimento correto","",
IF(K851="","",
IF(M851="Não válido","",
K851)))</f>
        <v/>
      </c>
    </row>
    <row r="852" spans="1:30" ht="15" customHeight="1">
      <c r="A852" s="291"/>
      <c r="B852" s="216"/>
      <c r="C852" s="217"/>
      <c r="D852" s="218"/>
      <c r="E852" s="219"/>
      <c r="F852" s="220"/>
      <c r="G852" s="221"/>
      <c r="H852" s="35">
        <v>3</v>
      </c>
      <c r="I852" s="172"/>
      <c r="J852" s="36" t="str">
        <f xml:space="preserve">
IF(I852="","",
VLOOKUP(I852,'BD EMPRES'!$B$8:$C$507,2,FALSE))</f>
        <v/>
      </c>
      <c r="K852" s="178"/>
      <c r="L852" s="179"/>
      <c r="M852" s="179"/>
      <c r="N852" s="180"/>
      <c r="O852" s="223"/>
      <c r="P852" s="228"/>
      <c r="Q852" s="230"/>
      <c r="R852" s="232"/>
      <c r="S852" s="234"/>
      <c r="T852" s="236"/>
      <c r="U852" s="23"/>
      <c r="V852" s="122"/>
      <c r="W852" s="118"/>
      <c r="X852" s="118"/>
      <c r="Y852" s="118"/>
      <c r="Z852" s="118"/>
      <c r="AA852" s="118"/>
      <c r="AB852" s="118"/>
      <c r="AC852" s="118"/>
      <c r="AD852" s="132" t="str">
        <f t="shared" ref="AD852" si="3017" xml:space="preserve">
IF(T850&lt;&gt;"Preenchimento correto","",
IF(K852="","",
IF(M852="Não válido","",
K852)))</f>
        <v/>
      </c>
    </row>
    <row r="853" spans="1:30" ht="15" customHeight="1">
      <c r="A853" s="291"/>
      <c r="B853" s="216"/>
      <c r="C853" s="217"/>
      <c r="D853" s="218"/>
      <c r="E853" s="219"/>
      <c r="F853" s="220"/>
      <c r="G853" s="221"/>
      <c r="H853" s="35">
        <v>4</v>
      </c>
      <c r="I853" s="172"/>
      <c r="J853" s="36" t="str">
        <f xml:space="preserve">
IF(I853="","",
VLOOKUP(I853,'BD EMPRES'!$B$8:$C$507,2,FALSE))</f>
        <v/>
      </c>
      <c r="K853" s="178"/>
      <c r="L853" s="179"/>
      <c r="M853" s="179"/>
      <c r="N853" s="180"/>
      <c r="O853" s="223"/>
      <c r="P853" s="228"/>
      <c r="Q853" s="230"/>
      <c r="R853" s="232"/>
      <c r="S853" s="234"/>
      <c r="T853" s="236"/>
      <c r="U853" s="23"/>
      <c r="V853" s="122"/>
      <c r="W853" s="118"/>
      <c r="X853" s="118"/>
      <c r="Y853" s="118"/>
      <c r="Z853" s="118"/>
      <c r="AA853" s="118"/>
      <c r="AB853" s="118"/>
      <c r="AC853" s="118"/>
      <c r="AD853" s="132" t="str">
        <f t="shared" ref="AD853" si="3018" xml:space="preserve">
IF(T850&lt;&gt;"Preenchimento correto","",
IF(K853="","",
IF(M853="Não válido","",
K853)))</f>
        <v/>
      </c>
    </row>
    <row r="854" spans="1:30" ht="15" customHeight="1">
      <c r="A854" s="292"/>
      <c r="B854" s="216"/>
      <c r="C854" s="217"/>
      <c r="D854" s="218"/>
      <c r="E854" s="219"/>
      <c r="F854" s="220"/>
      <c r="G854" s="221"/>
      <c r="H854" s="37">
        <v>5</v>
      </c>
      <c r="I854" s="172"/>
      <c r="J854" s="38" t="str">
        <f xml:space="preserve">
IF(I854="","",
VLOOKUP(I854,'BD EMPRES'!$B$8:$C$507,2,FALSE))</f>
        <v/>
      </c>
      <c r="K854" s="183"/>
      <c r="L854" s="181"/>
      <c r="M854" s="181"/>
      <c r="N854" s="182"/>
      <c r="O854" s="224"/>
      <c r="P854" s="228"/>
      <c r="Q854" s="230"/>
      <c r="R854" s="232"/>
      <c r="S854" s="234"/>
      <c r="T854" s="236"/>
      <c r="U854" s="23"/>
      <c r="V854" s="133"/>
      <c r="W854" s="134"/>
      <c r="X854" s="134"/>
      <c r="Y854" s="134"/>
      <c r="Z854" s="134"/>
      <c r="AA854" s="134"/>
      <c r="AB854" s="134"/>
      <c r="AC854" s="134"/>
      <c r="AD854" s="135" t="str">
        <f t="shared" ref="AD854" si="3019" xml:space="preserve">
IF(T850&gt;"Preenchimento correto","",
IF(K854="","",
IF(M854="Não válido","",
K854)))</f>
        <v/>
      </c>
    </row>
    <row r="855" spans="1:30" ht="15" customHeight="1">
      <c r="A855" s="290"/>
      <c r="B855" s="216" t="str">
        <f>IF(OR('BD ITEM'!$Q181&lt;&gt;"Preenchimento correto"),"",'BD ITEM'!B181)</f>
        <v/>
      </c>
      <c r="C855" s="217" t="str">
        <f>IF(OR('BD ITEM'!$Q181&lt;&gt;"Preenchimento correto"),"",'BD ITEM'!C181)</f>
        <v/>
      </c>
      <c r="D855" s="218" t="str">
        <f>IF(OR('BD ITEM'!$Q181&lt;&gt;"Preenchimento correto"),"",'BD ITEM'!D181)</f>
        <v/>
      </c>
      <c r="E855" s="219" t="str">
        <f>IF(OR('BD ITEM'!$Q181&lt;&gt;"Preenchimento correto"),"",'BD ITEM'!J181)</f>
        <v/>
      </c>
      <c r="F855" s="220" t="str">
        <f>IF(OR('BD ITEM'!$Q181&lt;&gt;"Preenchimento correto"),"",'BD ITEM'!K181)</f>
        <v/>
      </c>
      <c r="G855" s="221" t="str">
        <f>IF(OR('BD ITEM'!$Q181&lt;&gt;"Preenchimento correto"),"",'BD ITEM'!L181)</f>
        <v/>
      </c>
      <c r="H855" s="39">
        <v>1</v>
      </c>
      <c r="I855" s="173"/>
      <c r="J855" s="34" t="str">
        <f xml:space="preserve">
IF(I855="","",
VLOOKUP(I855,'BD EMPRES'!$B$8:$C$507,2,FALSE))</f>
        <v/>
      </c>
      <c r="K855" s="175"/>
      <c r="L855" s="176"/>
      <c r="M855" s="176"/>
      <c r="N855" s="177"/>
      <c r="O855" s="222"/>
      <c r="P855" s="228" t="str">
        <f t="shared" ref="P855" si="3020" xml:space="preserve">
IF(AND(K855="",K856="",K857="",K858="",K859=""),"",
COUNTIFS(K855:K859,"&lt;&gt;""",M855:M859,"=Válido"))</f>
        <v/>
      </c>
      <c r="Q855" s="230" t="str">
        <f t="shared" ref="Q855" si="3021" xml:space="preserve">
IF(T855&lt;&gt;"Preenchimento correto","",
IF(P855=1,0,
IF(P855=0,"",
IF(P855="","",
ROUND(_xlfn.STDEV.S(AD855:AD859)/AVERAGE(AD855:AD859),4)))))</f>
        <v/>
      </c>
      <c r="R855" s="232" t="str">
        <f t="shared" ref="R855" si="3022" xml:space="preserve">
IF(T855&lt;&gt;"Preenchimento correto","",
IF(P855="","",
IF(P855=0,"",
IF(O855="","",
IF(O855="Menor valor",MIN(AD855:AD859),
IF(AND(O855="Tend. central",Q855&lt;=0.25),ROUND(AVERAGE(AD855:AD859),2),
IF(AND(O855="Tend. central",Q855&gt;0.25),ROUND(MEDIAN(AD855:AD859),2))))))))</f>
        <v/>
      </c>
      <c r="S855" s="234" t="str">
        <f t="shared" ref="S855" si="3023" xml:space="preserve">
IF(T855&lt;&gt;"Preenchimento correto","",
IF(O855="","",
IF(P855="","",
IF(P855=0,"",
IF(OR(G855="",R855=""),"",
G855*R855)))))</f>
        <v/>
      </c>
      <c r="T855" s="236" t="str">
        <f t="shared" ref="T855" si="3024" xml:space="preserve">
IF(AND(A855="",B855="",I855="",I856="",I857="",I858="",I859="",K855="",K856="",K857="",K858="",K859="",L855="",L856="",L857="",L858="",L859="",M855="",M856="",M857="",M858="",M859="",O855=""),"",
IF(A855="","Preenchimento incompleto: falta informar o ID SEC - B01.01",
IF(AND(A855&lt;&gt;"",B855&lt;&gt;"",I855="",I856="",I857="",I858="",I859="",K855="",K856="",K857="",K858="",K859="",L855="",L856="",L857="",L858="",L859="",M855="",M856="",M857="",M858="",M859="",O855=""),"Preenchimento incompleto: item sem nenhuma informação de empresa e preço e fonte de preço e validade do orçamento e modalidade de cálculo - B02.01",
IF(AND(B855="",OR(I855&lt;&gt;"",I856&lt;&gt;"",I857&lt;&gt;"",I858&lt;&gt;"",I859&lt;&gt;"",K855&lt;&gt;"",K856&lt;&gt;"",K857&lt;&gt;"",K858&lt;&gt;"",K859&lt;&gt;"",L855&lt;&gt;"",L856&lt;&gt;"",L857&lt;&gt;"",L858&lt;&gt;"",L859&lt;&gt;"",M855&lt;&gt;"",M856&lt;&gt;"",M857&lt;&gt;"",M858&lt;&gt;"",M859&lt;&gt;"",O855&lt;&gt;"")),"Erro: há empresa(s) e/ou preço(s) e/ou fonte(s) de preço e/ou validade(s) do orçamento e/ou modalidade de cálculo informados para item inexistente - B03.01",
IF(AND(I855&lt;&gt;"",OR(K855="",L855="",M855="",O855="")),"Preenchimento incompleto: empresa sem preço e(ou) fonte de preço e(ou) validade do orçamento e(ou) modalidade de cálculo associados - B04.01",
IF(AND(I856&lt;&gt;"",OR(K856="",L856="",M856="",O855="")),"Preenchimento incompleto: empresa sem preço e(ou) fonte de preço e(ou) validade do orçamento e(ou) modalidade de cálculo associados - B04.02",
IF(AND(I857&lt;&gt;"",OR(K857="",L857="",M857="",O855="")),"Preenchimento incompleto: empresa sem preço e(ou) fonte de preço e(ou) validade do orçamento e(ou) modalidade de cálculo associados - B04.03",
IF(AND(I858&lt;&gt;"",OR(K858="",L858="",M858="",O855="")),"Preenchimento incompleto: empresa sem preço e(ou) fonte de preço e(ou) validade do orçamento e(ou) modalidade de cálculo associados - B04.04",
IF(AND(I859&lt;&gt;"",OR(K859="",L859="",M859="",O855="")),"Preenchimento incompleto: empresa sem preço e(ou) fonte de preço e(ou) validade do orçamento e(ou) modalidade de cálculo associados - B04.05",
IF(AND(K855&lt;&gt;"",OR(I855="",L855="",M855="",O855="")),"Preenchimento incompleto: preço sem empresa e(ou) fonte do preço associados e(ou) validade do orçamento e(ou) modalidade de cálculo associados - B05.01",
IF(AND(K856&lt;&gt;"",OR(I856="",L856="",M856="",O855="")),"Preenchimento incompleto: preço sem empresa e(ou) fonte do preço associados e(ou) validade do orçamento e(ou) modalidade de cálculo associados - B05.02",
IF(AND(K857&lt;&gt;"",OR(I857="",L857="",M857="",O855="")),"Preenchimento incompleto: preço sem empresa e(ou) fonte do preço associados e(ou) validade do orçamento e(ou) modalidade de cálculo associados - B05.03",
IF(AND(K858&lt;&gt;"",OR(I858="",L858="",M858="",O855="")),"Preenchimento incompleto: preço sem empresa e(ou) fonte do preço associados e(ou) validade do orçamento e(ou) modalidade de cálculo associados - B05.04",
IF(AND(K859&lt;&gt;"",OR(I859="",L859="",M859="",O855="")),"Preenchimento incompleto: preço sem empresa e(ou) fonte do preço associados e(ou) validade do orçamento e(ou) modalidade de cálculo associados - B05.05",
IF(AND(L855&lt;&gt;"",OR(K855="",I855="",M855="",O855="")),"Preenchimento incompleto: fonte do preço sem empresa e(ou) preço associados e(ou) validade do orçamento e(ou) modalidade de cálculo associados - B06.01",
IF(AND(L856&lt;&gt;"",OR(K856="",I856="",M856="",O855="")),"Preenchimento incompleto: fonte do preço sem empresa e(ou) preço associados e(ou) validade do orçamento e(ou) modalidade de cálculo associados - B06.02",
IF(AND(L857&lt;&gt;"",OR(K857="",I857="",M857="",O855="")),"Preenchimento incompleto: fonte do preço sem empresa e(ou) preço associados e(ou) validade do orçamento e(ou) modalidade de cálculo associados - B06.03",
IF(AND(L858&lt;&gt;"",OR(K858="",I858="",M858="",O855="")),"Preenchimento incompleto: fonte do preço sem empresa e(ou) preço associados e(ou) validade do orçamento e(ou) modalidade de cálculo associados - B06.04",
IF(AND(L859&lt;&gt;"",OR(K859="",I859="",M859="",O855="")),"Preenchimento incompleto: fonte do preço sem empresa e(ou) preço associados e(ou) validade do orçamento e(ou) modalidade de cálculo associados - B06.05",
IF(AND(M855&lt;&gt;"",OR(K855="",I855="",L855="",O855="")),"Preenchimento incompleto: validade do orçamento sem empresa e(ou) preço associados e(ou) fonte do preço e(ou) modalidade de cálculo associados - B07.01",
IF(AND(M856&lt;&gt;"",OR(K856="",I856="",L856="",O855="")),"Preenchimento incompleto: validade do orçamento sem empresa e(ou) preço associados e(ou) fonte do preço e(ou) modalidade de cálculo associados - B07.02",
IF(AND(M857&lt;&gt;"",OR(K857="",I857="",L857="",O855="")),"Preenchimento incompleto: validade do orçamento sem empresa e(ou) preço associados e(ou) fonte do preço e(ou) modalidade de cálculo associados - B07.03",
IF(AND(M858&lt;&gt;"",OR(K858="",I858="",L858="",O855="")),"Preenchimento incompleto: validade do orçamento sem empresa e(ou) preço associados e(ou) fonte do preço e(ou) modalidade de cálculo associados - B07.04",
IF(AND(M859&lt;&gt;"",OR(K859="",I859="",L859="",O855="")),"Preenchimento incompleto: validade do orçamento sem empresa e(ou) preço associados e(ou) fonte do preço e(ou) modalidade de cálculo associados - B07.05",
IF(O855="","Preenchimento incompleto: modalidade de cálculo não informada - B08.01",
IF(V855="Erro: há repetição de empresa de mídia especializada para o item sendo precificado - B09.01a05","Erro: há repetição de empresa de mídia especializada para o item sendo precificado - B09.01a05",
IF(W855="Erro: há repetição de empresa de orçamento de empresa para o item sendo precificado - B10.01a05","Erro: há repetição de empresa de orçamento de empresa para o item sendo precificado - B10.01a05",
IF(X855="Erro: a fonte de preços informada é incompatível com compras governamentais - B11.01a05","Erro: a fonte de preços informada é incompatível com compras governamentais - B11.01a05",
IF(Y855="Erro: a fonte de preços informada é incompatível com compras governamentais - B12.01a05","Erro: a fonte de preços informada é incompatível com compras governamentais - B12.01a05",
IF(Z855="Erro: há linhas sendo puladas - B13.01a04","Erro: há linhas sendo puladas - B13.01a04",
IF(AA855="Erro: há linhas sendo puladas - B14.01a05","Erro: há linhas sendo puladas - B14.01a05",
IF(AB855="Erro: há linhas sendo puladas - B15.01a05","Erro: há linhas sendo puladas - B15.01a05",
IF(AC855="Erro: há linhas sendo puladas - B16.01a05","Erro: há linhas sendo puladas - B16.01a05",
IF(AND(P855&lt;&gt;"",P855=0),"Preenchimento incompleto: número de propostas válidas igual a zero - B17.01",
"Preenchimento correto"))))))))))))))))))))))))))))))))))</f>
        <v/>
      </c>
      <c r="U855" s="23"/>
      <c r="V855" s="121" t="str">
        <f t="shared" ref="V855" si="3025" xml:space="preserve">
IF(COUNTIFS(I855:I859,I855,L855:L859,"=Mídia especializada")&gt;1,"Erro: há repetição de empresa de mídia especializada para o item sendo precificado - B09.01a05",
IF(COUNTIFS(I855:I859,I856,L855:L859,"=Mídia especializada")&gt;1,"Erro: há repetição de empresa de mídia especializada para o item sendo precificado - B09.01a05",
IF(COUNTIFS(I855:I859,I857,L855:L859,"=Mídia especializada")&gt;1,"Erro: há repetição de empresa de mídia especializada para o item sendo precificado - B09.01a05",
IF(COUNTIFS(I855:I859,I858,L855:L859,"=Mídia especializada")&gt;1,"Erro: há repetição de empresa de mídia especializada para o item sendo precificado - B09.01a05",
IF(COUNTIFS(I855:I859,I859,L855:L859,"=Mídia especializada")&gt;1,"Erro: há repetição de empresa de mídia especializada para o item sendo precificado - B09.01a05",
"***")))))</f>
        <v>***</v>
      </c>
      <c r="W855" s="119" t="str">
        <f t="shared" ref="W855" si="3026" xml:space="preserve">
IF(COUNTIFS(I855:I859,I855,L855:L859,"=Orçamento de empresa")&gt;1,"Erro: há repetição de empresa de orçamento de empresa para o item sendo precificado - B10.01a05",
IF(COUNTIFS(I855:I859,I856,L855:L859,"=Orçamento de empresa")&gt;1,"Erro: há repetição de empresa de orçamento de empresa para o item sendo precificado - B10.01a05",
IF(COUNTIFS(I855:I859,I857,L855:L859,"=Orçamento de empresa")&gt;1,"Erro: há repetição de empresa de orçamento de empresa para o item sendo precificado - B10.01a05",
IF(COUNTIFS(I855:I859,I858,L855:L859,"=Orçamento de empresa")&gt;1,"Erro: há repetição de empresa de orçamento de empresa para o item sendo precificado - B10.01a05",
IF(COUNTIFS(I855:I859,I859,L855:L859,"=Orçamento de empresa")&gt;1,"Erro: há repetição de empresa de orçamento de empresa para o item sendo precificado - B10.01a05",
"***")))))</f>
        <v>***</v>
      </c>
      <c r="X855" s="119" t="str">
        <f t="shared" ref="X855" si="3027" xml:space="preserve">
IF(AND(I855="Compras governamentais",K855&lt;&gt;"",L855="Orçamento de empresa"),"Erro: a fonte de preços informada é incompatível com compras governamentais - B11.01a05",
IF(AND(I856="Compras governamentais",K856&lt;&gt;"",L856="Orçamento de empresa"),"Erro: a fonte de preços informada é incompatível com compras governamentais - B11.01a05",
IF(AND(I857="Compras governamentais",K857&lt;&gt;"",L857="Orçamento de empresa"),"Erro: a fonte de preços informada é incompatível com compras governamentais - B11.01a05",
IF(AND(I858="Compras governamentais",K858&lt;&gt;"",L858="Orçamento de empresa"),"Erro: a fonte de preços informada é incompatível com compras governamentais - B11.01a05",
IF(AND(I859="Compras governamentais",K859&lt;&gt;"",L859="Orçamento de empresa"),"Erro: a fonte de preços informada é incompatível com compras governamentais - B11.01a05",
"***")))))</f>
        <v>***</v>
      </c>
      <c r="Y855" s="119" t="str">
        <f t="shared" ref="Y855" si="3028" xml:space="preserve">
IF(AND(I855="Compras governamentais",K855&lt;&gt;"",L855="Mídia especializada"),"Erro: a fonte de preços informada é incompatível com compras governamentais - B12.01a05",
IF(AND(I856="Compras governamentais",K856&lt;&gt;"",L856="Mídia especializada"),"Erro: a fonte de preços informada é incompatível com compras governamentais - B12.01a05",
IF(AND(I857="Compras governamentais",K857&lt;&gt;"",L857="Mídia especializada"),"Erro: a fonte de preços informada é incompatível com compras governamentais - B12.01a05",
IF(AND(I858="Compras governamentais",K858&lt;&gt;"",L858="Mídia especializada"),"Erro: a fonte de preços informada é incompatível com compras governamentais - B12.01a05",
IF(AND(I859="Compras governamentais",K859&lt;&gt;"",L859="Mídia especializada"),"Erro: a fonte de preços informada é incompatível com compras governamentais - B12.01a05",
"***")))))</f>
        <v>***</v>
      </c>
      <c r="Z855" s="119" t="str">
        <f t="shared" ref="Z855" si="3029" xml:space="preserve">
IF(AND(I856&lt;&gt;"",OR(I855="")),"Erro: há linhas sendo puladas - B13.01a04",
IF(AND(I857&lt;&gt;"",OR(I855="",I856="")),"Erro: há linhas sendo puladas - B13.01a04",
IF(AND(I858&lt;&gt;"",OR(I855="",I856="",I857="")),"Erro: há linhas sendo puladas - B13.01a04",
IF(AND(I859&lt;&gt;"",OR(I855="",I856="",I857="",I858="")),"Erro: há linhas sendo puladas - B13.01a04",
"***"))))</f>
        <v>***</v>
      </c>
      <c r="AA855" s="119" t="str">
        <f t="shared" ref="AA855" si="3030" xml:space="preserve">
IF(AND(K856&lt;&gt;"",OR(K855="")),"Erro: há linhas sendo puladas - B14.01a05",
IF(AND(K857&lt;&gt;"",OR(K855="",K856="")),"Erro: há linhas sendo puladas - B14.01a05",
IF(AND(K858&lt;&gt;"",OR(K855="",K856="",K857="")),"Erro: há linhas sendo puladas - B14.01a05",
IF(AND(K859&lt;&gt;"",OR(K855="",K856="",K857="",K858="")),"Erro: há linhas sendo puladas - B14.01a05",
"***"))))</f>
        <v>***</v>
      </c>
      <c r="AB855" s="119" t="str">
        <f t="shared" ref="AB855" si="3031" xml:space="preserve">
IF(AND(L856&lt;&gt;"",OR(L855="")),"Erro: há linhas sendo puladas - B15.01a05",
IF(AND(L857&lt;&gt;"",OR(L855="",L856="")),"Erro: há linhas sendo puladas - B15.01a05",
IF(AND(L858&lt;&gt;"",OR(L855="",L856="",L857="")),"Erro: há linhas sendo puladas - B15.01a05",
IF(AND(L859&lt;&gt;"",OR(L855="",L856="",L857="",L858="")),"Erro: há linhas sendo puladas - B15.01a05",
"***"))))</f>
        <v>***</v>
      </c>
      <c r="AC855" s="119" t="str">
        <f t="shared" ref="AC855" si="3032" xml:space="preserve">
IF(AND(M856&lt;&gt;"",OR(M855="")),"Erro: há linhas sendo puladas - B16.01a05",
IF(AND(M857&lt;&gt;"",OR(M855="",M856="")),"Erro: há linhas sendo puladas - B16.01a05",
IF(AND(M858&lt;&gt;"",OR(M855="",M856="",M857="")),"Erro: há linhas sendo puladas - B16.01a05",
IF(AND(M859&lt;&gt;"",OR(M855="",M856="",M857="",M858="")),"Erro: há linhas sendo puladas - B16.01a05",
"***"))))</f>
        <v>***</v>
      </c>
      <c r="AD855" s="131" t="str">
        <f t="shared" ref="AD855" si="3033" xml:space="preserve">
IF(T855&lt;&gt;"Preenchimento correto","",
IF(K855="","",
IF(M855="Não válido","",
K855)))</f>
        <v/>
      </c>
    </row>
    <row r="856" spans="1:30" ht="15" customHeight="1">
      <c r="A856" s="291"/>
      <c r="B856" s="216"/>
      <c r="C856" s="217"/>
      <c r="D856" s="218"/>
      <c r="E856" s="219"/>
      <c r="F856" s="220"/>
      <c r="G856" s="221"/>
      <c r="H856" s="35">
        <v>2</v>
      </c>
      <c r="I856" s="172"/>
      <c r="J856" s="36" t="str">
        <f xml:space="preserve">
IF(I856="","",
VLOOKUP(I856,'BD EMPRES'!$B$8:$C$507,2,FALSE))</f>
        <v/>
      </c>
      <c r="K856" s="178"/>
      <c r="L856" s="179"/>
      <c r="M856" s="179"/>
      <c r="N856" s="180"/>
      <c r="O856" s="223"/>
      <c r="P856" s="228"/>
      <c r="Q856" s="230"/>
      <c r="R856" s="232"/>
      <c r="S856" s="234"/>
      <c r="T856" s="236"/>
      <c r="U856" s="23"/>
      <c r="V856" s="122"/>
      <c r="W856" s="118"/>
      <c r="X856" s="118"/>
      <c r="Y856" s="118"/>
      <c r="Z856" s="118"/>
      <c r="AA856" s="118"/>
      <c r="AB856" s="118"/>
      <c r="AC856" s="118"/>
      <c r="AD856" s="132" t="str">
        <f t="shared" ref="AD856" si="3034" xml:space="preserve">
IF(T855&lt;&gt;"Preenchimento correto","",
IF(K856="","",
IF(M856="Não válido","",
K856)))</f>
        <v/>
      </c>
    </row>
    <row r="857" spans="1:30" ht="15" customHeight="1">
      <c r="A857" s="291"/>
      <c r="B857" s="216"/>
      <c r="C857" s="217"/>
      <c r="D857" s="218"/>
      <c r="E857" s="219"/>
      <c r="F857" s="220"/>
      <c r="G857" s="221"/>
      <c r="H857" s="35">
        <v>3</v>
      </c>
      <c r="I857" s="172"/>
      <c r="J857" s="36" t="str">
        <f xml:space="preserve">
IF(I857="","",
VLOOKUP(I857,'BD EMPRES'!$B$8:$C$507,2,FALSE))</f>
        <v/>
      </c>
      <c r="K857" s="178"/>
      <c r="L857" s="179"/>
      <c r="M857" s="179"/>
      <c r="N857" s="180"/>
      <c r="O857" s="223"/>
      <c r="P857" s="228"/>
      <c r="Q857" s="230"/>
      <c r="R857" s="232"/>
      <c r="S857" s="234"/>
      <c r="T857" s="236"/>
      <c r="U857" s="23"/>
      <c r="V857" s="122"/>
      <c r="W857" s="118"/>
      <c r="X857" s="118"/>
      <c r="Y857" s="118"/>
      <c r="Z857" s="118"/>
      <c r="AA857" s="118"/>
      <c r="AB857" s="118"/>
      <c r="AC857" s="118"/>
      <c r="AD857" s="132" t="str">
        <f t="shared" ref="AD857" si="3035" xml:space="preserve">
IF(T855&lt;&gt;"Preenchimento correto","",
IF(K857="","",
IF(M857="Não válido","",
K857)))</f>
        <v/>
      </c>
    </row>
    <row r="858" spans="1:30" ht="15" customHeight="1">
      <c r="A858" s="291"/>
      <c r="B858" s="216"/>
      <c r="C858" s="217"/>
      <c r="D858" s="218"/>
      <c r="E858" s="219"/>
      <c r="F858" s="220"/>
      <c r="G858" s="221"/>
      <c r="H858" s="35">
        <v>4</v>
      </c>
      <c r="I858" s="172"/>
      <c r="J858" s="36" t="str">
        <f xml:space="preserve">
IF(I858="","",
VLOOKUP(I858,'BD EMPRES'!$B$8:$C$507,2,FALSE))</f>
        <v/>
      </c>
      <c r="K858" s="178"/>
      <c r="L858" s="179"/>
      <c r="M858" s="179"/>
      <c r="N858" s="180"/>
      <c r="O858" s="223"/>
      <c r="P858" s="228"/>
      <c r="Q858" s="230"/>
      <c r="R858" s="232"/>
      <c r="S858" s="234"/>
      <c r="T858" s="236"/>
      <c r="U858" s="23"/>
      <c r="V858" s="122"/>
      <c r="W858" s="118"/>
      <c r="X858" s="118"/>
      <c r="Y858" s="118"/>
      <c r="Z858" s="118"/>
      <c r="AA858" s="118"/>
      <c r="AB858" s="118"/>
      <c r="AC858" s="118"/>
      <c r="AD858" s="132" t="str">
        <f t="shared" ref="AD858" si="3036" xml:space="preserve">
IF(T855&lt;&gt;"Preenchimento correto","",
IF(K858="","",
IF(M858="Não válido","",
K858)))</f>
        <v/>
      </c>
    </row>
    <row r="859" spans="1:30" ht="15" customHeight="1">
      <c r="A859" s="292"/>
      <c r="B859" s="216"/>
      <c r="C859" s="217"/>
      <c r="D859" s="218"/>
      <c r="E859" s="219"/>
      <c r="F859" s="220"/>
      <c r="G859" s="221"/>
      <c r="H859" s="37">
        <v>5</v>
      </c>
      <c r="I859" s="172"/>
      <c r="J859" s="38" t="str">
        <f xml:space="preserve">
IF(I859="","",
VLOOKUP(I859,'BD EMPRES'!$B$8:$C$507,2,FALSE))</f>
        <v/>
      </c>
      <c r="K859" s="183"/>
      <c r="L859" s="181"/>
      <c r="M859" s="181"/>
      <c r="N859" s="182"/>
      <c r="O859" s="224"/>
      <c r="P859" s="228"/>
      <c r="Q859" s="230"/>
      <c r="R859" s="232"/>
      <c r="S859" s="234"/>
      <c r="T859" s="236"/>
      <c r="U859" s="23"/>
      <c r="V859" s="133"/>
      <c r="W859" s="134"/>
      <c r="X859" s="134"/>
      <c r="Y859" s="134"/>
      <c r="Z859" s="134"/>
      <c r="AA859" s="134"/>
      <c r="AB859" s="134"/>
      <c r="AC859" s="134"/>
      <c r="AD859" s="135" t="str">
        <f t="shared" ref="AD859" si="3037" xml:space="preserve">
IF(T855&gt;"Preenchimento correto","",
IF(K859="","",
IF(M859="Não válido","",
K859)))</f>
        <v/>
      </c>
    </row>
    <row r="860" spans="1:30" ht="15" customHeight="1">
      <c r="A860" s="290"/>
      <c r="B860" s="216" t="str">
        <f>IF(OR('BD ITEM'!$Q182&lt;&gt;"Preenchimento correto"),"",'BD ITEM'!B182)</f>
        <v/>
      </c>
      <c r="C860" s="217" t="str">
        <f>IF(OR('BD ITEM'!$Q182&lt;&gt;"Preenchimento correto"),"",'BD ITEM'!C182)</f>
        <v/>
      </c>
      <c r="D860" s="218" t="str">
        <f>IF(OR('BD ITEM'!$Q182&lt;&gt;"Preenchimento correto"),"",'BD ITEM'!D182)</f>
        <v/>
      </c>
      <c r="E860" s="219" t="str">
        <f>IF(OR('BD ITEM'!$Q182&lt;&gt;"Preenchimento correto"),"",'BD ITEM'!J182)</f>
        <v/>
      </c>
      <c r="F860" s="220" t="str">
        <f>IF(OR('BD ITEM'!$Q182&lt;&gt;"Preenchimento correto"),"",'BD ITEM'!K182)</f>
        <v/>
      </c>
      <c r="G860" s="221" t="str">
        <f>IF(OR('BD ITEM'!$Q182&lt;&gt;"Preenchimento correto"),"",'BD ITEM'!L182)</f>
        <v/>
      </c>
      <c r="H860" s="39">
        <v>1</v>
      </c>
      <c r="I860" s="173"/>
      <c r="J860" s="34" t="str">
        <f xml:space="preserve">
IF(I860="","",
VLOOKUP(I860,'BD EMPRES'!$B$8:$C$507,2,FALSE))</f>
        <v/>
      </c>
      <c r="K860" s="175"/>
      <c r="L860" s="176"/>
      <c r="M860" s="176"/>
      <c r="N860" s="177"/>
      <c r="O860" s="222"/>
      <c r="P860" s="228" t="str">
        <f t="shared" ref="P860" si="3038" xml:space="preserve">
IF(AND(K860="",K861="",K862="",K863="",K864=""),"",
COUNTIFS(K860:K864,"&lt;&gt;""",M860:M864,"=Válido"))</f>
        <v/>
      </c>
      <c r="Q860" s="230" t="str">
        <f t="shared" ref="Q860" si="3039" xml:space="preserve">
IF(T860&lt;&gt;"Preenchimento correto","",
IF(P860=1,0,
IF(P860=0,"",
IF(P860="","",
ROUND(_xlfn.STDEV.S(AD860:AD864)/AVERAGE(AD860:AD864),4)))))</f>
        <v/>
      </c>
      <c r="R860" s="232" t="str">
        <f t="shared" ref="R860" si="3040" xml:space="preserve">
IF(T860&lt;&gt;"Preenchimento correto","",
IF(P860="","",
IF(P860=0,"",
IF(O860="","",
IF(O860="Menor valor",MIN(AD860:AD864),
IF(AND(O860="Tend. central",Q860&lt;=0.25),ROUND(AVERAGE(AD860:AD864),2),
IF(AND(O860="Tend. central",Q860&gt;0.25),ROUND(MEDIAN(AD860:AD864),2))))))))</f>
        <v/>
      </c>
      <c r="S860" s="234" t="str">
        <f t="shared" ref="S860" si="3041" xml:space="preserve">
IF(T860&lt;&gt;"Preenchimento correto","",
IF(O860="","",
IF(P860="","",
IF(P860=0,"",
IF(OR(G860="",R860=""),"",
G860*R860)))))</f>
        <v/>
      </c>
      <c r="T860" s="236" t="str">
        <f t="shared" ref="T860" si="3042" xml:space="preserve">
IF(AND(A860="",B860="",I860="",I861="",I862="",I863="",I864="",K860="",K861="",K862="",K863="",K864="",L860="",L861="",L862="",L863="",L864="",M860="",M861="",M862="",M863="",M864="",O860=""),"",
IF(A860="","Preenchimento incompleto: falta informar o ID SEC - B01.01",
IF(AND(A860&lt;&gt;"",B860&lt;&gt;"",I860="",I861="",I862="",I863="",I864="",K860="",K861="",K862="",K863="",K864="",L860="",L861="",L862="",L863="",L864="",M860="",M861="",M862="",M863="",M864="",O860=""),"Preenchimento incompleto: item sem nenhuma informação de empresa e preço e fonte de preço e validade do orçamento e modalidade de cálculo - B02.01",
IF(AND(B860="",OR(I860&lt;&gt;"",I861&lt;&gt;"",I862&lt;&gt;"",I863&lt;&gt;"",I864&lt;&gt;"",K860&lt;&gt;"",K861&lt;&gt;"",K862&lt;&gt;"",K863&lt;&gt;"",K864&lt;&gt;"",L860&lt;&gt;"",L861&lt;&gt;"",L862&lt;&gt;"",L863&lt;&gt;"",L864&lt;&gt;"",M860&lt;&gt;"",M861&lt;&gt;"",M862&lt;&gt;"",M863&lt;&gt;"",M864&lt;&gt;"",O860&lt;&gt;"")),"Erro: há empresa(s) e/ou preço(s) e/ou fonte(s) de preço e/ou validade(s) do orçamento e/ou modalidade de cálculo informados para item inexistente - B03.01",
IF(AND(I860&lt;&gt;"",OR(K860="",L860="",M860="",O860="")),"Preenchimento incompleto: empresa sem preço e(ou) fonte de preço e(ou) validade do orçamento e(ou) modalidade de cálculo associados - B04.01",
IF(AND(I861&lt;&gt;"",OR(K861="",L861="",M861="",O860="")),"Preenchimento incompleto: empresa sem preço e(ou) fonte de preço e(ou) validade do orçamento e(ou) modalidade de cálculo associados - B04.02",
IF(AND(I862&lt;&gt;"",OR(K862="",L862="",M862="",O860="")),"Preenchimento incompleto: empresa sem preço e(ou) fonte de preço e(ou) validade do orçamento e(ou) modalidade de cálculo associados - B04.03",
IF(AND(I863&lt;&gt;"",OR(K863="",L863="",M863="",O860="")),"Preenchimento incompleto: empresa sem preço e(ou) fonte de preço e(ou) validade do orçamento e(ou) modalidade de cálculo associados - B04.04",
IF(AND(I864&lt;&gt;"",OR(K864="",L864="",M864="",O860="")),"Preenchimento incompleto: empresa sem preço e(ou) fonte de preço e(ou) validade do orçamento e(ou) modalidade de cálculo associados - B04.05",
IF(AND(K860&lt;&gt;"",OR(I860="",L860="",M860="",O860="")),"Preenchimento incompleto: preço sem empresa e(ou) fonte do preço associados e(ou) validade do orçamento e(ou) modalidade de cálculo associados - B05.01",
IF(AND(K861&lt;&gt;"",OR(I861="",L861="",M861="",O860="")),"Preenchimento incompleto: preço sem empresa e(ou) fonte do preço associados e(ou) validade do orçamento e(ou) modalidade de cálculo associados - B05.02",
IF(AND(K862&lt;&gt;"",OR(I862="",L862="",M862="",O860="")),"Preenchimento incompleto: preço sem empresa e(ou) fonte do preço associados e(ou) validade do orçamento e(ou) modalidade de cálculo associados - B05.03",
IF(AND(K863&lt;&gt;"",OR(I863="",L863="",M863="",O860="")),"Preenchimento incompleto: preço sem empresa e(ou) fonte do preço associados e(ou) validade do orçamento e(ou) modalidade de cálculo associados - B05.04",
IF(AND(K864&lt;&gt;"",OR(I864="",L864="",M864="",O860="")),"Preenchimento incompleto: preço sem empresa e(ou) fonte do preço associados e(ou) validade do orçamento e(ou) modalidade de cálculo associados - B05.05",
IF(AND(L860&lt;&gt;"",OR(K860="",I860="",M860="",O860="")),"Preenchimento incompleto: fonte do preço sem empresa e(ou) preço associados e(ou) validade do orçamento e(ou) modalidade de cálculo associados - B06.01",
IF(AND(L861&lt;&gt;"",OR(K861="",I861="",M861="",O860="")),"Preenchimento incompleto: fonte do preço sem empresa e(ou) preço associados e(ou) validade do orçamento e(ou) modalidade de cálculo associados - B06.02",
IF(AND(L862&lt;&gt;"",OR(K862="",I862="",M862="",O860="")),"Preenchimento incompleto: fonte do preço sem empresa e(ou) preço associados e(ou) validade do orçamento e(ou) modalidade de cálculo associados - B06.03",
IF(AND(L863&lt;&gt;"",OR(K863="",I863="",M863="",O860="")),"Preenchimento incompleto: fonte do preço sem empresa e(ou) preço associados e(ou) validade do orçamento e(ou) modalidade de cálculo associados - B06.04",
IF(AND(L864&lt;&gt;"",OR(K864="",I864="",M864="",O860="")),"Preenchimento incompleto: fonte do preço sem empresa e(ou) preço associados e(ou) validade do orçamento e(ou) modalidade de cálculo associados - B06.05",
IF(AND(M860&lt;&gt;"",OR(K860="",I860="",L860="",O860="")),"Preenchimento incompleto: validade do orçamento sem empresa e(ou) preço associados e(ou) fonte do preço e(ou) modalidade de cálculo associados - B07.01",
IF(AND(M861&lt;&gt;"",OR(K861="",I861="",L861="",O860="")),"Preenchimento incompleto: validade do orçamento sem empresa e(ou) preço associados e(ou) fonte do preço e(ou) modalidade de cálculo associados - B07.02",
IF(AND(M862&lt;&gt;"",OR(K862="",I862="",L862="",O860="")),"Preenchimento incompleto: validade do orçamento sem empresa e(ou) preço associados e(ou) fonte do preço e(ou) modalidade de cálculo associados - B07.03",
IF(AND(M863&lt;&gt;"",OR(K863="",I863="",L863="",O860="")),"Preenchimento incompleto: validade do orçamento sem empresa e(ou) preço associados e(ou) fonte do preço e(ou) modalidade de cálculo associados - B07.04",
IF(AND(M864&lt;&gt;"",OR(K864="",I864="",L864="",O860="")),"Preenchimento incompleto: validade do orçamento sem empresa e(ou) preço associados e(ou) fonte do preço e(ou) modalidade de cálculo associados - B07.05",
IF(O860="","Preenchimento incompleto: modalidade de cálculo não informada - B08.01",
IF(V860="Erro: há repetição de empresa de mídia especializada para o item sendo precificado - B09.01a05","Erro: há repetição de empresa de mídia especializada para o item sendo precificado - B09.01a05",
IF(W860="Erro: há repetição de empresa de orçamento de empresa para o item sendo precificado - B10.01a05","Erro: há repetição de empresa de orçamento de empresa para o item sendo precificado - B10.01a05",
IF(X860="Erro: a fonte de preços informada é incompatível com compras governamentais - B11.01a05","Erro: a fonte de preços informada é incompatível com compras governamentais - B11.01a05",
IF(Y860="Erro: a fonte de preços informada é incompatível com compras governamentais - B12.01a05","Erro: a fonte de preços informada é incompatível com compras governamentais - B12.01a05",
IF(Z860="Erro: há linhas sendo puladas - B13.01a04","Erro: há linhas sendo puladas - B13.01a04",
IF(AA860="Erro: há linhas sendo puladas - B14.01a05","Erro: há linhas sendo puladas - B14.01a05",
IF(AB860="Erro: há linhas sendo puladas - B15.01a05","Erro: há linhas sendo puladas - B15.01a05",
IF(AC860="Erro: há linhas sendo puladas - B16.01a05","Erro: há linhas sendo puladas - B16.01a05",
IF(AND(P860&lt;&gt;"",P860=0),"Preenchimento incompleto: número de propostas válidas igual a zero - B17.01",
"Preenchimento correto"))))))))))))))))))))))))))))))))))</f>
        <v/>
      </c>
      <c r="U860" s="23"/>
      <c r="V860" s="121" t="str">
        <f t="shared" ref="V860" si="3043" xml:space="preserve">
IF(COUNTIFS(I860:I864,I860,L860:L864,"=Mídia especializada")&gt;1,"Erro: há repetição de empresa de mídia especializada para o item sendo precificado - B09.01a05",
IF(COUNTIFS(I860:I864,I861,L860:L864,"=Mídia especializada")&gt;1,"Erro: há repetição de empresa de mídia especializada para o item sendo precificado - B09.01a05",
IF(COUNTIFS(I860:I864,I862,L860:L864,"=Mídia especializada")&gt;1,"Erro: há repetição de empresa de mídia especializada para o item sendo precificado - B09.01a05",
IF(COUNTIFS(I860:I864,I863,L860:L864,"=Mídia especializada")&gt;1,"Erro: há repetição de empresa de mídia especializada para o item sendo precificado - B09.01a05",
IF(COUNTIFS(I860:I864,I864,L860:L864,"=Mídia especializada")&gt;1,"Erro: há repetição de empresa de mídia especializada para o item sendo precificado - B09.01a05",
"***")))))</f>
        <v>***</v>
      </c>
      <c r="W860" s="119" t="str">
        <f t="shared" ref="W860" si="3044" xml:space="preserve">
IF(COUNTIFS(I860:I864,I860,L860:L864,"=Orçamento de empresa")&gt;1,"Erro: há repetição de empresa de orçamento de empresa para o item sendo precificado - B10.01a05",
IF(COUNTIFS(I860:I864,I861,L860:L864,"=Orçamento de empresa")&gt;1,"Erro: há repetição de empresa de orçamento de empresa para o item sendo precificado - B10.01a05",
IF(COUNTIFS(I860:I864,I862,L860:L864,"=Orçamento de empresa")&gt;1,"Erro: há repetição de empresa de orçamento de empresa para o item sendo precificado - B10.01a05",
IF(COUNTIFS(I860:I864,I863,L860:L864,"=Orçamento de empresa")&gt;1,"Erro: há repetição de empresa de orçamento de empresa para o item sendo precificado - B10.01a05",
IF(COUNTIFS(I860:I864,I864,L860:L864,"=Orçamento de empresa")&gt;1,"Erro: há repetição de empresa de orçamento de empresa para o item sendo precificado - B10.01a05",
"***")))))</f>
        <v>***</v>
      </c>
      <c r="X860" s="119" t="str">
        <f t="shared" ref="X860" si="3045" xml:space="preserve">
IF(AND(I860="Compras governamentais",K860&lt;&gt;"",L860="Orçamento de empresa"),"Erro: a fonte de preços informada é incompatível com compras governamentais - B11.01a05",
IF(AND(I861="Compras governamentais",K861&lt;&gt;"",L861="Orçamento de empresa"),"Erro: a fonte de preços informada é incompatível com compras governamentais - B11.01a05",
IF(AND(I862="Compras governamentais",K862&lt;&gt;"",L862="Orçamento de empresa"),"Erro: a fonte de preços informada é incompatível com compras governamentais - B11.01a05",
IF(AND(I863="Compras governamentais",K863&lt;&gt;"",L863="Orçamento de empresa"),"Erro: a fonte de preços informada é incompatível com compras governamentais - B11.01a05",
IF(AND(I864="Compras governamentais",K864&lt;&gt;"",L864="Orçamento de empresa"),"Erro: a fonte de preços informada é incompatível com compras governamentais - B11.01a05",
"***")))))</f>
        <v>***</v>
      </c>
      <c r="Y860" s="119" t="str">
        <f t="shared" ref="Y860" si="3046" xml:space="preserve">
IF(AND(I860="Compras governamentais",K860&lt;&gt;"",L860="Mídia especializada"),"Erro: a fonte de preços informada é incompatível com compras governamentais - B12.01a05",
IF(AND(I861="Compras governamentais",K861&lt;&gt;"",L861="Mídia especializada"),"Erro: a fonte de preços informada é incompatível com compras governamentais - B12.01a05",
IF(AND(I862="Compras governamentais",K862&lt;&gt;"",L862="Mídia especializada"),"Erro: a fonte de preços informada é incompatível com compras governamentais - B12.01a05",
IF(AND(I863="Compras governamentais",K863&lt;&gt;"",L863="Mídia especializada"),"Erro: a fonte de preços informada é incompatível com compras governamentais - B12.01a05",
IF(AND(I864="Compras governamentais",K864&lt;&gt;"",L864="Mídia especializada"),"Erro: a fonte de preços informada é incompatível com compras governamentais - B12.01a05",
"***")))))</f>
        <v>***</v>
      </c>
      <c r="Z860" s="119" t="str">
        <f t="shared" ref="Z860" si="3047" xml:space="preserve">
IF(AND(I861&lt;&gt;"",OR(I860="")),"Erro: há linhas sendo puladas - B13.01a04",
IF(AND(I862&lt;&gt;"",OR(I860="",I861="")),"Erro: há linhas sendo puladas - B13.01a04",
IF(AND(I863&lt;&gt;"",OR(I860="",I861="",I862="")),"Erro: há linhas sendo puladas - B13.01a04",
IF(AND(I864&lt;&gt;"",OR(I860="",I861="",I862="",I863="")),"Erro: há linhas sendo puladas - B13.01a04",
"***"))))</f>
        <v>***</v>
      </c>
      <c r="AA860" s="119" t="str">
        <f t="shared" ref="AA860" si="3048" xml:space="preserve">
IF(AND(K861&lt;&gt;"",OR(K860="")),"Erro: há linhas sendo puladas - B14.01a05",
IF(AND(K862&lt;&gt;"",OR(K860="",K861="")),"Erro: há linhas sendo puladas - B14.01a05",
IF(AND(K863&lt;&gt;"",OR(K860="",K861="",K862="")),"Erro: há linhas sendo puladas - B14.01a05",
IF(AND(K864&lt;&gt;"",OR(K860="",K861="",K862="",K863="")),"Erro: há linhas sendo puladas - B14.01a05",
"***"))))</f>
        <v>***</v>
      </c>
      <c r="AB860" s="119" t="str">
        <f t="shared" ref="AB860" si="3049" xml:space="preserve">
IF(AND(L861&lt;&gt;"",OR(L860="")),"Erro: há linhas sendo puladas - B15.01a05",
IF(AND(L862&lt;&gt;"",OR(L860="",L861="")),"Erro: há linhas sendo puladas - B15.01a05",
IF(AND(L863&lt;&gt;"",OR(L860="",L861="",L862="")),"Erro: há linhas sendo puladas - B15.01a05",
IF(AND(L864&lt;&gt;"",OR(L860="",L861="",L862="",L863="")),"Erro: há linhas sendo puladas - B15.01a05",
"***"))))</f>
        <v>***</v>
      </c>
      <c r="AC860" s="119" t="str">
        <f t="shared" ref="AC860" si="3050" xml:space="preserve">
IF(AND(M861&lt;&gt;"",OR(M860="")),"Erro: há linhas sendo puladas - B16.01a05",
IF(AND(M862&lt;&gt;"",OR(M860="",M861="")),"Erro: há linhas sendo puladas - B16.01a05",
IF(AND(M863&lt;&gt;"",OR(M860="",M861="",M862="")),"Erro: há linhas sendo puladas - B16.01a05",
IF(AND(M864&lt;&gt;"",OR(M860="",M861="",M862="",M863="")),"Erro: há linhas sendo puladas - B16.01a05",
"***"))))</f>
        <v>***</v>
      </c>
      <c r="AD860" s="131" t="str">
        <f t="shared" ref="AD860" si="3051" xml:space="preserve">
IF(T860&lt;&gt;"Preenchimento correto","",
IF(K860="","",
IF(M860="Não válido","",
K860)))</f>
        <v/>
      </c>
    </row>
    <row r="861" spans="1:30" ht="15" customHeight="1">
      <c r="A861" s="291"/>
      <c r="B861" s="216"/>
      <c r="C861" s="217"/>
      <c r="D861" s="218"/>
      <c r="E861" s="219"/>
      <c r="F861" s="220"/>
      <c r="G861" s="221"/>
      <c r="H861" s="35">
        <v>2</v>
      </c>
      <c r="I861" s="172"/>
      <c r="J861" s="36" t="str">
        <f xml:space="preserve">
IF(I861="","",
VLOOKUP(I861,'BD EMPRES'!$B$8:$C$507,2,FALSE))</f>
        <v/>
      </c>
      <c r="K861" s="178"/>
      <c r="L861" s="179"/>
      <c r="M861" s="179"/>
      <c r="N861" s="180"/>
      <c r="O861" s="223"/>
      <c r="P861" s="228"/>
      <c r="Q861" s="230"/>
      <c r="R861" s="232"/>
      <c r="S861" s="234"/>
      <c r="T861" s="236"/>
      <c r="U861" s="23"/>
      <c r="V861" s="122"/>
      <c r="W861" s="118"/>
      <c r="X861" s="118"/>
      <c r="Y861" s="118"/>
      <c r="Z861" s="118"/>
      <c r="AA861" s="118"/>
      <c r="AB861" s="118"/>
      <c r="AC861" s="118"/>
      <c r="AD861" s="132" t="str">
        <f t="shared" ref="AD861" si="3052" xml:space="preserve">
IF(T860&lt;&gt;"Preenchimento correto","",
IF(K861="","",
IF(M861="Não válido","",
K861)))</f>
        <v/>
      </c>
    </row>
    <row r="862" spans="1:30" ht="15" customHeight="1">
      <c r="A862" s="291"/>
      <c r="B862" s="216"/>
      <c r="C862" s="217"/>
      <c r="D862" s="218"/>
      <c r="E862" s="219"/>
      <c r="F862" s="220"/>
      <c r="G862" s="221"/>
      <c r="H862" s="35">
        <v>3</v>
      </c>
      <c r="I862" s="172"/>
      <c r="J862" s="36" t="str">
        <f xml:space="preserve">
IF(I862="","",
VLOOKUP(I862,'BD EMPRES'!$B$8:$C$507,2,FALSE))</f>
        <v/>
      </c>
      <c r="K862" s="178"/>
      <c r="L862" s="179"/>
      <c r="M862" s="179"/>
      <c r="N862" s="180"/>
      <c r="O862" s="223"/>
      <c r="P862" s="228"/>
      <c r="Q862" s="230"/>
      <c r="R862" s="232"/>
      <c r="S862" s="234"/>
      <c r="T862" s="236"/>
      <c r="U862" s="23"/>
      <c r="V862" s="122"/>
      <c r="W862" s="118"/>
      <c r="X862" s="118"/>
      <c r="Y862" s="118"/>
      <c r="Z862" s="118"/>
      <c r="AA862" s="118"/>
      <c r="AB862" s="118"/>
      <c r="AC862" s="118"/>
      <c r="AD862" s="132" t="str">
        <f t="shared" ref="AD862" si="3053" xml:space="preserve">
IF(T860&lt;&gt;"Preenchimento correto","",
IF(K862="","",
IF(M862="Não válido","",
K862)))</f>
        <v/>
      </c>
    </row>
    <row r="863" spans="1:30" ht="15" customHeight="1">
      <c r="A863" s="291"/>
      <c r="B863" s="216"/>
      <c r="C863" s="217"/>
      <c r="D863" s="218"/>
      <c r="E863" s="219"/>
      <c r="F863" s="220"/>
      <c r="G863" s="221"/>
      <c r="H863" s="35">
        <v>4</v>
      </c>
      <c r="I863" s="172"/>
      <c r="J863" s="36" t="str">
        <f xml:space="preserve">
IF(I863="","",
VLOOKUP(I863,'BD EMPRES'!$B$8:$C$507,2,FALSE))</f>
        <v/>
      </c>
      <c r="K863" s="178"/>
      <c r="L863" s="179"/>
      <c r="M863" s="179"/>
      <c r="N863" s="180"/>
      <c r="O863" s="223"/>
      <c r="P863" s="228"/>
      <c r="Q863" s="230"/>
      <c r="R863" s="232"/>
      <c r="S863" s="234"/>
      <c r="T863" s="236"/>
      <c r="U863" s="23"/>
      <c r="V863" s="122"/>
      <c r="W863" s="118"/>
      <c r="X863" s="118"/>
      <c r="Y863" s="118"/>
      <c r="Z863" s="118"/>
      <c r="AA863" s="118"/>
      <c r="AB863" s="118"/>
      <c r="AC863" s="118"/>
      <c r="AD863" s="132" t="str">
        <f t="shared" ref="AD863" si="3054" xml:space="preserve">
IF(T860&lt;&gt;"Preenchimento correto","",
IF(K863="","",
IF(M863="Não válido","",
K863)))</f>
        <v/>
      </c>
    </row>
    <row r="864" spans="1:30" ht="15" customHeight="1">
      <c r="A864" s="292"/>
      <c r="B864" s="216"/>
      <c r="C864" s="217"/>
      <c r="D864" s="218"/>
      <c r="E864" s="219"/>
      <c r="F864" s="220"/>
      <c r="G864" s="221"/>
      <c r="H864" s="37">
        <v>5</v>
      </c>
      <c r="I864" s="172"/>
      <c r="J864" s="38" t="str">
        <f xml:space="preserve">
IF(I864="","",
VLOOKUP(I864,'BD EMPRES'!$B$8:$C$507,2,FALSE))</f>
        <v/>
      </c>
      <c r="K864" s="183"/>
      <c r="L864" s="181"/>
      <c r="M864" s="181"/>
      <c r="N864" s="182"/>
      <c r="O864" s="224"/>
      <c r="P864" s="228"/>
      <c r="Q864" s="230"/>
      <c r="R864" s="232"/>
      <c r="S864" s="234"/>
      <c r="T864" s="236"/>
      <c r="U864" s="23"/>
      <c r="V864" s="133"/>
      <c r="W864" s="134"/>
      <c r="X864" s="134"/>
      <c r="Y864" s="134"/>
      <c r="Z864" s="134"/>
      <c r="AA864" s="134"/>
      <c r="AB864" s="134"/>
      <c r="AC864" s="134"/>
      <c r="AD864" s="135" t="str">
        <f t="shared" ref="AD864" si="3055" xml:space="preserve">
IF(T860&gt;"Preenchimento correto","",
IF(K864="","",
IF(M864="Não válido","",
K864)))</f>
        <v/>
      </c>
    </row>
    <row r="865" spans="1:30" ht="15" customHeight="1">
      <c r="A865" s="290"/>
      <c r="B865" s="216" t="str">
        <f>IF(OR('BD ITEM'!$Q183&lt;&gt;"Preenchimento correto"),"",'BD ITEM'!B183)</f>
        <v/>
      </c>
      <c r="C865" s="217" t="str">
        <f>IF(OR('BD ITEM'!$Q183&lt;&gt;"Preenchimento correto"),"",'BD ITEM'!C183)</f>
        <v/>
      </c>
      <c r="D865" s="218" t="str">
        <f>IF(OR('BD ITEM'!$Q183&lt;&gt;"Preenchimento correto"),"",'BD ITEM'!D183)</f>
        <v/>
      </c>
      <c r="E865" s="219" t="str">
        <f>IF(OR('BD ITEM'!$Q183&lt;&gt;"Preenchimento correto"),"",'BD ITEM'!J183)</f>
        <v/>
      </c>
      <c r="F865" s="220" t="str">
        <f>IF(OR('BD ITEM'!$Q183&lt;&gt;"Preenchimento correto"),"",'BD ITEM'!K183)</f>
        <v/>
      </c>
      <c r="G865" s="221" t="str">
        <f>IF(OR('BD ITEM'!$Q183&lt;&gt;"Preenchimento correto"),"",'BD ITEM'!L183)</f>
        <v/>
      </c>
      <c r="H865" s="39">
        <v>1</v>
      </c>
      <c r="I865" s="173"/>
      <c r="J865" s="34" t="str">
        <f xml:space="preserve">
IF(I865="","",
VLOOKUP(I865,'BD EMPRES'!$B$8:$C$507,2,FALSE))</f>
        <v/>
      </c>
      <c r="K865" s="175"/>
      <c r="L865" s="176"/>
      <c r="M865" s="176"/>
      <c r="N865" s="177"/>
      <c r="O865" s="222"/>
      <c r="P865" s="228" t="str">
        <f t="shared" ref="P865" si="3056" xml:space="preserve">
IF(AND(K865="",K866="",K867="",K868="",K869=""),"",
COUNTIFS(K865:K869,"&lt;&gt;""",M865:M869,"=Válido"))</f>
        <v/>
      </c>
      <c r="Q865" s="230" t="str">
        <f t="shared" ref="Q865" si="3057" xml:space="preserve">
IF(T865&lt;&gt;"Preenchimento correto","",
IF(P865=1,0,
IF(P865=0,"",
IF(P865="","",
ROUND(_xlfn.STDEV.S(AD865:AD869)/AVERAGE(AD865:AD869),4)))))</f>
        <v/>
      </c>
      <c r="R865" s="232" t="str">
        <f t="shared" ref="R865" si="3058" xml:space="preserve">
IF(T865&lt;&gt;"Preenchimento correto","",
IF(P865="","",
IF(P865=0,"",
IF(O865="","",
IF(O865="Menor valor",MIN(AD865:AD869),
IF(AND(O865="Tend. central",Q865&lt;=0.25),ROUND(AVERAGE(AD865:AD869),2),
IF(AND(O865="Tend. central",Q865&gt;0.25),ROUND(MEDIAN(AD865:AD869),2))))))))</f>
        <v/>
      </c>
      <c r="S865" s="234" t="str">
        <f t="shared" ref="S865" si="3059" xml:space="preserve">
IF(T865&lt;&gt;"Preenchimento correto","",
IF(O865="","",
IF(P865="","",
IF(P865=0,"",
IF(OR(G865="",R865=""),"",
G865*R865)))))</f>
        <v/>
      </c>
      <c r="T865" s="236" t="str">
        <f t="shared" ref="T865" si="3060" xml:space="preserve">
IF(AND(A865="",B865="",I865="",I866="",I867="",I868="",I869="",K865="",K866="",K867="",K868="",K869="",L865="",L866="",L867="",L868="",L869="",M865="",M866="",M867="",M868="",M869="",O865=""),"",
IF(A865="","Preenchimento incompleto: falta informar o ID SEC - B01.01",
IF(AND(A865&lt;&gt;"",B865&lt;&gt;"",I865="",I866="",I867="",I868="",I869="",K865="",K866="",K867="",K868="",K869="",L865="",L866="",L867="",L868="",L869="",M865="",M866="",M867="",M868="",M869="",O865=""),"Preenchimento incompleto: item sem nenhuma informação de empresa e preço e fonte de preço e validade do orçamento e modalidade de cálculo - B02.01",
IF(AND(B865="",OR(I865&lt;&gt;"",I866&lt;&gt;"",I867&lt;&gt;"",I868&lt;&gt;"",I869&lt;&gt;"",K865&lt;&gt;"",K866&lt;&gt;"",K867&lt;&gt;"",K868&lt;&gt;"",K869&lt;&gt;"",L865&lt;&gt;"",L866&lt;&gt;"",L867&lt;&gt;"",L868&lt;&gt;"",L869&lt;&gt;"",M865&lt;&gt;"",M866&lt;&gt;"",M867&lt;&gt;"",M868&lt;&gt;"",M869&lt;&gt;"",O865&lt;&gt;"")),"Erro: há empresa(s) e/ou preço(s) e/ou fonte(s) de preço e/ou validade(s) do orçamento e/ou modalidade de cálculo informados para item inexistente - B03.01",
IF(AND(I865&lt;&gt;"",OR(K865="",L865="",M865="",O865="")),"Preenchimento incompleto: empresa sem preço e(ou) fonte de preço e(ou) validade do orçamento e(ou) modalidade de cálculo associados - B04.01",
IF(AND(I866&lt;&gt;"",OR(K866="",L866="",M866="",O865="")),"Preenchimento incompleto: empresa sem preço e(ou) fonte de preço e(ou) validade do orçamento e(ou) modalidade de cálculo associados - B04.02",
IF(AND(I867&lt;&gt;"",OR(K867="",L867="",M867="",O865="")),"Preenchimento incompleto: empresa sem preço e(ou) fonte de preço e(ou) validade do orçamento e(ou) modalidade de cálculo associados - B04.03",
IF(AND(I868&lt;&gt;"",OR(K868="",L868="",M868="",O865="")),"Preenchimento incompleto: empresa sem preço e(ou) fonte de preço e(ou) validade do orçamento e(ou) modalidade de cálculo associados - B04.04",
IF(AND(I869&lt;&gt;"",OR(K869="",L869="",M869="",O865="")),"Preenchimento incompleto: empresa sem preço e(ou) fonte de preço e(ou) validade do orçamento e(ou) modalidade de cálculo associados - B04.05",
IF(AND(K865&lt;&gt;"",OR(I865="",L865="",M865="",O865="")),"Preenchimento incompleto: preço sem empresa e(ou) fonte do preço associados e(ou) validade do orçamento e(ou) modalidade de cálculo associados - B05.01",
IF(AND(K866&lt;&gt;"",OR(I866="",L866="",M866="",O865="")),"Preenchimento incompleto: preço sem empresa e(ou) fonte do preço associados e(ou) validade do orçamento e(ou) modalidade de cálculo associados - B05.02",
IF(AND(K867&lt;&gt;"",OR(I867="",L867="",M867="",O865="")),"Preenchimento incompleto: preço sem empresa e(ou) fonte do preço associados e(ou) validade do orçamento e(ou) modalidade de cálculo associados - B05.03",
IF(AND(K868&lt;&gt;"",OR(I868="",L868="",M868="",O865="")),"Preenchimento incompleto: preço sem empresa e(ou) fonte do preço associados e(ou) validade do orçamento e(ou) modalidade de cálculo associados - B05.04",
IF(AND(K869&lt;&gt;"",OR(I869="",L869="",M869="",O865="")),"Preenchimento incompleto: preço sem empresa e(ou) fonte do preço associados e(ou) validade do orçamento e(ou) modalidade de cálculo associados - B05.05",
IF(AND(L865&lt;&gt;"",OR(K865="",I865="",M865="",O865="")),"Preenchimento incompleto: fonte do preço sem empresa e(ou) preço associados e(ou) validade do orçamento e(ou) modalidade de cálculo associados - B06.01",
IF(AND(L866&lt;&gt;"",OR(K866="",I866="",M866="",O865="")),"Preenchimento incompleto: fonte do preço sem empresa e(ou) preço associados e(ou) validade do orçamento e(ou) modalidade de cálculo associados - B06.02",
IF(AND(L867&lt;&gt;"",OR(K867="",I867="",M867="",O865="")),"Preenchimento incompleto: fonte do preço sem empresa e(ou) preço associados e(ou) validade do orçamento e(ou) modalidade de cálculo associados - B06.03",
IF(AND(L868&lt;&gt;"",OR(K868="",I868="",M868="",O865="")),"Preenchimento incompleto: fonte do preço sem empresa e(ou) preço associados e(ou) validade do orçamento e(ou) modalidade de cálculo associados - B06.04",
IF(AND(L869&lt;&gt;"",OR(K869="",I869="",M869="",O865="")),"Preenchimento incompleto: fonte do preço sem empresa e(ou) preço associados e(ou) validade do orçamento e(ou) modalidade de cálculo associados - B06.05",
IF(AND(M865&lt;&gt;"",OR(K865="",I865="",L865="",O865="")),"Preenchimento incompleto: validade do orçamento sem empresa e(ou) preço associados e(ou) fonte do preço e(ou) modalidade de cálculo associados - B07.01",
IF(AND(M866&lt;&gt;"",OR(K866="",I866="",L866="",O865="")),"Preenchimento incompleto: validade do orçamento sem empresa e(ou) preço associados e(ou) fonte do preço e(ou) modalidade de cálculo associados - B07.02",
IF(AND(M867&lt;&gt;"",OR(K867="",I867="",L867="",O865="")),"Preenchimento incompleto: validade do orçamento sem empresa e(ou) preço associados e(ou) fonte do preço e(ou) modalidade de cálculo associados - B07.03",
IF(AND(M868&lt;&gt;"",OR(K868="",I868="",L868="",O865="")),"Preenchimento incompleto: validade do orçamento sem empresa e(ou) preço associados e(ou) fonte do preço e(ou) modalidade de cálculo associados - B07.04",
IF(AND(M869&lt;&gt;"",OR(K869="",I869="",L869="",O865="")),"Preenchimento incompleto: validade do orçamento sem empresa e(ou) preço associados e(ou) fonte do preço e(ou) modalidade de cálculo associados - B07.05",
IF(O865="","Preenchimento incompleto: modalidade de cálculo não informada - B08.01",
IF(V865="Erro: há repetição de empresa de mídia especializada para o item sendo precificado - B09.01a05","Erro: há repetição de empresa de mídia especializada para o item sendo precificado - B09.01a05",
IF(W865="Erro: há repetição de empresa de orçamento de empresa para o item sendo precificado - B10.01a05","Erro: há repetição de empresa de orçamento de empresa para o item sendo precificado - B10.01a05",
IF(X865="Erro: a fonte de preços informada é incompatível com compras governamentais - B11.01a05","Erro: a fonte de preços informada é incompatível com compras governamentais - B11.01a05",
IF(Y865="Erro: a fonte de preços informada é incompatível com compras governamentais - B12.01a05","Erro: a fonte de preços informada é incompatível com compras governamentais - B12.01a05",
IF(Z865="Erro: há linhas sendo puladas - B13.01a04","Erro: há linhas sendo puladas - B13.01a04",
IF(AA865="Erro: há linhas sendo puladas - B14.01a05","Erro: há linhas sendo puladas - B14.01a05",
IF(AB865="Erro: há linhas sendo puladas - B15.01a05","Erro: há linhas sendo puladas - B15.01a05",
IF(AC865="Erro: há linhas sendo puladas - B16.01a05","Erro: há linhas sendo puladas - B16.01a05",
IF(AND(P865&lt;&gt;"",P865=0),"Preenchimento incompleto: número de propostas válidas igual a zero - B17.01",
"Preenchimento correto"))))))))))))))))))))))))))))))))))</f>
        <v/>
      </c>
      <c r="U865" s="23"/>
      <c r="V865" s="121" t="str">
        <f t="shared" ref="V865" si="3061" xml:space="preserve">
IF(COUNTIFS(I865:I869,I865,L865:L869,"=Mídia especializada")&gt;1,"Erro: há repetição de empresa de mídia especializada para o item sendo precificado - B09.01a05",
IF(COUNTIFS(I865:I869,I866,L865:L869,"=Mídia especializada")&gt;1,"Erro: há repetição de empresa de mídia especializada para o item sendo precificado - B09.01a05",
IF(COUNTIFS(I865:I869,I867,L865:L869,"=Mídia especializada")&gt;1,"Erro: há repetição de empresa de mídia especializada para o item sendo precificado - B09.01a05",
IF(COUNTIFS(I865:I869,I868,L865:L869,"=Mídia especializada")&gt;1,"Erro: há repetição de empresa de mídia especializada para o item sendo precificado - B09.01a05",
IF(COUNTIFS(I865:I869,I869,L865:L869,"=Mídia especializada")&gt;1,"Erro: há repetição de empresa de mídia especializada para o item sendo precificado - B09.01a05",
"***")))))</f>
        <v>***</v>
      </c>
      <c r="W865" s="119" t="str">
        <f t="shared" ref="W865" si="3062" xml:space="preserve">
IF(COUNTIFS(I865:I869,I865,L865:L869,"=Orçamento de empresa")&gt;1,"Erro: há repetição de empresa de orçamento de empresa para o item sendo precificado - B10.01a05",
IF(COUNTIFS(I865:I869,I866,L865:L869,"=Orçamento de empresa")&gt;1,"Erro: há repetição de empresa de orçamento de empresa para o item sendo precificado - B10.01a05",
IF(COUNTIFS(I865:I869,I867,L865:L869,"=Orçamento de empresa")&gt;1,"Erro: há repetição de empresa de orçamento de empresa para o item sendo precificado - B10.01a05",
IF(COUNTIFS(I865:I869,I868,L865:L869,"=Orçamento de empresa")&gt;1,"Erro: há repetição de empresa de orçamento de empresa para o item sendo precificado - B10.01a05",
IF(COUNTIFS(I865:I869,I869,L865:L869,"=Orçamento de empresa")&gt;1,"Erro: há repetição de empresa de orçamento de empresa para o item sendo precificado - B10.01a05",
"***")))))</f>
        <v>***</v>
      </c>
      <c r="X865" s="119" t="str">
        <f t="shared" ref="X865" si="3063" xml:space="preserve">
IF(AND(I865="Compras governamentais",K865&lt;&gt;"",L865="Orçamento de empresa"),"Erro: a fonte de preços informada é incompatível com compras governamentais - B11.01a05",
IF(AND(I866="Compras governamentais",K866&lt;&gt;"",L866="Orçamento de empresa"),"Erro: a fonte de preços informada é incompatível com compras governamentais - B11.01a05",
IF(AND(I867="Compras governamentais",K867&lt;&gt;"",L867="Orçamento de empresa"),"Erro: a fonte de preços informada é incompatível com compras governamentais - B11.01a05",
IF(AND(I868="Compras governamentais",K868&lt;&gt;"",L868="Orçamento de empresa"),"Erro: a fonte de preços informada é incompatível com compras governamentais - B11.01a05",
IF(AND(I869="Compras governamentais",K869&lt;&gt;"",L869="Orçamento de empresa"),"Erro: a fonte de preços informada é incompatível com compras governamentais - B11.01a05",
"***")))))</f>
        <v>***</v>
      </c>
      <c r="Y865" s="119" t="str">
        <f t="shared" ref="Y865" si="3064" xml:space="preserve">
IF(AND(I865="Compras governamentais",K865&lt;&gt;"",L865="Mídia especializada"),"Erro: a fonte de preços informada é incompatível com compras governamentais - B12.01a05",
IF(AND(I866="Compras governamentais",K866&lt;&gt;"",L866="Mídia especializada"),"Erro: a fonte de preços informada é incompatível com compras governamentais - B12.01a05",
IF(AND(I867="Compras governamentais",K867&lt;&gt;"",L867="Mídia especializada"),"Erro: a fonte de preços informada é incompatível com compras governamentais - B12.01a05",
IF(AND(I868="Compras governamentais",K868&lt;&gt;"",L868="Mídia especializada"),"Erro: a fonte de preços informada é incompatível com compras governamentais - B12.01a05",
IF(AND(I869="Compras governamentais",K869&lt;&gt;"",L869="Mídia especializada"),"Erro: a fonte de preços informada é incompatível com compras governamentais - B12.01a05",
"***")))))</f>
        <v>***</v>
      </c>
      <c r="Z865" s="119" t="str">
        <f t="shared" ref="Z865" si="3065" xml:space="preserve">
IF(AND(I866&lt;&gt;"",OR(I865="")),"Erro: há linhas sendo puladas - B13.01a04",
IF(AND(I867&lt;&gt;"",OR(I865="",I866="")),"Erro: há linhas sendo puladas - B13.01a04",
IF(AND(I868&lt;&gt;"",OR(I865="",I866="",I867="")),"Erro: há linhas sendo puladas - B13.01a04",
IF(AND(I869&lt;&gt;"",OR(I865="",I866="",I867="",I868="")),"Erro: há linhas sendo puladas - B13.01a04",
"***"))))</f>
        <v>***</v>
      </c>
      <c r="AA865" s="119" t="str">
        <f t="shared" ref="AA865" si="3066" xml:space="preserve">
IF(AND(K866&lt;&gt;"",OR(K865="")),"Erro: há linhas sendo puladas - B14.01a05",
IF(AND(K867&lt;&gt;"",OR(K865="",K866="")),"Erro: há linhas sendo puladas - B14.01a05",
IF(AND(K868&lt;&gt;"",OR(K865="",K866="",K867="")),"Erro: há linhas sendo puladas - B14.01a05",
IF(AND(K869&lt;&gt;"",OR(K865="",K866="",K867="",K868="")),"Erro: há linhas sendo puladas - B14.01a05",
"***"))))</f>
        <v>***</v>
      </c>
      <c r="AB865" s="119" t="str">
        <f t="shared" ref="AB865" si="3067" xml:space="preserve">
IF(AND(L866&lt;&gt;"",OR(L865="")),"Erro: há linhas sendo puladas - B15.01a05",
IF(AND(L867&lt;&gt;"",OR(L865="",L866="")),"Erro: há linhas sendo puladas - B15.01a05",
IF(AND(L868&lt;&gt;"",OR(L865="",L866="",L867="")),"Erro: há linhas sendo puladas - B15.01a05",
IF(AND(L869&lt;&gt;"",OR(L865="",L866="",L867="",L868="")),"Erro: há linhas sendo puladas - B15.01a05",
"***"))))</f>
        <v>***</v>
      </c>
      <c r="AC865" s="119" t="str">
        <f t="shared" ref="AC865" si="3068" xml:space="preserve">
IF(AND(M866&lt;&gt;"",OR(M865="")),"Erro: há linhas sendo puladas - B16.01a05",
IF(AND(M867&lt;&gt;"",OR(M865="",M866="")),"Erro: há linhas sendo puladas - B16.01a05",
IF(AND(M868&lt;&gt;"",OR(M865="",M866="",M867="")),"Erro: há linhas sendo puladas - B16.01a05",
IF(AND(M869&lt;&gt;"",OR(M865="",M866="",M867="",M868="")),"Erro: há linhas sendo puladas - B16.01a05",
"***"))))</f>
        <v>***</v>
      </c>
      <c r="AD865" s="131" t="str">
        <f t="shared" ref="AD865" si="3069" xml:space="preserve">
IF(T865&lt;&gt;"Preenchimento correto","",
IF(K865="","",
IF(M865="Não válido","",
K865)))</f>
        <v/>
      </c>
    </row>
    <row r="866" spans="1:30" ht="15" customHeight="1">
      <c r="A866" s="291"/>
      <c r="B866" s="216"/>
      <c r="C866" s="217"/>
      <c r="D866" s="218"/>
      <c r="E866" s="219"/>
      <c r="F866" s="220"/>
      <c r="G866" s="221"/>
      <c r="H866" s="35">
        <v>2</v>
      </c>
      <c r="I866" s="172"/>
      <c r="J866" s="36" t="str">
        <f xml:space="preserve">
IF(I866="","",
VLOOKUP(I866,'BD EMPRES'!$B$8:$C$507,2,FALSE))</f>
        <v/>
      </c>
      <c r="K866" s="178"/>
      <c r="L866" s="179"/>
      <c r="M866" s="179"/>
      <c r="N866" s="180"/>
      <c r="O866" s="223"/>
      <c r="P866" s="228"/>
      <c r="Q866" s="230"/>
      <c r="R866" s="232"/>
      <c r="S866" s="234"/>
      <c r="T866" s="236"/>
      <c r="U866" s="23"/>
      <c r="V866" s="122"/>
      <c r="W866" s="118"/>
      <c r="X866" s="118"/>
      <c r="Y866" s="118"/>
      <c r="Z866" s="118"/>
      <c r="AA866" s="118"/>
      <c r="AB866" s="118"/>
      <c r="AC866" s="118"/>
      <c r="AD866" s="132" t="str">
        <f t="shared" ref="AD866" si="3070" xml:space="preserve">
IF(T865&lt;&gt;"Preenchimento correto","",
IF(K866="","",
IF(M866="Não válido","",
K866)))</f>
        <v/>
      </c>
    </row>
    <row r="867" spans="1:30" ht="15" customHeight="1">
      <c r="A867" s="291"/>
      <c r="B867" s="216"/>
      <c r="C867" s="217"/>
      <c r="D867" s="218"/>
      <c r="E867" s="219"/>
      <c r="F867" s="220"/>
      <c r="G867" s="221"/>
      <c r="H867" s="35">
        <v>3</v>
      </c>
      <c r="I867" s="172"/>
      <c r="J867" s="36" t="str">
        <f xml:space="preserve">
IF(I867="","",
VLOOKUP(I867,'BD EMPRES'!$B$8:$C$507,2,FALSE))</f>
        <v/>
      </c>
      <c r="K867" s="178"/>
      <c r="L867" s="179"/>
      <c r="M867" s="179"/>
      <c r="N867" s="180"/>
      <c r="O867" s="223"/>
      <c r="P867" s="228"/>
      <c r="Q867" s="230"/>
      <c r="R867" s="232"/>
      <c r="S867" s="234"/>
      <c r="T867" s="236"/>
      <c r="U867" s="23"/>
      <c r="V867" s="122"/>
      <c r="W867" s="118"/>
      <c r="X867" s="118"/>
      <c r="Y867" s="118"/>
      <c r="Z867" s="118"/>
      <c r="AA867" s="118"/>
      <c r="AB867" s="118"/>
      <c r="AC867" s="118"/>
      <c r="AD867" s="132" t="str">
        <f t="shared" ref="AD867" si="3071" xml:space="preserve">
IF(T865&lt;&gt;"Preenchimento correto","",
IF(K867="","",
IF(M867="Não válido","",
K867)))</f>
        <v/>
      </c>
    </row>
    <row r="868" spans="1:30" ht="15" customHeight="1">
      <c r="A868" s="291"/>
      <c r="B868" s="216"/>
      <c r="C868" s="217"/>
      <c r="D868" s="218"/>
      <c r="E868" s="219"/>
      <c r="F868" s="220"/>
      <c r="G868" s="221"/>
      <c r="H868" s="35">
        <v>4</v>
      </c>
      <c r="I868" s="172"/>
      <c r="J868" s="36" t="str">
        <f xml:space="preserve">
IF(I868="","",
VLOOKUP(I868,'BD EMPRES'!$B$8:$C$507,2,FALSE))</f>
        <v/>
      </c>
      <c r="K868" s="178"/>
      <c r="L868" s="179"/>
      <c r="M868" s="179"/>
      <c r="N868" s="180"/>
      <c r="O868" s="223"/>
      <c r="P868" s="228"/>
      <c r="Q868" s="230"/>
      <c r="R868" s="232"/>
      <c r="S868" s="234"/>
      <c r="T868" s="236"/>
      <c r="U868" s="23"/>
      <c r="V868" s="122"/>
      <c r="W868" s="118"/>
      <c r="X868" s="118"/>
      <c r="Y868" s="118"/>
      <c r="Z868" s="118"/>
      <c r="AA868" s="118"/>
      <c r="AB868" s="118"/>
      <c r="AC868" s="118"/>
      <c r="AD868" s="132" t="str">
        <f t="shared" ref="AD868" si="3072" xml:space="preserve">
IF(T865&lt;&gt;"Preenchimento correto","",
IF(K868="","",
IF(M868="Não válido","",
K868)))</f>
        <v/>
      </c>
    </row>
    <row r="869" spans="1:30" ht="15" customHeight="1">
      <c r="A869" s="292"/>
      <c r="B869" s="216"/>
      <c r="C869" s="217"/>
      <c r="D869" s="218"/>
      <c r="E869" s="219"/>
      <c r="F869" s="220"/>
      <c r="G869" s="221"/>
      <c r="H869" s="37">
        <v>5</v>
      </c>
      <c r="I869" s="172"/>
      <c r="J869" s="38" t="str">
        <f xml:space="preserve">
IF(I869="","",
VLOOKUP(I869,'BD EMPRES'!$B$8:$C$507,2,FALSE))</f>
        <v/>
      </c>
      <c r="K869" s="183"/>
      <c r="L869" s="181"/>
      <c r="M869" s="181"/>
      <c r="N869" s="182"/>
      <c r="O869" s="224"/>
      <c r="P869" s="228"/>
      <c r="Q869" s="230"/>
      <c r="R869" s="232"/>
      <c r="S869" s="234"/>
      <c r="T869" s="236"/>
      <c r="U869" s="23"/>
      <c r="V869" s="133"/>
      <c r="W869" s="134"/>
      <c r="X869" s="134"/>
      <c r="Y869" s="134"/>
      <c r="Z869" s="134"/>
      <c r="AA869" s="134"/>
      <c r="AB869" s="134"/>
      <c r="AC869" s="134"/>
      <c r="AD869" s="135" t="str">
        <f t="shared" ref="AD869" si="3073" xml:space="preserve">
IF(T865&gt;"Preenchimento correto","",
IF(K869="","",
IF(M869="Não válido","",
K869)))</f>
        <v/>
      </c>
    </row>
    <row r="870" spans="1:30" ht="15" customHeight="1">
      <c r="A870" s="290"/>
      <c r="B870" s="216" t="str">
        <f>IF(OR('BD ITEM'!$Q184&lt;&gt;"Preenchimento correto"),"",'BD ITEM'!B184)</f>
        <v/>
      </c>
      <c r="C870" s="217" t="str">
        <f>IF(OR('BD ITEM'!$Q184&lt;&gt;"Preenchimento correto"),"",'BD ITEM'!C184)</f>
        <v/>
      </c>
      <c r="D870" s="218" t="str">
        <f>IF(OR('BD ITEM'!$Q184&lt;&gt;"Preenchimento correto"),"",'BD ITEM'!D184)</f>
        <v/>
      </c>
      <c r="E870" s="219" t="str">
        <f>IF(OR('BD ITEM'!$Q184&lt;&gt;"Preenchimento correto"),"",'BD ITEM'!J184)</f>
        <v/>
      </c>
      <c r="F870" s="220" t="str">
        <f>IF(OR('BD ITEM'!$Q184&lt;&gt;"Preenchimento correto"),"",'BD ITEM'!K184)</f>
        <v/>
      </c>
      <c r="G870" s="221" t="str">
        <f>IF(OR('BD ITEM'!$Q184&lt;&gt;"Preenchimento correto"),"",'BD ITEM'!L184)</f>
        <v/>
      </c>
      <c r="H870" s="39">
        <v>1</v>
      </c>
      <c r="I870" s="173"/>
      <c r="J870" s="34" t="str">
        <f xml:space="preserve">
IF(I870="","",
VLOOKUP(I870,'BD EMPRES'!$B$8:$C$507,2,FALSE))</f>
        <v/>
      </c>
      <c r="K870" s="175"/>
      <c r="L870" s="176"/>
      <c r="M870" s="176"/>
      <c r="N870" s="177"/>
      <c r="O870" s="222"/>
      <c r="P870" s="228" t="str">
        <f t="shared" ref="P870" si="3074" xml:space="preserve">
IF(AND(K870="",K871="",K872="",K873="",K874=""),"",
COUNTIFS(K870:K874,"&lt;&gt;""",M870:M874,"=Válido"))</f>
        <v/>
      </c>
      <c r="Q870" s="230" t="str">
        <f t="shared" ref="Q870" si="3075" xml:space="preserve">
IF(T870&lt;&gt;"Preenchimento correto","",
IF(P870=1,0,
IF(P870=0,"",
IF(P870="","",
ROUND(_xlfn.STDEV.S(AD870:AD874)/AVERAGE(AD870:AD874),4)))))</f>
        <v/>
      </c>
      <c r="R870" s="232" t="str">
        <f t="shared" ref="R870" si="3076" xml:space="preserve">
IF(T870&lt;&gt;"Preenchimento correto","",
IF(P870="","",
IF(P870=0,"",
IF(O870="","",
IF(O870="Menor valor",MIN(AD870:AD874),
IF(AND(O870="Tend. central",Q870&lt;=0.25),ROUND(AVERAGE(AD870:AD874),2),
IF(AND(O870="Tend. central",Q870&gt;0.25),ROUND(MEDIAN(AD870:AD874),2))))))))</f>
        <v/>
      </c>
      <c r="S870" s="234" t="str">
        <f t="shared" ref="S870" si="3077" xml:space="preserve">
IF(T870&lt;&gt;"Preenchimento correto","",
IF(O870="","",
IF(P870="","",
IF(P870=0,"",
IF(OR(G870="",R870=""),"",
G870*R870)))))</f>
        <v/>
      </c>
      <c r="T870" s="236" t="str">
        <f t="shared" ref="T870" si="3078" xml:space="preserve">
IF(AND(A870="",B870="",I870="",I871="",I872="",I873="",I874="",K870="",K871="",K872="",K873="",K874="",L870="",L871="",L872="",L873="",L874="",M870="",M871="",M872="",M873="",M874="",O870=""),"",
IF(A870="","Preenchimento incompleto: falta informar o ID SEC - B01.01",
IF(AND(A870&lt;&gt;"",B870&lt;&gt;"",I870="",I871="",I872="",I873="",I874="",K870="",K871="",K872="",K873="",K874="",L870="",L871="",L872="",L873="",L874="",M870="",M871="",M872="",M873="",M874="",O870=""),"Preenchimento incompleto: item sem nenhuma informação de empresa e preço e fonte de preço e validade do orçamento e modalidade de cálculo - B02.01",
IF(AND(B870="",OR(I870&lt;&gt;"",I871&lt;&gt;"",I872&lt;&gt;"",I873&lt;&gt;"",I874&lt;&gt;"",K870&lt;&gt;"",K871&lt;&gt;"",K872&lt;&gt;"",K873&lt;&gt;"",K874&lt;&gt;"",L870&lt;&gt;"",L871&lt;&gt;"",L872&lt;&gt;"",L873&lt;&gt;"",L874&lt;&gt;"",M870&lt;&gt;"",M871&lt;&gt;"",M872&lt;&gt;"",M873&lt;&gt;"",M874&lt;&gt;"",O870&lt;&gt;"")),"Erro: há empresa(s) e/ou preço(s) e/ou fonte(s) de preço e/ou validade(s) do orçamento e/ou modalidade de cálculo informados para item inexistente - B03.01",
IF(AND(I870&lt;&gt;"",OR(K870="",L870="",M870="",O870="")),"Preenchimento incompleto: empresa sem preço e(ou) fonte de preço e(ou) validade do orçamento e(ou) modalidade de cálculo associados - B04.01",
IF(AND(I871&lt;&gt;"",OR(K871="",L871="",M871="",O870="")),"Preenchimento incompleto: empresa sem preço e(ou) fonte de preço e(ou) validade do orçamento e(ou) modalidade de cálculo associados - B04.02",
IF(AND(I872&lt;&gt;"",OR(K872="",L872="",M872="",O870="")),"Preenchimento incompleto: empresa sem preço e(ou) fonte de preço e(ou) validade do orçamento e(ou) modalidade de cálculo associados - B04.03",
IF(AND(I873&lt;&gt;"",OR(K873="",L873="",M873="",O870="")),"Preenchimento incompleto: empresa sem preço e(ou) fonte de preço e(ou) validade do orçamento e(ou) modalidade de cálculo associados - B04.04",
IF(AND(I874&lt;&gt;"",OR(K874="",L874="",M874="",O870="")),"Preenchimento incompleto: empresa sem preço e(ou) fonte de preço e(ou) validade do orçamento e(ou) modalidade de cálculo associados - B04.05",
IF(AND(K870&lt;&gt;"",OR(I870="",L870="",M870="",O870="")),"Preenchimento incompleto: preço sem empresa e(ou) fonte do preço associados e(ou) validade do orçamento e(ou) modalidade de cálculo associados - B05.01",
IF(AND(K871&lt;&gt;"",OR(I871="",L871="",M871="",O870="")),"Preenchimento incompleto: preço sem empresa e(ou) fonte do preço associados e(ou) validade do orçamento e(ou) modalidade de cálculo associados - B05.02",
IF(AND(K872&lt;&gt;"",OR(I872="",L872="",M872="",O870="")),"Preenchimento incompleto: preço sem empresa e(ou) fonte do preço associados e(ou) validade do orçamento e(ou) modalidade de cálculo associados - B05.03",
IF(AND(K873&lt;&gt;"",OR(I873="",L873="",M873="",O870="")),"Preenchimento incompleto: preço sem empresa e(ou) fonte do preço associados e(ou) validade do orçamento e(ou) modalidade de cálculo associados - B05.04",
IF(AND(K874&lt;&gt;"",OR(I874="",L874="",M874="",O870="")),"Preenchimento incompleto: preço sem empresa e(ou) fonte do preço associados e(ou) validade do orçamento e(ou) modalidade de cálculo associados - B05.05",
IF(AND(L870&lt;&gt;"",OR(K870="",I870="",M870="",O870="")),"Preenchimento incompleto: fonte do preço sem empresa e(ou) preço associados e(ou) validade do orçamento e(ou) modalidade de cálculo associados - B06.01",
IF(AND(L871&lt;&gt;"",OR(K871="",I871="",M871="",O870="")),"Preenchimento incompleto: fonte do preço sem empresa e(ou) preço associados e(ou) validade do orçamento e(ou) modalidade de cálculo associados - B06.02",
IF(AND(L872&lt;&gt;"",OR(K872="",I872="",M872="",O870="")),"Preenchimento incompleto: fonte do preço sem empresa e(ou) preço associados e(ou) validade do orçamento e(ou) modalidade de cálculo associados - B06.03",
IF(AND(L873&lt;&gt;"",OR(K873="",I873="",M873="",O870="")),"Preenchimento incompleto: fonte do preço sem empresa e(ou) preço associados e(ou) validade do orçamento e(ou) modalidade de cálculo associados - B06.04",
IF(AND(L874&lt;&gt;"",OR(K874="",I874="",M874="",O870="")),"Preenchimento incompleto: fonte do preço sem empresa e(ou) preço associados e(ou) validade do orçamento e(ou) modalidade de cálculo associados - B06.05",
IF(AND(M870&lt;&gt;"",OR(K870="",I870="",L870="",O870="")),"Preenchimento incompleto: validade do orçamento sem empresa e(ou) preço associados e(ou) fonte do preço e(ou) modalidade de cálculo associados - B07.01",
IF(AND(M871&lt;&gt;"",OR(K871="",I871="",L871="",O870="")),"Preenchimento incompleto: validade do orçamento sem empresa e(ou) preço associados e(ou) fonte do preço e(ou) modalidade de cálculo associados - B07.02",
IF(AND(M872&lt;&gt;"",OR(K872="",I872="",L872="",O870="")),"Preenchimento incompleto: validade do orçamento sem empresa e(ou) preço associados e(ou) fonte do preço e(ou) modalidade de cálculo associados - B07.03",
IF(AND(M873&lt;&gt;"",OR(K873="",I873="",L873="",O870="")),"Preenchimento incompleto: validade do orçamento sem empresa e(ou) preço associados e(ou) fonte do preço e(ou) modalidade de cálculo associados - B07.04",
IF(AND(M874&lt;&gt;"",OR(K874="",I874="",L874="",O870="")),"Preenchimento incompleto: validade do orçamento sem empresa e(ou) preço associados e(ou) fonte do preço e(ou) modalidade de cálculo associados - B07.05",
IF(O870="","Preenchimento incompleto: modalidade de cálculo não informada - B08.01",
IF(V870="Erro: há repetição de empresa de mídia especializada para o item sendo precificado - B09.01a05","Erro: há repetição de empresa de mídia especializada para o item sendo precificado - B09.01a05",
IF(W870="Erro: há repetição de empresa de orçamento de empresa para o item sendo precificado - B10.01a05","Erro: há repetição de empresa de orçamento de empresa para o item sendo precificado - B10.01a05",
IF(X870="Erro: a fonte de preços informada é incompatível com compras governamentais - B11.01a05","Erro: a fonte de preços informada é incompatível com compras governamentais - B11.01a05",
IF(Y870="Erro: a fonte de preços informada é incompatível com compras governamentais - B12.01a05","Erro: a fonte de preços informada é incompatível com compras governamentais - B12.01a05",
IF(Z870="Erro: há linhas sendo puladas - B13.01a04","Erro: há linhas sendo puladas - B13.01a04",
IF(AA870="Erro: há linhas sendo puladas - B14.01a05","Erro: há linhas sendo puladas - B14.01a05",
IF(AB870="Erro: há linhas sendo puladas - B15.01a05","Erro: há linhas sendo puladas - B15.01a05",
IF(AC870="Erro: há linhas sendo puladas - B16.01a05","Erro: há linhas sendo puladas - B16.01a05",
IF(AND(P870&lt;&gt;"",P870=0),"Preenchimento incompleto: número de propostas válidas igual a zero - B17.01",
"Preenchimento correto"))))))))))))))))))))))))))))))))))</f>
        <v/>
      </c>
      <c r="U870" s="23"/>
      <c r="V870" s="121" t="str">
        <f t="shared" ref="V870" si="3079" xml:space="preserve">
IF(COUNTIFS(I870:I874,I870,L870:L874,"=Mídia especializada")&gt;1,"Erro: há repetição de empresa de mídia especializada para o item sendo precificado - B09.01a05",
IF(COUNTIFS(I870:I874,I871,L870:L874,"=Mídia especializada")&gt;1,"Erro: há repetição de empresa de mídia especializada para o item sendo precificado - B09.01a05",
IF(COUNTIFS(I870:I874,I872,L870:L874,"=Mídia especializada")&gt;1,"Erro: há repetição de empresa de mídia especializada para o item sendo precificado - B09.01a05",
IF(COUNTIFS(I870:I874,I873,L870:L874,"=Mídia especializada")&gt;1,"Erro: há repetição de empresa de mídia especializada para o item sendo precificado - B09.01a05",
IF(COUNTIFS(I870:I874,I874,L870:L874,"=Mídia especializada")&gt;1,"Erro: há repetição de empresa de mídia especializada para o item sendo precificado - B09.01a05",
"***")))))</f>
        <v>***</v>
      </c>
      <c r="W870" s="119" t="str">
        <f t="shared" ref="W870" si="3080" xml:space="preserve">
IF(COUNTIFS(I870:I874,I870,L870:L874,"=Orçamento de empresa")&gt;1,"Erro: há repetição de empresa de orçamento de empresa para o item sendo precificado - B10.01a05",
IF(COUNTIFS(I870:I874,I871,L870:L874,"=Orçamento de empresa")&gt;1,"Erro: há repetição de empresa de orçamento de empresa para o item sendo precificado - B10.01a05",
IF(COUNTIFS(I870:I874,I872,L870:L874,"=Orçamento de empresa")&gt;1,"Erro: há repetição de empresa de orçamento de empresa para o item sendo precificado - B10.01a05",
IF(COUNTIFS(I870:I874,I873,L870:L874,"=Orçamento de empresa")&gt;1,"Erro: há repetição de empresa de orçamento de empresa para o item sendo precificado - B10.01a05",
IF(COUNTIFS(I870:I874,I874,L870:L874,"=Orçamento de empresa")&gt;1,"Erro: há repetição de empresa de orçamento de empresa para o item sendo precificado - B10.01a05",
"***")))))</f>
        <v>***</v>
      </c>
      <c r="X870" s="119" t="str">
        <f t="shared" ref="X870" si="3081" xml:space="preserve">
IF(AND(I870="Compras governamentais",K870&lt;&gt;"",L870="Orçamento de empresa"),"Erro: a fonte de preços informada é incompatível com compras governamentais - B11.01a05",
IF(AND(I871="Compras governamentais",K871&lt;&gt;"",L871="Orçamento de empresa"),"Erro: a fonte de preços informada é incompatível com compras governamentais - B11.01a05",
IF(AND(I872="Compras governamentais",K872&lt;&gt;"",L872="Orçamento de empresa"),"Erro: a fonte de preços informada é incompatível com compras governamentais - B11.01a05",
IF(AND(I873="Compras governamentais",K873&lt;&gt;"",L873="Orçamento de empresa"),"Erro: a fonte de preços informada é incompatível com compras governamentais - B11.01a05",
IF(AND(I874="Compras governamentais",K874&lt;&gt;"",L874="Orçamento de empresa"),"Erro: a fonte de preços informada é incompatível com compras governamentais - B11.01a05",
"***")))))</f>
        <v>***</v>
      </c>
      <c r="Y870" s="119" t="str">
        <f t="shared" ref="Y870" si="3082" xml:space="preserve">
IF(AND(I870="Compras governamentais",K870&lt;&gt;"",L870="Mídia especializada"),"Erro: a fonte de preços informada é incompatível com compras governamentais - B12.01a05",
IF(AND(I871="Compras governamentais",K871&lt;&gt;"",L871="Mídia especializada"),"Erro: a fonte de preços informada é incompatível com compras governamentais - B12.01a05",
IF(AND(I872="Compras governamentais",K872&lt;&gt;"",L872="Mídia especializada"),"Erro: a fonte de preços informada é incompatível com compras governamentais - B12.01a05",
IF(AND(I873="Compras governamentais",K873&lt;&gt;"",L873="Mídia especializada"),"Erro: a fonte de preços informada é incompatível com compras governamentais - B12.01a05",
IF(AND(I874="Compras governamentais",K874&lt;&gt;"",L874="Mídia especializada"),"Erro: a fonte de preços informada é incompatível com compras governamentais - B12.01a05",
"***")))))</f>
        <v>***</v>
      </c>
      <c r="Z870" s="119" t="str">
        <f t="shared" ref="Z870" si="3083" xml:space="preserve">
IF(AND(I871&lt;&gt;"",OR(I870="")),"Erro: há linhas sendo puladas - B13.01a04",
IF(AND(I872&lt;&gt;"",OR(I870="",I871="")),"Erro: há linhas sendo puladas - B13.01a04",
IF(AND(I873&lt;&gt;"",OR(I870="",I871="",I872="")),"Erro: há linhas sendo puladas - B13.01a04",
IF(AND(I874&lt;&gt;"",OR(I870="",I871="",I872="",I873="")),"Erro: há linhas sendo puladas - B13.01a04",
"***"))))</f>
        <v>***</v>
      </c>
      <c r="AA870" s="119" t="str">
        <f t="shared" ref="AA870" si="3084" xml:space="preserve">
IF(AND(K871&lt;&gt;"",OR(K870="")),"Erro: há linhas sendo puladas - B14.01a05",
IF(AND(K872&lt;&gt;"",OR(K870="",K871="")),"Erro: há linhas sendo puladas - B14.01a05",
IF(AND(K873&lt;&gt;"",OR(K870="",K871="",K872="")),"Erro: há linhas sendo puladas - B14.01a05",
IF(AND(K874&lt;&gt;"",OR(K870="",K871="",K872="",K873="")),"Erro: há linhas sendo puladas - B14.01a05",
"***"))))</f>
        <v>***</v>
      </c>
      <c r="AB870" s="119" t="str">
        <f t="shared" ref="AB870" si="3085" xml:space="preserve">
IF(AND(L871&lt;&gt;"",OR(L870="")),"Erro: há linhas sendo puladas - B15.01a05",
IF(AND(L872&lt;&gt;"",OR(L870="",L871="")),"Erro: há linhas sendo puladas - B15.01a05",
IF(AND(L873&lt;&gt;"",OR(L870="",L871="",L872="")),"Erro: há linhas sendo puladas - B15.01a05",
IF(AND(L874&lt;&gt;"",OR(L870="",L871="",L872="",L873="")),"Erro: há linhas sendo puladas - B15.01a05",
"***"))))</f>
        <v>***</v>
      </c>
      <c r="AC870" s="119" t="str">
        <f t="shared" ref="AC870" si="3086" xml:space="preserve">
IF(AND(M871&lt;&gt;"",OR(M870="")),"Erro: há linhas sendo puladas - B16.01a05",
IF(AND(M872&lt;&gt;"",OR(M870="",M871="")),"Erro: há linhas sendo puladas - B16.01a05",
IF(AND(M873&lt;&gt;"",OR(M870="",M871="",M872="")),"Erro: há linhas sendo puladas - B16.01a05",
IF(AND(M874&lt;&gt;"",OR(M870="",M871="",M872="",M873="")),"Erro: há linhas sendo puladas - B16.01a05",
"***"))))</f>
        <v>***</v>
      </c>
      <c r="AD870" s="131" t="str">
        <f t="shared" ref="AD870" si="3087" xml:space="preserve">
IF(T870&lt;&gt;"Preenchimento correto","",
IF(K870="","",
IF(M870="Não válido","",
K870)))</f>
        <v/>
      </c>
    </row>
    <row r="871" spans="1:30" ht="15" customHeight="1">
      <c r="A871" s="291"/>
      <c r="B871" s="216"/>
      <c r="C871" s="217"/>
      <c r="D871" s="218"/>
      <c r="E871" s="219"/>
      <c r="F871" s="220"/>
      <c r="G871" s="221"/>
      <c r="H871" s="35">
        <v>2</v>
      </c>
      <c r="I871" s="172"/>
      <c r="J871" s="36" t="str">
        <f xml:space="preserve">
IF(I871="","",
VLOOKUP(I871,'BD EMPRES'!$B$8:$C$507,2,FALSE))</f>
        <v/>
      </c>
      <c r="K871" s="178"/>
      <c r="L871" s="179"/>
      <c r="M871" s="179"/>
      <c r="N871" s="180"/>
      <c r="O871" s="223"/>
      <c r="P871" s="228"/>
      <c r="Q871" s="230"/>
      <c r="R871" s="232"/>
      <c r="S871" s="234"/>
      <c r="T871" s="236"/>
      <c r="U871" s="23"/>
      <c r="V871" s="122"/>
      <c r="W871" s="118"/>
      <c r="X871" s="118"/>
      <c r="Y871" s="118"/>
      <c r="Z871" s="118"/>
      <c r="AA871" s="118"/>
      <c r="AB871" s="118"/>
      <c r="AC871" s="118"/>
      <c r="AD871" s="132" t="str">
        <f t="shared" ref="AD871" si="3088" xml:space="preserve">
IF(T870&lt;&gt;"Preenchimento correto","",
IF(K871="","",
IF(M871="Não válido","",
K871)))</f>
        <v/>
      </c>
    </row>
    <row r="872" spans="1:30" ht="15" customHeight="1">
      <c r="A872" s="291"/>
      <c r="B872" s="216"/>
      <c r="C872" s="217"/>
      <c r="D872" s="218"/>
      <c r="E872" s="219"/>
      <c r="F872" s="220"/>
      <c r="G872" s="221"/>
      <c r="H872" s="35">
        <v>3</v>
      </c>
      <c r="I872" s="172"/>
      <c r="J872" s="36" t="str">
        <f xml:space="preserve">
IF(I872="","",
VLOOKUP(I872,'BD EMPRES'!$B$8:$C$507,2,FALSE))</f>
        <v/>
      </c>
      <c r="K872" s="178"/>
      <c r="L872" s="179"/>
      <c r="M872" s="179"/>
      <c r="N872" s="180"/>
      <c r="O872" s="223"/>
      <c r="P872" s="228"/>
      <c r="Q872" s="230"/>
      <c r="R872" s="232"/>
      <c r="S872" s="234"/>
      <c r="T872" s="236"/>
      <c r="U872" s="23"/>
      <c r="V872" s="122"/>
      <c r="W872" s="118"/>
      <c r="X872" s="118"/>
      <c r="Y872" s="118"/>
      <c r="Z872" s="118"/>
      <c r="AA872" s="118"/>
      <c r="AB872" s="118"/>
      <c r="AC872" s="118"/>
      <c r="AD872" s="132" t="str">
        <f t="shared" ref="AD872" si="3089" xml:space="preserve">
IF(T870&lt;&gt;"Preenchimento correto","",
IF(K872="","",
IF(M872="Não válido","",
K872)))</f>
        <v/>
      </c>
    </row>
    <row r="873" spans="1:30" ht="15" customHeight="1">
      <c r="A873" s="291"/>
      <c r="B873" s="216"/>
      <c r="C873" s="217"/>
      <c r="D873" s="218"/>
      <c r="E873" s="219"/>
      <c r="F873" s="220"/>
      <c r="G873" s="221"/>
      <c r="H873" s="35">
        <v>4</v>
      </c>
      <c r="I873" s="172"/>
      <c r="J873" s="36" t="str">
        <f xml:space="preserve">
IF(I873="","",
VLOOKUP(I873,'BD EMPRES'!$B$8:$C$507,2,FALSE))</f>
        <v/>
      </c>
      <c r="K873" s="178"/>
      <c r="L873" s="179"/>
      <c r="M873" s="179"/>
      <c r="N873" s="180"/>
      <c r="O873" s="223"/>
      <c r="P873" s="228"/>
      <c r="Q873" s="230"/>
      <c r="R873" s="232"/>
      <c r="S873" s="234"/>
      <c r="T873" s="236"/>
      <c r="U873" s="23"/>
      <c r="V873" s="122"/>
      <c r="W873" s="118"/>
      <c r="X873" s="118"/>
      <c r="Y873" s="118"/>
      <c r="Z873" s="118"/>
      <c r="AA873" s="118"/>
      <c r="AB873" s="118"/>
      <c r="AC873" s="118"/>
      <c r="AD873" s="132" t="str">
        <f t="shared" ref="AD873" si="3090" xml:space="preserve">
IF(T870&lt;&gt;"Preenchimento correto","",
IF(K873="","",
IF(M873="Não válido","",
K873)))</f>
        <v/>
      </c>
    </row>
    <row r="874" spans="1:30" ht="15" customHeight="1">
      <c r="A874" s="292"/>
      <c r="B874" s="216"/>
      <c r="C874" s="217"/>
      <c r="D874" s="218"/>
      <c r="E874" s="219"/>
      <c r="F874" s="220"/>
      <c r="G874" s="221"/>
      <c r="H874" s="37">
        <v>5</v>
      </c>
      <c r="I874" s="172"/>
      <c r="J874" s="38" t="str">
        <f xml:space="preserve">
IF(I874="","",
VLOOKUP(I874,'BD EMPRES'!$B$8:$C$507,2,FALSE))</f>
        <v/>
      </c>
      <c r="K874" s="183"/>
      <c r="L874" s="181"/>
      <c r="M874" s="181"/>
      <c r="N874" s="182"/>
      <c r="O874" s="224"/>
      <c r="P874" s="228"/>
      <c r="Q874" s="230"/>
      <c r="R874" s="232"/>
      <c r="S874" s="234"/>
      <c r="T874" s="236"/>
      <c r="U874" s="23"/>
      <c r="V874" s="133"/>
      <c r="W874" s="134"/>
      <c r="X874" s="134"/>
      <c r="Y874" s="134"/>
      <c r="Z874" s="134"/>
      <c r="AA874" s="134"/>
      <c r="AB874" s="134"/>
      <c r="AC874" s="134"/>
      <c r="AD874" s="135" t="str">
        <f t="shared" ref="AD874" si="3091" xml:space="preserve">
IF(T870&gt;"Preenchimento correto","",
IF(K874="","",
IF(M874="Não válido","",
K874)))</f>
        <v/>
      </c>
    </row>
    <row r="875" spans="1:30" ht="15" customHeight="1">
      <c r="A875" s="290"/>
      <c r="B875" s="216" t="str">
        <f>IF(OR('BD ITEM'!$Q185&lt;&gt;"Preenchimento correto"),"",'BD ITEM'!B185)</f>
        <v/>
      </c>
      <c r="C875" s="217" t="str">
        <f>IF(OR('BD ITEM'!$Q185&lt;&gt;"Preenchimento correto"),"",'BD ITEM'!C185)</f>
        <v/>
      </c>
      <c r="D875" s="218" t="str">
        <f>IF(OR('BD ITEM'!$Q185&lt;&gt;"Preenchimento correto"),"",'BD ITEM'!D185)</f>
        <v/>
      </c>
      <c r="E875" s="219" t="str">
        <f>IF(OR('BD ITEM'!$Q185&lt;&gt;"Preenchimento correto"),"",'BD ITEM'!J185)</f>
        <v/>
      </c>
      <c r="F875" s="220" t="str">
        <f>IF(OR('BD ITEM'!$Q185&lt;&gt;"Preenchimento correto"),"",'BD ITEM'!K185)</f>
        <v/>
      </c>
      <c r="G875" s="221" t="str">
        <f>IF(OR('BD ITEM'!$Q185&lt;&gt;"Preenchimento correto"),"",'BD ITEM'!L185)</f>
        <v/>
      </c>
      <c r="H875" s="39">
        <v>1</v>
      </c>
      <c r="I875" s="173"/>
      <c r="J875" s="34" t="str">
        <f xml:space="preserve">
IF(I875="","",
VLOOKUP(I875,'BD EMPRES'!$B$8:$C$507,2,FALSE))</f>
        <v/>
      </c>
      <c r="K875" s="175"/>
      <c r="L875" s="176"/>
      <c r="M875" s="176"/>
      <c r="N875" s="177"/>
      <c r="O875" s="222"/>
      <c r="P875" s="228" t="str">
        <f t="shared" ref="P875" si="3092" xml:space="preserve">
IF(AND(K875="",K876="",K877="",K878="",K879=""),"",
COUNTIFS(K875:K879,"&lt;&gt;""",M875:M879,"=Válido"))</f>
        <v/>
      </c>
      <c r="Q875" s="230" t="str">
        <f t="shared" ref="Q875" si="3093" xml:space="preserve">
IF(T875&lt;&gt;"Preenchimento correto","",
IF(P875=1,0,
IF(P875=0,"",
IF(P875="","",
ROUND(_xlfn.STDEV.S(AD875:AD879)/AVERAGE(AD875:AD879),4)))))</f>
        <v/>
      </c>
      <c r="R875" s="232" t="str">
        <f t="shared" ref="R875" si="3094" xml:space="preserve">
IF(T875&lt;&gt;"Preenchimento correto","",
IF(P875="","",
IF(P875=0,"",
IF(O875="","",
IF(O875="Menor valor",MIN(AD875:AD879),
IF(AND(O875="Tend. central",Q875&lt;=0.25),ROUND(AVERAGE(AD875:AD879),2),
IF(AND(O875="Tend. central",Q875&gt;0.25),ROUND(MEDIAN(AD875:AD879),2))))))))</f>
        <v/>
      </c>
      <c r="S875" s="234" t="str">
        <f t="shared" ref="S875" si="3095" xml:space="preserve">
IF(T875&lt;&gt;"Preenchimento correto","",
IF(O875="","",
IF(P875="","",
IF(P875=0,"",
IF(OR(G875="",R875=""),"",
G875*R875)))))</f>
        <v/>
      </c>
      <c r="T875" s="236" t="str">
        <f t="shared" ref="T875" si="3096" xml:space="preserve">
IF(AND(A875="",B875="",I875="",I876="",I877="",I878="",I879="",K875="",K876="",K877="",K878="",K879="",L875="",L876="",L877="",L878="",L879="",M875="",M876="",M877="",M878="",M879="",O875=""),"",
IF(A875="","Preenchimento incompleto: falta informar o ID SEC - B01.01",
IF(AND(A875&lt;&gt;"",B875&lt;&gt;"",I875="",I876="",I877="",I878="",I879="",K875="",K876="",K877="",K878="",K879="",L875="",L876="",L877="",L878="",L879="",M875="",M876="",M877="",M878="",M879="",O875=""),"Preenchimento incompleto: item sem nenhuma informação de empresa e preço e fonte de preço e validade do orçamento e modalidade de cálculo - B02.01",
IF(AND(B875="",OR(I875&lt;&gt;"",I876&lt;&gt;"",I877&lt;&gt;"",I878&lt;&gt;"",I879&lt;&gt;"",K875&lt;&gt;"",K876&lt;&gt;"",K877&lt;&gt;"",K878&lt;&gt;"",K879&lt;&gt;"",L875&lt;&gt;"",L876&lt;&gt;"",L877&lt;&gt;"",L878&lt;&gt;"",L879&lt;&gt;"",M875&lt;&gt;"",M876&lt;&gt;"",M877&lt;&gt;"",M878&lt;&gt;"",M879&lt;&gt;"",O875&lt;&gt;"")),"Erro: há empresa(s) e/ou preço(s) e/ou fonte(s) de preço e/ou validade(s) do orçamento e/ou modalidade de cálculo informados para item inexistente - B03.01",
IF(AND(I875&lt;&gt;"",OR(K875="",L875="",M875="",O875="")),"Preenchimento incompleto: empresa sem preço e(ou) fonte de preço e(ou) validade do orçamento e(ou) modalidade de cálculo associados - B04.01",
IF(AND(I876&lt;&gt;"",OR(K876="",L876="",M876="",O875="")),"Preenchimento incompleto: empresa sem preço e(ou) fonte de preço e(ou) validade do orçamento e(ou) modalidade de cálculo associados - B04.02",
IF(AND(I877&lt;&gt;"",OR(K877="",L877="",M877="",O875="")),"Preenchimento incompleto: empresa sem preço e(ou) fonte de preço e(ou) validade do orçamento e(ou) modalidade de cálculo associados - B04.03",
IF(AND(I878&lt;&gt;"",OR(K878="",L878="",M878="",O875="")),"Preenchimento incompleto: empresa sem preço e(ou) fonte de preço e(ou) validade do orçamento e(ou) modalidade de cálculo associados - B04.04",
IF(AND(I879&lt;&gt;"",OR(K879="",L879="",M879="",O875="")),"Preenchimento incompleto: empresa sem preço e(ou) fonte de preço e(ou) validade do orçamento e(ou) modalidade de cálculo associados - B04.05",
IF(AND(K875&lt;&gt;"",OR(I875="",L875="",M875="",O875="")),"Preenchimento incompleto: preço sem empresa e(ou) fonte do preço associados e(ou) validade do orçamento e(ou) modalidade de cálculo associados - B05.01",
IF(AND(K876&lt;&gt;"",OR(I876="",L876="",M876="",O875="")),"Preenchimento incompleto: preço sem empresa e(ou) fonte do preço associados e(ou) validade do orçamento e(ou) modalidade de cálculo associados - B05.02",
IF(AND(K877&lt;&gt;"",OR(I877="",L877="",M877="",O875="")),"Preenchimento incompleto: preço sem empresa e(ou) fonte do preço associados e(ou) validade do orçamento e(ou) modalidade de cálculo associados - B05.03",
IF(AND(K878&lt;&gt;"",OR(I878="",L878="",M878="",O875="")),"Preenchimento incompleto: preço sem empresa e(ou) fonte do preço associados e(ou) validade do orçamento e(ou) modalidade de cálculo associados - B05.04",
IF(AND(K879&lt;&gt;"",OR(I879="",L879="",M879="",O875="")),"Preenchimento incompleto: preço sem empresa e(ou) fonte do preço associados e(ou) validade do orçamento e(ou) modalidade de cálculo associados - B05.05",
IF(AND(L875&lt;&gt;"",OR(K875="",I875="",M875="",O875="")),"Preenchimento incompleto: fonte do preço sem empresa e(ou) preço associados e(ou) validade do orçamento e(ou) modalidade de cálculo associados - B06.01",
IF(AND(L876&lt;&gt;"",OR(K876="",I876="",M876="",O875="")),"Preenchimento incompleto: fonte do preço sem empresa e(ou) preço associados e(ou) validade do orçamento e(ou) modalidade de cálculo associados - B06.02",
IF(AND(L877&lt;&gt;"",OR(K877="",I877="",M877="",O875="")),"Preenchimento incompleto: fonte do preço sem empresa e(ou) preço associados e(ou) validade do orçamento e(ou) modalidade de cálculo associados - B06.03",
IF(AND(L878&lt;&gt;"",OR(K878="",I878="",M878="",O875="")),"Preenchimento incompleto: fonte do preço sem empresa e(ou) preço associados e(ou) validade do orçamento e(ou) modalidade de cálculo associados - B06.04",
IF(AND(L879&lt;&gt;"",OR(K879="",I879="",M879="",O875="")),"Preenchimento incompleto: fonte do preço sem empresa e(ou) preço associados e(ou) validade do orçamento e(ou) modalidade de cálculo associados - B06.05",
IF(AND(M875&lt;&gt;"",OR(K875="",I875="",L875="",O875="")),"Preenchimento incompleto: validade do orçamento sem empresa e(ou) preço associados e(ou) fonte do preço e(ou) modalidade de cálculo associados - B07.01",
IF(AND(M876&lt;&gt;"",OR(K876="",I876="",L876="",O875="")),"Preenchimento incompleto: validade do orçamento sem empresa e(ou) preço associados e(ou) fonte do preço e(ou) modalidade de cálculo associados - B07.02",
IF(AND(M877&lt;&gt;"",OR(K877="",I877="",L877="",O875="")),"Preenchimento incompleto: validade do orçamento sem empresa e(ou) preço associados e(ou) fonte do preço e(ou) modalidade de cálculo associados - B07.03",
IF(AND(M878&lt;&gt;"",OR(K878="",I878="",L878="",O875="")),"Preenchimento incompleto: validade do orçamento sem empresa e(ou) preço associados e(ou) fonte do preço e(ou) modalidade de cálculo associados - B07.04",
IF(AND(M879&lt;&gt;"",OR(K879="",I879="",L879="",O875="")),"Preenchimento incompleto: validade do orçamento sem empresa e(ou) preço associados e(ou) fonte do preço e(ou) modalidade de cálculo associados - B07.05",
IF(O875="","Preenchimento incompleto: modalidade de cálculo não informada - B08.01",
IF(V875="Erro: há repetição de empresa de mídia especializada para o item sendo precificado - B09.01a05","Erro: há repetição de empresa de mídia especializada para o item sendo precificado - B09.01a05",
IF(W875="Erro: há repetição de empresa de orçamento de empresa para o item sendo precificado - B10.01a05","Erro: há repetição de empresa de orçamento de empresa para o item sendo precificado - B10.01a05",
IF(X875="Erro: a fonte de preços informada é incompatível com compras governamentais - B11.01a05","Erro: a fonte de preços informada é incompatível com compras governamentais - B11.01a05",
IF(Y875="Erro: a fonte de preços informada é incompatível com compras governamentais - B12.01a05","Erro: a fonte de preços informada é incompatível com compras governamentais - B12.01a05",
IF(Z875="Erro: há linhas sendo puladas - B13.01a04","Erro: há linhas sendo puladas - B13.01a04",
IF(AA875="Erro: há linhas sendo puladas - B14.01a05","Erro: há linhas sendo puladas - B14.01a05",
IF(AB875="Erro: há linhas sendo puladas - B15.01a05","Erro: há linhas sendo puladas - B15.01a05",
IF(AC875="Erro: há linhas sendo puladas - B16.01a05","Erro: há linhas sendo puladas - B16.01a05",
IF(AND(P875&lt;&gt;"",P875=0),"Preenchimento incompleto: número de propostas válidas igual a zero - B17.01",
"Preenchimento correto"))))))))))))))))))))))))))))))))))</f>
        <v/>
      </c>
      <c r="U875" s="23"/>
      <c r="V875" s="121" t="str">
        <f t="shared" ref="V875" si="3097" xml:space="preserve">
IF(COUNTIFS(I875:I879,I875,L875:L879,"=Mídia especializada")&gt;1,"Erro: há repetição de empresa de mídia especializada para o item sendo precificado - B09.01a05",
IF(COUNTIFS(I875:I879,I876,L875:L879,"=Mídia especializada")&gt;1,"Erro: há repetição de empresa de mídia especializada para o item sendo precificado - B09.01a05",
IF(COUNTIFS(I875:I879,I877,L875:L879,"=Mídia especializada")&gt;1,"Erro: há repetição de empresa de mídia especializada para o item sendo precificado - B09.01a05",
IF(COUNTIFS(I875:I879,I878,L875:L879,"=Mídia especializada")&gt;1,"Erro: há repetição de empresa de mídia especializada para o item sendo precificado - B09.01a05",
IF(COUNTIFS(I875:I879,I879,L875:L879,"=Mídia especializada")&gt;1,"Erro: há repetição de empresa de mídia especializada para o item sendo precificado - B09.01a05",
"***")))))</f>
        <v>***</v>
      </c>
      <c r="W875" s="119" t="str">
        <f t="shared" ref="W875" si="3098" xml:space="preserve">
IF(COUNTIFS(I875:I879,I875,L875:L879,"=Orçamento de empresa")&gt;1,"Erro: há repetição de empresa de orçamento de empresa para o item sendo precificado - B10.01a05",
IF(COUNTIFS(I875:I879,I876,L875:L879,"=Orçamento de empresa")&gt;1,"Erro: há repetição de empresa de orçamento de empresa para o item sendo precificado - B10.01a05",
IF(COUNTIFS(I875:I879,I877,L875:L879,"=Orçamento de empresa")&gt;1,"Erro: há repetição de empresa de orçamento de empresa para o item sendo precificado - B10.01a05",
IF(COUNTIFS(I875:I879,I878,L875:L879,"=Orçamento de empresa")&gt;1,"Erro: há repetição de empresa de orçamento de empresa para o item sendo precificado - B10.01a05",
IF(COUNTIFS(I875:I879,I879,L875:L879,"=Orçamento de empresa")&gt;1,"Erro: há repetição de empresa de orçamento de empresa para o item sendo precificado - B10.01a05",
"***")))))</f>
        <v>***</v>
      </c>
      <c r="X875" s="119" t="str">
        <f t="shared" ref="X875" si="3099" xml:space="preserve">
IF(AND(I875="Compras governamentais",K875&lt;&gt;"",L875="Orçamento de empresa"),"Erro: a fonte de preços informada é incompatível com compras governamentais - B11.01a05",
IF(AND(I876="Compras governamentais",K876&lt;&gt;"",L876="Orçamento de empresa"),"Erro: a fonte de preços informada é incompatível com compras governamentais - B11.01a05",
IF(AND(I877="Compras governamentais",K877&lt;&gt;"",L877="Orçamento de empresa"),"Erro: a fonte de preços informada é incompatível com compras governamentais - B11.01a05",
IF(AND(I878="Compras governamentais",K878&lt;&gt;"",L878="Orçamento de empresa"),"Erro: a fonte de preços informada é incompatível com compras governamentais - B11.01a05",
IF(AND(I879="Compras governamentais",K879&lt;&gt;"",L879="Orçamento de empresa"),"Erro: a fonte de preços informada é incompatível com compras governamentais - B11.01a05",
"***")))))</f>
        <v>***</v>
      </c>
      <c r="Y875" s="119" t="str">
        <f t="shared" ref="Y875" si="3100" xml:space="preserve">
IF(AND(I875="Compras governamentais",K875&lt;&gt;"",L875="Mídia especializada"),"Erro: a fonte de preços informada é incompatível com compras governamentais - B12.01a05",
IF(AND(I876="Compras governamentais",K876&lt;&gt;"",L876="Mídia especializada"),"Erro: a fonte de preços informada é incompatível com compras governamentais - B12.01a05",
IF(AND(I877="Compras governamentais",K877&lt;&gt;"",L877="Mídia especializada"),"Erro: a fonte de preços informada é incompatível com compras governamentais - B12.01a05",
IF(AND(I878="Compras governamentais",K878&lt;&gt;"",L878="Mídia especializada"),"Erro: a fonte de preços informada é incompatível com compras governamentais - B12.01a05",
IF(AND(I879="Compras governamentais",K879&lt;&gt;"",L879="Mídia especializada"),"Erro: a fonte de preços informada é incompatível com compras governamentais - B12.01a05",
"***")))))</f>
        <v>***</v>
      </c>
      <c r="Z875" s="119" t="str">
        <f t="shared" ref="Z875" si="3101" xml:space="preserve">
IF(AND(I876&lt;&gt;"",OR(I875="")),"Erro: há linhas sendo puladas - B13.01a04",
IF(AND(I877&lt;&gt;"",OR(I875="",I876="")),"Erro: há linhas sendo puladas - B13.01a04",
IF(AND(I878&lt;&gt;"",OR(I875="",I876="",I877="")),"Erro: há linhas sendo puladas - B13.01a04",
IF(AND(I879&lt;&gt;"",OR(I875="",I876="",I877="",I878="")),"Erro: há linhas sendo puladas - B13.01a04",
"***"))))</f>
        <v>***</v>
      </c>
      <c r="AA875" s="119" t="str">
        <f t="shared" ref="AA875" si="3102" xml:space="preserve">
IF(AND(K876&lt;&gt;"",OR(K875="")),"Erro: há linhas sendo puladas - B14.01a05",
IF(AND(K877&lt;&gt;"",OR(K875="",K876="")),"Erro: há linhas sendo puladas - B14.01a05",
IF(AND(K878&lt;&gt;"",OR(K875="",K876="",K877="")),"Erro: há linhas sendo puladas - B14.01a05",
IF(AND(K879&lt;&gt;"",OR(K875="",K876="",K877="",K878="")),"Erro: há linhas sendo puladas - B14.01a05",
"***"))))</f>
        <v>***</v>
      </c>
      <c r="AB875" s="119" t="str">
        <f t="shared" ref="AB875" si="3103" xml:space="preserve">
IF(AND(L876&lt;&gt;"",OR(L875="")),"Erro: há linhas sendo puladas - B15.01a05",
IF(AND(L877&lt;&gt;"",OR(L875="",L876="")),"Erro: há linhas sendo puladas - B15.01a05",
IF(AND(L878&lt;&gt;"",OR(L875="",L876="",L877="")),"Erro: há linhas sendo puladas - B15.01a05",
IF(AND(L879&lt;&gt;"",OR(L875="",L876="",L877="",L878="")),"Erro: há linhas sendo puladas - B15.01a05",
"***"))))</f>
        <v>***</v>
      </c>
      <c r="AC875" s="119" t="str">
        <f t="shared" ref="AC875" si="3104" xml:space="preserve">
IF(AND(M876&lt;&gt;"",OR(M875="")),"Erro: há linhas sendo puladas - B16.01a05",
IF(AND(M877&lt;&gt;"",OR(M875="",M876="")),"Erro: há linhas sendo puladas - B16.01a05",
IF(AND(M878&lt;&gt;"",OR(M875="",M876="",M877="")),"Erro: há linhas sendo puladas - B16.01a05",
IF(AND(M879&lt;&gt;"",OR(M875="",M876="",M877="",M878="")),"Erro: há linhas sendo puladas - B16.01a05",
"***"))))</f>
        <v>***</v>
      </c>
      <c r="AD875" s="131" t="str">
        <f t="shared" ref="AD875" si="3105" xml:space="preserve">
IF(T875&lt;&gt;"Preenchimento correto","",
IF(K875="","",
IF(M875="Não válido","",
K875)))</f>
        <v/>
      </c>
    </row>
    <row r="876" spans="1:30" ht="15" customHeight="1">
      <c r="A876" s="291"/>
      <c r="B876" s="216"/>
      <c r="C876" s="217"/>
      <c r="D876" s="218"/>
      <c r="E876" s="219"/>
      <c r="F876" s="220"/>
      <c r="G876" s="221"/>
      <c r="H876" s="35">
        <v>2</v>
      </c>
      <c r="I876" s="172"/>
      <c r="J876" s="36" t="str">
        <f xml:space="preserve">
IF(I876="","",
VLOOKUP(I876,'BD EMPRES'!$B$8:$C$507,2,FALSE))</f>
        <v/>
      </c>
      <c r="K876" s="178"/>
      <c r="L876" s="179"/>
      <c r="M876" s="179"/>
      <c r="N876" s="180"/>
      <c r="O876" s="223"/>
      <c r="P876" s="228"/>
      <c r="Q876" s="230"/>
      <c r="R876" s="232"/>
      <c r="S876" s="234"/>
      <c r="T876" s="236"/>
      <c r="U876" s="23"/>
      <c r="V876" s="122"/>
      <c r="W876" s="118"/>
      <c r="X876" s="118"/>
      <c r="Y876" s="118"/>
      <c r="Z876" s="118"/>
      <c r="AA876" s="118"/>
      <c r="AB876" s="118"/>
      <c r="AC876" s="118"/>
      <c r="AD876" s="132" t="str">
        <f t="shared" ref="AD876" si="3106" xml:space="preserve">
IF(T875&lt;&gt;"Preenchimento correto","",
IF(K876="","",
IF(M876="Não válido","",
K876)))</f>
        <v/>
      </c>
    </row>
    <row r="877" spans="1:30" ht="15" customHeight="1">
      <c r="A877" s="291"/>
      <c r="B877" s="216"/>
      <c r="C877" s="217"/>
      <c r="D877" s="218"/>
      <c r="E877" s="219"/>
      <c r="F877" s="220"/>
      <c r="G877" s="221"/>
      <c r="H877" s="35">
        <v>3</v>
      </c>
      <c r="I877" s="172"/>
      <c r="J877" s="36" t="str">
        <f xml:space="preserve">
IF(I877="","",
VLOOKUP(I877,'BD EMPRES'!$B$8:$C$507,2,FALSE))</f>
        <v/>
      </c>
      <c r="K877" s="178"/>
      <c r="L877" s="179"/>
      <c r="M877" s="179"/>
      <c r="N877" s="180"/>
      <c r="O877" s="223"/>
      <c r="P877" s="228"/>
      <c r="Q877" s="230"/>
      <c r="R877" s="232"/>
      <c r="S877" s="234"/>
      <c r="T877" s="236"/>
      <c r="U877" s="23"/>
      <c r="V877" s="122"/>
      <c r="W877" s="118"/>
      <c r="X877" s="118"/>
      <c r="Y877" s="118"/>
      <c r="Z877" s="118"/>
      <c r="AA877" s="118"/>
      <c r="AB877" s="118"/>
      <c r="AC877" s="118"/>
      <c r="AD877" s="132" t="str">
        <f t="shared" ref="AD877" si="3107" xml:space="preserve">
IF(T875&lt;&gt;"Preenchimento correto","",
IF(K877="","",
IF(M877="Não válido","",
K877)))</f>
        <v/>
      </c>
    </row>
    <row r="878" spans="1:30" ht="15" customHeight="1">
      <c r="A878" s="291"/>
      <c r="B878" s="216"/>
      <c r="C878" s="217"/>
      <c r="D878" s="218"/>
      <c r="E878" s="219"/>
      <c r="F878" s="220"/>
      <c r="G878" s="221"/>
      <c r="H878" s="35">
        <v>4</v>
      </c>
      <c r="I878" s="172"/>
      <c r="J878" s="36" t="str">
        <f xml:space="preserve">
IF(I878="","",
VLOOKUP(I878,'BD EMPRES'!$B$8:$C$507,2,FALSE))</f>
        <v/>
      </c>
      <c r="K878" s="178"/>
      <c r="L878" s="179"/>
      <c r="M878" s="179"/>
      <c r="N878" s="180"/>
      <c r="O878" s="223"/>
      <c r="P878" s="228"/>
      <c r="Q878" s="230"/>
      <c r="R878" s="232"/>
      <c r="S878" s="234"/>
      <c r="T878" s="236"/>
      <c r="U878" s="23"/>
      <c r="V878" s="122"/>
      <c r="W878" s="118"/>
      <c r="X878" s="118"/>
      <c r="Y878" s="118"/>
      <c r="Z878" s="118"/>
      <c r="AA878" s="118"/>
      <c r="AB878" s="118"/>
      <c r="AC878" s="118"/>
      <c r="AD878" s="132" t="str">
        <f t="shared" ref="AD878" si="3108" xml:space="preserve">
IF(T875&lt;&gt;"Preenchimento correto","",
IF(K878="","",
IF(M878="Não válido","",
K878)))</f>
        <v/>
      </c>
    </row>
    <row r="879" spans="1:30" ht="15" customHeight="1">
      <c r="A879" s="292"/>
      <c r="B879" s="216"/>
      <c r="C879" s="217"/>
      <c r="D879" s="218"/>
      <c r="E879" s="219"/>
      <c r="F879" s="220"/>
      <c r="G879" s="221"/>
      <c r="H879" s="37">
        <v>5</v>
      </c>
      <c r="I879" s="172"/>
      <c r="J879" s="38" t="str">
        <f xml:space="preserve">
IF(I879="","",
VLOOKUP(I879,'BD EMPRES'!$B$8:$C$507,2,FALSE))</f>
        <v/>
      </c>
      <c r="K879" s="183"/>
      <c r="L879" s="181"/>
      <c r="M879" s="181"/>
      <c r="N879" s="182"/>
      <c r="O879" s="224"/>
      <c r="P879" s="228"/>
      <c r="Q879" s="230"/>
      <c r="R879" s="232"/>
      <c r="S879" s="234"/>
      <c r="T879" s="236"/>
      <c r="U879" s="23"/>
      <c r="V879" s="133"/>
      <c r="W879" s="134"/>
      <c r="X879" s="134"/>
      <c r="Y879" s="134"/>
      <c r="Z879" s="134"/>
      <c r="AA879" s="134"/>
      <c r="AB879" s="134"/>
      <c r="AC879" s="134"/>
      <c r="AD879" s="135" t="str">
        <f t="shared" ref="AD879" si="3109" xml:space="preserve">
IF(T875&gt;"Preenchimento correto","",
IF(K879="","",
IF(M879="Não válido","",
K879)))</f>
        <v/>
      </c>
    </row>
    <row r="880" spans="1:30" ht="15" customHeight="1">
      <c r="A880" s="290"/>
      <c r="B880" s="216" t="str">
        <f>IF(OR('BD ITEM'!$Q186&lt;&gt;"Preenchimento correto"),"",'BD ITEM'!B186)</f>
        <v/>
      </c>
      <c r="C880" s="217" t="str">
        <f>IF(OR('BD ITEM'!$Q186&lt;&gt;"Preenchimento correto"),"",'BD ITEM'!C186)</f>
        <v/>
      </c>
      <c r="D880" s="218" t="str">
        <f>IF(OR('BD ITEM'!$Q186&lt;&gt;"Preenchimento correto"),"",'BD ITEM'!D186)</f>
        <v/>
      </c>
      <c r="E880" s="219" t="str">
        <f>IF(OR('BD ITEM'!$Q186&lt;&gt;"Preenchimento correto"),"",'BD ITEM'!J186)</f>
        <v/>
      </c>
      <c r="F880" s="220" t="str">
        <f>IF(OR('BD ITEM'!$Q186&lt;&gt;"Preenchimento correto"),"",'BD ITEM'!K186)</f>
        <v/>
      </c>
      <c r="G880" s="221" t="str">
        <f>IF(OR('BD ITEM'!$Q186&lt;&gt;"Preenchimento correto"),"",'BD ITEM'!L186)</f>
        <v/>
      </c>
      <c r="H880" s="39">
        <v>1</v>
      </c>
      <c r="I880" s="173"/>
      <c r="J880" s="34" t="str">
        <f xml:space="preserve">
IF(I880="","",
VLOOKUP(I880,'BD EMPRES'!$B$8:$C$507,2,FALSE))</f>
        <v/>
      </c>
      <c r="K880" s="175"/>
      <c r="L880" s="176"/>
      <c r="M880" s="176"/>
      <c r="N880" s="177"/>
      <c r="O880" s="222"/>
      <c r="P880" s="228" t="str">
        <f t="shared" ref="P880" si="3110" xml:space="preserve">
IF(AND(K880="",K881="",K882="",K883="",K884=""),"",
COUNTIFS(K880:K884,"&lt;&gt;""",M880:M884,"=Válido"))</f>
        <v/>
      </c>
      <c r="Q880" s="230" t="str">
        <f t="shared" ref="Q880" si="3111" xml:space="preserve">
IF(T880&lt;&gt;"Preenchimento correto","",
IF(P880=1,0,
IF(P880=0,"",
IF(P880="","",
ROUND(_xlfn.STDEV.S(AD880:AD884)/AVERAGE(AD880:AD884),4)))))</f>
        <v/>
      </c>
      <c r="R880" s="232" t="str">
        <f t="shared" ref="R880" si="3112" xml:space="preserve">
IF(T880&lt;&gt;"Preenchimento correto","",
IF(P880="","",
IF(P880=0,"",
IF(O880="","",
IF(O880="Menor valor",MIN(AD880:AD884),
IF(AND(O880="Tend. central",Q880&lt;=0.25),ROUND(AVERAGE(AD880:AD884),2),
IF(AND(O880="Tend. central",Q880&gt;0.25),ROUND(MEDIAN(AD880:AD884),2))))))))</f>
        <v/>
      </c>
      <c r="S880" s="234" t="str">
        <f t="shared" ref="S880" si="3113" xml:space="preserve">
IF(T880&lt;&gt;"Preenchimento correto","",
IF(O880="","",
IF(P880="","",
IF(P880=0,"",
IF(OR(G880="",R880=""),"",
G880*R880)))))</f>
        <v/>
      </c>
      <c r="T880" s="236" t="str">
        <f t="shared" ref="T880" si="3114" xml:space="preserve">
IF(AND(A880="",B880="",I880="",I881="",I882="",I883="",I884="",K880="",K881="",K882="",K883="",K884="",L880="",L881="",L882="",L883="",L884="",M880="",M881="",M882="",M883="",M884="",O880=""),"",
IF(A880="","Preenchimento incompleto: falta informar o ID SEC - B01.01",
IF(AND(A880&lt;&gt;"",B880&lt;&gt;"",I880="",I881="",I882="",I883="",I884="",K880="",K881="",K882="",K883="",K884="",L880="",L881="",L882="",L883="",L884="",M880="",M881="",M882="",M883="",M884="",O880=""),"Preenchimento incompleto: item sem nenhuma informação de empresa e preço e fonte de preço e validade do orçamento e modalidade de cálculo - B02.01",
IF(AND(B880="",OR(I880&lt;&gt;"",I881&lt;&gt;"",I882&lt;&gt;"",I883&lt;&gt;"",I884&lt;&gt;"",K880&lt;&gt;"",K881&lt;&gt;"",K882&lt;&gt;"",K883&lt;&gt;"",K884&lt;&gt;"",L880&lt;&gt;"",L881&lt;&gt;"",L882&lt;&gt;"",L883&lt;&gt;"",L884&lt;&gt;"",M880&lt;&gt;"",M881&lt;&gt;"",M882&lt;&gt;"",M883&lt;&gt;"",M884&lt;&gt;"",O880&lt;&gt;"")),"Erro: há empresa(s) e/ou preço(s) e/ou fonte(s) de preço e/ou validade(s) do orçamento e/ou modalidade de cálculo informados para item inexistente - B03.01",
IF(AND(I880&lt;&gt;"",OR(K880="",L880="",M880="",O880="")),"Preenchimento incompleto: empresa sem preço e(ou) fonte de preço e(ou) validade do orçamento e(ou) modalidade de cálculo associados - B04.01",
IF(AND(I881&lt;&gt;"",OR(K881="",L881="",M881="",O880="")),"Preenchimento incompleto: empresa sem preço e(ou) fonte de preço e(ou) validade do orçamento e(ou) modalidade de cálculo associados - B04.02",
IF(AND(I882&lt;&gt;"",OR(K882="",L882="",M882="",O880="")),"Preenchimento incompleto: empresa sem preço e(ou) fonte de preço e(ou) validade do orçamento e(ou) modalidade de cálculo associados - B04.03",
IF(AND(I883&lt;&gt;"",OR(K883="",L883="",M883="",O880="")),"Preenchimento incompleto: empresa sem preço e(ou) fonte de preço e(ou) validade do orçamento e(ou) modalidade de cálculo associados - B04.04",
IF(AND(I884&lt;&gt;"",OR(K884="",L884="",M884="",O880="")),"Preenchimento incompleto: empresa sem preço e(ou) fonte de preço e(ou) validade do orçamento e(ou) modalidade de cálculo associados - B04.05",
IF(AND(K880&lt;&gt;"",OR(I880="",L880="",M880="",O880="")),"Preenchimento incompleto: preço sem empresa e(ou) fonte do preço associados e(ou) validade do orçamento e(ou) modalidade de cálculo associados - B05.01",
IF(AND(K881&lt;&gt;"",OR(I881="",L881="",M881="",O880="")),"Preenchimento incompleto: preço sem empresa e(ou) fonte do preço associados e(ou) validade do orçamento e(ou) modalidade de cálculo associados - B05.02",
IF(AND(K882&lt;&gt;"",OR(I882="",L882="",M882="",O880="")),"Preenchimento incompleto: preço sem empresa e(ou) fonte do preço associados e(ou) validade do orçamento e(ou) modalidade de cálculo associados - B05.03",
IF(AND(K883&lt;&gt;"",OR(I883="",L883="",M883="",O880="")),"Preenchimento incompleto: preço sem empresa e(ou) fonte do preço associados e(ou) validade do orçamento e(ou) modalidade de cálculo associados - B05.04",
IF(AND(K884&lt;&gt;"",OR(I884="",L884="",M884="",O880="")),"Preenchimento incompleto: preço sem empresa e(ou) fonte do preço associados e(ou) validade do orçamento e(ou) modalidade de cálculo associados - B05.05",
IF(AND(L880&lt;&gt;"",OR(K880="",I880="",M880="",O880="")),"Preenchimento incompleto: fonte do preço sem empresa e(ou) preço associados e(ou) validade do orçamento e(ou) modalidade de cálculo associados - B06.01",
IF(AND(L881&lt;&gt;"",OR(K881="",I881="",M881="",O880="")),"Preenchimento incompleto: fonte do preço sem empresa e(ou) preço associados e(ou) validade do orçamento e(ou) modalidade de cálculo associados - B06.02",
IF(AND(L882&lt;&gt;"",OR(K882="",I882="",M882="",O880="")),"Preenchimento incompleto: fonte do preço sem empresa e(ou) preço associados e(ou) validade do orçamento e(ou) modalidade de cálculo associados - B06.03",
IF(AND(L883&lt;&gt;"",OR(K883="",I883="",M883="",O880="")),"Preenchimento incompleto: fonte do preço sem empresa e(ou) preço associados e(ou) validade do orçamento e(ou) modalidade de cálculo associados - B06.04",
IF(AND(L884&lt;&gt;"",OR(K884="",I884="",M884="",O880="")),"Preenchimento incompleto: fonte do preço sem empresa e(ou) preço associados e(ou) validade do orçamento e(ou) modalidade de cálculo associados - B06.05",
IF(AND(M880&lt;&gt;"",OR(K880="",I880="",L880="",O880="")),"Preenchimento incompleto: validade do orçamento sem empresa e(ou) preço associados e(ou) fonte do preço e(ou) modalidade de cálculo associados - B07.01",
IF(AND(M881&lt;&gt;"",OR(K881="",I881="",L881="",O880="")),"Preenchimento incompleto: validade do orçamento sem empresa e(ou) preço associados e(ou) fonte do preço e(ou) modalidade de cálculo associados - B07.02",
IF(AND(M882&lt;&gt;"",OR(K882="",I882="",L882="",O880="")),"Preenchimento incompleto: validade do orçamento sem empresa e(ou) preço associados e(ou) fonte do preço e(ou) modalidade de cálculo associados - B07.03",
IF(AND(M883&lt;&gt;"",OR(K883="",I883="",L883="",O880="")),"Preenchimento incompleto: validade do orçamento sem empresa e(ou) preço associados e(ou) fonte do preço e(ou) modalidade de cálculo associados - B07.04",
IF(AND(M884&lt;&gt;"",OR(K884="",I884="",L884="",O880="")),"Preenchimento incompleto: validade do orçamento sem empresa e(ou) preço associados e(ou) fonte do preço e(ou) modalidade de cálculo associados - B07.05",
IF(O880="","Preenchimento incompleto: modalidade de cálculo não informada - B08.01",
IF(V880="Erro: há repetição de empresa de mídia especializada para o item sendo precificado - B09.01a05","Erro: há repetição de empresa de mídia especializada para o item sendo precificado - B09.01a05",
IF(W880="Erro: há repetição de empresa de orçamento de empresa para o item sendo precificado - B10.01a05","Erro: há repetição de empresa de orçamento de empresa para o item sendo precificado - B10.01a05",
IF(X880="Erro: a fonte de preços informada é incompatível com compras governamentais - B11.01a05","Erro: a fonte de preços informada é incompatível com compras governamentais - B11.01a05",
IF(Y880="Erro: a fonte de preços informada é incompatível com compras governamentais - B12.01a05","Erro: a fonte de preços informada é incompatível com compras governamentais - B12.01a05",
IF(Z880="Erro: há linhas sendo puladas - B13.01a04","Erro: há linhas sendo puladas - B13.01a04",
IF(AA880="Erro: há linhas sendo puladas - B14.01a05","Erro: há linhas sendo puladas - B14.01a05",
IF(AB880="Erro: há linhas sendo puladas - B15.01a05","Erro: há linhas sendo puladas - B15.01a05",
IF(AC880="Erro: há linhas sendo puladas - B16.01a05","Erro: há linhas sendo puladas - B16.01a05",
IF(AND(P880&lt;&gt;"",P880=0),"Preenchimento incompleto: número de propostas válidas igual a zero - B17.01",
"Preenchimento correto"))))))))))))))))))))))))))))))))))</f>
        <v/>
      </c>
      <c r="U880" s="23"/>
      <c r="V880" s="121" t="str">
        <f t="shared" ref="V880" si="3115" xml:space="preserve">
IF(COUNTIFS(I880:I884,I880,L880:L884,"=Mídia especializada")&gt;1,"Erro: há repetição de empresa de mídia especializada para o item sendo precificado - B09.01a05",
IF(COUNTIFS(I880:I884,I881,L880:L884,"=Mídia especializada")&gt;1,"Erro: há repetição de empresa de mídia especializada para o item sendo precificado - B09.01a05",
IF(COUNTIFS(I880:I884,I882,L880:L884,"=Mídia especializada")&gt;1,"Erro: há repetição de empresa de mídia especializada para o item sendo precificado - B09.01a05",
IF(COUNTIFS(I880:I884,I883,L880:L884,"=Mídia especializada")&gt;1,"Erro: há repetição de empresa de mídia especializada para o item sendo precificado - B09.01a05",
IF(COUNTIFS(I880:I884,I884,L880:L884,"=Mídia especializada")&gt;1,"Erro: há repetição de empresa de mídia especializada para o item sendo precificado - B09.01a05",
"***")))))</f>
        <v>***</v>
      </c>
      <c r="W880" s="119" t="str">
        <f t="shared" ref="W880" si="3116" xml:space="preserve">
IF(COUNTIFS(I880:I884,I880,L880:L884,"=Orçamento de empresa")&gt;1,"Erro: há repetição de empresa de orçamento de empresa para o item sendo precificado - B10.01a05",
IF(COUNTIFS(I880:I884,I881,L880:L884,"=Orçamento de empresa")&gt;1,"Erro: há repetição de empresa de orçamento de empresa para o item sendo precificado - B10.01a05",
IF(COUNTIFS(I880:I884,I882,L880:L884,"=Orçamento de empresa")&gt;1,"Erro: há repetição de empresa de orçamento de empresa para o item sendo precificado - B10.01a05",
IF(COUNTIFS(I880:I884,I883,L880:L884,"=Orçamento de empresa")&gt;1,"Erro: há repetição de empresa de orçamento de empresa para o item sendo precificado - B10.01a05",
IF(COUNTIFS(I880:I884,I884,L880:L884,"=Orçamento de empresa")&gt;1,"Erro: há repetição de empresa de orçamento de empresa para o item sendo precificado - B10.01a05",
"***")))))</f>
        <v>***</v>
      </c>
      <c r="X880" s="119" t="str">
        <f t="shared" ref="X880" si="3117" xml:space="preserve">
IF(AND(I880="Compras governamentais",K880&lt;&gt;"",L880="Orçamento de empresa"),"Erro: a fonte de preços informada é incompatível com compras governamentais - B11.01a05",
IF(AND(I881="Compras governamentais",K881&lt;&gt;"",L881="Orçamento de empresa"),"Erro: a fonte de preços informada é incompatível com compras governamentais - B11.01a05",
IF(AND(I882="Compras governamentais",K882&lt;&gt;"",L882="Orçamento de empresa"),"Erro: a fonte de preços informada é incompatível com compras governamentais - B11.01a05",
IF(AND(I883="Compras governamentais",K883&lt;&gt;"",L883="Orçamento de empresa"),"Erro: a fonte de preços informada é incompatível com compras governamentais - B11.01a05",
IF(AND(I884="Compras governamentais",K884&lt;&gt;"",L884="Orçamento de empresa"),"Erro: a fonte de preços informada é incompatível com compras governamentais - B11.01a05",
"***")))))</f>
        <v>***</v>
      </c>
      <c r="Y880" s="119" t="str">
        <f t="shared" ref="Y880" si="3118" xml:space="preserve">
IF(AND(I880="Compras governamentais",K880&lt;&gt;"",L880="Mídia especializada"),"Erro: a fonte de preços informada é incompatível com compras governamentais - B12.01a05",
IF(AND(I881="Compras governamentais",K881&lt;&gt;"",L881="Mídia especializada"),"Erro: a fonte de preços informada é incompatível com compras governamentais - B12.01a05",
IF(AND(I882="Compras governamentais",K882&lt;&gt;"",L882="Mídia especializada"),"Erro: a fonte de preços informada é incompatível com compras governamentais - B12.01a05",
IF(AND(I883="Compras governamentais",K883&lt;&gt;"",L883="Mídia especializada"),"Erro: a fonte de preços informada é incompatível com compras governamentais - B12.01a05",
IF(AND(I884="Compras governamentais",K884&lt;&gt;"",L884="Mídia especializada"),"Erro: a fonte de preços informada é incompatível com compras governamentais - B12.01a05",
"***")))))</f>
        <v>***</v>
      </c>
      <c r="Z880" s="119" t="str">
        <f t="shared" ref="Z880" si="3119" xml:space="preserve">
IF(AND(I881&lt;&gt;"",OR(I880="")),"Erro: há linhas sendo puladas - B13.01a04",
IF(AND(I882&lt;&gt;"",OR(I880="",I881="")),"Erro: há linhas sendo puladas - B13.01a04",
IF(AND(I883&lt;&gt;"",OR(I880="",I881="",I882="")),"Erro: há linhas sendo puladas - B13.01a04",
IF(AND(I884&lt;&gt;"",OR(I880="",I881="",I882="",I883="")),"Erro: há linhas sendo puladas - B13.01a04",
"***"))))</f>
        <v>***</v>
      </c>
      <c r="AA880" s="119" t="str">
        <f t="shared" ref="AA880" si="3120" xml:space="preserve">
IF(AND(K881&lt;&gt;"",OR(K880="")),"Erro: há linhas sendo puladas - B14.01a05",
IF(AND(K882&lt;&gt;"",OR(K880="",K881="")),"Erro: há linhas sendo puladas - B14.01a05",
IF(AND(K883&lt;&gt;"",OR(K880="",K881="",K882="")),"Erro: há linhas sendo puladas - B14.01a05",
IF(AND(K884&lt;&gt;"",OR(K880="",K881="",K882="",K883="")),"Erro: há linhas sendo puladas - B14.01a05",
"***"))))</f>
        <v>***</v>
      </c>
      <c r="AB880" s="119" t="str">
        <f t="shared" ref="AB880" si="3121" xml:space="preserve">
IF(AND(L881&lt;&gt;"",OR(L880="")),"Erro: há linhas sendo puladas - B15.01a05",
IF(AND(L882&lt;&gt;"",OR(L880="",L881="")),"Erro: há linhas sendo puladas - B15.01a05",
IF(AND(L883&lt;&gt;"",OR(L880="",L881="",L882="")),"Erro: há linhas sendo puladas - B15.01a05",
IF(AND(L884&lt;&gt;"",OR(L880="",L881="",L882="",L883="")),"Erro: há linhas sendo puladas - B15.01a05",
"***"))))</f>
        <v>***</v>
      </c>
      <c r="AC880" s="119" t="str">
        <f t="shared" ref="AC880" si="3122" xml:space="preserve">
IF(AND(M881&lt;&gt;"",OR(M880="")),"Erro: há linhas sendo puladas - B16.01a05",
IF(AND(M882&lt;&gt;"",OR(M880="",M881="")),"Erro: há linhas sendo puladas - B16.01a05",
IF(AND(M883&lt;&gt;"",OR(M880="",M881="",M882="")),"Erro: há linhas sendo puladas - B16.01a05",
IF(AND(M884&lt;&gt;"",OR(M880="",M881="",M882="",M883="")),"Erro: há linhas sendo puladas - B16.01a05",
"***"))))</f>
        <v>***</v>
      </c>
      <c r="AD880" s="131" t="str">
        <f t="shared" ref="AD880" si="3123" xml:space="preserve">
IF(T880&lt;&gt;"Preenchimento correto","",
IF(K880="","",
IF(M880="Não válido","",
K880)))</f>
        <v/>
      </c>
    </row>
    <row r="881" spans="1:30" ht="15" customHeight="1">
      <c r="A881" s="291"/>
      <c r="B881" s="216"/>
      <c r="C881" s="217"/>
      <c r="D881" s="218"/>
      <c r="E881" s="219"/>
      <c r="F881" s="220"/>
      <c r="G881" s="221"/>
      <c r="H881" s="35">
        <v>2</v>
      </c>
      <c r="I881" s="172"/>
      <c r="J881" s="36" t="str">
        <f xml:space="preserve">
IF(I881="","",
VLOOKUP(I881,'BD EMPRES'!$B$8:$C$507,2,FALSE))</f>
        <v/>
      </c>
      <c r="K881" s="178"/>
      <c r="L881" s="179"/>
      <c r="M881" s="179"/>
      <c r="N881" s="180"/>
      <c r="O881" s="223"/>
      <c r="P881" s="228"/>
      <c r="Q881" s="230"/>
      <c r="R881" s="232"/>
      <c r="S881" s="234"/>
      <c r="T881" s="236"/>
      <c r="U881" s="23"/>
      <c r="V881" s="122"/>
      <c r="W881" s="118"/>
      <c r="X881" s="118"/>
      <c r="Y881" s="118"/>
      <c r="Z881" s="118"/>
      <c r="AA881" s="118"/>
      <c r="AB881" s="118"/>
      <c r="AC881" s="118"/>
      <c r="AD881" s="132" t="str">
        <f t="shared" ref="AD881" si="3124" xml:space="preserve">
IF(T880&lt;&gt;"Preenchimento correto","",
IF(K881="","",
IF(M881="Não válido","",
K881)))</f>
        <v/>
      </c>
    </row>
    <row r="882" spans="1:30" ht="15" customHeight="1">
      <c r="A882" s="291"/>
      <c r="B882" s="216"/>
      <c r="C882" s="217"/>
      <c r="D882" s="218"/>
      <c r="E882" s="219"/>
      <c r="F882" s="220"/>
      <c r="G882" s="221"/>
      <c r="H882" s="35">
        <v>3</v>
      </c>
      <c r="I882" s="172"/>
      <c r="J882" s="36" t="str">
        <f xml:space="preserve">
IF(I882="","",
VLOOKUP(I882,'BD EMPRES'!$B$8:$C$507,2,FALSE))</f>
        <v/>
      </c>
      <c r="K882" s="178"/>
      <c r="L882" s="179"/>
      <c r="M882" s="179"/>
      <c r="N882" s="180"/>
      <c r="O882" s="223"/>
      <c r="P882" s="228"/>
      <c r="Q882" s="230"/>
      <c r="R882" s="232"/>
      <c r="S882" s="234"/>
      <c r="T882" s="236"/>
      <c r="U882" s="23"/>
      <c r="V882" s="122"/>
      <c r="W882" s="118"/>
      <c r="X882" s="118"/>
      <c r="Y882" s="118"/>
      <c r="Z882" s="118"/>
      <c r="AA882" s="118"/>
      <c r="AB882" s="118"/>
      <c r="AC882" s="118"/>
      <c r="AD882" s="132" t="str">
        <f t="shared" ref="AD882" si="3125" xml:space="preserve">
IF(T880&lt;&gt;"Preenchimento correto","",
IF(K882="","",
IF(M882="Não válido","",
K882)))</f>
        <v/>
      </c>
    </row>
    <row r="883" spans="1:30" ht="15" customHeight="1">
      <c r="A883" s="291"/>
      <c r="B883" s="216"/>
      <c r="C883" s="217"/>
      <c r="D883" s="218"/>
      <c r="E883" s="219"/>
      <c r="F883" s="220"/>
      <c r="G883" s="221"/>
      <c r="H883" s="35">
        <v>4</v>
      </c>
      <c r="I883" s="172"/>
      <c r="J883" s="36" t="str">
        <f xml:space="preserve">
IF(I883="","",
VLOOKUP(I883,'BD EMPRES'!$B$8:$C$507,2,FALSE))</f>
        <v/>
      </c>
      <c r="K883" s="178"/>
      <c r="L883" s="179"/>
      <c r="M883" s="179"/>
      <c r="N883" s="180"/>
      <c r="O883" s="223"/>
      <c r="P883" s="228"/>
      <c r="Q883" s="230"/>
      <c r="R883" s="232"/>
      <c r="S883" s="234"/>
      <c r="T883" s="236"/>
      <c r="U883" s="23"/>
      <c r="V883" s="122"/>
      <c r="W883" s="118"/>
      <c r="X883" s="118"/>
      <c r="Y883" s="118"/>
      <c r="Z883" s="118"/>
      <c r="AA883" s="118"/>
      <c r="AB883" s="118"/>
      <c r="AC883" s="118"/>
      <c r="AD883" s="132" t="str">
        <f t="shared" ref="AD883" si="3126" xml:space="preserve">
IF(T880&lt;&gt;"Preenchimento correto","",
IF(K883="","",
IF(M883="Não válido","",
K883)))</f>
        <v/>
      </c>
    </row>
    <row r="884" spans="1:30" ht="15" customHeight="1">
      <c r="A884" s="292"/>
      <c r="B884" s="216"/>
      <c r="C884" s="217"/>
      <c r="D884" s="218"/>
      <c r="E884" s="219"/>
      <c r="F884" s="220"/>
      <c r="G884" s="221"/>
      <c r="H884" s="37">
        <v>5</v>
      </c>
      <c r="I884" s="172"/>
      <c r="J884" s="38" t="str">
        <f xml:space="preserve">
IF(I884="","",
VLOOKUP(I884,'BD EMPRES'!$B$8:$C$507,2,FALSE))</f>
        <v/>
      </c>
      <c r="K884" s="183"/>
      <c r="L884" s="181"/>
      <c r="M884" s="181"/>
      <c r="N884" s="182"/>
      <c r="O884" s="224"/>
      <c r="P884" s="228"/>
      <c r="Q884" s="230"/>
      <c r="R884" s="232"/>
      <c r="S884" s="234"/>
      <c r="T884" s="236"/>
      <c r="U884" s="23"/>
      <c r="V884" s="133"/>
      <c r="W884" s="134"/>
      <c r="X884" s="134"/>
      <c r="Y884" s="134"/>
      <c r="Z884" s="134"/>
      <c r="AA884" s="134"/>
      <c r="AB884" s="134"/>
      <c r="AC884" s="134"/>
      <c r="AD884" s="135" t="str">
        <f t="shared" ref="AD884" si="3127" xml:space="preserve">
IF(T880&gt;"Preenchimento correto","",
IF(K884="","",
IF(M884="Não válido","",
K884)))</f>
        <v/>
      </c>
    </row>
    <row r="885" spans="1:30" ht="15" customHeight="1">
      <c r="A885" s="290"/>
      <c r="B885" s="216" t="str">
        <f>IF(OR('BD ITEM'!$Q187&lt;&gt;"Preenchimento correto"),"",'BD ITEM'!B187)</f>
        <v/>
      </c>
      <c r="C885" s="217" t="str">
        <f>IF(OR('BD ITEM'!$Q187&lt;&gt;"Preenchimento correto"),"",'BD ITEM'!C187)</f>
        <v/>
      </c>
      <c r="D885" s="218" t="str">
        <f>IF(OR('BD ITEM'!$Q187&lt;&gt;"Preenchimento correto"),"",'BD ITEM'!D187)</f>
        <v/>
      </c>
      <c r="E885" s="219" t="str">
        <f>IF(OR('BD ITEM'!$Q187&lt;&gt;"Preenchimento correto"),"",'BD ITEM'!J187)</f>
        <v/>
      </c>
      <c r="F885" s="220" t="str">
        <f>IF(OR('BD ITEM'!$Q187&lt;&gt;"Preenchimento correto"),"",'BD ITEM'!K187)</f>
        <v/>
      </c>
      <c r="G885" s="221" t="str">
        <f>IF(OR('BD ITEM'!$Q187&lt;&gt;"Preenchimento correto"),"",'BD ITEM'!L187)</f>
        <v/>
      </c>
      <c r="H885" s="39">
        <v>1</v>
      </c>
      <c r="I885" s="173"/>
      <c r="J885" s="34" t="str">
        <f xml:space="preserve">
IF(I885="","",
VLOOKUP(I885,'BD EMPRES'!$B$8:$C$507,2,FALSE))</f>
        <v/>
      </c>
      <c r="K885" s="175"/>
      <c r="L885" s="176"/>
      <c r="M885" s="176"/>
      <c r="N885" s="177"/>
      <c r="O885" s="222"/>
      <c r="P885" s="228" t="str">
        <f t="shared" ref="P885" si="3128" xml:space="preserve">
IF(AND(K885="",K886="",K887="",K888="",K889=""),"",
COUNTIFS(K885:K889,"&lt;&gt;""",M885:M889,"=Válido"))</f>
        <v/>
      </c>
      <c r="Q885" s="230" t="str">
        <f t="shared" ref="Q885" si="3129" xml:space="preserve">
IF(T885&lt;&gt;"Preenchimento correto","",
IF(P885=1,0,
IF(P885=0,"",
IF(P885="","",
ROUND(_xlfn.STDEV.S(AD885:AD889)/AVERAGE(AD885:AD889),4)))))</f>
        <v/>
      </c>
      <c r="R885" s="232" t="str">
        <f t="shared" ref="R885" si="3130" xml:space="preserve">
IF(T885&lt;&gt;"Preenchimento correto","",
IF(P885="","",
IF(P885=0,"",
IF(O885="","",
IF(O885="Menor valor",MIN(AD885:AD889),
IF(AND(O885="Tend. central",Q885&lt;=0.25),ROUND(AVERAGE(AD885:AD889),2),
IF(AND(O885="Tend. central",Q885&gt;0.25),ROUND(MEDIAN(AD885:AD889),2))))))))</f>
        <v/>
      </c>
      <c r="S885" s="234" t="str">
        <f t="shared" ref="S885" si="3131" xml:space="preserve">
IF(T885&lt;&gt;"Preenchimento correto","",
IF(O885="","",
IF(P885="","",
IF(P885=0,"",
IF(OR(G885="",R885=""),"",
G885*R885)))))</f>
        <v/>
      </c>
      <c r="T885" s="236" t="str">
        <f t="shared" ref="T885" si="3132" xml:space="preserve">
IF(AND(A885="",B885="",I885="",I886="",I887="",I888="",I889="",K885="",K886="",K887="",K888="",K889="",L885="",L886="",L887="",L888="",L889="",M885="",M886="",M887="",M888="",M889="",O885=""),"",
IF(A885="","Preenchimento incompleto: falta informar o ID SEC - B01.01",
IF(AND(A885&lt;&gt;"",B885&lt;&gt;"",I885="",I886="",I887="",I888="",I889="",K885="",K886="",K887="",K888="",K889="",L885="",L886="",L887="",L888="",L889="",M885="",M886="",M887="",M888="",M889="",O885=""),"Preenchimento incompleto: item sem nenhuma informação de empresa e preço e fonte de preço e validade do orçamento e modalidade de cálculo - B02.01",
IF(AND(B885="",OR(I885&lt;&gt;"",I886&lt;&gt;"",I887&lt;&gt;"",I888&lt;&gt;"",I889&lt;&gt;"",K885&lt;&gt;"",K886&lt;&gt;"",K887&lt;&gt;"",K888&lt;&gt;"",K889&lt;&gt;"",L885&lt;&gt;"",L886&lt;&gt;"",L887&lt;&gt;"",L888&lt;&gt;"",L889&lt;&gt;"",M885&lt;&gt;"",M886&lt;&gt;"",M887&lt;&gt;"",M888&lt;&gt;"",M889&lt;&gt;"",O885&lt;&gt;"")),"Erro: há empresa(s) e/ou preço(s) e/ou fonte(s) de preço e/ou validade(s) do orçamento e/ou modalidade de cálculo informados para item inexistente - B03.01",
IF(AND(I885&lt;&gt;"",OR(K885="",L885="",M885="",O885="")),"Preenchimento incompleto: empresa sem preço e(ou) fonte de preço e(ou) validade do orçamento e(ou) modalidade de cálculo associados - B04.01",
IF(AND(I886&lt;&gt;"",OR(K886="",L886="",M886="",O885="")),"Preenchimento incompleto: empresa sem preço e(ou) fonte de preço e(ou) validade do orçamento e(ou) modalidade de cálculo associados - B04.02",
IF(AND(I887&lt;&gt;"",OR(K887="",L887="",M887="",O885="")),"Preenchimento incompleto: empresa sem preço e(ou) fonte de preço e(ou) validade do orçamento e(ou) modalidade de cálculo associados - B04.03",
IF(AND(I888&lt;&gt;"",OR(K888="",L888="",M888="",O885="")),"Preenchimento incompleto: empresa sem preço e(ou) fonte de preço e(ou) validade do orçamento e(ou) modalidade de cálculo associados - B04.04",
IF(AND(I889&lt;&gt;"",OR(K889="",L889="",M889="",O885="")),"Preenchimento incompleto: empresa sem preço e(ou) fonte de preço e(ou) validade do orçamento e(ou) modalidade de cálculo associados - B04.05",
IF(AND(K885&lt;&gt;"",OR(I885="",L885="",M885="",O885="")),"Preenchimento incompleto: preço sem empresa e(ou) fonte do preço associados e(ou) validade do orçamento e(ou) modalidade de cálculo associados - B05.01",
IF(AND(K886&lt;&gt;"",OR(I886="",L886="",M886="",O885="")),"Preenchimento incompleto: preço sem empresa e(ou) fonte do preço associados e(ou) validade do orçamento e(ou) modalidade de cálculo associados - B05.02",
IF(AND(K887&lt;&gt;"",OR(I887="",L887="",M887="",O885="")),"Preenchimento incompleto: preço sem empresa e(ou) fonte do preço associados e(ou) validade do orçamento e(ou) modalidade de cálculo associados - B05.03",
IF(AND(K888&lt;&gt;"",OR(I888="",L888="",M888="",O885="")),"Preenchimento incompleto: preço sem empresa e(ou) fonte do preço associados e(ou) validade do orçamento e(ou) modalidade de cálculo associados - B05.04",
IF(AND(K889&lt;&gt;"",OR(I889="",L889="",M889="",O885="")),"Preenchimento incompleto: preço sem empresa e(ou) fonte do preço associados e(ou) validade do orçamento e(ou) modalidade de cálculo associados - B05.05",
IF(AND(L885&lt;&gt;"",OR(K885="",I885="",M885="",O885="")),"Preenchimento incompleto: fonte do preço sem empresa e(ou) preço associados e(ou) validade do orçamento e(ou) modalidade de cálculo associados - B06.01",
IF(AND(L886&lt;&gt;"",OR(K886="",I886="",M886="",O885="")),"Preenchimento incompleto: fonte do preço sem empresa e(ou) preço associados e(ou) validade do orçamento e(ou) modalidade de cálculo associados - B06.02",
IF(AND(L887&lt;&gt;"",OR(K887="",I887="",M887="",O885="")),"Preenchimento incompleto: fonte do preço sem empresa e(ou) preço associados e(ou) validade do orçamento e(ou) modalidade de cálculo associados - B06.03",
IF(AND(L888&lt;&gt;"",OR(K888="",I888="",M888="",O885="")),"Preenchimento incompleto: fonte do preço sem empresa e(ou) preço associados e(ou) validade do orçamento e(ou) modalidade de cálculo associados - B06.04",
IF(AND(L889&lt;&gt;"",OR(K889="",I889="",M889="",O885="")),"Preenchimento incompleto: fonte do preço sem empresa e(ou) preço associados e(ou) validade do orçamento e(ou) modalidade de cálculo associados - B06.05",
IF(AND(M885&lt;&gt;"",OR(K885="",I885="",L885="",O885="")),"Preenchimento incompleto: validade do orçamento sem empresa e(ou) preço associados e(ou) fonte do preço e(ou) modalidade de cálculo associados - B07.01",
IF(AND(M886&lt;&gt;"",OR(K886="",I886="",L886="",O885="")),"Preenchimento incompleto: validade do orçamento sem empresa e(ou) preço associados e(ou) fonte do preço e(ou) modalidade de cálculo associados - B07.02",
IF(AND(M887&lt;&gt;"",OR(K887="",I887="",L887="",O885="")),"Preenchimento incompleto: validade do orçamento sem empresa e(ou) preço associados e(ou) fonte do preço e(ou) modalidade de cálculo associados - B07.03",
IF(AND(M888&lt;&gt;"",OR(K888="",I888="",L888="",O885="")),"Preenchimento incompleto: validade do orçamento sem empresa e(ou) preço associados e(ou) fonte do preço e(ou) modalidade de cálculo associados - B07.04",
IF(AND(M889&lt;&gt;"",OR(K889="",I889="",L889="",O885="")),"Preenchimento incompleto: validade do orçamento sem empresa e(ou) preço associados e(ou) fonte do preço e(ou) modalidade de cálculo associados - B07.05",
IF(O885="","Preenchimento incompleto: modalidade de cálculo não informada - B08.01",
IF(V885="Erro: há repetição de empresa de mídia especializada para o item sendo precificado - B09.01a05","Erro: há repetição de empresa de mídia especializada para o item sendo precificado - B09.01a05",
IF(W885="Erro: há repetição de empresa de orçamento de empresa para o item sendo precificado - B10.01a05","Erro: há repetição de empresa de orçamento de empresa para o item sendo precificado - B10.01a05",
IF(X885="Erro: a fonte de preços informada é incompatível com compras governamentais - B11.01a05","Erro: a fonte de preços informada é incompatível com compras governamentais - B11.01a05",
IF(Y885="Erro: a fonte de preços informada é incompatível com compras governamentais - B12.01a05","Erro: a fonte de preços informada é incompatível com compras governamentais - B12.01a05",
IF(Z885="Erro: há linhas sendo puladas - B13.01a04","Erro: há linhas sendo puladas - B13.01a04",
IF(AA885="Erro: há linhas sendo puladas - B14.01a05","Erro: há linhas sendo puladas - B14.01a05",
IF(AB885="Erro: há linhas sendo puladas - B15.01a05","Erro: há linhas sendo puladas - B15.01a05",
IF(AC885="Erro: há linhas sendo puladas - B16.01a05","Erro: há linhas sendo puladas - B16.01a05",
IF(AND(P885&lt;&gt;"",P885=0),"Preenchimento incompleto: número de propostas válidas igual a zero - B17.01",
"Preenchimento correto"))))))))))))))))))))))))))))))))))</f>
        <v/>
      </c>
      <c r="U885" s="23"/>
      <c r="V885" s="121" t="str">
        <f t="shared" ref="V885" si="3133" xml:space="preserve">
IF(COUNTIFS(I885:I889,I885,L885:L889,"=Mídia especializada")&gt;1,"Erro: há repetição de empresa de mídia especializada para o item sendo precificado - B09.01a05",
IF(COUNTIFS(I885:I889,I886,L885:L889,"=Mídia especializada")&gt;1,"Erro: há repetição de empresa de mídia especializada para o item sendo precificado - B09.01a05",
IF(COUNTIFS(I885:I889,I887,L885:L889,"=Mídia especializada")&gt;1,"Erro: há repetição de empresa de mídia especializada para o item sendo precificado - B09.01a05",
IF(COUNTIFS(I885:I889,I888,L885:L889,"=Mídia especializada")&gt;1,"Erro: há repetição de empresa de mídia especializada para o item sendo precificado - B09.01a05",
IF(COUNTIFS(I885:I889,I889,L885:L889,"=Mídia especializada")&gt;1,"Erro: há repetição de empresa de mídia especializada para o item sendo precificado - B09.01a05",
"***")))))</f>
        <v>***</v>
      </c>
      <c r="W885" s="119" t="str">
        <f t="shared" ref="W885" si="3134" xml:space="preserve">
IF(COUNTIFS(I885:I889,I885,L885:L889,"=Orçamento de empresa")&gt;1,"Erro: há repetição de empresa de orçamento de empresa para o item sendo precificado - B10.01a05",
IF(COUNTIFS(I885:I889,I886,L885:L889,"=Orçamento de empresa")&gt;1,"Erro: há repetição de empresa de orçamento de empresa para o item sendo precificado - B10.01a05",
IF(COUNTIFS(I885:I889,I887,L885:L889,"=Orçamento de empresa")&gt;1,"Erro: há repetição de empresa de orçamento de empresa para o item sendo precificado - B10.01a05",
IF(COUNTIFS(I885:I889,I888,L885:L889,"=Orçamento de empresa")&gt;1,"Erro: há repetição de empresa de orçamento de empresa para o item sendo precificado - B10.01a05",
IF(COUNTIFS(I885:I889,I889,L885:L889,"=Orçamento de empresa")&gt;1,"Erro: há repetição de empresa de orçamento de empresa para o item sendo precificado - B10.01a05",
"***")))))</f>
        <v>***</v>
      </c>
      <c r="X885" s="119" t="str">
        <f t="shared" ref="X885" si="3135" xml:space="preserve">
IF(AND(I885="Compras governamentais",K885&lt;&gt;"",L885="Orçamento de empresa"),"Erro: a fonte de preços informada é incompatível com compras governamentais - B11.01a05",
IF(AND(I886="Compras governamentais",K886&lt;&gt;"",L886="Orçamento de empresa"),"Erro: a fonte de preços informada é incompatível com compras governamentais - B11.01a05",
IF(AND(I887="Compras governamentais",K887&lt;&gt;"",L887="Orçamento de empresa"),"Erro: a fonte de preços informada é incompatível com compras governamentais - B11.01a05",
IF(AND(I888="Compras governamentais",K888&lt;&gt;"",L888="Orçamento de empresa"),"Erro: a fonte de preços informada é incompatível com compras governamentais - B11.01a05",
IF(AND(I889="Compras governamentais",K889&lt;&gt;"",L889="Orçamento de empresa"),"Erro: a fonte de preços informada é incompatível com compras governamentais - B11.01a05",
"***")))))</f>
        <v>***</v>
      </c>
      <c r="Y885" s="119" t="str">
        <f t="shared" ref="Y885" si="3136" xml:space="preserve">
IF(AND(I885="Compras governamentais",K885&lt;&gt;"",L885="Mídia especializada"),"Erro: a fonte de preços informada é incompatível com compras governamentais - B12.01a05",
IF(AND(I886="Compras governamentais",K886&lt;&gt;"",L886="Mídia especializada"),"Erro: a fonte de preços informada é incompatível com compras governamentais - B12.01a05",
IF(AND(I887="Compras governamentais",K887&lt;&gt;"",L887="Mídia especializada"),"Erro: a fonte de preços informada é incompatível com compras governamentais - B12.01a05",
IF(AND(I888="Compras governamentais",K888&lt;&gt;"",L888="Mídia especializada"),"Erro: a fonte de preços informada é incompatível com compras governamentais - B12.01a05",
IF(AND(I889="Compras governamentais",K889&lt;&gt;"",L889="Mídia especializada"),"Erro: a fonte de preços informada é incompatível com compras governamentais - B12.01a05",
"***")))))</f>
        <v>***</v>
      </c>
      <c r="Z885" s="119" t="str">
        <f t="shared" ref="Z885" si="3137" xml:space="preserve">
IF(AND(I886&lt;&gt;"",OR(I885="")),"Erro: há linhas sendo puladas - B13.01a04",
IF(AND(I887&lt;&gt;"",OR(I885="",I886="")),"Erro: há linhas sendo puladas - B13.01a04",
IF(AND(I888&lt;&gt;"",OR(I885="",I886="",I887="")),"Erro: há linhas sendo puladas - B13.01a04",
IF(AND(I889&lt;&gt;"",OR(I885="",I886="",I887="",I888="")),"Erro: há linhas sendo puladas - B13.01a04",
"***"))))</f>
        <v>***</v>
      </c>
      <c r="AA885" s="119" t="str">
        <f t="shared" ref="AA885" si="3138" xml:space="preserve">
IF(AND(K886&lt;&gt;"",OR(K885="")),"Erro: há linhas sendo puladas - B14.01a05",
IF(AND(K887&lt;&gt;"",OR(K885="",K886="")),"Erro: há linhas sendo puladas - B14.01a05",
IF(AND(K888&lt;&gt;"",OR(K885="",K886="",K887="")),"Erro: há linhas sendo puladas - B14.01a05",
IF(AND(K889&lt;&gt;"",OR(K885="",K886="",K887="",K888="")),"Erro: há linhas sendo puladas - B14.01a05",
"***"))))</f>
        <v>***</v>
      </c>
      <c r="AB885" s="119" t="str">
        <f t="shared" ref="AB885" si="3139" xml:space="preserve">
IF(AND(L886&lt;&gt;"",OR(L885="")),"Erro: há linhas sendo puladas - B15.01a05",
IF(AND(L887&lt;&gt;"",OR(L885="",L886="")),"Erro: há linhas sendo puladas - B15.01a05",
IF(AND(L888&lt;&gt;"",OR(L885="",L886="",L887="")),"Erro: há linhas sendo puladas - B15.01a05",
IF(AND(L889&lt;&gt;"",OR(L885="",L886="",L887="",L888="")),"Erro: há linhas sendo puladas - B15.01a05",
"***"))))</f>
        <v>***</v>
      </c>
      <c r="AC885" s="119" t="str">
        <f t="shared" ref="AC885" si="3140" xml:space="preserve">
IF(AND(M886&lt;&gt;"",OR(M885="")),"Erro: há linhas sendo puladas - B16.01a05",
IF(AND(M887&lt;&gt;"",OR(M885="",M886="")),"Erro: há linhas sendo puladas - B16.01a05",
IF(AND(M888&lt;&gt;"",OR(M885="",M886="",M887="")),"Erro: há linhas sendo puladas - B16.01a05",
IF(AND(M889&lt;&gt;"",OR(M885="",M886="",M887="",M888="")),"Erro: há linhas sendo puladas - B16.01a05",
"***"))))</f>
        <v>***</v>
      </c>
      <c r="AD885" s="131" t="str">
        <f t="shared" ref="AD885" si="3141" xml:space="preserve">
IF(T885&lt;&gt;"Preenchimento correto","",
IF(K885="","",
IF(M885="Não válido","",
K885)))</f>
        <v/>
      </c>
    </row>
    <row r="886" spans="1:30" ht="15" customHeight="1">
      <c r="A886" s="291"/>
      <c r="B886" s="216"/>
      <c r="C886" s="217"/>
      <c r="D886" s="218"/>
      <c r="E886" s="219"/>
      <c r="F886" s="220"/>
      <c r="G886" s="221"/>
      <c r="H886" s="35">
        <v>2</v>
      </c>
      <c r="I886" s="172"/>
      <c r="J886" s="36" t="str">
        <f xml:space="preserve">
IF(I886="","",
VLOOKUP(I886,'BD EMPRES'!$B$8:$C$507,2,FALSE))</f>
        <v/>
      </c>
      <c r="K886" s="178"/>
      <c r="L886" s="179"/>
      <c r="M886" s="179"/>
      <c r="N886" s="180"/>
      <c r="O886" s="223"/>
      <c r="P886" s="228"/>
      <c r="Q886" s="230"/>
      <c r="R886" s="232"/>
      <c r="S886" s="234"/>
      <c r="T886" s="236"/>
      <c r="U886" s="23"/>
      <c r="V886" s="122"/>
      <c r="W886" s="118"/>
      <c r="X886" s="118"/>
      <c r="Y886" s="118"/>
      <c r="Z886" s="118"/>
      <c r="AA886" s="118"/>
      <c r="AB886" s="118"/>
      <c r="AC886" s="118"/>
      <c r="AD886" s="132" t="str">
        <f t="shared" ref="AD886" si="3142" xml:space="preserve">
IF(T885&lt;&gt;"Preenchimento correto","",
IF(K886="","",
IF(M886="Não válido","",
K886)))</f>
        <v/>
      </c>
    </row>
    <row r="887" spans="1:30" ht="15" customHeight="1">
      <c r="A887" s="291"/>
      <c r="B887" s="216"/>
      <c r="C887" s="217"/>
      <c r="D887" s="218"/>
      <c r="E887" s="219"/>
      <c r="F887" s="220"/>
      <c r="G887" s="221"/>
      <c r="H887" s="35">
        <v>3</v>
      </c>
      <c r="I887" s="172"/>
      <c r="J887" s="36" t="str">
        <f xml:space="preserve">
IF(I887="","",
VLOOKUP(I887,'BD EMPRES'!$B$8:$C$507,2,FALSE))</f>
        <v/>
      </c>
      <c r="K887" s="178"/>
      <c r="L887" s="179"/>
      <c r="M887" s="179"/>
      <c r="N887" s="180"/>
      <c r="O887" s="223"/>
      <c r="P887" s="228"/>
      <c r="Q887" s="230"/>
      <c r="R887" s="232"/>
      <c r="S887" s="234"/>
      <c r="T887" s="236"/>
      <c r="U887" s="23"/>
      <c r="V887" s="122"/>
      <c r="W887" s="118"/>
      <c r="X887" s="118"/>
      <c r="Y887" s="118"/>
      <c r="Z887" s="118"/>
      <c r="AA887" s="118"/>
      <c r="AB887" s="118"/>
      <c r="AC887" s="118"/>
      <c r="AD887" s="132" t="str">
        <f t="shared" ref="AD887" si="3143" xml:space="preserve">
IF(T885&lt;&gt;"Preenchimento correto","",
IF(K887="","",
IF(M887="Não válido","",
K887)))</f>
        <v/>
      </c>
    </row>
    <row r="888" spans="1:30" ht="15" customHeight="1">
      <c r="A888" s="291"/>
      <c r="B888" s="216"/>
      <c r="C888" s="217"/>
      <c r="D888" s="218"/>
      <c r="E888" s="219"/>
      <c r="F888" s="220"/>
      <c r="G888" s="221"/>
      <c r="H888" s="35">
        <v>4</v>
      </c>
      <c r="I888" s="172"/>
      <c r="J888" s="36" t="str">
        <f xml:space="preserve">
IF(I888="","",
VLOOKUP(I888,'BD EMPRES'!$B$8:$C$507,2,FALSE))</f>
        <v/>
      </c>
      <c r="K888" s="178"/>
      <c r="L888" s="179"/>
      <c r="M888" s="179"/>
      <c r="N888" s="180"/>
      <c r="O888" s="223"/>
      <c r="P888" s="228"/>
      <c r="Q888" s="230"/>
      <c r="R888" s="232"/>
      <c r="S888" s="234"/>
      <c r="T888" s="236"/>
      <c r="U888" s="23"/>
      <c r="V888" s="122"/>
      <c r="W888" s="118"/>
      <c r="X888" s="118"/>
      <c r="Y888" s="118"/>
      <c r="Z888" s="118"/>
      <c r="AA888" s="118"/>
      <c r="AB888" s="118"/>
      <c r="AC888" s="118"/>
      <c r="AD888" s="132" t="str">
        <f t="shared" ref="AD888" si="3144" xml:space="preserve">
IF(T885&lt;&gt;"Preenchimento correto","",
IF(K888="","",
IF(M888="Não válido","",
K888)))</f>
        <v/>
      </c>
    </row>
    <row r="889" spans="1:30" ht="15" customHeight="1">
      <c r="A889" s="292"/>
      <c r="B889" s="216"/>
      <c r="C889" s="217"/>
      <c r="D889" s="218"/>
      <c r="E889" s="219"/>
      <c r="F889" s="220"/>
      <c r="G889" s="221"/>
      <c r="H889" s="37">
        <v>5</v>
      </c>
      <c r="I889" s="172"/>
      <c r="J889" s="38" t="str">
        <f xml:space="preserve">
IF(I889="","",
VLOOKUP(I889,'BD EMPRES'!$B$8:$C$507,2,FALSE))</f>
        <v/>
      </c>
      <c r="K889" s="183"/>
      <c r="L889" s="181"/>
      <c r="M889" s="181"/>
      <c r="N889" s="182"/>
      <c r="O889" s="224"/>
      <c r="P889" s="228"/>
      <c r="Q889" s="230"/>
      <c r="R889" s="232"/>
      <c r="S889" s="234"/>
      <c r="T889" s="236"/>
      <c r="U889" s="23"/>
      <c r="V889" s="133"/>
      <c r="W889" s="134"/>
      <c r="X889" s="134"/>
      <c r="Y889" s="134"/>
      <c r="Z889" s="134"/>
      <c r="AA889" s="134"/>
      <c r="AB889" s="134"/>
      <c r="AC889" s="134"/>
      <c r="AD889" s="135" t="str">
        <f t="shared" ref="AD889" si="3145" xml:space="preserve">
IF(T885&gt;"Preenchimento correto","",
IF(K889="","",
IF(M889="Não válido","",
K889)))</f>
        <v/>
      </c>
    </row>
    <row r="890" spans="1:30" ht="15" customHeight="1">
      <c r="A890" s="290"/>
      <c r="B890" s="216" t="str">
        <f>IF(OR('BD ITEM'!$Q188&lt;&gt;"Preenchimento correto"),"",'BD ITEM'!B188)</f>
        <v/>
      </c>
      <c r="C890" s="217" t="str">
        <f>IF(OR('BD ITEM'!$Q188&lt;&gt;"Preenchimento correto"),"",'BD ITEM'!C188)</f>
        <v/>
      </c>
      <c r="D890" s="218" t="str">
        <f>IF(OR('BD ITEM'!$Q188&lt;&gt;"Preenchimento correto"),"",'BD ITEM'!D188)</f>
        <v/>
      </c>
      <c r="E890" s="219" t="str">
        <f>IF(OR('BD ITEM'!$Q188&lt;&gt;"Preenchimento correto"),"",'BD ITEM'!J188)</f>
        <v/>
      </c>
      <c r="F890" s="220" t="str">
        <f>IF(OR('BD ITEM'!$Q188&lt;&gt;"Preenchimento correto"),"",'BD ITEM'!K188)</f>
        <v/>
      </c>
      <c r="G890" s="221" t="str">
        <f>IF(OR('BD ITEM'!$Q188&lt;&gt;"Preenchimento correto"),"",'BD ITEM'!L188)</f>
        <v/>
      </c>
      <c r="H890" s="39">
        <v>1</v>
      </c>
      <c r="I890" s="173"/>
      <c r="J890" s="34" t="str">
        <f xml:space="preserve">
IF(I890="","",
VLOOKUP(I890,'BD EMPRES'!$B$8:$C$507,2,FALSE))</f>
        <v/>
      </c>
      <c r="K890" s="175"/>
      <c r="L890" s="176"/>
      <c r="M890" s="176"/>
      <c r="N890" s="177"/>
      <c r="O890" s="222"/>
      <c r="P890" s="228" t="str">
        <f t="shared" ref="P890" si="3146" xml:space="preserve">
IF(AND(K890="",K891="",K892="",K893="",K894=""),"",
COUNTIFS(K890:K894,"&lt;&gt;""",M890:M894,"=Válido"))</f>
        <v/>
      </c>
      <c r="Q890" s="230" t="str">
        <f t="shared" ref="Q890" si="3147" xml:space="preserve">
IF(T890&lt;&gt;"Preenchimento correto","",
IF(P890=1,0,
IF(P890=0,"",
IF(P890="","",
ROUND(_xlfn.STDEV.S(AD890:AD894)/AVERAGE(AD890:AD894),4)))))</f>
        <v/>
      </c>
      <c r="R890" s="232" t="str">
        <f t="shared" ref="R890" si="3148" xml:space="preserve">
IF(T890&lt;&gt;"Preenchimento correto","",
IF(P890="","",
IF(P890=0,"",
IF(O890="","",
IF(O890="Menor valor",MIN(AD890:AD894),
IF(AND(O890="Tend. central",Q890&lt;=0.25),ROUND(AVERAGE(AD890:AD894),2),
IF(AND(O890="Tend. central",Q890&gt;0.25),ROUND(MEDIAN(AD890:AD894),2))))))))</f>
        <v/>
      </c>
      <c r="S890" s="234" t="str">
        <f t="shared" ref="S890" si="3149" xml:space="preserve">
IF(T890&lt;&gt;"Preenchimento correto","",
IF(O890="","",
IF(P890="","",
IF(P890=0,"",
IF(OR(G890="",R890=""),"",
G890*R890)))))</f>
        <v/>
      </c>
      <c r="T890" s="236" t="str">
        <f t="shared" ref="T890" si="3150" xml:space="preserve">
IF(AND(A890="",B890="",I890="",I891="",I892="",I893="",I894="",K890="",K891="",K892="",K893="",K894="",L890="",L891="",L892="",L893="",L894="",M890="",M891="",M892="",M893="",M894="",O890=""),"",
IF(A890="","Preenchimento incompleto: falta informar o ID SEC - B01.01",
IF(AND(A890&lt;&gt;"",B890&lt;&gt;"",I890="",I891="",I892="",I893="",I894="",K890="",K891="",K892="",K893="",K894="",L890="",L891="",L892="",L893="",L894="",M890="",M891="",M892="",M893="",M894="",O890=""),"Preenchimento incompleto: item sem nenhuma informação de empresa e preço e fonte de preço e validade do orçamento e modalidade de cálculo - B02.01",
IF(AND(B890="",OR(I890&lt;&gt;"",I891&lt;&gt;"",I892&lt;&gt;"",I893&lt;&gt;"",I894&lt;&gt;"",K890&lt;&gt;"",K891&lt;&gt;"",K892&lt;&gt;"",K893&lt;&gt;"",K894&lt;&gt;"",L890&lt;&gt;"",L891&lt;&gt;"",L892&lt;&gt;"",L893&lt;&gt;"",L894&lt;&gt;"",M890&lt;&gt;"",M891&lt;&gt;"",M892&lt;&gt;"",M893&lt;&gt;"",M894&lt;&gt;"",O890&lt;&gt;"")),"Erro: há empresa(s) e/ou preço(s) e/ou fonte(s) de preço e/ou validade(s) do orçamento e/ou modalidade de cálculo informados para item inexistente - B03.01",
IF(AND(I890&lt;&gt;"",OR(K890="",L890="",M890="",O890="")),"Preenchimento incompleto: empresa sem preço e(ou) fonte de preço e(ou) validade do orçamento e(ou) modalidade de cálculo associados - B04.01",
IF(AND(I891&lt;&gt;"",OR(K891="",L891="",M891="",O890="")),"Preenchimento incompleto: empresa sem preço e(ou) fonte de preço e(ou) validade do orçamento e(ou) modalidade de cálculo associados - B04.02",
IF(AND(I892&lt;&gt;"",OR(K892="",L892="",M892="",O890="")),"Preenchimento incompleto: empresa sem preço e(ou) fonte de preço e(ou) validade do orçamento e(ou) modalidade de cálculo associados - B04.03",
IF(AND(I893&lt;&gt;"",OR(K893="",L893="",M893="",O890="")),"Preenchimento incompleto: empresa sem preço e(ou) fonte de preço e(ou) validade do orçamento e(ou) modalidade de cálculo associados - B04.04",
IF(AND(I894&lt;&gt;"",OR(K894="",L894="",M894="",O890="")),"Preenchimento incompleto: empresa sem preço e(ou) fonte de preço e(ou) validade do orçamento e(ou) modalidade de cálculo associados - B04.05",
IF(AND(K890&lt;&gt;"",OR(I890="",L890="",M890="",O890="")),"Preenchimento incompleto: preço sem empresa e(ou) fonte do preço associados e(ou) validade do orçamento e(ou) modalidade de cálculo associados - B05.01",
IF(AND(K891&lt;&gt;"",OR(I891="",L891="",M891="",O890="")),"Preenchimento incompleto: preço sem empresa e(ou) fonte do preço associados e(ou) validade do orçamento e(ou) modalidade de cálculo associados - B05.02",
IF(AND(K892&lt;&gt;"",OR(I892="",L892="",M892="",O890="")),"Preenchimento incompleto: preço sem empresa e(ou) fonte do preço associados e(ou) validade do orçamento e(ou) modalidade de cálculo associados - B05.03",
IF(AND(K893&lt;&gt;"",OR(I893="",L893="",M893="",O890="")),"Preenchimento incompleto: preço sem empresa e(ou) fonte do preço associados e(ou) validade do orçamento e(ou) modalidade de cálculo associados - B05.04",
IF(AND(K894&lt;&gt;"",OR(I894="",L894="",M894="",O890="")),"Preenchimento incompleto: preço sem empresa e(ou) fonte do preço associados e(ou) validade do orçamento e(ou) modalidade de cálculo associados - B05.05",
IF(AND(L890&lt;&gt;"",OR(K890="",I890="",M890="",O890="")),"Preenchimento incompleto: fonte do preço sem empresa e(ou) preço associados e(ou) validade do orçamento e(ou) modalidade de cálculo associados - B06.01",
IF(AND(L891&lt;&gt;"",OR(K891="",I891="",M891="",O890="")),"Preenchimento incompleto: fonte do preço sem empresa e(ou) preço associados e(ou) validade do orçamento e(ou) modalidade de cálculo associados - B06.02",
IF(AND(L892&lt;&gt;"",OR(K892="",I892="",M892="",O890="")),"Preenchimento incompleto: fonte do preço sem empresa e(ou) preço associados e(ou) validade do orçamento e(ou) modalidade de cálculo associados - B06.03",
IF(AND(L893&lt;&gt;"",OR(K893="",I893="",M893="",O890="")),"Preenchimento incompleto: fonte do preço sem empresa e(ou) preço associados e(ou) validade do orçamento e(ou) modalidade de cálculo associados - B06.04",
IF(AND(L894&lt;&gt;"",OR(K894="",I894="",M894="",O890="")),"Preenchimento incompleto: fonte do preço sem empresa e(ou) preço associados e(ou) validade do orçamento e(ou) modalidade de cálculo associados - B06.05",
IF(AND(M890&lt;&gt;"",OR(K890="",I890="",L890="",O890="")),"Preenchimento incompleto: validade do orçamento sem empresa e(ou) preço associados e(ou) fonte do preço e(ou) modalidade de cálculo associados - B07.01",
IF(AND(M891&lt;&gt;"",OR(K891="",I891="",L891="",O890="")),"Preenchimento incompleto: validade do orçamento sem empresa e(ou) preço associados e(ou) fonte do preço e(ou) modalidade de cálculo associados - B07.02",
IF(AND(M892&lt;&gt;"",OR(K892="",I892="",L892="",O890="")),"Preenchimento incompleto: validade do orçamento sem empresa e(ou) preço associados e(ou) fonte do preço e(ou) modalidade de cálculo associados - B07.03",
IF(AND(M893&lt;&gt;"",OR(K893="",I893="",L893="",O890="")),"Preenchimento incompleto: validade do orçamento sem empresa e(ou) preço associados e(ou) fonte do preço e(ou) modalidade de cálculo associados - B07.04",
IF(AND(M894&lt;&gt;"",OR(K894="",I894="",L894="",O890="")),"Preenchimento incompleto: validade do orçamento sem empresa e(ou) preço associados e(ou) fonte do preço e(ou) modalidade de cálculo associados - B07.05",
IF(O890="","Preenchimento incompleto: modalidade de cálculo não informada - B08.01",
IF(V890="Erro: há repetição de empresa de mídia especializada para o item sendo precificado - B09.01a05","Erro: há repetição de empresa de mídia especializada para o item sendo precificado - B09.01a05",
IF(W890="Erro: há repetição de empresa de orçamento de empresa para o item sendo precificado - B10.01a05","Erro: há repetição de empresa de orçamento de empresa para o item sendo precificado - B10.01a05",
IF(X890="Erro: a fonte de preços informada é incompatível com compras governamentais - B11.01a05","Erro: a fonte de preços informada é incompatível com compras governamentais - B11.01a05",
IF(Y890="Erro: a fonte de preços informada é incompatível com compras governamentais - B12.01a05","Erro: a fonte de preços informada é incompatível com compras governamentais - B12.01a05",
IF(Z890="Erro: há linhas sendo puladas - B13.01a04","Erro: há linhas sendo puladas - B13.01a04",
IF(AA890="Erro: há linhas sendo puladas - B14.01a05","Erro: há linhas sendo puladas - B14.01a05",
IF(AB890="Erro: há linhas sendo puladas - B15.01a05","Erro: há linhas sendo puladas - B15.01a05",
IF(AC890="Erro: há linhas sendo puladas - B16.01a05","Erro: há linhas sendo puladas - B16.01a05",
IF(AND(P890&lt;&gt;"",P890=0),"Preenchimento incompleto: número de propostas válidas igual a zero - B17.01",
"Preenchimento correto"))))))))))))))))))))))))))))))))))</f>
        <v/>
      </c>
      <c r="U890" s="23"/>
      <c r="V890" s="121" t="str">
        <f t="shared" ref="V890" si="3151" xml:space="preserve">
IF(COUNTIFS(I890:I894,I890,L890:L894,"=Mídia especializada")&gt;1,"Erro: há repetição de empresa de mídia especializada para o item sendo precificado - B09.01a05",
IF(COUNTIFS(I890:I894,I891,L890:L894,"=Mídia especializada")&gt;1,"Erro: há repetição de empresa de mídia especializada para o item sendo precificado - B09.01a05",
IF(COUNTIFS(I890:I894,I892,L890:L894,"=Mídia especializada")&gt;1,"Erro: há repetição de empresa de mídia especializada para o item sendo precificado - B09.01a05",
IF(COUNTIFS(I890:I894,I893,L890:L894,"=Mídia especializada")&gt;1,"Erro: há repetição de empresa de mídia especializada para o item sendo precificado - B09.01a05",
IF(COUNTIFS(I890:I894,I894,L890:L894,"=Mídia especializada")&gt;1,"Erro: há repetição de empresa de mídia especializada para o item sendo precificado - B09.01a05",
"***")))))</f>
        <v>***</v>
      </c>
      <c r="W890" s="119" t="str">
        <f t="shared" ref="W890" si="3152" xml:space="preserve">
IF(COUNTIFS(I890:I894,I890,L890:L894,"=Orçamento de empresa")&gt;1,"Erro: há repetição de empresa de orçamento de empresa para o item sendo precificado - B10.01a05",
IF(COUNTIFS(I890:I894,I891,L890:L894,"=Orçamento de empresa")&gt;1,"Erro: há repetição de empresa de orçamento de empresa para o item sendo precificado - B10.01a05",
IF(COUNTIFS(I890:I894,I892,L890:L894,"=Orçamento de empresa")&gt;1,"Erro: há repetição de empresa de orçamento de empresa para o item sendo precificado - B10.01a05",
IF(COUNTIFS(I890:I894,I893,L890:L894,"=Orçamento de empresa")&gt;1,"Erro: há repetição de empresa de orçamento de empresa para o item sendo precificado - B10.01a05",
IF(COUNTIFS(I890:I894,I894,L890:L894,"=Orçamento de empresa")&gt;1,"Erro: há repetição de empresa de orçamento de empresa para o item sendo precificado - B10.01a05",
"***")))))</f>
        <v>***</v>
      </c>
      <c r="X890" s="119" t="str">
        <f t="shared" ref="X890" si="3153" xml:space="preserve">
IF(AND(I890="Compras governamentais",K890&lt;&gt;"",L890="Orçamento de empresa"),"Erro: a fonte de preços informada é incompatível com compras governamentais - B11.01a05",
IF(AND(I891="Compras governamentais",K891&lt;&gt;"",L891="Orçamento de empresa"),"Erro: a fonte de preços informada é incompatível com compras governamentais - B11.01a05",
IF(AND(I892="Compras governamentais",K892&lt;&gt;"",L892="Orçamento de empresa"),"Erro: a fonte de preços informada é incompatível com compras governamentais - B11.01a05",
IF(AND(I893="Compras governamentais",K893&lt;&gt;"",L893="Orçamento de empresa"),"Erro: a fonte de preços informada é incompatível com compras governamentais - B11.01a05",
IF(AND(I894="Compras governamentais",K894&lt;&gt;"",L894="Orçamento de empresa"),"Erro: a fonte de preços informada é incompatível com compras governamentais - B11.01a05",
"***")))))</f>
        <v>***</v>
      </c>
      <c r="Y890" s="119" t="str">
        <f t="shared" ref="Y890" si="3154" xml:space="preserve">
IF(AND(I890="Compras governamentais",K890&lt;&gt;"",L890="Mídia especializada"),"Erro: a fonte de preços informada é incompatível com compras governamentais - B12.01a05",
IF(AND(I891="Compras governamentais",K891&lt;&gt;"",L891="Mídia especializada"),"Erro: a fonte de preços informada é incompatível com compras governamentais - B12.01a05",
IF(AND(I892="Compras governamentais",K892&lt;&gt;"",L892="Mídia especializada"),"Erro: a fonte de preços informada é incompatível com compras governamentais - B12.01a05",
IF(AND(I893="Compras governamentais",K893&lt;&gt;"",L893="Mídia especializada"),"Erro: a fonte de preços informada é incompatível com compras governamentais - B12.01a05",
IF(AND(I894="Compras governamentais",K894&lt;&gt;"",L894="Mídia especializada"),"Erro: a fonte de preços informada é incompatível com compras governamentais - B12.01a05",
"***")))))</f>
        <v>***</v>
      </c>
      <c r="Z890" s="119" t="str">
        <f t="shared" ref="Z890" si="3155" xml:space="preserve">
IF(AND(I891&lt;&gt;"",OR(I890="")),"Erro: há linhas sendo puladas - B13.01a04",
IF(AND(I892&lt;&gt;"",OR(I890="",I891="")),"Erro: há linhas sendo puladas - B13.01a04",
IF(AND(I893&lt;&gt;"",OR(I890="",I891="",I892="")),"Erro: há linhas sendo puladas - B13.01a04",
IF(AND(I894&lt;&gt;"",OR(I890="",I891="",I892="",I893="")),"Erro: há linhas sendo puladas - B13.01a04",
"***"))))</f>
        <v>***</v>
      </c>
      <c r="AA890" s="119" t="str">
        <f t="shared" ref="AA890" si="3156" xml:space="preserve">
IF(AND(K891&lt;&gt;"",OR(K890="")),"Erro: há linhas sendo puladas - B14.01a05",
IF(AND(K892&lt;&gt;"",OR(K890="",K891="")),"Erro: há linhas sendo puladas - B14.01a05",
IF(AND(K893&lt;&gt;"",OR(K890="",K891="",K892="")),"Erro: há linhas sendo puladas - B14.01a05",
IF(AND(K894&lt;&gt;"",OR(K890="",K891="",K892="",K893="")),"Erro: há linhas sendo puladas - B14.01a05",
"***"))))</f>
        <v>***</v>
      </c>
      <c r="AB890" s="119" t="str">
        <f t="shared" ref="AB890" si="3157" xml:space="preserve">
IF(AND(L891&lt;&gt;"",OR(L890="")),"Erro: há linhas sendo puladas - B15.01a05",
IF(AND(L892&lt;&gt;"",OR(L890="",L891="")),"Erro: há linhas sendo puladas - B15.01a05",
IF(AND(L893&lt;&gt;"",OR(L890="",L891="",L892="")),"Erro: há linhas sendo puladas - B15.01a05",
IF(AND(L894&lt;&gt;"",OR(L890="",L891="",L892="",L893="")),"Erro: há linhas sendo puladas - B15.01a05",
"***"))))</f>
        <v>***</v>
      </c>
      <c r="AC890" s="119" t="str">
        <f t="shared" ref="AC890" si="3158" xml:space="preserve">
IF(AND(M891&lt;&gt;"",OR(M890="")),"Erro: há linhas sendo puladas - B16.01a05",
IF(AND(M892&lt;&gt;"",OR(M890="",M891="")),"Erro: há linhas sendo puladas - B16.01a05",
IF(AND(M893&lt;&gt;"",OR(M890="",M891="",M892="")),"Erro: há linhas sendo puladas - B16.01a05",
IF(AND(M894&lt;&gt;"",OR(M890="",M891="",M892="",M893="")),"Erro: há linhas sendo puladas - B16.01a05",
"***"))))</f>
        <v>***</v>
      </c>
      <c r="AD890" s="131" t="str">
        <f t="shared" ref="AD890" si="3159" xml:space="preserve">
IF(T890&lt;&gt;"Preenchimento correto","",
IF(K890="","",
IF(M890="Não válido","",
K890)))</f>
        <v/>
      </c>
    </row>
    <row r="891" spans="1:30" ht="15" customHeight="1">
      <c r="A891" s="291"/>
      <c r="B891" s="216"/>
      <c r="C891" s="217"/>
      <c r="D891" s="218"/>
      <c r="E891" s="219"/>
      <c r="F891" s="220"/>
      <c r="G891" s="221"/>
      <c r="H891" s="35">
        <v>2</v>
      </c>
      <c r="I891" s="172"/>
      <c r="J891" s="36" t="str">
        <f xml:space="preserve">
IF(I891="","",
VLOOKUP(I891,'BD EMPRES'!$B$8:$C$507,2,FALSE))</f>
        <v/>
      </c>
      <c r="K891" s="178"/>
      <c r="L891" s="179"/>
      <c r="M891" s="179"/>
      <c r="N891" s="180"/>
      <c r="O891" s="223"/>
      <c r="P891" s="228"/>
      <c r="Q891" s="230"/>
      <c r="R891" s="232"/>
      <c r="S891" s="234"/>
      <c r="T891" s="236"/>
      <c r="U891" s="23"/>
      <c r="V891" s="122"/>
      <c r="W891" s="118"/>
      <c r="X891" s="118"/>
      <c r="Y891" s="118"/>
      <c r="Z891" s="118"/>
      <c r="AA891" s="118"/>
      <c r="AB891" s="118"/>
      <c r="AC891" s="118"/>
      <c r="AD891" s="132" t="str">
        <f t="shared" ref="AD891" si="3160" xml:space="preserve">
IF(T890&lt;&gt;"Preenchimento correto","",
IF(K891="","",
IF(M891="Não válido","",
K891)))</f>
        <v/>
      </c>
    </row>
    <row r="892" spans="1:30" ht="15" customHeight="1">
      <c r="A892" s="291"/>
      <c r="B892" s="216"/>
      <c r="C892" s="217"/>
      <c r="D892" s="218"/>
      <c r="E892" s="219"/>
      <c r="F892" s="220"/>
      <c r="G892" s="221"/>
      <c r="H892" s="35">
        <v>3</v>
      </c>
      <c r="I892" s="172"/>
      <c r="J892" s="36" t="str">
        <f xml:space="preserve">
IF(I892="","",
VLOOKUP(I892,'BD EMPRES'!$B$8:$C$507,2,FALSE))</f>
        <v/>
      </c>
      <c r="K892" s="178"/>
      <c r="L892" s="179"/>
      <c r="M892" s="179"/>
      <c r="N892" s="180"/>
      <c r="O892" s="223"/>
      <c r="P892" s="228"/>
      <c r="Q892" s="230"/>
      <c r="R892" s="232"/>
      <c r="S892" s="234"/>
      <c r="T892" s="236"/>
      <c r="U892" s="23"/>
      <c r="V892" s="122"/>
      <c r="W892" s="118"/>
      <c r="X892" s="118"/>
      <c r="Y892" s="118"/>
      <c r="Z892" s="118"/>
      <c r="AA892" s="118"/>
      <c r="AB892" s="118"/>
      <c r="AC892" s="118"/>
      <c r="AD892" s="132" t="str">
        <f t="shared" ref="AD892" si="3161" xml:space="preserve">
IF(T890&lt;&gt;"Preenchimento correto","",
IF(K892="","",
IF(M892="Não válido","",
K892)))</f>
        <v/>
      </c>
    </row>
    <row r="893" spans="1:30" ht="15" customHeight="1">
      <c r="A893" s="291"/>
      <c r="B893" s="216"/>
      <c r="C893" s="217"/>
      <c r="D893" s="218"/>
      <c r="E893" s="219"/>
      <c r="F893" s="220"/>
      <c r="G893" s="221"/>
      <c r="H893" s="35">
        <v>4</v>
      </c>
      <c r="I893" s="172"/>
      <c r="J893" s="36" t="str">
        <f xml:space="preserve">
IF(I893="","",
VLOOKUP(I893,'BD EMPRES'!$B$8:$C$507,2,FALSE))</f>
        <v/>
      </c>
      <c r="K893" s="178"/>
      <c r="L893" s="179"/>
      <c r="M893" s="179"/>
      <c r="N893" s="180"/>
      <c r="O893" s="223"/>
      <c r="P893" s="228"/>
      <c r="Q893" s="230"/>
      <c r="R893" s="232"/>
      <c r="S893" s="234"/>
      <c r="T893" s="236"/>
      <c r="U893" s="23"/>
      <c r="V893" s="122"/>
      <c r="W893" s="118"/>
      <c r="X893" s="118"/>
      <c r="Y893" s="118"/>
      <c r="Z893" s="118"/>
      <c r="AA893" s="118"/>
      <c r="AB893" s="118"/>
      <c r="AC893" s="118"/>
      <c r="AD893" s="132" t="str">
        <f t="shared" ref="AD893" si="3162" xml:space="preserve">
IF(T890&lt;&gt;"Preenchimento correto","",
IF(K893="","",
IF(M893="Não válido","",
K893)))</f>
        <v/>
      </c>
    </row>
    <row r="894" spans="1:30" ht="15" customHeight="1">
      <c r="A894" s="292"/>
      <c r="B894" s="216"/>
      <c r="C894" s="217"/>
      <c r="D894" s="218"/>
      <c r="E894" s="219"/>
      <c r="F894" s="220"/>
      <c r="G894" s="221"/>
      <c r="H894" s="37">
        <v>5</v>
      </c>
      <c r="I894" s="172"/>
      <c r="J894" s="38" t="str">
        <f xml:space="preserve">
IF(I894="","",
VLOOKUP(I894,'BD EMPRES'!$B$8:$C$507,2,FALSE))</f>
        <v/>
      </c>
      <c r="K894" s="183"/>
      <c r="L894" s="181"/>
      <c r="M894" s="181"/>
      <c r="N894" s="182"/>
      <c r="O894" s="224"/>
      <c r="P894" s="228"/>
      <c r="Q894" s="230"/>
      <c r="R894" s="232"/>
      <c r="S894" s="234"/>
      <c r="T894" s="236"/>
      <c r="U894" s="23"/>
      <c r="V894" s="133"/>
      <c r="W894" s="134"/>
      <c r="X894" s="134"/>
      <c r="Y894" s="134"/>
      <c r="Z894" s="134"/>
      <c r="AA894" s="134"/>
      <c r="AB894" s="134"/>
      <c r="AC894" s="134"/>
      <c r="AD894" s="135" t="str">
        <f t="shared" ref="AD894" si="3163" xml:space="preserve">
IF(T890&gt;"Preenchimento correto","",
IF(K894="","",
IF(M894="Não válido","",
K894)))</f>
        <v/>
      </c>
    </row>
    <row r="895" spans="1:30" ht="15" customHeight="1">
      <c r="A895" s="290"/>
      <c r="B895" s="216" t="str">
        <f>IF(OR('BD ITEM'!$Q189&lt;&gt;"Preenchimento correto"),"",'BD ITEM'!B189)</f>
        <v/>
      </c>
      <c r="C895" s="217" t="str">
        <f>IF(OR('BD ITEM'!$Q189&lt;&gt;"Preenchimento correto"),"",'BD ITEM'!C189)</f>
        <v/>
      </c>
      <c r="D895" s="218" t="str">
        <f>IF(OR('BD ITEM'!$Q189&lt;&gt;"Preenchimento correto"),"",'BD ITEM'!D189)</f>
        <v/>
      </c>
      <c r="E895" s="219" t="str">
        <f>IF(OR('BD ITEM'!$Q189&lt;&gt;"Preenchimento correto"),"",'BD ITEM'!J189)</f>
        <v/>
      </c>
      <c r="F895" s="220" t="str">
        <f>IF(OR('BD ITEM'!$Q189&lt;&gt;"Preenchimento correto"),"",'BD ITEM'!K189)</f>
        <v/>
      </c>
      <c r="G895" s="221" t="str">
        <f>IF(OR('BD ITEM'!$Q189&lt;&gt;"Preenchimento correto"),"",'BD ITEM'!L189)</f>
        <v/>
      </c>
      <c r="H895" s="39">
        <v>1</v>
      </c>
      <c r="I895" s="173"/>
      <c r="J895" s="34" t="str">
        <f xml:space="preserve">
IF(I895="","",
VLOOKUP(I895,'BD EMPRES'!$B$8:$C$507,2,FALSE))</f>
        <v/>
      </c>
      <c r="K895" s="175"/>
      <c r="L895" s="176"/>
      <c r="M895" s="176"/>
      <c r="N895" s="177"/>
      <c r="O895" s="222"/>
      <c r="P895" s="228" t="str">
        <f t="shared" ref="P895" si="3164" xml:space="preserve">
IF(AND(K895="",K896="",K897="",K898="",K899=""),"",
COUNTIFS(K895:K899,"&lt;&gt;""",M895:M899,"=Válido"))</f>
        <v/>
      </c>
      <c r="Q895" s="230" t="str">
        <f t="shared" ref="Q895" si="3165" xml:space="preserve">
IF(T895&lt;&gt;"Preenchimento correto","",
IF(P895=1,0,
IF(P895=0,"",
IF(P895="","",
ROUND(_xlfn.STDEV.S(AD895:AD899)/AVERAGE(AD895:AD899),4)))))</f>
        <v/>
      </c>
      <c r="R895" s="232" t="str">
        <f t="shared" ref="R895" si="3166" xml:space="preserve">
IF(T895&lt;&gt;"Preenchimento correto","",
IF(P895="","",
IF(P895=0,"",
IF(O895="","",
IF(O895="Menor valor",MIN(AD895:AD899),
IF(AND(O895="Tend. central",Q895&lt;=0.25),ROUND(AVERAGE(AD895:AD899),2),
IF(AND(O895="Tend. central",Q895&gt;0.25),ROUND(MEDIAN(AD895:AD899),2))))))))</f>
        <v/>
      </c>
      <c r="S895" s="234" t="str">
        <f t="shared" ref="S895" si="3167" xml:space="preserve">
IF(T895&lt;&gt;"Preenchimento correto","",
IF(O895="","",
IF(P895="","",
IF(P895=0,"",
IF(OR(G895="",R895=""),"",
G895*R895)))))</f>
        <v/>
      </c>
      <c r="T895" s="236" t="str">
        <f t="shared" ref="T895" si="3168" xml:space="preserve">
IF(AND(A895="",B895="",I895="",I896="",I897="",I898="",I899="",K895="",K896="",K897="",K898="",K899="",L895="",L896="",L897="",L898="",L899="",M895="",M896="",M897="",M898="",M899="",O895=""),"",
IF(A895="","Preenchimento incompleto: falta informar o ID SEC - B01.01",
IF(AND(A895&lt;&gt;"",B895&lt;&gt;"",I895="",I896="",I897="",I898="",I899="",K895="",K896="",K897="",K898="",K899="",L895="",L896="",L897="",L898="",L899="",M895="",M896="",M897="",M898="",M899="",O895=""),"Preenchimento incompleto: item sem nenhuma informação de empresa e preço e fonte de preço e validade do orçamento e modalidade de cálculo - B02.01",
IF(AND(B895="",OR(I895&lt;&gt;"",I896&lt;&gt;"",I897&lt;&gt;"",I898&lt;&gt;"",I899&lt;&gt;"",K895&lt;&gt;"",K896&lt;&gt;"",K897&lt;&gt;"",K898&lt;&gt;"",K899&lt;&gt;"",L895&lt;&gt;"",L896&lt;&gt;"",L897&lt;&gt;"",L898&lt;&gt;"",L899&lt;&gt;"",M895&lt;&gt;"",M896&lt;&gt;"",M897&lt;&gt;"",M898&lt;&gt;"",M899&lt;&gt;"",O895&lt;&gt;"")),"Erro: há empresa(s) e/ou preço(s) e/ou fonte(s) de preço e/ou validade(s) do orçamento e/ou modalidade de cálculo informados para item inexistente - B03.01",
IF(AND(I895&lt;&gt;"",OR(K895="",L895="",M895="",O895="")),"Preenchimento incompleto: empresa sem preço e(ou) fonte de preço e(ou) validade do orçamento e(ou) modalidade de cálculo associados - B04.01",
IF(AND(I896&lt;&gt;"",OR(K896="",L896="",M896="",O895="")),"Preenchimento incompleto: empresa sem preço e(ou) fonte de preço e(ou) validade do orçamento e(ou) modalidade de cálculo associados - B04.02",
IF(AND(I897&lt;&gt;"",OR(K897="",L897="",M897="",O895="")),"Preenchimento incompleto: empresa sem preço e(ou) fonte de preço e(ou) validade do orçamento e(ou) modalidade de cálculo associados - B04.03",
IF(AND(I898&lt;&gt;"",OR(K898="",L898="",M898="",O895="")),"Preenchimento incompleto: empresa sem preço e(ou) fonte de preço e(ou) validade do orçamento e(ou) modalidade de cálculo associados - B04.04",
IF(AND(I899&lt;&gt;"",OR(K899="",L899="",M899="",O895="")),"Preenchimento incompleto: empresa sem preço e(ou) fonte de preço e(ou) validade do orçamento e(ou) modalidade de cálculo associados - B04.05",
IF(AND(K895&lt;&gt;"",OR(I895="",L895="",M895="",O895="")),"Preenchimento incompleto: preço sem empresa e(ou) fonte do preço associados e(ou) validade do orçamento e(ou) modalidade de cálculo associados - B05.01",
IF(AND(K896&lt;&gt;"",OR(I896="",L896="",M896="",O895="")),"Preenchimento incompleto: preço sem empresa e(ou) fonte do preço associados e(ou) validade do orçamento e(ou) modalidade de cálculo associados - B05.02",
IF(AND(K897&lt;&gt;"",OR(I897="",L897="",M897="",O895="")),"Preenchimento incompleto: preço sem empresa e(ou) fonte do preço associados e(ou) validade do orçamento e(ou) modalidade de cálculo associados - B05.03",
IF(AND(K898&lt;&gt;"",OR(I898="",L898="",M898="",O895="")),"Preenchimento incompleto: preço sem empresa e(ou) fonte do preço associados e(ou) validade do orçamento e(ou) modalidade de cálculo associados - B05.04",
IF(AND(K899&lt;&gt;"",OR(I899="",L899="",M899="",O895="")),"Preenchimento incompleto: preço sem empresa e(ou) fonte do preço associados e(ou) validade do orçamento e(ou) modalidade de cálculo associados - B05.05",
IF(AND(L895&lt;&gt;"",OR(K895="",I895="",M895="",O895="")),"Preenchimento incompleto: fonte do preço sem empresa e(ou) preço associados e(ou) validade do orçamento e(ou) modalidade de cálculo associados - B06.01",
IF(AND(L896&lt;&gt;"",OR(K896="",I896="",M896="",O895="")),"Preenchimento incompleto: fonte do preço sem empresa e(ou) preço associados e(ou) validade do orçamento e(ou) modalidade de cálculo associados - B06.02",
IF(AND(L897&lt;&gt;"",OR(K897="",I897="",M897="",O895="")),"Preenchimento incompleto: fonte do preço sem empresa e(ou) preço associados e(ou) validade do orçamento e(ou) modalidade de cálculo associados - B06.03",
IF(AND(L898&lt;&gt;"",OR(K898="",I898="",M898="",O895="")),"Preenchimento incompleto: fonte do preço sem empresa e(ou) preço associados e(ou) validade do orçamento e(ou) modalidade de cálculo associados - B06.04",
IF(AND(L899&lt;&gt;"",OR(K899="",I899="",M899="",O895="")),"Preenchimento incompleto: fonte do preço sem empresa e(ou) preço associados e(ou) validade do orçamento e(ou) modalidade de cálculo associados - B06.05",
IF(AND(M895&lt;&gt;"",OR(K895="",I895="",L895="",O895="")),"Preenchimento incompleto: validade do orçamento sem empresa e(ou) preço associados e(ou) fonte do preço e(ou) modalidade de cálculo associados - B07.01",
IF(AND(M896&lt;&gt;"",OR(K896="",I896="",L896="",O895="")),"Preenchimento incompleto: validade do orçamento sem empresa e(ou) preço associados e(ou) fonte do preço e(ou) modalidade de cálculo associados - B07.02",
IF(AND(M897&lt;&gt;"",OR(K897="",I897="",L897="",O895="")),"Preenchimento incompleto: validade do orçamento sem empresa e(ou) preço associados e(ou) fonte do preço e(ou) modalidade de cálculo associados - B07.03",
IF(AND(M898&lt;&gt;"",OR(K898="",I898="",L898="",O895="")),"Preenchimento incompleto: validade do orçamento sem empresa e(ou) preço associados e(ou) fonte do preço e(ou) modalidade de cálculo associados - B07.04",
IF(AND(M899&lt;&gt;"",OR(K899="",I899="",L899="",O895="")),"Preenchimento incompleto: validade do orçamento sem empresa e(ou) preço associados e(ou) fonte do preço e(ou) modalidade de cálculo associados - B07.05",
IF(O895="","Preenchimento incompleto: modalidade de cálculo não informada - B08.01",
IF(V895="Erro: há repetição de empresa de mídia especializada para o item sendo precificado - B09.01a05","Erro: há repetição de empresa de mídia especializada para o item sendo precificado - B09.01a05",
IF(W895="Erro: há repetição de empresa de orçamento de empresa para o item sendo precificado - B10.01a05","Erro: há repetição de empresa de orçamento de empresa para o item sendo precificado - B10.01a05",
IF(X895="Erro: a fonte de preços informada é incompatível com compras governamentais - B11.01a05","Erro: a fonte de preços informada é incompatível com compras governamentais - B11.01a05",
IF(Y895="Erro: a fonte de preços informada é incompatível com compras governamentais - B12.01a05","Erro: a fonte de preços informada é incompatível com compras governamentais - B12.01a05",
IF(Z895="Erro: há linhas sendo puladas - B13.01a04","Erro: há linhas sendo puladas - B13.01a04",
IF(AA895="Erro: há linhas sendo puladas - B14.01a05","Erro: há linhas sendo puladas - B14.01a05",
IF(AB895="Erro: há linhas sendo puladas - B15.01a05","Erro: há linhas sendo puladas - B15.01a05",
IF(AC895="Erro: há linhas sendo puladas - B16.01a05","Erro: há linhas sendo puladas - B16.01a05",
IF(AND(P895&lt;&gt;"",P895=0),"Preenchimento incompleto: número de propostas válidas igual a zero - B17.01",
"Preenchimento correto"))))))))))))))))))))))))))))))))))</f>
        <v/>
      </c>
      <c r="U895" s="23"/>
      <c r="V895" s="121" t="str">
        <f t="shared" ref="V895" si="3169" xml:space="preserve">
IF(COUNTIFS(I895:I899,I895,L895:L899,"=Mídia especializada")&gt;1,"Erro: há repetição de empresa de mídia especializada para o item sendo precificado - B09.01a05",
IF(COUNTIFS(I895:I899,I896,L895:L899,"=Mídia especializada")&gt;1,"Erro: há repetição de empresa de mídia especializada para o item sendo precificado - B09.01a05",
IF(COUNTIFS(I895:I899,I897,L895:L899,"=Mídia especializada")&gt;1,"Erro: há repetição de empresa de mídia especializada para o item sendo precificado - B09.01a05",
IF(COUNTIFS(I895:I899,I898,L895:L899,"=Mídia especializada")&gt;1,"Erro: há repetição de empresa de mídia especializada para o item sendo precificado - B09.01a05",
IF(COUNTIFS(I895:I899,I899,L895:L899,"=Mídia especializada")&gt;1,"Erro: há repetição de empresa de mídia especializada para o item sendo precificado - B09.01a05",
"***")))))</f>
        <v>***</v>
      </c>
      <c r="W895" s="119" t="str">
        <f t="shared" ref="W895" si="3170" xml:space="preserve">
IF(COUNTIFS(I895:I899,I895,L895:L899,"=Orçamento de empresa")&gt;1,"Erro: há repetição de empresa de orçamento de empresa para o item sendo precificado - B10.01a05",
IF(COUNTIFS(I895:I899,I896,L895:L899,"=Orçamento de empresa")&gt;1,"Erro: há repetição de empresa de orçamento de empresa para o item sendo precificado - B10.01a05",
IF(COUNTIFS(I895:I899,I897,L895:L899,"=Orçamento de empresa")&gt;1,"Erro: há repetição de empresa de orçamento de empresa para o item sendo precificado - B10.01a05",
IF(COUNTIFS(I895:I899,I898,L895:L899,"=Orçamento de empresa")&gt;1,"Erro: há repetição de empresa de orçamento de empresa para o item sendo precificado - B10.01a05",
IF(COUNTIFS(I895:I899,I899,L895:L899,"=Orçamento de empresa")&gt;1,"Erro: há repetição de empresa de orçamento de empresa para o item sendo precificado - B10.01a05",
"***")))))</f>
        <v>***</v>
      </c>
      <c r="X895" s="119" t="str">
        <f t="shared" ref="X895" si="3171" xml:space="preserve">
IF(AND(I895="Compras governamentais",K895&lt;&gt;"",L895="Orçamento de empresa"),"Erro: a fonte de preços informada é incompatível com compras governamentais - B11.01a05",
IF(AND(I896="Compras governamentais",K896&lt;&gt;"",L896="Orçamento de empresa"),"Erro: a fonte de preços informada é incompatível com compras governamentais - B11.01a05",
IF(AND(I897="Compras governamentais",K897&lt;&gt;"",L897="Orçamento de empresa"),"Erro: a fonte de preços informada é incompatível com compras governamentais - B11.01a05",
IF(AND(I898="Compras governamentais",K898&lt;&gt;"",L898="Orçamento de empresa"),"Erro: a fonte de preços informada é incompatível com compras governamentais - B11.01a05",
IF(AND(I899="Compras governamentais",K899&lt;&gt;"",L899="Orçamento de empresa"),"Erro: a fonte de preços informada é incompatível com compras governamentais - B11.01a05",
"***")))))</f>
        <v>***</v>
      </c>
      <c r="Y895" s="119" t="str">
        <f t="shared" ref="Y895" si="3172" xml:space="preserve">
IF(AND(I895="Compras governamentais",K895&lt;&gt;"",L895="Mídia especializada"),"Erro: a fonte de preços informada é incompatível com compras governamentais - B12.01a05",
IF(AND(I896="Compras governamentais",K896&lt;&gt;"",L896="Mídia especializada"),"Erro: a fonte de preços informada é incompatível com compras governamentais - B12.01a05",
IF(AND(I897="Compras governamentais",K897&lt;&gt;"",L897="Mídia especializada"),"Erro: a fonte de preços informada é incompatível com compras governamentais - B12.01a05",
IF(AND(I898="Compras governamentais",K898&lt;&gt;"",L898="Mídia especializada"),"Erro: a fonte de preços informada é incompatível com compras governamentais - B12.01a05",
IF(AND(I899="Compras governamentais",K899&lt;&gt;"",L899="Mídia especializada"),"Erro: a fonte de preços informada é incompatível com compras governamentais - B12.01a05",
"***")))))</f>
        <v>***</v>
      </c>
      <c r="Z895" s="119" t="str">
        <f t="shared" ref="Z895" si="3173" xml:space="preserve">
IF(AND(I896&lt;&gt;"",OR(I895="")),"Erro: há linhas sendo puladas - B13.01a04",
IF(AND(I897&lt;&gt;"",OR(I895="",I896="")),"Erro: há linhas sendo puladas - B13.01a04",
IF(AND(I898&lt;&gt;"",OR(I895="",I896="",I897="")),"Erro: há linhas sendo puladas - B13.01a04",
IF(AND(I899&lt;&gt;"",OR(I895="",I896="",I897="",I898="")),"Erro: há linhas sendo puladas - B13.01a04",
"***"))))</f>
        <v>***</v>
      </c>
      <c r="AA895" s="119" t="str">
        <f t="shared" ref="AA895" si="3174" xml:space="preserve">
IF(AND(K896&lt;&gt;"",OR(K895="")),"Erro: há linhas sendo puladas - B14.01a05",
IF(AND(K897&lt;&gt;"",OR(K895="",K896="")),"Erro: há linhas sendo puladas - B14.01a05",
IF(AND(K898&lt;&gt;"",OR(K895="",K896="",K897="")),"Erro: há linhas sendo puladas - B14.01a05",
IF(AND(K899&lt;&gt;"",OR(K895="",K896="",K897="",K898="")),"Erro: há linhas sendo puladas - B14.01a05",
"***"))))</f>
        <v>***</v>
      </c>
      <c r="AB895" s="119" t="str">
        <f t="shared" ref="AB895" si="3175" xml:space="preserve">
IF(AND(L896&lt;&gt;"",OR(L895="")),"Erro: há linhas sendo puladas - B15.01a05",
IF(AND(L897&lt;&gt;"",OR(L895="",L896="")),"Erro: há linhas sendo puladas - B15.01a05",
IF(AND(L898&lt;&gt;"",OR(L895="",L896="",L897="")),"Erro: há linhas sendo puladas - B15.01a05",
IF(AND(L899&lt;&gt;"",OR(L895="",L896="",L897="",L898="")),"Erro: há linhas sendo puladas - B15.01a05",
"***"))))</f>
        <v>***</v>
      </c>
      <c r="AC895" s="119" t="str">
        <f t="shared" ref="AC895" si="3176" xml:space="preserve">
IF(AND(M896&lt;&gt;"",OR(M895="")),"Erro: há linhas sendo puladas - B16.01a05",
IF(AND(M897&lt;&gt;"",OR(M895="",M896="")),"Erro: há linhas sendo puladas - B16.01a05",
IF(AND(M898&lt;&gt;"",OR(M895="",M896="",M897="")),"Erro: há linhas sendo puladas - B16.01a05",
IF(AND(M899&lt;&gt;"",OR(M895="",M896="",M897="",M898="")),"Erro: há linhas sendo puladas - B16.01a05",
"***"))))</f>
        <v>***</v>
      </c>
      <c r="AD895" s="131" t="str">
        <f t="shared" ref="AD895" si="3177" xml:space="preserve">
IF(T895&lt;&gt;"Preenchimento correto","",
IF(K895="","",
IF(M895="Não válido","",
K895)))</f>
        <v/>
      </c>
    </row>
    <row r="896" spans="1:30" ht="15" customHeight="1">
      <c r="A896" s="291"/>
      <c r="B896" s="216"/>
      <c r="C896" s="217"/>
      <c r="D896" s="218"/>
      <c r="E896" s="219"/>
      <c r="F896" s="220"/>
      <c r="G896" s="221"/>
      <c r="H896" s="35">
        <v>2</v>
      </c>
      <c r="I896" s="172"/>
      <c r="J896" s="36" t="str">
        <f xml:space="preserve">
IF(I896="","",
VLOOKUP(I896,'BD EMPRES'!$B$8:$C$507,2,FALSE))</f>
        <v/>
      </c>
      <c r="K896" s="178"/>
      <c r="L896" s="179"/>
      <c r="M896" s="179"/>
      <c r="N896" s="180"/>
      <c r="O896" s="223"/>
      <c r="P896" s="228"/>
      <c r="Q896" s="230"/>
      <c r="R896" s="232"/>
      <c r="S896" s="234"/>
      <c r="T896" s="236"/>
      <c r="U896" s="23"/>
      <c r="V896" s="122"/>
      <c r="W896" s="118"/>
      <c r="X896" s="118"/>
      <c r="Y896" s="118"/>
      <c r="Z896" s="118"/>
      <c r="AA896" s="118"/>
      <c r="AB896" s="118"/>
      <c r="AC896" s="118"/>
      <c r="AD896" s="132" t="str">
        <f t="shared" ref="AD896" si="3178" xml:space="preserve">
IF(T895&lt;&gt;"Preenchimento correto","",
IF(K896="","",
IF(M896="Não válido","",
K896)))</f>
        <v/>
      </c>
    </row>
    <row r="897" spans="1:30" ht="15" customHeight="1">
      <c r="A897" s="291"/>
      <c r="B897" s="216"/>
      <c r="C897" s="217"/>
      <c r="D897" s="218"/>
      <c r="E897" s="219"/>
      <c r="F897" s="220"/>
      <c r="G897" s="221"/>
      <c r="H897" s="35">
        <v>3</v>
      </c>
      <c r="I897" s="172"/>
      <c r="J897" s="36" t="str">
        <f xml:space="preserve">
IF(I897="","",
VLOOKUP(I897,'BD EMPRES'!$B$8:$C$507,2,FALSE))</f>
        <v/>
      </c>
      <c r="K897" s="178"/>
      <c r="L897" s="179"/>
      <c r="M897" s="179"/>
      <c r="N897" s="180"/>
      <c r="O897" s="223"/>
      <c r="P897" s="228"/>
      <c r="Q897" s="230"/>
      <c r="R897" s="232"/>
      <c r="S897" s="234"/>
      <c r="T897" s="236"/>
      <c r="U897" s="23"/>
      <c r="V897" s="122"/>
      <c r="W897" s="118"/>
      <c r="X897" s="118"/>
      <c r="Y897" s="118"/>
      <c r="Z897" s="118"/>
      <c r="AA897" s="118"/>
      <c r="AB897" s="118"/>
      <c r="AC897" s="118"/>
      <c r="AD897" s="132" t="str">
        <f t="shared" ref="AD897" si="3179" xml:space="preserve">
IF(T895&lt;&gt;"Preenchimento correto","",
IF(K897="","",
IF(M897="Não válido","",
K897)))</f>
        <v/>
      </c>
    </row>
    <row r="898" spans="1:30" ht="15" customHeight="1">
      <c r="A898" s="291"/>
      <c r="B898" s="216"/>
      <c r="C898" s="217"/>
      <c r="D898" s="218"/>
      <c r="E898" s="219"/>
      <c r="F898" s="220"/>
      <c r="G898" s="221"/>
      <c r="H898" s="35">
        <v>4</v>
      </c>
      <c r="I898" s="172"/>
      <c r="J898" s="36" t="str">
        <f xml:space="preserve">
IF(I898="","",
VLOOKUP(I898,'BD EMPRES'!$B$8:$C$507,2,FALSE))</f>
        <v/>
      </c>
      <c r="K898" s="178"/>
      <c r="L898" s="179"/>
      <c r="M898" s="179"/>
      <c r="N898" s="180"/>
      <c r="O898" s="223"/>
      <c r="P898" s="228"/>
      <c r="Q898" s="230"/>
      <c r="R898" s="232"/>
      <c r="S898" s="234"/>
      <c r="T898" s="236"/>
      <c r="U898" s="23"/>
      <c r="V898" s="122"/>
      <c r="W898" s="118"/>
      <c r="X898" s="118"/>
      <c r="Y898" s="118"/>
      <c r="Z898" s="118"/>
      <c r="AA898" s="118"/>
      <c r="AB898" s="118"/>
      <c r="AC898" s="118"/>
      <c r="AD898" s="132" t="str">
        <f t="shared" ref="AD898" si="3180" xml:space="preserve">
IF(T895&lt;&gt;"Preenchimento correto","",
IF(K898="","",
IF(M898="Não válido","",
K898)))</f>
        <v/>
      </c>
    </row>
    <row r="899" spans="1:30" ht="15" customHeight="1">
      <c r="A899" s="292"/>
      <c r="B899" s="216"/>
      <c r="C899" s="217"/>
      <c r="D899" s="218"/>
      <c r="E899" s="219"/>
      <c r="F899" s="220"/>
      <c r="G899" s="221"/>
      <c r="H899" s="37">
        <v>5</v>
      </c>
      <c r="I899" s="172"/>
      <c r="J899" s="38" t="str">
        <f xml:space="preserve">
IF(I899="","",
VLOOKUP(I899,'BD EMPRES'!$B$8:$C$507,2,FALSE))</f>
        <v/>
      </c>
      <c r="K899" s="183"/>
      <c r="L899" s="181"/>
      <c r="M899" s="181"/>
      <c r="N899" s="182"/>
      <c r="O899" s="224"/>
      <c r="P899" s="228"/>
      <c r="Q899" s="230"/>
      <c r="R899" s="232"/>
      <c r="S899" s="234"/>
      <c r="T899" s="236"/>
      <c r="U899" s="23"/>
      <c r="V899" s="133"/>
      <c r="W899" s="134"/>
      <c r="X899" s="134"/>
      <c r="Y899" s="134"/>
      <c r="Z899" s="134"/>
      <c r="AA899" s="134"/>
      <c r="AB899" s="134"/>
      <c r="AC899" s="134"/>
      <c r="AD899" s="135" t="str">
        <f t="shared" ref="AD899" si="3181" xml:space="preserve">
IF(T895&gt;"Preenchimento correto","",
IF(K899="","",
IF(M899="Não válido","",
K899)))</f>
        <v/>
      </c>
    </row>
    <row r="900" spans="1:30" ht="15" customHeight="1">
      <c r="A900" s="290"/>
      <c r="B900" s="216" t="str">
        <f>IF(OR('BD ITEM'!$Q190&lt;&gt;"Preenchimento correto"),"",'BD ITEM'!B190)</f>
        <v/>
      </c>
      <c r="C900" s="217" t="str">
        <f>IF(OR('BD ITEM'!$Q190&lt;&gt;"Preenchimento correto"),"",'BD ITEM'!C190)</f>
        <v/>
      </c>
      <c r="D900" s="218" t="str">
        <f>IF(OR('BD ITEM'!$Q190&lt;&gt;"Preenchimento correto"),"",'BD ITEM'!D190)</f>
        <v/>
      </c>
      <c r="E900" s="219" t="str">
        <f>IF(OR('BD ITEM'!$Q190&lt;&gt;"Preenchimento correto"),"",'BD ITEM'!J190)</f>
        <v/>
      </c>
      <c r="F900" s="220" t="str">
        <f>IF(OR('BD ITEM'!$Q190&lt;&gt;"Preenchimento correto"),"",'BD ITEM'!K190)</f>
        <v/>
      </c>
      <c r="G900" s="221" t="str">
        <f>IF(OR('BD ITEM'!$Q190&lt;&gt;"Preenchimento correto"),"",'BD ITEM'!L190)</f>
        <v/>
      </c>
      <c r="H900" s="39">
        <v>1</v>
      </c>
      <c r="I900" s="173"/>
      <c r="J900" s="34" t="str">
        <f xml:space="preserve">
IF(I900="","",
VLOOKUP(I900,'BD EMPRES'!$B$8:$C$507,2,FALSE))</f>
        <v/>
      </c>
      <c r="K900" s="175"/>
      <c r="L900" s="176"/>
      <c r="M900" s="176"/>
      <c r="N900" s="177"/>
      <c r="O900" s="222"/>
      <c r="P900" s="228" t="str">
        <f t="shared" ref="P900" si="3182" xml:space="preserve">
IF(AND(K900="",K901="",K902="",K903="",K904=""),"",
COUNTIFS(K900:K904,"&lt;&gt;""",M900:M904,"=Válido"))</f>
        <v/>
      </c>
      <c r="Q900" s="230" t="str">
        <f t="shared" ref="Q900" si="3183" xml:space="preserve">
IF(T900&lt;&gt;"Preenchimento correto","",
IF(P900=1,0,
IF(P900=0,"",
IF(P900="","",
ROUND(_xlfn.STDEV.S(AD900:AD904)/AVERAGE(AD900:AD904),4)))))</f>
        <v/>
      </c>
      <c r="R900" s="232" t="str">
        <f t="shared" ref="R900" si="3184" xml:space="preserve">
IF(T900&lt;&gt;"Preenchimento correto","",
IF(P900="","",
IF(P900=0,"",
IF(O900="","",
IF(O900="Menor valor",MIN(AD900:AD904),
IF(AND(O900="Tend. central",Q900&lt;=0.25),ROUND(AVERAGE(AD900:AD904),2),
IF(AND(O900="Tend. central",Q900&gt;0.25),ROUND(MEDIAN(AD900:AD904),2))))))))</f>
        <v/>
      </c>
      <c r="S900" s="234" t="str">
        <f t="shared" ref="S900" si="3185" xml:space="preserve">
IF(T900&lt;&gt;"Preenchimento correto","",
IF(O900="","",
IF(P900="","",
IF(P900=0,"",
IF(OR(G900="",R900=""),"",
G900*R900)))))</f>
        <v/>
      </c>
      <c r="T900" s="236" t="str">
        <f t="shared" ref="T900" si="3186" xml:space="preserve">
IF(AND(A900="",B900="",I900="",I901="",I902="",I903="",I904="",K900="",K901="",K902="",K903="",K904="",L900="",L901="",L902="",L903="",L904="",M900="",M901="",M902="",M903="",M904="",O900=""),"",
IF(A900="","Preenchimento incompleto: falta informar o ID SEC - B01.01",
IF(AND(A900&lt;&gt;"",B900&lt;&gt;"",I900="",I901="",I902="",I903="",I904="",K900="",K901="",K902="",K903="",K904="",L900="",L901="",L902="",L903="",L904="",M900="",M901="",M902="",M903="",M904="",O900=""),"Preenchimento incompleto: item sem nenhuma informação de empresa e preço e fonte de preço e validade do orçamento e modalidade de cálculo - B02.01",
IF(AND(B900="",OR(I900&lt;&gt;"",I901&lt;&gt;"",I902&lt;&gt;"",I903&lt;&gt;"",I904&lt;&gt;"",K900&lt;&gt;"",K901&lt;&gt;"",K902&lt;&gt;"",K903&lt;&gt;"",K904&lt;&gt;"",L900&lt;&gt;"",L901&lt;&gt;"",L902&lt;&gt;"",L903&lt;&gt;"",L904&lt;&gt;"",M900&lt;&gt;"",M901&lt;&gt;"",M902&lt;&gt;"",M903&lt;&gt;"",M904&lt;&gt;"",O900&lt;&gt;"")),"Erro: há empresa(s) e/ou preço(s) e/ou fonte(s) de preço e/ou validade(s) do orçamento e/ou modalidade de cálculo informados para item inexistente - B03.01",
IF(AND(I900&lt;&gt;"",OR(K900="",L900="",M900="",O900="")),"Preenchimento incompleto: empresa sem preço e(ou) fonte de preço e(ou) validade do orçamento e(ou) modalidade de cálculo associados - B04.01",
IF(AND(I901&lt;&gt;"",OR(K901="",L901="",M901="",O900="")),"Preenchimento incompleto: empresa sem preço e(ou) fonte de preço e(ou) validade do orçamento e(ou) modalidade de cálculo associados - B04.02",
IF(AND(I902&lt;&gt;"",OR(K902="",L902="",M902="",O900="")),"Preenchimento incompleto: empresa sem preço e(ou) fonte de preço e(ou) validade do orçamento e(ou) modalidade de cálculo associados - B04.03",
IF(AND(I903&lt;&gt;"",OR(K903="",L903="",M903="",O900="")),"Preenchimento incompleto: empresa sem preço e(ou) fonte de preço e(ou) validade do orçamento e(ou) modalidade de cálculo associados - B04.04",
IF(AND(I904&lt;&gt;"",OR(K904="",L904="",M904="",O900="")),"Preenchimento incompleto: empresa sem preço e(ou) fonte de preço e(ou) validade do orçamento e(ou) modalidade de cálculo associados - B04.05",
IF(AND(K900&lt;&gt;"",OR(I900="",L900="",M900="",O900="")),"Preenchimento incompleto: preço sem empresa e(ou) fonte do preço associados e(ou) validade do orçamento e(ou) modalidade de cálculo associados - B05.01",
IF(AND(K901&lt;&gt;"",OR(I901="",L901="",M901="",O900="")),"Preenchimento incompleto: preço sem empresa e(ou) fonte do preço associados e(ou) validade do orçamento e(ou) modalidade de cálculo associados - B05.02",
IF(AND(K902&lt;&gt;"",OR(I902="",L902="",M902="",O900="")),"Preenchimento incompleto: preço sem empresa e(ou) fonte do preço associados e(ou) validade do orçamento e(ou) modalidade de cálculo associados - B05.03",
IF(AND(K903&lt;&gt;"",OR(I903="",L903="",M903="",O900="")),"Preenchimento incompleto: preço sem empresa e(ou) fonte do preço associados e(ou) validade do orçamento e(ou) modalidade de cálculo associados - B05.04",
IF(AND(K904&lt;&gt;"",OR(I904="",L904="",M904="",O900="")),"Preenchimento incompleto: preço sem empresa e(ou) fonte do preço associados e(ou) validade do orçamento e(ou) modalidade de cálculo associados - B05.05",
IF(AND(L900&lt;&gt;"",OR(K900="",I900="",M900="",O900="")),"Preenchimento incompleto: fonte do preço sem empresa e(ou) preço associados e(ou) validade do orçamento e(ou) modalidade de cálculo associados - B06.01",
IF(AND(L901&lt;&gt;"",OR(K901="",I901="",M901="",O900="")),"Preenchimento incompleto: fonte do preço sem empresa e(ou) preço associados e(ou) validade do orçamento e(ou) modalidade de cálculo associados - B06.02",
IF(AND(L902&lt;&gt;"",OR(K902="",I902="",M902="",O900="")),"Preenchimento incompleto: fonte do preço sem empresa e(ou) preço associados e(ou) validade do orçamento e(ou) modalidade de cálculo associados - B06.03",
IF(AND(L903&lt;&gt;"",OR(K903="",I903="",M903="",O900="")),"Preenchimento incompleto: fonte do preço sem empresa e(ou) preço associados e(ou) validade do orçamento e(ou) modalidade de cálculo associados - B06.04",
IF(AND(L904&lt;&gt;"",OR(K904="",I904="",M904="",O900="")),"Preenchimento incompleto: fonte do preço sem empresa e(ou) preço associados e(ou) validade do orçamento e(ou) modalidade de cálculo associados - B06.05",
IF(AND(M900&lt;&gt;"",OR(K900="",I900="",L900="",O900="")),"Preenchimento incompleto: validade do orçamento sem empresa e(ou) preço associados e(ou) fonte do preço e(ou) modalidade de cálculo associados - B07.01",
IF(AND(M901&lt;&gt;"",OR(K901="",I901="",L901="",O900="")),"Preenchimento incompleto: validade do orçamento sem empresa e(ou) preço associados e(ou) fonte do preço e(ou) modalidade de cálculo associados - B07.02",
IF(AND(M902&lt;&gt;"",OR(K902="",I902="",L902="",O900="")),"Preenchimento incompleto: validade do orçamento sem empresa e(ou) preço associados e(ou) fonte do preço e(ou) modalidade de cálculo associados - B07.03",
IF(AND(M903&lt;&gt;"",OR(K903="",I903="",L903="",O900="")),"Preenchimento incompleto: validade do orçamento sem empresa e(ou) preço associados e(ou) fonte do preço e(ou) modalidade de cálculo associados - B07.04",
IF(AND(M904&lt;&gt;"",OR(K904="",I904="",L904="",O900="")),"Preenchimento incompleto: validade do orçamento sem empresa e(ou) preço associados e(ou) fonte do preço e(ou) modalidade de cálculo associados - B07.05",
IF(O900="","Preenchimento incompleto: modalidade de cálculo não informada - B08.01",
IF(V900="Erro: há repetição de empresa de mídia especializada para o item sendo precificado - B09.01a05","Erro: há repetição de empresa de mídia especializada para o item sendo precificado - B09.01a05",
IF(W900="Erro: há repetição de empresa de orçamento de empresa para o item sendo precificado - B10.01a05","Erro: há repetição de empresa de orçamento de empresa para o item sendo precificado - B10.01a05",
IF(X900="Erro: a fonte de preços informada é incompatível com compras governamentais - B11.01a05","Erro: a fonte de preços informada é incompatível com compras governamentais - B11.01a05",
IF(Y900="Erro: a fonte de preços informada é incompatível com compras governamentais - B12.01a05","Erro: a fonte de preços informada é incompatível com compras governamentais - B12.01a05",
IF(Z900="Erro: há linhas sendo puladas - B13.01a04","Erro: há linhas sendo puladas - B13.01a04",
IF(AA900="Erro: há linhas sendo puladas - B14.01a05","Erro: há linhas sendo puladas - B14.01a05",
IF(AB900="Erro: há linhas sendo puladas - B15.01a05","Erro: há linhas sendo puladas - B15.01a05",
IF(AC900="Erro: há linhas sendo puladas - B16.01a05","Erro: há linhas sendo puladas - B16.01a05",
IF(AND(P900&lt;&gt;"",P900=0),"Preenchimento incompleto: número de propostas válidas igual a zero - B17.01",
"Preenchimento correto"))))))))))))))))))))))))))))))))))</f>
        <v/>
      </c>
      <c r="U900" s="23"/>
      <c r="V900" s="121" t="str">
        <f t="shared" ref="V900" si="3187" xml:space="preserve">
IF(COUNTIFS(I900:I904,I900,L900:L904,"=Mídia especializada")&gt;1,"Erro: há repetição de empresa de mídia especializada para o item sendo precificado - B09.01a05",
IF(COUNTIFS(I900:I904,I901,L900:L904,"=Mídia especializada")&gt;1,"Erro: há repetição de empresa de mídia especializada para o item sendo precificado - B09.01a05",
IF(COUNTIFS(I900:I904,I902,L900:L904,"=Mídia especializada")&gt;1,"Erro: há repetição de empresa de mídia especializada para o item sendo precificado - B09.01a05",
IF(COUNTIFS(I900:I904,I903,L900:L904,"=Mídia especializada")&gt;1,"Erro: há repetição de empresa de mídia especializada para o item sendo precificado - B09.01a05",
IF(COUNTIFS(I900:I904,I904,L900:L904,"=Mídia especializada")&gt;1,"Erro: há repetição de empresa de mídia especializada para o item sendo precificado - B09.01a05",
"***")))))</f>
        <v>***</v>
      </c>
      <c r="W900" s="119" t="str">
        <f t="shared" ref="W900" si="3188" xml:space="preserve">
IF(COUNTIFS(I900:I904,I900,L900:L904,"=Orçamento de empresa")&gt;1,"Erro: há repetição de empresa de orçamento de empresa para o item sendo precificado - B10.01a05",
IF(COUNTIFS(I900:I904,I901,L900:L904,"=Orçamento de empresa")&gt;1,"Erro: há repetição de empresa de orçamento de empresa para o item sendo precificado - B10.01a05",
IF(COUNTIFS(I900:I904,I902,L900:L904,"=Orçamento de empresa")&gt;1,"Erro: há repetição de empresa de orçamento de empresa para o item sendo precificado - B10.01a05",
IF(COUNTIFS(I900:I904,I903,L900:L904,"=Orçamento de empresa")&gt;1,"Erro: há repetição de empresa de orçamento de empresa para o item sendo precificado - B10.01a05",
IF(COUNTIFS(I900:I904,I904,L900:L904,"=Orçamento de empresa")&gt;1,"Erro: há repetição de empresa de orçamento de empresa para o item sendo precificado - B10.01a05",
"***")))))</f>
        <v>***</v>
      </c>
      <c r="X900" s="119" t="str">
        <f t="shared" ref="X900" si="3189" xml:space="preserve">
IF(AND(I900="Compras governamentais",K900&lt;&gt;"",L900="Orçamento de empresa"),"Erro: a fonte de preços informada é incompatível com compras governamentais - B11.01a05",
IF(AND(I901="Compras governamentais",K901&lt;&gt;"",L901="Orçamento de empresa"),"Erro: a fonte de preços informada é incompatível com compras governamentais - B11.01a05",
IF(AND(I902="Compras governamentais",K902&lt;&gt;"",L902="Orçamento de empresa"),"Erro: a fonte de preços informada é incompatível com compras governamentais - B11.01a05",
IF(AND(I903="Compras governamentais",K903&lt;&gt;"",L903="Orçamento de empresa"),"Erro: a fonte de preços informada é incompatível com compras governamentais - B11.01a05",
IF(AND(I904="Compras governamentais",K904&lt;&gt;"",L904="Orçamento de empresa"),"Erro: a fonte de preços informada é incompatível com compras governamentais - B11.01a05",
"***")))))</f>
        <v>***</v>
      </c>
      <c r="Y900" s="119" t="str">
        <f t="shared" ref="Y900" si="3190" xml:space="preserve">
IF(AND(I900="Compras governamentais",K900&lt;&gt;"",L900="Mídia especializada"),"Erro: a fonte de preços informada é incompatível com compras governamentais - B12.01a05",
IF(AND(I901="Compras governamentais",K901&lt;&gt;"",L901="Mídia especializada"),"Erro: a fonte de preços informada é incompatível com compras governamentais - B12.01a05",
IF(AND(I902="Compras governamentais",K902&lt;&gt;"",L902="Mídia especializada"),"Erro: a fonte de preços informada é incompatível com compras governamentais - B12.01a05",
IF(AND(I903="Compras governamentais",K903&lt;&gt;"",L903="Mídia especializada"),"Erro: a fonte de preços informada é incompatível com compras governamentais - B12.01a05",
IF(AND(I904="Compras governamentais",K904&lt;&gt;"",L904="Mídia especializada"),"Erro: a fonte de preços informada é incompatível com compras governamentais - B12.01a05",
"***")))))</f>
        <v>***</v>
      </c>
      <c r="Z900" s="119" t="str">
        <f t="shared" ref="Z900" si="3191" xml:space="preserve">
IF(AND(I901&lt;&gt;"",OR(I900="")),"Erro: há linhas sendo puladas - B13.01a04",
IF(AND(I902&lt;&gt;"",OR(I900="",I901="")),"Erro: há linhas sendo puladas - B13.01a04",
IF(AND(I903&lt;&gt;"",OR(I900="",I901="",I902="")),"Erro: há linhas sendo puladas - B13.01a04",
IF(AND(I904&lt;&gt;"",OR(I900="",I901="",I902="",I903="")),"Erro: há linhas sendo puladas - B13.01a04",
"***"))))</f>
        <v>***</v>
      </c>
      <c r="AA900" s="119" t="str">
        <f t="shared" ref="AA900" si="3192" xml:space="preserve">
IF(AND(K901&lt;&gt;"",OR(K900="")),"Erro: há linhas sendo puladas - B14.01a05",
IF(AND(K902&lt;&gt;"",OR(K900="",K901="")),"Erro: há linhas sendo puladas - B14.01a05",
IF(AND(K903&lt;&gt;"",OR(K900="",K901="",K902="")),"Erro: há linhas sendo puladas - B14.01a05",
IF(AND(K904&lt;&gt;"",OR(K900="",K901="",K902="",K903="")),"Erro: há linhas sendo puladas - B14.01a05",
"***"))))</f>
        <v>***</v>
      </c>
      <c r="AB900" s="119" t="str">
        <f t="shared" ref="AB900" si="3193" xml:space="preserve">
IF(AND(L901&lt;&gt;"",OR(L900="")),"Erro: há linhas sendo puladas - B15.01a05",
IF(AND(L902&lt;&gt;"",OR(L900="",L901="")),"Erro: há linhas sendo puladas - B15.01a05",
IF(AND(L903&lt;&gt;"",OR(L900="",L901="",L902="")),"Erro: há linhas sendo puladas - B15.01a05",
IF(AND(L904&lt;&gt;"",OR(L900="",L901="",L902="",L903="")),"Erro: há linhas sendo puladas - B15.01a05",
"***"))))</f>
        <v>***</v>
      </c>
      <c r="AC900" s="119" t="str">
        <f t="shared" ref="AC900" si="3194" xml:space="preserve">
IF(AND(M901&lt;&gt;"",OR(M900="")),"Erro: há linhas sendo puladas - B16.01a05",
IF(AND(M902&lt;&gt;"",OR(M900="",M901="")),"Erro: há linhas sendo puladas - B16.01a05",
IF(AND(M903&lt;&gt;"",OR(M900="",M901="",M902="")),"Erro: há linhas sendo puladas - B16.01a05",
IF(AND(M904&lt;&gt;"",OR(M900="",M901="",M902="",M903="")),"Erro: há linhas sendo puladas - B16.01a05",
"***"))))</f>
        <v>***</v>
      </c>
      <c r="AD900" s="131" t="str">
        <f t="shared" ref="AD900" si="3195" xml:space="preserve">
IF(T900&lt;&gt;"Preenchimento correto","",
IF(K900="","",
IF(M900="Não válido","",
K900)))</f>
        <v/>
      </c>
    </row>
    <row r="901" spans="1:30" ht="15" customHeight="1">
      <c r="A901" s="291"/>
      <c r="B901" s="216"/>
      <c r="C901" s="217"/>
      <c r="D901" s="218"/>
      <c r="E901" s="219"/>
      <c r="F901" s="220"/>
      <c r="G901" s="221"/>
      <c r="H901" s="35">
        <v>2</v>
      </c>
      <c r="I901" s="172"/>
      <c r="J901" s="36" t="str">
        <f xml:space="preserve">
IF(I901="","",
VLOOKUP(I901,'BD EMPRES'!$B$8:$C$507,2,FALSE))</f>
        <v/>
      </c>
      <c r="K901" s="178"/>
      <c r="L901" s="179"/>
      <c r="M901" s="179"/>
      <c r="N901" s="180"/>
      <c r="O901" s="223"/>
      <c r="P901" s="228"/>
      <c r="Q901" s="230"/>
      <c r="R901" s="232"/>
      <c r="S901" s="234"/>
      <c r="T901" s="236"/>
      <c r="U901" s="23"/>
      <c r="V901" s="122"/>
      <c r="W901" s="118"/>
      <c r="X901" s="118"/>
      <c r="Y901" s="118"/>
      <c r="Z901" s="118"/>
      <c r="AA901" s="118"/>
      <c r="AB901" s="118"/>
      <c r="AC901" s="118"/>
      <c r="AD901" s="132" t="str">
        <f t="shared" ref="AD901" si="3196" xml:space="preserve">
IF(T900&lt;&gt;"Preenchimento correto","",
IF(K901="","",
IF(M901="Não válido","",
K901)))</f>
        <v/>
      </c>
    </row>
    <row r="902" spans="1:30" ht="15" customHeight="1">
      <c r="A902" s="291"/>
      <c r="B902" s="216"/>
      <c r="C902" s="217"/>
      <c r="D902" s="218"/>
      <c r="E902" s="219"/>
      <c r="F902" s="220"/>
      <c r="G902" s="221"/>
      <c r="H902" s="35">
        <v>3</v>
      </c>
      <c r="I902" s="172"/>
      <c r="J902" s="36" t="str">
        <f xml:space="preserve">
IF(I902="","",
VLOOKUP(I902,'BD EMPRES'!$B$8:$C$507,2,FALSE))</f>
        <v/>
      </c>
      <c r="K902" s="178"/>
      <c r="L902" s="179"/>
      <c r="M902" s="179"/>
      <c r="N902" s="180"/>
      <c r="O902" s="223"/>
      <c r="P902" s="228"/>
      <c r="Q902" s="230"/>
      <c r="R902" s="232"/>
      <c r="S902" s="234"/>
      <c r="T902" s="236"/>
      <c r="U902" s="23"/>
      <c r="V902" s="122"/>
      <c r="W902" s="118"/>
      <c r="X902" s="118"/>
      <c r="Y902" s="118"/>
      <c r="Z902" s="118"/>
      <c r="AA902" s="118"/>
      <c r="AB902" s="118"/>
      <c r="AC902" s="118"/>
      <c r="AD902" s="132" t="str">
        <f t="shared" ref="AD902" si="3197" xml:space="preserve">
IF(T900&lt;&gt;"Preenchimento correto","",
IF(K902="","",
IF(M902="Não válido","",
K902)))</f>
        <v/>
      </c>
    </row>
    <row r="903" spans="1:30" ht="15" customHeight="1">
      <c r="A903" s="291"/>
      <c r="B903" s="216"/>
      <c r="C903" s="217"/>
      <c r="D903" s="218"/>
      <c r="E903" s="219"/>
      <c r="F903" s="220"/>
      <c r="G903" s="221"/>
      <c r="H903" s="35">
        <v>4</v>
      </c>
      <c r="I903" s="172"/>
      <c r="J903" s="36" t="str">
        <f xml:space="preserve">
IF(I903="","",
VLOOKUP(I903,'BD EMPRES'!$B$8:$C$507,2,FALSE))</f>
        <v/>
      </c>
      <c r="K903" s="178"/>
      <c r="L903" s="179"/>
      <c r="M903" s="179"/>
      <c r="N903" s="180"/>
      <c r="O903" s="223"/>
      <c r="P903" s="228"/>
      <c r="Q903" s="230"/>
      <c r="R903" s="232"/>
      <c r="S903" s="234"/>
      <c r="T903" s="236"/>
      <c r="U903" s="23"/>
      <c r="V903" s="122"/>
      <c r="W903" s="118"/>
      <c r="X903" s="118"/>
      <c r="Y903" s="118"/>
      <c r="Z903" s="118"/>
      <c r="AA903" s="118"/>
      <c r="AB903" s="118"/>
      <c r="AC903" s="118"/>
      <c r="AD903" s="132" t="str">
        <f t="shared" ref="AD903" si="3198" xml:space="preserve">
IF(T900&lt;&gt;"Preenchimento correto","",
IF(K903="","",
IF(M903="Não válido","",
K903)))</f>
        <v/>
      </c>
    </row>
    <row r="904" spans="1:30" ht="15" customHeight="1">
      <c r="A904" s="292"/>
      <c r="B904" s="216"/>
      <c r="C904" s="217"/>
      <c r="D904" s="218"/>
      <c r="E904" s="219"/>
      <c r="F904" s="220"/>
      <c r="G904" s="221"/>
      <c r="H904" s="37">
        <v>5</v>
      </c>
      <c r="I904" s="172"/>
      <c r="J904" s="38" t="str">
        <f xml:space="preserve">
IF(I904="","",
VLOOKUP(I904,'BD EMPRES'!$B$8:$C$507,2,FALSE))</f>
        <v/>
      </c>
      <c r="K904" s="183"/>
      <c r="L904" s="181"/>
      <c r="M904" s="181"/>
      <c r="N904" s="182"/>
      <c r="O904" s="224"/>
      <c r="P904" s="228"/>
      <c r="Q904" s="230"/>
      <c r="R904" s="232"/>
      <c r="S904" s="234"/>
      <c r="T904" s="236"/>
      <c r="U904" s="23"/>
      <c r="V904" s="133"/>
      <c r="W904" s="134"/>
      <c r="X904" s="134"/>
      <c r="Y904" s="134"/>
      <c r="Z904" s="134"/>
      <c r="AA904" s="134"/>
      <c r="AB904" s="134"/>
      <c r="AC904" s="134"/>
      <c r="AD904" s="135" t="str">
        <f t="shared" ref="AD904" si="3199" xml:space="preserve">
IF(T900&gt;"Preenchimento correto","",
IF(K904="","",
IF(M904="Não válido","",
K904)))</f>
        <v/>
      </c>
    </row>
    <row r="905" spans="1:30" ht="15" customHeight="1">
      <c r="A905" s="290"/>
      <c r="B905" s="216" t="str">
        <f>IF(OR('BD ITEM'!$Q191&lt;&gt;"Preenchimento correto"),"",'BD ITEM'!B191)</f>
        <v/>
      </c>
      <c r="C905" s="217" t="str">
        <f>IF(OR('BD ITEM'!$Q191&lt;&gt;"Preenchimento correto"),"",'BD ITEM'!C191)</f>
        <v/>
      </c>
      <c r="D905" s="218" t="str">
        <f>IF(OR('BD ITEM'!$Q191&lt;&gt;"Preenchimento correto"),"",'BD ITEM'!D191)</f>
        <v/>
      </c>
      <c r="E905" s="219" t="str">
        <f>IF(OR('BD ITEM'!$Q191&lt;&gt;"Preenchimento correto"),"",'BD ITEM'!J191)</f>
        <v/>
      </c>
      <c r="F905" s="220" t="str">
        <f>IF(OR('BD ITEM'!$Q191&lt;&gt;"Preenchimento correto"),"",'BD ITEM'!K191)</f>
        <v/>
      </c>
      <c r="G905" s="221" t="str">
        <f>IF(OR('BD ITEM'!$Q191&lt;&gt;"Preenchimento correto"),"",'BD ITEM'!L191)</f>
        <v/>
      </c>
      <c r="H905" s="39">
        <v>1</v>
      </c>
      <c r="I905" s="173"/>
      <c r="J905" s="34" t="str">
        <f xml:space="preserve">
IF(I905="","",
VLOOKUP(I905,'BD EMPRES'!$B$8:$C$507,2,FALSE))</f>
        <v/>
      </c>
      <c r="K905" s="175"/>
      <c r="L905" s="176"/>
      <c r="M905" s="176"/>
      <c r="N905" s="177"/>
      <c r="O905" s="222"/>
      <c r="P905" s="228" t="str">
        <f t="shared" ref="P905" si="3200" xml:space="preserve">
IF(AND(K905="",K906="",K907="",K908="",K909=""),"",
COUNTIFS(K905:K909,"&lt;&gt;""",M905:M909,"=Válido"))</f>
        <v/>
      </c>
      <c r="Q905" s="230" t="str">
        <f t="shared" ref="Q905" si="3201" xml:space="preserve">
IF(T905&lt;&gt;"Preenchimento correto","",
IF(P905=1,0,
IF(P905=0,"",
IF(P905="","",
ROUND(_xlfn.STDEV.S(AD905:AD909)/AVERAGE(AD905:AD909),4)))))</f>
        <v/>
      </c>
      <c r="R905" s="232" t="str">
        <f t="shared" ref="R905" si="3202" xml:space="preserve">
IF(T905&lt;&gt;"Preenchimento correto","",
IF(P905="","",
IF(P905=0,"",
IF(O905="","",
IF(O905="Menor valor",MIN(AD905:AD909),
IF(AND(O905="Tend. central",Q905&lt;=0.25),ROUND(AVERAGE(AD905:AD909),2),
IF(AND(O905="Tend. central",Q905&gt;0.25),ROUND(MEDIAN(AD905:AD909),2))))))))</f>
        <v/>
      </c>
      <c r="S905" s="234" t="str">
        <f t="shared" ref="S905" si="3203" xml:space="preserve">
IF(T905&lt;&gt;"Preenchimento correto","",
IF(O905="","",
IF(P905="","",
IF(P905=0,"",
IF(OR(G905="",R905=""),"",
G905*R905)))))</f>
        <v/>
      </c>
      <c r="T905" s="236" t="str">
        <f t="shared" ref="T905" si="3204" xml:space="preserve">
IF(AND(A905="",B905="",I905="",I906="",I907="",I908="",I909="",K905="",K906="",K907="",K908="",K909="",L905="",L906="",L907="",L908="",L909="",M905="",M906="",M907="",M908="",M909="",O905=""),"",
IF(A905="","Preenchimento incompleto: falta informar o ID SEC - B01.01",
IF(AND(A905&lt;&gt;"",B905&lt;&gt;"",I905="",I906="",I907="",I908="",I909="",K905="",K906="",K907="",K908="",K909="",L905="",L906="",L907="",L908="",L909="",M905="",M906="",M907="",M908="",M909="",O905=""),"Preenchimento incompleto: item sem nenhuma informação de empresa e preço e fonte de preço e validade do orçamento e modalidade de cálculo - B02.01",
IF(AND(B905="",OR(I905&lt;&gt;"",I906&lt;&gt;"",I907&lt;&gt;"",I908&lt;&gt;"",I909&lt;&gt;"",K905&lt;&gt;"",K906&lt;&gt;"",K907&lt;&gt;"",K908&lt;&gt;"",K909&lt;&gt;"",L905&lt;&gt;"",L906&lt;&gt;"",L907&lt;&gt;"",L908&lt;&gt;"",L909&lt;&gt;"",M905&lt;&gt;"",M906&lt;&gt;"",M907&lt;&gt;"",M908&lt;&gt;"",M909&lt;&gt;"",O905&lt;&gt;"")),"Erro: há empresa(s) e/ou preço(s) e/ou fonte(s) de preço e/ou validade(s) do orçamento e/ou modalidade de cálculo informados para item inexistente - B03.01",
IF(AND(I905&lt;&gt;"",OR(K905="",L905="",M905="",O905="")),"Preenchimento incompleto: empresa sem preço e(ou) fonte de preço e(ou) validade do orçamento e(ou) modalidade de cálculo associados - B04.01",
IF(AND(I906&lt;&gt;"",OR(K906="",L906="",M906="",O905="")),"Preenchimento incompleto: empresa sem preço e(ou) fonte de preço e(ou) validade do orçamento e(ou) modalidade de cálculo associados - B04.02",
IF(AND(I907&lt;&gt;"",OR(K907="",L907="",M907="",O905="")),"Preenchimento incompleto: empresa sem preço e(ou) fonte de preço e(ou) validade do orçamento e(ou) modalidade de cálculo associados - B04.03",
IF(AND(I908&lt;&gt;"",OR(K908="",L908="",M908="",O905="")),"Preenchimento incompleto: empresa sem preço e(ou) fonte de preço e(ou) validade do orçamento e(ou) modalidade de cálculo associados - B04.04",
IF(AND(I909&lt;&gt;"",OR(K909="",L909="",M909="",O905="")),"Preenchimento incompleto: empresa sem preço e(ou) fonte de preço e(ou) validade do orçamento e(ou) modalidade de cálculo associados - B04.05",
IF(AND(K905&lt;&gt;"",OR(I905="",L905="",M905="",O905="")),"Preenchimento incompleto: preço sem empresa e(ou) fonte do preço associados e(ou) validade do orçamento e(ou) modalidade de cálculo associados - B05.01",
IF(AND(K906&lt;&gt;"",OR(I906="",L906="",M906="",O905="")),"Preenchimento incompleto: preço sem empresa e(ou) fonte do preço associados e(ou) validade do orçamento e(ou) modalidade de cálculo associados - B05.02",
IF(AND(K907&lt;&gt;"",OR(I907="",L907="",M907="",O905="")),"Preenchimento incompleto: preço sem empresa e(ou) fonte do preço associados e(ou) validade do orçamento e(ou) modalidade de cálculo associados - B05.03",
IF(AND(K908&lt;&gt;"",OR(I908="",L908="",M908="",O905="")),"Preenchimento incompleto: preço sem empresa e(ou) fonte do preço associados e(ou) validade do orçamento e(ou) modalidade de cálculo associados - B05.04",
IF(AND(K909&lt;&gt;"",OR(I909="",L909="",M909="",O905="")),"Preenchimento incompleto: preço sem empresa e(ou) fonte do preço associados e(ou) validade do orçamento e(ou) modalidade de cálculo associados - B05.05",
IF(AND(L905&lt;&gt;"",OR(K905="",I905="",M905="",O905="")),"Preenchimento incompleto: fonte do preço sem empresa e(ou) preço associados e(ou) validade do orçamento e(ou) modalidade de cálculo associados - B06.01",
IF(AND(L906&lt;&gt;"",OR(K906="",I906="",M906="",O905="")),"Preenchimento incompleto: fonte do preço sem empresa e(ou) preço associados e(ou) validade do orçamento e(ou) modalidade de cálculo associados - B06.02",
IF(AND(L907&lt;&gt;"",OR(K907="",I907="",M907="",O905="")),"Preenchimento incompleto: fonte do preço sem empresa e(ou) preço associados e(ou) validade do orçamento e(ou) modalidade de cálculo associados - B06.03",
IF(AND(L908&lt;&gt;"",OR(K908="",I908="",M908="",O905="")),"Preenchimento incompleto: fonte do preço sem empresa e(ou) preço associados e(ou) validade do orçamento e(ou) modalidade de cálculo associados - B06.04",
IF(AND(L909&lt;&gt;"",OR(K909="",I909="",M909="",O905="")),"Preenchimento incompleto: fonte do preço sem empresa e(ou) preço associados e(ou) validade do orçamento e(ou) modalidade de cálculo associados - B06.05",
IF(AND(M905&lt;&gt;"",OR(K905="",I905="",L905="",O905="")),"Preenchimento incompleto: validade do orçamento sem empresa e(ou) preço associados e(ou) fonte do preço e(ou) modalidade de cálculo associados - B07.01",
IF(AND(M906&lt;&gt;"",OR(K906="",I906="",L906="",O905="")),"Preenchimento incompleto: validade do orçamento sem empresa e(ou) preço associados e(ou) fonte do preço e(ou) modalidade de cálculo associados - B07.02",
IF(AND(M907&lt;&gt;"",OR(K907="",I907="",L907="",O905="")),"Preenchimento incompleto: validade do orçamento sem empresa e(ou) preço associados e(ou) fonte do preço e(ou) modalidade de cálculo associados - B07.03",
IF(AND(M908&lt;&gt;"",OR(K908="",I908="",L908="",O905="")),"Preenchimento incompleto: validade do orçamento sem empresa e(ou) preço associados e(ou) fonte do preço e(ou) modalidade de cálculo associados - B07.04",
IF(AND(M909&lt;&gt;"",OR(K909="",I909="",L909="",O905="")),"Preenchimento incompleto: validade do orçamento sem empresa e(ou) preço associados e(ou) fonte do preço e(ou) modalidade de cálculo associados - B07.05",
IF(O905="","Preenchimento incompleto: modalidade de cálculo não informada - B08.01",
IF(V905="Erro: há repetição de empresa de mídia especializada para o item sendo precificado - B09.01a05","Erro: há repetição de empresa de mídia especializada para o item sendo precificado - B09.01a05",
IF(W905="Erro: há repetição de empresa de orçamento de empresa para o item sendo precificado - B10.01a05","Erro: há repetição de empresa de orçamento de empresa para o item sendo precificado - B10.01a05",
IF(X905="Erro: a fonte de preços informada é incompatível com compras governamentais - B11.01a05","Erro: a fonte de preços informada é incompatível com compras governamentais - B11.01a05",
IF(Y905="Erro: a fonte de preços informada é incompatível com compras governamentais - B12.01a05","Erro: a fonte de preços informada é incompatível com compras governamentais - B12.01a05",
IF(Z905="Erro: há linhas sendo puladas - B13.01a04","Erro: há linhas sendo puladas - B13.01a04",
IF(AA905="Erro: há linhas sendo puladas - B14.01a05","Erro: há linhas sendo puladas - B14.01a05",
IF(AB905="Erro: há linhas sendo puladas - B15.01a05","Erro: há linhas sendo puladas - B15.01a05",
IF(AC905="Erro: há linhas sendo puladas - B16.01a05","Erro: há linhas sendo puladas - B16.01a05",
IF(AND(P905&lt;&gt;"",P905=0),"Preenchimento incompleto: número de propostas válidas igual a zero - B17.01",
"Preenchimento correto"))))))))))))))))))))))))))))))))))</f>
        <v/>
      </c>
      <c r="U905" s="23"/>
      <c r="V905" s="121" t="str">
        <f t="shared" ref="V905" si="3205" xml:space="preserve">
IF(COUNTIFS(I905:I909,I905,L905:L909,"=Mídia especializada")&gt;1,"Erro: há repetição de empresa de mídia especializada para o item sendo precificado - B09.01a05",
IF(COUNTIFS(I905:I909,I906,L905:L909,"=Mídia especializada")&gt;1,"Erro: há repetição de empresa de mídia especializada para o item sendo precificado - B09.01a05",
IF(COUNTIFS(I905:I909,I907,L905:L909,"=Mídia especializada")&gt;1,"Erro: há repetição de empresa de mídia especializada para o item sendo precificado - B09.01a05",
IF(COUNTIFS(I905:I909,I908,L905:L909,"=Mídia especializada")&gt;1,"Erro: há repetição de empresa de mídia especializada para o item sendo precificado - B09.01a05",
IF(COUNTIFS(I905:I909,I909,L905:L909,"=Mídia especializada")&gt;1,"Erro: há repetição de empresa de mídia especializada para o item sendo precificado - B09.01a05",
"***")))))</f>
        <v>***</v>
      </c>
      <c r="W905" s="119" t="str">
        <f t="shared" ref="W905" si="3206" xml:space="preserve">
IF(COUNTIFS(I905:I909,I905,L905:L909,"=Orçamento de empresa")&gt;1,"Erro: há repetição de empresa de orçamento de empresa para o item sendo precificado - B10.01a05",
IF(COUNTIFS(I905:I909,I906,L905:L909,"=Orçamento de empresa")&gt;1,"Erro: há repetição de empresa de orçamento de empresa para o item sendo precificado - B10.01a05",
IF(COUNTIFS(I905:I909,I907,L905:L909,"=Orçamento de empresa")&gt;1,"Erro: há repetição de empresa de orçamento de empresa para o item sendo precificado - B10.01a05",
IF(COUNTIFS(I905:I909,I908,L905:L909,"=Orçamento de empresa")&gt;1,"Erro: há repetição de empresa de orçamento de empresa para o item sendo precificado - B10.01a05",
IF(COUNTIFS(I905:I909,I909,L905:L909,"=Orçamento de empresa")&gt;1,"Erro: há repetição de empresa de orçamento de empresa para o item sendo precificado - B10.01a05",
"***")))))</f>
        <v>***</v>
      </c>
      <c r="X905" s="119" t="str">
        <f t="shared" ref="X905" si="3207" xml:space="preserve">
IF(AND(I905="Compras governamentais",K905&lt;&gt;"",L905="Orçamento de empresa"),"Erro: a fonte de preços informada é incompatível com compras governamentais - B11.01a05",
IF(AND(I906="Compras governamentais",K906&lt;&gt;"",L906="Orçamento de empresa"),"Erro: a fonte de preços informada é incompatível com compras governamentais - B11.01a05",
IF(AND(I907="Compras governamentais",K907&lt;&gt;"",L907="Orçamento de empresa"),"Erro: a fonte de preços informada é incompatível com compras governamentais - B11.01a05",
IF(AND(I908="Compras governamentais",K908&lt;&gt;"",L908="Orçamento de empresa"),"Erro: a fonte de preços informada é incompatível com compras governamentais - B11.01a05",
IF(AND(I909="Compras governamentais",K909&lt;&gt;"",L909="Orçamento de empresa"),"Erro: a fonte de preços informada é incompatível com compras governamentais - B11.01a05",
"***")))))</f>
        <v>***</v>
      </c>
      <c r="Y905" s="119" t="str">
        <f t="shared" ref="Y905" si="3208" xml:space="preserve">
IF(AND(I905="Compras governamentais",K905&lt;&gt;"",L905="Mídia especializada"),"Erro: a fonte de preços informada é incompatível com compras governamentais - B12.01a05",
IF(AND(I906="Compras governamentais",K906&lt;&gt;"",L906="Mídia especializada"),"Erro: a fonte de preços informada é incompatível com compras governamentais - B12.01a05",
IF(AND(I907="Compras governamentais",K907&lt;&gt;"",L907="Mídia especializada"),"Erro: a fonte de preços informada é incompatível com compras governamentais - B12.01a05",
IF(AND(I908="Compras governamentais",K908&lt;&gt;"",L908="Mídia especializada"),"Erro: a fonte de preços informada é incompatível com compras governamentais - B12.01a05",
IF(AND(I909="Compras governamentais",K909&lt;&gt;"",L909="Mídia especializada"),"Erro: a fonte de preços informada é incompatível com compras governamentais - B12.01a05",
"***")))))</f>
        <v>***</v>
      </c>
      <c r="Z905" s="119" t="str">
        <f t="shared" ref="Z905" si="3209" xml:space="preserve">
IF(AND(I906&lt;&gt;"",OR(I905="")),"Erro: há linhas sendo puladas - B13.01a04",
IF(AND(I907&lt;&gt;"",OR(I905="",I906="")),"Erro: há linhas sendo puladas - B13.01a04",
IF(AND(I908&lt;&gt;"",OR(I905="",I906="",I907="")),"Erro: há linhas sendo puladas - B13.01a04",
IF(AND(I909&lt;&gt;"",OR(I905="",I906="",I907="",I908="")),"Erro: há linhas sendo puladas - B13.01a04",
"***"))))</f>
        <v>***</v>
      </c>
      <c r="AA905" s="119" t="str">
        <f t="shared" ref="AA905" si="3210" xml:space="preserve">
IF(AND(K906&lt;&gt;"",OR(K905="")),"Erro: há linhas sendo puladas - B14.01a05",
IF(AND(K907&lt;&gt;"",OR(K905="",K906="")),"Erro: há linhas sendo puladas - B14.01a05",
IF(AND(K908&lt;&gt;"",OR(K905="",K906="",K907="")),"Erro: há linhas sendo puladas - B14.01a05",
IF(AND(K909&lt;&gt;"",OR(K905="",K906="",K907="",K908="")),"Erro: há linhas sendo puladas - B14.01a05",
"***"))))</f>
        <v>***</v>
      </c>
      <c r="AB905" s="119" t="str">
        <f t="shared" ref="AB905" si="3211" xml:space="preserve">
IF(AND(L906&lt;&gt;"",OR(L905="")),"Erro: há linhas sendo puladas - B15.01a05",
IF(AND(L907&lt;&gt;"",OR(L905="",L906="")),"Erro: há linhas sendo puladas - B15.01a05",
IF(AND(L908&lt;&gt;"",OR(L905="",L906="",L907="")),"Erro: há linhas sendo puladas - B15.01a05",
IF(AND(L909&lt;&gt;"",OR(L905="",L906="",L907="",L908="")),"Erro: há linhas sendo puladas - B15.01a05",
"***"))))</f>
        <v>***</v>
      </c>
      <c r="AC905" s="119" t="str">
        <f t="shared" ref="AC905" si="3212" xml:space="preserve">
IF(AND(M906&lt;&gt;"",OR(M905="")),"Erro: há linhas sendo puladas - B16.01a05",
IF(AND(M907&lt;&gt;"",OR(M905="",M906="")),"Erro: há linhas sendo puladas - B16.01a05",
IF(AND(M908&lt;&gt;"",OR(M905="",M906="",M907="")),"Erro: há linhas sendo puladas - B16.01a05",
IF(AND(M909&lt;&gt;"",OR(M905="",M906="",M907="",M908="")),"Erro: há linhas sendo puladas - B16.01a05",
"***"))))</f>
        <v>***</v>
      </c>
      <c r="AD905" s="131" t="str">
        <f t="shared" ref="AD905" si="3213" xml:space="preserve">
IF(T905&lt;&gt;"Preenchimento correto","",
IF(K905="","",
IF(M905="Não válido","",
K905)))</f>
        <v/>
      </c>
    </row>
    <row r="906" spans="1:30" ht="15" customHeight="1">
      <c r="A906" s="291"/>
      <c r="B906" s="216"/>
      <c r="C906" s="217"/>
      <c r="D906" s="218"/>
      <c r="E906" s="219"/>
      <c r="F906" s="220"/>
      <c r="G906" s="221"/>
      <c r="H906" s="35">
        <v>2</v>
      </c>
      <c r="I906" s="172"/>
      <c r="J906" s="36" t="str">
        <f xml:space="preserve">
IF(I906="","",
VLOOKUP(I906,'BD EMPRES'!$B$8:$C$507,2,FALSE))</f>
        <v/>
      </c>
      <c r="K906" s="178"/>
      <c r="L906" s="179"/>
      <c r="M906" s="179"/>
      <c r="N906" s="180"/>
      <c r="O906" s="223"/>
      <c r="P906" s="228"/>
      <c r="Q906" s="230"/>
      <c r="R906" s="232"/>
      <c r="S906" s="234"/>
      <c r="T906" s="236"/>
      <c r="U906" s="23"/>
      <c r="V906" s="122"/>
      <c r="W906" s="118"/>
      <c r="X906" s="118"/>
      <c r="Y906" s="118"/>
      <c r="Z906" s="118"/>
      <c r="AA906" s="118"/>
      <c r="AB906" s="118"/>
      <c r="AC906" s="118"/>
      <c r="AD906" s="132" t="str">
        <f t="shared" ref="AD906" si="3214" xml:space="preserve">
IF(T905&lt;&gt;"Preenchimento correto","",
IF(K906="","",
IF(M906="Não válido","",
K906)))</f>
        <v/>
      </c>
    </row>
    <row r="907" spans="1:30" ht="15" customHeight="1">
      <c r="A907" s="291"/>
      <c r="B907" s="216"/>
      <c r="C907" s="217"/>
      <c r="D907" s="218"/>
      <c r="E907" s="219"/>
      <c r="F907" s="220"/>
      <c r="G907" s="221"/>
      <c r="H907" s="35">
        <v>3</v>
      </c>
      <c r="I907" s="172"/>
      <c r="J907" s="36" t="str">
        <f xml:space="preserve">
IF(I907="","",
VLOOKUP(I907,'BD EMPRES'!$B$8:$C$507,2,FALSE))</f>
        <v/>
      </c>
      <c r="K907" s="178"/>
      <c r="L907" s="179"/>
      <c r="M907" s="179"/>
      <c r="N907" s="180"/>
      <c r="O907" s="223"/>
      <c r="P907" s="228"/>
      <c r="Q907" s="230"/>
      <c r="R907" s="232"/>
      <c r="S907" s="234"/>
      <c r="T907" s="236"/>
      <c r="U907" s="23"/>
      <c r="V907" s="122"/>
      <c r="W907" s="118"/>
      <c r="X907" s="118"/>
      <c r="Y907" s="118"/>
      <c r="Z907" s="118"/>
      <c r="AA907" s="118"/>
      <c r="AB907" s="118"/>
      <c r="AC907" s="118"/>
      <c r="AD907" s="132" t="str">
        <f t="shared" ref="AD907" si="3215" xml:space="preserve">
IF(T905&lt;&gt;"Preenchimento correto","",
IF(K907="","",
IF(M907="Não válido","",
K907)))</f>
        <v/>
      </c>
    </row>
    <row r="908" spans="1:30" ht="15" customHeight="1">
      <c r="A908" s="291"/>
      <c r="B908" s="216"/>
      <c r="C908" s="217"/>
      <c r="D908" s="218"/>
      <c r="E908" s="219"/>
      <c r="F908" s="220"/>
      <c r="G908" s="221"/>
      <c r="H908" s="35">
        <v>4</v>
      </c>
      <c r="I908" s="172"/>
      <c r="J908" s="36" t="str">
        <f xml:space="preserve">
IF(I908="","",
VLOOKUP(I908,'BD EMPRES'!$B$8:$C$507,2,FALSE))</f>
        <v/>
      </c>
      <c r="K908" s="178"/>
      <c r="L908" s="179"/>
      <c r="M908" s="179"/>
      <c r="N908" s="180"/>
      <c r="O908" s="223"/>
      <c r="P908" s="228"/>
      <c r="Q908" s="230"/>
      <c r="R908" s="232"/>
      <c r="S908" s="234"/>
      <c r="T908" s="236"/>
      <c r="U908" s="23"/>
      <c r="V908" s="122"/>
      <c r="W908" s="118"/>
      <c r="X908" s="118"/>
      <c r="Y908" s="118"/>
      <c r="Z908" s="118"/>
      <c r="AA908" s="118"/>
      <c r="AB908" s="118"/>
      <c r="AC908" s="118"/>
      <c r="AD908" s="132" t="str">
        <f t="shared" ref="AD908" si="3216" xml:space="preserve">
IF(T905&lt;&gt;"Preenchimento correto","",
IF(K908="","",
IF(M908="Não válido","",
K908)))</f>
        <v/>
      </c>
    </row>
    <row r="909" spans="1:30" ht="15" customHeight="1">
      <c r="A909" s="292"/>
      <c r="B909" s="216"/>
      <c r="C909" s="217"/>
      <c r="D909" s="218"/>
      <c r="E909" s="219"/>
      <c r="F909" s="220"/>
      <c r="G909" s="221"/>
      <c r="H909" s="37">
        <v>5</v>
      </c>
      <c r="I909" s="172"/>
      <c r="J909" s="38" t="str">
        <f xml:space="preserve">
IF(I909="","",
VLOOKUP(I909,'BD EMPRES'!$B$8:$C$507,2,FALSE))</f>
        <v/>
      </c>
      <c r="K909" s="183"/>
      <c r="L909" s="181"/>
      <c r="M909" s="181"/>
      <c r="N909" s="182"/>
      <c r="O909" s="224"/>
      <c r="P909" s="228"/>
      <c r="Q909" s="230"/>
      <c r="R909" s="232"/>
      <c r="S909" s="234"/>
      <c r="T909" s="236"/>
      <c r="U909" s="23"/>
      <c r="V909" s="133"/>
      <c r="W909" s="134"/>
      <c r="X909" s="134"/>
      <c r="Y909" s="134"/>
      <c r="Z909" s="134"/>
      <c r="AA909" s="134"/>
      <c r="AB909" s="134"/>
      <c r="AC909" s="134"/>
      <c r="AD909" s="135" t="str">
        <f t="shared" ref="AD909" si="3217" xml:space="preserve">
IF(T905&gt;"Preenchimento correto","",
IF(K909="","",
IF(M909="Não válido","",
K909)))</f>
        <v/>
      </c>
    </row>
    <row r="910" spans="1:30" ht="15" customHeight="1">
      <c r="A910" s="290"/>
      <c r="B910" s="216" t="str">
        <f>IF(OR('BD ITEM'!$Q192&lt;&gt;"Preenchimento correto"),"",'BD ITEM'!B192)</f>
        <v/>
      </c>
      <c r="C910" s="217" t="str">
        <f>IF(OR('BD ITEM'!$Q192&lt;&gt;"Preenchimento correto"),"",'BD ITEM'!C192)</f>
        <v/>
      </c>
      <c r="D910" s="218" t="str">
        <f>IF(OR('BD ITEM'!$Q192&lt;&gt;"Preenchimento correto"),"",'BD ITEM'!D192)</f>
        <v/>
      </c>
      <c r="E910" s="219" t="str">
        <f>IF(OR('BD ITEM'!$Q192&lt;&gt;"Preenchimento correto"),"",'BD ITEM'!J192)</f>
        <v/>
      </c>
      <c r="F910" s="220" t="str">
        <f>IF(OR('BD ITEM'!$Q192&lt;&gt;"Preenchimento correto"),"",'BD ITEM'!K192)</f>
        <v/>
      </c>
      <c r="G910" s="221" t="str">
        <f>IF(OR('BD ITEM'!$Q192&lt;&gt;"Preenchimento correto"),"",'BD ITEM'!L192)</f>
        <v/>
      </c>
      <c r="H910" s="39">
        <v>1</v>
      </c>
      <c r="I910" s="173"/>
      <c r="J910" s="34" t="str">
        <f xml:space="preserve">
IF(I910="","",
VLOOKUP(I910,'BD EMPRES'!$B$8:$C$507,2,FALSE))</f>
        <v/>
      </c>
      <c r="K910" s="175"/>
      <c r="L910" s="176"/>
      <c r="M910" s="176"/>
      <c r="N910" s="177"/>
      <c r="O910" s="222"/>
      <c r="P910" s="228" t="str">
        <f t="shared" ref="P910" si="3218" xml:space="preserve">
IF(AND(K910="",K911="",K912="",K913="",K914=""),"",
COUNTIFS(K910:K914,"&lt;&gt;""",M910:M914,"=Válido"))</f>
        <v/>
      </c>
      <c r="Q910" s="230" t="str">
        <f t="shared" ref="Q910" si="3219" xml:space="preserve">
IF(T910&lt;&gt;"Preenchimento correto","",
IF(P910=1,0,
IF(P910=0,"",
IF(P910="","",
ROUND(_xlfn.STDEV.S(AD910:AD914)/AVERAGE(AD910:AD914),4)))))</f>
        <v/>
      </c>
      <c r="R910" s="232" t="str">
        <f t="shared" ref="R910" si="3220" xml:space="preserve">
IF(T910&lt;&gt;"Preenchimento correto","",
IF(P910="","",
IF(P910=0,"",
IF(O910="","",
IF(O910="Menor valor",MIN(AD910:AD914),
IF(AND(O910="Tend. central",Q910&lt;=0.25),ROUND(AVERAGE(AD910:AD914),2),
IF(AND(O910="Tend. central",Q910&gt;0.25),ROUND(MEDIAN(AD910:AD914),2))))))))</f>
        <v/>
      </c>
      <c r="S910" s="234" t="str">
        <f t="shared" ref="S910" si="3221" xml:space="preserve">
IF(T910&lt;&gt;"Preenchimento correto","",
IF(O910="","",
IF(P910="","",
IF(P910=0,"",
IF(OR(G910="",R910=""),"",
G910*R910)))))</f>
        <v/>
      </c>
      <c r="T910" s="236" t="str">
        <f t="shared" ref="T910" si="3222" xml:space="preserve">
IF(AND(A910="",B910="",I910="",I911="",I912="",I913="",I914="",K910="",K911="",K912="",K913="",K914="",L910="",L911="",L912="",L913="",L914="",M910="",M911="",M912="",M913="",M914="",O910=""),"",
IF(A910="","Preenchimento incompleto: falta informar o ID SEC - B01.01",
IF(AND(A910&lt;&gt;"",B910&lt;&gt;"",I910="",I911="",I912="",I913="",I914="",K910="",K911="",K912="",K913="",K914="",L910="",L911="",L912="",L913="",L914="",M910="",M911="",M912="",M913="",M914="",O910=""),"Preenchimento incompleto: item sem nenhuma informação de empresa e preço e fonte de preço e validade do orçamento e modalidade de cálculo - B02.01",
IF(AND(B910="",OR(I910&lt;&gt;"",I911&lt;&gt;"",I912&lt;&gt;"",I913&lt;&gt;"",I914&lt;&gt;"",K910&lt;&gt;"",K911&lt;&gt;"",K912&lt;&gt;"",K913&lt;&gt;"",K914&lt;&gt;"",L910&lt;&gt;"",L911&lt;&gt;"",L912&lt;&gt;"",L913&lt;&gt;"",L914&lt;&gt;"",M910&lt;&gt;"",M911&lt;&gt;"",M912&lt;&gt;"",M913&lt;&gt;"",M914&lt;&gt;"",O910&lt;&gt;"")),"Erro: há empresa(s) e/ou preço(s) e/ou fonte(s) de preço e/ou validade(s) do orçamento e/ou modalidade de cálculo informados para item inexistente - B03.01",
IF(AND(I910&lt;&gt;"",OR(K910="",L910="",M910="",O910="")),"Preenchimento incompleto: empresa sem preço e(ou) fonte de preço e(ou) validade do orçamento e(ou) modalidade de cálculo associados - B04.01",
IF(AND(I911&lt;&gt;"",OR(K911="",L911="",M911="",O910="")),"Preenchimento incompleto: empresa sem preço e(ou) fonte de preço e(ou) validade do orçamento e(ou) modalidade de cálculo associados - B04.02",
IF(AND(I912&lt;&gt;"",OR(K912="",L912="",M912="",O910="")),"Preenchimento incompleto: empresa sem preço e(ou) fonte de preço e(ou) validade do orçamento e(ou) modalidade de cálculo associados - B04.03",
IF(AND(I913&lt;&gt;"",OR(K913="",L913="",M913="",O910="")),"Preenchimento incompleto: empresa sem preço e(ou) fonte de preço e(ou) validade do orçamento e(ou) modalidade de cálculo associados - B04.04",
IF(AND(I914&lt;&gt;"",OR(K914="",L914="",M914="",O910="")),"Preenchimento incompleto: empresa sem preço e(ou) fonte de preço e(ou) validade do orçamento e(ou) modalidade de cálculo associados - B04.05",
IF(AND(K910&lt;&gt;"",OR(I910="",L910="",M910="",O910="")),"Preenchimento incompleto: preço sem empresa e(ou) fonte do preço associados e(ou) validade do orçamento e(ou) modalidade de cálculo associados - B05.01",
IF(AND(K911&lt;&gt;"",OR(I911="",L911="",M911="",O910="")),"Preenchimento incompleto: preço sem empresa e(ou) fonte do preço associados e(ou) validade do orçamento e(ou) modalidade de cálculo associados - B05.02",
IF(AND(K912&lt;&gt;"",OR(I912="",L912="",M912="",O910="")),"Preenchimento incompleto: preço sem empresa e(ou) fonte do preço associados e(ou) validade do orçamento e(ou) modalidade de cálculo associados - B05.03",
IF(AND(K913&lt;&gt;"",OR(I913="",L913="",M913="",O910="")),"Preenchimento incompleto: preço sem empresa e(ou) fonte do preço associados e(ou) validade do orçamento e(ou) modalidade de cálculo associados - B05.04",
IF(AND(K914&lt;&gt;"",OR(I914="",L914="",M914="",O910="")),"Preenchimento incompleto: preço sem empresa e(ou) fonte do preço associados e(ou) validade do orçamento e(ou) modalidade de cálculo associados - B05.05",
IF(AND(L910&lt;&gt;"",OR(K910="",I910="",M910="",O910="")),"Preenchimento incompleto: fonte do preço sem empresa e(ou) preço associados e(ou) validade do orçamento e(ou) modalidade de cálculo associados - B06.01",
IF(AND(L911&lt;&gt;"",OR(K911="",I911="",M911="",O910="")),"Preenchimento incompleto: fonte do preço sem empresa e(ou) preço associados e(ou) validade do orçamento e(ou) modalidade de cálculo associados - B06.02",
IF(AND(L912&lt;&gt;"",OR(K912="",I912="",M912="",O910="")),"Preenchimento incompleto: fonte do preço sem empresa e(ou) preço associados e(ou) validade do orçamento e(ou) modalidade de cálculo associados - B06.03",
IF(AND(L913&lt;&gt;"",OR(K913="",I913="",M913="",O910="")),"Preenchimento incompleto: fonte do preço sem empresa e(ou) preço associados e(ou) validade do orçamento e(ou) modalidade de cálculo associados - B06.04",
IF(AND(L914&lt;&gt;"",OR(K914="",I914="",M914="",O910="")),"Preenchimento incompleto: fonte do preço sem empresa e(ou) preço associados e(ou) validade do orçamento e(ou) modalidade de cálculo associados - B06.05",
IF(AND(M910&lt;&gt;"",OR(K910="",I910="",L910="",O910="")),"Preenchimento incompleto: validade do orçamento sem empresa e(ou) preço associados e(ou) fonte do preço e(ou) modalidade de cálculo associados - B07.01",
IF(AND(M911&lt;&gt;"",OR(K911="",I911="",L911="",O910="")),"Preenchimento incompleto: validade do orçamento sem empresa e(ou) preço associados e(ou) fonte do preço e(ou) modalidade de cálculo associados - B07.02",
IF(AND(M912&lt;&gt;"",OR(K912="",I912="",L912="",O910="")),"Preenchimento incompleto: validade do orçamento sem empresa e(ou) preço associados e(ou) fonte do preço e(ou) modalidade de cálculo associados - B07.03",
IF(AND(M913&lt;&gt;"",OR(K913="",I913="",L913="",O910="")),"Preenchimento incompleto: validade do orçamento sem empresa e(ou) preço associados e(ou) fonte do preço e(ou) modalidade de cálculo associados - B07.04",
IF(AND(M914&lt;&gt;"",OR(K914="",I914="",L914="",O910="")),"Preenchimento incompleto: validade do orçamento sem empresa e(ou) preço associados e(ou) fonte do preço e(ou) modalidade de cálculo associados - B07.05",
IF(O910="","Preenchimento incompleto: modalidade de cálculo não informada - B08.01",
IF(V910="Erro: há repetição de empresa de mídia especializada para o item sendo precificado - B09.01a05","Erro: há repetição de empresa de mídia especializada para o item sendo precificado - B09.01a05",
IF(W910="Erro: há repetição de empresa de orçamento de empresa para o item sendo precificado - B10.01a05","Erro: há repetição de empresa de orçamento de empresa para o item sendo precificado - B10.01a05",
IF(X910="Erro: a fonte de preços informada é incompatível com compras governamentais - B11.01a05","Erro: a fonte de preços informada é incompatível com compras governamentais - B11.01a05",
IF(Y910="Erro: a fonte de preços informada é incompatível com compras governamentais - B12.01a05","Erro: a fonte de preços informada é incompatível com compras governamentais - B12.01a05",
IF(Z910="Erro: há linhas sendo puladas - B13.01a04","Erro: há linhas sendo puladas - B13.01a04",
IF(AA910="Erro: há linhas sendo puladas - B14.01a05","Erro: há linhas sendo puladas - B14.01a05",
IF(AB910="Erro: há linhas sendo puladas - B15.01a05","Erro: há linhas sendo puladas - B15.01a05",
IF(AC910="Erro: há linhas sendo puladas - B16.01a05","Erro: há linhas sendo puladas - B16.01a05",
IF(AND(P910&lt;&gt;"",P910=0),"Preenchimento incompleto: número de propostas válidas igual a zero - B17.01",
"Preenchimento correto"))))))))))))))))))))))))))))))))))</f>
        <v/>
      </c>
      <c r="U910" s="23"/>
      <c r="V910" s="121" t="str">
        <f t="shared" ref="V910" si="3223" xml:space="preserve">
IF(COUNTIFS(I910:I914,I910,L910:L914,"=Mídia especializada")&gt;1,"Erro: há repetição de empresa de mídia especializada para o item sendo precificado - B09.01a05",
IF(COUNTIFS(I910:I914,I911,L910:L914,"=Mídia especializada")&gt;1,"Erro: há repetição de empresa de mídia especializada para o item sendo precificado - B09.01a05",
IF(COUNTIFS(I910:I914,I912,L910:L914,"=Mídia especializada")&gt;1,"Erro: há repetição de empresa de mídia especializada para o item sendo precificado - B09.01a05",
IF(COUNTIFS(I910:I914,I913,L910:L914,"=Mídia especializada")&gt;1,"Erro: há repetição de empresa de mídia especializada para o item sendo precificado - B09.01a05",
IF(COUNTIFS(I910:I914,I914,L910:L914,"=Mídia especializada")&gt;1,"Erro: há repetição de empresa de mídia especializada para o item sendo precificado - B09.01a05",
"***")))))</f>
        <v>***</v>
      </c>
      <c r="W910" s="119" t="str">
        <f t="shared" ref="W910" si="3224" xml:space="preserve">
IF(COUNTIFS(I910:I914,I910,L910:L914,"=Orçamento de empresa")&gt;1,"Erro: há repetição de empresa de orçamento de empresa para o item sendo precificado - B10.01a05",
IF(COUNTIFS(I910:I914,I911,L910:L914,"=Orçamento de empresa")&gt;1,"Erro: há repetição de empresa de orçamento de empresa para o item sendo precificado - B10.01a05",
IF(COUNTIFS(I910:I914,I912,L910:L914,"=Orçamento de empresa")&gt;1,"Erro: há repetição de empresa de orçamento de empresa para o item sendo precificado - B10.01a05",
IF(COUNTIFS(I910:I914,I913,L910:L914,"=Orçamento de empresa")&gt;1,"Erro: há repetição de empresa de orçamento de empresa para o item sendo precificado - B10.01a05",
IF(COUNTIFS(I910:I914,I914,L910:L914,"=Orçamento de empresa")&gt;1,"Erro: há repetição de empresa de orçamento de empresa para o item sendo precificado - B10.01a05",
"***")))))</f>
        <v>***</v>
      </c>
      <c r="X910" s="119" t="str">
        <f t="shared" ref="X910" si="3225" xml:space="preserve">
IF(AND(I910="Compras governamentais",K910&lt;&gt;"",L910="Orçamento de empresa"),"Erro: a fonte de preços informada é incompatível com compras governamentais - B11.01a05",
IF(AND(I911="Compras governamentais",K911&lt;&gt;"",L911="Orçamento de empresa"),"Erro: a fonte de preços informada é incompatível com compras governamentais - B11.01a05",
IF(AND(I912="Compras governamentais",K912&lt;&gt;"",L912="Orçamento de empresa"),"Erro: a fonte de preços informada é incompatível com compras governamentais - B11.01a05",
IF(AND(I913="Compras governamentais",K913&lt;&gt;"",L913="Orçamento de empresa"),"Erro: a fonte de preços informada é incompatível com compras governamentais - B11.01a05",
IF(AND(I914="Compras governamentais",K914&lt;&gt;"",L914="Orçamento de empresa"),"Erro: a fonte de preços informada é incompatível com compras governamentais - B11.01a05",
"***")))))</f>
        <v>***</v>
      </c>
      <c r="Y910" s="119" t="str">
        <f t="shared" ref="Y910" si="3226" xml:space="preserve">
IF(AND(I910="Compras governamentais",K910&lt;&gt;"",L910="Mídia especializada"),"Erro: a fonte de preços informada é incompatível com compras governamentais - B12.01a05",
IF(AND(I911="Compras governamentais",K911&lt;&gt;"",L911="Mídia especializada"),"Erro: a fonte de preços informada é incompatível com compras governamentais - B12.01a05",
IF(AND(I912="Compras governamentais",K912&lt;&gt;"",L912="Mídia especializada"),"Erro: a fonte de preços informada é incompatível com compras governamentais - B12.01a05",
IF(AND(I913="Compras governamentais",K913&lt;&gt;"",L913="Mídia especializada"),"Erro: a fonte de preços informada é incompatível com compras governamentais - B12.01a05",
IF(AND(I914="Compras governamentais",K914&lt;&gt;"",L914="Mídia especializada"),"Erro: a fonte de preços informada é incompatível com compras governamentais - B12.01a05",
"***")))))</f>
        <v>***</v>
      </c>
      <c r="Z910" s="119" t="str">
        <f t="shared" ref="Z910" si="3227" xml:space="preserve">
IF(AND(I911&lt;&gt;"",OR(I910="")),"Erro: há linhas sendo puladas - B13.01a04",
IF(AND(I912&lt;&gt;"",OR(I910="",I911="")),"Erro: há linhas sendo puladas - B13.01a04",
IF(AND(I913&lt;&gt;"",OR(I910="",I911="",I912="")),"Erro: há linhas sendo puladas - B13.01a04",
IF(AND(I914&lt;&gt;"",OR(I910="",I911="",I912="",I913="")),"Erro: há linhas sendo puladas - B13.01a04",
"***"))))</f>
        <v>***</v>
      </c>
      <c r="AA910" s="119" t="str">
        <f t="shared" ref="AA910" si="3228" xml:space="preserve">
IF(AND(K911&lt;&gt;"",OR(K910="")),"Erro: há linhas sendo puladas - B14.01a05",
IF(AND(K912&lt;&gt;"",OR(K910="",K911="")),"Erro: há linhas sendo puladas - B14.01a05",
IF(AND(K913&lt;&gt;"",OR(K910="",K911="",K912="")),"Erro: há linhas sendo puladas - B14.01a05",
IF(AND(K914&lt;&gt;"",OR(K910="",K911="",K912="",K913="")),"Erro: há linhas sendo puladas - B14.01a05",
"***"))))</f>
        <v>***</v>
      </c>
      <c r="AB910" s="119" t="str">
        <f t="shared" ref="AB910" si="3229" xml:space="preserve">
IF(AND(L911&lt;&gt;"",OR(L910="")),"Erro: há linhas sendo puladas - B15.01a05",
IF(AND(L912&lt;&gt;"",OR(L910="",L911="")),"Erro: há linhas sendo puladas - B15.01a05",
IF(AND(L913&lt;&gt;"",OR(L910="",L911="",L912="")),"Erro: há linhas sendo puladas - B15.01a05",
IF(AND(L914&lt;&gt;"",OR(L910="",L911="",L912="",L913="")),"Erro: há linhas sendo puladas - B15.01a05",
"***"))))</f>
        <v>***</v>
      </c>
      <c r="AC910" s="119" t="str">
        <f t="shared" ref="AC910" si="3230" xml:space="preserve">
IF(AND(M911&lt;&gt;"",OR(M910="")),"Erro: há linhas sendo puladas - B16.01a05",
IF(AND(M912&lt;&gt;"",OR(M910="",M911="")),"Erro: há linhas sendo puladas - B16.01a05",
IF(AND(M913&lt;&gt;"",OR(M910="",M911="",M912="")),"Erro: há linhas sendo puladas - B16.01a05",
IF(AND(M914&lt;&gt;"",OR(M910="",M911="",M912="",M913="")),"Erro: há linhas sendo puladas - B16.01a05",
"***"))))</f>
        <v>***</v>
      </c>
      <c r="AD910" s="131" t="str">
        <f t="shared" ref="AD910" si="3231" xml:space="preserve">
IF(T910&lt;&gt;"Preenchimento correto","",
IF(K910="","",
IF(M910="Não válido","",
K910)))</f>
        <v/>
      </c>
    </row>
    <row r="911" spans="1:30" ht="15" customHeight="1">
      <c r="A911" s="291"/>
      <c r="B911" s="216"/>
      <c r="C911" s="217"/>
      <c r="D911" s="218"/>
      <c r="E911" s="219"/>
      <c r="F911" s="220"/>
      <c r="G911" s="221"/>
      <c r="H911" s="35">
        <v>2</v>
      </c>
      <c r="I911" s="172"/>
      <c r="J911" s="36" t="str">
        <f xml:space="preserve">
IF(I911="","",
VLOOKUP(I911,'BD EMPRES'!$B$8:$C$507,2,FALSE))</f>
        <v/>
      </c>
      <c r="K911" s="178"/>
      <c r="L911" s="179"/>
      <c r="M911" s="179"/>
      <c r="N911" s="180"/>
      <c r="O911" s="223"/>
      <c r="P911" s="228"/>
      <c r="Q911" s="230"/>
      <c r="R911" s="232"/>
      <c r="S911" s="234"/>
      <c r="T911" s="236"/>
      <c r="U911" s="23"/>
      <c r="V911" s="122"/>
      <c r="W911" s="118"/>
      <c r="X911" s="118"/>
      <c r="Y911" s="118"/>
      <c r="Z911" s="118"/>
      <c r="AA911" s="118"/>
      <c r="AB911" s="118"/>
      <c r="AC911" s="118"/>
      <c r="AD911" s="132" t="str">
        <f t="shared" ref="AD911" si="3232" xml:space="preserve">
IF(T910&lt;&gt;"Preenchimento correto","",
IF(K911="","",
IF(M911="Não válido","",
K911)))</f>
        <v/>
      </c>
    </row>
    <row r="912" spans="1:30" ht="15" customHeight="1">
      <c r="A912" s="291"/>
      <c r="B912" s="216"/>
      <c r="C912" s="217"/>
      <c r="D912" s="218"/>
      <c r="E912" s="219"/>
      <c r="F912" s="220"/>
      <c r="G912" s="221"/>
      <c r="H912" s="35">
        <v>3</v>
      </c>
      <c r="I912" s="172"/>
      <c r="J912" s="36" t="str">
        <f xml:space="preserve">
IF(I912="","",
VLOOKUP(I912,'BD EMPRES'!$B$8:$C$507,2,FALSE))</f>
        <v/>
      </c>
      <c r="K912" s="178"/>
      <c r="L912" s="179"/>
      <c r="M912" s="179"/>
      <c r="N912" s="180"/>
      <c r="O912" s="223"/>
      <c r="P912" s="228"/>
      <c r="Q912" s="230"/>
      <c r="R912" s="232"/>
      <c r="S912" s="234"/>
      <c r="T912" s="236"/>
      <c r="U912" s="23"/>
      <c r="V912" s="122"/>
      <c r="W912" s="118"/>
      <c r="X912" s="118"/>
      <c r="Y912" s="118"/>
      <c r="Z912" s="118"/>
      <c r="AA912" s="118"/>
      <c r="AB912" s="118"/>
      <c r="AC912" s="118"/>
      <c r="AD912" s="132" t="str">
        <f t="shared" ref="AD912" si="3233" xml:space="preserve">
IF(T910&lt;&gt;"Preenchimento correto","",
IF(K912="","",
IF(M912="Não válido","",
K912)))</f>
        <v/>
      </c>
    </row>
    <row r="913" spans="1:30" ht="15" customHeight="1">
      <c r="A913" s="291"/>
      <c r="B913" s="216"/>
      <c r="C913" s="217"/>
      <c r="D913" s="218"/>
      <c r="E913" s="219"/>
      <c r="F913" s="220"/>
      <c r="G913" s="221"/>
      <c r="H913" s="35">
        <v>4</v>
      </c>
      <c r="I913" s="172"/>
      <c r="J913" s="36" t="str">
        <f xml:space="preserve">
IF(I913="","",
VLOOKUP(I913,'BD EMPRES'!$B$8:$C$507,2,FALSE))</f>
        <v/>
      </c>
      <c r="K913" s="178"/>
      <c r="L913" s="179"/>
      <c r="M913" s="179"/>
      <c r="N913" s="180"/>
      <c r="O913" s="223"/>
      <c r="P913" s="228"/>
      <c r="Q913" s="230"/>
      <c r="R913" s="232"/>
      <c r="S913" s="234"/>
      <c r="T913" s="236"/>
      <c r="U913" s="23"/>
      <c r="V913" s="122"/>
      <c r="W913" s="118"/>
      <c r="X913" s="118"/>
      <c r="Y913" s="118"/>
      <c r="Z913" s="118"/>
      <c r="AA913" s="118"/>
      <c r="AB913" s="118"/>
      <c r="AC913" s="118"/>
      <c r="AD913" s="132" t="str">
        <f t="shared" ref="AD913" si="3234" xml:space="preserve">
IF(T910&lt;&gt;"Preenchimento correto","",
IF(K913="","",
IF(M913="Não válido","",
K913)))</f>
        <v/>
      </c>
    </row>
    <row r="914" spans="1:30" ht="15" customHeight="1">
      <c r="A914" s="292"/>
      <c r="B914" s="216"/>
      <c r="C914" s="217"/>
      <c r="D914" s="218"/>
      <c r="E914" s="219"/>
      <c r="F914" s="220"/>
      <c r="G914" s="221"/>
      <c r="H914" s="37">
        <v>5</v>
      </c>
      <c r="I914" s="172"/>
      <c r="J914" s="38" t="str">
        <f xml:space="preserve">
IF(I914="","",
VLOOKUP(I914,'BD EMPRES'!$B$8:$C$507,2,FALSE))</f>
        <v/>
      </c>
      <c r="K914" s="183"/>
      <c r="L914" s="181"/>
      <c r="M914" s="181"/>
      <c r="N914" s="182"/>
      <c r="O914" s="224"/>
      <c r="P914" s="228"/>
      <c r="Q914" s="230"/>
      <c r="R914" s="232"/>
      <c r="S914" s="234"/>
      <c r="T914" s="236"/>
      <c r="U914" s="23"/>
      <c r="V914" s="133"/>
      <c r="W914" s="134"/>
      <c r="X914" s="134"/>
      <c r="Y914" s="134"/>
      <c r="Z914" s="134"/>
      <c r="AA914" s="134"/>
      <c r="AB914" s="134"/>
      <c r="AC914" s="134"/>
      <c r="AD914" s="135" t="str">
        <f t="shared" ref="AD914" si="3235" xml:space="preserve">
IF(T910&gt;"Preenchimento correto","",
IF(K914="","",
IF(M914="Não válido","",
K914)))</f>
        <v/>
      </c>
    </row>
    <row r="915" spans="1:30" ht="15" customHeight="1">
      <c r="A915" s="290"/>
      <c r="B915" s="216" t="str">
        <f>IF(OR('BD ITEM'!$Q193&lt;&gt;"Preenchimento correto"),"",'BD ITEM'!B193)</f>
        <v/>
      </c>
      <c r="C915" s="217" t="str">
        <f>IF(OR('BD ITEM'!$Q193&lt;&gt;"Preenchimento correto"),"",'BD ITEM'!C193)</f>
        <v/>
      </c>
      <c r="D915" s="218" t="str">
        <f>IF(OR('BD ITEM'!$Q193&lt;&gt;"Preenchimento correto"),"",'BD ITEM'!D193)</f>
        <v/>
      </c>
      <c r="E915" s="219" t="str">
        <f>IF(OR('BD ITEM'!$Q193&lt;&gt;"Preenchimento correto"),"",'BD ITEM'!J193)</f>
        <v/>
      </c>
      <c r="F915" s="220" t="str">
        <f>IF(OR('BD ITEM'!$Q193&lt;&gt;"Preenchimento correto"),"",'BD ITEM'!K193)</f>
        <v/>
      </c>
      <c r="G915" s="221" t="str">
        <f>IF(OR('BD ITEM'!$Q193&lt;&gt;"Preenchimento correto"),"",'BD ITEM'!L193)</f>
        <v/>
      </c>
      <c r="H915" s="39">
        <v>1</v>
      </c>
      <c r="I915" s="173"/>
      <c r="J915" s="34" t="str">
        <f xml:space="preserve">
IF(I915="","",
VLOOKUP(I915,'BD EMPRES'!$B$8:$C$507,2,FALSE))</f>
        <v/>
      </c>
      <c r="K915" s="175"/>
      <c r="L915" s="176"/>
      <c r="M915" s="176"/>
      <c r="N915" s="177"/>
      <c r="O915" s="222"/>
      <c r="P915" s="228" t="str">
        <f t="shared" ref="P915" si="3236" xml:space="preserve">
IF(AND(K915="",K916="",K917="",K918="",K919=""),"",
COUNTIFS(K915:K919,"&lt;&gt;""",M915:M919,"=Válido"))</f>
        <v/>
      </c>
      <c r="Q915" s="230" t="str">
        <f t="shared" ref="Q915" si="3237" xml:space="preserve">
IF(T915&lt;&gt;"Preenchimento correto","",
IF(P915=1,0,
IF(P915=0,"",
IF(P915="","",
ROUND(_xlfn.STDEV.S(AD915:AD919)/AVERAGE(AD915:AD919),4)))))</f>
        <v/>
      </c>
      <c r="R915" s="232" t="str">
        <f t="shared" ref="R915" si="3238" xml:space="preserve">
IF(T915&lt;&gt;"Preenchimento correto","",
IF(P915="","",
IF(P915=0,"",
IF(O915="","",
IF(O915="Menor valor",MIN(AD915:AD919),
IF(AND(O915="Tend. central",Q915&lt;=0.25),ROUND(AVERAGE(AD915:AD919),2),
IF(AND(O915="Tend. central",Q915&gt;0.25),ROUND(MEDIAN(AD915:AD919),2))))))))</f>
        <v/>
      </c>
      <c r="S915" s="234" t="str">
        <f t="shared" ref="S915" si="3239" xml:space="preserve">
IF(T915&lt;&gt;"Preenchimento correto","",
IF(O915="","",
IF(P915="","",
IF(P915=0,"",
IF(OR(G915="",R915=""),"",
G915*R915)))))</f>
        <v/>
      </c>
      <c r="T915" s="236" t="str">
        <f t="shared" ref="T915" si="3240" xml:space="preserve">
IF(AND(A915="",B915="",I915="",I916="",I917="",I918="",I919="",K915="",K916="",K917="",K918="",K919="",L915="",L916="",L917="",L918="",L919="",M915="",M916="",M917="",M918="",M919="",O915=""),"",
IF(A915="","Preenchimento incompleto: falta informar o ID SEC - B01.01",
IF(AND(A915&lt;&gt;"",B915&lt;&gt;"",I915="",I916="",I917="",I918="",I919="",K915="",K916="",K917="",K918="",K919="",L915="",L916="",L917="",L918="",L919="",M915="",M916="",M917="",M918="",M919="",O915=""),"Preenchimento incompleto: item sem nenhuma informação de empresa e preço e fonte de preço e validade do orçamento e modalidade de cálculo - B02.01",
IF(AND(B915="",OR(I915&lt;&gt;"",I916&lt;&gt;"",I917&lt;&gt;"",I918&lt;&gt;"",I919&lt;&gt;"",K915&lt;&gt;"",K916&lt;&gt;"",K917&lt;&gt;"",K918&lt;&gt;"",K919&lt;&gt;"",L915&lt;&gt;"",L916&lt;&gt;"",L917&lt;&gt;"",L918&lt;&gt;"",L919&lt;&gt;"",M915&lt;&gt;"",M916&lt;&gt;"",M917&lt;&gt;"",M918&lt;&gt;"",M919&lt;&gt;"",O915&lt;&gt;"")),"Erro: há empresa(s) e/ou preço(s) e/ou fonte(s) de preço e/ou validade(s) do orçamento e/ou modalidade de cálculo informados para item inexistente - B03.01",
IF(AND(I915&lt;&gt;"",OR(K915="",L915="",M915="",O915="")),"Preenchimento incompleto: empresa sem preço e(ou) fonte de preço e(ou) validade do orçamento e(ou) modalidade de cálculo associados - B04.01",
IF(AND(I916&lt;&gt;"",OR(K916="",L916="",M916="",O915="")),"Preenchimento incompleto: empresa sem preço e(ou) fonte de preço e(ou) validade do orçamento e(ou) modalidade de cálculo associados - B04.02",
IF(AND(I917&lt;&gt;"",OR(K917="",L917="",M917="",O915="")),"Preenchimento incompleto: empresa sem preço e(ou) fonte de preço e(ou) validade do orçamento e(ou) modalidade de cálculo associados - B04.03",
IF(AND(I918&lt;&gt;"",OR(K918="",L918="",M918="",O915="")),"Preenchimento incompleto: empresa sem preço e(ou) fonte de preço e(ou) validade do orçamento e(ou) modalidade de cálculo associados - B04.04",
IF(AND(I919&lt;&gt;"",OR(K919="",L919="",M919="",O915="")),"Preenchimento incompleto: empresa sem preço e(ou) fonte de preço e(ou) validade do orçamento e(ou) modalidade de cálculo associados - B04.05",
IF(AND(K915&lt;&gt;"",OR(I915="",L915="",M915="",O915="")),"Preenchimento incompleto: preço sem empresa e(ou) fonte do preço associados e(ou) validade do orçamento e(ou) modalidade de cálculo associados - B05.01",
IF(AND(K916&lt;&gt;"",OR(I916="",L916="",M916="",O915="")),"Preenchimento incompleto: preço sem empresa e(ou) fonte do preço associados e(ou) validade do orçamento e(ou) modalidade de cálculo associados - B05.02",
IF(AND(K917&lt;&gt;"",OR(I917="",L917="",M917="",O915="")),"Preenchimento incompleto: preço sem empresa e(ou) fonte do preço associados e(ou) validade do orçamento e(ou) modalidade de cálculo associados - B05.03",
IF(AND(K918&lt;&gt;"",OR(I918="",L918="",M918="",O915="")),"Preenchimento incompleto: preço sem empresa e(ou) fonte do preço associados e(ou) validade do orçamento e(ou) modalidade de cálculo associados - B05.04",
IF(AND(K919&lt;&gt;"",OR(I919="",L919="",M919="",O915="")),"Preenchimento incompleto: preço sem empresa e(ou) fonte do preço associados e(ou) validade do orçamento e(ou) modalidade de cálculo associados - B05.05",
IF(AND(L915&lt;&gt;"",OR(K915="",I915="",M915="",O915="")),"Preenchimento incompleto: fonte do preço sem empresa e(ou) preço associados e(ou) validade do orçamento e(ou) modalidade de cálculo associados - B06.01",
IF(AND(L916&lt;&gt;"",OR(K916="",I916="",M916="",O915="")),"Preenchimento incompleto: fonte do preço sem empresa e(ou) preço associados e(ou) validade do orçamento e(ou) modalidade de cálculo associados - B06.02",
IF(AND(L917&lt;&gt;"",OR(K917="",I917="",M917="",O915="")),"Preenchimento incompleto: fonte do preço sem empresa e(ou) preço associados e(ou) validade do orçamento e(ou) modalidade de cálculo associados - B06.03",
IF(AND(L918&lt;&gt;"",OR(K918="",I918="",M918="",O915="")),"Preenchimento incompleto: fonte do preço sem empresa e(ou) preço associados e(ou) validade do orçamento e(ou) modalidade de cálculo associados - B06.04",
IF(AND(L919&lt;&gt;"",OR(K919="",I919="",M919="",O915="")),"Preenchimento incompleto: fonte do preço sem empresa e(ou) preço associados e(ou) validade do orçamento e(ou) modalidade de cálculo associados - B06.05",
IF(AND(M915&lt;&gt;"",OR(K915="",I915="",L915="",O915="")),"Preenchimento incompleto: validade do orçamento sem empresa e(ou) preço associados e(ou) fonte do preço e(ou) modalidade de cálculo associados - B07.01",
IF(AND(M916&lt;&gt;"",OR(K916="",I916="",L916="",O915="")),"Preenchimento incompleto: validade do orçamento sem empresa e(ou) preço associados e(ou) fonte do preço e(ou) modalidade de cálculo associados - B07.02",
IF(AND(M917&lt;&gt;"",OR(K917="",I917="",L917="",O915="")),"Preenchimento incompleto: validade do orçamento sem empresa e(ou) preço associados e(ou) fonte do preço e(ou) modalidade de cálculo associados - B07.03",
IF(AND(M918&lt;&gt;"",OR(K918="",I918="",L918="",O915="")),"Preenchimento incompleto: validade do orçamento sem empresa e(ou) preço associados e(ou) fonte do preço e(ou) modalidade de cálculo associados - B07.04",
IF(AND(M919&lt;&gt;"",OR(K919="",I919="",L919="",O915="")),"Preenchimento incompleto: validade do orçamento sem empresa e(ou) preço associados e(ou) fonte do preço e(ou) modalidade de cálculo associados - B07.05",
IF(O915="","Preenchimento incompleto: modalidade de cálculo não informada - B08.01",
IF(V915="Erro: há repetição de empresa de mídia especializada para o item sendo precificado - B09.01a05","Erro: há repetição de empresa de mídia especializada para o item sendo precificado - B09.01a05",
IF(W915="Erro: há repetição de empresa de orçamento de empresa para o item sendo precificado - B10.01a05","Erro: há repetição de empresa de orçamento de empresa para o item sendo precificado - B10.01a05",
IF(X915="Erro: a fonte de preços informada é incompatível com compras governamentais - B11.01a05","Erro: a fonte de preços informada é incompatível com compras governamentais - B11.01a05",
IF(Y915="Erro: a fonte de preços informada é incompatível com compras governamentais - B12.01a05","Erro: a fonte de preços informada é incompatível com compras governamentais - B12.01a05",
IF(Z915="Erro: há linhas sendo puladas - B13.01a04","Erro: há linhas sendo puladas - B13.01a04",
IF(AA915="Erro: há linhas sendo puladas - B14.01a05","Erro: há linhas sendo puladas - B14.01a05",
IF(AB915="Erro: há linhas sendo puladas - B15.01a05","Erro: há linhas sendo puladas - B15.01a05",
IF(AC915="Erro: há linhas sendo puladas - B16.01a05","Erro: há linhas sendo puladas - B16.01a05",
IF(AND(P915&lt;&gt;"",P915=0),"Preenchimento incompleto: número de propostas válidas igual a zero - B17.01",
"Preenchimento correto"))))))))))))))))))))))))))))))))))</f>
        <v/>
      </c>
      <c r="U915" s="23"/>
      <c r="V915" s="121" t="str">
        <f t="shared" ref="V915" si="3241" xml:space="preserve">
IF(COUNTIFS(I915:I919,I915,L915:L919,"=Mídia especializada")&gt;1,"Erro: há repetição de empresa de mídia especializada para o item sendo precificado - B09.01a05",
IF(COUNTIFS(I915:I919,I916,L915:L919,"=Mídia especializada")&gt;1,"Erro: há repetição de empresa de mídia especializada para o item sendo precificado - B09.01a05",
IF(COUNTIFS(I915:I919,I917,L915:L919,"=Mídia especializada")&gt;1,"Erro: há repetição de empresa de mídia especializada para o item sendo precificado - B09.01a05",
IF(COUNTIFS(I915:I919,I918,L915:L919,"=Mídia especializada")&gt;1,"Erro: há repetição de empresa de mídia especializada para o item sendo precificado - B09.01a05",
IF(COUNTIFS(I915:I919,I919,L915:L919,"=Mídia especializada")&gt;1,"Erro: há repetição de empresa de mídia especializada para o item sendo precificado - B09.01a05",
"***")))))</f>
        <v>***</v>
      </c>
      <c r="W915" s="119" t="str">
        <f t="shared" ref="W915" si="3242" xml:space="preserve">
IF(COUNTIFS(I915:I919,I915,L915:L919,"=Orçamento de empresa")&gt;1,"Erro: há repetição de empresa de orçamento de empresa para o item sendo precificado - B10.01a05",
IF(COUNTIFS(I915:I919,I916,L915:L919,"=Orçamento de empresa")&gt;1,"Erro: há repetição de empresa de orçamento de empresa para o item sendo precificado - B10.01a05",
IF(COUNTIFS(I915:I919,I917,L915:L919,"=Orçamento de empresa")&gt;1,"Erro: há repetição de empresa de orçamento de empresa para o item sendo precificado - B10.01a05",
IF(COUNTIFS(I915:I919,I918,L915:L919,"=Orçamento de empresa")&gt;1,"Erro: há repetição de empresa de orçamento de empresa para o item sendo precificado - B10.01a05",
IF(COUNTIFS(I915:I919,I919,L915:L919,"=Orçamento de empresa")&gt;1,"Erro: há repetição de empresa de orçamento de empresa para o item sendo precificado - B10.01a05",
"***")))))</f>
        <v>***</v>
      </c>
      <c r="X915" s="119" t="str">
        <f t="shared" ref="X915" si="3243" xml:space="preserve">
IF(AND(I915="Compras governamentais",K915&lt;&gt;"",L915="Orçamento de empresa"),"Erro: a fonte de preços informada é incompatível com compras governamentais - B11.01a05",
IF(AND(I916="Compras governamentais",K916&lt;&gt;"",L916="Orçamento de empresa"),"Erro: a fonte de preços informada é incompatível com compras governamentais - B11.01a05",
IF(AND(I917="Compras governamentais",K917&lt;&gt;"",L917="Orçamento de empresa"),"Erro: a fonte de preços informada é incompatível com compras governamentais - B11.01a05",
IF(AND(I918="Compras governamentais",K918&lt;&gt;"",L918="Orçamento de empresa"),"Erro: a fonte de preços informada é incompatível com compras governamentais - B11.01a05",
IF(AND(I919="Compras governamentais",K919&lt;&gt;"",L919="Orçamento de empresa"),"Erro: a fonte de preços informada é incompatível com compras governamentais - B11.01a05",
"***")))))</f>
        <v>***</v>
      </c>
      <c r="Y915" s="119" t="str">
        <f t="shared" ref="Y915" si="3244" xml:space="preserve">
IF(AND(I915="Compras governamentais",K915&lt;&gt;"",L915="Mídia especializada"),"Erro: a fonte de preços informada é incompatível com compras governamentais - B12.01a05",
IF(AND(I916="Compras governamentais",K916&lt;&gt;"",L916="Mídia especializada"),"Erro: a fonte de preços informada é incompatível com compras governamentais - B12.01a05",
IF(AND(I917="Compras governamentais",K917&lt;&gt;"",L917="Mídia especializada"),"Erro: a fonte de preços informada é incompatível com compras governamentais - B12.01a05",
IF(AND(I918="Compras governamentais",K918&lt;&gt;"",L918="Mídia especializada"),"Erro: a fonte de preços informada é incompatível com compras governamentais - B12.01a05",
IF(AND(I919="Compras governamentais",K919&lt;&gt;"",L919="Mídia especializada"),"Erro: a fonte de preços informada é incompatível com compras governamentais - B12.01a05",
"***")))))</f>
        <v>***</v>
      </c>
      <c r="Z915" s="119" t="str">
        <f t="shared" ref="Z915" si="3245" xml:space="preserve">
IF(AND(I916&lt;&gt;"",OR(I915="")),"Erro: há linhas sendo puladas - B13.01a04",
IF(AND(I917&lt;&gt;"",OR(I915="",I916="")),"Erro: há linhas sendo puladas - B13.01a04",
IF(AND(I918&lt;&gt;"",OR(I915="",I916="",I917="")),"Erro: há linhas sendo puladas - B13.01a04",
IF(AND(I919&lt;&gt;"",OR(I915="",I916="",I917="",I918="")),"Erro: há linhas sendo puladas - B13.01a04",
"***"))))</f>
        <v>***</v>
      </c>
      <c r="AA915" s="119" t="str">
        <f t="shared" ref="AA915" si="3246" xml:space="preserve">
IF(AND(K916&lt;&gt;"",OR(K915="")),"Erro: há linhas sendo puladas - B14.01a05",
IF(AND(K917&lt;&gt;"",OR(K915="",K916="")),"Erro: há linhas sendo puladas - B14.01a05",
IF(AND(K918&lt;&gt;"",OR(K915="",K916="",K917="")),"Erro: há linhas sendo puladas - B14.01a05",
IF(AND(K919&lt;&gt;"",OR(K915="",K916="",K917="",K918="")),"Erro: há linhas sendo puladas - B14.01a05",
"***"))))</f>
        <v>***</v>
      </c>
      <c r="AB915" s="119" t="str">
        <f t="shared" ref="AB915" si="3247" xml:space="preserve">
IF(AND(L916&lt;&gt;"",OR(L915="")),"Erro: há linhas sendo puladas - B15.01a05",
IF(AND(L917&lt;&gt;"",OR(L915="",L916="")),"Erro: há linhas sendo puladas - B15.01a05",
IF(AND(L918&lt;&gt;"",OR(L915="",L916="",L917="")),"Erro: há linhas sendo puladas - B15.01a05",
IF(AND(L919&lt;&gt;"",OR(L915="",L916="",L917="",L918="")),"Erro: há linhas sendo puladas - B15.01a05",
"***"))))</f>
        <v>***</v>
      </c>
      <c r="AC915" s="119" t="str">
        <f t="shared" ref="AC915" si="3248" xml:space="preserve">
IF(AND(M916&lt;&gt;"",OR(M915="")),"Erro: há linhas sendo puladas - B16.01a05",
IF(AND(M917&lt;&gt;"",OR(M915="",M916="")),"Erro: há linhas sendo puladas - B16.01a05",
IF(AND(M918&lt;&gt;"",OR(M915="",M916="",M917="")),"Erro: há linhas sendo puladas - B16.01a05",
IF(AND(M919&lt;&gt;"",OR(M915="",M916="",M917="",M918="")),"Erro: há linhas sendo puladas - B16.01a05",
"***"))))</f>
        <v>***</v>
      </c>
      <c r="AD915" s="131" t="str">
        <f t="shared" ref="AD915" si="3249" xml:space="preserve">
IF(T915&lt;&gt;"Preenchimento correto","",
IF(K915="","",
IF(M915="Não válido","",
K915)))</f>
        <v/>
      </c>
    </row>
    <row r="916" spans="1:30" ht="15" customHeight="1">
      <c r="A916" s="291"/>
      <c r="B916" s="216"/>
      <c r="C916" s="217"/>
      <c r="D916" s="218"/>
      <c r="E916" s="219"/>
      <c r="F916" s="220"/>
      <c r="G916" s="221"/>
      <c r="H916" s="35">
        <v>2</v>
      </c>
      <c r="I916" s="172"/>
      <c r="J916" s="36" t="str">
        <f xml:space="preserve">
IF(I916="","",
VLOOKUP(I916,'BD EMPRES'!$B$8:$C$507,2,FALSE))</f>
        <v/>
      </c>
      <c r="K916" s="178"/>
      <c r="L916" s="179"/>
      <c r="M916" s="179"/>
      <c r="N916" s="180"/>
      <c r="O916" s="223"/>
      <c r="P916" s="228"/>
      <c r="Q916" s="230"/>
      <c r="R916" s="232"/>
      <c r="S916" s="234"/>
      <c r="T916" s="236"/>
      <c r="U916" s="23"/>
      <c r="V916" s="122"/>
      <c r="W916" s="118"/>
      <c r="X916" s="118"/>
      <c r="Y916" s="118"/>
      <c r="Z916" s="118"/>
      <c r="AA916" s="118"/>
      <c r="AB916" s="118"/>
      <c r="AC916" s="118"/>
      <c r="AD916" s="132" t="str">
        <f t="shared" ref="AD916" si="3250" xml:space="preserve">
IF(T915&lt;&gt;"Preenchimento correto","",
IF(K916="","",
IF(M916="Não válido","",
K916)))</f>
        <v/>
      </c>
    </row>
    <row r="917" spans="1:30" ht="15" customHeight="1">
      <c r="A917" s="291"/>
      <c r="B917" s="216"/>
      <c r="C917" s="217"/>
      <c r="D917" s="218"/>
      <c r="E917" s="219"/>
      <c r="F917" s="220"/>
      <c r="G917" s="221"/>
      <c r="H917" s="35">
        <v>3</v>
      </c>
      <c r="I917" s="172"/>
      <c r="J917" s="36" t="str">
        <f xml:space="preserve">
IF(I917="","",
VLOOKUP(I917,'BD EMPRES'!$B$8:$C$507,2,FALSE))</f>
        <v/>
      </c>
      <c r="K917" s="178"/>
      <c r="L917" s="179"/>
      <c r="M917" s="179"/>
      <c r="N917" s="180"/>
      <c r="O917" s="223"/>
      <c r="P917" s="228"/>
      <c r="Q917" s="230"/>
      <c r="R917" s="232"/>
      <c r="S917" s="234"/>
      <c r="T917" s="236"/>
      <c r="U917" s="23"/>
      <c r="V917" s="122"/>
      <c r="W917" s="118"/>
      <c r="X917" s="118"/>
      <c r="Y917" s="118"/>
      <c r="Z917" s="118"/>
      <c r="AA917" s="118"/>
      <c r="AB917" s="118"/>
      <c r="AC917" s="118"/>
      <c r="AD917" s="132" t="str">
        <f t="shared" ref="AD917" si="3251" xml:space="preserve">
IF(T915&lt;&gt;"Preenchimento correto","",
IF(K917="","",
IF(M917="Não válido","",
K917)))</f>
        <v/>
      </c>
    </row>
    <row r="918" spans="1:30" ht="15" customHeight="1">
      <c r="A918" s="291"/>
      <c r="B918" s="216"/>
      <c r="C918" s="217"/>
      <c r="D918" s="218"/>
      <c r="E918" s="219"/>
      <c r="F918" s="220"/>
      <c r="G918" s="221"/>
      <c r="H918" s="35">
        <v>4</v>
      </c>
      <c r="I918" s="172"/>
      <c r="J918" s="36" t="str">
        <f xml:space="preserve">
IF(I918="","",
VLOOKUP(I918,'BD EMPRES'!$B$8:$C$507,2,FALSE))</f>
        <v/>
      </c>
      <c r="K918" s="178"/>
      <c r="L918" s="179"/>
      <c r="M918" s="179"/>
      <c r="N918" s="180"/>
      <c r="O918" s="223"/>
      <c r="P918" s="228"/>
      <c r="Q918" s="230"/>
      <c r="R918" s="232"/>
      <c r="S918" s="234"/>
      <c r="T918" s="236"/>
      <c r="U918" s="23"/>
      <c r="V918" s="122"/>
      <c r="W918" s="118"/>
      <c r="X918" s="118"/>
      <c r="Y918" s="118"/>
      <c r="Z918" s="118"/>
      <c r="AA918" s="118"/>
      <c r="AB918" s="118"/>
      <c r="AC918" s="118"/>
      <c r="AD918" s="132" t="str">
        <f t="shared" ref="AD918" si="3252" xml:space="preserve">
IF(T915&lt;&gt;"Preenchimento correto","",
IF(K918="","",
IF(M918="Não válido","",
K918)))</f>
        <v/>
      </c>
    </row>
    <row r="919" spans="1:30" ht="15" customHeight="1">
      <c r="A919" s="292"/>
      <c r="B919" s="216"/>
      <c r="C919" s="217"/>
      <c r="D919" s="218"/>
      <c r="E919" s="219"/>
      <c r="F919" s="220"/>
      <c r="G919" s="221"/>
      <c r="H919" s="37">
        <v>5</v>
      </c>
      <c r="I919" s="172"/>
      <c r="J919" s="38" t="str">
        <f xml:space="preserve">
IF(I919="","",
VLOOKUP(I919,'BD EMPRES'!$B$8:$C$507,2,FALSE))</f>
        <v/>
      </c>
      <c r="K919" s="183"/>
      <c r="L919" s="181"/>
      <c r="M919" s="181"/>
      <c r="N919" s="182"/>
      <c r="O919" s="224"/>
      <c r="P919" s="228"/>
      <c r="Q919" s="230"/>
      <c r="R919" s="232"/>
      <c r="S919" s="234"/>
      <c r="T919" s="236"/>
      <c r="U919" s="23"/>
      <c r="V919" s="133"/>
      <c r="W919" s="134"/>
      <c r="X919" s="134"/>
      <c r="Y919" s="134"/>
      <c r="Z919" s="134"/>
      <c r="AA919" s="134"/>
      <c r="AB919" s="134"/>
      <c r="AC919" s="134"/>
      <c r="AD919" s="135" t="str">
        <f t="shared" ref="AD919" si="3253" xml:space="preserve">
IF(T915&gt;"Preenchimento correto","",
IF(K919="","",
IF(M919="Não válido","",
K919)))</f>
        <v/>
      </c>
    </row>
    <row r="920" spans="1:30" ht="15" customHeight="1">
      <c r="A920" s="290"/>
      <c r="B920" s="216" t="str">
        <f>IF(OR('BD ITEM'!$Q194&lt;&gt;"Preenchimento correto"),"",'BD ITEM'!B194)</f>
        <v/>
      </c>
      <c r="C920" s="217" t="str">
        <f>IF(OR('BD ITEM'!$Q194&lt;&gt;"Preenchimento correto"),"",'BD ITEM'!C194)</f>
        <v/>
      </c>
      <c r="D920" s="218" t="str">
        <f>IF(OR('BD ITEM'!$Q194&lt;&gt;"Preenchimento correto"),"",'BD ITEM'!D194)</f>
        <v/>
      </c>
      <c r="E920" s="219" t="str">
        <f>IF(OR('BD ITEM'!$Q194&lt;&gt;"Preenchimento correto"),"",'BD ITEM'!J194)</f>
        <v/>
      </c>
      <c r="F920" s="220" t="str">
        <f>IF(OR('BD ITEM'!$Q194&lt;&gt;"Preenchimento correto"),"",'BD ITEM'!K194)</f>
        <v/>
      </c>
      <c r="G920" s="221" t="str">
        <f>IF(OR('BD ITEM'!$Q194&lt;&gt;"Preenchimento correto"),"",'BD ITEM'!L194)</f>
        <v/>
      </c>
      <c r="H920" s="39">
        <v>1</v>
      </c>
      <c r="I920" s="173"/>
      <c r="J920" s="34" t="str">
        <f xml:space="preserve">
IF(I920="","",
VLOOKUP(I920,'BD EMPRES'!$B$8:$C$507,2,FALSE))</f>
        <v/>
      </c>
      <c r="K920" s="175"/>
      <c r="L920" s="176"/>
      <c r="M920" s="176"/>
      <c r="N920" s="177"/>
      <c r="O920" s="222"/>
      <c r="P920" s="228" t="str">
        <f t="shared" ref="P920" si="3254" xml:space="preserve">
IF(AND(K920="",K921="",K922="",K923="",K924=""),"",
COUNTIFS(K920:K924,"&lt;&gt;""",M920:M924,"=Válido"))</f>
        <v/>
      </c>
      <c r="Q920" s="230" t="str">
        <f t="shared" ref="Q920" si="3255" xml:space="preserve">
IF(T920&lt;&gt;"Preenchimento correto","",
IF(P920=1,0,
IF(P920=0,"",
IF(P920="","",
ROUND(_xlfn.STDEV.S(AD920:AD924)/AVERAGE(AD920:AD924),4)))))</f>
        <v/>
      </c>
      <c r="R920" s="232" t="str">
        <f t="shared" ref="R920" si="3256" xml:space="preserve">
IF(T920&lt;&gt;"Preenchimento correto","",
IF(P920="","",
IF(P920=0,"",
IF(O920="","",
IF(O920="Menor valor",MIN(AD920:AD924),
IF(AND(O920="Tend. central",Q920&lt;=0.25),ROUND(AVERAGE(AD920:AD924),2),
IF(AND(O920="Tend. central",Q920&gt;0.25),ROUND(MEDIAN(AD920:AD924),2))))))))</f>
        <v/>
      </c>
      <c r="S920" s="234" t="str">
        <f t="shared" ref="S920" si="3257" xml:space="preserve">
IF(T920&lt;&gt;"Preenchimento correto","",
IF(O920="","",
IF(P920="","",
IF(P920=0,"",
IF(OR(G920="",R920=""),"",
G920*R920)))))</f>
        <v/>
      </c>
      <c r="T920" s="236" t="str">
        <f t="shared" ref="T920" si="3258" xml:space="preserve">
IF(AND(A920="",B920="",I920="",I921="",I922="",I923="",I924="",K920="",K921="",K922="",K923="",K924="",L920="",L921="",L922="",L923="",L924="",M920="",M921="",M922="",M923="",M924="",O920=""),"",
IF(A920="","Preenchimento incompleto: falta informar o ID SEC - B01.01",
IF(AND(A920&lt;&gt;"",B920&lt;&gt;"",I920="",I921="",I922="",I923="",I924="",K920="",K921="",K922="",K923="",K924="",L920="",L921="",L922="",L923="",L924="",M920="",M921="",M922="",M923="",M924="",O920=""),"Preenchimento incompleto: item sem nenhuma informação de empresa e preço e fonte de preço e validade do orçamento e modalidade de cálculo - B02.01",
IF(AND(B920="",OR(I920&lt;&gt;"",I921&lt;&gt;"",I922&lt;&gt;"",I923&lt;&gt;"",I924&lt;&gt;"",K920&lt;&gt;"",K921&lt;&gt;"",K922&lt;&gt;"",K923&lt;&gt;"",K924&lt;&gt;"",L920&lt;&gt;"",L921&lt;&gt;"",L922&lt;&gt;"",L923&lt;&gt;"",L924&lt;&gt;"",M920&lt;&gt;"",M921&lt;&gt;"",M922&lt;&gt;"",M923&lt;&gt;"",M924&lt;&gt;"",O920&lt;&gt;"")),"Erro: há empresa(s) e/ou preço(s) e/ou fonte(s) de preço e/ou validade(s) do orçamento e/ou modalidade de cálculo informados para item inexistente - B03.01",
IF(AND(I920&lt;&gt;"",OR(K920="",L920="",M920="",O920="")),"Preenchimento incompleto: empresa sem preço e(ou) fonte de preço e(ou) validade do orçamento e(ou) modalidade de cálculo associados - B04.01",
IF(AND(I921&lt;&gt;"",OR(K921="",L921="",M921="",O920="")),"Preenchimento incompleto: empresa sem preço e(ou) fonte de preço e(ou) validade do orçamento e(ou) modalidade de cálculo associados - B04.02",
IF(AND(I922&lt;&gt;"",OR(K922="",L922="",M922="",O920="")),"Preenchimento incompleto: empresa sem preço e(ou) fonte de preço e(ou) validade do orçamento e(ou) modalidade de cálculo associados - B04.03",
IF(AND(I923&lt;&gt;"",OR(K923="",L923="",M923="",O920="")),"Preenchimento incompleto: empresa sem preço e(ou) fonte de preço e(ou) validade do orçamento e(ou) modalidade de cálculo associados - B04.04",
IF(AND(I924&lt;&gt;"",OR(K924="",L924="",M924="",O920="")),"Preenchimento incompleto: empresa sem preço e(ou) fonte de preço e(ou) validade do orçamento e(ou) modalidade de cálculo associados - B04.05",
IF(AND(K920&lt;&gt;"",OR(I920="",L920="",M920="",O920="")),"Preenchimento incompleto: preço sem empresa e(ou) fonte do preço associados e(ou) validade do orçamento e(ou) modalidade de cálculo associados - B05.01",
IF(AND(K921&lt;&gt;"",OR(I921="",L921="",M921="",O920="")),"Preenchimento incompleto: preço sem empresa e(ou) fonte do preço associados e(ou) validade do orçamento e(ou) modalidade de cálculo associados - B05.02",
IF(AND(K922&lt;&gt;"",OR(I922="",L922="",M922="",O920="")),"Preenchimento incompleto: preço sem empresa e(ou) fonte do preço associados e(ou) validade do orçamento e(ou) modalidade de cálculo associados - B05.03",
IF(AND(K923&lt;&gt;"",OR(I923="",L923="",M923="",O920="")),"Preenchimento incompleto: preço sem empresa e(ou) fonte do preço associados e(ou) validade do orçamento e(ou) modalidade de cálculo associados - B05.04",
IF(AND(K924&lt;&gt;"",OR(I924="",L924="",M924="",O920="")),"Preenchimento incompleto: preço sem empresa e(ou) fonte do preço associados e(ou) validade do orçamento e(ou) modalidade de cálculo associados - B05.05",
IF(AND(L920&lt;&gt;"",OR(K920="",I920="",M920="",O920="")),"Preenchimento incompleto: fonte do preço sem empresa e(ou) preço associados e(ou) validade do orçamento e(ou) modalidade de cálculo associados - B06.01",
IF(AND(L921&lt;&gt;"",OR(K921="",I921="",M921="",O920="")),"Preenchimento incompleto: fonte do preço sem empresa e(ou) preço associados e(ou) validade do orçamento e(ou) modalidade de cálculo associados - B06.02",
IF(AND(L922&lt;&gt;"",OR(K922="",I922="",M922="",O920="")),"Preenchimento incompleto: fonte do preço sem empresa e(ou) preço associados e(ou) validade do orçamento e(ou) modalidade de cálculo associados - B06.03",
IF(AND(L923&lt;&gt;"",OR(K923="",I923="",M923="",O920="")),"Preenchimento incompleto: fonte do preço sem empresa e(ou) preço associados e(ou) validade do orçamento e(ou) modalidade de cálculo associados - B06.04",
IF(AND(L924&lt;&gt;"",OR(K924="",I924="",M924="",O920="")),"Preenchimento incompleto: fonte do preço sem empresa e(ou) preço associados e(ou) validade do orçamento e(ou) modalidade de cálculo associados - B06.05",
IF(AND(M920&lt;&gt;"",OR(K920="",I920="",L920="",O920="")),"Preenchimento incompleto: validade do orçamento sem empresa e(ou) preço associados e(ou) fonte do preço e(ou) modalidade de cálculo associados - B07.01",
IF(AND(M921&lt;&gt;"",OR(K921="",I921="",L921="",O920="")),"Preenchimento incompleto: validade do orçamento sem empresa e(ou) preço associados e(ou) fonte do preço e(ou) modalidade de cálculo associados - B07.02",
IF(AND(M922&lt;&gt;"",OR(K922="",I922="",L922="",O920="")),"Preenchimento incompleto: validade do orçamento sem empresa e(ou) preço associados e(ou) fonte do preço e(ou) modalidade de cálculo associados - B07.03",
IF(AND(M923&lt;&gt;"",OR(K923="",I923="",L923="",O920="")),"Preenchimento incompleto: validade do orçamento sem empresa e(ou) preço associados e(ou) fonte do preço e(ou) modalidade de cálculo associados - B07.04",
IF(AND(M924&lt;&gt;"",OR(K924="",I924="",L924="",O920="")),"Preenchimento incompleto: validade do orçamento sem empresa e(ou) preço associados e(ou) fonte do preço e(ou) modalidade de cálculo associados - B07.05",
IF(O920="","Preenchimento incompleto: modalidade de cálculo não informada - B08.01",
IF(V920="Erro: há repetição de empresa de mídia especializada para o item sendo precificado - B09.01a05","Erro: há repetição de empresa de mídia especializada para o item sendo precificado - B09.01a05",
IF(W920="Erro: há repetição de empresa de orçamento de empresa para o item sendo precificado - B10.01a05","Erro: há repetição de empresa de orçamento de empresa para o item sendo precificado - B10.01a05",
IF(X920="Erro: a fonte de preços informada é incompatível com compras governamentais - B11.01a05","Erro: a fonte de preços informada é incompatível com compras governamentais - B11.01a05",
IF(Y920="Erro: a fonte de preços informada é incompatível com compras governamentais - B12.01a05","Erro: a fonte de preços informada é incompatível com compras governamentais - B12.01a05",
IF(Z920="Erro: há linhas sendo puladas - B13.01a04","Erro: há linhas sendo puladas - B13.01a04",
IF(AA920="Erro: há linhas sendo puladas - B14.01a05","Erro: há linhas sendo puladas - B14.01a05",
IF(AB920="Erro: há linhas sendo puladas - B15.01a05","Erro: há linhas sendo puladas - B15.01a05",
IF(AC920="Erro: há linhas sendo puladas - B16.01a05","Erro: há linhas sendo puladas - B16.01a05",
IF(AND(P920&lt;&gt;"",P920=0),"Preenchimento incompleto: número de propostas válidas igual a zero - B17.01",
"Preenchimento correto"))))))))))))))))))))))))))))))))))</f>
        <v/>
      </c>
      <c r="U920" s="23"/>
      <c r="V920" s="121" t="str">
        <f t="shared" ref="V920" si="3259" xml:space="preserve">
IF(COUNTIFS(I920:I924,I920,L920:L924,"=Mídia especializada")&gt;1,"Erro: há repetição de empresa de mídia especializada para o item sendo precificado - B09.01a05",
IF(COUNTIFS(I920:I924,I921,L920:L924,"=Mídia especializada")&gt;1,"Erro: há repetição de empresa de mídia especializada para o item sendo precificado - B09.01a05",
IF(COUNTIFS(I920:I924,I922,L920:L924,"=Mídia especializada")&gt;1,"Erro: há repetição de empresa de mídia especializada para o item sendo precificado - B09.01a05",
IF(COUNTIFS(I920:I924,I923,L920:L924,"=Mídia especializada")&gt;1,"Erro: há repetição de empresa de mídia especializada para o item sendo precificado - B09.01a05",
IF(COUNTIFS(I920:I924,I924,L920:L924,"=Mídia especializada")&gt;1,"Erro: há repetição de empresa de mídia especializada para o item sendo precificado - B09.01a05",
"***")))))</f>
        <v>***</v>
      </c>
      <c r="W920" s="119" t="str">
        <f t="shared" ref="W920" si="3260" xml:space="preserve">
IF(COUNTIFS(I920:I924,I920,L920:L924,"=Orçamento de empresa")&gt;1,"Erro: há repetição de empresa de orçamento de empresa para o item sendo precificado - B10.01a05",
IF(COUNTIFS(I920:I924,I921,L920:L924,"=Orçamento de empresa")&gt;1,"Erro: há repetição de empresa de orçamento de empresa para o item sendo precificado - B10.01a05",
IF(COUNTIFS(I920:I924,I922,L920:L924,"=Orçamento de empresa")&gt;1,"Erro: há repetição de empresa de orçamento de empresa para o item sendo precificado - B10.01a05",
IF(COUNTIFS(I920:I924,I923,L920:L924,"=Orçamento de empresa")&gt;1,"Erro: há repetição de empresa de orçamento de empresa para o item sendo precificado - B10.01a05",
IF(COUNTIFS(I920:I924,I924,L920:L924,"=Orçamento de empresa")&gt;1,"Erro: há repetição de empresa de orçamento de empresa para o item sendo precificado - B10.01a05",
"***")))))</f>
        <v>***</v>
      </c>
      <c r="X920" s="119" t="str">
        <f t="shared" ref="X920" si="3261" xml:space="preserve">
IF(AND(I920="Compras governamentais",K920&lt;&gt;"",L920="Orçamento de empresa"),"Erro: a fonte de preços informada é incompatível com compras governamentais - B11.01a05",
IF(AND(I921="Compras governamentais",K921&lt;&gt;"",L921="Orçamento de empresa"),"Erro: a fonte de preços informada é incompatível com compras governamentais - B11.01a05",
IF(AND(I922="Compras governamentais",K922&lt;&gt;"",L922="Orçamento de empresa"),"Erro: a fonte de preços informada é incompatível com compras governamentais - B11.01a05",
IF(AND(I923="Compras governamentais",K923&lt;&gt;"",L923="Orçamento de empresa"),"Erro: a fonte de preços informada é incompatível com compras governamentais - B11.01a05",
IF(AND(I924="Compras governamentais",K924&lt;&gt;"",L924="Orçamento de empresa"),"Erro: a fonte de preços informada é incompatível com compras governamentais - B11.01a05",
"***")))))</f>
        <v>***</v>
      </c>
      <c r="Y920" s="119" t="str">
        <f t="shared" ref="Y920" si="3262" xml:space="preserve">
IF(AND(I920="Compras governamentais",K920&lt;&gt;"",L920="Mídia especializada"),"Erro: a fonte de preços informada é incompatível com compras governamentais - B12.01a05",
IF(AND(I921="Compras governamentais",K921&lt;&gt;"",L921="Mídia especializada"),"Erro: a fonte de preços informada é incompatível com compras governamentais - B12.01a05",
IF(AND(I922="Compras governamentais",K922&lt;&gt;"",L922="Mídia especializada"),"Erro: a fonte de preços informada é incompatível com compras governamentais - B12.01a05",
IF(AND(I923="Compras governamentais",K923&lt;&gt;"",L923="Mídia especializada"),"Erro: a fonte de preços informada é incompatível com compras governamentais - B12.01a05",
IF(AND(I924="Compras governamentais",K924&lt;&gt;"",L924="Mídia especializada"),"Erro: a fonte de preços informada é incompatível com compras governamentais - B12.01a05",
"***")))))</f>
        <v>***</v>
      </c>
      <c r="Z920" s="119" t="str">
        <f t="shared" ref="Z920" si="3263" xml:space="preserve">
IF(AND(I921&lt;&gt;"",OR(I920="")),"Erro: há linhas sendo puladas - B13.01a04",
IF(AND(I922&lt;&gt;"",OR(I920="",I921="")),"Erro: há linhas sendo puladas - B13.01a04",
IF(AND(I923&lt;&gt;"",OR(I920="",I921="",I922="")),"Erro: há linhas sendo puladas - B13.01a04",
IF(AND(I924&lt;&gt;"",OR(I920="",I921="",I922="",I923="")),"Erro: há linhas sendo puladas - B13.01a04",
"***"))))</f>
        <v>***</v>
      </c>
      <c r="AA920" s="119" t="str">
        <f t="shared" ref="AA920" si="3264" xml:space="preserve">
IF(AND(K921&lt;&gt;"",OR(K920="")),"Erro: há linhas sendo puladas - B14.01a05",
IF(AND(K922&lt;&gt;"",OR(K920="",K921="")),"Erro: há linhas sendo puladas - B14.01a05",
IF(AND(K923&lt;&gt;"",OR(K920="",K921="",K922="")),"Erro: há linhas sendo puladas - B14.01a05",
IF(AND(K924&lt;&gt;"",OR(K920="",K921="",K922="",K923="")),"Erro: há linhas sendo puladas - B14.01a05",
"***"))))</f>
        <v>***</v>
      </c>
      <c r="AB920" s="119" t="str">
        <f t="shared" ref="AB920" si="3265" xml:space="preserve">
IF(AND(L921&lt;&gt;"",OR(L920="")),"Erro: há linhas sendo puladas - B15.01a05",
IF(AND(L922&lt;&gt;"",OR(L920="",L921="")),"Erro: há linhas sendo puladas - B15.01a05",
IF(AND(L923&lt;&gt;"",OR(L920="",L921="",L922="")),"Erro: há linhas sendo puladas - B15.01a05",
IF(AND(L924&lt;&gt;"",OR(L920="",L921="",L922="",L923="")),"Erro: há linhas sendo puladas - B15.01a05",
"***"))))</f>
        <v>***</v>
      </c>
      <c r="AC920" s="119" t="str">
        <f t="shared" ref="AC920" si="3266" xml:space="preserve">
IF(AND(M921&lt;&gt;"",OR(M920="")),"Erro: há linhas sendo puladas - B16.01a05",
IF(AND(M922&lt;&gt;"",OR(M920="",M921="")),"Erro: há linhas sendo puladas - B16.01a05",
IF(AND(M923&lt;&gt;"",OR(M920="",M921="",M922="")),"Erro: há linhas sendo puladas - B16.01a05",
IF(AND(M924&lt;&gt;"",OR(M920="",M921="",M922="",M923="")),"Erro: há linhas sendo puladas - B16.01a05",
"***"))))</f>
        <v>***</v>
      </c>
      <c r="AD920" s="131" t="str">
        <f t="shared" ref="AD920" si="3267" xml:space="preserve">
IF(T920&lt;&gt;"Preenchimento correto","",
IF(K920="","",
IF(M920="Não válido","",
K920)))</f>
        <v/>
      </c>
    </row>
    <row r="921" spans="1:30" ht="15" customHeight="1">
      <c r="A921" s="291"/>
      <c r="B921" s="216"/>
      <c r="C921" s="217"/>
      <c r="D921" s="218"/>
      <c r="E921" s="219"/>
      <c r="F921" s="220"/>
      <c r="G921" s="221"/>
      <c r="H921" s="35">
        <v>2</v>
      </c>
      <c r="I921" s="172"/>
      <c r="J921" s="36" t="str">
        <f xml:space="preserve">
IF(I921="","",
VLOOKUP(I921,'BD EMPRES'!$B$8:$C$507,2,FALSE))</f>
        <v/>
      </c>
      <c r="K921" s="178"/>
      <c r="L921" s="179"/>
      <c r="M921" s="179"/>
      <c r="N921" s="180"/>
      <c r="O921" s="223"/>
      <c r="P921" s="228"/>
      <c r="Q921" s="230"/>
      <c r="R921" s="232"/>
      <c r="S921" s="234"/>
      <c r="T921" s="236"/>
      <c r="U921" s="23"/>
      <c r="V921" s="122"/>
      <c r="W921" s="118"/>
      <c r="X921" s="118"/>
      <c r="Y921" s="118"/>
      <c r="Z921" s="118"/>
      <c r="AA921" s="118"/>
      <c r="AB921" s="118"/>
      <c r="AC921" s="118"/>
      <c r="AD921" s="132" t="str">
        <f t="shared" ref="AD921" si="3268" xml:space="preserve">
IF(T920&lt;&gt;"Preenchimento correto","",
IF(K921="","",
IF(M921="Não válido","",
K921)))</f>
        <v/>
      </c>
    </row>
    <row r="922" spans="1:30" ht="15" customHeight="1">
      <c r="A922" s="291"/>
      <c r="B922" s="216"/>
      <c r="C922" s="217"/>
      <c r="D922" s="218"/>
      <c r="E922" s="219"/>
      <c r="F922" s="220"/>
      <c r="G922" s="221"/>
      <c r="H922" s="35">
        <v>3</v>
      </c>
      <c r="I922" s="172"/>
      <c r="J922" s="36" t="str">
        <f xml:space="preserve">
IF(I922="","",
VLOOKUP(I922,'BD EMPRES'!$B$8:$C$507,2,FALSE))</f>
        <v/>
      </c>
      <c r="K922" s="178"/>
      <c r="L922" s="179"/>
      <c r="M922" s="179"/>
      <c r="N922" s="180"/>
      <c r="O922" s="223"/>
      <c r="P922" s="228"/>
      <c r="Q922" s="230"/>
      <c r="R922" s="232"/>
      <c r="S922" s="234"/>
      <c r="T922" s="236"/>
      <c r="U922" s="23"/>
      <c r="V922" s="122"/>
      <c r="W922" s="118"/>
      <c r="X922" s="118"/>
      <c r="Y922" s="118"/>
      <c r="Z922" s="118"/>
      <c r="AA922" s="118"/>
      <c r="AB922" s="118"/>
      <c r="AC922" s="118"/>
      <c r="AD922" s="132" t="str">
        <f t="shared" ref="AD922" si="3269" xml:space="preserve">
IF(T920&lt;&gt;"Preenchimento correto","",
IF(K922="","",
IF(M922="Não válido","",
K922)))</f>
        <v/>
      </c>
    </row>
    <row r="923" spans="1:30" ht="15" customHeight="1">
      <c r="A923" s="291"/>
      <c r="B923" s="216"/>
      <c r="C923" s="217"/>
      <c r="D923" s="218"/>
      <c r="E923" s="219"/>
      <c r="F923" s="220"/>
      <c r="G923" s="221"/>
      <c r="H923" s="35">
        <v>4</v>
      </c>
      <c r="I923" s="172"/>
      <c r="J923" s="36" t="str">
        <f xml:space="preserve">
IF(I923="","",
VLOOKUP(I923,'BD EMPRES'!$B$8:$C$507,2,FALSE))</f>
        <v/>
      </c>
      <c r="K923" s="178"/>
      <c r="L923" s="179"/>
      <c r="M923" s="179"/>
      <c r="N923" s="180"/>
      <c r="O923" s="223"/>
      <c r="P923" s="228"/>
      <c r="Q923" s="230"/>
      <c r="R923" s="232"/>
      <c r="S923" s="234"/>
      <c r="T923" s="236"/>
      <c r="U923" s="23"/>
      <c r="V923" s="122"/>
      <c r="W923" s="118"/>
      <c r="X923" s="118"/>
      <c r="Y923" s="118"/>
      <c r="Z923" s="118"/>
      <c r="AA923" s="118"/>
      <c r="AB923" s="118"/>
      <c r="AC923" s="118"/>
      <c r="AD923" s="132" t="str">
        <f t="shared" ref="AD923" si="3270" xml:space="preserve">
IF(T920&lt;&gt;"Preenchimento correto","",
IF(K923="","",
IF(M923="Não válido","",
K923)))</f>
        <v/>
      </c>
    </row>
    <row r="924" spans="1:30" ht="15" customHeight="1">
      <c r="A924" s="292"/>
      <c r="B924" s="216"/>
      <c r="C924" s="217"/>
      <c r="D924" s="218"/>
      <c r="E924" s="219"/>
      <c r="F924" s="220"/>
      <c r="G924" s="221"/>
      <c r="H924" s="37">
        <v>5</v>
      </c>
      <c r="I924" s="172"/>
      <c r="J924" s="38" t="str">
        <f xml:space="preserve">
IF(I924="","",
VLOOKUP(I924,'BD EMPRES'!$B$8:$C$507,2,FALSE))</f>
        <v/>
      </c>
      <c r="K924" s="183"/>
      <c r="L924" s="181"/>
      <c r="M924" s="181"/>
      <c r="N924" s="182"/>
      <c r="O924" s="224"/>
      <c r="P924" s="228"/>
      <c r="Q924" s="230"/>
      <c r="R924" s="232"/>
      <c r="S924" s="234"/>
      <c r="T924" s="236"/>
      <c r="U924" s="23"/>
      <c r="V924" s="133"/>
      <c r="W924" s="134"/>
      <c r="X924" s="134"/>
      <c r="Y924" s="134"/>
      <c r="Z924" s="134"/>
      <c r="AA924" s="134"/>
      <c r="AB924" s="134"/>
      <c r="AC924" s="134"/>
      <c r="AD924" s="135" t="str">
        <f t="shared" ref="AD924" si="3271" xml:space="preserve">
IF(T920&gt;"Preenchimento correto","",
IF(K924="","",
IF(M924="Não válido","",
K924)))</f>
        <v/>
      </c>
    </row>
    <row r="925" spans="1:30" ht="15" customHeight="1">
      <c r="A925" s="290"/>
      <c r="B925" s="216" t="str">
        <f>IF(OR('BD ITEM'!$Q195&lt;&gt;"Preenchimento correto"),"",'BD ITEM'!B195)</f>
        <v/>
      </c>
      <c r="C925" s="217" t="str">
        <f>IF(OR('BD ITEM'!$Q195&lt;&gt;"Preenchimento correto"),"",'BD ITEM'!C195)</f>
        <v/>
      </c>
      <c r="D925" s="218" t="str">
        <f>IF(OR('BD ITEM'!$Q195&lt;&gt;"Preenchimento correto"),"",'BD ITEM'!D195)</f>
        <v/>
      </c>
      <c r="E925" s="219" t="str">
        <f>IF(OR('BD ITEM'!$Q195&lt;&gt;"Preenchimento correto"),"",'BD ITEM'!J195)</f>
        <v/>
      </c>
      <c r="F925" s="220" t="str">
        <f>IF(OR('BD ITEM'!$Q195&lt;&gt;"Preenchimento correto"),"",'BD ITEM'!K195)</f>
        <v/>
      </c>
      <c r="G925" s="221" t="str">
        <f>IF(OR('BD ITEM'!$Q195&lt;&gt;"Preenchimento correto"),"",'BD ITEM'!L195)</f>
        <v/>
      </c>
      <c r="H925" s="39">
        <v>1</v>
      </c>
      <c r="I925" s="173"/>
      <c r="J925" s="34" t="str">
        <f xml:space="preserve">
IF(I925="","",
VLOOKUP(I925,'BD EMPRES'!$B$8:$C$507,2,FALSE))</f>
        <v/>
      </c>
      <c r="K925" s="175"/>
      <c r="L925" s="176"/>
      <c r="M925" s="176"/>
      <c r="N925" s="177"/>
      <c r="O925" s="222"/>
      <c r="P925" s="228" t="str">
        <f t="shared" ref="P925" si="3272" xml:space="preserve">
IF(AND(K925="",K926="",K927="",K928="",K929=""),"",
COUNTIFS(K925:K929,"&lt;&gt;""",M925:M929,"=Válido"))</f>
        <v/>
      </c>
      <c r="Q925" s="230" t="str">
        <f t="shared" ref="Q925" si="3273" xml:space="preserve">
IF(T925&lt;&gt;"Preenchimento correto","",
IF(P925=1,0,
IF(P925=0,"",
IF(P925="","",
ROUND(_xlfn.STDEV.S(AD925:AD929)/AVERAGE(AD925:AD929),4)))))</f>
        <v/>
      </c>
      <c r="R925" s="232" t="str">
        <f t="shared" ref="R925" si="3274" xml:space="preserve">
IF(T925&lt;&gt;"Preenchimento correto","",
IF(P925="","",
IF(P925=0,"",
IF(O925="","",
IF(O925="Menor valor",MIN(AD925:AD929),
IF(AND(O925="Tend. central",Q925&lt;=0.25),ROUND(AVERAGE(AD925:AD929),2),
IF(AND(O925="Tend. central",Q925&gt;0.25),ROUND(MEDIAN(AD925:AD929),2))))))))</f>
        <v/>
      </c>
      <c r="S925" s="234" t="str">
        <f t="shared" ref="S925" si="3275" xml:space="preserve">
IF(T925&lt;&gt;"Preenchimento correto","",
IF(O925="","",
IF(P925="","",
IF(P925=0,"",
IF(OR(G925="",R925=""),"",
G925*R925)))))</f>
        <v/>
      </c>
      <c r="T925" s="236" t="str">
        <f t="shared" ref="T925" si="3276" xml:space="preserve">
IF(AND(A925="",B925="",I925="",I926="",I927="",I928="",I929="",K925="",K926="",K927="",K928="",K929="",L925="",L926="",L927="",L928="",L929="",M925="",M926="",M927="",M928="",M929="",O925=""),"",
IF(A925="","Preenchimento incompleto: falta informar o ID SEC - B01.01",
IF(AND(A925&lt;&gt;"",B925&lt;&gt;"",I925="",I926="",I927="",I928="",I929="",K925="",K926="",K927="",K928="",K929="",L925="",L926="",L927="",L928="",L929="",M925="",M926="",M927="",M928="",M929="",O925=""),"Preenchimento incompleto: item sem nenhuma informação de empresa e preço e fonte de preço e validade do orçamento e modalidade de cálculo - B02.01",
IF(AND(B925="",OR(I925&lt;&gt;"",I926&lt;&gt;"",I927&lt;&gt;"",I928&lt;&gt;"",I929&lt;&gt;"",K925&lt;&gt;"",K926&lt;&gt;"",K927&lt;&gt;"",K928&lt;&gt;"",K929&lt;&gt;"",L925&lt;&gt;"",L926&lt;&gt;"",L927&lt;&gt;"",L928&lt;&gt;"",L929&lt;&gt;"",M925&lt;&gt;"",M926&lt;&gt;"",M927&lt;&gt;"",M928&lt;&gt;"",M929&lt;&gt;"",O925&lt;&gt;"")),"Erro: há empresa(s) e/ou preço(s) e/ou fonte(s) de preço e/ou validade(s) do orçamento e/ou modalidade de cálculo informados para item inexistente - B03.01",
IF(AND(I925&lt;&gt;"",OR(K925="",L925="",M925="",O925="")),"Preenchimento incompleto: empresa sem preço e(ou) fonte de preço e(ou) validade do orçamento e(ou) modalidade de cálculo associados - B04.01",
IF(AND(I926&lt;&gt;"",OR(K926="",L926="",M926="",O925="")),"Preenchimento incompleto: empresa sem preço e(ou) fonte de preço e(ou) validade do orçamento e(ou) modalidade de cálculo associados - B04.02",
IF(AND(I927&lt;&gt;"",OR(K927="",L927="",M927="",O925="")),"Preenchimento incompleto: empresa sem preço e(ou) fonte de preço e(ou) validade do orçamento e(ou) modalidade de cálculo associados - B04.03",
IF(AND(I928&lt;&gt;"",OR(K928="",L928="",M928="",O925="")),"Preenchimento incompleto: empresa sem preço e(ou) fonte de preço e(ou) validade do orçamento e(ou) modalidade de cálculo associados - B04.04",
IF(AND(I929&lt;&gt;"",OR(K929="",L929="",M929="",O925="")),"Preenchimento incompleto: empresa sem preço e(ou) fonte de preço e(ou) validade do orçamento e(ou) modalidade de cálculo associados - B04.05",
IF(AND(K925&lt;&gt;"",OR(I925="",L925="",M925="",O925="")),"Preenchimento incompleto: preço sem empresa e(ou) fonte do preço associados e(ou) validade do orçamento e(ou) modalidade de cálculo associados - B05.01",
IF(AND(K926&lt;&gt;"",OR(I926="",L926="",M926="",O925="")),"Preenchimento incompleto: preço sem empresa e(ou) fonte do preço associados e(ou) validade do orçamento e(ou) modalidade de cálculo associados - B05.02",
IF(AND(K927&lt;&gt;"",OR(I927="",L927="",M927="",O925="")),"Preenchimento incompleto: preço sem empresa e(ou) fonte do preço associados e(ou) validade do orçamento e(ou) modalidade de cálculo associados - B05.03",
IF(AND(K928&lt;&gt;"",OR(I928="",L928="",M928="",O925="")),"Preenchimento incompleto: preço sem empresa e(ou) fonte do preço associados e(ou) validade do orçamento e(ou) modalidade de cálculo associados - B05.04",
IF(AND(K929&lt;&gt;"",OR(I929="",L929="",M929="",O925="")),"Preenchimento incompleto: preço sem empresa e(ou) fonte do preço associados e(ou) validade do orçamento e(ou) modalidade de cálculo associados - B05.05",
IF(AND(L925&lt;&gt;"",OR(K925="",I925="",M925="",O925="")),"Preenchimento incompleto: fonte do preço sem empresa e(ou) preço associados e(ou) validade do orçamento e(ou) modalidade de cálculo associados - B06.01",
IF(AND(L926&lt;&gt;"",OR(K926="",I926="",M926="",O925="")),"Preenchimento incompleto: fonte do preço sem empresa e(ou) preço associados e(ou) validade do orçamento e(ou) modalidade de cálculo associados - B06.02",
IF(AND(L927&lt;&gt;"",OR(K927="",I927="",M927="",O925="")),"Preenchimento incompleto: fonte do preço sem empresa e(ou) preço associados e(ou) validade do orçamento e(ou) modalidade de cálculo associados - B06.03",
IF(AND(L928&lt;&gt;"",OR(K928="",I928="",M928="",O925="")),"Preenchimento incompleto: fonte do preço sem empresa e(ou) preço associados e(ou) validade do orçamento e(ou) modalidade de cálculo associados - B06.04",
IF(AND(L929&lt;&gt;"",OR(K929="",I929="",M929="",O925="")),"Preenchimento incompleto: fonte do preço sem empresa e(ou) preço associados e(ou) validade do orçamento e(ou) modalidade de cálculo associados - B06.05",
IF(AND(M925&lt;&gt;"",OR(K925="",I925="",L925="",O925="")),"Preenchimento incompleto: validade do orçamento sem empresa e(ou) preço associados e(ou) fonte do preço e(ou) modalidade de cálculo associados - B07.01",
IF(AND(M926&lt;&gt;"",OR(K926="",I926="",L926="",O925="")),"Preenchimento incompleto: validade do orçamento sem empresa e(ou) preço associados e(ou) fonte do preço e(ou) modalidade de cálculo associados - B07.02",
IF(AND(M927&lt;&gt;"",OR(K927="",I927="",L927="",O925="")),"Preenchimento incompleto: validade do orçamento sem empresa e(ou) preço associados e(ou) fonte do preço e(ou) modalidade de cálculo associados - B07.03",
IF(AND(M928&lt;&gt;"",OR(K928="",I928="",L928="",O925="")),"Preenchimento incompleto: validade do orçamento sem empresa e(ou) preço associados e(ou) fonte do preço e(ou) modalidade de cálculo associados - B07.04",
IF(AND(M929&lt;&gt;"",OR(K929="",I929="",L929="",O925="")),"Preenchimento incompleto: validade do orçamento sem empresa e(ou) preço associados e(ou) fonte do preço e(ou) modalidade de cálculo associados - B07.05",
IF(O925="","Preenchimento incompleto: modalidade de cálculo não informada - B08.01",
IF(V925="Erro: há repetição de empresa de mídia especializada para o item sendo precificado - B09.01a05","Erro: há repetição de empresa de mídia especializada para o item sendo precificado - B09.01a05",
IF(W925="Erro: há repetição de empresa de orçamento de empresa para o item sendo precificado - B10.01a05","Erro: há repetição de empresa de orçamento de empresa para o item sendo precificado - B10.01a05",
IF(X925="Erro: a fonte de preços informada é incompatível com compras governamentais - B11.01a05","Erro: a fonte de preços informada é incompatível com compras governamentais - B11.01a05",
IF(Y925="Erro: a fonte de preços informada é incompatível com compras governamentais - B12.01a05","Erro: a fonte de preços informada é incompatível com compras governamentais - B12.01a05",
IF(Z925="Erro: há linhas sendo puladas - B13.01a04","Erro: há linhas sendo puladas - B13.01a04",
IF(AA925="Erro: há linhas sendo puladas - B14.01a05","Erro: há linhas sendo puladas - B14.01a05",
IF(AB925="Erro: há linhas sendo puladas - B15.01a05","Erro: há linhas sendo puladas - B15.01a05",
IF(AC925="Erro: há linhas sendo puladas - B16.01a05","Erro: há linhas sendo puladas - B16.01a05",
IF(AND(P925&lt;&gt;"",P925=0),"Preenchimento incompleto: número de propostas válidas igual a zero - B17.01",
"Preenchimento correto"))))))))))))))))))))))))))))))))))</f>
        <v/>
      </c>
      <c r="U925" s="23"/>
      <c r="V925" s="121" t="str">
        <f t="shared" ref="V925" si="3277" xml:space="preserve">
IF(COUNTIFS(I925:I929,I925,L925:L929,"=Mídia especializada")&gt;1,"Erro: há repetição de empresa de mídia especializada para o item sendo precificado - B09.01a05",
IF(COUNTIFS(I925:I929,I926,L925:L929,"=Mídia especializada")&gt;1,"Erro: há repetição de empresa de mídia especializada para o item sendo precificado - B09.01a05",
IF(COUNTIFS(I925:I929,I927,L925:L929,"=Mídia especializada")&gt;1,"Erro: há repetição de empresa de mídia especializada para o item sendo precificado - B09.01a05",
IF(COUNTIFS(I925:I929,I928,L925:L929,"=Mídia especializada")&gt;1,"Erro: há repetição de empresa de mídia especializada para o item sendo precificado - B09.01a05",
IF(COUNTIFS(I925:I929,I929,L925:L929,"=Mídia especializada")&gt;1,"Erro: há repetição de empresa de mídia especializada para o item sendo precificado - B09.01a05",
"***")))))</f>
        <v>***</v>
      </c>
      <c r="W925" s="119" t="str">
        <f t="shared" ref="W925" si="3278" xml:space="preserve">
IF(COUNTIFS(I925:I929,I925,L925:L929,"=Orçamento de empresa")&gt;1,"Erro: há repetição de empresa de orçamento de empresa para o item sendo precificado - B10.01a05",
IF(COUNTIFS(I925:I929,I926,L925:L929,"=Orçamento de empresa")&gt;1,"Erro: há repetição de empresa de orçamento de empresa para o item sendo precificado - B10.01a05",
IF(COUNTIFS(I925:I929,I927,L925:L929,"=Orçamento de empresa")&gt;1,"Erro: há repetição de empresa de orçamento de empresa para o item sendo precificado - B10.01a05",
IF(COUNTIFS(I925:I929,I928,L925:L929,"=Orçamento de empresa")&gt;1,"Erro: há repetição de empresa de orçamento de empresa para o item sendo precificado - B10.01a05",
IF(COUNTIFS(I925:I929,I929,L925:L929,"=Orçamento de empresa")&gt;1,"Erro: há repetição de empresa de orçamento de empresa para o item sendo precificado - B10.01a05",
"***")))))</f>
        <v>***</v>
      </c>
      <c r="X925" s="119" t="str">
        <f t="shared" ref="X925" si="3279" xml:space="preserve">
IF(AND(I925="Compras governamentais",K925&lt;&gt;"",L925="Orçamento de empresa"),"Erro: a fonte de preços informada é incompatível com compras governamentais - B11.01a05",
IF(AND(I926="Compras governamentais",K926&lt;&gt;"",L926="Orçamento de empresa"),"Erro: a fonte de preços informada é incompatível com compras governamentais - B11.01a05",
IF(AND(I927="Compras governamentais",K927&lt;&gt;"",L927="Orçamento de empresa"),"Erro: a fonte de preços informada é incompatível com compras governamentais - B11.01a05",
IF(AND(I928="Compras governamentais",K928&lt;&gt;"",L928="Orçamento de empresa"),"Erro: a fonte de preços informada é incompatível com compras governamentais - B11.01a05",
IF(AND(I929="Compras governamentais",K929&lt;&gt;"",L929="Orçamento de empresa"),"Erro: a fonte de preços informada é incompatível com compras governamentais - B11.01a05",
"***")))))</f>
        <v>***</v>
      </c>
      <c r="Y925" s="119" t="str">
        <f t="shared" ref="Y925" si="3280" xml:space="preserve">
IF(AND(I925="Compras governamentais",K925&lt;&gt;"",L925="Mídia especializada"),"Erro: a fonte de preços informada é incompatível com compras governamentais - B12.01a05",
IF(AND(I926="Compras governamentais",K926&lt;&gt;"",L926="Mídia especializada"),"Erro: a fonte de preços informada é incompatível com compras governamentais - B12.01a05",
IF(AND(I927="Compras governamentais",K927&lt;&gt;"",L927="Mídia especializada"),"Erro: a fonte de preços informada é incompatível com compras governamentais - B12.01a05",
IF(AND(I928="Compras governamentais",K928&lt;&gt;"",L928="Mídia especializada"),"Erro: a fonte de preços informada é incompatível com compras governamentais - B12.01a05",
IF(AND(I929="Compras governamentais",K929&lt;&gt;"",L929="Mídia especializada"),"Erro: a fonte de preços informada é incompatível com compras governamentais - B12.01a05",
"***")))))</f>
        <v>***</v>
      </c>
      <c r="Z925" s="119" t="str">
        <f t="shared" ref="Z925" si="3281" xml:space="preserve">
IF(AND(I926&lt;&gt;"",OR(I925="")),"Erro: há linhas sendo puladas - B13.01a04",
IF(AND(I927&lt;&gt;"",OR(I925="",I926="")),"Erro: há linhas sendo puladas - B13.01a04",
IF(AND(I928&lt;&gt;"",OR(I925="",I926="",I927="")),"Erro: há linhas sendo puladas - B13.01a04",
IF(AND(I929&lt;&gt;"",OR(I925="",I926="",I927="",I928="")),"Erro: há linhas sendo puladas - B13.01a04",
"***"))))</f>
        <v>***</v>
      </c>
      <c r="AA925" s="119" t="str">
        <f t="shared" ref="AA925" si="3282" xml:space="preserve">
IF(AND(K926&lt;&gt;"",OR(K925="")),"Erro: há linhas sendo puladas - B14.01a05",
IF(AND(K927&lt;&gt;"",OR(K925="",K926="")),"Erro: há linhas sendo puladas - B14.01a05",
IF(AND(K928&lt;&gt;"",OR(K925="",K926="",K927="")),"Erro: há linhas sendo puladas - B14.01a05",
IF(AND(K929&lt;&gt;"",OR(K925="",K926="",K927="",K928="")),"Erro: há linhas sendo puladas - B14.01a05",
"***"))))</f>
        <v>***</v>
      </c>
      <c r="AB925" s="119" t="str">
        <f t="shared" ref="AB925" si="3283" xml:space="preserve">
IF(AND(L926&lt;&gt;"",OR(L925="")),"Erro: há linhas sendo puladas - B15.01a05",
IF(AND(L927&lt;&gt;"",OR(L925="",L926="")),"Erro: há linhas sendo puladas - B15.01a05",
IF(AND(L928&lt;&gt;"",OR(L925="",L926="",L927="")),"Erro: há linhas sendo puladas - B15.01a05",
IF(AND(L929&lt;&gt;"",OR(L925="",L926="",L927="",L928="")),"Erro: há linhas sendo puladas - B15.01a05",
"***"))))</f>
        <v>***</v>
      </c>
      <c r="AC925" s="119" t="str">
        <f t="shared" ref="AC925" si="3284" xml:space="preserve">
IF(AND(M926&lt;&gt;"",OR(M925="")),"Erro: há linhas sendo puladas - B16.01a05",
IF(AND(M927&lt;&gt;"",OR(M925="",M926="")),"Erro: há linhas sendo puladas - B16.01a05",
IF(AND(M928&lt;&gt;"",OR(M925="",M926="",M927="")),"Erro: há linhas sendo puladas - B16.01a05",
IF(AND(M929&lt;&gt;"",OR(M925="",M926="",M927="",M928="")),"Erro: há linhas sendo puladas - B16.01a05",
"***"))))</f>
        <v>***</v>
      </c>
      <c r="AD925" s="131" t="str">
        <f t="shared" ref="AD925" si="3285" xml:space="preserve">
IF(T925&lt;&gt;"Preenchimento correto","",
IF(K925="","",
IF(M925="Não válido","",
K925)))</f>
        <v/>
      </c>
    </row>
    <row r="926" spans="1:30" ht="15" customHeight="1">
      <c r="A926" s="291"/>
      <c r="B926" s="216"/>
      <c r="C926" s="217"/>
      <c r="D926" s="218"/>
      <c r="E926" s="219"/>
      <c r="F926" s="220"/>
      <c r="G926" s="221"/>
      <c r="H926" s="35">
        <v>2</v>
      </c>
      <c r="I926" s="172"/>
      <c r="J926" s="36" t="str">
        <f xml:space="preserve">
IF(I926="","",
VLOOKUP(I926,'BD EMPRES'!$B$8:$C$507,2,FALSE))</f>
        <v/>
      </c>
      <c r="K926" s="178"/>
      <c r="L926" s="179"/>
      <c r="M926" s="179"/>
      <c r="N926" s="180"/>
      <c r="O926" s="223"/>
      <c r="P926" s="228"/>
      <c r="Q926" s="230"/>
      <c r="R926" s="232"/>
      <c r="S926" s="234"/>
      <c r="T926" s="236"/>
      <c r="U926" s="23"/>
      <c r="V926" s="122"/>
      <c r="W926" s="118"/>
      <c r="X926" s="118"/>
      <c r="Y926" s="118"/>
      <c r="Z926" s="118"/>
      <c r="AA926" s="118"/>
      <c r="AB926" s="118"/>
      <c r="AC926" s="118"/>
      <c r="AD926" s="132" t="str">
        <f t="shared" ref="AD926" si="3286" xml:space="preserve">
IF(T925&lt;&gt;"Preenchimento correto","",
IF(K926="","",
IF(M926="Não válido","",
K926)))</f>
        <v/>
      </c>
    </row>
    <row r="927" spans="1:30" ht="15" customHeight="1">
      <c r="A927" s="291"/>
      <c r="B927" s="216"/>
      <c r="C927" s="217"/>
      <c r="D927" s="218"/>
      <c r="E927" s="219"/>
      <c r="F927" s="220"/>
      <c r="G927" s="221"/>
      <c r="H927" s="35">
        <v>3</v>
      </c>
      <c r="I927" s="172"/>
      <c r="J927" s="36" t="str">
        <f xml:space="preserve">
IF(I927="","",
VLOOKUP(I927,'BD EMPRES'!$B$8:$C$507,2,FALSE))</f>
        <v/>
      </c>
      <c r="K927" s="178"/>
      <c r="L927" s="179"/>
      <c r="M927" s="179"/>
      <c r="N927" s="180"/>
      <c r="O927" s="223"/>
      <c r="P927" s="228"/>
      <c r="Q927" s="230"/>
      <c r="R927" s="232"/>
      <c r="S927" s="234"/>
      <c r="T927" s="236"/>
      <c r="U927" s="23"/>
      <c r="V927" s="122"/>
      <c r="W927" s="118"/>
      <c r="X927" s="118"/>
      <c r="Y927" s="118"/>
      <c r="Z927" s="118"/>
      <c r="AA927" s="118"/>
      <c r="AB927" s="118"/>
      <c r="AC927" s="118"/>
      <c r="AD927" s="132" t="str">
        <f t="shared" ref="AD927" si="3287" xml:space="preserve">
IF(T925&lt;&gt;"Preenchimento correto","",
IF(K927="","",
IF(M927="Não válido","",
K927)))</f>
        <v/>
      </c>
    </row>
    <row r="928" spans="1:30" ht="15" customHeight="1">
      <c r="A928" s="291"/>
      <c r="B928" s="216"/>
      <c r="C928" s="217"/>
      <c r="D928" s="218"/>
      <c r="E928" s="219"/>
      <c r="F928" s="220"/>
      <c r="G928" s="221"/>
      <c r="H928" s="35">
        <v>4</v>
      </c>
      <c r="I928" s="172"/>
      <c r="J928" s="36" t="str">
        <f xml:space="preserve">
IF(I928="","",
VLOOKUP(I928,'BD EMPRES'!$B$8:$C$507,2,FALSE))</f>
        <v/>
      </c>
      <c r="K928" s="178"/>
      <c r="L928" s="179"/>
      <c r="M928" s="179"/>
      <c r="N928" s="180"/>
      <c r="O928" s="223"/>
      <c r="P928" s="228"/>
      <c r="Q928" s="230"/>
      <c r="R928" s="232"/>
      <c r="S928" s="234"/>
      <c r="T928" s="236"/>
      <c r="U928" s="23"/>
      <c r="V928" s="122"/>
      <c r="W928" s="118"/>
      <c r="X928" s="118"/>
      <c r="Y928" s="118"/>
      <c r="Z928" s="118"/>
      <c r="AA928" s="118"/>
      <c r="AB928" s="118"/>
      <c r="AC928" s="118"/>
      <c r="AD928" s="132" t="str">
        <f t="shared" ref="AD928" si="3288" xml:space="preserve">
IF(T925&lt;&gt;"Preenchimento correto","",
IF(K928="","",
IF(M928="Não válido","",
K928)))</f>
        <v/>
      </c>
    </row>
    <row r="929" spans="1:30" ht="15" customHeight="1">
      <c r="A929" s="292"/>
      <c r="B929" s="216"/>
      <c r="C929" s="217"/>
      <c r="D929" s="218"/>
      <c r="E929" s="219"/>
      <c r="F929" s="220"/>
      <c r="G929" s="221"/>
      <c r="H929" s="37">
        <v>5</v>
      </c>
      <c r="I929" s="172"/>
      <c r="J929" s="38" t="str">
        <f xml:space="preserve">
IF(I929="","",
VLOOKUP(I929,'BD EMPRES'!$B$8:$C$507,2,FALSE))</f>
        <v/>
      </c>
      <c r="K929" s="183"/>
      <c r="L929" s="181"/>
      <c r="M929" s="181"/>
      <c r="N929" s="182"/>
      <c r="O929" s="224"/>
      <c r="P929" s="228"/>
      <c r="Q929" s="230"/>
      <c r="R929" s="232"/>
      <c r="S929" s="234"/>
      <c r="T929" s="236"/>
      <c r="U929" s="23"/>
      <c r="V929" s="133"/>
      <c r="W929" s="134"/>
      <c r="X929" s="134"/>
      <c r="Y929" s="134"/>
      <c r="Z929" s="134"/>
      <c r="AA929" s="134"/>
      <c r="AB929" s="134"/>
      <c r="AC929" s="134"/>
      <c r="AD929" s="135" t="str">
        <f t="shared" ref="AD929" si="3289" xml:space="preserve">
IF(T925&gt;"Preenchimento correto","",
IF(K929="","",
IF(M929="Não válido","",
K929)))</f>
        <v/>
      </c>
    </row>
    <row r="930" spans="1:30" ht="15" customHeight="1">
      <c r="A930" s="290"/>
      <c r="B930" s="216" t="str">
        <f>IF(OR('BD ITEM'!$Q196&lt;&gt;"Preenchimento correto"),"",'BD ITEM'!B196)</f>
        <v/>
      </c>
      <c r="C930" s="217" t="str">
        <f>IF(OR('BD ITEM'!$Q196&lt;&gt;"Preenchimento correto"),"",'BD ITEM'!C196)</f>
        <v/>
      </c>
      <c r="D930" s="218" t="str">
        <f>IF(OR('BD ITEM'!$Q196&lt;&gt;"Preenchimento correto"),"",'BD ITEM'!D196)</f>
        <v/>
      </c>
      <c r="E930" s="219" t="str">
        <f>IF(OR('BD ITEM'!$Q196&lt;&gt;"Preenchimento correto"),"",'BD ITEM'!J196)</f>
        <v/>
      </c>
      <c r="F930" s="220" t="str">
        <f>IF(OR('BD ITEM'!$Q196&lt;&gt;"Preenchimento correto"),"",'BD ITEM'!K196)</f>
        <v/>
      </c>
      <c r="G930" s="221" t="str">
        <f>IF(OR('BD ITEM'!$Q196&lt;&gt;"Preenchimento correto"),"",'BD ITEM'!L196)</f>
        <v/>
      </c>
      <c r="H930" s="39">
        <v>1</v>
      </c>
      <c r="I930" s="173"/>
      <c r="J930" s="34" t="str">
        <f xml:space="preserve">
IF(I930="","",
VLOOKUP(I930,'BD EMPRES'!$B$8:$C$507,2,FALSE))</f>
        <v/>
      </c>
      <c r="K930" s="175"/>
      <c r="L930" s="176"/>
      <c r="M930" s="176"/>
      <c r="N930" s="177"/>
      <c r="O930" s="222"/>
      <c r="P930" s="228" t="str">
        <f t="shared" ref="P930" si="3290" xml:space="preserve">
IF(AND(K930="",K931="",K932="",K933="",K934=""),"",
COUNTIFS(K930:K934,"&lt;&gt;""",M930:M934,"=Válido"))</f>
        <v/>
      </c>
      <c r="Q930" s="230" t="str">
        <f t="shared" ref="Q930" si="3291" xml:space="preserve">
IF(T930&lt;&gt;"Preenchimento correto","",
IF(P930=1,0,
IF(P930=0,"",
IF(P930="","",
ROUND(_xlfn.STDEV.S(AD930:AD934)/AVERAGE(AD930:AD934),4)))))</f>
        <v/>
      </c>
      <c r="R930" s="232" t="str">
        <f t="shared" ref="R930" si="3292" xml:space="preserve">
IF(T930&lt;&gt;"Preenchimento correto","",
IF(P930="","",
IF(P930=0,"",
IF(O930="","",
IF(O930="Menor valor",MIN(AD930:AD934),
IF(AND(O930="Tend. central",Q930&lt;=0.25),ROUND(AVERAGE(AD930:AD934),2),
IF(AND(O930="Tend. central",Q930&gt;0.25),ROUND(MEDIAN(AD930:AD934),2))))))))</f>
        <v/>
      </c>
      <c r="S930" s="234" t="str">
        <f t="shared" ref="S930" si="3293" xml:space="preserve">
IF(T930&lt;&gt;"Preenchimento correto","",
IF(O930="","",
IF(P930="","",
IF(P930=0,"",
IF(OR(G930="",R930=""),"",
G930*R930)))))</f>
        <v/>
      </c>
      <c r="T930" s="236" t="str">
        <f t="shared" ref="T930" si="3294" xml:space="preserve">
IF(AND(A930="",B930="",I930="",I931="",I932="",I933="",I934="",K930="",K931="",K932="",K933="",K934="",L930="",L931="",L932="",L933="",L934="",M930="",M931="",M932="",M933="",M934="",O930=""),"",
IF(A930="","Preenchimento incompleto: falta informar o ID SEC - B01.01",
IF(AND(A930&lt;&gt;"",B930&lt;&gt;"",I930="",I931="",I932="",I933="",I934="",K930="",K931="",K932="",K933="",K934="",L930="",L931="",L932="",L933="",L934="",M930="",M931="",M932="",M933="",M934="",O930=""),"Preenchimento incompleto: item sem nenhuma informação de empresa e preço e fonte de preço e validade do orçamento e modalidade de cálculo - B02.01",
IF(AND(B930="",OR(I930&lt;&gt;"",I931&lt;&gt;"",I932&lt;&gt;"",I933&lt;&gt;"",I934&lt;&gt;"",K930&lt;&gt;"",K931&lt;&gt;"",K932&lt;&gt;"",K933&lt;&gt;"",K934&lt;&gt;"",L930&lt;&gt;"",L931&lt;&gt;"",L932&lt;&gt;"",L933&lt;&gt;"",L934&lt;&gt;"",M930&lt;&gt;"",M931&lt;&gt;"",M932&lt;&gt;"",M933&lt;&gt;"",M934&lt;&gt;"",O930&lt;&gt;"")),"Erro: há empresa(s) e/ou preço(s) e/ou fonte(s) de preço e/ou validade(s) do orçamento e/ou modalidade de cálculo informados para item inexistente - B03.01",
IF(AND(I930&lt;&gt;"",OR(K930="",L930="",M930="",O930="")),"Preenchimento incompleto: empresa sem preço e(ou) fonte de preço e(ou) validade do orçamento e(ou) modalidade de cálculo associados - B04.01",
IF(AND(I931&lt;&gt;"",OR(K931="",L931="",M931="",O930="")),"Preenchimento incompleto: empresa sem preço e(ou) fonte de preço e(ou) validade do orçamento e(ou) modalidade de cálculo associados - B04.02",
IF(AND(I932&lt;&gt;"",OR(K932="",L932="",M932="",O930="")),"Preenchimento incompleto: empresa sem preço e(ou) fonte de preço e(ou) validade do orçamento e(ou) modalidade de cálculo associados - B04.03",
IF(AND(I933&lt;&gt;"",OR(K933="",L933="",M933="",O930="")),"Preenchimento incompleto: empresa sem preço e(ou) fonte de preço e(ou) validade do orçamento e(ou) modalidade de cálculo associados - B04.04",
IF(AND(I934&lt;&gt;"",OR(K934="",L934="",M934="",O930="")),"Preenchimento incompleto: empresa sem preço e(ou) fonte de preço e(ou) validade do orçamento e(ou) modalidade de cálculo associados - B04.05",
IF(AND(K930&lt;&gt;"",OR(I930="",L930="",M930="",O930="")),"Preenchimento incompleto: preço sem empresa e(ou) fonte do preço associados e(ou) validade do orçamento e(ou) modalidade de cálculo associados - B05.01",
IF(AND(K931&lt;&gt;"",OR(I931="",L931="",M931="",O930="")),"Preenchimento incompleto: preço sem empresa e(ou) fonte do preço associados e(ou) validade do orçamento e(ou) modalidade de cálculo associados - B05.02",
IF(AND(K932&lt;&gt;"",OR(I932="",L932="",M932="",O930="")),"Preenchimento incompleto: preço sem empresa e(ou) fonte do preço associados e(ou) validade do orçamento e(ou) modalidade de cálculo associados - B05.03",
IF(AND(K933&lt;&gt;"",OR(I933="",L933="",M933="",O930="")),"Preenchimento incompleto: preço sem empresa e(ou) fonte do preço associados e(ou) validade do orçamento e(ou) modalidade de cálculo associados - B05.04",
IF(AND(K934&lt;&gt;"",OR(I934="",L934="",M934="",O930="")),"Preenchimento incompleto: preço sem empresa e(ou) fonte do preço associados e(ou) validade do orçamento e(ou) modalidade de cálculo associados - B05.05",
IF(AND(L930&lt;&gt;"",OR(K930="",I930="",M930="",O930="")),"Preenchimento incompleto: fonte do preço sem empresa e(ou) preço associados e(ou) validade do orçamento e(ou) modalidade de cálculo associados - B06.01",
IF(AND(L931&lt;&gt;"",OR(K931="",I931="",M931="",O930="")),"Preenchimento incompleto: fonte do preço sem empresa e(ou) preço associados e(ou) validade do orçamento e(ou) modalidade de cálculo associados - B06.02",
IF(AND(L932&lt;&gt;"",OR(K932="",I932="",M932="",O930="")),"Preenchimento incompleto: fonte do preço sem empresa e(ou) preço associados e(ou) validade do orçamento e(ou) modalidade de cálculo associados - B06.03",
IF(AND(L933&lt;&gt;"",OR(K933="",I933="",M933="",O930="")),"Preenchimento incompleto: fonte do preço sem empresa e(ou) preço associados e(ou) validade do orçamento e(ou) modalidade de cálculo associados - B06.04",
IF(AND(L934&lt;&gt;"",OR(K934="",I934="",M934="",O930="")),"Preenchimento incompleto: fonte do preço sem empresa e(ou) preço associados e(ou) validade do orçamento e(ou) modalidade de cálculo associados - B06.05",
IF(AND(M930&lt;&gt;"",OR(K930="",I930="",L930="",O930="")),"Preenchimento incompleto: validade do orçamento sem empresa e(ou) preço associados e(ou) fonte do preço e(ou) modalidade de cálculo associados - B07.01",
IF(AND(M931&lt;&gt;"",OR(K931="",I931="",L931="",O930="")),"Preenchimento incompleto: validade do orçamento sem empresa e(ou) preço associados e(ou) fonte do preço e(ou) modalidade de cálculo associados - B07.02",
IF(AND(M932&lt;&gt;"",OR(K932="",I932="",L932="",O930="")),"Preenchimento incompleto: validade do orçamento sem empresa e(ou) preço associados e(ou) fonte do preço e(ou) modalidade de cálculo associados - B07.03",
IF(AND(M933&lt;&gt;"",OR(K933="",I933="",L933="",O930="")),"Preenchimento incompleto: validade do orçamento sem empresa e(ou) preço associados e(ou) fonte do preço e(ou) modalidade de cálculo associados - B07.04",
IF(AND(M934&lt;&gt;"",OR(K934="",I934="",L934="",O930="")),"Preenchimento incompleto: validade do orçamento sem empresa e(ou) preço associados e(ou) fonte do preço e(ou) modalidade de cálculo associados - B07.05",
IF(O930="","Preenchimento incompleto: modalidade de cálculo não informada - B08.01",
IF(V930="Erro: há repetição de empresa de mídia especializada para o item sendo precificado - B09.01a05","Erro: há repetição de empresa de mídia especializada para o item sendo precificado - B09.01a05",
IF(W930="Erro: há repetição de empresa de orçamento de empresa para o item sendo precificado - B10.01a05","Erro: há repetição de empresa de orçamento de empresa para o item sendo precificado - B10.01a05",
IF(X930="Erro: a fonte de preços informada é incompatível com compras governamentais - B11.01a05","Erro: a fonte de preços informada é incompatível com compras governamentais - B11.01a05",
IF(Y930="Erro: a fonte de preços informada é incompatível com compras governamentais - B12.01a05","Erro: a fonte de preços informada é incompatível com compras governamentais - B12.01a05",
IF(Z930="Erro: há linhas sendo puladas - B13.01a04","Erro: há linhas sendo puladas - B13.01a04",
IF(AA930="Erro: há linhas sendo puladas - B14.01a05","Erro: há linhas sendo puladas - B14.01a05",
IF(AB930="Erro: há linhas sendo puladas - B15.01a05","Erro: há linhas sendo puladas - B15.01a05",
IF(AC930="Erro: há linhas sendo puladas - B16.01a05","Erro: há linhas sendo puladas - B16.01a05",
IF(AND(P930&lt;&gt;"",P930=0),"Preenchimento incompleto: número de propostas válidas igual a zero - B17.01",
"Preenchimento correto"))))))))))))))))))))))))))))))))))</f>
        <v/>
      </c>
      <c r="U930" s="23"/>
      <c r="V930" s="121" t="str">
        <f t="shared" ref="V930" si="3295" xml:space="preserve">
IF(COUNTIFS(I930:I934,I930,L930:L934,"=Mídia especializada")&gt;1,"Erro: há repetição de empresa de mídia especializada para o item sendo precificado - B09.01a05",
IF(COUNTIFS(I930:I934,I931,L930:L934,"=Mídia especializada")&gt;1,"Erro: há repetição de empresa de mídia especializada para o item sendo precificado - B09.01a05",
IF(COUNTIFS(I930:I934,I932,L930:L934,"=Mídia especializada")&gt;1,"Erro: há repetição de empresa de mídia especializada para o item sendo precificado - B09.01a05",
IF(COUNTIFS(I930:I934,I933,L930:L934,"=Mídia especializada")&gt;1,"Erro: há repetição de empresa de mídia especializada para o item sendo precificado - B09.01a05",
IF(COUNTIFS(I930:I934,I934,L930:L934,"=Mídia especializada")&gt;1,"Erro: há repetição de empresa de mídia especializada para o item sendo precificado - B09.01a05",
"***")))))</f>
        <v>***</v>
      </c>
      <c r="W930" s="119" t="str">
        <f t="shared" ref="W930" si="3296" xml:space="preserve">
IF(COUNTIFS(I930:I934,I930,L930:L934,"=Orçamento de empresa")&gt;1,"Erro: há repetição de empresa de orçamento de empresa para o item sendo precificado - B10.01a05",
IF(COUNTIFS(I930:I934,I931,L930:L934,"=Orçamento de empresa")&gt;1,"Erro: há repetição de empresa de orçamento de empresa para o item sendo precificado - B10.01a05",
IF(COUNTIFS(I930:I934,I932,L930:L934,"=Orçamento de empresa")&gt;1,"Erro: há repetição de empresa de orçamento de empresa para o item sendo precificado - B10.01a05",
IF(COUNTIFS(I930:I934,I933,L930:L934,"=Orçamento de empresa")&gt;1,"Erro: há repetição de empresa de orçamento de empresa para o item sendo precificado - B10.01a05",
IF(COUNTIFS(I930:I934,I934,L930:L934,"=Orçamento de empresa")&gt;1,"Erro: há repetição de empresa de orçamento de empresa para o item sendo precificado - B10.01a05",
"***")))))</f>
        <v>***</v>
      </c>
      <c r="X930" s="119" t="str">
        <f t="shared" ref="X930" si="3297" xml:space="preserve">
IF(AND(I930="Compras governamentais",K930&lt;&gt;"",L930="Orçamento de empresa"),"Erro: a fonte de preços informada é incompatível com compras governamentais - B11.01a05",
IF(AND(I931="Compras governamentais",K931&lt;&gt;"",L931="Orçamento de empresa"),"Erro: a fonte de preços informada é incompatível com compras governamentais - B11.01a05",
IF(AND(I932="Compras governamentais",K932&lt;&gt;"",L932="Orçamento de empresa"),"Erro: a fonte de preços informada é incompatível com compras governamentais - B11.01a05",
IF(AND(I933="Compras governamentais",K933&lt;&gt;"",L933="Orçamento de empresa"),"Erro: a fonte de preços informada é incompatível com compras governamentais - B11.01a05",
IF(AND(I934="Compras governamentais",K934&lt;&gt;"",L934="Orçamento de empresa"),"Erro: a fonte de preços informada é incompatível com compras governamentais - B11.01a05",
"***")))))</f>
        <v>***</v>
      </c>
      <c r="Y930" s="119" t="str">
        <f t="shared" ref="Y930" si="3298" xml:space="preserve">
IF(AND(I930="Compras governamentais",K930&lt;&gt;"",L930="Mídia especializada"),"Erro: a fonte de preços informada é incompatível com compras governamentais - B12.01a05",
IF(AND(I931="Compras governamentais",K931&lt;&gt;"",L931="Mídia especializada"),"Erro: a fonte de preços informada é incompatível com compras governamentais - B12.01a05",
IF(AND(I932="Compras governamentais",K932&lt;&gt;"",L932="Mídia especializada"),"Erro: a fonte de preços informada é incompatível com compras governamentais - B12.01a05",
IF(AND(I933="Compras governamentais",K933&lt;&gt;"",L933="Mídia especializada"),"Erro: a fonte de preços informada é incompatível com compras governamentais - B12.01a05",
IF(AND(I934="Compras governamentais",K934&lt;&gt;"",L934="Mídia especializada"),"Erro: a fonte de preços informada é incompatível com compras governamentais - B12.01a05",
"***")))))</f>
        <v>***</v>
      </c>
      <c r="Z930" s="119" t="str">
        <f t="shared" ref="Z930" si="3299" xml:space="preserve">
IF(AND(I931&lt;&gt;"",OR(I930="")),"Erro: há linhas sendo puladas - B13.01a04",
IF(AND(I932&lt;&gt;"",OR(I930="",I931="")),"Erro: há linhas sendo puladas - B13.01a04",
IF(AND(I933&lt;&gt;"",OR(I930="",I931="",I932="")),"Erro: há linhas sendo puladas - B13.01a04",
IF(AND(I934&lt;&gt;"",OR(I930="",I931="",I932="",I933="")),"Erro: há linhas sendo puladas - B13.01a04",
"***"))))</f>
        <v>***</v>
      </c>
      <c r="AA930" s="119" t="str">
        <f t="shared" ref="AA930" si="3300" xml:space="preserve">
IF(AND(K931&lt;&gt;"",OR(K930="")),"Erro: há linhas sendo puladas - B14.01a05",
IF(AND(K932&lt;&gt;"",OR(K930="",K931="")),"Erro: há linhas sendo puladas - B14.01a05",
IF(AND(K933&lt;&gt;"",OR(K930="",K931="",K932="")),"Erro: há linhas sendo puladas - B14.01a05",
IF(AND(K934&lt;&gt;"",OR(K930="",K931="",K932="",K933="")),"Erro: há linhas sendo puladas - B14.01a05",
"***"))))</f>
        <v>***</v>
      </c>
      <c r="AB930" s="119" t="str">
        <f t="shared" ref="AB930" si="3301" xml:space="preserve">
IF(AND(L931&lt;&gt;"",OR(L930="")),"Erro: há linhas sendo puladas - B15.01a05",
IF(AND(L932&lt;&gt;"",OR(L930="",L931="")),"Erro: há linhas sendo puladas - B15.01a05",
IF(AND(L933&lt;&gt;"",OR(L930="",L931="",L932="")),"Erro: há linhas sendo puladas - B15.01a05",
IF(AND(L934&lt;&gt;"",OR(L930="",L931="",L932="",L933="")),"Erro: há linhas sendo puladas - B15.01a05",
"***"))))</f>
        <v>***</v>
      </c>
      <c r="AC930" s="119" t="str">
        <f t="shared" ref="AC930" si="3302" xml:space="preserve">
IF(AND(M931&lt;&gt;"",OR(M930="")),"Erro: há linhas sendo puladas - B16.01a05",
IF(AND(M932&lt;&gt;"",OR(M930="",M931="")),"Erro: há linhas sendo puladas - B16.01a05",
IF(AND(M933&lt;&gt;"",OR(M930="",M931="",M932="")),"Erro: há linhas sendo puladas - B16.01a05",
IF(AND(M934&lt;&gt;"",OR(M930="",M931="",M932="",M933="")),"Erro: há linhas sendo puladas - B16.01a05",
"***"))))</f>
        <v>***</v>
      </c>
      <c r="AD930" s="131" t="str">
        <f t="shared" ref="AD930" si="3303" xml:space="preserve">
IF(T930&lt;&gt;"Preenchimento correto","",
IF(K930="","",
IF(M930="Não válido","",
K930)))</f>
        <v/>
      </c>
    </row>
    <row r="931" spans="1:30" ht="15" customHeight="1">
      <c r="A931" s="291"/>
      <c r="B931" s="216"/>
      <c r="C931" s="217"/>
      <c r="D931" s="218"/>
      <c r="E931" s="219"/>
      <c r="F931" s="220"/>
      <c r="G931" s="221"/>
      <c r="H931" s="35">
        <v>2</v>
      </c>
      <c r="I931" s="172"/>
      <c r="J931" s="36" t="str">
        <f xml:space="preserve">
IF(I931="","",
VLOOKUP(I931,'BD EMPRES'!$B$8:$C$507,2,FALSE))</f>
        <v/>
      </c>
      <c r="K931" s="178"/>
      <c r="L931" s="179"/>
      <c r="M931" s="179"/>
      <c r="N931" s="180"/>
      <c r="O931" s="223"/>
      <c r="P931" s="228"/>
      <c r="Q931" s="230"/>
      <c r="R931" s="232"/>
      <c r="S931" s="234"/>
      <c r="T931" s="236"/>
      <c r="U931" s="23"/>
      <c r="V931" s="122"/>
      <c r="W931" s="118"/>
      <c r="X931" s="118"/>
      <c r="Y931" s="118"/>
      <c r="Z931" s="118"/>
      <c r="AA931" s="118"/>
      <c r="AB931" s="118"/>
      <c r="AC931" s="118"/>
      <c r="AD931" s="132" t="str">
        <f t="shared" ref="AD931" si="3304" xml:space="preserve">
IF(T930&lt;&gt;"Preenchimento correto","",
IF(K931="","",
IF(M931="Não válido","",
K931)))</f>
        <v/>
      </c>
    </row>
    <row r="932" spans="1:30" ht="15" customHeight="1">
      <c r="A932" s="291"/>
      <c r="B932" s="216"/>
      <c r="C932" s="217"/>
      <c r="D932" s="218"/>
      <c r="E932" s="219"/>
      <c r="F932" s="220"/>
      <c r="G932" s="221"/>
      <c r="H932" s="35">
        <v>3</v>
      </c>
      <c r="I932" s="172"/>
      <c r="J932" s="36" t="str">
        <f xml:space="preserve">
IF(I932="","",
VLOOKUP(I932,'BD EMPRES'!$B$8:$C$507,2,FALSE))</f>
        <v/>
      </c>
      <c r="K932" s="178"/>
      <c r="L932" s="179"/>
      <c r="M932" s="179"/>
      <c r="N932" s="180"/>
      <c r="O932" s="223"/>
      <c r="P932" s="228"/>
      <c r="Q932" s="230"/>
      <c r="R932" s="232"/>
      <c r="S932" s="234"/>
      <c r="T932" s="236"/>
      <c r="U932" s="23"/>
      <c r="V932" s="122"/>
      <c r="W932" s="118"/>
      <c r="X932" s="118"/>
      <c r="Y932" s="118"/>
      <c r="Z932" s="118"/>
      <c r="AA932" s="118"/>
      <c r="AB932" s="118"/>
      <c r="AC932" s="118"/>
      <c r="AD932" s="132" t="str">
        <f t="shared" ref="AD932" si="3305" xml:space="preserve">
IF(T930&lt;&gt;"Preenchimento correto","",
IF(K932="","",
IF(M932="Não válido","",
K932)))</f>
        <v/>
      </c>
    </row>
    <row r="933" spans="1:30" ht="15" customHeight="1">
      <c r="A933" s="291"/>
      <c r="B933" s="216"/>
      <c r="C933" s="217"/>
      <c r="D933" s="218"/>
      <c r="E933" s="219"/>
      <c r="F933" s="220"/>
      <c r="G933" s="221"/>
      <c r="H933" s="35">
        <v>4</v>
      </c>
      <c r="I933" s="172"/>
      <c r="J933" s="36" t="str">
        <f xml:space="preserve">
IF(I933="","",
VLOOKUP(I933,'BD EMPRES'!$B$8:$C$507,2,FALSE))</f>
        <v/>
      </c>
      <c r="K933" s="178"/>
      <c r="L933" s="179"/>
      <c r="M933" s="179"/>
      <c r="N933" s="180"/>
      <c r="O933" s="223"/>
      <c r="P933" s="228"/>
      <c r="Q933" s="230"/>
      <c r="R933" s="232"/>
      <c r="S933" s="234"/>
      <c r="T933" s="236"/>
      <c r="U933" s="23"/>
      <c r="V933" s="122"/>
      <c r="W933" s="118"/>
      <c r="X933" s="118"/>
      <c r="Y933" s="118"/>
      <c r="Z933" s="118"/>
      <c r="AA933" s="118"/>
      <c r="AB933" s="118"/>
      <c r="AC933" s="118"/>
      <c r="AD933" s="132" t="str">
        <f t="shared" ref="AD933" si="3306" xml:space="preserve">
IF(T930&lt;&gt;"Preenchimento correto","",
IF(K933="","",
IF(M933="Não válido","",
K933)))</f>
        <v/>
      </c>
    </row>
    <row r="934" spans="1:30" ht="15" customHeight="1">
      <c r="A934" s="292"/>
      <c r="B934" s="216"/>
      <c r="C934" s="217"/>
      <c r="D934" s="218"/>
      <c r="E934" s="219"/>
      <c r="F934" s="220"/>
      <c r="G934" s="221"/>
      <c r="H934" s="37">
        <v>5</v>
      </c>
      <c r="I934" s="172"/>
      <c r="J934" s="38" t="str">
        <f xml:space="preserve">
IF(I934="","",
VLOOKUP(I934,'BD EMPRES'!$B$8:$C$507,2,FALSE))</f>
        <v/>
      </c>
      <c r="K934" s="183"/>
      <c r="L934" s="181"/>
      <c r="M934" s="181"/>
      <c r="N934" s="182"/>
      <c r="O934" s="224"/>
      <c r="P934" s="228"/>
      <c r="Q934" s="230"/>
      <c r="R934" s="232"/>
      <c r="S934" s="234"/>
      <c r="T934" s="236"/>
      <c r="U934" s="23"/>
      <c r="V934" s="133"/>
      <c r="W934" s="134"/>
      <c r="X934" s="134"/>
      <c r="Y934" s="134"/>
      <c r="Z934" s="134"/>
      <c r="AA934" s="134"/>
      <c r="AB934" s="134"/>
      <c r="AC934" s="134"/>
      <c r="AD934" s="135" t="str">
        <f t="shared" ref="AD934" si="3307" xml:space="preserve">
IF(T930&gt;"Preenchimento correto","",
IF(K934="","",
IF(M934="Não válido","",
K934)))</f>
        <v/>
      </c>
    </row>
    <row r="935" spans="1:30" ht="15" customHeight="1">
      <c r="A935" s="290"/>
      <c r="B935" s="216" t="str">
        <f>IF(OR('BD ITEM'!$Q197&lt;&gt;"Preenchimento correto"),"",'BD ITEM'!B197)</f>
        <v/>
      </c>
      <c r="C935" s="217" t="str">
        <f>IF(OR('BD ITEM'!$Q197&lt;&gt;"Preenchimento correto"),"",'BD ITEM'!C197)</f>
        <v/>
      </c>
      <c r="D935" s="218" t="str">
        <f>IF(OR('BD ITEM'!$Q197&lt;&gt;"Preenchimento correto"),"",'BD ITEM'!D197)</f>
        <v/>
      </c>
      <c r="E935" s="219" t="str">
        <f>IF(OR('BD ITEM'!$Q197&lt;&gt;"Preenchimento correto"),"",'BD ITEM'!J197)</f>
        <v/>
      </c>
      <c r="F935" s="220" t="str">
        <f>IF(OR('BD ITEM'!$Q197&lt;&gt;"Preenchimento correto"),"",'BD ITEM'!K197)</f>
        <v/>
      </c>
      <c r="G935" s="221" t="str">
        <f>IF(OR('BD ITEM'!$Q197&lt;&gt;"Preenchimento correto"),"",'BD ITEM'!L197)</f>
        <v/>
      </c>
      <c r="H935" s="39">
        <v>1</v>
      </c>
      <c r="I935" s="173"/>
      <c r="J935" s="34" t="str">
        <f xml:space="preserve">
IF(I935="","",
VLOOKUP(I935,'BD EMPRES'!$B$8:$C$507,2,FALSE))</f>
        <v/>
      </c>
      <c r="K935" s="175"/>
      <c r="L935" s="176"/>
      <c r="M935" s="176"/>
      <c r="N935" s="177"/>
      <c r="O935" s="222"/>
      <c r="P935" s="228" t="str">
        <f t="shared" ref="P935" si="3308" xml:space="preserve">
IF(AND(K935="",K936="",K937="",K938="",K939=""),"",
COUNTIFS(K935:K939,"&lt;&gt;""",M935:M939,"=Válido"))</f>
        <v/>
      </c>
      <c r="Q935" s="230" t="str">
        <f t="shared" ref="Q935" si="3309" xml:space="preserve">
IF(T935&lt;&gt;"Preenchimento correto","",
IF(P935=1,0,
IF(P935=0,"",
IF(P935="","",
ROUND(_xlfn.STDEV.S(AD935:AD939)/AVERAGE(AD935:AD939),4)))))</f>
        <v/>
      </c>
      <c r="R935" s="232" t="str">
        <f t="shared" ref="R935" si="3310" xml:space="preserve">
IF(T935&lt;&gt;"Preenchimento correto","",
IF(P935="","",
IF(P935=0,"",
IF(O935="","",
IF(O935="Menor valor",MIN(AD935:AD939),
IF(AND(O935="Tend. central",Q935&lt;=0.25),ROUND(AVERAGE(AD935:AD939),2),
IF(AND(O935="Tend. central",Q935&gt;0.25),ROUND(MEDIAN(AD935:AD939),2))))))))</f>
        <v/>
      </c>
      <c r="S935" s="234" t="str">
        <f t="shared" ref="S935" si="3311" xml:space="preserve">
IF(T935&lt;&gt;"Preenchimento correto","",
IF(O935="","",
IF(P935="","",
IF(P935=0,"",
IF(OR(G935="",R935=""),"",
G935*R935)))))</f>
        <v/>
      </c>
      <c r="T935" s="236" t="str">
        <f t="shared" ref="T935" si="3312" xml:space="preserve">
IF(AND(A935="",B935="",I935="",I936="",I937="",I938="",I939="",K935="",K936="",K937="",K938="",K939="",L935="",L936="",L937="",L938="",L939="",M935="",M936="",M937="",M938="",M939="",O935=""),"",
IF(A935="","Preenchimento incompleto: falta informar o ID SEC - B01.01",
IF(AND(A935&lt;&gt;"",B935&lt;&gt;"",I935="",I936="",I937="",I938="",I939="",K935="",K936="",K937="",K938="",K939="",L935="",L936="",L937="",L938="",L939="",M935="",M936="",M937="",M938="",M939="",O935=""),"Preenchimento incompleto: item sem nenhuma informação de empresa e preço e fonte de preço e validade do orçamento e modalidade de cálculo - B02.01",
IF(AND(B935="",OR(I935&lt;&gt;"",I936&lt;&gt;"",I937&lt;&gt;"",I938&lt;&gt;"",I939&lt;&gt;"",K935&lt;&gt;"",K936&lt;&gt;"",K937&lt;&gt;"",K938&lt;&gt;"",K939&lt;&gt;"",L935&lt;&gt;"",L936&lt;&gt;"",L937&lt;&gt;"",L938&lt;&gt;"",L939&lt;&gt;"",M935&lt;&gt;"",M936&lt;&gt;"",M937&lt;&gt;"",M938&lt;&gt;"",M939&lt;&gt;"",O935&lt;&gt;"")),"Erro: há empresa(s) e/ou preço(s) e/ou fonte(s) de preço e/ou validade(s) do orçamento e/ou modalidade de cálculo informados para item inexistente - B03.01",
IF(AND(I935&lt;&gt;"",OR(K935="",L935="",M935="",O935="")),"Preenchimento incompleto: empresa sem preço e(ou) fonte de preço e(ou) validade do orçamento e(ou) modalidade de cálculo associados - B04.01",
IF(AND(I936&lt;&gt;"",OR(K936="",L936="",M936="",O935="")),"Preenchimento incompleto: empresa sem preço e(ou) fonte de preço e(ou) validade do orçamento e(ou) modalidade de cálculo associados - B04.02",
IF(AND(I937&lt;&gt;"",OR(K937="",L937="",M937="",O935="")),"Preenchimento incompleto: empresa sem preço e(ou) fonte de preço e(ou) validade do orçamento e(ou) modalidade de cálculo associados - B04.03",
IF(AND(I938&lt;&gt;"",OR(K938="",L938="",M938="",O935="")),"Preenchimento incompleto: empresa sem preço e(ou) fonte de preço e(ou) validade do orçamento e(ou) modalidade de cálculo associados - B04.04",
IF(AND(I939&lt;&gt;"",OR(K939="",L939="",M939="",O935="")),"Preenchimento incompleto: empresa sem preço e(ou) fonte de preço e(ou) validade do orçamento e(ou) modalidade de cálculo associados - B04.05",
IF(AND(K935&lt;&gt;"",OR(I935="",L935="",M935="",O935="")),"Preenchimento incompleto: preço sem empresa e(ou) fonte do preço associados e(ou) validade do orçamento e(ou) modalidade de cálculo associados - B05.01",
IF(AND(K936&lt;&gt;"",OR(I936="",L936="",M936="",O935="")),"Preenchimento incompleto: preço sem empresa e(ou) fonte do preço associados e(ou) validade do orçamento e(ou) modalidade de cálculo associados - B05.02",
IF(AND(K937&lt;&gt;"",OR(I937="",L937="",M937="",O935="")),"Preenchimento incompleto: preço sem empresa e(ou) fonte do preço associados e(ou) validade do orçamento e(ou) modalidade de cálculo associados - B05.03",
IF(AND(K938&lt;&gt;"",OR(I938="",L938="",M938="",O935="")),"Preenchimento incompleto: preço sem empresa e(ou) fonte do preço associados e(ou) validade do orçamento e(ou) modalidade de cálculo associados - B05.04",
IF(AND(K939&lt;&gt;"",OR(I939="",L939="",M939="",O935="")),"Preenchimento incompleto: preço sem empresa e(ou) fonte do preço associados e(ou) validade do orçamento e(ou) modalidade de cálculo associados - B05.05",
IF(AND(L935&lt;&gt;"",OR(K935="",I935="",M935="",O935="")),"Preenchimento incompleto: fonte do preço sem empresa e(ou) preço associados e(ou) validade do orçamento e(ou) modalidade de cálculo associados - B06.01",
IF(AND(L936&lt;&gt;"",OR(K936="",I936="",M936="",O935="")),"Preenchimento incompleto: fonte do preço sem empresa e(ou) preço associados e(ou) validade do orçamento e(ou) modalidade de cálculo associados - B06.02",
IF(AND(L937&lt;&gt;"",OR(K937="",I937="",M937="",O935="")),"Preenchimento incompleto: fonte do preço sem empresa e(ou) preço associados e(ou) validade do orçamento e(ou) modalidade de cálculo associados - B06.03",
IF(AND(L938&lt;&gt;"",OR(K938="",I938="",M938="",O935="")),"Preenchimento incompleto: fonte do preço sem empresa e(ou) preço associados e(ou) validade do orçamento e(ou) modalidade de cálculo associados - B06.04",
IF(AND(L939&lt;&gt;"",OR(K939="",I939="",M939="",O935="")),"Preenchimento incompleto: fonte do preço sem empresa e(ou) preço associados e(ou) validade do orçamento e(ou) modalidade de cálculo associados - B06.05",
IF(AND(M935&lt;&gt;"",OR(K935="",I935="",L935="",O935="")),"Preenchimento incompleto: validade do orçamento sem empresa e(ou) preço associados e(ou) fonte do preço e(ou) modalidade de cálculo associados - B07.01",
IF(AND(M936&lt;&gt;"",OR(K936="",I936="",L936="",O935="")),"Preenchimento incompleto: validade do orçamento sem empresa e(ou) preço associados e(ou) fonte do preço e(ou) modalidade de cálculo associados - B07.02",
IF(AND(M937&lt;&gt;"",OR(K937="",I937="",L937="",O935="")),"Preenchimento incompleto: validade do orçamento sem empresa e(ou) preço associados e(ou) fonte do preço e(ou) modalidade de cálculo associados - B07.03",
IF(AND(M938&lt;&gt;"",OR(K938="",I938="",L938="",O935="")),"Preenchimento incompleto: validade do orçamento sem empresa e(ou) preço associados e(ou) fonte do preço e(ou) modalidade de cálculo associados - B07.04",
IF(AND(M939&lt;&gt;"",OR(K939="",I939="",L939="",O935="")),"Preenchimento incompleto: validade do orçamento sem empresa e(ou) preço associados e(ou) fonte do preço e(ou) modalidade de cálculo associados - B07.05",
IF(O935="","Preenchimento incompleto: modalidade de cálculo não informada - B08.01",
IF(V935="Erro: há repetição de empresa de mídia especializada para o item sendo precificado - B09.01a05","Erro: há repetição de empresa de mídia especializada para o item sendo precificado - B09.01a05",
IF(W935="Erro: há repetição de empresa de orçamento de empresa para o item sendo precificado - B10.01a05","Erro: há repetição de empresa de orçamento de empresa para o item sendo precificado - B10.01a05",
IF(X935="Erro: a fonte de preços informada é incompatível com compras governamentais - B11.01a05","Erro: a fonte de preços informada é incompatível com compras governamentais - B11.01a05",
IF(Y935="Erro: a fonte de preços informada é incompatível com compras governamentais - B12.01a05","Erro: a fonte de preços informada é incompatível com compras governamentais - B12.01a05",
IF(Z935="Erro: há linhas sendo puladas - B13.01a04","Erro: há linhas sendo puladas - B13.01a04",
IF(AA935="Erro: há linhas sendo puladas - B14.01a05","Erro: há linhas sendo puladas - B14.01a05",
IF(AB935="Erro: há linhas sendo puladas - B15.01a05","Erro: há linhas sendo puladas - B15.01a05",
IF(AC935="Erro: há linhas sendo puladas - B16.01a05","Erro: há linhas sendo puladas - B16.01a05",
IF(AND(P935&lt;&gt;"",P935=0),"Preenchimento incompleto: número de propostas válidas igual a zero - B17.01",
"Preenchimento correto"))))))))))))))))))))))))))))))))))</f>
        <v/>
      </c>
      <c r="U935" s="23"/>
      <c r="V935" s="121" t="str">
        <f t="shared" ref="V935" si="3313" xml:space="preserve">
IF(COUNTIFS(I935:I939,I935,L935:L939,"=Mídia especializada")&gt;1,"Erro: há repetição de empresa de mídia especializada para o item sendo precificado - B09.01a05",
IF(COUNTIFS(I935:I939,I936,L935:L939,"=Mídia especializada")&gt;1,"Erro: há repetição de empresa de mídia especializada para o item sendo precificado - B09.01a05",
IF(COUNTIFS(I935:I939,I937,L935:L939,"=Mídia especializada")&gt;1,"Erro: há repetição de empresa de mídia especializada para o item sendo precificado - B09.01a05",
IF(COUNTIFS(I935:I939,I938,L935:L939,"=Mídia especializada")&gt;1,"Erro: há repetição de empresa de mídia especializada para o item sendo precificado - B09.01a05",
IF(COUNTIFS(I935:I939,I939,L935:L939,"=Mídia especializada")&gt;1,"Erro: há repetição de empresa de mídia especializada para o item sendo precificado - B09.01a05",
"***")))))</f>
        <v>***</v>
      </c>
      <c r="W935" s="119" t="str">
        <f t="shared" ref="W935" si="3314" xml:space="preserve">
IF(COUNTIFS(I935:I939,I935,L935:L939,"=Orçamento de empresa")&gt;1,"Erro: há repetição de empresa de orçamento de empresa para o item sendo precificado - B10.01a05",
IF(COUNTIFS(I935:I939,I936,L935:L939,"=Orçamento de empresa")&gt;1,"Erro: há repetição de empresa de orçamento de empresa para o item sendo precificado - B10.01a05",
IF(COUNTIFS(I935:I939,I937,L935:L939,"=Orçamento de empresa")&gt;1,"Erro: há repetição de empresa de orçamento de empresa para o item sendo precificado - B10.01a05",
IF(COUNTIFS(I935:I939,I938,L935:L939,"=Orçamento de empresa")&gt;1,"Erro: há repetição de empresa de orçamento de empresa para o item sendo precificado - B10.01a05",
IF(COUNTIFS(I935:I939,I939,L935:L939,"=Orçamento de empresa")&gt;1,"Erro: há repetição de empresa de orçamento de empresa para o item sendo precificado - B10.01a05",
"***")))))</f>
        <v>***</v>
      </c>
      <c r="X935" s="119" t="str">
        <f t="shared" ref="X935" si="3315" xml:space="preserve">
IF(AND(I935="Compras governamentais",K935&lt;&gt;"",L935="Orçamento de empresa"),"Erro: a fonte de preços informada é incompatível com compras governamentais - B11.01a05",
IF(AND(I936="Compras governamentais",K936&lt;&gt;"",L936="Orçamento de empresa"),"Erro: a fonte de preços informada é incompatível com compras governamentais - B11.01a05",
IF(AND(I937="Compras governamentais",K937&lt;&gt;"",L937="Orçamento de empresa"),"Erro: a fonte de preços informada é incompatível com compras governamentais - B11.01a05",
IF(AND(I938="Compras governamentais",K938&lt;&gt;"",L938="Orçamento de empresa"),"Erro: a fonte de preços informada é incompatível com compras governamentais - B11.01a05",
IF(AND(I939="Compras governamentais",K939&lt;&gt;"",L939="Orçamento de empresa"),"Erro: a fonte de preços informada é incompatível com compras governamentais - B11.01a05",
"***")))))</f>
        <v>***</v>
      </c>
      <c r="Y935" s="119" t="str">
        <f t="shared" ref="Y935" si="3316" xml:space="preserve">
IF(AND(I935="Compras governamentais",K935&lt;&gt;"",L935="Mídia especializada"),"Erro: a fonte de preços informada é incompatível com compras governamentais - B12.01a05",
IF(AND(I936="Compras governamentais",K936&lt;&gt;"",L936="Mídia especializada"),"Erro: a fonte de preços informada é incompatível com compras governamentais - B12.01a05",
IF(AND(I937="Compras governamentais",K937&lt;&gt;"",L937="Mídia especializada"),"Erro: a fonte de preços informada é incompatível com compras governamentais - B12.01a05",
IF(AND(I938="Compras governamentais",K938&lt;&gt;"",L938="Mídia especializada"),"Erro: a fonte de preços informada é incompatível com compras governamentais - B12.01a05",
IF(AND(I939="Compras governamentais",K939&lt;&gt;"",L939="Mídia especializada"),"Erro: a fonte de preços informada é incompatível com compras governamentais - B12.01a05",
"***")))))</f>
        <v>***</v>
      </c>
      <c r="Z935" s="119" t="str">
        <f t="shared" ref="Z935" si="3317" xml:space="preserve">
IF(AND(I936&lt;&gt;"",OR(I935="")),"Erro: há linhas sendo puladas - B13.01a04",
IF(AND(I937&lt;&gt;"",OR(I935="",I936="")),"Erro: há linhas sendo puladas - B13.01a04",
IF(AND(I938&lt;&gt;"",OR(I935="",I936="",I937="")),"Erro: há linhas sendo puladas - B13.01a04",
IF(AND(I939&lt;&gt;"",OR(I935="",I936="",I937="",I938="")),"Erro: há linhas sendo puladas - B13.01a04",
"***"))))</f>
        <v>***</v>
      </c>
      <c r="AA935" s="119" t="str">
        <f t="shared" ref="AA935" si="3318" xml:space="preserve">
IF(AND(K936&lt;&gt;"",OR(K935="")),"Erro: há linhas sendo puladas - B14.01a05",
IF(AND(K937&lt;&gt;"",OR(K935="",K936="")),"Erro: há linhas sendo puladas - B14.01a05",
IF(AND(K938&lt;&gt;"",OR(K935="",K936="",K937="")),"Erro: há linhas sendo puladas - B14.01a05",
IF(AND(K939&lt;&gt;"",OR(K935="",K936="",K937="",K938="")),"Erro: há linhas sendo puladas - B14.01a05",
"***"))))</f>
        <v>***</v>
      </c>
      <c r="AB935" s="119" t="str">
        <f t="shared" ref="AB935" si="3319" xml:space="preserve">
IF(AND(L936&lt;&gt;"",OR(L935="")),"Erro: há linhas sendo puladas - B15.01a05",
IF(AND(L937&lt;&gt;"",OR(L935="",L936="")),"Erro: há linhas sendo puladas - B15.01a05",
IF(AND(L938&lt;&gt;"",OR(L935="",L936="",L937="")),"Erro: há linhas sendo puladas - B15.01a05",
IF(AND(L939&lt;&gt;"",OR(L935="",L936="",L937="",L938="")),"Erro: há linhas sendo puladas - B15.01a05",
"***"))))</f>
        <v>***</v>
      </c>
      <c r="AC935" s="119" t="str">
        <f t="shared" ref="AC935" si="3320" xml:space="preserve">
IF(AND(M936&lt;&gt;"",OR(M935="")),"Erro: há linhas sendo puladas - B16.01a05",
IF(AND(M937&lt;&gt;"",OR(M935="",M936="")),"Erro: há linhas sendo puladas - B16.01a05",
IF(AND(M938&lt;&gt;"",OR(M935="",M936="",M937="")),"Erro: há linhas sendo puladas - B16.01a05",
IF(AND(M939&lt;&gt;"",OR(M935="",M936="",M937="",M938="")),"Erro: há linhas sendo puladas - B16.01a05",
"***"))))</f>
        <v>***</v>
      </c>
      <c r="AD935" s="131" t="str">
        <f t="shared" ref="AD935" si="3321" xml:space="preserve">
IF(T935&lt;&gt;"Preenchimento correto","",
IF(K935="","",
IF(M935="Não válido","",
K935)))</f>
        <v/>
      </c>
    </row>
    <row r="936" spans="1:30" ht="15" customHeight="1">
      <c r="A936" s="291"/>
      <c r="B936" s="216"/>
      <c r="C936" s="217"/>
      <c r="D936" s="218"/>
      <c r="E936" s="219"/>
      <c r="F936" s="220"/>
      <c r="G936" s="221"/>
      <c r="H936" s="35">
        <v>2</v>
      </c>
      <c r="I936" s="172"/>
      <c r="J936" s="36" t="str">
        <f xml:space="preserve">
IF(I936="","",
VLOOKUP(I936,'BD EMPRES'!$B$8:$C$507,2,FALSE))</f>
        <v/>
      </c>
      <c r="K936" s="178"/>
      <c r="L936" s="179"/>
      <c r="M936" s="179"/>
      <c r="N936" s="180"/>
      <c r="O936" s="223"/>
      <c r="P936" s="228"/>
      <c r="Q936" s="230"/>
      <c r="R936" s="232"/>
      <c r="S936" s="234"/>
      <c r="T936" s="236"/>
      <c r="U936" s="23"/>
      <c r="V936" s="122"/>
      <c r="W936" s="118"/>
      <c r="X936" s="118"/>
      <c r="Y936" s="118"/>
      <c r="Z936" s="118"/>
      <c r="AA936" s="118"/>
      <c r="AB936" s="118"/>
      <c r="AC936" s="118"/>
      <c r="AD936" s="132" t="str">
        <f t="shared" ref="AD936" si="3322" xml:space="preserve">
IF(T935&lt;&gt;"Preenchimento correto","",
IF(K936="","",
IF(M936="Não válido","",
K936)))</f>
        <v/>
      </c>
    </row>
    <row r="937" spans="1:30" ht="15" customHeight="1">
      <c r="A937" s="291"/>
      <c r="B937" s="216"/>
      <c r="C937" s="217"/>
      <c r="D937" s="218"/>
      <c r="E937" s="219"/>
      <c r="F937" s="220"/>
      <c r="G937" s="221"/>
      <c r="H937" s="35">
        <v>3</v>
      </c>
      <c r="I937" s="172"/>
      <c r="J937" s="36" t="str">
        <f xml:space="preserve">
IF(I937="","",
VLOOKUP(I937,'BD EMPRES'!$B$8:$C$507,2,FALSE))</f>
        <v/>
      </c>
      <c r="K937" s="178"/>
      <c r="L937" s="179"/>
      <c r="M937" s="179"/>
      <c r="N937" s="180"/>
      <c r="O937" s="223"/>
      <c r="P937" s="228"/>
      <c r="Q937" s="230"/>
      <c r="R937" s="232"/>
      <c r="S937" s="234"/>
      <c r="T937" s="236"/>
      <c r="U937" s="23"/>
      <c r="V937" s="122"/>
      <c r="W937" s="118"/>
      <c r="X937" s="118"/>
      <c r="Y937" s="118"/>
      <c r="Z937" s="118"/>
      <c r="AA937" s="118"/>
      <c r="AB937" s="118"/>
      <c r="AC937" s="118"/>
      <c r="AD937" s="132" t="str">
        <f t="shared" ref="AD937" si="3323" xml:space="preserve">
IF(T935&lt;&gt;"Preenchimento correto","",
IF(K937="","",
IF(M937="Não válido","",
K937)))</f>
        <v/>
      </c>
    </row>
    <row r="938" spans="1:30" ht="15" customHeight="1">
      <c r="A938" s="291"/>
      <c r="B938" s="216"/>
      <c r="C938" s="217"/>
      <c r="D938" s="218"/>
      <c r="E938" s="219"/>
      <c r="F938" s="220"/>
      <c r="G938" s="221"/>
      <c r="H938" s="35">
        <v>4</v>
      </c>
      <c r="I938" s="172"/>
      <c r="J938" s="36" t="str">
        <f xml:space="preserve">
IF(I938="","",
VLOOKUP(I938,'BD EMPRES'!$B$8:$C$507,2,FALSE))</f>
        <v/>
      </c>
      <c r="K938" s="178"/>
      <c r="L938" s="179"/>
      <c r="M938" s="179"/>
      <c r="N938" s="180"/>
      <c r="O938" s="223"/>
      <c r="P938" s="228"/>
      <c r="Q938" s="230"/>
      <c r="R938" s="232"/>
      <c r="S938" s="234"/>
      <c r="T938" s="236"/>
      <c r="U938" s="23"/>
      <c r="V938" s="122"/>
      <c r="W938" s="118"/>
      <c r="X938" s="118"/>
      <c r="Y938" s="118"/>
      <c r="Z938" s="118"/>
      <c r="AA938" s="118"/>
      <c r="AB938" s="118"/>
      <c r="AC938" s="118"/>
      <c r="AD938" s="132" t="str">
        <f t="shared" ref="AD938" si="3324" xml:space="preserve">
IF(T935&lt;&gt;"Preenchimento correto","",
IF(K938="","",
IF(M938="Não válido","",
K938)))</f>
        <v/>
      </c>
    </row>
    <row r="939" spans="1:30" ht="15" customHeight="1">
      <c r="A939" s="292"/>
      <c r="B939" s="216"/>
      <c r="C939" s="217"/>
      <c r="D939" s="218"/>
      <c r="E939" s="219"/>
      <c r="F939" s="220"/>
      <c r="G939" s="221"/>
      <c r="H939" s="37">
        <v>5</v>
      </c>
      <c r="I939" s="172"/>
      <c r="J939" s="38" t="str">
        <f xml:space="preserve">
IF(I939="","",
VLOOKUP(I939,'BD EMPRES'!$B$8:$C$507,2,FALSE))</f>
        <v/>
      </c>
      <c r="K939" s="183"/>
      <c r="L939" s="181"/>
      <c r="M939" s="181"/>
      <c r="N939" s="182"/>
      <c r="O939" s="224"/>
      <c r="P939" s="228"/>
      <c r="Q939" s="230"/>
      <c r="R939" s="232"/>
      <c r="S939" s="234"/>
      <c r="T939" s="236"/>
      <c r="U939" s="23"/>
      <c r="V939" s="133"/>
      <c r="W939" s="134"/>
      <c r="X939" s="134"/>
      <c r="Y939" s="134"/>
      <c r="Z939" s="134"/>
      <c r="AA939" s="134"/>
      <c r="AB939" s="134"/>
      <c r="AC939" s="134"/>
      <c r="AD939" s="135" t="str">
        <f t="shared" ref="AD939" si="3325" xml:space="preserve">
IF(T935&gt;"Preenchimento correto","",
IF(K939="","",
IF(M939="Não válido","",
K939)))</f>
        <v/>
      </c>
    </row>
    <row r="940" spans="1:30" ht="15" customHeight="1">
      <c r="A940" s="290"/>
      <c r="B940" s="216" t="str">
        <f>IF(OR('BD ITEM'!$Q198&lt;&gt;"Preenchimento correto"),"",'BD ITEM'!B198)</f>
        <v/>
      </c>
      <c r="C940" s="217" t="str">
        <f>IF(OR('BD ITEM'!$Q198&lt;&gt;"Preenchimento correto"),"",'BD ITEM'!C198)</f>
        <v/>
      </c>
      <c r="D940" s="218" t="str">
        <f>IF(OR('BD ITEM'!$Q198&lt;&gt;"Preenchimento correto"),"",'BD ITEM'!D198)</f>
        <v/>
      </c>
      <c r="E940" s="219" t="str">
        <f>IF(OR('BD ITEM'!$Q198&lt;&gt;"Preenchimento correto"),"",'BD ITEM'!J198)</f>
        <v/>
      </c>
      <c r="F940" s="220" t="str">
        <f>IF(OR('BD ITEM'!$Q198&lt;&gt;"Preenchimento correto"),"",'BD ITEM'!K198)</f>
        <v/>
      </c>
      <c r="G940" s="221" t="str">
        <f>IF(OR('BD ITEM'!$Q198&lt;&gt;"Preenchimento correto"),"",'BD ITEM'!L198)</f>
        <v/>
      </c>
      <c r="H940" s="39">
        <v>1</v>
      </c>
      <c r="I940" s="173"/>
      <c r="J940" s="34" t="str">
        <f xml:space="preserve">
IF(I940="","",
VLOOKUP(I940,'BD EMPRES'!$B$8:$C$507,2,FALSE))</f>
        <v/>
      </c>
      <c r="K940" s="175"/>
      <c r="L940" s="176"/>
      <c r="M940" s="176"/>
      <c r="N940" s="177"/>
      <c r="O940" s="222"/>
      <c r="P940" s="228" t="str">
        <f t="shared" ref="P940" si="3326" xml:space="preserve">
IF(AND(K940="",K941="",K942="",K943="",K944=""),"",
COUNTIFS(K940:K944,"&lt;&gt;""",M940:M944,"=Válido"))</f>
        <v/>
      </c>
      <c r="Q940" s="230" t="str">
        <f t="shared" ref="Q940" si="3327" xml:space="preserve">
IF(T940&lt;&gt;"Preenchimento correto","",
IF(P940=1,0,
IF(P940=0,"",
IF(P940="","",
ROUND(_xlfn.STDEV.S(AD940:AD944)/AVERAGE(AD940:AD944),4)))))</f>
        <v/>
      </c>
      <c r="R940" s="232" t="str">
        <f t="shared" ref="R940" si="3328" xml:space="preserve">
IF(T940&lt;&gt;"Preenchimento correto","",
IF(P940="","",
IF(P940=0,"",
IF(O940="","",
IF(O940="Menor valor",MIN(AD940:AD944),
IF(AND(O940="Tend. central",Q940&lt;=0.25),ROUND(AVERAGE(AD940:AD944),2),
IF(AND(O940="Tend. central",Q940&gt;0.25),ROUND(MEDIAN(AD940:AD944),2))))))))</f>
        <v/>
      </c>
      <c r="S940" s="234" t="str">
        <f t="shared" ref="S940" si="3329" xml:space="preserve">
IF(T940&lt;&gt;"Preenchimento correto","",
IF(O940="","",
IF(P940="","",
IF(P940=0,"",
IF(OR(G940="",R940=""),"",
G940*R940)))))</f>
        <v/>
      </c>
      <c r="T940" s="236" t="str">
        <f t="shared" ref="T940" si="3330" xml:space="preserve">
IF(AND(A940="",B940="",I940="",I941="",I942="",I943="",I944="",K940="",K941="",K942="",K943="",K944="",L940="",L941="",L942="",L943="",L944="",M940="",M941="",M942="",M943="",M944="",O940=""),"",
IF(A940="","Preenchimento incompleto: falta informar o ID SEC - B01.01",
IF(AND(A940&lt;&gt;"",B940&lt;&gt;"",I940="",I941="",I942="",I943="",I944="",K940="",K941="",K942="",K943="",K944="",L940="",L941="",L942="",L943="",L944="",M940="",M941="",M942="",M943="",M944="",O940=""),"Preenchimento incompleto: item sem nenhuma informação de empresa e preço e fonte de preço e validade do orçamento e modalidade de cálculo - B02.01",
IF(AND(B940="",OR(I940&lt;&gt;"",I941&lt;&gt;"",I942&lt;&gt;"",I943&lt;&gt;"",I944&lt;&gt;"",K940&lt;&gt;"",K941&lt;&gt;"",K942&lt;&gt;"",K943&lt;&gt;"",K944&lt;&gt;"",L940&lt;&gt;"",L941&lt;&gt;"",L942&lt;&gt;"",L943&lt;&gt;"",L944&lt;&gt;"",M940&lt;&gt;"",M941&lt;&gt;"",M942&lt;&gt;"",M943&lt;&gt;"",M944&lt;&gt;"",O940&lt;&gt;"")),"Erro: há empresa(s) e/ou preço(s) e/ou fonte(s) de preço e/ou validade(s) do orçamento e/ou modalidade de cálculo informados para item inexistente - B03.01",
IF(AND(I940&lt;&gt;"",OR(K940="",L940="",M940="",O940="")),"Preenchimento incompleto: empresa sem preço e(ou) fonte de preço e(ou) validade do orçamento e(ou) modalidade de cálculo associados - B04.01",
IF(AND(I941&lt;&gt;"",OR(K941="",L941="",M941="",O940="")),"Preenchimento incompleto: empresa sem preço e(ou) fonte de preço e(ou) validade do orçamento e(ou) modalidade de cálculo associados - B04.02",
IF(AND(I942&lt;&gt;"",OR(K942="",L942="",M942="",O940="")),"Preenchimento incompleto: empresa sem preço e(ou) fonte de preço e(ou) validade do orçamento e(ou) modalidade de cálculo associados - B04.03",
IF(AND(I943&lt;&gt;"",OR(K943="",L943="",M943="",O940="")),"Preenchimento incompleto: empresa sem preço e(ou) fonte de preço e(ou) validade do orçamento e(ou) modalidade de cálculo associados - B04.04",
IF(AND(I944&lt;&gt;"",OR(K944="",L944="",M944="",O940="")),"Preenchimento incompleto: empresa sem preço e(ou) fonte de preço e(ou) validade do orçamento e(ou) modalidade de cálculo associados - B04.05",
IF(AND(K940&lt;&gt;"",OR(I940="",L940="",M940="",O940="")),"Preenchimento incompleto: preço sem empresa e(ou) fonte do preço associados e(ou) validade do orçamento e(ou) modalidade de cálculo associados - B05.01",
IF(AND(K941&lt;&gt;"",OR(I941="",L941="",M941="",O940="")),"Preenchimento incompleto: preço sem empresa e(ou) fonte do preço associados e(ou) validade do orçamento e(ou) modalidade de cálculo associados - B05.02",
IF(AND(K942&lt;&gt;"",OR(I942="",L942="",M942="",O940="")),"Preenchimento incompleto: preço sem empresa e(ou) fonte do preço associados e(ou) validade do orçamento e(ou) modalidade de cálculo associados - B05.03",
IF(AND(K943&lt;&gt;"",OR(I943="",L943="",M943="",O940="")),"Preenchimento incompleto: preço sem empresa e(ou) fonte do preço associados e(ou) validade do orçamento e(ou) modalidade de cálculo associados - B05.04",
IF(AND(K944&lt;&gt;"",OR(I944="",L944="",M944="",O940="")),"Preenchimento incompleto: preço sem empresa e(ou) fonte do preço associados e(ou) validade do orçamento e(ou) modalidade de cálculo associados - B05.05",
IF(AND(L940&lt;&gt;"",OR(K940="",I940="",M940="",O940="")),"Preenchimento incompleto: fonte do preço sem empresa e(ou) preço associados e(ou) validade do orçamento e(ou) modalidade de cálculo associados - B06.01",
IF(AND(L941&lt;&gt;"",OR(K941="",I941="",M941="",O940="")),"Preenchimento incompleto: fonte do preço sem empresa e(ou) preço associados e(ou) validade do orçamento e(ou) modalidade de cálculo associados - B06.02",
IF(AND(L942&lt;&gt;"",OR(K942="",I942="",M942="",O940="")),"Preenchimento incompleto: fonte do preço sem empresa e(ou) preço associados e(ou) validade do orçamento e(ou) modalidade de cálculo associados - B06.03",
IF(AND(L943&lt;&gt;"",OR(K943="",I943="",M943="",O940="")),"Preenchimento incompleto: fonte do preço sem empresa e(ou) preço associados e(ou) validade do orçamento e(ou) modalidade de cálculo associados - B06.04",
IF(AND(L944&lt;&gt;"",OR(K944="",I944="",M944="",O940="")),"Preenchimento incompleto: fonte do preço sem empresa e(ou) preço associados e(ou) validade do orçamento e(ou) modalidade de cálculo associados - B06.05",
IF(AND(M940&lt;&gt;"",OR(K940="",I940="",L940="",O940="")),"Preenchimento incompleto: validade do orçamento sem empresa e(ou) preço associados e(ou) fonte do preço e(ou) modalidade de cálculo associados - B07.01",
IF(AND(M941&lt;&gt;"",OR(K941="",I941="",L941="",O940="")),"Preenchimento incompleto: validade do orçamento sem empresa e(ou) preço associados e(ou) fonte do preço e(ou) modalidade de cálculo associados - B07.02",
IF(AND(M942&lt;&gt;"",OR(K942="",I942="",L942="",O940="")),"Preenchimento incompleto: validade do orçamento sem empresa e(ou) preço associados e(ou) fonte do preço e(ou) modalidade de cálculo associados - B07.03",
IF(AND(M943&lt;&gt;"",OR(K943="",I943="",L943="",O940="")),"Preenchimento incompleto: validade do orçamento sem empresa e(ou) preço associados e(ou) fonte do preço e(ou) modalidade de cálculo associados - B07.04",
IF(AND(M944&lt;&gt;"",OR(K944="",I944="",L944="",O940="")),"Preenchimento incompleto: validade do orçamento sem empresa e(ou) preço associados e(ou) fonte do preço e(ou) modalidade de cálculo associados - B07.05",
IF(O940="","Preenchimento incompleto: modalidade de cálculo não informada - B08.01",
IF(V940="Erro: há repetição de empresa de mídia especializada para o item sendo precificado - B09.01a05","Erro: há repetição de empresa de mídia especializada para o item sendo precificado - B09.01a05",
IF(W940="Erro: há repetição de empresa de orçamento de empresa para o item sendo precificado - B10.01a05","Erro: há repetição de empresa de orçamento de empresa para o item sendo precificado - B10.01a05",
IF(X940="Erro: a fonte de preços informada é incompatível com compras governamentais - B11.01a05","Erro: a fonte de preços informada é incompatível com compras governamentais - B11.01a05",
IF(Y940="Erro: a fonte de preços informada é incompatível com compras governamentais - B12.01a05","Erro: a fonte de preços informada é incompatível com compras governamentais - B12.01a05",
IF(Z940="Erro: há linhas sendo puladas - B13.01a04","Erro: há linhas sendo puladas - B13.01a04",
IF(AA940="Erro: há linhas sendo puladas - B14.01a05","Erro: há linhas sendo puladas - B14.01a05",
IF(AB940="Erro: há linhas sendo puladas - B15.01a05","Erro: há linhas sendo puladas - B15.01a05",
IF(AC940="Erro: há linhas sendo puladas - B16.01a05","Erro: há linhas sendo puladas - B16.01a05",
IF(AND(P940&lt;&gt;"",P940=0),"Preenchimento incompleto: número de propostas válidas igual a zero - B17.01",
"Preenchimento correto"))))))))))))))))))))))))))))))))))</f>
        <v/>
      </c>
      <c r="U940" s="23"/>
      <c r="V940" s="121" t="str">
        <f t="shared" ref="V940" si="3331" xml:space="preserve">
IF(COUNTIFS(I940:I944,I940,L940:L944,"=Mídia especializada")&gt;1,"Erro: há repetição de empresa de mídia especializada para o item sendo precificado - B09.01a05",
IF(COUNTIFS(I940:I944,I941,L940:L944,"=Mídia especializada")&gt;1,"Erro: há repetição de empresa de mídia especializada para o item sendo precificado - B09.01a05",
IF(COUNTIFS(I940:I944,I942,L940:L944,"=Mídia especializada")&gt;1,"Erro: há repetição de empresa de mídia especializada para o item sendo precificado - B09.01a05",
IF(COUNTIFS(I940:I944,I943,L940:L944,"=Mídia especializada")&gt;1,"Erro: há repetição de empresa de mídia especializada para o item sendo precificado - B09.01a05",
IF(COUNTIFS(I940:I944,I944,L940:L944,"=Mídia especializada")&gt;1,"Erro: há repetição de empresa de mídia especializada para o item sendo precificado - B09.01a05",
"***")))))</f>
        <v>***</v>
      </c>
      <c r="W940" s="119" t="str">
        <f t="shared" ref="W940" si="3332" xml:space="preserve">
IF(COUNTIFS(I940:I944,I940,L940:L944,"=Orçamento de empresa")&gt;1,"Erro: há repetição de empresa de orçamento de empresa para o item sendo precificado - B10.01a05",
IF(COUNTIFS(I940:I944,I941,L940:L944,"=Orçamento de empresa")&gt;1,"Erro: há repetição de empresa de orçamento de empresa para o item sendo precificado - B10.01a05",
IF(COUNTIFS(I940:I944,I942,L940:L944,"=Orçamento de empresa")&gt;1,"Erro: há repetição de empresa de orçamento de empresa para o item sendo precificado - B10.01a05",
IF(COUNTIFS(I940:I944,I943,L940:L944,"=Orçamento de empresa")&gt;1,"Erro: há repetição de empresa de orçamento de empresa para o item sendo precificado - B10.01a05",
IF(COUNTIFS(I940:I944,I944,L940:L944,"=Orçamento de empresa")&gt;1,"Erro: há repetição de empresa de orçamento de empresa para o item sendo precificado - B10.01a05",
"***")))))</f>
        <v>***</v>
      </c>
      <c r="X940" s="119" t="str">
        <f t="shared" ref="X940" si="3333" xml:space="preserve">
IF(AND(I940="Compras governamentais",K940&lt;&gt;"",L940="Orçamento de empresa"),"Erro: a fonte de preços informada é incompatível com compras governamentais - B11.01a05",
IF(AND(I941="Compras governamentais",K941&lt;&gt;"",L941="Orçamento de empresa"),"Erro: a fonte de preços informada é incompatível com compras governamentais - B11.01a05",
IF(AND(I942="Compras governamentais",K942&lt;&gt;"",L942="Orçamento de empresa"),"Erro: a fonte de preços informada é incompatível com compras governamentais - B11.01a05",
IF(AND(I943="Compras governamentais",K943&lt;&gt;"",L943="Orçamento de empresa"),"Erro: a fonte de preços informada é incompatível com compras governamentais - B11.01a05",
IF(AND(I944="Compras governamentais",K944&lt;&gt;"",L944="Orçamento de empresa"),"Erro: a fonte de preços informada é incompatível com compras governamentais - B11.01a05",
"***")))))</f>
        <v>***</v>
      </c>
      <c r="Y940" s="119" t="str">
        <f t="shared" ref="Y940" si="3334" xml:space="preserve">
IF(AND(I940="Compras governamentais",K940&lt;&gt;"",L940="Mídia especializada"),"Erro: a fonte de preços informada é incompatível com compras governamentais - B12.01a05",
IF(AND(I941="Compras governamentais",K941&lt;&gt;"",L941="Mídia especializada"),"Erro: a fonte de preços informada é incompatível com compras governamentais - B12.01a05",
IF(AND(I942="Compras governamentais",K942&lt;&gt;"",L942="Mídia especializada"),"Erro: a fonte de preços informada é incompatível com compras governamentais - B12.01a05",
IF(AND(I943="Compras governamentais",K943&lt;&gt;"",L943="Mídia especializada"),"Erro: a fonte de preços informada é incompatível com compras governamentais - B12.01a05",
IF(AND(I944="Compras governamentais",K944&lt;&gt;"",L944="Mídia especializada"),"Erro: a fonte de preços informada é incompatível com compras governamentais - B12.01a05",
"***")))))</f>
        <v>***</v>
      </c>
      <c r="Z940" s="119" t="str">
        <f t="shared" ref="Z940" si="3335" xml:space="preserve">
IF(AND(I941&lt;&gt;"",OR(I940="")),"Erro: há linhas sendo puladas - B13.01a04",
IF(AND(I942&lt;&gt;"",OR(I940="",I941="")),"Erro: há linhas sendo puladas - B13.01a04",
IF(AND(I943&lt;&gt;"",OR(I940="",I941="",I942="")),"Erro: há linhas sendo puladas - B13.01a04",
IF(AND(I944&lt;&gt;"",OR(I940="",I941="",I942="",I943="")),"Erro: há linhas sendo puladas - B13.01a04",
"***"))))</f>
        <v>***</v>
      </c>
      <c r="AA940" s="119" t="str">
        <f t="shared" ref="AA940" si="3336" xml:space="preserve">
IF(AND(K941&lt;&gt;"",OR(K940="")),"Erro: há linhas sendo puladas - B14.01a05",
IF(AND(K942&lt;&gt;"",OR(K940="",K941="")),"Erro: há linhas sendo puladas - B14.01a05",
IF(AND(K943&lt;&gt;"",OR(K940="",K941="",K942="")),"Erro: há linhas sendo puladas - B14.01a05",
IF(AND(K944&lt;&gt;"",OR(K940="",K941="",K942="",K943="")),"Erro: há linhas sendo puladas - B14.01a05",
"***"))))</f>
        <v>***</v>
      </c>
      <c r="AB940" s="119" t="str">
        <f t="shared" ref="AB940" si="3337" xml:space="preserve">
IF(AND(L941&lt;&gt;"",OR(L940="")),"Erro: há linhas sendo puladas - B15.01a05",
IF(AND(L942&lt;&gt;"",OR(L940="",L941="")),"Erro: há linhas sendo puladas - B15.01a05",
IF(AND(L943&lt;&gt;"",OR(L940="",L941="",L942="")),"Erro: há linhas sendo puladas - B15.01a05",
IF(AND(L944&lt;&gt;"",OR(L940="",L941="",L942="",L943="")),"Erro: há linhas sendo puladas - B15.01a05",
"***"))))</f>
        <v>***</v>
      </c>
      <c r="AC940" s="119" t="str">
        <f t="shared" ref="AC940" si="3338" xml:space="preserve">
IF(AND(M941&lt;&gt;"",OR(M940="")),"Erro: há linhas sendo puladas - B16.01a05",
IF(AND(M942&lt;&gt;"",OR(M940="",M941="")),"Erro: há linhas sendo puladas - B16.01a05",
IF(AND(M943&lt;&gt;"",OR(M940="",M941="",M942="")),"Erro: há linhas sendo puladas - B16.01a05",
IF(AND(M944&lt;&gt;"",OR(M940="",M941="",M942="",M943="")),"Erro: há linhas sendo puladas - B16.01a05",
"***"))))</f>
        <v>***</v>
      </c>
      <c r="AD940" s="131" t="str">
        <f t="shared" ref="AD940" si="3339" xml:space="preserve">
IF(T940&lt;&gt;"Preenchimento correto","",
IF(K940="","",
IF(M940="Não válido","",
K940)))</f>
        <v/>
      </c>
    </row>
    <row r="941" spans="1:30" ht="15" customHeight="1">
      <c r="A941" s="291"/>
      <c r="B941" s="216"/>
      <c r="C941" s="217"/>
      <c r="D941" s="218"/>
      <c r="E941" s="219"/>
      <c r="F941" s="220"/>
      <c r="G941" s="221"/>
      <c r="H941" s="35">
        <v>2</v>
      </c>
      <c r="I941" s="172"/>
      <c r="J941" s="36" t="str">
        <f xml:space="preserve">
IF(I941="","",
VLOOKUP(I941,'BD EMPRES'!$B$8:$C$507,2,FALSE))</f>
        <v/>
      </c>
      <c r="K941" s="178"/>
      <c r="L941" s="179"/>
      <c r="M941" s="179"/>
      <c r="N941" s="180"/>
      <c r="O941" s="223"/>
      <c r="P941" s="228"/>
      <c r="Q941" s="230"/>
      <c r="R941" s="232"/>
      <c r="S941" s="234"/>
      <c r="T941" s="236"/>
      <c r="U941" s="23"/>
      <c r="V941" s="122"/>
      <c r="W941" s="118"/>
      <c r="X941" s="118"/>
      <c r="Y941" s="118"/>
      <c r="Z941" s="118"/>
      <c r="AA941" s="118"/>
      <c r="AB941" s="118"/>
      <c r="AC941" s="118"/>
      <c r="AD941" s="132" t="str">
        <f t="shared" ref="AD941" si="3340" xml:space="preserve">
IF(T940&lt;&gt;"Preenchimento correto","",
IF(K941="","",
IF(M941="Não válido","",
K941)))</f>
        <v/>
      </c>
    </row>
    <row r="942" spans="1:30" ht="15" customHeight="1">
      <c r="A942" s="291"/>
      <c r="B942" s="216"/>
      <c r="C942" s="217"/>
      <c r="D942" s="218"/>
      <c r="E942" s="219"/>
      <c r="F942" s="220"/>
      <c r="G942" s="221"/>
      <c r="H942" s="35">
        <v>3</v>
      </c>
      <c r="I942" s="172"/>
      <c r="J942" s="36" t="str">
        <f xml:space="preserve">
IF(I942="","",
VLOOKUP(I942,'BD EMPRES'!$B$8:$C$507,2,FALSE))</f>
        <v/>
      </c>
      <c r="K942" s="178"/>
      <c r="L942" s="179"/>
      <c r="M942" s="179"/>
      <c r="N942" s="180"/>
      <c r="O942" s="223"/>
      <c r="P942" s="228"/>
      <c r="Q942" s="230"/>
      <c r="R942" s="232"/>
      <c r="S942" s="234"/>
      <c r="T942" s="236"/>
      <c r="U942" s="23"/>
      <c r="V942" s="122"/>
      <c r="W942" s="118"/>
      <c r="X942" s="118"/>
      <c r="Y942" s="118"/>
      <c r="Z942" s="118"/>
      <c r="AA942" s="118"/>
      <c r="AB942" s="118"/>
      <c r="AC942" s="118"/>
      <c r="AD942" s="132" t="str">
        <f t="shared" ref="AD942" si="3341" xml:space="preserve">
IF(T940&lt;&gt;"Preenchimento correto","",
IF(K942="","",
IF(M942="Não válido","",
K942)))</f>
        <v/>
      </c>
    </row>
    <row r="943" spans="1:30" ht="15" customHeight="1">
      <c r="A943" s="291"/>
      <c r="B943" s="216"/>
      <c r="C943" s="217"/>
      <c r="D943" s="218"/>
      <c r="E943" s="219"/>
      <c r="F943" s="220"/>
      <c r="G943" s="221"/>
      <c r="H943" s="35">
        <v>4</v>
      </c>
      <c r="I943" s="172"/>
      <c r="J943" s="36" t="str">
        <f xml:space="preserve">
IF(I943="","",
VLOOKUP(I943,'BD EMPRES'!$B$8:$C$507,2,FALSE))</f>
        <v/>
      </c>
      <c r="K943" s="178"/>
      <c r="L943" s="179"/>
      <c r="M943" s="179"/>
      <c r="N943" s="180"/>
      <c r="O943" s="223"/>
      <c r="P943" s="228"/>
      <c r="Q943" s="230"/>
      <c r="R943" s="232"/>
      <c r="S943" s="234"/>
      <c r="T943" s="236"/>
      <c r="U943" s="23"/>
      <c r="V943" s="122"/>
      <c r="W943" s="118"/>
      <c r="X943" s="118"/>
      <c r="Y943" s="118"/>
      <c r="Z943" s="118"/>
      <c r="AA943" s="118"/>
      <c r="AB943" s="118"/>
      <c r="AC943" s="118"/>
      <c r="AD943" s="132" t="str">
        <f t="shared" ref="AD943" si="3342" xml:space="preserve">
IF(T940&lt;&gt;"Preenchimento correto","",
IF(K943="","",
IF(M943="Não válido","",
K943)))</f>
        <v/>
      </c>
    </row>
    <row r="944" spans="1:30" ht="15" customHeight="1">
      <c r="A944" s="292"/>
      <c r="B944" s="216"/>
      <c r="C944" s="217"/>
      <c r="D944" s="218"/>
      <c r="E944" s="219"/>
      <c r="F944" s="220"/>
      <c r="G944" s="221"/>
      <c r="H944" s="37">
        <v>5</v>
      </c>
      <c r="I944" s="172"/>
      <c r="J944" s="38" t="str">
        <f xml:space="preserve">
IF(I944="","",
VLOOKUP(I944,'BD EMPRES'!$B$8:$C$507,2,FALSE))</f>
        <v/>
      </c>
      <c r="K944" s="183"/>
      <c r="L944" s="181"/>
      <c r="M944" s="181"/>
      <c r="N944" s="182"/>
      <c r="O944" s="224"/>
      <c r="P944" s="228"/>
      <c r="Q944" s="230"/>
      <c r="R944" s="232"/>
      <c r="S944" s="234"/>
      <c r="T944" s="236"/>
      <c r="U944" s="23"/>
      <c r="V944" s="133"/>
      <c r="W944" s="134"/>
      <c r="X944" s="134"/>
      <c r="Y944" s="134"/>
      <c r="Z944" s="134"/>
      <c r="AA944" s="134"/>
      <c r="AB944" s="134"/>
      <c r="AC944" s="134"/>
      <c r="AD944" s="135" t="str">
        <f t="shared" ref="AD944" si="3343" xml:space="preserve">
IF(T940&gt;"Preenchimento correto","",
IF(K944="","",
IF(M944="Não válido","",
K944)))</f>
        <v/>
      </c>
    </row>
    <row r="945" spans="1:30" ht="15" customHeight="1">
      <c r="A945" s="290"/>
      <c r="B945" s="216" t="str">
        <f>IF(OR('BD ITEM'!$Q199&lt;&gt;"Preenchimento correto"),"",'BD ITEM'!B199)</f>
        <v/>
      </c>
      <c r="C945" s="217" t="str">
        <f>IF(OR('BD ITEM'!$Q199&lt;&gt;"Preenchimento correto"),"",'BD ITEM'!C199)</f>
        <v/>
      </c>
      <c r="D945" s="218" t="str">
        <f>IF(OR('BD ITEM'!$Q199&lt;&gt;"Preenchimento correto"),"",'BD ITEM'!D199)</f>
        <v/>
      </c>
      <c r="E945" s="219" t="str">
        <f>IF(OR('BD ITEM'!$Q199&lt;&gt;"Preenchimento correto"),"",'BD ITEM'!J199)</f>
        <v/>
      </c>
      <c r="F945" s="220" t="str">
        <f>IF(OR('BD ITEM'!$Q199&lt;&gt;"Preenchimento correto"),"",'BD ITEM'!K199)</f>
        <v/>
      </c>
      <c r="G945" s="221" t="str">
        <f>IF(OR('BD ITEM'!$Q199&lt;&gt;"Preenchimento correto"),"",'BD ITEM'!L199)</f>
        <v/>
      </c>
      <c r="H945" s="39">
        <v>1</v>
      </c>
      <c r="I945" s="173"/>
      <c r="J945" s="34" t="str">
        <f xml:space="preserve">
IF(I945="","",
VLOOKUP(I945,'BD EMPRES'!$B$8:$C$507,2,FALSE))</f>
        <v/>
      </c>
      <c r="K945" s="175"/>
      <c r="L945" s="176"/>
      <c r="M945" s="176"/>
      <c r="N945" s="177"/>
      <c r="O945" s="222"/>
      <c r="P945" s="228" t="str">
        <f t="shared" ref="P945" si="3344" xml:space="preserve">
IF(AND(K945="",K946="",K947="",K948="",K949=""),"",
COUNTIFS(K945:K949,"&lt;&gt;""",M945:M949,"=Válido"))</f>
        <v/>
      </c>
      <c r="Q945" s="230" t="str">
        <f t="shared" ref="Q945" si="3345" xml:space="preserve">
IF(T945&lt;&gt;"Preenchimento correto","",
IF(P945=1,0,
IF(P945=0,"",
IF(P945="","",
ROUND(_xlfn.STDEV.S(AD945:AD949)/AVERAGE(AD945:AD949),4)))))</f>
        <v/>
      </c>
      <c r="R945" s="232" t="str">
        <f t="shared" ref="R945" si="3346" xml:space="preserve">
IF(T945&lt;&gt;"Preenchimento correto","",
IF(P945="","",
IF(P945=0,"",
IF(O945="","",
IF(O945="Menor valor",MIN(AD945:AD949),
IF(AND(O945="Tend. central",Q945&lt;=0.25),ROUND(AVERAGE(AD945:AD949),2),
IF(AND(O945="Tend. central",Q945&gt;0.25),ROUND(MEDIAN(AD945:AD949),2))))))))</f>
        <v/>
      </c>
      <c r="S945" s="234" t="str">
        <f t="shared" ref="S945" si="3347" xml:space="preserve">
IF(T945&lt;&gt;"Preenchimento correto","",
IF(O945="","",
IF(P945="","",
IF(P945=0,"",
IF(OR(G945="",R945=""),"",
G945*R945)))))</f>
        <v/>
      </c>
      <c r="T945" s="236" t="str">
        <f t="shared" ref="T945" si="3348" xml:space="preserve">
IF(AND(A945="",B945="",I945="",I946="",I947="",I948="",I949="",K945="",K946="",K947="",K948="",K949="",L945="",L946="",L947="",L948="",L949="",M945="",M946="",M947="",M948="",M949="",O945=""),"",
IF(A945="","Preenchimento incompleto: falta informar o ID SEC - B01.01",
IF(AND(A945&lt;&gt;"",B945&lt;&gt;"",I945="",I946="",I947="",I948="",I949="",K945="",K946="",K947="",K948="",K949="",L945="",L946="",L947="",L948="",L949="",M945="",M946="",M947="",M948="",M949="",O945=""),"Preenchimento incompleto: item sem nenhuma informação de empresa e preço e fonte de preço e validade do orçamento e modalidade de cálculo - B02.01",
IF(AND(B945="",OR(I945&lt;&gt;"",I946&lt;&gt;"",I947&lt;&gt;"",I948&lt;&gt;"",I949&lt;&gt;"",K945&lt;&gt;"",K946&lt;&gt;"",K947&lt;&gt;"",K948&lt;&gt;"",K949&lt;&gt;"",L945&lt;&gt;"",L946&lt;&gt;"",L947&lt;&gt;"",L948&lt;&gt;"",L949&lt;&gt;"",M945&lt;&gt;"",M946&lt;&gt;"",M947&lt;&gt;"",M948&lt;&gt;"",M949&lt;&gt;"",O945&lt;&gt;"")),"Erro: há empresa(s) e/ou preço(s) e/ou fonte(s) de preço e/ou validade(s) do orçamento e/ou modalidade de cálculo informados para item inexistente - B03.01",
IF(AND(I945&lt;&gt;"",OR(K945="",L945="",M945="",O945="")),"Preenchimento incompleto: empresa sem preço e(ou) fonte de preço e(ou) validade do orçamento e(ou) modalidade de cálculo associados - B04.01",
IF(AND(I946&lt;&gt;"",OR(K946="",L946="",M946="",O945="")),"Preenchimento incompleto: empresa sem preço e(ou) fonte de preço e(ou) validade do orçamento e(ou) modalidade de cálculo associados - B04.02",
IF(AND(I947&lt;&gt;"",OR(K947="",L947="",M947="",O945="")),"Preenchimento incompleto: empresa sem preço e(ou) fonte de preço e(ou) validade do orçamento e(ou) modalidade de cálculo associados - B04.03",
IF(AND(I948&lt;&gt;"",OR(K948="",L948="",M948="",O945="")),"Preenchimento incompleto: empresa sem preço e(ou) fonte de preço e(ou) validade do orçamento e(ou) modalidade de cálculo associados - B04.04",
IF(AND(I949&lt;&gt;"",OR(K949="",L949="",M949="",O945="")),"Preenchimento incompleto: empresa sem preço e(ou) fonte de preço e(ou) validade do orçamento e(ou) modalidade de cálculo associados - B04.05",
IF(AND(K945&lt;&gt;"",OR(I945="",L945="",M945="",O945="")),"Preenchimento incompleto: preço sem empresa e(ou) fonte do preço associados e(ou) validade do orçamento e(ou) modalidade de cálculo associados - B05.01",
IF(AND(K946&lt;&gt;"",OR(I946="",L946="",M946="",O945="")),"Preenchimento incompleto: preço sem empresa e(ou) fonte do preço associados e(ou) validade do orçamento e(ou) modalidade de cálculo associados - B05.02",
IF(AND(K947&lt;&gt;"",OR(I947="",L947="",M947="",O945="")),"Preenchimento incompleto: preço sem empresa e(ou) fonte do preço associados e(ou) validade do orçamento e(ou) modalidade de cálculo associados - B05.03",
IF(AND(K948&lt;&gt;"",OR(I948="",L948="",M948="",O945="")),"Preenchimento incompleto: preço sem empresa e(ou) fonte do preço associados e(ou) validade do orçamento e(ou) modalidade de cálculo associados - B05.04",
IF(AND(K949&lt;&gt;"",OR(I949="",L949="",M949="",O945="")),"Preenchimento incompleto: preço sem empresa e(ou) fonte do preço associados e(ou) validade do orçamento e(ou) modalidade de cálculo associados - B05.05",
IF(AND(L945&lt;&gt;"",OR(K945="",I945="",M945="",O945="")),"Preenchimento incompleto: fonte do preço sem empresa e(ou) preço associados e(ou) validade do orçamento e(ou) modalidade de cálculo associados - B06.01",
IF(AND(L946&lt;&gt;"",OR(K946="",I946="",M946="",O945="")),"Preenchimento incompleto: fonte do preço sem empresa e(ou) preço associados e(ou) validade do orçamento e(ou) modalidade de cálculo associados - B06.02",
IF(AND(L947&lt;&gt;"",OR(K947="",I947="",M947="",O945="")),"Preenchimento incompleto: fonte do preço sem empresa e(ou) preço associados e(ou) validade do orçamento e(ou) modalidade de cálculo associados - B06.03",
IF(AND(L948&lt;&gt;"",OR(K948="",I948="",M948="",O945="")),"Preenchimento incompleto: fonte do preço sem empresa e(ou) preço associados e(ou) validade do orçamento e(ou) modalidade de cálculo associados - B06.04",
IF(AND(L949&lt;&gt;"",OR(K949="",I949="",M949="",O945="")),"Preenchimento incompleto: fonte do preço sem empresa e(ou) preço associados e(ou) validade do orçamento e(ou) modalidade de cálculo associados - B06.05",
IF(AND(M945&lt;&gt;"",OR(K945="",I945="",L945="",O945="")),"Preenchimento incompleto: validade do orçamento sem empresa e(ou) preço associados e(ou) fonte do preço e(ou) modalidade de cálculo associados - B07.01",
IF(AND(M946&lt;&gt;"",OR(K946="",I946="",L946="",O945="")),"Preenchimento incompleto: validade do orçamento sem empresa e(ou) preço associados e(ou) fonte do preço e(ou) modalidade de cálculo associados - B07.02",
IF(AND(M947&lt;&gt;"",OR(K947="",I947="",L947="",O945="")),"Preenchimento incompleto: validade do orçamento sem empresa e(ou) preço associados e(ou) fonte do preço e(ou) modalidade de cálculo associados - B07.03",
IF(AND(M948&lt;&gt;"",OR(K948="",I948="",L948="",O945="")),"Preenchimento incompleto: validade do orçamento sem empresa e(ou) preço associados e(ou) fonte do preço e(ou) modalidade de cálculo associados - B07.04",
IF(AND(M949&lt;&gt;"",OR(K949="",I949="",L949="",O945="")),"Preenchimento incompleto: validade do orçamento sem empresa e(ou) preço associados e(ou) fonte do preço e(ou) modalidade de cálculo associados - B07.05",
IF(O945="","Preenchimento incompleto: modalidade de cálculo não informada - B08.01",
IF(V945="Erro: há repetição de empresa de mídia especializada para o item sendo precificado - B09.01a05","Erro: há repetição de empresa de mídia especializada para o item sendo precificado - B09.01a05",
IF(W945="Erro: há repetição de empresa de orçamento de empresa para o item sendo precificado - B10.01a05","Erro: há repetição de empresa de orçamento de empresa para o item sendo precificado - B10.01a05",
IF(X945="Erro: a fonte de preços informada é incompatível com compras governamentais - B11.01a05","Erro: a fonte de preços informada é incompatível com compras governamentais - B11.01a05",
IF(Y945="Erro: a fonte de preços informada é incompatível com compras governamentais - B12.01a05","Erro: a fonte de preços informada é incompatível com compras governamentais - B12.01a05",
IF(Z945="Erro: há linhas sendo puladas - B13.01a04","Erro: há linhas sendo puladas - B13.01a04",
IF(AA945="Erro: há linhas sendo puladas - B14.01a05","Erro: há linhas sendo puladas - B14.01a05",
IF(AB945="Erro: há linhas sendo puladas - B15.01a05","Erro: há linhas sendo puladas - B15.01a05",
IF(AC945="Erro: há linhas sendo puladas - B16.01a05","Erro: há linhas sendo puladas - B16.01a05",
IF(AND(P945&lt;&gt;"",P945=0),"Preenchimento incompleto: número de propostas válidas igual a zero - B17.01",
"Preenchimento correto"))))))))))))))))))))))))))))))))))</f>
        <v/>
      </c>
      <c r="U945" s="23"/>
      <c r="V945" s="121" t="str">
        <f t="shared" ref="V945" si="3349" xml:space="preserve">
IF(COUNTIFS(I945:I949,I945,L945:L949,"=Mídia especializada")&gt;1,"Erro: há repetição de empresa de mídia especializada para o item sendo precificado - B09.01a05",
IF(COUNTIFS(I945:I949,I946,L945:L949,"=Mídia especializada")&gt;1,"Erro: há repetição de empresa de mídia especializada para o item sendo precificado - B09.01a05",
IF(COUNTIFS(I945:I949,I947,L945:L949,"=Mídia especializada")&gt;1,"Erro: há repetição de empresa de mídia especializada para o item sendo precificado - B09.01a05",
IF(COUNTIFS(I945:I949,I948,L945:L949,"=Mídia especializada")&gt;1,"Erro: há repetição de empresa de mídia especializada para o item sendo precificado - B09.01a05",
IF(COUNTIFS(I945:I949,I949,L945:L949,"=Mídia especializada")&gt;1,"Erro: há repetição de empresa de mídia especializada para o item sendo precificado - B09.01a05",
"***")))))</f>
        <v>***</v>
      </c>
      <c r="W945" s="119" t="str">
        <f t="shared" ref="W945" si="3350" xml:space="preserve">
IF(COUNTIFS(I945:I949,I945,L945:L949,"=Orçamento de empresa")&gt;1,"Erro: há repetição de empresa de orçamento de empresa para o item sendo precificado - B10.01a05",
IF(COUNTIFS(I945:I949,I946,L945:L949,"=Orçamento de empresa")&gt;1,"Erro: há repetição de empresa de orçamento de empresa para o item sendo precificado - B10.01a05",
IF(COUNTIFS(I945:I949,I947,L945:L949,"=Orçamento de empresa")&gt;1,"Erro: há repetição de empresa de orçamento de empresa para o item sendo precificado - B10.01a05",
IF(COUNTIFS(I945:I949,I948,L945:L949,"=Orçamento de empresa")&gt;1,"Erro: há repetição de empresa de orçamento de empresa para o item sendo precificado - B10.01a05",
IF(COUNTIFS(I945:I949,I949,L945:L949,"=Orçamento de empresa")&gt;1,"Erro: há repetição de empresa de orçamento de empresa para o item sendo precificado - B10.01a05",
"***")))))</f>
        <v>***</v>
      </c>
      <c r="X945" s="119" t="str">
        <f t="shared" ref="X945" si="3351" xml:space="preserve">
IF(AND(I945="Compras governamentais",K945&lt;&gt;"",L945="Orçamento de empresa"),"Erro: a fonte de preços informada é incompatível com compras governamentais - B11.01a05",
IF(AND(I946="Compras governamentais",K946&lt;&gt;"",L946="Orçamento de empresa"),"Erro: a fonte de preços informada é incompatível com compras governamentais - B11.01a05",
IF(AND(I947="Compras governamentais",K947&lt;&gt;"",L947="Orçamento de empresa"),"Erro: a fonte de preços informada é incompatível com compras governamentais - B11.01a05",
IF(AND(I948="Compras governamentais",K948&lt;&gt;"",L948="Orçamento de empresa"),"Erro: a fonte de preços informada é incompatível com compras governamentais - B11.01a05",
IF(AND(I949="Compras governamentais",K949&lt;&gt;"",L949="Orçamento de empresa"),"Erro: a fonte de preços informada é incompatível com compras governamentais - B11.01a05",
"***")))))</f>
        <v>***</v>
      </c>
      <c r="Y945" s="119" t="str">
        <f t="shared" ref="Y945" si="3352" xml:space="preserve">
IF(AND(I945="Compras governamentais",K945&lt;&gt;"",L945="Mídia especializada"),"Erro: a fonte de preços informada é incompatível com compras governamentais - B12.01a05",
IF(AND(I946="Compras governamentais",K946&lt;&gt;"",L946="Mídia especializada"),"Erro: a fonte de preços informada é incompatível com compras governamentais - B12.01a05",
IF(AND(I947="Compras governamentais",K947&lt;&gt;"",L947="Mídia especializada"),"Erro: a fonte de preços informada é incompatível com compras governamentais - B12.01a05",
IF(AND(I948="Compras governamentais",K948&lt;&gt;"",L948="Mídia especializada"),"Erro: a fonte de preços informada é incompatível com compras governamentais - B12.01a05",
IF(AND(I949="Compras governamentais",K949&lt;&gt;"",L949="Mídia especializada"),"Erro: a fonte de preços informada é incompatível com compras governamentais - B12.01a05",
"***")))))</f>
        <v>***</v>
      </c>
      <c r="Z945" s="119" t="str">
        <f t="shared" ref="Z945" si="3353" xml:space="preserve">
IF(AND(I946&lt;&gt;"",OR(I945="")),"Erro: há linhas sendo puladas - B13.01a04",
IF(AND(I947&lt;&gt;"",OR(I945="",I946="")),"Erro: há linhas sendo puladas - B13.01a04",
IF(AND(I948&lt;&gt;"",OR(I945="",I946="",I947="")),"Erro: há linhas sendo puladas - B13.01a04",
IF(AND(I949&lt;&gt;"",OR(I945="",I946="",I947="",I948="")),"Erro: há linhas sendo puladas - B13.01a04",
"***"))))</f>
        <v>***</v>
      </c>
      <c r="AA945" s="119" t="str">
        <f t="shared" ref="AA945" si="3354" xml:space="preserve">
IF(AND(K946&lt;&gt;"",OR(K945="")),"Erro: há linhas sendo puladas - B14.01a05",
IF(AND(K947&lt;&gt;"",OR(K945="",K946="")),"Erro: há linhas sendo puladas - B14.01a05",
IF(AND(K948&lt;&gt;"",OR(K945="",K946="",K947="")),"Erro: há linhas sendo puladas - B14.01a05",
IF(AND(K949&lt;&gt;"",OR(K945="",K946="",K947="",K948="")),"Erro: há linhas sendo puladas - B14.01a05",
"***"))))</f>
        <v>***</v>
      </c>
      <c r="AB945" s="119" t="str">
        <f t="shared" ref="AB945" si="3355" xml:space="preserve">
IF(AND(L946&lt;&gt;"",OR(L945="")),"Erro: há linhas sendo puladas - B15.01a05",
IF(AND(L947&lt;&gt;"",OR(L945="",L946="")),"Erro: há linhas sendo puladas - B15.01a05",
IF(AND(L948&lt;&gt;"",OR(L945="",L946="",L947="")),"Erro: há linhas sendo puladas - B15.01a05",
IF(AND(L949&lt;&gt;"",OR(L945="",L946="",L947="",L948="")),"Erro: há linhas sendo puladas - B15.01a05",
"***"))))</f>
        <v>***</v>
      </c>
      <c r="AC945" s="119" t="str">
        <f t="shared" ref="AC945" si="3356" xml:space="preserve">
IF(AND(M946&lt;&gt;"",OR(M945="")),"Erro: há linhas sendo puladas - B16.01a05",
IF(AND(M947&lt;&gt;"",OR(M945="",M946="")),"Erro: há linhas sendo puladas - B16.01a05",
IF(AND(M948&lt;&gt;"",OR(M945="",M946="",M947="")),"Erro: há linhas sendo puladas - B16.01a05",
IF(AND(M949&lt;&gt;"",OR(M945="",M946="",M947="",M948="")),"Erro: há linhas sendo puladas - B16.01a05",
"***"))))</f>
        <v>***</v>
      </c>
      <c r="AD945" s="131" t="str">
        <f t="shared" ref="AD945" si="3357" xml:space="preserve">
IF(T945&lt;&gt;"Preenchimento correto","",
IF(K945="","",
IF(M945="Não válido","",
K945)))</f>
        <v/>
      </c>
    </row>
    <row r="946" spans="1:30" ht="15" customHeight="1">
      <c r="A946" s="291"/>
      <c r="B946" s="216"/>
      <c r="C946" s="217"/>
      <c r="D946" s="218"/>
      <c r="E946" s="219"/>
      <c r="F946" s="220"/>
      <c r="G946" s="221"/>
      <c r="H946" s="35">
        <v>2</v>
      </c>
      <c r="I946" s="172"/>
      <c r="J946" s="36" t="str">
        <f xml:space="preserve">
IF(I946="","",
VLOOKUP(I946,'BD EMPRES'!$B$8:$C$507,2,FALSE))</f>
        <v/>
      </c>
      <c r="K946" s="178"/>
      <c r="L946" s="179"/>
      <c r="M946" s="179"/>
      <c r="N946" s="180"/>
      <c r="O946" s="223"/>
      <c r="P946" s="228"/>
      <c r="Q946" s="230"/>
      <c r="R946" s="232"/>
      <c r="S946" s="234"/>
      <c r="T946" s="236"/>
      <c r="U946" s="23"/>
      <c r="V946" s="122"/>
      <c r="W946" s="118"/>
      <c r="X946" s="118"/>
      <c r="Y946" s="118"/>
      <c r="Z946" s="118"/>
      <c r="AA946" s="118"/>
      <c r="AB946" s="118"/>
      <c r="AC946" s="118"/>
      <c r="AD946" s="132" t="str">
        <f t="shared" ref="AD946" si="3358" xml:space="preserve">
IF(T945&lt;&gt;"Preenchimento correto","",
IF(K946="","",
IF(M946="Não válido","",
K946)))</f>
        <v/>
      </c>
    </row>
    <row r="947" spans="1:30" ht="15" customHeight="1">
      <c r="A947" s="291"/>
      <c r="B947" s="216"/>
      <c r="C947" s="217"/>
      <c r="D947" s="218"/>
      <c r="E947" s="219"/>
      <c r="F947" s="220"/>
      <c r="G947" s="221"/>
      <c r="H947" s="35">
        <v>3</v>
      </c>
      <c r="I947" s="172"/>
      <c r="J947" s="36" t="str">
        <f xml:space="preserve">
IF(I947="","",
VLOOKUP(I947,'BD EMPRES'!$B$8:$C$507,2,FALSE))</f>
        <v/>
      </c>
      <c r="K947" s="178"/>
      <c r="L947" s="179"/>
      <c r="M947" s="179"/>
      <c r="N947" s="180"/>
      <c r="O947" s="223"/>
      <c r="P947" s="228"/>
      <c r="Q947" s="230"/>
      <c r="R947" s="232"/>
      <c r="S947" s="234"/>
      <c r="T947" s="236"/>
      <c r="U947" s="23"/>
      <c r="V947" s="122"/>
      <c r="W947" s="118"/>
      <c r="X947" s="118"/>
      <c r="Y947" s="118"/>
      <c r="Z947" s="118"/>
      <c r="AA947" s="118"/>
      <c r="AB947" s="118"/>
      <c r="AC947" s="118"/>
      <c r="AD947" s="132" t="str">
        <f t="shared" ref="AD947" si="3359" xml:space="preserve">
IF(T945&lt;&gt;"Preenchimento correto","",
IF(K947="","",
IF(M947="Não válido","",
K947)))</f>
        <v/>
      </c>
    </row>
    <row r="948" spans="1:30" ht="15" customHeight="1">
      <c r="A948" s="291"/>
      <c r="B948" s="216"/>
      <c r="C948" s="217"/>
      <c r="D948" s="218"/>
      <c r="E948" s="219"/>
      <c r="F948" s="220"/>
      <c r="G948" s="221"/>
      <c r="H948" s="35">
        <v>4</v>
      </c>
      <c r="I948" s="172"/>
      <c r="J948" s="36" t="str">
        <f xml:space="preserve">
IF(I948="","",
VLOOKUP(I948,'BD EMPRES'!$B$8:$C$507,2,FALSE))</f>
        <v/>
      </c>
      <c r="K948" s="178"/>
      <c r="L948" s="179"/>
      <c r="M948" s="179"/>
      <c r="N948" s="180"/>
      <c r="O948" s="223"/>
      <c r="P948" s="228"/>
      <c r="Q948" s="230"/>
      <c r="R948" s="232"/>
      <c r="S948" s="234"/>
      <c r="T948" s="236"/>
      <c r="U948" s="23"/>
      <c r="V948" s="122"/>
      <c r="W948" s="118"/>
      <c r="X948" s="118"/>
      <c r="Y948" s="118"/>
      <c r="Z948" s="118"/>
      <c r="AA948" s="118"/>
      <c r="AB948" s="118"/>
      <c r="AC948" s="118"/>
      <c r="AD948" s="132" t="str">
        <f t="shared" ref="AD948" si="3360" xml:space="preserve">
IF(T945&lt;&gt;"Preenchimento correto","",
IF(K948="","",
IF(M948="Não válido","",
K948)))</f>
        <v/>
      </c>
    </row>
    <row r="949" spans="1:30" ht="15" customHeight="1">
      <c r="A949" s="292"/>
      <c r="B949" s="216"/>
      <c r="C949" s="217"/>
      <c r="D949" s="218"/>
      <c r="E949" s="219"/>
      <c r="F949" s="220"/>
      <c r="G949" s="221"/>
      <c r="H949" s="37">
        <v>5</v>
      </c>
      <c r="I949" s="172"/>
      <c r="J949" s="38" t="str">
        <f xml:space="preserve">
IF(I949="","",
VLOOKUP(I949,'BD EMPRES'!$B$8:$C$507,2,FALSE))</f>
        <v/>
      </c>
      <c r="K949" s="183"/>
      <c r="L949" s="181"/>
      <c r="M949" s="181"/>
      <c r="N949" s="182"/>
      <c r="O949" s="224"/>
      <c r="P949" s="228"/>
      <c r="Q949" s="230"/>
      <c r="R949" s="232"/>
      <c r="S949" s="234"/>
      <c r="T949" s="236"/>
      <c r="U949" s="23"/>
      <c r="V949" s="133"/>
      <c r="W949" s="134"/>
      <c r="X949" s="134"/>
      <c r="Y949" s="134"/>
      <c r="Z949" s="134"/>
      <c r="AA949" s="134"/>
      <c r="AB949" s="134"/>
      <c r="AC949" s="134"/>
      <c r="AD949" s="135" t="str">
        <f t="shared" ref="AD949" si="3361" xml:space="preserve">
IF(T945&gt;"Preenchimento correto","",
IF(K949="","",
IF(M949="Não válido","",
K949)))</f>
        <v/>
      </c>
    </row>
    <row r="950" spans="1:30" ht="15" customHeight="1">
      <c r="A950" s="290"/>
      <c r="B950" s="216" t="str">
        <f>IF(OR('BD ITEM'!$Q200&lt;&gt;"Preenchimento correto"),"",'BD ITEM'!B200)</f>
        <v/>
      </c>
      <c r="C950" s="217" t="str">
        <f>IF(OR('BD ITEM'!$Q200&lt;&gt;"Preenchimento correto"),"",'BD ITEM'!C200)</f>
        <v/>
      </c>
      <c r="D950" s="218" t="str">
        <f>IF(OR('BD ITEM'!$Q200&lt;&gt;"Preenchimento correto"),"",'BD ITEM'!D200)</f>
        <v/>
      </c>
      <c r="E950" s="219" t="str">
        <f>IF(OR('BD ITEM'!$Q200&lt;&gt;"Preenchimento correto"),"",'BD ITEM'!J200)</f>
        <v/>
      </c>
      <c r="F950" s="220" t="str">
        <f>IF(OR('BD ITEM'!$Q200&lt;&gt;"Preenchimento correto"),"",'BD ITEM'!K200)</f>
        <v/>
      </c>
      <c r="G950" s="221" t="str">
        <f>IF(OR('BD ITEM'!$Q200&lt;&gt;"Preenchimento correto"),"",'BD ITEM'!L200)</f>
        <v/>
      </c>
      <c r="H950" s="39">
        <v>1</v>
      </c>
      <c r="I950" s="173"/>
      <c r="J950" s="34" t="str">
        <f xml:space="preserve">
IF(I950="","",
VLOOKUP(I950,'BD EMPRES'!$B$8:$C$507,2,FALSE))</f>
        <v/>
      </c>
      <c r="K950" s="175"/>
      <c r="L950" s="176"/>
      <c r="M950" s="176"/>
      <c r="N950" s="177"/>
      <c r="O950" s="222"/>
      <c r="P950" s="228" t="str">
        <f t="shared" ref="P950" si="3362" xml:space="preserve">
IF(AND(K950="",K951="",K952="",K953="",K954=""),"",
COUNTIFS(K950:K954,"&lt;&gt;""",M950:M954,"=Válido"))</f>
        <v/>
      </c>
      <c r="Q950" s="230" t="str">
        <f t="shared" ref="Q950" si="3363" xml:space="preserve">
IF(T950&lt;&gt;"Preenchimento correto","",
IF(P950=1,0,
IF(P950=0,"",
IF(P950="","",
ROUND(_xlfn.STDEV.S(AD950:AD954)/AVERAGE(AD950:AD954),4)))))</f>
        <v/>
      </c>
      <c r="R950" s="232" t="str">
        <f t="shared" ref="R950" si="3364" xml:space="preserve">
IF(T950&lt;&gt;"Preenchimento correto","",
IF(P950="","",
IF(P950=0,"",
IF(O950="","",
IF(O950="Menor valor",MIN(AD950:AD954),
IF(AND(O950="Tend. central",Q950&lt;=0.25),ROUND(AVERAGE(AD950:AD954),2),
IF(AND(O950="Tend. central",Q950&gt;0.25),ROUND(MEDIAN(AD950:AD954),2))))))))</f>
        <v/>
      </c>
      <c r="S950" s="234" t="str">
        <f t="shared" ref="S950" si="3365" xml:space="preserve">
IF(T950&lt;&gt;"Preenchimento correto","",
IF(O950="","",
IF(P950="","",
IF(P950=0,"",
IF(OR(G950="",R950=""),"",
G950*R950)))))</f>
        <v/>
      </c>
      <c r="T950" s="236" t="str">
        <f t="shared" ref="T950" si="3366" xml:space="preserve">
IF(AND(A950="",B950="",I950="",I951="",I952="",I953="",I954="",K950="",K951="",K952="",K953="",K954="",L950="",L951="",L952="",L953="",L954="",M950="",M951="",M952="",M953="",M954="",O950=""),"",
IF(A950="","Preenchimento incompleto: falta informar o ID SEC - B01.01",
IF(AND(A950&lt;&gt;"",B950&lt;&gt;"",I950="",I951="",I952="",I953="",I954="",K950="",K951="",K952="",K953="",K954="",L950="",L951="",L952="",L953="",L954="",M950="",M951="",M952="",M953="",M954="",O950=""),"Preenchimento incompleto: item sem nenhuma informação de empresa e preço e fonte de preço e validade do orçamento e modalidade de cálculo - B02.01",
IF(AND(B950="",OR(I950&lt;&gt;"",I951&lt;&gt;"",I952&lt;&gt;"",I953&lt;&gt;"",I954&lt;&gt;"",K950&lt;&gt;"",K951&lt;&gt;"",K952&lt;&gt;"",K953&lt;&gt;"",K954&lt;&gt;"",L950&lt;&gt;"",L951&lt;&gt;"",L952&lt;&gt;"",L953&lt;&gt;"",L954&lt;&gt;"",M950&lt;&gt;"",M951&lt;&gt;"",M952&lt;&gt;"",M953&lt;&gt;"",M954&lt;&gt;"",O950&lt;&gt;"")),"Erro: há empresa(s) e/ou preço(s) e/ou fonte(s) de preço e/ou validade(s) do orçamento e/ou modalidade de cálculo informados para item inexistente - B03.01",
IF(AND(I950&lt;&gt;"",OR(K950="",L950="",M950="",O950="")),"Preenchimento incompleto: empresa sem preço e(ou) fonte de preço e(ou) validade do orçamento e(ou) modalidade de cálculo associados - B04.01",
IF(AND(I951&lt;&gt;"",OR(K951="",L951="",M951="",O950="")),"Preenchimento incompleto: empresa sem preço e(ou) fonte de preço e(ou) validade do orçamento e(ou) modalidade de cálculo associados - B04.02",
IF(AND(I952&lt;&gt;"",OR(K952="",L952="",M952="",O950="")),"Preenchimento incompleto: empresa sem preço e(ou) fonte de preço e(ou) validade do orçamento e(ou) modalidade de cálculo associados - B04.03",
IF(AND(I953&lt;&gt;"",OR(K953="",L953="",M953="",O950="")),"Preenchimento incompleto: empresa sem preço e(ou) fonte de preço e(ou) validade do orçamento e(ou) modalidade de cálculo associados - B04.04",
IF(AND(I954&lt;&gt;"",OR(K954="",L954="",M954="",O950="")),"Preenchimento incompleto: empresa sem preço e(ou) fonte de preço e(ou) validade do orçamento e(ou) modalidade de cálculo associados - B04.05",
IF(AND(K950&lt;&gt;"",OR(I950="",L950="",M950="",O950="")),"Preenchimento incompleto: preço sem empresa e(ou) fonte do preço associados e(ou) validade do orçamento e(ou) modalidade de cálculo associados - B05.01",
IF(AND(K951&lt;&gt;"",OR(I951="",L951="",M951="",O950="")),"Preenchimento incompleto: preço sem empresa e(ou) fonte do preço associados e(ou) validade do orçamento e(ou) modalidade de cálculo associados - B05.02",
IF(AND(K952&lt;&gt;"",OR(I952="",L952="",M952="",O950="")),"Preenchimento incompleto: preço sem empresa e(ou) fonte do preço associados e(ou) validade do orçamento e(ou) modalidade de cálculo associados - B05.03",
IF(AND(K953&lt;&gt;"",OR(I953="",L953="",M953="",O950="")),"Preenchimento incompleto: preço sem empresa e(ou) fonte do preço associados e(ou) validade do orçamento e(ou) modalidade de cálculo associados - B05.04",
IF(AND(K954&lt;&gt;"",OR(I954="",L954="",M954="",O950="")),"Preenchimento incompleto: preço sem empresa e(ou) fonte do preço associados e(ou) validade do orçamento e(ou) modalidade de cálculo associados - B05.05",
IF(AND(L950&lt;&gt;"",OR(K950="",I950="",M950="",O950="")),"Preenchimento incompleto: fonte do preço sem empresa e(ou) preço associados e(ou) validade do orçamento e(ou) modalidade de cálculo associados - B06.01",
IF(AND(L951&lt;&gt;"",OR(K951="",I951="",M951="",O950="")),"Preenchimento incompleto: fonte do preço sem empresa e(ou) preço associados e(ou) validade do orçamento e(ou) modalidade de cálculo associados - B06.02",
IF(AND(L952&lt;&gt;"",OR(K952="",I952="",M952="",O950="")),"Preenchimento incompleto: fonte do preço sem empresa e(ou) preço associados e(ou) validade do orçamento e(ou) modalidade de cálculo associados - B06.03",
IF(AND(L953&lt;&gt;"",OR(K953="",I953="",M953="",O950="")),"Preenchimento incompleto: fonte do preço sem empresa e(ou) preço associados e(ou) validade do orçamento e(ou) modalidade de cálculo associados - B06.04",
IF(AND(L954&lt;&gt;"",OR(K954="",I954="",M954="",O950="")),"Preenchimento incompleto: fonte do preço sem empresa e(ou) preço associados e(ou) validade do orçamento e(ou) modalidade de cálculo associados - B06.05",
IF(AND(M950&lt;&gt;"",OR(K950="",I950="",L950="",O950="")),"Preenchimento incompleto: validade do orçamento sem empresa e(ou) preço associados e(ou) fonte do preço e(ou) modalidade de cálculo associados - B07.01",
IF(AND(M951&lt;&gt;"",OR(K951="",I951="",L951="",O950="")),"Preenchimento incompleto: validade do orçamento sem empresa e(ou) preço associados e(ou) fonte do preço e(ou) modalidade de cálculo associados - B07.02",
IF(AND(M952&lt;&gt;"",OR(K952="",I952="",L952="",O950="")),"Preenchimento incompleto: validade do orçamento sem empresa e(ou) preço associados e(ou) fonte do preço e(ou) modalidade de cálculo associados - B07.03",
IF(AND(M953&lt;&gt;"",OR(K953="",I953="",L953="",O950="")),"Preenchimento incompleto: validade do orçamento sem empresa e(ou) preço associados e(ou) fonte do preço e(ou) modalidade de cálculo associados - B07.04",
IF(AND(M954&lt;&gt;"",OR(K954="",I954="",L954="",O950="")),"Preenchimento incompleto: validade do orçamento sem empresa e(ou) preço associados e(ou) fonte do preço e(ou) modalidade de cálculo associados - B07.05",
IF(O950="","Preenchimento incompleto: modalidade de cálculo não informada - B08.01",
IF(V950="Erro: há repetição de empresa de mídia especializada para o item sendo precificado - B09.01a05","Erro: há repetição de empresa de mídia especializada para o item sendo precificado - B09.01a05",
IF(W950="Erro: há repetição de empresa de orçamento de empresa para o item sendo precificado - B10.01a05","Erro: há repetição de empresa de orçamento de empresa para o item sendo precificado - B10.01a05",
IF(X950="Erro: a fonte de preços informada é incompatível com compras governamentais - B11.01a05","Erro: a fonte de preços informada é incompatível com compras governamentais - B11.01a05",
IF(Y950="Erro: a fonte de preços informada é incompatível com compras governamentais - B12.01a05","Erro: a fonte de preços informada é incompatível com compras governamentais - B12.01a05",
IF(Z950="Erro: há linhas sendo puladas - B13.01a04","Erro: há linhas sendo puladas - B13.01a04",
IF(AA950="Erro: há linhas sendo puladas - B14.01a05","Erro: há linhas sendo puladas - B14.01a05",
IF(AB950="Erro: há linhas sendo puladas - B15.01a05","Erro: há linhas sendo puladas - B15.01a05",
IF(AC950="Erro: há linhas sendo puladas - B16.01a05","Erro: há linhas sendo puladas - B16.01a05",
IF(AND(P950&lt;&gt;"",P950=0),"Preenchimento incompleto: número de propostas válidas igual a zero - B17.01",
"Preenchimento correto"))))))))))))))))))))))))))))))))))</f>
        <v/>
      </c>
      <c r="U950" s="23"/>
      <c r="V950" s="121" t="str">
        <f t="shared" ref="V950" si="3367" xml:space="preserve">
IF(COUNTIFS(I950:I954,I950,L950:L954,"=Mídia especializada")&gt;1,"Erro: há repetição de empresa de mídia especializada para o item sendo precificado - B09.01a05",
IF(COUNTIFS(I950:I954,I951,L950:L954,"=Mídia especializada")&gt;1,"Erro: há repetição de empresa de mídia especializada para o item sendo precificado - B09.01a05",
IF(COUNTIFS(I950:I954,I952,L950:L954,"=Mídia especializada")&gt;1,"Erro: há repetição de empresa de mídia especializada para o item sendo precificado - B09.01a05",
IF(COUNTIFS(I950:I954,I953,L950:L954,"=Mídia especializada")&gt;1,"Erro: há repetição de empresa de mídia especializada para o item sendo precificado - B09.01a05",
IF(COUNTIFS(I950:I954,I954,L950:L954,"=Mídia especializada")&gt;1,"Erro: há repetição de empresa de mídia especializada para o item sendo precificado - B09.01a05",
"***")))))</f>
        <v>***</v>
      </c>
      <c r="W950" s="119" t="str">
        <f t="shared" ref="W950" si="3368" xml:space="preserve">
IF(COUNTIFS(I950:I954,I950,L950:L954,"=Orçamento de empresa")&gt;1,"Erro: há repetição de empresa de orçamento de empresa para o item sendo precificado - B10.01a05",
IF(COUNTIFS(I950:I954,I951,L950:L954,"=Orçamento de empresa")&gt;1,"Erro: há repetição de empresa de orçamento de empresa para o item sendo precificado - B10.01a05",
IF(COUNTIFS(I950:I954,I952,L950:L954,"=Orçamento de empresa")&gt;1,"Erro: há repetição de empresa de orçamento de empresa para o item sendo precificado - B10.01a05",
IF(COUNTIFS(I950:I954,I953,L950:L954,"=Orçamento de empresa")&gt;1,"Erro: há repetição de empresa de orçamento de empresa para o item sendo precificado - B10.01a05",
IF(COUNTIFS(I950:I954,I954,L950:L954,"=Orçamento de empresa")&gt;1,"Erro: há repetição de empresa de orçamento de empresa para o item sendo precificado - B10.01a05",
"***")))))</f>
        <v>***</v>
      </c>
      <c r="X950" s="119" t="str">
        <f t="shared" ref="X950" si="3369" xml:space="preserve">
IF(AND(I950="Compras governamentais",K950&lt;&gt;"",L950="Orçamento de empresa"),"Erro: a fonte de preços informada é incompatível com compras governamentais - B11.01a05",
IF(AND(I951="Compras governamentais",K951&lt;&gt;"",L951="Orçamento de empresa"),"Erro: a fonte de preços informada é incompatível com compras governamentais - B11.01a05",
IF(AND(I952="Compras governamentais",K952&lt;&gt;"",L952="Orçamento de empresa"),"Erro: a fonte de preços informada é incompatível com compras governamentais - B11.01a05",
IF(AND(I953="Compras governamentais",K953&lt;&gt;"",L953="Orçamento de empresa"),"Erro: a fonte de preços informada é incompatível com compras governamentais - B11.01a05",
IF(AND(I954="Compras governamentais",K954&lt;&gt;"",L954="Orçamento de empresa"),"Erro: a fonte de preços informada é incompatível com compras governamentais - B11.01a05",
"***")))))</f>
        <v>***</v>
      </c>
      <c r="Y950" s="119" t="str">
        <f t="shared" ref="Y950" si="3370" xml:space="preserve">
IF(AND(I950="Compras governamentais",K950&lt;&gt;"",L950="Mídia especializada"),"Erro: a fonte de preços informada é incompatível com compras governamentais - B12.01a05",
IF(AND(I951="Compras governamentais",K951&lt;&gt;"",L951="Mídia especializada"),"Erro: a fonte de preços informada é incompatível com compras governamentais - B12.01a05",
IF(AND(I952="Compras governamentais",K952&lt;&gt;"",L952="Mídia especializada"),"Erro: a fonte de preços informada é incompatível com compras governamentais - B12.01a05",
IF(AND(I953="Compras governamentais",K953&lt;&gt;"",L953="Mídia especializada"),"Erro: a fonte de preços informada é incompatível com compras governamentais - B12.01a05",
IF(AND(I954="Compras governamentais",K954&lt;&gt;"",L954="Mídia especializada"),"Erro: a fonte de preços informada é incompatível com compras governamentais - B12.01a05",
"***")))))</f>
        <v>***</v>
      </c>
      <c r="Z950" s="119" t="str">
        <f t="shared" ref="Z950" si="3371" xml:space="preserve">
IF(AND(I951&lt;&gt;"",OR(I950="")),"Erro: há linhas sendo puladas - B13.01a04",
IF(AND(I952&lt;&gt;"",OR(I950="",I951="")),"Erro: há linhas sendo puladas - B13.01a04",
IF(AND(I953&lt;&gt;"",OR(I950="",I951="",I952="")),"Erro: há linhas sendo puladas - B13.01a04",
IF(AND(I954&lt;&gt;"",OR(I950="",I951="",I952="",I953="")),"Erro: há linhas sendo puladas - B13.01a04",
"***"))))</f>
        <v>***</v>
      </c>
      <c r="AA950" s="119" t="str">
        <f t="shared" ref="AA950" si="3372" xml:space="preserve">
IF(AND(K951&lt;&gt;"",OR(K950="")),"Erro: há linhas sendo puladas - B14.01a05",
IF(AND(K952&lt;&gt;"",OR(K950="",K951="")),"Erro: há linhas sendo puladas - B14.01a05",
IF(AND(K953&lt;&gt;"",OR(K950="",K951="",K952="")),"Erro: há linhas sendo puladas - B14.01a05",
IF(AND(K954&lt;&gt;"",OR(K950="",K951="",K952="",K953="")),"Erro: há linhas sendo puladas - B14.01a05",
"***"))))</f>
        <v>***</v>
      </c>
      <c r="AB950" s="119" t="str">
        <f t="shared" ref="AB950" si="3373" xml:space="preserve">
IF(AND(L951&lt;&gt;"",OR(L950="")),"Erro: há linhas sendo puladas - B15.01a05",
IF(AND(L952&lt;&gt;"",OR(L950="",L951="")),"Erro: há linhas sendo puladas - B15.01a05",
IF(AND(L953&lt;&gt;"",OR(L950="",L951="",L952="")),"Erro: há linhas sendo puladas - B15.01a05",
IF(AND(L954&lt;&gt;"",OR(L950="",L951="",L952="",L953="")),"Erro: há linhas sendo puladas - B15.01a05",
"***"))))</f>
        <v>***</v>
      </c>
      <c r="AC950" s="119" t="str">
        <f t="shared" ref="AC950" si="3374" xml:space="preserve">
IF(AND(M951&lt;&gt;"",OR(M950="")),"Erro: há linhas sendo puladas - B16.01a05",
IF(AND(M952&lt;&gt;"",OR(M950="",M951="")),"Erro: há linhas sendo puladas - B16.01a05",
IF(AND(M953&lt;&gt;"",OR(M950="",M951="",M952="")),"Erro: há linhas sendo puladas - B16.01a05",
IF(AND(M954&lt;&gt;"",OR(M950="",M951="",M952="",M953="")),"Erro: há linhas sendo puladas - B16.01a05",
"***"))))</f>
        <v>***</v>
      </c>
      <c r="AD950" s="131" t="str">
        <f t="shared" ref="AD950" si="3375" xml:space="preserve">
IF(T950&lt;&gt;"Preenchimento correto","",
IF(K950="","",
IF(M950="Não válido","",
K950)))</f>
        <v/>
      </c>
    </row>
    <row r="951" spans="1:30" ht="15" customHeight="1">
      <c r="A951" s="291"/>
      <c r="B951" s="216"/>
      <c r="C951" s="217"/>
      <c r="D951" s="218"/>
      <c r="E951" s="219"/>
      <c r="F951" s="220"/>
      <c r="G951" s="221"/>
      <c r="H951" s="35">
        <v>2</v>
      </c>
      <c r="I951" s="172"/>
      <c r="J951" s="36" t="str">
        <f xml:space="preserve">
IF(I951="","",
VLOOKUP(I951,'BD EMPRES'!$B$8:$C$507,2,FALSE))</f>
        <v/>
      </c>
      <c r="K951" s="178"/>
      <c r="L951" s="179"/>
      <c r="M951" s="179"/>
      <c r="N951" s="180"/>
      <c r="O951" s="223"/>
      <c r="P951" s="228"/>
      <c r="Q951" s="230"/>
      <c r="R951" s="232"/>
      <c r="S951" s="234"/>
      <c r="T951" s="236"/>
      <c r="U951" s="23"/>
      <c r="V951" s="122"/>
      <c r="W951" s="118"/>
      <c r="X951" s="118"/>
      <c r="Y951" s="118"/>
      <c r="Z951" s="118"/>
      <c r="AA951" s="118"/>
      <c r="AB951" s="118"/>
      <c r="AC951" s="118"/>
      <c r="AD951" s="132" t="str">
        <f t="shared" ref="AD951" si="3376" xml:space="preserve">
IF(T950&lt;&gt;"Preenchimento correto","",
IF(K951="","",
IF(M951="Não válido","",
K951)))</f>
        <v/>
      </c>
    </row>
    <row r="952" spans="1:30" ht="15" customHeight="1">
      <c r="A952" s="291"/>
      <c r="B952" s="216"/>
      <c r="C952" s="217"/>
      <c r="D952" s="218"/>
      <c r="E952" s="219"/>
      <c r="F952" s="220"/>
      <c r="G952" s="221"/>
      <c r="H952" s="35">
        <v>3</v>
      </c>
      <c r="I952" s="172"/>
      <c r="J952" s="36" t="str">
        <f xml:space="preserve">
IF(I952="","",
VLOOKUP(I952,'BD EMPRES'!$B$8:$C$507,2,FALSE))</f>
        <v/>
      </c>
      <c r="K952" s="178"/>
      <c r="L952" s="179"/>
      <c r="M952" s="179"/>
      <c r="N952" s="180"/>
      <c r="O952" s="223"/>
      <c r="P952" s="228"/>
      <c r="Q952" s="230"/>
      <c r="R952" s="232"/>
      <c r="S952" s="234"/>
      <c r="T952" s="236"/>
      <c r="U952" s="23"/>
      <c r="V952" s="122"/>
      <c r="W952" s="118"/>
      <c r="X952" s="118"/>
      <c r="Y952" s="118"/>
      <c r="Z952" s="118"/>
      <c r="AA952" s="118"/>
      <c r="AB952" s="118"/>
      <c r="AC952" s="118"/>
      <c r="AD952" s="132" t="str">
        <f t="shared" ref="AD952" si="3377" xml:space="preserve">
IF(T950&lt;&gt;"Preenchimento correto","",
IF(K952="","",
IF(M952="Não válido","",
K952)))</f>
        <v/>
      </c>
    </row>
    <row r="953" spans="1:30" ht="15" customHeight="1">
      <c r="A953" s="291"/>
      <c r="B953" s="216"/>
      <c r="C953" s="217"/>
      <c r="D953" s="218"/>
      <c r="E953" s="219"/>
      <c r="F953" s="220"/>
      <c r="G953" s="221"/>
      <c r="H953" s="35">
        <v>4</v>
      </c>
      <c r="I953" s="172"/>
      <c r="J953" s="36" t="str">
        <f xml:space="preserve">
IF(I953="","",
VLOOKUP(I953,'BD EMPRES'!$B$8:$C$507,2,FALSE))</f>
        <v/>
      </c>
      <c r="K953" s="178"/>
      <c r="L953" s="179"/>
      <c r="M953" s="179"/>
      <c r="N953" s="180"/>
      <c r="O953" s="223"/>
      <c r="P953" s="228"/>
      <c r="Q953" s="230"/>
      <c r="R953" s="232"/>
      <c r="S953" s="234"/>
      <c r="T953" s="236"/>
      <c r="U953" s="23"/>
      <c r="V953" s="122"/>
      <c r="W953" s="118"/>
      <c r="X953" s="118"/>
      <c r="Y953" s="118"/>
      <c r="Z953" s="118"/>
      <c r="AA953" s="118"/>
      <c r="AB953" s="118"/>
      <c r="AC953" s="118"/>
      <c r="AD953" s="132" t="str">
        <f t="shared" ref="AD953" si="3378" xml:space="preserve">
IF(T950&lt;&gt;"Preenchimento correto","",
IF(K953="","",
IF(M953="Não válido","",
K953)))</f>
        <v/>
      </c>
    </row>
    <row r="954" spans="1:30" ht="15" customHeight="1">
      <c r="A954" s="292"/>
      <c r="B954" s="216"/>
      <c r="C954" s="217"/>
      <c r="D954" s="218"/>
      <c r="E954" s="219"/>
      <c r="F954" s="220"/>
      <c r="G954" s="221"/>
      <c r="H954" s="37">
        <v>5</v>
      </c>
      <c r="I954" s="172"/>
      <c r="J954" s="38" t="str">
        <f xml:space="preserve">
IF(I954="","",
VLOOKUP(I954,'BD EMPRES'!$B$8:$C$507,2,FALSE))</f>
        <v/>
      </c>
      <c r="K954" s="183"/>
      <c r="L954" s="181"/>
      <c r="M954" s="181"/>
      <c r="N954" s="182"/>
      <c r="O954" s="224"/>
      <c r="P954" s="228"/>
      <c r="Q954" s="230"/>
      <c r="R954" s="232"/>
      <c r="S954" s="234"/>
      <c r="T954" s="236"/>
      <c r="U954" s="23"/>
      <c r="V954" s="133"/>
      <c r="W954" s="134"/>
      <c r="X954" s="134"/>
      <c r="Y954" s="134"/>
      <c r="Z954" s="134"/>
      <c r="AA954" s="134"/>
      <c r="AB954" s="134"/>
      <c r="AC954" s="134"/>
      <c r="AD954" s="135" t="str">
        <f t="shared" ref="AD954" si="3379" xml:space="preserve">
IF(T950&gt;"Preenchimento correto","",
IF(K954="","",
IF(M954="Não válido","",
K954)))</f>
        <v/>
      </c>
    </row>
    <row r="955" spans="1:30" ht="15" customHeight="1">
      <c r="A955" s="290"/>
      <c r="B955" s="216" t="str">
        <f>IF(OR('BD ITEM'!$Q201&lt;&gt;"Preenchimento correto"),"",'BD ITEM'!B201)</f>
        <v/>
      </c>
      <c r="C955" s="217" t="str">
        <f>IF(OR('BD ITEM'!$Q201&lt;&gt;"Preenchimento correto"),"",'BD ITEM'!C201)</f>
        <v/>
      </c>
      <c r="D955" s="218" t="str">
        <f>IF(OR('BD ITEM'!$Q201&lt;&gt;"Preenchimento correto"),"",'BD ITEM'!D201)</f>
        <v/>
      </c>
      <c r="E955" s="219" t="str">
        <f>IF(OR('BD ITEM'!$Q201&lt;&gt;"Preenchimento correto"),"",'BD ITEM'!J201)</f>
        <v/>
      </c>
      <c r="F955" s="220" t="str">
        <f>IF(OR('BD ITEM'!$Q201&lt;&gt;"Preenchimento correto"),"",'BD ITEM'!K201)</f>
        <v/>
      </c>
      <c r="G955" s="221" t="str">
        <f>IF(OR('BD ITEM'!$Q201&lt;&gt;"Preenchimento correto"),"",'BD ITEM'!L201)</f>
        <v/>
      </c>
      <c r="H955" s="39">
        <v>1</v>
      </c>
      <c r="I955" s="173"/>
      <c r="J955" s="34" t="str">
        <f xml:space="preserve">
IF(I955="","",
VLOOKUP(I955,'BD EMPRES'!$B$8:$C$507,2,FALSE))</f>
        <v/>
      </c>
      <c r="K955" s="175"/>
      <c r="L955" s="176"/>
      <c r="M955" s="176"/>
      <c r="N955" s="177"/>
      <c r="O955" s="222"/>
      <c r="P955" s="228" t="str">
        <f t="shared" ref="P955" si="3380" xml:space="preserve">
IF(AND(K955="",K956="",K957="",K958="",K959=""),"",
COUNTIFS(K955:K959,"&lt;&gt;""",M955:M959,"=Válido"))</f>
        <v/>
      </c>
      <c r="Q955" s="230" t="str">
        <f t="shared" ref="Q955" si="3381" xml:space="preserve">
IF(T955&lt;&gt;"Preenchimento correto","",
IF(P955=1,0,
IF(P955=0,"",
IF(P955="","",
ROUND(_xlfn.STDEV.S(AD955:AD959)/AVERAGE(AD955:AD959),4)))))</f>
        <v/>
      </c>
      <c r="R955" s="232" t="str">
        <f t="shared" ref="R955" si="3382" xml:space="preserve">
IF(T955&lt;&gt;"Preenchimento correto","",
IF(P955="","",
IF(P955=0,"",
IF(O955="","",
IF(O955="Menor valor",MIN(AD955:AD959),
IF(AND(O955="Tend. central",Q955&lt;=0.25),ROUND(AVERAGE(AD955:AD959),2),
IF(AND(O955="Tend. central",Q955&gt;0.25),ROUND(MEDIAN(AD955:AD959),2))))))))</f>
        <v/>
      </c>
      <c r="S955" s="234" t="str">
        <f t="shared" ref="S955" si="3383" xml:space="preserve">
IF(T955&lt;&gt;"Preenchimento correto","",
IF(O955="","",
IF(P955="","",
IF(P955=0,"",
IF(OR(G955="",R955=""),"",
G955*R955)))))</f>
        <v/>
      </c>
      <c r="T955" s="236" t="str">
        <f t="shared" ref="T955" si="3384" xml:space="preserve">
IF(AND(A955="",B955="",I955="",I956="",I957="",I958="",I959="",K955="",K956="",K957="",K958="",K959="",L955="",L956="",L957="",L958="",L959="",M955="",M956="",M957="",M958="",M959="",O955=""),"",
IF(A955="","Preenchimento incompleto: falta informar o ID SEC - B01.01",
IF(AND(A955&lt;&gt;"",B955&lt;&gt;"",I955="",I956="",I957="",I958="",I959="",K955="",K956="",K957="",K958="",K959="",L955="",L956="",L957="",L958="",L959="",M955="",M956="",M957="",M958="",M959="",O955=""),"Preenchimento incompleto: item sem nenhuma informação de empresa e preço e fonte de preço e validade do orçamento e modalidade de cálculo - B02.01",
IF(AND(B955="",OR(I955&lt;&gt;"",I956&lt;&gt;"",I957&lt;&gt;"",I958&lt;&gt;"",I959&lt;&gt;"",K955&lt;&gt;"",K956&lt;&gt;"",K957&lt;&gt;"",K958&lt;&gt;"",K959&lt;&gt;"",L955&lt;&gt;"",L956&lt;&gt;"",L957&lt;&gt;"",L958&lt;&gt;"",L959&lt;&gt;"",M955&lt;&gt;"",M956&lt;&gt;"",M957&lt;&gt;"",M958&lt;&gt;"",M959&lt;&gt;"",O955&lt;&gt;"")),"Erro: há empresa(s) e/ou preço(s) e/ou fonte(s) de preço e/ou validade(s) do orçamento e/ou modalidade de cálculo informados para item inexistente - B03.01",
IF(AND(I955&lt;&gt;"",OR(K955="",L955="",M955="",O955="")),"Preenchimento incompleto: empresa sem preço e(ou) fonte de preço e(ou) validade do orçamento e(ou) modalidade de cálculo associados - B04.01",
IF(AND(I956&lt;&gt;"",OR(K956="",L956="",M956="",O955="")),"Preenchimento incompleto: empresa sem preço e(ou) fonte de preço e(ou) validade do orçamento e(ou) modalidade de cálculo associados - B04.02",
IF(AND(I957&lt;&gt;"",OR(K957="",L957="",M957="",O955="")),"Preenchimento incompleto: empresa sem preço e(ou) fonte de preço e(ou) validade do orçamento e(ou) modalidade de cálculo associados - B04.03",
IF(AND(I958&lt;&gt;"",OR(K958="",L958="",M958="",O955="")),"Preenchimento incompleto: empresa sem preço e(ou) fonte de preço e(ou) validade do orçamento e(ou) modalidade de cálculo associados - B04.04",
IF(AND(I959&lt;&gt;"",OR(K959="",L959="",M959="",O955="")),"Preenchimento incompleto: empresa sem preço e(ou) fonte de preço e(ou) validade do orçamento e(ou) modalidade de cálculo associados - B04.05",
IF(AND(K955&lt;&gt;"",OR(I955="",L955="",M955="",O955="")),"Preenchimento incompleto: preço sem empresa e(ou) fonte do preço associados e(ou) validade do orçamento e(ou) modalidade de cálculo associados - B05.01",
IF(AND(K956&lt;&gt;"",OR(I956="",L956="",M956="",O955="")),"Preenchimento incompleto: preço sem empresa e(ou) fonte do preço associados e(ou) validade do orçamento e(ou) modalidade de cálculo associados - B05.02",
IF(AND(K957&lt;&gt;"",OR(I957="",L957="",M957="",O955="")),"Preenchimento incompleto: preço sem empresa e(ou) fonte do preço associados e(ou) validade do orçamento e(ou) modalidade de cálculo associados - B05.03",
IF(AND(K958&lt;&gt;"",OR(I958="",L958="",M958="",O955="")),"Preenchimento incompleto: preço sem empresa e(ou) fonte do preço associados e(ou) validade do orçamento e(ou) modalidade de cálculo associados - B05.04",
IF(AND(K959&lt;&gt;"",OR(I959="",L959="",M959="",O955="")),"Preenchimento incompleto: preço sem empresa e(ou) fonte do preço associados e(ou) validade do orçamento e(ou) modalidade de cálculo associados - B05.05",
IF(AND(L955&lt;&gt;"",OR(K955="",I955="",M955="",O955="")),"Preenchimento incompleto: fonte do preço sem empresa e(ou) preço associados e(ou) validade do orçamento e(ou) modalidade de cálculo associados - B06.01",
IF(AND(L956&lt;&gt;"",OR(K956="",I956="",M956="",O955="")),"Preenchimento incompleto: fonte do preço sem empresa e(ou) preço associados e(ou) validade do orçamento e(ou) modalidade de cálculo associados - B06.02",
IF(AND(L957&lt;&gt;"",OR(K957="",I957="",M957="",O955="")),"Preenchimento incompleto: fonte do preço sem empresa e(ou) preço associados e(ou) validade do orçamento e(ou) modalidade de cálculo associados - B06.03",
IF(AND(L958&lt;&gt;"",OR(K958="",I958="",M958="",O955="")),"Preenchimento incompleto: fonte do preço sem empresa e(ou) preço associados e(ou) validade do orçamento e(ou) modalidade de cálculo associados - B06.04",
IF(AND(L959&lt;&gt;"",OR(K959="",I959="",M959="",O955="")),"Preenchimento incompleto: fonte do preço sem empresa e(ou) preço associados e(ou) validade do orçamento e(ou) modalidade de cálculo associados - B06.05",
IF(AND(M955&lt;&gt;"",OR(K955="",I955="",L955="",O955="")),"Preenchimento incompleto: validade do orçamento sem empresa e(ou) preço associados e(ou) fonte do preço e(ou) modalidade de cálculo associados - B07.01",
IF(AND(M956&lt;&gt;"",OR(K956="",I956="",L956="",O955="")),"Preenchimento incompleto: validade do orçamento sem empresa e(ou) preço associados e(ou) fonte do preço e(ou) modalidade de cálculo associados - B07.02",
IF(AND(M957&lt;&gt;"",OR(K957="",I957="",L957="",O955="")),"Preenchimento incompleto: validade do orçamento sem empresa e(ou) preço associados e(ou) fonte do preço e(ou) modalidade de cálculo associados - B07.03",
IF(AND(M958&lt;&gt;"",OR(K958="",I958="",L958="",O955="")),"Preenchimento incompleto: validade do orçamento sem empresa e(ou) preço associados e(ou) fonte do preço e(ou) modalidade de cálculo associados - B07.04",
IF(AND(M959&lt;&gt;"",OR(K959="",I959="",L959="",O955="")),"Preenchimento incompleto: validade do orçamento sem empresa e(ou) preço associados e(ou) fonte do preço e(ou) modalidade de cálculo associados - B07.05",
IF(O955="","Preenchimento incompleto: modalidade de cálculo não informada - B08.01",
IF(V955="Erro: há repetição de empresa de mídia especializada para o item sendo precificado - B09.01a05","Erro: há repetição de empresa de mídia especializada para o item sendo precificado - B09.01a05",
IF(W955="Erro: há repetição de empresa de orçamento de empresa para o item sendo precificado - B10.01a05","Erro: há repetição de empresa de orçamento de empresa para o item sendo precificado - B10.01a05",
IF(X955="Erro: a fonte de preços informada é incompatível com compras governamentais - B11.01a05","Erro: a fonte de preços informada é incompatível com compras governamentais - B11.01a05",
IF(Y955="Erro: a fonte de preços informada é incompatível com compras governamentais - B12.01a05","Erro: a fonte de preços informada é incompatível com compras governamentais - B12.01a05",
IF(Z955="Erro: há linhas sendo puladas - B13.01a04","Erro: há linhas sendo puladas - B13.01a04",
IF(AA955="Erro: há linhas sendo puladas - B14.01a05","Erro: há linhas sendo puladas - B14.01a05",
IF(AB955="Erro: há linhas sendo puladas - B15.01a05","Erro: há linhas sendo puladas - B15.01a05",
IF(AC955="Erro: há linhas sendo puladas - B16.01a05","Erro: há linhas sendo puladas - B16.01a05",
IF(AND(P955&lt;&gt;"",P955=0),"Preenchimento incompleto: número de propostas válidas igual a zero - B17.01",
"Preenchimento correto"))))))))))))))))))))))))))))))))))</f>
        <v/>
      </c>
      <c r="U955" s="23"/>
      <c r="V955" s="121" t="str">
        <f t="shared" ref="V955" si="3385" xml:space="preserve">
IF(COUNTIFS(I955:I959,I955,L955:L959,"=Mídia especializada")&gt;1,"Erro: há repetição de empresa de mídia especializada para o item sendo precificado - B09.01a05",
IF(COUNTIFS(I955:I959,I956,L955:L959,"=Mídia especializada")&gt;1,"Erro: há repetição de empresa de mídia especializada para o item sendo precificado - B09.01a05",
IF(COUNTIFS(I955:I959,I957,L955:L959,"=Mídia especializada")&gt;1,"Erro: há repetição de empresa de mídia especializada para o item sendo precificado - B09.01a05",
IF(COUNTIFS(I955:I959,I958,L955:L959,"=Mídia especializada")&gt;1,"Erro: há repetição de empresa de mídia especializada para o item sendo precificado - B09.01a05",
IF(COUNTIFS(I955:I959,I959,L955:L959,"=Mídia especializada")&gt;1,"Erro: há repetição de empresa de mídia especializada para o item sendo precificado - B09.01a05",
"***")))))</f>
        <v>***</v>
      </c>
      <c r="W955" s="119" t="str">
        <f t="shared" ref="W955" si="3386" xml:space="preserve">
IF(COUNTIFS(I955:I959,I955,L955:L959,"=Orçamento de empresa")&gt;1,"Erro: há repetição de empresa de orçamento de empresa para o item sendo precificado - B10.01a05",
IF(COUNTIFS(I955:I959,I956,L955:L959,"=Orçamento de empresa")&gt;1,"Erro: há repetição de empresa de orçamento de empresa para o item sendo precificado - B10.01a05",
IF(COUNTIFS(I955:I959,I957,L955:L959,"=Orçamento de empresa")&gt;1,"Erro: há repetição de empresa de orçamento de empresa para o item sendo precificado - B10.01a05",
IF(COUNTIFS(I955:I959,I958,L955:L959,"=Orçamento de empresa")&gt;1,"Erro: há repetição de empresa de orçamento de empresa para o item sendo precificado - B10.01a05",
IF(COUNTIFS(I955:I959,I959,L955:L959,"=Orçamento de empresa")&gt;1,"Erro: há repetição de empresa de orçamento de empresa para o item sendo precificado - B10.01a05",
"***")))))</f>
        <v>***</v>
      </c>
      <c r="X955" s="119" t="str">
        <f t="shared" ref="X955" si="3387" xml:space="preserve">
IF(AND(I955="Compras governamentais",K955&lt;&gt;"",L955="Orçamento de empresa"),"Erro: a fonte de preços informada é incompatível com compras governamentais - B11.01a05",
IF(AND(I956="Compras governamentais",K956&lt;&gt;"",L956="Orçamento de empresa"),"Erro: a fonte de preços informada é incompatível com compras governamentais - B11.01a05",
IF(AND(I957="Compras governamentais",K957&lt;&gt;"",L957="Orçamento de empresa"),"Erro: a fonte de preços informada é incompatível com compras governamentais - B11.01a05",
IF(AND(I958="Compras governamentais",K958&lt;&gt;"",L958="Orçamento de empresa"),"Erro: a fonte de preços informada é incompatível com compras governamentais - B11.01a05",
IF(AND(I959="Compras governamentais",K959&lt;&gt;"",L959="Orçamento de empresa"),"Erro: a fonte de preços informada é incompatível com compras governamentais - B11.01a05",
"***")))))</f>
        <v>***</v>
      </c>
      <c r="Y955" s="119" t="str">
        <f t="shared" ref="Y955" si="3388" xml:space="preserve">
IF(AND(I955="Compras governamentais",K955&lt;&gt;"",L955="Mídia especializada"),"Erro: a fonte de preços informada é incompatível com compras governamentais - B12.01a05",
IF(AND(I956="Compras governamentais",K956&lt;&gt;"",L956="Mídia especializada"),"Erro: a fonte de preços informada é incompatível com compras governamentais - B12.01a05",
IF(AND(I957="Compras governamentais",K957&lt;&gt;"",L957="Mídia especializada"),"Erro: a fonte de preços informada é incompatível com compras governamentais - B12.01a05",
IF(AND(I958="Compras governamentais",K958&lt;&gt;"",L958="Mídia especializada"),"Erro: a fonte de preços informada é incompatível com compras governamentais - B12.01a05",
IF(AND(I959="Compras governamentais",K959&lt;&gt;"",L959="Mídia especializada"),"Erro: a fonte de preços informada é incompatível com compras governamentais - B12.01a05",
"***")))))</f>
        <v>***</v>
      </c>
      <c r="Z955" s="119" t="str">
        <f t="shared" ref="Z955" si="3389" xml:space="preserve">
IF(AND(I956&lt;&gt;"",OR(I955="")),"Erro: há linhas sendo puladas - B13.01a04",
IF(AND(I957&lt;&gt;"",OR(I955="",I956="")),"Erro: há linhas sendo puladas - B13.01a04",
IF(AND(I958&lt;&gt;"",OR(I955="",I956="",I957="")),"Erro: há linhas sendo puladas - B13.01a04",
IF(AND(I959&lt;&gt;"",OR(I955="",I956="",I957="",I958="")),"Erro: há linhas sendo puladas - B13.01a04",
"***"))))</f>
        <v>***</v>
      </c>
      <c r="AA955" s="119" t="str">
        <f t="shared" ref="AA955" si="3390" xml:space="preserve">
IF(AND(K956&lt;&gt;"",OR(K955="")),"Erro: há linhas sendo puladas - B14.01a05",
IF(AND(K957&lt;&gt;"",OR(K955="",K956="")),"Erro: há linhas sendo puladas - B14.01a05",
IF(AND(K958&lt;&gt;"",OR(K955="",K956="",K957="")),"Erro: há linhas sendo puladas - B14.01a05",
IF(AND(K959&lt;&gt;"",OR(K955="",K956="",K957="",K958="")),"Erro: há linhas sendo puladas - B14.01a05",
"***"))))</f>
        <v>***</v>
      </c>
      <c r="AB955" s="119" t="str">
        <f t="shared" ref="AB955" si="3391" xml:space="preserve">
IF(AND(L956&lt;&gt;"",OR(L955="")),"Erro: há linhas sendo puladas - B15.01a05",
IF(AND(L957&lt;&gt;"",OR(L955="",L956="")),"Erro: há linhas sendo puladas - B15.01a05",
IF(AND(L958&lt;&gt;"",OR(L955="",L956="",L957="")),"Erro: há linhas sendo puladas - B15.01a05",
IF(AND(L959&lt;&gt;"",OR(L955="",L956="",L957="",L958="")),"Erro: há linhas sendo puladas - B15.01a05",
"***"))))</f>
        <v>***</v>
      </c>
      <c r="AC955" s="119" t="str">
        <f t="shared" ref="AC955" si="3392" xml:space="preserve">
IF(AND(M956&lt;&gt;"",OR(M955="")),"Erro: há linhas sendo puladas - B16.01a05",
IF(AND(M957&lt;&gt;"",OR(M955="",M956="")),"Erro: há linhas sendo puladas - B16.01a05",
IF(AND(M958&lt;&gt;"",OR(M955="",M956="",M957="")),"Erro: há linhas sendo puladas - B16.01a05",
IF(AND(M959&lt;&gt;"",OR(M955="",M956="",M957="",M958="")),"Erro: há linhas sendo puladas - B16.01a05",
"***"))))</f>
        <v>***</v>
      </c>
      <c r="AD955" s="131" t="str">
        <f t="shared" ref="AD955" si="3393" xml:space="preserve">
IF(T955&lt;&gt;"Preenchimento correto","",
IF(K955="","",
IF(M955="Não válido","",
K955)))</f>
        <v/>
      </c>
    </row>
    <row r="956" spans="1:30" ht="15" customHeight="1">
      <c r="A956" s="291"/>
      <c r="B956" s="216"/>
      <c r="C956" s="217"/>
      <c r="D956" s="218"/>
      <c r="E956" s="219"/>
      <c r="F956" s="220"/>
      <c r="G956" s="221"/>
      <c r="H956" s="35">
        <v>2</v>
      </c>
      <c r="I956" s="172"/>
      <c r="J956" s="36" t="str">
        <f xml:space="preserve">
IF(I956="","",
VLOOKUP(I956,'BD EMPRES'!$B$8:$C$507,2,FALSE))</f>
        <v/>
      </c>
      <c r="K956" s="178"/>
      <c r="L956" s="179"/>
      <c r="M956" s="179"/>
      <c r="N956" s="180"/>
      <c r="O956" s="223"/>
      <c r="P956" s="228"/>
      <c r="Q956" s="230"/>
      <c r="R956" s="232"/>
      <c r="S956" s="234"/>
      <c r="T956" s="236"/>
      <c r="U956" s="23"/>
      <c r="V956" s="122"/>
      <c r="W956" s="118"/>
      <c r="X956" s="118"/>
      <c r="Y956" s="118"/>
      <c r="Z956" s="118"/>
      <c r="AA956" s="118"/>
      <c r="AB956" s="118"/>
      <c r="AC956" s="118"/>
      <c r="AD956" s="132" t="str">
        <f t="shared" ref="AD956" si="3394" xml:space="preserve">
IF(T955&lt;&gt;"Preenchimento correto","",
IF(K956="","",
IF(M956="Não válido","",
K956)))</f>
        <v/>
      </c>
    </row>
    <row r="957" spans="1:30" ht="15" customHeight="1">
      <c r="A957" s="291"/>
      <c r="B957" s="216"/>
      <c r="C957" s="217"/>
      <c r="D957" s="218"/>
      <c r="E957" s="219"/>
      <c r="F957" s="220"/>
      <c r="G957" s="221"/>
      <c r="H957" s="35">
        <v>3</v>
      </c>
      <c r="I957" s="172"/>
      <c r="J957" s="36" t="str">
        <f xml:space="preserve">
IF(I957="","",
VLOOKUP(I957,'BD EMPRES'!$B$8:$C$507,2,FALSE))</f>
        <v/>
      </c>
      <c r="K957" s="178"/>
      <c r="L957" s="179"/>
      <c r="M957" s="179"/>
      <c r="N957" s="180"/>
      <c r="O957" s="223"/>
      <c r="P957" s="228"/>
      <c r="Q957" s="230"/>
      <c r="R957" s="232"/>
      <c r="S957" s="234"/>
      <c r="T957" s="236"/>
      <c r="U957" s="23"/>
      <c r="V957" s="122"/>
      <c r="W957" s="118"/>
      <c r="X957" s="118"/>
      <c r="Y957" s="118"/>
      <c r="Z957" s="118"/>
      <c r="AA957" s="118"/>
      <c r="AB957" s="118"/>
      <c r="AC957" s="118"/>
      <c r="AD957" s="132" t="str">
        <f t="shared" ref="AD957" si="3395" xml:space="preserve">
IF(T955&lt;&gt;"Preenchimento correto","",
IF(K957="","",
IF(M957="Não válido","",
K957)))</f>
        <v/>
      </c>
    </row>
    <row r="958" spans="1:30" ht="15" customHeight="1">
      <c r="A958" s="291"/>
      <c r="B958" s="216"/>
      <c r="C958" s="217"/>
      <c r="D958" s="218"/>
      <c r="E958" s="219"/>
      <c r="F958" s="220"/>
      <c r="G958" s="221"/>
      <c r="H958" s="35">
        <v>4</v>
      </c>
      <c r="I958" s="172"/>
      <c r="J958" s="36" t="str">
        <f xml:space="preserve">
IF(I958="","",
VLOOKUP(I958,'BD EMPRES'!$B$8:$C$507,2,FALSE))</f>
        <v/>
      </c>
      <c r="K958" s="178"/>
      <c r="L958" s="179"/>
      <c r="M958" s="179"/>
      <c r="N958" s="180"/>
      <c r="O958" s="223"/>
      <c r="P958" s="228"/>
      <c r="Q958" s="230"/>
      <c r="R958" s="232"/>
      <c r="S958" s="234"/>
      <c r="T958" s="236"/>
      <c r="U958" s="23"/>
      <c r="V958" s="122"/>
      <c r="W958" s="118"/>
      <c r="X958" s="118"/>
      <c r="Y958" s="118"/>
      <c r="Z958" s="118"/>
      <c r="AA958" s="118"/>
      <c r="AB958" s="118"/>
      <c r="AC958" s="118"/>
      <c r="AD958" s="132" t="str">
        <f t="shared" ref="AD958" si="3396" xml:space="preserve">
IF(T955&lt;&gt;"Preenchimento correto","",
IF(K958="","",
IF(M958="Não válido","",
K958)))</f>
        <v/>
      </c>
    </row>
    <row r="959" spans="1:30" ht="15" customHeight="1">
      <c r="A959" s="292"/>
      <c r="B959" s="216"/>
      <c r="C959" s="217"/>
      <c r="D959" s="218"/>
      <c r="E959" s="219"/>
      <c r="F959" s="220"/>
      <c r="G959" s="221"/>
      <c r="H959" s="37">
        <v>5</v>
      </c>
      <c r="I959" s="172"/>
      <c r="J959" s="38" t="str">
        <f xml:space="preserve">
IF(I959="","",
VLOOKUP(I959,'BD EMPRES'!$B$8:$C$507,2,FALSE))</f>
        <v/>
      </c>
      <c r="K959" s="183"/>
      <c r="L959" s="181"/>
      <c r="M959" s="181"/>
      <c r="N959" s="182"/>
      <c r="O959" s="224"/>
      <c r="P959" s="228"/>
      <c r="Q959" s="230"/>
      <c r="R959" s="232"/>
      <c r="S959" s="234"/>
      <c r="T959" s="236"/>
      <c r="U959" s="23"/>
      <c r="V959" s="133"/>
      <c r="W959" s="134"/>
      <c r="X959" s="134"/>
      <c r="Y959" s="134"/>
      <c r="Z959" s="134"/>
      <c r="AA959" s="134"/>
      <c r="AB959" s="134"/>
      <c r="AC959" s="134"/>
      <c r="AD959" s="135" t="str">
        <f t="shared" ref="AD959" si="3397" xml:space="preserve">
IF(T955&gt;"Preenchimento correto","",
IF(K959="","",
IF(M959="Não válido","",
K959)))</f>
        <v/>
      </c>
    </row>
    <row r="960" spans="1:30" ht="15" customHeight="1">
      <c r="A960" s="290"/>
      <c r="B960" s="216" t="str">
        <f>IF(OR('BD ITEM'!$Q202&lt;&gt;"Preenchimento correto"),"",'BD ITEM'!B202)</f>
        <v/>
      </c>
      <c r="C960" s="217" t="str">
        <f>IF(OR('BD ITEM'!$Q202&lt;&gt;"Preenchimento correto"),"",'BD ITEM'!C202)</f>
        <v/>
      </c>
      <c r="D960" s="218" t="str">
        <f>IF(OR('BD ITEM'!$Q202&lt;&gt;"Preenchimento correto"),"",'BD ITEM'!D202)</f>
        <v/>
      </c>
      <c r="E960" s="219" t="str">
        <f>IF(OR('BD ITEM'!$Q202&lt;&gt;"Preenchimento correto"),"",'BD ITEM'!J202)</f>
        <v/>
      </c>
      <c r="F960" s="220" t="str">
        <f>IF(OR('BD ITEM'!$Q202&lt;&gt;"Preenchimento correto"),"",'BD ITEM'!K202)</f>
        <v/>
      </c>
      <c r="G960" s="221" t="str">
        <f>IF(OR('BD ITEM'!$Q202&lt;&gt;"Preenchimento correto"),"",'BD ITEM'!L202)</f>
        <v/>
      </c>
      <c r="H960" s="39">
        <v>1</v>
      </c>
      <c r="I960" s="173"/>
      <c r="J960" s="34" t="str">
        <f xml:space="preserve">
IF(I960="","",
VLOOKUP(I960,'BD EMPRES'!$B$8:$C$507,2,FALSE))</f>
        <v/>
      </c>
      <c r="K960" s="175"/>
      <c r="L960" s="176"/>
      <c r="M960" s="176"/>
      <c r="N960" s="177"/>
      <c r="O960" s="222"/>
      <c r="P960" s="228" t="str">
        <f t="shared" ref="P960" si="3398" xml:space="preserve">
IF(AND(K960="",K961="",K962="",K963="",K964=""),"",
COUNTIFS(K960:K964,"&lt;&gt;""",M960:M964,"=Válido"))</f>
        <v/>
      </c>
      <c r="Q960" s="230" t="str">
        <f t="shared" ref="Q960" si="3399" xml:space="preserve">
IF(T960&lt;&gt;"Preenchimento correto","",
IF(P960=1,0,
IF(P960=0,"",
IF(P960="","",
ROUND(_xlfn.STDEV.S(AD960:AD964)/AVERAGE(AD960:AD964),4)))))</f>
        <v/>
      </c>
      <c r="R960" s="232" t="str">
        <f t="shared" ref="R960" si="3400" xml:space="preserve">
IF(T960&lt;&gt;"Preenchimento correto","",
IF(P960="","",
IF(P960=0,"",
IF(O960="","",
IF(O960="Menor valor",MIN(AD960:AD964),
IF(AND(O960="Tend. central",Q960&lt;=0.25),ROUND(AVERAGE(AD960:AD964),2),
IF(AND(O960="Tend. central",Q960&gt;0.25),ROUND(MEDIAN(AD960:AD964),2))))))))</f>
        <v/>
      </c>
      <c r="S960" s="234" t="str">
        <f t="shared" ref="S960" si="3401" xml:space="preserve">
IF(T960&lt;&gt;"Preenchimento correto","",
IF(O960="","",
IF(P960="","",
IF(P960=0,"",
IF(OR(G960="",R960=""),"",
G960*R960)))))</f>
        <v/>
      </c>
      <c r="T960" s="236" t="str">
        <f t="shared" ref="T960" si="3402" xml:space="preserve">
IF(AND(A960="",B960="",I960="",I961="",I962="",I963="",I964="",K960="",K961="",K962="",K963="",K964="",L960="",L961="",L962="",L963="",L964="",M960="",M961="",M962="",M963="",M964="",O960=""),"",
IF(A960="","Preenchimento incompleto: falta informar o ID SEC - B01.01",
IF(AND(A960&lt;&gt;"",B960&lt;&gt;"",I960="",I961="",I962="",I963="",I964="",K960="",K961="",K962="",K963="",K964="",L960="",L961="",L962="",L963="",L964="",M960="",M961="",M962="",M963="",M964="",O960=""),"Preenchimento incompleto: item sem nenhuma informação de empresa e preço e fonte de preço e validade do orçamento e modalidade de cálculo - B02.01",
IF(AND(B960="",OR(I960&lt;&gt;"",I961&lt;&gt;"",I962&lt;&gt;"",I963&lt;&gt;"",I964&lt;&gt;"",K960&lt;&gt;"",K961&lt;&gt;"",K962&lt;&gt;"",K963&lt;&gt;"",K964&lt;&gt;"",L960&lt;&gt;"",L961&lt;&gt;"",L962&lt;&gt;"",L963&lt;&gt;"",L964&lt;&gt;"",M960&lt;&gt;"",M961&lt;&gt;"",M962&lt;&gt;"",M963&lt;&gt;"",M964&lt;&gt;"",O960&lt;&gt;"")),"Erro: há empresa(s) e/ou preço(s) e/ou fonte(s) de preço e/ou validade(s) do orçamento e/ou modalidade de cálculo informados para item inexistente - B03.01",
IF(AND(I960&lt;&gt;"",OR(K960="",L960="",M960="",O960="")),"Preenchimento incompleto: empresa sem preço e(ou) fonte de preço e(ou) validade do orçamento e(ou) modalidade de cálculo associados - B04.01",
IF(AND(I961&lt;&gt;"",OR(K961="",L961="",M961="",O960="")),"Preenchimento incompleto: empresa sem preço e(ou) fonte de preço e(ou) validade do orçamento e(ou) modalidade de cálculo associados - B04.02",
IF(AND(I962&lt;&gt;"",OR(K962="",L962="",M962="",O960="")),"Preenchimento incompleto: empresa sem preço e(ou) fonte de preço e(ou) validade do orçamento e(ou) modalidade de cálculo associados - B04.03",
IF(AND(I963&lt;&gt;"",OR(K963="",L963="",M963="",O960="")),"Preenchimento incompleto: empresa sem preço e(ou) fonte de preço e(ou) validade do orçamento e(ou) modalidade de cálculo associados - B04.04",
IF(AND(I964&lt;&gt;"",OR(K964="",L964="",M964="",O960="")),"Preenchimento incompleto: empresa sem preço e(ou) fonte de preço e(ou) validade do orçamento e(ou) modalidade de cálculo associados - B04.05",
IF(AND(K960&lt;&gt;"",OR(I960="",L960="",M960="",O960="")),"Preenchimento incompleto: preço sem empresa e(ou) fonte do preço associados e(ou) validade do orçamento e(ou) modalidade de cálculo associados - B05.01",
IF(AND(K961&lt;&gt;"",OR(I961="",L961="",M961="",O960="")),"Preenchimento incompleto: preço sem empresa e(ou) fonte do preço associados e(ou) validade do orçamento e(ou) modalidade de cálculo associados - B05.02",
IF(AND(K962&lt;&gt;"",OR(I962="",L962="",M962="",O960="")),"Preenchimento incompleto: preço sem empresa e(ou) fonte do preço associados e(ou) validade do orçamento e(ou) modalidade de cálculo associados - B05.03",
IF(AND(K963&lt;&gt;"",OR(I963="",L963="",M963="",O960="")),"Preenchimento incompleto: preço sem empresa e(ou) fonte do preço associados e(ou) validade do orçamento e(ou) modalidade de cálculo associados - B05.04",
IF(AND(K964&lt;&gt;"",OR(I964="",L964="",M964="",O960="")),"Preenchimento incompleto: preço sem empresa e(ou) fonte do preço associados e(ou) validade do orçamento e(ou) modalidade de cálculo associados - B05.05",
IF(AND(L960&lt;&gt;"",OR(K960="",I960="",M960="",O960="")),"Preenchimento incompleto: fonte do preço sem empresa e(ou) preço associados e(ou) validade do orçamento e(ou) modalidade de cálculo associados - B06.01",
IF(AND(L961&lt;&gt;"",OR(K961="",I961="",M961="",O960="")),"Preenchimento incompleto: fonte do preço sem empresa e(ou) preço associados e(ou) validade do orçamento e(ou) modalidade de cálculo associados - B06.02",
IF(AND(L962&lt;&gt;"",OR(K962="",I962="",M962="",O960="")),"Preenchimento incompleto: fonte do preço sem empresa e(ou) preço associados e(ou) validade do orçamento e(ou) modalidade de cálculo associados - B06.03",
IF(AND(L963&lt;&gt;"",OR(K963="",I963="",M963="",O960="")),"Preenchimento incompleto: fonte do preço sem empresa e(ou) preço associados e(ou) validade do orçamento e(ou) modalidade de cálculo associados - B06.04",
IF(AND(L964&lt;&gt;"",OR(K964="",I964="",M964="",O960="")),"Preenchimento incompleto: fonte do preço sem empresa e(ou) preço associados e(ou) validade do orçamento e(ou) modalidade de cálculo associados - B06.05",
IF(AND(M960&lt;&gt;"",OR(K960="",I960="",L960="",O960="")),"Preenchimento incompleto: validade do orçamento sem empresa e(ou) preço associados e(ou) fonte do preço e(ou) modalidade de cálculo associados - B07.01",
IF(AND(M961&lt;&gt;"",OR(K961="",I961="",L961="",O960="")),"Preenchimento incompleto: validade do orçamento sem empresa e(ou) preço associados e(ou) fonte do preço e(ou) modalidade de cálculo associados - B07.02",
IF(AND(M962&lt;&gt;"",OR(K962="",I962="",L962="",O960="")),"Preenchimento incompleto: validade do orçamento sem empresa e(ou) preço associados e(ou) fonte do preço e(ou) modalidade de cálculo associados - B07.03",
IF(AND(M963&lt;&gt;"",OR(K963="",I963="",L963="",O960="")),"Preenchimento incompleto: validade do orçamento sem empresa e(ou) preço associados e(ou) fonte do preço e(ou) modalidade de cálculo associados - B07.04",
IF(AND(M964&lt;&gt;"",OR(K964="",I964="",L964="",O960="")),"Preenchimento incompleto: validade do orçamento sem empresa e(ou) preço associados e(ou) fonte do preço e(ou) modalidade de cálculo associados - B07.05",
IF(O960="","Preenchimento incompleto: modalidade de cálculo não informada - B08.01",
IF(V960="Erro: há repetição de empresa de mídia especializada para o item sendo precificado - B09.01a05","Erro: há repetição de empresa de mídia especializada para o item sendo precificado - B09.01a05",
IF(W960="Erro: há repetição de empresa de orçamento de empresa para o item sendo precificado - B10.01a05","Erro: há repetição de empresa de orçamento de empresa para o item sendo precificado - B10.01a05",
IF(X960="Erro: a fonte de preços informada é incompatível com compras governamentais - B11.01a05","Erro: a fonte de preços informada é incompatível com compras governamentais - B11.01a05",
IF(Y960="Erro: a fonte de preços informada é incompatível com compras governamentais - B12.01a05","Erro: a fonte de preços informada é incompatível com compras governamentais - B12.01a05",
IF(Z960="Erro: há linhas sendo puladas - B13.01a04","Erro: há linhas sendo puladas - B13.01a04",
IF(AA960="Erro: há linhas sendo puladas - B14.01a05","Erro: há linhas sendo puladas - B14.01a05",
IF(AB960="Erro: há linhas sendo puladas - B15.01a05","Erro: há linhas sendo puladas - B15.01a05",
IF(AC960="Erro: há linhas sendo puladas - B16.01a05","Erro: há linhas sendo puladas - B16.01a05",
IF(AND(P960&lt;&gt;"",P960=0),"Preenchimento incompleto: número de propostas válidas igual a zero - B17.01",
"Preenchimento correto"))))))))))))))))))))))))))))))))))</f>
        <v/>
      </c>
      <c r="U960" s="23"/>
      <c r="V960" s="121" t="str">
        <f t="shared" ref="V960" si="3403" xml:space="preserve">
IF(COUNTIFS(I960:I964,I960,L960:L964,"=Mídia especializada")&gt;1,"Erro: há repetição de empresa de mídia especializada para o item sendo precificado - B09.01a05",
IF(COUNTIFS(I960:I964,I961,L960:L964,"=Mídia especializada")&gt;1,"Erro: há repetição de empresa de mídia especializada para o item sendo precificado - B09.01a05",
IF(COUNTIFS(I960:I964,I962,L960:L964,"=Mídia especializada")&gt;1,"Erro: há repetição de empresa de mídia especializada para o item sendo precificado - B09.01a05",
IF(COUNTIFS(I960:I964,I963,L960:L964,"=Mídia especializada")&gt;1,"Erro: há repetição de empresa de mídia especializada para o item sendo precificado - B09.01a05",
IF(COUNTIFS(I960:I964,I964,L960:L964,"=Mídia especializada")&gt;1,"Erro: há repetição de empresa de mídia especializada para o item sendo precificado - B09.01a05",
"***")))))</f>
        <v>***</v>
      </c>
      <c r="W960" s="119" t="str">
        <f t="shared" ref="W960" si="3404" xml:space="preserve">
IF(COUNTIFS(I960:I964,I960,L960:L964,"=Orçamento de empresa")&gt;1,"Erro: há repetição de empresa de orçamento de empresa para o item sendo precificado - B10.01a05",
IF(COUNTIFS(I960:I964,I961,L960:L964,"=Orçamento de empresa")&gt;1,"Erro: há repetição de empresa de orçamento de empresa para o item sendo precificado - B10.01a05",
IF(COUNTIFS(I960:I964,I962,L960:L964,"=Orçamento de empresa")&gt;1,"Erro: há repetição de empresa de orçamento de empresa para o item sendo precificado - B10.01a05",
IF(COUNTIFS(I960:I964,I963,L960:L964,"=Orçamento de empresa")&gt;1,"Erro: há repetição de empresa de orçamento de empresa para o item sendo precificado - B10.01a05",
IF(COUNTIFS(I960:I964,I964,L960:L964,"=Orçamento de empresa")&gt;1,"Erro: há repetição de empresa de orçamento de empresa para o item sendo precificado - B10.01a05",
"***")))))</f>
        <v>***</v>
      </c>
      <c r="X960" s="119" t="str">
        <f t="shared" ref="X960" si="3405" xml:space="preserve">
IF(AND(I960="Compras governamentais",K960&lt;&gt;"",L960="Orçamento de empresa"),"Erro: a fonte de preços informada é incompatível com compras governamentais - B11.01a05",
IF(AND(I961="Compras governamentais",K961&lt;&gt;"",L961="Orçamento de empresa"),"Erro: a fonte de preços informada é incompatível com compras governamentais - B11.01a05",
IF(AND(I962="Compras governamentais",K962&lt;&gt;"",L962="Orçamento de empresa"),"Erro: a fonte de preços informada é incompatível com compras governamentais - B11.01a05",
IF(AND(I963="Compras governamentais",K963&lt;&gt;"",L963="Orçamento de empresa"),"Erro: a fonte de preços informada é incompatível com compras governamentais - B11.01a05",
IF(AND(I964="Compras governamentais",K964&lt;&gt;"",L964="Orçamento de empresa"),"Erro: a fonte de preços informada é incompatível com compras governamentais - B11.01a05",
"***")))))</f>
        <v>***</v>
      </c>
      <c r="Y960" s="119" t="str">
        <f t="shared" ref="Y960" si="3406" xml:space="preserve">
IF(AND(I960="Compras governamentais",K960&lt;&gt;"",L960="Mídia especializada"),"Erro: a fonte de preços informada é incompatível com compras governamentais - B12.01a05",
IF(AND(I961="Compras governamentais",K961&lt;&gt;"",L961="Mídia especializada"),"Erro: a fonte de preços informada é incompatível com compras governamentais - B12.01a05",
IF(AND(I962="Compras governamentais",K962&lt;&gt;"",L962="Mídia especializada"),"Erro: a fonte de preços informada é incompatível com compras governamentais - B12.01a05",
IF(AND(I963="Compras governamentais",K963&lt;&gt;"",L963="Mídia especializada"),"Erro: a fonte de preços informada é incompatível com compras governamentais - B12.01a05",
IF(AND(I964="Compras governamentais",K964&lt;&gt;"",L964="Mídia especializada"),"Erro: a fonte de preços informada é incompatível com compras governamentais - B12.01a05",
"***")))))</f>
        <v>***</v>
      </c>
      <c r="Z960" s="119" t="str">
        <f t="shared" ref="Z960" si="3407" xml:space="preserve">
IF(AND(I961&lt;&gt;"",OR(I960="")),"Erro: há linhas sendo puladas - B13.01a04",
IF(AND(I962&lt;&gt;"",OR(I960="",I961="")),"Erro: há linhas sendo puladas - B13.01a04",
IF(AND(I963&lt;&gt;"",OR(I960="",I961="",I962="")),"Erro: há linhas sendo puladas - B13.01a04",
IF(AND(I964&lt;&gt;"",OR(I960="",I961="",I962="",I963="")),"Erro: há linhas sendo puladas - B13.01a04",
"***"))))</f>
        <v>***</v>
      </c>
      <c r="AA960" s="119" t="str">
        <f t="shared" ref="AA960" si="3408" xml:space="preserve">
IF(AND(K961&lt;&gt;"",OR(K960="")),"Erro: há linhas sendo puladas - B14.01a05",
IF(AND(K962&lt;&gt;"",OR(K960="",K961="")),"Erro: há linhas sendo puladas - B14.01a05",
IF(AND(K963&lt;&gt;"",OR(K960="",K961="",K962="")),"Erro: há linhas sendo puladas - B14.01a05",
IF(AND(K964&lt;&gt;"",OR(K960="",K961="",K962="",K963="")),"Erro: há linhas sendo puladas - B14.01a05",
"***"))))</f>
        <v>***</v>
      </c>
      <c r="AB960" s="119" t="str">
        <f t="shared" ref="AB960" si="3409" xml:space="preserve">
IF(AND(L961&lt;&gt;"",OR(L960="")),"Erro: há linhas sendo puladas - B15.01a05",
IF(AND(L962&lt;&gt;"",OR(L960="",L961="")),"Erro: há linhas sendo puladas - B15.01a05",
IF(AND(L963&lt;&gt;"",OR(L960="",L961="",L962="")),"Erro: há linhas sendo puladas - B15.01a05",
IF(AND(L964&lt;&gt;"",OR(L960="",L961="",L962="",L963="")),"Erro: há linhas sendo puladas - B15.01a05",
"***"))))</f>
        <v>***</v>
      </c>
      <c r="AC960" s="119" t="str">
        <f t="shared" ref="AC960" si="3410" xml:space="preserve">
IF(AND(M961&lt;&gt;"",OR(M960="")),"Erro: há linhas sendo puladas - B16.01a05",
IF(AND(M962&lt;&gt;"",OR(M960="",M961="")),"Erro: há linhas sendo puladas - B16.01a05",
IF(AND(M963&lt;&gt;"",OR(M960="",M961="",M962="")),"Erro: há linhas sendo puladas - B16.01a05",
IF(AND(M964&lt;&gt;"",OR(M960="",M961="",M962="",M963="")),"Erro: há linhas sendo puladas - B16.01a05",
"***"))))</f>
        <v>***</v>
      </c>
      <c r="AD960" s="131" t="str">
        <f t="shared" ref="AD960" si="3411" xml:space="preserve">
IF(T960&lt;&gt;"Preenchimento correto","",
IF(K960="","",
IF(M960="Não válido","",
K960)))</f>
        <v/>
      </c>
    </row>
    <row r="961" spans="1:30" ht="15" customHeight="1">
      <c r="A961" s="291"/>
      <c r="B961" s="216"/>
      <c r="C961" s="217"/>
      <c r="D961" s="218"/>
      <c r="E961" s="219"/>
      <c r="F961" s="220"/>
      <c r="G961" s="221"/>
      <c r="H961" s="35">
        <v>2</v>
      </c>
      <c r="I961" s="172"/>
      <c r="J961" s="36" t="str">
        <f xml:space="preserve">
IF(I961="","",
VLOOKUP(I961,'BD EMPRES'!$B$8:$C$507,2,FALSE))</f>
        <v/>
      </c>
      <c r="K961" s="178"/>
      <c r="L961" s="179"/>
      <c r="M961" s="179"/>
      <c r="N961" s="180"/>
      <c r="O961" s="223"/>
      <c r="P961" s="228"/>
      <c r="Q961" s="230"/>
      <c r="R961" s="232"/>
      <c r="S961" s="234"/>
      <c r="T961" s="236"/>
      <c r="U961" s="23"/>
      <c r="V961" s="122"/>
      <c r="W961" s="118"/>
      <c r="X961" s="118"/>
      <c r="Y961" s="118"/>
      <c r="Z961" s="118"/>
      <c r="AA961" s="118"/>
      <c r="AB961" s="118"/>
      <c r="AC961" s="118"/>
      <c r="AD961" s="132" t="str">
        <f t="shared" ref="AD961" si="3412" xml:space="preserve">
IF(T960&lt;&gt;"Preenchimento correto","",
IF(K961="","",
IF(M961="Não válido","",
K961)))</f>
        <v/>
      </c>
    </row>
    <row r="962" spans="1:30" ht="15" customHeight="1">
      <c r="A962" s="291"/>
      <c r="B962" s="216"/>
      <c r="C962" s="217"/>
      <c r="D962" s="218"/>
      <c r="E962" s="219"/>
      <c r="F962" s="220"/>
      <c r="G962" s="221"/>
      <c r="H962" s="35">
        <v>3</v>
      </c>
      <c r="I962" s="172"/>
      <c r="J962" s="36" t="str">
        <f xml:space="preserve">
IF(I962="","",
VLOOKUP(I962,'BD EMPRES'!$B$8:$C$507,2,FALSE))</f>
        <v/>
      </c>
      <c r="K962" s="178"/>
      <c r="L962" s="179"/>
      <c r="M962" s="179"/>
      <c r="N962" s="180"/>
      <c r="O962" s="223"/>
      <c r="P962" s="228"/>
      <c r="Q962" s="230"/>
      <c r="R962" s="232"/>
      <c r="S962" s="234"/>
      <c r="T962" s="236"/>
      <c r="U962" s="23"/>
      <c r="V962" s="122"/>
      <c r="W962" s="118"/>
      <c r="X962" s="118"/>
      <c r="Y962" s="118"/>
      <c r="Z962" s="118"/>
      <c r="AA962" s="118"/>
      <c r="AB962" s="118"/>
      <c r="AC962" s="118"/>
      <c r="AD962" s="132" t="str">
        <f t="shared" ref="AD962" si="3413" xml:space="preserve">
IF(T960&lt;&gt;"Preenchimento correto","",
IF(K962="","",
IF(M962="Não válido","",
K962)))</f>
        <v/>
      </c>
    </row>
    <row r="963" spans="1:30" ht="15" customHeight="1">
      <c r="A963" s="291"/>
      <c r="B963" s="216"/>
      <c r="C963" s="217"/>
      <c r="D963" s="218"/>
      <c r="E963" s="219"/>
      <c r="F963" s="220"/>
      <c r="G963" s="221"/>
      <c r="H963" s="35">
        <v>4</v>
      </c>
      <c r="I963" s="172"/>
      <c r="J963" s="36" t="str">
        <f xml:space="preserve">
IF(I963="","",
VLOOKUP(I963,'BD EMPRES'!$B$8:$C$507,2,FALSE))</f>
        <v/>
      </c>
      <c r="K963" s="178"/>
      <c r="L963" s="179"/>
      <c r="M963" s="179"/>
      <c r="N963" s="180"/>
      <c r="O963" s="223"/>
      <c r="P963" s="228"/>
      <c r="Q963" s="230"/>
      <c r="R963" s="232"/>
      <c r="S963" s="234"/>
      <c r="T963" s="236"/>
      <c r="U963" s="23"/>
      <c r="V963" s="122"/>
      <c r="W963" s="118"/>
      <c r="X963" s="118"/>
      <c r="Y963" s="118"/>
      <c r="Z963" s="118"/>
      <c r="AA963" s="118"/>
      <c r="AB963" s="118"/>
      <c r="AC963" s="118"/>
      <c r="AD963" s="132" t="str">
        <f t="shared" ref="AD963" si="3414" xml:space="preserve">
IF(T960&lt;&gt;"Preenchimento correto","",
IF(K963="","",
IF(M963="Não válido","",
K963)))</f>
        <v/>
      </c>
    </row>
    <row r="964" spans="1:30" ht="15" customHeight="1">
      <c r="A964" s="292"/>
      <c r="B964" s="216"/>
      <c r="C964" s="217"/>
      <c r="D964" s="218"/>
      <c r="E964" s="219"/>
      <c r="F964" s="220"/>
      <c r="G964" s="221"/>
      <c r="H964" s="37">
        <v>5</v>
      </c>
      <c r="I964" s="172"/>
      <c r="J964" s="38" t="str">
        <f xml:space="preserve">
IF(I964="","",
VLOOKUP(I964,'BD EMPRES'!$B$8:$C$507,2,FALSE))</f>
        <v/>
      </c>
      <c r="K964" s="183"/>
      <c r="L964" s="181"/>
      <c r="M964" s="181"/>
      <c r="N964" s="182"/>
      <c r="O964" s="224"/>
      <c r="P964" s="228"/>
      <c r="Q964" s="230"/>
      <c r="R964" s="232"/>
      <c r="S964" s="234"/>
      <c r="T964" s="236"/>
      <c r="U964" s="23"/>
      <c r="V964" s="133"/>
      <c r="W964" s="134"/>
      <c r="X964" s="134"/>
      <c r="Y964" s="134"/>
      <c r="Z964" s="134"/>
      <c r="AA964" s="134"/>
      <c r="AB964" s="134"/>
      <c r="AC964" s="134"/>
      <c r="AD964" s="135" t="str">
        <f t="shared" ref="AD964" si="3415" xml:space="preserve">
IF(T960&gt;"Preenchimento correto","",
IF(K964="","",
IF(M964="Não válido","",
K964)))</f>
        <v/>
      </c>
    </row>
    <row r="965" spans="1:30" ht="15" customHeight="1">
      <c r="A965" s="290"/>
      <c r="B965" s="216" t="str">
        <f>IF(OR('BD ITEM'!$Q203&lt;&gt;"Preenchimento correto"),"",'BD ITEM'!B203)</f>
        <v/>
      </c>
      <c r="C965" s="217" t="str">
        <f>IF(OR('BD ITEM'!$Q203&lt;&gt;"Preenchimento correto"),"",'BD ITEM'!C203)</f>
        <v/>
      </c>
      <c r="D965" s="218" t="str">
        <f>IF(OR('BD ITEM'!$Q203&lt;&gt;"Preenchimento correto"),"",'BD ITEM'!D203)</f>
        <v/>
      </c>
      <c r="E965" s="219" t="str">
        <f>IF(OR('BD ITEM'!$Q203&lt;&gt;"Preenchimento correto"),"",'BD ITEM'!J203)</f>
        <v/>
      </c>
      <c r="F965" s="220" t="str">
        <f>IF(OR('BD ITEM'!$Q203&lt;&gt;"Preenchimento correto"),"",'BD ITEM'!K203)</f>
        <v/>
      </c>
      <c r="G965" s="221" t="str">
        <f>IF(OR('BD ITEM'!$Q203&lt;&gt;"Preenchimento correto"),"",'BD ITEM'!L203)</f>
        <v/>
      </c>
      <c r="H965" s="39">
        <v>1</v>
      </c>
      <c r="I965" s="173"/>
      <c r="J965" s="34" t="str">
        <f xml:space="preserve">
IF(I965="","",
VLOOKUP(I965,'BD EMPRES'!$B$8:$C$507,2,FALSE))</f>
        <v/>
      </c>
      <c r="K965" s="175"/>
      <c r="L965" s="176"/>
      <c r="M965" s="176"/>
      <c r="N965" s="177"/>
      <c r="O965" s="222"/>
      <c r="P965" s="228" t="str">
        <f t="shared" ref="P965" si="3416" xml:space="preserve">
IF(AND(K965="",K966="",K967="",K968="",K969=""),"",
COUNTIFS(K965:K969,"&lt;&gt;""",M965:M969,"=Válido"))</f>
        <v/>
      </c>
      <c r="Q965" s="230" t="str">
        <f t="shared" ref="Q965" si="3417" xml:space="preserve">
IF(T965&lt;&gt;"Preenchimento correto","",
IF(P965=1,0,
IF(P965=0,"",
IF(P965="","",
ROUND(_xlfn.STDEV.S(AD965:AD969)/AVERAGE(AD965:AD969),4)))))</f>
        <v/>
      </c>
      <c r="R965" s="232" t="str">
        <f t="shared" ref="R965" si="3418" xml:space="preserve">
IF(T965&lt;&gt;"Preenchimento correto","",
IF(P965="","",
IF(P965=0,"",
IF(O965="","",
IF(O965="Menor valor",MIN(AD965:AD969),
IF(AND(O965="Tend. central",Q965&lt;=0.25),ROUND(AVERAGE(AD965:AD969),2),
IF(AND(O965="Tend. central",Q965&gt;0.25),ROUND(MEDIAN(AD965:AD969),2))))))))</f>
        <v/>
      </c>
      <c r="S965" s="234" t="str">
        <f t="shared" ref="S965" si="3419" xml:space="preserve">
IF(T965&lt;&gt;"Preenchimento correto","",
IF(O965="","",
IF(P965="","",
IF(P965=0,"",
IF(OR(G965="",R965=""),"",
G965*R965)))))</f>
        <v/>
      </c>
      <c r="T965" s="236" t="str">
        <f t="shared" ref="T965" si="3420" xml:space="preserve">
IF(AND(A965="",B965="",I965="",I966="",I967="",I968="",I969="",K965="",K966="",K967="",K968="",K969="",L965="",L966="",L967="",L968="",L969="",M965="",M966="",M967="",M968="",M969="",O965=""),"",
IF(A965="","Preenchimento incompleto: falta informar o ID SEC - B01.01",
IF(AND(A965&lt;&gt;"",B965&lt;&gt;"",I965="",I966="",I967="",I968="",I969="",K965="",K966="",K967="",K968="",K969="",L965="",L966="",L967="",L968="",L969="",M965="",M966="",M967="",M968="",M969="",O965=""),"Preenchimento incompleto: item sem nenhuma informação de empresa e preço e fonte de preço e validade do orçamento e modalidade de cálculo - B02.01",
IF(AND(B965="",OR(I965&lt;&gt;"",I966&lt;&gt;"",I967&lt;&gt;"",I968&lt;&gt;"",I969&lt;&gt;"",K965&lt;&gt;"",K966&lt;&gt;"",K967&lt;&gt;"",K968&lt;&gt;"",K969&lt;&gt;"",L965&lt;&gt;"",L966&lt;&gt;"",L967&lt;&gt;"",L968&lt;&gt;"",L969&lt;&gt;"",M965&lt;&gt;"",M966&lt;&gt;"",M967&lt;&gt;"",M968&lt;&gt;"",M969&lt;&gt;"",O965&lt;&gt;"")),"Erro: há empresa(s) e/ou preço(s) e/ou fonte(s) de preço e/ou validade(s) do orçamento e/ou modalidade de cálculo informados para item inexistente - B03.01",
IF(AND(I965&lt;&gt;"",OR(K965="",L965="",M965="",O965="")),"Preenchimento incompleto: empresa sem preço e(ou) fonte de preço e(ou) validade do orçamento e(ou) modalidade de cálculo associados - B04.01",
IF(AND(I966&lt;&gt;"",OR(K966="",L966="",M966="",O965="")),"Preenchimento incompleto: empresa sem preço e(ou) fonte de preço e(ou) validade do orçamento e(ou) modalidade de cálculo associados - B04.02",
IF(AND(I967&lt;&gt;"",OR(K967="",L967="",M967="",O965="")),"Preenchimento incompleto: empresa sem preço e(ou) fonte de preço e(ou) validade do orçamento e(ou) modalidade de cálculo associados - B04.03",
IF(AND(I968&lt;&gt;"",OR(K968="",L968="",M968="",O965="")),"Preenchimento incompleto: empresa sem preço e(ou) fonte de preço e(ou) validade do orçamento e(ou) modalidade de cálculo associados - B04.04",
IF(AND(I969&lt;&gt;"",OR(K969="",L969="",M969="",O965="")),"Preenchimento incompleto: empresa sem preço e(ou) fonte de preço e(ou) validade do orçamento e(ou) modalidade de cálculo associados - B04.05",
IF(AND(K965&lt;&gt;"",OR(I965="",L965="",M965="",O965="")),"Preenchimento incompleto: preço sem empresa e(ou) fonte do preço associados e(ou) validade do orçamento e(ou) modalidade de cálculo associados - B05.01",
IF(AND(K966&lt;&gt;"",OR(I966="",L966="",M966="",O965="")),"Preenchimento incompleto: preço sem empresa e(ou) fonte do preço associados e(ou) validade do orçamento e(ou) modalidade de cálculo associados - B05.02",
IF(AND(K967&lt;&gt;"",OR(I967="",L967="",M967="",O965="")),"Preenchimento incompleto: preço sem empresa e(ou) fonte do preço associados e(ou) validade do orçamento e(ou) modalidade de cálculo associados - B05.03",
IF(AND(K968&lt;&gt;"",OR(I968="",L968="",M968="",O965="")),"Preenchimento incompleto: preço sem empresa e(ou) fonte do preço associados e(ou) validade do orçamento e(ou) modalidade de cálculo associados - B05.04",
IF(AND(K969&lt;&gt;"",OR(I969="",L969="",M969="",O965="")),"Preenchimento incompleto: preço sem empresa e(ou) fonte do preço associados e(ou) validade do orçamento e(ou) modalidade de cálculo associados - B05.05",
IF(AND(L965&lt;&gt;"",OR(K965="",I965="",M965="",O965="")),"Preenchimento incompleto: fonte do preço sem empresa e(ou) preço associados e(ou) validade do orçamento e(ou) modalidade de cálculo associados - B06.01",
IF(AND(L966&lt;&gt;"",OR(K966="",I966="",M966="",O965="")),"Preenchimento incompleto: fonte do preço sem empresa e(ou) preço associados e(ou) validade do orçamento e(ou) modalidade de cálculo associados - B06.02",
IF(AND(L967&lt;&gt;"",OR(K967="",I967="",M967="",O965="")),"Preenchimento incompleto: fonte do preço sem empresa e(ou) preço associados e(ou) validade do orçamento e(ou) modalidade de cálculo associados - B06.03",
IF(AND(L968&lt;&gt;"",OR(K968="",I968="",M968="",O965="")),"Preenchimento incompleto: fonte do preço sem empresa e(ou) preço associados e(ou) validade do orçamento e(ou) modalidade de cálculo associados - B06.04",
IF(AND(L969&lt;&gt;"",OR(K969="",I969="",M969="",O965="")),"Preenchimento incompleto: fonte do preço sem empresa e(ou) preço associados e(ou) validade do orçamento e(ou) modalidade de cálculo associados - B06.05",
IF(AND(M965&lt;&gt;"",OR(K965="",I965="",L965="",O965="")),"Preenchimento incompleto: validade do orçamento sem empresa e(ou) preço associados e(ou) fonte do preço e(ou) modalidade de cálculo associados - B07.01",
IF(AND(M966&lt;&gt;"",OR(K966="",I966="",L966="",O965="")),"Preenchimento incompleto: validade do orçamento sem empresa e(ou) preço associados e(ou) fonte do preço e(ou) modalidade de cálculo associados - B07.02",
IF(AND(M967&lt;&gt;"",OR(K967="",I967="",L967="",O965="")),"Preenchimento incompleto: validade do orçamento sem empresa e(ou) preço associados e(ou) fonte do preço e(ou) modalidade de cálculo associados - B07.03",
IF(AND(M968&lt;&gt;"",OR(K968="",I968="",L968="",O965="")),"Preenchimento incompleto: validade do orçamento sem empresa e(ou) preço associados e(ou) fonte do preço e(ou) modalidade de cálculo associados - B07.04",
IF(AND(M969&lt;&gt;"",OR(K969="",I969="",L969="",O965="")),"Preenchimento incompleto: validade do orçamento sem empresa e(ou) preço associados e(ou) fonte do preço e(ou) modalidade de cálculo associados - B07.05",
IF(O965="","Preenchimento incompleto: modalidade de cálculo não informada - B08.01",
IF(V965="Erro: há repetição de empresa de mídia especializada para o item sendo precificado - B09.01a05","Erro: há repetição de empresa de mídia especializada para o item sendo precificado - B09.01a05",
IF(W965="Erro: há repetição de empresa de orçamento de empresa para o item sendo precificado - B10.01a05","Erro: há repetição de empresa de orçamento de empresa para o item sendo precificado - B10.01a05",
IF(X965="Erro: a fonte de preços informada é incompatível com compras governamentais - B11.01a05","Erro: a fonte de preços informada é incompatível com compras governamentais - B11.01a05",
IF(Y965="Erro: a fonte de preços informada é incompatível com compras governamentais - B12.01a05","Erro: a fonte de preços informada é incompatível com compras governamentais - B12.01a05",
IF(Z965="Erro: há linhas sendo puladas - B13.01a04","Erro: há linhas sendo puladas - B13.01a04",
IF(AA965="Erro: há linhas sendo puladas - B14.01a05","Erro: há linhas sendo puladas - B14.01a05",
IF(AB965="Erro: há linhas sendo puladas - B15.01a05","Erro: há linhas sendo puladas - B15.01a05",
IF(AC965="Erro: há linhas sendo puladas - B16.01a05","Erro: há linhas sendo puladas - B16.01a05",
IF(AND(P965&lt;&gt;"",P965=0),"Preenchimento incompleto: número de propostas válidas igual a zero - B17.01",
"Preenchimento correto"))))))))))))))))))))))))))))))))))</f>
        <v/>
      </c>
      <c r="U965" s="23"/>
      <c r="V965" s="121" t="str">
        <f t="shared" ref="V965" si="3421" xml:space="preserve">
IF(COUNTIFS(I965:I969,I965,L965:L969,"=Mídia especializada")&gt;1,"Erro: há repetição de empresa de mídia especializada para o item sendo precificado - B09.01a05",
IF(COUNTIFS(I965:I969,I966,L965:L969,"=Mídia especializada")&gt;1,"Erro: há repetição de empresa de mídia especializada para o item sendo precificado - B09.01a05",
IF(COUNTIFS(I965:I969,I967,L965:L969,"=Mídia especializada")&gt;1,"Erro: há repetição de empresa de mídia especializada para o item sendo precificado - B09.01a05",
IF(COUNTIFS(I965:I969,I968,L965:L969,"=Mídia especializada")&gt;1,"Erro: há repetição de empresa de mídia especializada para o item sendo precificado - B09.01a05",
IF(COUNTIFS(I965:I969,I969,L965:L969,"=Mídia especializada")&gt;1,"Erro: há repetição de empresa de mídia especializada para o item sendo precificado - B09.01a05",
"***")))))</f>
        <v>***</v>
      </c>
      <c r="W965" s="119" t="str">
        <f t="shared" ref="W965" si="3422" xml:space="preserve">
IF(COUNTIFS(I965:I969,I965,L965:L969,"=Orçamento de empresa")&gt;1,"Erro: há repetição de empresa de orçamento de empresa para o item sendo precificado - B10.01a05",
IF(COUNTIFS(I965:I969,I966,L965:L969,"=Orçamento de empresa")&gt;1,"Erro: há repetição de empresa de orçamento de empresa para o item sendo precificado - B10.01a05",
IF(COUNTIFS(I965:I969,I967,L965:L969,"=Orçamento de empresa")&gt;1,"Erro: há repetição de empresa de orçamento de empresa para o item sendo precificado - B10.01a05",
IF(COUNTIFS(I965:I969,I968,L965:L969,"=Orçamento de empresa")&gt;1,"Erro: há repetição de empresa de orçamento de empresa para o item sendo precificado - B10.01a05",
IF(COUNTIFS(I965:I969,I969,L965:L969,"=Orçamento de empresa")&gt;1,"Erro: há repetição de empresa de orçamento de empresa para o item sendo precificado - B10.01a05",
"***")))))</f>
        <v>***</v>
      </c>
      <c r="X965" s="119" t="str">
        <f t="shared" ref="X965" si="3423" xml:space="preserve">
IF(AND(I965="Compras governamentais",K965&lt;&gt;"",L965="Orçamento de empresa"),"Erro: a fonte de preços informada é incompatível com compras governamentais - B11.01a05",
IF(AND(I966="Compras governamentais",K966&lt;&gt;"",L966="Orçamento de empresa"),"Erro: a fonte de preços informada é incompatível com compras governamentais - B11.01a05",
IF(AND(I967="Compras governamentais",K967&lt;&gt;"",L967="Orçamento de empresa"),"Erro: a fonte de preços informada é incompatível com compras governamentais - B11.01a05",
IF(AND(I968="Compras governamentais",K968&lt;&gt;"",L968="Orçamento de empresa"),"Erro: a fonte de preços informada é incompatível com compras governamentais - B11.01a05",
IF(AND(I969="Compras governamentais",K969&lt;&gt;"",L969="Orçamento de empresa"),"Erro: a fonte de preços informada é incompatível com compras governamentais - B11.01a05",
"***")))))</f>
        <v>***</v>
      </c>
      <c r="Y965" s="119" t="str">
        <f t="shared" ref="Y965" si="3424" xml:space="preserve">
IF(AND(I965="Compras governamentais",K965&lt;&gt;"",L965="Mídia especializada"),"Erro: a fonte de preços informada é incompatível com compras governamentais - B12.01a05",
IF(AND(I966="Compras governamentais",K966&lt;&gt;"",L966="Mídia especializada"),"Erro: a fonte de preços informada é incompatível com compras governamentais - B12.01a05",
IF(AND(I967="Compras governamentais",K967&lt;&gt;"",L967="Mídia especializada"),"Erro: a fonte de preços informada é incompatível com compras governamentais - B12.01a05",
IF(AND(I968="Compras governamentais",K968&lt;&gt;"",L968="Mídia especializada"),"Erro: a fonte de preços informada é incompatível com compras governamentais - B12.01a05",
IF(AND(I969="Compras governamentais",K969&lt;&gt;"",L969="Mídia especializada"),"Erro: a fonte de preços informada é incompatível com compras governamentais - B12.01a05",
"***")))))</f>
        <v>***</v>
      </c>
      <c r="Z965" s="119" t="str">
        <f t="shared" ref="Z965" si="3425" xml:space="preserve">
IF(AND(I966&lt;&gt;"",OR(I965="")),"Erro: há linhas sendo puladas - B13.01a04",
IF(AND(I967&lt;&gt;"",OR(I965="",I966="")),"Erro: há linhas sendo puladas - B13.01a04",
IF(AND(I968&lt;&gt;"",OR(I965="",I966="",I967="")),"Erro: há linhas sendo puladas - B13.01a04",
IF(AND(I969&lt;&gt;"",OR(I965="",I966="",I967="",I968="")),"Erro: há linhas sendo puladas - B13.01a04",
"***"))))</f>
        <v>***</v>
      </c>
      <c r="AA965" s="119" t="str">
        <f t="shared" ref="AA965" si="3426" xml:space="preserve">
IF(AND(K966&lt;&gt;"",OR(K965="")),"Erro: há linhas sendo puladas - B14.01a05",
IF(AND(K967&lt;&gt;"",OR(K965="",K966="")),"Erro: há linhas sendo puladas - B14.01a05",
IF(AND(K968&lt;&gt;"",OR(K965="",K966="",K967="")),"Erro: há linhas sendo puladas - B14.01a05",
IF(AND(K969&lt;&gt;"",OR(K965="",K966="",K967="",K968="")),"Erro: há linhas sendo puladas - B14.01a05",
"***"))))</f>
        <v>***</v>
      </c>
      <c r="AB965" s="119" t="str">
        <f t="shared" ref="AB965" si="3427" xml:space="preserve">
IF(AND(L966&lt;&gt;"",OR(L965="")),"Erro: há linhas sendo puladas - B15.01a05",
IF(AND(L967&lt;&gt;"",OR(L965="",L966="")),"Erro: há linhas sendo puladas - B15.01a05",
IF(AND(L968&lt;&gt;"",OR(L965="",L966="",L967="")),"Erro: há linhas sendo puladas - B15.01a05",
IF(AND(L969&lt;&gt;"",OR(L965="",L966="",L967="",L968="")),"Erro: há linhas sendo puladas - B15.01a05",
"***"))))</f>
        <v>***</v>
      </c>
      <c r="AC965" s="119" t="str">
        <f t="shared" ref="AC965" si="3428" xml:space="preserve">
IF(AND(M966&lt;&gt;"",OR(M965="")),"Erro: há linhas sendo puladas - B16.01a05",
IF(AND(M967&lt;&gt;"",OR(M965="",M966="")),"Erro: há linhas sendo puladas - B16.01a05",
IF(AND(M968&lt;&gt;"",OR(M965="",M966="",M967="")),"Erro: há linhas sendo puladas - B16.01a05",
IF(AND(M969&lt;&gt;"",OR(M965="",M966="",M967="",M968="")),"Erro: há linhas sendo puladas - B16.01a05",
"***"))))</f>
        <v>***</v>
      </c>
      <c r="AD965" s="131" t="str">
        <f t="shared" ref="AD965" si="3429" xml:space="preserve">
IF(T965&lt;&gt;"Preenchimento correto","",
IF(K965="","",
IF(M965="Não válido","",
K965)))</f>
        <v/>
      </c>
    </row>
    <row r="966" spans="1:30" ht="15" customHeight="1">
      <c r="A966" s="291"/>
      <c r="B966" s="216"/>
      <c r="C966" s="217"/>
      <c r="D966" s="218"/>
      <c r="E966" s="219"/>
      <c r="F966" s="220"/>
      <c r="G966" s="221"/>
      <c r="H966" s="35">
        <v>2</v>
      </c>
      <c r="I966" s="172"/>
      <c r="J966" s="36" t="str">
        <f xml:space="preserve">
IF(I966="","",
VLOOKUP(I966,'BD EMPRES'!$B$8:$C$507,2,FALSE))</f>
        <v/>
      </c>
      <c r="K966" s="178"/>
      <c r="L966" s="179"/>
      <c r="M966" s="179"/>
      <c r="N966" s="180"/>
      <c r="O966" s="223"/>
      <c r="P966" s="228"/>
      <c r="Q966" s="230"/>
      <c r="R966" s="232"/>
      <c r="S966" s="234"/>
      <c r="T966" s="236"/>
      <c r="U966" s="23"/>
      <c r="V966" s="122"/>
      <c r="W966" s="118"/>
      <c r="X966" s="118"/>
      <c r="Y966" s="118"/>
      <c r="Z966" s="118"/>
      <c r="AA966" s="118"/>
      <c r="AB966" s="118"/>
      <c r="AC966" s="118"/>
      <c r="AD966" s="132" t="str">
        <f t="shared" ref="AD966" si="3430" xml:space="preserve">
IF(T965&lt;&gt;"Preenchimento correto","",
IF(K966="","",
IF(M966="Não válido","",
K966)))</f>
        <v/>
      </c>
    </row>
    <row r="967" spans="1:30" ht="15" customHeight="1">
      <c r="A967" s="291"/>
      <c r="B967" s="216"/>
      <c r="C967" s="217"/>
      <c r="D967" s="218"/>
      <c r="E967" s="219"/>
      <c r="F967" s="220"/>
      <c r="G967" s="221"/>
      <c r="H967" s="35">
        <v>3</v>
      </c>
      <c r="I967" s="172"/>
      <c r="J967" s="36" t="str">
        <f xml:space="preserve">
IF(I967="","",
VLOOKUP(I967,'BD EMPRES'!$B$8:$C$507,2,FALSE))</f>
        <v/>
      </c>
      <c r="K967" s="178"/>
      <c r="L967" s="179"/>
      <c r="M967" s="179"/>
      <c r="N967" s="180"/>
      <c r="O967" s="223"/>
      <c r="P967" s="228"/>
      <c r="Q967" s="230"/>
      <c r="R967" s="232"/>
      <c r="S967" s="234"/>
      <c r="T967" s="236"/>
      <c r="U967" s="23"/>
      <c r="V967" s="122"/>
      <c r="W967" s="118"/>
      <c r="X967" s="118"/>
      <c r="Y967" s="118"/>
      <c r="Z967" s="118"/>
      <c r="AA967" s="118"/>
      <c r="AB967" s="118"/>
      <c r="AC967" s="118"/>
      <c r="AD967" s="132" t="str">
        <f t="shared" ref="AD967" si="3431" xml:space="preserve">
IF(T965&lt;&gt;"Preenchimento correto","",
IF(K967="","",
IF(M967="Não válido","",
K967)))</f>
        <v/>
      </c>
    </row>
    <row r="968" spans="1:30" ht="15" customHeight="1">
      <c r="A968" s="291"/>
      <c r="B968" s="216"/>
      <c r="C968" s="217"/>
      <c r="D968" s="218"/>
      <c r="E968" s="219"/>
      <c r="F968" s="220"/>
      <c r="G968" s="221"/>
      <c r="H968" s="35">
        <v>4</v>
      </c>
      <c r="I968" s="172"/>
      <c r="J968" s="36" t="str">
        <f xml:space="preserve">
IF(I968="","",
VLOOKUP(I968,'BD EMPRES'!$B$8:$C$507,2,FALSE))</f>
        <v/>
      </c>
      <c r="K968" s="178"/>
      <c r="L968" s="179"/>
      <c r="M968" s="179"/>
      <c r="N968" s="180"/>
      <c r="O968" s="223"/>
      <c r="P968" s="228"/>
      <c r="Q968" s="230"/>
      <c r="R968" s="232"/>
      <c r="S968" s="234"/>
      <c r="T968" s="236"/>
      <c r="U968" s="23"/>
      <c r="V968" s="122"/>
      <c r="W968" s="118"/>
      <c r="X968" s="118"/>
      <c r="Y968" s="118"/>
      <c r="Z968" s="118"/>
      <c r="AA968" s="118"/>
      <c r="AB968" s="118"/>
      <c r="AC968" s="118"/>
      <c r="AD968" s="132" t="str">
        <f t="shared" ref="AD968" si="3432" xml:space="preserve">
IF(T965&lt;&gt;"Preenchimento correto","",
IF(K968="","",
IF(M968="Não válido","",
K968)))</f>
        <v/>
      </c>
    </row>
    <row r="969" spans="1:30" ht="15" customHeight="1">
      <c r="A969" s="292"/>
      <c r="B969" s="216"/>
      <c r="C969" s="217"/>
      <c r="D969" s="218"/>
      <c r="E969" s="219"/>
      <c r="F969" s="220"/>
      <c r="G969" s="221"/>
      <c r="H969" s="37">
        <v>5</v>
      </c>
      <c r="I969" s="172"/>
      <c r="J969" s="38" t="str">
        <f xml:space="preserve">
IF(I969="","",
VLOOKUP(I969,'BD EMPRES'!$B$8:$C$507,2,FALSE))</f>
        <v/>
      </c>
      <c r="K969" s="183"/>
      <c r="L969" s="181"/>
      <c r="M969" s="181"/>
      <c r="N969" s="182"/>
      <c r="O969" s="224"/>
      <c r="P969" s="228"/>
      <c r="Q969" s="230"/>
      <c r="R969" s="232"/>
      <c r="S969" s="234"/>
      <c r="T969" s="236"/>
      <c r="U969" s="23"/>
      <c r="V969" s="133"/>
      <c r="W969" s="134"/>
      <c r="X969" s="134"/>
      <c r="Y969" s="134"/>
      <c r="Z969" s="134"/>
      <c r="AA969" s="134"/>
      <c r="AB969" s="134"/>
      <c r="AC969" s="134"/>
      <c r="AD969" s="135" t="str">
        <f t="shared" ref="AD969" si="3433" xml:space="preserve">
IF(T965&gt;"Preenchimento correto","",
IF(K969="","",
IF(M969="Não válido","",
K969)))</f>
        <v/>
      </c>
    </row>
    <row r="970" spans="1:30" ht="15" customHeight="1">
      <c r="A970" s="290"/>
      <c r="B970" s="216" t="str">
        <f>IF(OR('BD ITEM'!$Q204&lt;&gt;"Preenchimento correto"),"",'BD ITEM'!B204)</f>
        <v/>
      </c>
      <c r="C970" s="217" t="str">
        <f>IF(OR('BD ITEM'!$Q204&lt;&gt;"Preenchimento correto"),"",'BD ITEM'!C204)</f>
        <v/>
      </c>
      <c r="D970" s="218" t="str">
        <f>IF(OR('BD ITEM'!$Q204&lt;&gt;"Preenchimento correto"),"",'BD ITEM'!D204)</f>
        <v/>
      </c>
      <c r="E970" s="219" t="str">
        <f>IF(OR('BD ITEM'!$Q204&lt;&gt;"Preenchimento correto"),"",'BD ITEM'!J204)</f>
        <v/>
      </c>
      <c r="F970" s="220" t="str">
        <f>IF(OR('BD ITEM'!$Q204&lt;&gt;"Preenchimento correto"),"",'BD ITEM'!K204)</f>
        <v/>
      </c>
      <c r="G970" s="221" t="str">
        <f>IF(OR('BD ITEM'!$Q204&lt;&gt;"Preenchimento correto"),"",'BD ITEM'!L204)</f>
        <v/>
      </c>
      <c r="H970" s="39">
        <v>1</v>
      </c>
      <c r="I970" s="173"/>
      <c r="J970" s="34" t="str">
        <f xml:space="preserve">
IF(I970="","",
VLOOKUP(I970,'BD EMPRES'!$B$8:$C$507,2,FALSE))</f>
        <v/>
      </c>
      <c r="K970" s="175"/>
      <c r="L970" s="176"/>
      <c r="M970" s="176"/>
      <c r="N970" s="177"/>
      <c r="O970" s="222"/>
      <c r="P970" s="228" t="str">
        <f t="shared" ref="P970" si="3434" xml:space="preserve">
IF(AND(K970="",K971="",K972="",K973="",K974=""),"",
COUNTIFS(K970:K974,"&lt;&gt;""",M970:M974,"=Válido"))</f>
        <v/>
      </c>
      <c r="Q970" s="230" t="str">
        <f t="shared" ref="Q970" si="3435" xml:space="preserve">
IF(T970&lt;&gt;"Preenchimento correto","",
IF(P970=1,0,
IF(P970=0,"",
IF(P970="","",
ROUND(_xlfn.STDEV.S(AD970:AD974)/AVERAGE(AD970:AD974),4)))))</f>
        <v/>
      </c>
      <c r="R970" s="232" t="str">
        <f t="shared" ref="R970" si="3436" xml:space="preserve">
IF(T970&lt;&gt;"Preenchimento correto","",
IF(P970="","",
IF(P970=0,"",
IF(O970="","",
IF(O970="Menor valor",MIN(AD970:AD974),
IF(AND(O970="Tend. central",Q970&lt;=0.25),ROUND(AVERAGE(AD970:AD974),2),
IF(AND(O970="Tend. central",Q970&gt;0.25),ROUND(MEDIAN(AD970:AD974),2))))))))</f>
        <v/>
      </c>
      <c r="S970" s="234" t="str">
        <f t="shared" ref="S970" si="3437" xml:space="preserve">
IF(T970&lt;&gt;"Preenchimento correto","",
IF(O970="","",
IF(P970="","",
IF(P970=0,"",
IF(OR(G970="",R970=""),"",
G970*R970)))))</f>
        <v/>
      </c>
      <c r="T970" s="236" t="str">
        <f t="shared" ref="T970" si="3438" xml:space="preserve">
IF(AND(A970="",B970="",I970="",I971="",I972="",I973="",I974="",K970="",K971="",K972="",K973="",K974="",L970="",L971="",L972="",L973="",L974="",M970="",M971="",M972="",M973="",M974="",O970=""),"",
IF(A970="","Preenchimento incompleto: falta informar o ID SEC - B01.01",
IF(AND(A970&lt;&gt;"",B970&lt;&gt;"",I970="",I971="",I972="",I973="",I974="",K970="",K971="",K972="",K973="",K974="",L970="",L971="",L972="",L973="",L974="",M970="",M971="",M972="",M973="",M974="",O970=""),"Preenchimento incompleto: item sem nenhuma informação de empresa e preço e fonte de preço e validade do orçamento e modalidade de cálculo - B02.01",
IF(AND(B970="",OR(I970&lt;&gt;"",I971&lt;&gt;"",I972&lt;&gt;"",I973&lt;&gt;"",I974&lt;&gt;"",K970&lt;&gt;"",K971&lt;&gt;"",K972&lt;&gt;"",K973&lt;&gt;"",K974&lt;&gt;"",L970&lt;&gt;"",L971&lt;&gt;"",L972&lt;&gt;"",L973&lt;&gt;"",L974&lt;&gt;"",M970&lt;&gt;"",M971&lt;&gt;"",M972&lt;&gt;"",M973&lt;&gt;"",M974&lt;&gt;"",O970&lt;&gt;"")),"Erro: há empresa(s) e/ou preço(s) e/ou fonte(s) de preço e/ou validade(s) do orçamento e/ou modalidade de cálculo informados para item inexistente - B03.01",
IF(AND(I970&lt;&gt;"",OR(K970="",L970="",M970="",O970="")),"Preenchimento incompleto: empresa sem preço e(ou) fonte de preço e(ou) validade do orçamento e(ou) modalidade de cálculo associados - B04.01",
IF(AND(I971&lt;&gt;"",OR(K971="",L971="",M971="",O970="")),"Preenchimento incompleto: empresa sem preço e(ou) fonte de preço e(ou) validade do orçamento e(ou) modalidade de cálculo associados - B04.02",
IF(AND(I972&lt;&gt;"",OR(K972="",L972="",M972="",O970="")),"Preenchimento incompleto: empresa sem preço e(ou) fonte de preço e(ou) validade do orçamento e(ou) modalidade de cálculo associados - B04.03",
IF(AND(I973&lt;&gt;"",OR(K973="",L973="",M973="",O970="")),"Preenchimento incompleto: empresa sem preço e(ou) fonte de preço e(ou) validade do orçamento e(ou) modalidade de cálculo associados - B04.04",
IF(AND(I974&lt;&gt;"",OR(K974="",L974="",M974="",O970="")),"Preenchimento incompleto: empresa sem preço e(ou) fonte de preço e(ou) validade do orçamento e(ou) modalidade de cálculo associados - B04.05",
IF(AND(K970&lt;&gt;"",OR(I970="",L970="",M970="",O970="")),"Preenchimento incompleto: preço sem empresa e(ou) fonte do preço associados e(ou) validade do orçamento e(ou) modalidade de cálculo associados - B05.01",
IF(AND(K971&lt;&gt;"",OR(I971="",L971="",M971="",O970="")),"Preenchimento incompleto: preço sem empresa e(ou) fonte do preço associados e(ou) validade do orçamento e(ou) modalidade de cálculo associados - B05.02",
IF(AND(K972&lt;&gt;"",OR(I972="",L972="",M972="",O970="")),"Preenchimento incompleto: preço sem empresa e(ou) fonte do preço associados e(ou) validade do orçamento e(ou) modalidade de cálculo associados - B05.03",
IF(AND(K973&lt;&gt;"",OR(I973="",L973="",M973="",O970="")),"Preenchimento incompleto: preço sem empresa e(ou) fonte do preço associados e(ou) validade do orçamento e(ou) modalidade de cálculo associados - B05.04",
IF(AND(K974&lt;&gt;"",OR(I974="",L974="",M974="",O970="")),"Preenchimento incompleto: preço sem empresa e(ou) fonte do preço associados e(ou) validade do orçamento e(ou) modalidade de cálculo associados - B05.05",
IF(AND(L970&lt;&gt;"",OR(K970="",I970="",M970="",O970="")),"Preenchimento incompleto: fonte do preço sem empresa e(ou) preço associados e(ou) validade do orçamento e(ou) modalidade de cálculo associados - B06.01",
IF(AND(L971&lt;&gt;"",OR(K971="",I971="",M971="",O970="")),"Preenchimento incompleto: fonte do preço sem empresa e(ou) preço associados e(ou) validade do orçamento e(ou) modalidade de cálculo associados - B06.02",
IF(AND(L972&lt;&gt;"",OR(K972="",I972="",M972="",O970="")),"Preenchimento incompleto: fonte do preço sem empresa e(ou) preço associados e(ou) validade do orçamento e(ou) modalidade de cálculo associados - B06.03",
IF(AND(L973&lt;&gt;"",OR(K973="",I973="",M973="",O970="")),"Preenchimento incompleto: fonte do preço sem empresa e(ou) preço associados e(ou) validade do orçamento e(ou) modalidade de cálculo associados - B06.04",
IF(AND(L974&lt;&gt;"",OR(K974="",I974="",M974="",O970="")),"Preenchimento incompleto: fonte do preço sem empresa e(ou) preço associados e(ou) validade do orçamento e(ou) modalidade de cálculo associados - B06.05",
IF(AND(M970&lt;&gt;"",OR(K970="",I970="",L970="",O970="")),"Preenchimento incompleto: validade do orçamento sem empresa e(ou) preço associados e(ou) fonte do preço e(ou) modalidade de cálculo associados - B07.01",
IF(AND(M971&lt;&gt;"",OR(K971="",I971="",L971="",O970="")),"Preenchimento incompleto: validade do orçamento sem empresa e(ou) preço associados e(ou) fonte do preço e(ou) modalidade de cálculo associados - B07.02",
IF(AND(M972&lt;&gt;"",OR(K972="",I972="",L972="",O970="")),"Preenchimento incompleto: validade do orçamento sem empresa e(ou) preço associados e(ou) fonte do preço e(ou) modalidade de cálculo associados - B07.03",
IF(AND(M973&lt;&gt;"",OR(K973="",I973="",L973="",O970="")),"Preenchimento incompleto: validade do orçamento sem empresa e(ou) preço associados e(ou) fonte do preço e(ou) modalidade de cálculo associados - B07.04",
IF(AND(M974&lt;&gt;"",OR(K974="",I974="",L974="",O970="")),"Preenchimento incompleto: validade do orçamento sem empresa e(ou) preço associados e(ou) fonte do preço e(ou) modalidade de cálculo associados - B07.05",
IF(O970="","Preenchimento incompleto: modalidade de cálculo não informada - B08.01",
IF(V970="Erro: há repetição de empresa de mídia especializada para o item sendo precificado - B09.01a05","Erro: há repetição de empresa de mídia especializada para o item sendo precificado - B09.01a05",
IF(W970="Erro: há repetição de empresa de orçamento de empresa para o item sendo precificado - B10.01a05","Erro: há repetição de empresa de orçamento de empresa para o item sendo precificado - B10.01a05",
IF(X970="Erro: a fonte de preços informada é incompatível com compras governamentais - B11.01a05","Erro: a fonte de preços informada é incompatível com compras governamentais - B11.01a05",
IF(Y970="Erro: a fonte de preços informada é incompatível com compras governamentais - B12.01a05","Erro: a fonte de preços informada é incompatível com compras governamentais - B12.01a05",
IF(Z970="Erro: há linhas sendo puladas - B13.01a04","Erro: há linhas sendo puladas - B13.01a04",
IF(AA970="Erro: há linhas sendo puladas - B14.01a05","Erro: há linhas sendo puladas - B14.01a05",
IF(AB970="Erro: há linhas sendo puladas - B15.01a05","Erro: há linhas sendo puladas - B15.01a05",
IF(AC970="Erro: há linhas sendo puladas - B16.01a05","Erro: há linhas sendo puladas - B16.01a05",
IF(AND(P970&lt;&gt;"",P970=0),"Preenchimento incompleto: número de propostas válidas igual a zero - B17.01",
"Preenchimento correto"))))))))))))))))))))))))))))))))))</f>
        <v/>
      </c>
      <c r="U970" s="23"/>
      <c r="V970" s="121" t="str">
        <f t="shared" ref="V970" si="3439" xml:space="preserve">
IF(COUNTIFS(I970:I974,I970,L970:L974,"=Mídia especializada")&gt;1,"Erro: há repetição de empresa de mídia especializada para o item sendo precificado - B09.01a05",
IF(COUNTIFS(I970:I974,I971,L970:L974,"=Mídia especializada")&gt;1,"Erro: há repetição de empresa de mídia especializada para o item sendo precificado - B09.01a05",
IF(COUNTIFS(I970:I974,I972,L970:L974,"=Mídia especializada")&gt;1,"Erro: há repetição de empresa de mídia especializada para o item sendo precificado - B09.01a05",
IF(COUNTIFS(I970:I974,I973,L970:L974,"=Mídia especializada")&gt;1,"Erro: há repetição de empresa de mídia especializada para o item sendo precificado - B09.01a05",
IF(COUNTIFS(I970:I974,I974,L970:L974,"=Mídia especializada")&gt;1,"Erro: há repetição de empresa de mídia especializada para o item sendo precificado - B09.01a05",
"***")))))</f>
        <v>***</v>
      </c>
      <c r="W970" s="119" t="str">
        <f t="shared" ref="W970" si="3440" xml:space="preserve">
IF(COUNTIFS(I970:I974,I970,L970:L974,"=Orçamento de empresa")&gt;1,"Erro: há repetição de empresa de orçamento de empresa para o item sendo precificado - B10.01a05",
IF(COUNTIFS(I970:I974,I971,L970:L974,"=Orçamento de empresa")&gt;1,"Erro: há repetição de empresa de orçamento de empresa para o item sendo precificado - B10.01a05",
IF(COUNTIFS(I970:I974,I972,L970:L974,"=Orçamento de empresa")&gt;1,"Erro: há repetição de empresa de orçamento de empresa para o item sendo precificado - B10.01a05",
IF(COUNTIFS(I970:I974,I973,L970:L974,"=Orçamento de empresa")&gt;1,"Erro: há repetição de empresa de orçamento de empresa para o item sendo precificado - B10.01a05",
IF(COUNTIFS(I970:I974,I974,L970:L974,"=Orçamento de empresa")&gt;1,"Erro: há repetição de empresa de orçamento de empresa para o item sendo precificado - B10.01a05",
"***")))))</f>
        <v>***</v>
      </c>
      <c r="X970" s="119" t="str">
        <f t="shared" ref="X970" si="3441" xml:space="preserve">
IF(AND(I970="Compras governamentais",K970&lt;&gt;"",L970="Orçamento de empresa"),"Erro: a fonte de preços informada é incompatível com compras governamentais - B11.01a05",
IF(AND(I971="Compras governamentais",K971&lt;&gt;"",L971="Orçamento de empresa"),"Erro: a fonte de preços informada é incompatível com compras governamentais - B11.01a05",
IF(AND(I972="Compras governamentais",K972&lt;&gt;"",L972="Orçamento de empresa"),"Erro: a fonte de preços informada é incompatível com compras governamentais - B11.01a05",
IF(AND(I973="Compras governamentais",K973&lt;&gt;"",L973="Orçamento de empresa"),"Erro: a fonte de preços informada é incompatível com compras governamentais - B11.01a05",
IF(AND(I974="Compras governamentais",K974&lt;&gt;"",L974="Orçamento de empresa"),"Erro: a fonte de preços informada é incompatível com compras governamentais - B11.01a05",
"***")))))</f>
        <v>***</v>
      </c>
      <c r="Y970" s="119" t="str">
        <f t="shared" ref="Y970" si="3442" xml:space="preserve">
IF(AND(I970="Compras governamentais",K970&lt;&gt;"",L970="Mídia especializada"),"Erro: a fonte de preços informada é incompatível com compras governamentais - B12.01a05",
IF(AND(I971="Compras governamentais",K971&lt;&gt;"",L971="Mídia especializada"),"Erro: a fonte de preços informada é incompatível com compras governamentais - B12.01a05",
IF(AND(I972="Compras governamentais",K972&lt;&gt;"",L972="Mídia especializada"),"Erro: a fonte de preços informada é incompatível com compras governamentais - B12.01a05",
IF(AND(I973="Compras governamentais",K973&lt;&gt;"",L973="Mídia especializada"),"Erro: a fonte de preços informada é incompatível com compras governamentais - B12.01a05",
IF(AND(I974="Compras governamentais",K974&lt;&gt;"",L974="Mídia especializada"),"Erro: a fonte de preços informada é incompatível com compras governamentais - B12.01a05",
"***")))))</f>
        <v>***</v>
      </c>
      <c r="Z970" s="119" t="str">
        <f t="shared" ref="Z970" si="3443" xml:space="preserve">
IF(AND(I971&lt;&gt;"",OR(I970="")),"Erro: há linhas sendo puladas - B13.01a04",
IF(AND(I972&lt;&gt;"",OR(I970="",I971="")),"Erro: há linhas sendo puladas - B13.01a04",
IF(AND(I973&lt;&gt;"",OR(I970="",I971="",I972="")),"Erro: há linhas sendo puladas - B13.01a04",
IF(AND(I974&lt;&gt;"",OR(I970="",I971="",I972="",I973="")),"Erro: há linhas sendo puladas - B13.01a04",
"***"))))</f>
        <v>***</v>
      </c>
      <c r="AA970" s="119" t="str">
        <f t="shared" ref="AA970" si="3444" xml:space="preserve">
IF(AND(K971&lt;&gt;"",OR(K970="")),"Erro: há linhas sendo puladas - B14.01a05",
IF(AND(K972&lt;&gt;"",OR(K970="",K971="")),"Erro: há linhas sendo puladas - B14.01a05",
IF(AND(K973&lt;&gt;"",OR(K970="",K971="",K972="")),"Erro: há linhas sendo puladas - B14.01a05",
IF(AND(K974&lt;&gt;"",OR(K970="",K971="",K972="",K973="")),"Erro: há linhas sendo puladas - B14.01a05",
"***"))))</f>
        <v>***</v>
      </c>
      <c r="AB970" s="119" t="str">
        <f t="shared" ref="AB970" si="3445" xml:space="preserve">
IF(AND(L971&lt;&gt;"",OR(L970="")),"Erro: há linhas sendo puladas - B15.01a05",
IF(AND(L972&lt;&gt;"",OR(L970="",L971="")),"Erro: há linhas sendo puladas - B15.01a05",
IF(AND(L973&lt;&gt;"",OR(L970="",L971="",L972="")),"Erro: há linhas sendo puladas - B15.01a05",
IF(AND(L974&lt;&gt;"",OR(L970="",L971="",L972="",L973="")),"Erro: há linhas sendo puladas - B15.01a05",
"***"))))</f>
        <v>***</v>
      </c>
      <c r="AC970" s="119" t="str">
        <f t="shared" ref="AC970" si="3446" xml:space="preserve">
IF(AND(M971&lt;&gt;"",OR(M970="")),"Erro: há linhas sendo puladas - B16.01a05",
IF(AND(M972&lt;&gt;"",OR(M970="",M971="")),"Erro: há linhas sendo puladas - B16.01a05",
IF(AND(M973&lt;&gt;"",OR(M970="",M971="",M972="")),"Erro: há linhas sendo puladas - B16.01a05",
IF(AND(M974&lt;&gt;"",OR(M970="",M971="",M972="",M973="")),"Erro: há linhas sendo puladas - B16.01a05",
"***"))))</f>
        <v>***</v>
      </c>
      <c r="AD970" s="131" t="str">
        <f t="shared" ref="AD970" si="3447" xml:space="preserve">
IF(T970&lt;&gt;"Preenchimento correto","",
IF(K970="","",
IF(M970="Não válido","",
K970)))</f>
        <v/>
      </c>
    </row>
    <row r="971" spans="1:30" ht="15" customHeight="1">
      <c r="A971" s="291"/>
      <c r="B971" s="216"/>
      <c r="C971" s="217"/>
      <c r="D971" s="218"/>
      <c r="E971" s="219"/>
      <c r="F971" s="220"/>
      <c r="G971" s="221"/>
      <c r="H971" s="35">
        <v>2</v>
      </c>
      <c r="I971" s="172"/>
      <c r="J971" s="36" t="str">
        <f xml:space="preserve">
IF(I971="","",
VLOOKUP(I971,'BD EMPRES'!$B$8:$C$507,2,FALSE))</f>
        <v/>
      </c>
      <c r="K971" s="178"/>
      <c r="L971" s="179"/>
      <c r="M971" s="179"/>
      <c r="N971" s="180"/>
      <c r="O971" s="223"/>
      <c r="P971" s="228"/>
      <c r="Q971" s="230"/>
      <c r="R971" s="232"/>
      <c r="S971" s="234"/>
      <c r="T971" s="236"/>
      <c r="U971" s="23"/>
      <c r="V971" s="122"/>
      <c r="W971" s="118"/>
      <c r="X971" s="118"/>
      <c r="Y971" s="118"/>
      <c r="Z971" s="118"/>
      <c r="AA971" s="118"/>
      <c r="AB971" s="118"/>
      <c r="AC971" s="118"/>
      <c r="AD971" s="132" t="str">
        <f t="shared" ref="AD971" si="3448" xml:space="preserve">
IF(T970&lt;&gt;"Preenchimento correto","",
IF(K971="","",
IF(M971="Não válido","",
K971)))</f>
        <v/>
      </c>
    </row>
    <row r="972" spans="1:30" ht="15" customHeight="1">
      <c r="A972" s="291"/>
      <c r="B972" s="216"/>
      <c r="C972" s="217"/>
      <c r="D972" s="218"/>
      <c r="E972" s="219"/>
      <c r="F972" s="220"/>
      <c r="G972" s="221"/>
      <c r="H972" s="35">
        <v>3</v>
      </c>
      <c r="I972" s="172"/>
      <c r="J972" s="36" t="str">
        <f xml:space="preserve">
IF(I972="","",
VLOOKUP(I972,'BD EMPRES'!$B$8:$C$507,2,FALSE))</f>
        <v/>
      </c>
      <c r="K972" s="178"/>
      <c r="L972" s="179"/>
      <c r="M972" s="179"/>
      <c r="N972" s="180"/>
      <c r="O972" s="223"/>
      <c r="P972" s="228"/>
      <c r="Q972" s="230"/>
      <c r="R972" s="232"/>
      <c r="S972" s="234"/>
      <c r="T972" s="236"/>
      <c r="U972" s="23"/>
      <c r="V972" s="122"/>
      <c r="W972" s="118"/>
      <c r="X972" s="118"/>
      <c r="Y972" s="118"/>
      <c r="Z972" s="118"/>
      <c r="AA972" s="118"/>
      <c r="AB972" s="118"/>
      <c r="AC972" s="118"/>
      <c r="AD972" s="132" t="str">
        <f t="shared" ref="AD972" si="3449" xml:space="preserve">
IF(T970&lt;&gt;"Preenchimento correto","",
IF(K972="","",
IF(M972="Não válido","",
K972)))</f>
        <v/>
      </c>
    </row>
    <row r="973" spans="1:30" ht="15" customHeight="1">
      <c r="A973" s="291"/>
      <c r="B973" s="216"/>
      <c r="C973" s="217"/>
      <c r="D973" s="218"/>
      <c r="E973" s="219"/>
      <c r="F973" s="220"/>
      <c r="G973" s="221"/>
      <c r="H973" s="35">
        <v>4</v>
      </c>
      <c r="I973" s="172"/>
      <c r="J973" s="36" t="str">
        <f xml:space="preserve">
IF(I973="","",
VLOOKUP(I973,'BD EMPRES'!$B$8:$C$507,2,FALSE))</f>
        <v/>
      </c>
      <c r="K973" s="178"/>
      <c r="L973" s="179"/>
      <c r="M973" s="179"/>
      <c r="N973" s="180"/>
      <c r="O973" s="223"/>
      <c r="P973" s="228"/>
      <c r="Q973" s="230"/>
      <c r="R973" s="232"/>
      <c r="S973" s="234"/>
      <c r="T973" s="236"/>
      <c r="U973" s="23"/>
      <c r="V973" s="122"/>
      <c r="W973" s="118"/>
      <c r="X973" s="118"/>
      <c r="Y973" s="118"/>
      <c r="Z973" s="118"/>
      <c r="AA973" s="118"/>
      <c r="AB973" s="118"/>
      <c r="AC973" s="118"/>
      <c r="AD973" s="132" t="str">
        <f t="shared" ref="AD973" si="3450" xml:space="preserve">
IF(T970&lt;&gt;"Preenchimento correto","",
IF(K973="","",
IF(M973="Não válido","",
K973)))</f>
        <v/>
      </c>
    </row>
    <row r="974" spans="1:30" ht="15" customHeight="1">
      <c r="A974" s="292"/>
      <c r="B974" s="216"/>
      <c r="C974" s="217"/>
      <c r="D974" s="218"/>
      <c r="E974" s="219"/>
      <c r="F974" s="220"/>
      <c r="G974" s="221"/>
      <c r="H974" s="37">
        <v>5</v>
      </c>
      <c r="I974" s="172"/>
      <c r="J974" s="38" t="str">
        <f xml:space="preserve">
IF(I974="","",
VLOOKUP(I974,'BD EMPRES'!$B$8:$C$507,2,FALSE))</f>
        <v/>
      </c>
      <c r="K974" s="183"/>
      <c r="L974" s="181"/>
      <c r="M974" s="181"/>
      <c r="N974" s="182"/>
      <c r="O974" s="224"/>
      <c r="P974" s="228"/>
      <c r="Q974" s="230"/>
      <c r="R974" s="232"/>
      <c r="S974" s="234"/>
      <c r="T974" s="236"/>
      <c r="U974" s="23"/>
      <c r="V974" s="133"/>
      <c r="W974" s="134"/>
      <c r="X974" s="134"/>
      <c r="Y974" s="134"/>
      <c r="Z974" s="134"/>
      <c r="AA974" s="134"/>
      <c r="AB974" s="134"/>
      <c r="AC974" s="134"/>
      <c r="AD974" s="135" t="str">
        <f t="shared" ref="AD974" si="3451" xml:space="preserve">
IF(T970&gt;"Preenchimento correto","",
IF(K974="","",
IF(M974="Não válido","",
K974)))</f>
        <v/>
      </c>
    </row>
    <row r="975" spans="1:30" ht="15" customHeight="1">
      <c r="A975" s="290"/>
      <c r="B975" s="216" t="str">
        <f>IF(OR('BD ITEM'!$Q205&lt;&gt;"Preenchimento correto"),"",'BD ITEM'!B205)</f>
        <v/>
      </c>
      <c r="C975" s="217" t="str">
        <f>IF(OR('BD ITEM'!$Q205&lt;&gt;"Preenchimento correto"),"",'BD ITEM'!C205)</f>
        <v/>
      </c>
      <c r="D975" s="218" t="str">
        <f>IF(OR('BD ITEM'!$Q205&lt;&gt;"Preenchimento correto"),"",'BD ITEM'!D205)</f>
        <v/>
      </c>
      <c r="E975" s="219" t="str">
        <f>IF(OR('BD ITEM'!$Q205&lt;&gt;"Preenchimento correto"),"",'BD ITEM'!J205)</f>
        <v/>
      </c>
      <c r="F975" s="220" t="str">
        <f>IF(OR('BD ITEM'!$Q205&lt;&gt;"Preenchimento correto"),"",'BD ITEM'!K205)</f>
        <v/>
      </c>
      <c r="G975" s="221" t="str">
        <f>IF(OR('BD ITEM'!$Q205&lt;&gt;"Preenchimento correto"),"",'BD ITEM'!L205)</f>
        <v/>
      </c>
      <c r="H975" s="39">
        <v>1</v>
      </c>
      <c r="I975" s="173"/>
      <c r="J975" s="34" t="str">
        <f xml:space="preserve">
IF(I975="","",
VLOOKUP(I975,'BD EMPRES'!$B$8:$C$507,2,FALSE))</f>
        <v/>
      </c>
      <c r="K975" s="175"/>
      <c r="L975" s="176"/>
      <c r="M975" s="176"/>
      <c r="N975" s="177"/>
      <c r="O975" s="222"/>
      <c r="P975" s="228" t="str">
        <f t="shared" ref="P975" si="3452" xml:space="preserve">
IF(AND(K975="",K976="",K977="",K978="",K979=""),"",
COUNTIFS(K975:K979,"&lt;&gt;""",M975:M979,"=Válido"))</f>
        <v/>
      </c>
      <c r="Q975" s="230" t="str">
        <f t="shared" ref="Q975" si="3453" xml:space="preserve">
IF(T975&lt;&gt;"Preenchimento correto","",
IF(P975=1,0,
IF(P975=0,"",
IF(P975="","",
ROUND(_xlfn.STDEV.S(AD975:AD979)/AVERAGE(AD975:AD979),4)))))</f>
        <v/>
      </c>
      <c r="R975" s="232" t="str">
        <f t="shared" ref="R975" si="3454" xml:space="preserve">
IF(T975&lt;&gt;"Preenchimento correto","",
IF(P975="","",
IF(P975=0,"",
IF(O975="","",
IF(O975="Menor valor",MIN(AD975:AD979),
IF(AND(O975="Tend. central",Q975&lt;=0.25),ROUND(AVERAGE(AD975:AD979),2),
IF(AND(O975="Tend. central",Q975&gt;0.25),ROUND(MEDIAN(AD975:AD979),2))))))))</f>
        <v/>
      </c>
      <c r="S975" s="234" t="str">
        <f t="shared" ref="S975" si="3455" xml:space="preserve">
IF(T975&lt;&gt;"Preenchimento correto","",
IF(O975="","",
IF(P975="","",
IF(P975=0,"",
IF(OR(G975="",R975=""),"",
G975*R975)))))</f>
        <v/>
      </c>
      <c r="T975" s="236" t="str">
        <f t="shared" ref="T975" si="3456" xml:space="preserve">
IF(AND(A975="",B975="",I975="",I976="",I977="",I978="",I979="",K975="",K976="",K977="",K978="",K979="",L975="",L976="",L977="",L978="",L979="",M975="",M976="",M977="",M978="",M979="",O975=""),"",
IF(A975="","Preenchimento incompleto: falta informar o ID SEC - B01.01",
IF(AND(A975&lt;&gt;"",B975&lt;&gt;"",I975="",I976="",I977="",I978="",I979="",K975="",K976="",K977="",K978="",K979="",L975="",L976="",L977="",L978="",L979="",M975="",M976="",M977="",M978="",M979="",O975=""),"Preenchimento incompleto: item sem nenhuma informação de empresa e preço e fonte de preço e validade do orçamento e modalidade de cálculo - B02.01",
IF(AND(B975="",OR(I975&lt;&gt;"",I976&lt;&gt;"",I977&lt;&gt;"",I978&lt;&gt;"",I979&lt;&gt;"",K975&lt;&gt;"",K976&lt;&gt;"",K977&lt;&gt;"",K978&lt;&gt;"",K979&lt;&gt;"",L975&lt;&gt;"",L976&lt;&gt;"",L977&lt;&gt;"",L978&lt;&gt;"",L979&lt;&gt;"",M975&lt;&gt;"",M976&lt;&gt;"",M977&lt;&gt;"",M978&lt;&gt;"",M979&lt;&gt;"",O975&lt;&gt;"")),"Erro: há empresa(s) e/ou preço(s) e/ou fonte(s) de preço e/ou validade(s) do orçamento e/ou modalidade de cálculo informados para item inexistente - B03.01",
IF(AND(I975&lt;&gt;"",OR(K975="",L975="",M975="",O975="")),"Preenchimento incompleto: empresa sem preço e(ou) fonte de preço e(ou) validade do orçamento e(ou) modalidade de cálculo associados - B04.01",
IF(AND(I976&lt;&gt;"",OR(K976="",L976="",M976="",O975="")),"Preenchimento incompleto: empresa sem preço e(ou) fonte de preço e(ou) validade do orçamento e(ou) modalidade de cálculo associados - B04.02",
IF(AND(I977&lt;&gt;"",OR(K977="",L977="",M977="",O975="")),"Preenchimento incompleto: empresa sem preço e(ou) fonte de preço e(ou) validade do orçamento e(ou) modalidade de cálculo associados - B04.03",
IF(AND(I978&lt;&gt;"",OR(K978="",L978="",M978="",O975="")),"Preenchimento incompleto: empresa sem preço e(ou) fonte de preço e(ou) validade do orçamento e(ou) modalidade de cálculo associados - B04.04",
IF(AND(I979&lt;&gt;"",OR(K979="",L979="",M979="",O975="")),"Preenchimento incompleto: empresa sem preço e(ou) fonte de preço e(ou) validade do orçamento e(ou) modalidade de cálculo associados - B04.05",
IF(AND(K975&lt;&gt;"",OR(I975="",L975="",M975="",O975="")),"Preenchimento incompleto: preço sem empresa e(ou) fonte do preço associados e(ou) validade do orçamento e(ou) modalidade de cálculo associados - B05.01",
IF(AND(K976&lt;&gt;"",OR(I976="",L976="",M976="",O975="")),"Preenchimento incompleto: preço sem empresa e(ou) fonte do preço associados e(ou) validade do orçamento e(ou) modalidade de cálculo associados - B05.02",
IF(AND(K977&lt;&gt;"",OR(I977="",L977="",M977="",O975="")),"Preenchimento incompleto: preço sem empresa e(ou) fonte do preço associados e(ou) validade do orçamento e(ou) modalidade de cálculo associados - B05.03",
IF(AND(K978&lt;&gt;"",OR(I978="",L978="",M978="",O975="")),"Preenchimento incompleto: preço sem empresa e(ou) fonte do preço associados e(ou) validade do orçamento e(ou) modalidade de cálculo associados - B05.04",
IF(AND(K979&lt;&gt;"",OR(I979="",L979="",M979="",O975="")),"Preenchimento incompleto: preço sem empresa e(ou) fonte do preço associados e(ou) validade do orçamento e(ou) modalidade de cálculo associados - B05.05",
IF(AND(L975&lt;&gt;"",OR(K975="",I975="",M975="",O975="")),"Preenchimento incompleto: fonte do preço sem empresa e(ou) preço associados e(ou) validade do orçamento e(ou) modalidade de cálculo associados - B06.01",
IF(AND(L976&lt;&gt;"",OR(K976="",I976="",M976="",O975="")),"Preenchimento incompleto: fonte do preço sem empresa e(ou) preço associados e(ou) validade do orçamento e(ou) modalidade de cálculo associados - B06.02",
IF(AND(L977&lt;&gt;"",OR(K977="",I977="",M977="",O975="")),"Preenchimento incompleto: fonte do preço sem empresa e(ou) preço associados e(ou) validade do orçamento e(ou) modalidade de cálculo associados - B06.03",
IF(AND(L978&lt;&gt;"",OR(K978="",I978="",M978="",O975="")),"Preenchimento incompleto: fonte do preço sem empresa e(ou) preço associados e(ou) validade do orçamento e(ou) modalidade de cálculo associados - B06.04",
IF(AND(L979&lt;&gt;"",OR(K979="",I979="",M979="",O975="")),"Preenchimento incompleto: fonte do preço sem empresa e(ou) preço associados e(ou) validade do orçamento e(ou) modalidade de cálculo associados - B06.05",
IF(AND(M975&lt;&gt;"",OR(K975="",I975="",L975="",O975="")),"Preenchimento incompleto: validade do orçamento sem empresa e(ou) preço associados e(ou) fonte do preço e(ou) modalidade de cálculo associados - B07.01",
IF(AND(M976&lt;&gt;"",OR(K976="",I976="",L976="",O975="")),"Preenchimento incompleto: validade do orçamento sem empresa e(ou) preço associados e(ou) fonte do preço e(ou) modalidade de cálculo associados - B07.02",
IF(AND(M977&lt;&gt;"",OR(K977="",I977="",L977="",O975="")),"Preenchimento incompleto: validade do orçamento sem empresa e(ou) preço associados e(ou) fonte do preço e(ou) modalidade de cálculo associados - B07.03",
IF(AND(M978&lt;&gt;"",OR(K978="",I978="",L978="",O975="")),"Preenchimento incompleto: validade do orçamento sem empresa e(ou) preço associados e(ou) fonte do preço e(ou) modalidade de cálculo associados - B07.04",
IF(AND(M979&lt;&gt;"",OR(K979="",I979="",L979="",O975="")),"Preenchimento incompleto: validade do orçamento sem empresa e(ou) preço associados e(ou) fonte do preço e(ou) modalidade de cálculo associados - B07.05",
IF(O975="","Preenchimento incompleto: modalidade de cálculo não informada - B08.01",
IF(V975="Erro: há repetição de empresa de mídia especializada para o item sendo precificado - B09.01a05","Erro: há repetição de empresa de mídia especializada para o item sendo precificado - B09.01a05",
IF(W975="Erro: há repetição de empresa de orçamento de empresa para o item sendo precificado - B10.01a05","Erro: há repetição de empresa de orçamento de empresa para o item sendo precificado - B10.01a05",
IF(X975="Erro: a fonte de preços informada é incompatível com compras governamentais - B11.01a05","Erro: a fonte de preços informada é incompatível com compras governamentais - B11.01a05",
IF(Y975="Erro: a fonte de preços informada é incompatível com compras governamentais - B12.01a05","Erro: a fonte de preços informada é incompatível com compras governamentais - B12.01a05",
IF(Z975="Erro: há linhas sendo puladas - B13.01a04","Erro: há linhas sendo puladas - B13.01a04",
IF(AA975="Erro: há linhas sendo puladas - B14.01a05","Erro: há linhas sendo puladas - B14.01a05",
IF(AB975="Erro: há linhas sendo puladas - B15.01a05","Erro: há linhas sendo puladas - B15.01a05",
IF(AC975="Erro: há linhas sendo puladas - B16.01a05","Erro: há linhas sendo puladas - B16.01a05",
IF(AND(P975&lt;&gt;"",P975=0),"Preenchimento incompleto: número de propostas válidas igual a zero - B17.01",
"Preenchimento correto"))))))))))))))))))))))))))))))))))</f>
        <v/>
      </c>
      <c r="U975" s="23"/>
      <c r="V975" s="121" t="str">
        <f t="shared" ref="V975" si="3457" xml:space="preserve">
IF(COUNTIFS(I975:I979,I975,L975:L979,"=Mídia especializada")&gt;1,"Erro: há repetição de empresa de mídia especializada para o item sendo precificado - B09.01a05",
IF(COUNTIFS(I975:I979,I976,L975:L979,"=Mídia especializada")&gt;1,"Erro: há repetição de empresa de mídia especializada para o item sendo precificado - B09.01a05",
IF(COUNTIFS(I975:I979,I977,L975:L979,"=Mídia especializada")&gt;1,"Erro: há repetição de empresa de mídia especializada para o item sendo precificado - B09.01a05",
IF(COUNTIFS(I975:I979,I978,L975:L979,"=Mídia especializada")&gt;1,"Erro: há repetição de empresa de mídia especializada para o item sendo precificado - B09.01a05",
IF(COUNTIFS(I975:I979,I979,L975:L979,"=Mídia especializada")&gt;1,"Erro: há repetição de empresa de mídia especializada para o item sendo precificado - B09.01a05",
"***")))))</f>
        <v>***</v>
      </c>
      <c r="W975" s="119" t="str">
        <f t="shared" ref="W975" si="3458" xml:space="preserve">
IF(COUNTIFS(I975:I979,I975,L975:L979,"=Orçamento de empresa")&gt;1,"Erro: há repetição de empresa de orçamento de empresa para o item sendo precificado - B10.01a05",
IF(COUNTIFS(I975:I979,I976,L975:L979,"=Orçamento de empresa")&gt;1,"Erro: há repetição de empresa de orçamento de empresa para o item sendo precificado - B10.01a05",
IF(COUNTIFS(I975:I979,I977,L975:L979,"=Orçamento de empresa")&gt;1,"Erro: há repetição de empresa de orçamento de empresa para o item sendo precificado - B10.01a05",
IF(COUNTIFS(I975:I979,I978,L975:L979,"=Orçamento de empresa")&gt;1,"Erro: há repetição de empresa de orçamento de empresa para o item sendo precificado - B10.01a05",
IF(COUNTIFS(I975:I979,I979,L975:L979,"=Orçamento de empresa")&gt;1,"Erro: há repetição de empresa de orçamento de empresa para o item sendo precificado - B10.01a05",
"***")))))</f>
        <v>***</v>
      </c>
      <c r="X975" s="119" t="str">
        <f t="shared" ref="X975" si="3459" xml:space="preserve">
IF(AND(I975="Compras governamentais",K975&lt;&gt;"",L975="Orçamento de empresa"),"Erro: a fonte de preços informada é incompatível com compras governamentais - B11.01a05",
IF(AND(I976="Compras governamentais",K976&lt;&gt;"",L976="Orçamento de empresa"),"Erro: a fonte de preços informada é incompatível com compras governamentais - B11.01a05",
IF(AND(I977="Compras governamentais",K977&lt;&gt;"",L977="Orçamento de empresa"),"Erro: a fonte de preços informada é incompatível com compras governamentais - B11.01a05",
IF(AND(I978="Compras governamentais",K978&lt;&gt;"",L978="Orçamento de empresa"),"Erro: a fonte de preços informada é incompatível com compras governamentais - B11.01a05",
IF(AND(I979="Compras governamentais",K979&lt;&gt;"",L979="Orçamento de empresa"),"Erro: a fonte de preços informada é incompatível com compras governamentais - B11.01a05",
"***")))))</f>
        <v>***</v>
      </c>
      <c r="Y975" s="119" t="str">
        <f t="shared" ref="Y975" si="3460" xml:space="preserve">
IF(AND(I975="Compras governamentais",K975&lt;&gt;"",L975="Mídia especializada"),"Erro: a fonte de preços informada é incompatível com compras governamentais - B12.01a05",
IF(AND(I976="Compras governamentais",K976&lt;&gt;"",L976="Mídia especializada"),"Erro: a fonte de preços informada é incompatível com compras governamentais - B12.01a05",
IF(AND(I977="Compras governamentais",K977&lt;&gt;"",L977="Mídia especializada"),"Erro: a fonte de preços informada é incompatível com compras governamentais - B12.01a05",
IF(AND(I978="Compras governamentais",K978&lt;&gt;"",L978="Mídia especializada"),"Erro: a fonte de preços informada é incompatível com compras governamentais - B12.01a05",
IF(AND(I979="Compras governamentais",K979&lt;&gt;"",L979="Mídia especializada"),"Erro: a fonte de preços informada é incompatível com compras governamentais - B12.01a05",
"***")))))</f>
        <v>***</v>
      </c>
      <c r="Z975" s="119" t="str">
        <f t="shared" ref="Z975" si="3461" xml:space="preserve">
IF(AND(I976&lt;&gt;"",OR(I975="")),"Erro: há linhas sendo puladas - B13.01a04",
IF(AND(I977&lt;&gt;"",OR(I975="",I976="")),"Erro: há linhas sendo puladas - B13.01a04",
IF(AND(I978&lt;&gt;"",OR(I975="",I976="",I977="")),"Erro: há linhas sendo puladas - B13.01a04",
IF(AND(I979&lt;&gt;"",OR(I975="",I976="",I977="",I978="")),"Erro: há linhas sendo puladas - B13.01a04",
"***"))))</f>
        <v>***</v>
      </c>
      <c r="AA975" s="119" t="str">
        <f t="shared" ref="AA975" si="3462" xml:space="preserve">
IF(AND(K976&lt;&gt;"",OR(K975="")),"Erro: há linhas sendo puladas - B14.01a05",
IF(AND(K977&lt;&gt;"",OR(K975="",K976="")),"Erro: há linhas sendo puladas - B14.01a05",
IF(AND(K978&lt;&gt;"",OR(K975="",K976="",K977="")),"Erro: há linhas sendo puladas - B14.01a05",
IF(AND(K979&lt;&gt;"",OR(K975="",K976="",K977="",K978="")),"Erro: há linhas sendo puladas - B14.01a05",
"***"))))</f>
        <v>***</v>
      </c>
      <c r="AB975" s="119" t="str">
        <f t="shared" ref="AB975" si="3463" xml:space="preserve">
IF(AND(L976&lt;&gt;"",OR(L975="")),"Erro: há linhas sendo puladas - B15.01a05",
IF(AND(L977&lt;&gt;"",OR(L975="",L976="")),"Erro: há linhas sendo puladas - B15.01a05",
IF(AND(L978&lt;&gt;"",OR(L975="",L976="",L977="")),"Erro: há linhas sendo puladas - B15.01a05",
IF(AND(L979&lt;&gt;"",OR(L975="",L976="",L977="",L978="")),"Erro: há linhas sendo puladas - B15.01a05",
"***"))))</f>
        <v>***</v>
      </c>
      <c r="AC975" s="119" t="str">
        <f t="shared" ref="AC975" si="3464" xml:space="preserve">
IF(AND(M976&lt;&gt;"",OR(M975="")),"Erro: há linhas sendo puladas - B16.01a05",
IF(AND(M977&lt;&gt;"",OR(M975="",M976="")),"Erro: há linhas sendo puladas - B16.01a05",
IF(AND(M978&lt;&gt;"",OR(M975="",M976="",M977="")),"Erro: há linhas sendo puladas - B16.01a05",
IF(AND(M979&lt;&gt;"",OR(M975="",M976="",M977="",M978="")),"Erro: há linhas sendo puladas - B16.01a05",
"***"))))</f>
        <v>***</v>
      </c>
      <c r="AD975" s="131" t="str">
        <f t="shared" ref="AD975" si="3465" xml:space="preserve">
IF(T975&lt;&gt;"Preenchimento correto","",
IF(K975="","",
IF(M975="Não válido","",
K975)))</f>
        <v/>
      </c>
    </row>
    <row r="976" spans="1:30" ht="15" customHeight="1">
      <c r="A976" s="291"/>
      <c r="B976" s="216"/>
      <c r="C976" s="217"/>
      <c r="D976" s="218"/>
      <c r="E976" s="219"/>
      <c r="F976" s="220"/>
      <c r="G976" s="221"/>
      <c r="H976" s="35">
        <v>2</v>
      </c>
      <c r="I976" s="172"/>
      <c r="J976" s="36" t="str">
        <f xml:space="preserve">
IF(I976="","",
VLOOKUP(I976,'BD EMPRES'!$B$8:$C$507,2,FALSE))</f>
        <v/>
      </c>
      <c r="K976" s="178"/>
      <c r="L976" s="179"/>
      <c r="M976" s="179"/>
      <c r="N976" s="180"/>
      <c r="O976" s="223"/>
      <c r="P976" s="228"/>
      <c r="Q976" s="230"/>
      <c r="R976" s="232"/>
      <c r="S976" s="234"/>
      <c r="T976" s="236"/>
      <c r="U976" s="23"/>
      <c r="V976" s="122"/>
      <c r="W976" s="118"/>
      <c r="X976" s="118"/>
      <c r="Y976" s="118"/>
      <c r="Z976" s="118"/>
      <c r="AA976" s="118"/>
      <c r="AB976" s="118"/>
      <c r="AC976" s="118"/>
      <c r="AD976" s="132" t="str">
        <f t="shared" ref="AD976" si="3466" xml:space="preserve">
IF(T975&lt;&gt;"Preenchimento correto","",
IF(K976="","",
IF(M976="Não válido","",
K976)))</f>
        <v/>
      </c>
    </row>
    <row r="977" spans="1:30" ht="15" customHeight="1">
      <c r="A977" s="291"/>
      <c r="B977" s="216"/>
      <c r="C977" s="217"/>
      <c r="D977" s="218"/>
      <c r="E977" s="219"/>
      <c r="F977" s="220"/>
      <c r="G977" s="221"/>
      <c r="H977" s="35">
        <v>3</v>
      </c>
      <c r="I977" s="172"/>
      <c r="J977" s="36" t="str">
        <f xml:space="preserve">
IF(I977="","",
VLOOKUP(I977,'BD EMPRES'!$B$8:$C$507,2,FALSE))</f>
        <v/>
      </c>
      <c r="K977" s="178"/>
      <c r="L977" s="179"/>
      <c r="M977" s="179"/>
      <c r="N977" s="180"/>
      <c r="O977" s="223"/>
      <c r="P977" s="228"/>
      <c r="Q977" s="230"/>
      <c r="R977" s="232"/>
      <c r="S977" s="234"/>
      <c r="T977" s="236"/>
      <c r="U977" s="23"/>
      <c r="V977" s="122"/>
      <c r="W977" s="118"/>
      <c r="X977" s="118"/>
      <c r="Y977" s="118"/>
      <c r="Z977" s="118"/>
      <c r="AA977" s="118"/>
      <c r="AB977" s="118"/>
      <c r="AC977" s="118"/>
      <c r="AD977" s="132" t="str">
        <f t="shared" ref="AD977" si="3467" xml:space="preserve">
IF(T975&lt;&gt;"Preenchimento correto","",
IF(K977="","",
IF(M977="Não válido","",
K977)))</f>
        <v/>
      </c>
    </row>
    <row r="978" spans="1:30" ht="15" customHeight="1">
      <c r="A978" s="291"/>
      <c r="B978" s="216"/>
      <c r="C978" s="217"/>
      <c r="D978" s="218"/>
      <c r="E978" s="219"/>
      <c r="F978" s="220"/>
      <c r="G978" s="221"/>
      <c r="H978" s="35">
        <v>4</v>
      </c>
      <c r="I978" s="172"/>
      <c r="J978" s="36" t="str">
        <f xml:space="preserve">
IF(I978="","",
VLOOKUP(I978,'BD EMPRES'!$B$8:$C$507,2,FALSE))</f>
        <v/>
      </c>
      <c r="K978" s="178"/>
      <c r="L978" s="179"/>
      <c r="M978" s="179"/>
      <c r="N978" s="180"/>
      <c r="O978" s="223"/>
      <c r="P978" s="228"/>
      <c r="Q978" s="230"/>
      <c r="R978" s="232"/>
      <c r="S978" s="234"/>
      <c r="T978" s="236"/>
      <c r="U978" s="23"/>
      <c r="V978" s="122"/>
      <c r="W978" s="118"/>
      <c r="X978" s="118"/>
      <c r="Y978" s="118"/>
      <c r="Z978" s="118"/>
      <c r="AA978" s="118"/>
      <c r="AB978" s="118"/>
      <c r="AC978" s="118"/>
      <c r="AD978" s="132" t="str">
        <f t="shared" ref="AD978" si="3468" xml:space="preserve">
IF(T975&lt;&gt;"Preenchimento correto","",
IF(K978="","",
IF(M978="Não válido","",
K978)))</f>
        <v/>
      </c>
    </row>
    <row r="979" spans="1:30" ht="15" customHeight="1">
      <c r="A979" s="292"/>
      <c r="B979" s="216"/>
      <c r="C979" s="217"/>
      <c r="D979" s="218"/>
      <c r="E979" s="219"/>
      <c r="F979" s="220"/>
      <c r="G979" s="221"/>
      <c r="H979" s="37">
        <v>5</v>
      </c>
      <c r="I979" s="172"/>
      <c r="J979" s="38" t="str">
        <f xml:space="preserve">
IF(I979="","",
VLOOKUP(I979,'BD EMPRES'!$B$8:$C$507,2,FALSE))</f>
        <v/>
      </c>
      <c r="K979" s="183"/>
      <c r="L979" s="181"/>
      <c r="M979" s="181"/>
      <c r="N979" s="182"/>
      <c r="O979" s="224"/>
      <c r="P979" s="228"/>
      <c r="Q979" s="230"/>
      <c r="R979" s="232"/>
      <c r="S979" s="234"/>
      <c r="T979" s="236"/>
      <c r="U979" s="23"/>
      <c r="V979" s="133"/>
      <c r="W979" s="134"/>
      <c r="X979" s="134"/>
      <c r="Y979" s="134"/>
      <c r="Z979" s="134"/>
      <c r="AA979" s="134"/>
      <c r="AB979" s="134"/>
      <c r="AC979" s="134"/>
      <c r="AD979" s="135" t="str">
        <f t="shared" ref="AD979" si="3469" xml:space="preserve">
IF(T975&gt;"Preenchimento correto","",
IF(K979="","",
IF(M979="Não válido","",
K979)))</f>
        <v/>
      </c>
    </row>
    <row r="980" spans="1:30" ht="15" customHeight="1">
      <c r="A980" s="290"/>
      <c r="B980" s="216" t="str">
        <f>IF(OR('BD ITEM'!$Q206&lt;&gt;"Preenchimento correto"),"",'BD ITEM'!B206)</f>
        <v/>
      </c>
      <c r="C980" s="217" t="str">
        <f>IF(OR('BD ITEM'!$Q206&lt;&gt;"Preenchimento correto"),"",'BD ITEM'!C206)</f>
        <v/>
      </c>
      <c r="D980" s="218" t="str">
        <f>IF(OR('BD ITEM'!$Q206&lt;&gt;"Preenchimento correto"),"",'BD ITEM'!D206)</f>
        <v/>
      </c>
      <c r="E980" s="219" t="str">
        <f>IF(OR('BD ITEM'!$Q206&lt;&gt;"Preenchimento correto"),"",'BD ITEM'!J206)</f>
        <v/>
      </c>
      <c r="F980" s="220" t="str">
        <f>IF(OR('BD ITEM'!$Q206&lt;&gt;"Preenchimento correto"),"",'BD ITEM'!K206)</f>
        <v/>
      </c>
      <c r="G980" s="221" t="str">
        <f>IF(OR('BD ITEM'!$Q206&lt;&gt;"Preenchimento correto"),"",'BD ITEM'!L206)</f>
        <v/>
      </c>
      <c r="H980" s="39">
        <v>1</v>
      </c>
      <c r="I980" s="173"/>
      <c r="J980" s="34" t="str">
        <f xml:space="preserve">
IF(I980="","",
VLOOKUP(I980,'BD EMPRES'!$B$8:$C$507,2,FALSE))</f>
        <v/>
      </c>
      <c r="K980" s="175"/>
      <c r="L980" s="176"/>
      <c r="M980" s="176"/>
      <c r="N980" s="177"/>
      <c r="O980" s="222"/>
      <c r="P980" s="228" t="str">
        <f t="shared" ref="P980" si="3470" xml:space="preserve">
IF(AND(K980="",K981="",K982="",K983="",K984=""),"",
COUNTIFS(K980:K984,"&lt;&gt;""",M980:M984,"=Válido"))</f>
        <v/>
      </c>
      <c r="Q980" s="230" t="str">
        <f t="shared" ref="Q980" si="3471" xml:space="preserve">
IF(T980&lt;&gt;"Preenchimento correto","",
IF(P980=1,0,
IF(P980=0,"",
IF(P980="","",
ROUND(_xlfn.STDEV.S(AD980:AD984)/AVERAGE(AD980:AD984),4)))))</f>
        <v/>
      </c>
      <c r="R980" s="232" t="str">
        <f t="shared" ref="R980" si="3472" xml:space="preserve">
IF(T980&lt;&gt;"Preenchimento correto","",
IF(P980="","",
IF(P980=0,"",
IF(O980="","",
IF(O980="Menor valor",MIN(AD980:AD984),
IF(AND(O980="Tend. central",Q980&lt;=0.25),ROUND(AVERAGE(AD980:AD984),2),
IF(AND(O980="Tend. central",Q980&gt;0.25),ROUND(MEDIAN(AD980:AD984),2))))))))</f>
        <v/>
      </c>
      <c r="S980" s="234" t="str">
        <f t="shared" ref="S980" si="3473" xml:space="preserve">
IF(T980&lt;&gt;"Preenchimento correto","",
IF(O980="","",
IF(P980="","",
IF(P980=0,"",
IF(OR(G980="",R980=""),"",
G980*R980)))))</f>
        <v/>
      </c>
      <c r="T980" s="236" t="str">
        <f t="shared" ref="T980" si="3474" xml:space="preserve">
IF(AND(A980="",B980="",I980="",I981="",I982="",I983="",I984="",K980="",K981="",K982="",K983="",K984="",L980="",L981="",L982="",L983="",L984="",M980="",M981="",M982="",M983="",M984="",O980=""),"",
IF(A980="","Preenchimento incompleto: falta informar o ID SEC - B01.01",
IF(AND(A980&lt;&gt;"",B980&lt;&gt;"",I980="",I981="",I982="",I983="",I984="",K980="",K981="",K982="",K983="",K984="",L980="",L981="",L982="",L983="",L984="",M980="",M981="",M982="",M983="",M984="",O980=""),"Preenchimento incompleto: item sem nenhuma informação de empresa e preço e fonte de preço e validade do orçamento e modalidade de cálculo - B02.01",
IF(AND(B980="",OR(I980&lt;&gt;"",I981&lt;&gt;"",I982&lt;&gt;"",I983&lt;&gt;"",I984&lt;&gt;"",K980&lt;&gt;"",K981&lt;&gt;"",K982&lt;&gt;"",K983&lt;&gt;"",K984&lt;&gt;"",L980&lt;&gt;"",L981&lt;&gt;"",L982&lt;&gt;"",L983&lt;&gt;"",L984&lt;&gt;"",M980&lt;&gt;"",M981&lt;&gt;"",M982&lt;&gt;"",M983&lt;&gt;"",M984&lt;&gt;"",O980&lt;&gt;"")),"Erro: há empresa(s) e/ou preço(s) e/ou fonte(s) de preço e/ou validade(s) do orçamento e/ou modalidade de cálculo informados para item inexistente - B03.01",
IF(AND(I980&lt;&gt;"",OR(K980="",L980="",M980="",O980="")),"Preenchimento incompleto: empresa sem preço e(ou) fonte de preço e(ou) validade do orçamento e(ou) modalidade de cálculo associados - B04.01",
IF(AND(I981&lt;&gt;"",OR(K981="",L981="",M981="",O980="")),"Preenchimento incompleto: empresa sem preço e(ou) fonte de preço e(ou) validade do orçamento e(ou) modalidade de cálculo associados - B04.02",
IF(AND(I982&lt;&gt;"",OR(K982="",L982="",M982="",O980="")),"Preenchimento incompleto: empresa sem preço e(ou) fonte de preço e(ou) validade do orçamento e(ou) modalidade de cálculo associados - B04.03",
IF(AND(I983&lt;&gt;"",OR(K983="",L983="",M983="",O980="")),"Preenchimento incompleto: empresa sem preço e(ou) fonte de preço e(ou) validade do orçamento e(ou) modalidade de cálculo associados - B04.04",
IF(AND(I984&lt;&gt;"",OR(K984="",L984="",M984="",O980="")),"Preenchimento incompleto: empresa sem preço e(ou) fonte de preço e(ou) validade do orçamento e(ou) modalidade de cálculo associados - B04.05",
IF(AND(K980&lt;&gt;"",OR(I980="",L980="",M980="",O980="")),"Preenchimento incompleto: preço sem empresa e(ou) fonte do preço associados e(ou) validade do orçamento e(ou) modalidade de cálculo associados - B05.01",
IF(AND(K981&lt;&gt;"",OR(I981="",L981="",M981="",O980="")),"Preenchimento incompleto: preço sem empresa e(ou) fonte do preço associados e(ou) validade do orçamento e(ou) modalidade de cálculo associados - B05.02",
IF(AND(K982&lt;&gt;"",OR(I982="",L982="",M982="",O980="")),"Preenchimento incompleto: preço sem empresa e(ou) fonte do preço associados e(ou) validade do orçamento e(ou) modalidade de cálculo associados - B05.03",
IF(AND(K983&lt;&gt;"",OR(I983="",L983="",M983="",O980="")),"Preenchimento incompleto: preço sem empresa e(ou) fonte do preço associados e(ou) validade do orçamento e(ou) modalidade de cálculo associados - B05.04",
IF(AND(K984&lt;&gt;"",OR(I984="",L984="",M984="",O980="")),"Preenchimento incompleto: preço sem empresa e(ou) fonte do preço associados e(ou) validade do orçamento e(ou) modalidade de cálculo associados - B05.05",
IF(AND(L980&lt;&gt;"",OR(K980="",I980="",M980="",O980="")),"Preenchimento incompleto: fonte do preço sem empresa e(ou) preço associados e(ou) validade do orçamento e(ou) modalidade de cálculo associados - B06.01",
IF(AND(L981&lt;&gt;"",OR(K981="",I981="",M981="",O980="")),"Preenchimento incompleto: fonte do preço sem empresa e(ou) preço associados e(ou) validade do orçamento e(ou) modalidade de cálculo associados - B06.02",
IF(AND(L982&lt;&gt;"",OR(K982="",I982="",M982="",O980="")),"Preenchimento incompleto: fonte do preço sem empresa e(ou) preço associados e(ou) validade do orçamento e(ou) modalidade de cálculo associados - B06.03",
IF(AND(L983&lt;&gt;"",OR(K983="",I983="",M983="",O980="")),"Preenchimento incompleto: fonte do preço sem empresa e(ou) preço associados e(ou) validade do orçamento e(ou) modalidade de cálculo associados - B06.04",
IF(AND(L984&lt;&gt;"",OR(K984="",I984="",M984="",O980="")),"Preenchimento incompleto: fonte do preço sem empresa e(ou) preço associados e(ou) validade do orçamento e(ou) modalidade de cálculo associados - B06.05",
IF(AND(M980&lt;&gt;"",OR(K980="",I980="",L980="",O980="")),"Preenchimento incompleto: validade do orçamento sem empresa e(ou) preço associados e(ou) fonte do preço e(ou) modalidade de cálculo associados - B07.01",
IF(AND(M981&lt;&gt;"",OR(K981="",I981="",L981="",O980="")),"Preenchimento incompleto: validade do orçamento sem empresa e(ou) preço associados e(ou) fonte do preço e(ou) modalidade de cálculo associados - B07.02",
IF(AND(M982&lt;&gt;"",OR(K982="",I982="",L982="",O980="")),"Preenchimento incompleto: validade do orçamento sem empresa e(ou) preço associados e(ou) fonte do preço e(ou) modalidade de cálculo associados - B07.03",
IF(AND(M983&lt;&gt;"",OR(K983="",I983="",L983="",O980="")),"Preenchimento incompleto: validade do orçamento sem empresa e(ou) preço associados e(ou) fonte do preço e(ou) modalidade de cálculo associados - B07.04",
IF(AND(M984&lt;&gt;"",OR(K984="",I984="",L984="",O980="")),"Preenchimento incompleto: validade do orçamento sem empresa e(ou) preço associados e(ou) fonte do preço e(ou) modalidade de cálculo associados - B07.05",
IF(O980="","Preenchimento incompleto: modalidade de cálculo não informada - B08.01",
IF(V980="Erro: há repetição de empresa de mídia especializada para o item sendo precificado - B09.01a05","Erro: há repetição de empresa de mídia especializada para o item sendo precificado - B09.01a05",
IF(W980="Erro: há repetição de empresa de orçamento de empresa para o item sendo precificado - B10.01a05","Erro: há repetição de empresa de orçamento de empresa para o item sendo precificado - B10.01a05",
IF(X980="Erro: a fonte de preços informada é incompatível com compras governamentais - B11.01a05","Erro: a fonte de preços informada é incompatível com compras governamentais - B11.01a05",
IF(Y980="Erro: a fonte de preços informada é incompatível com compras governamentais - B12.01a05","Erro: a fonte de preços informada é incompatível com compras governamentais - B12.01a05",
IF(Z980="Erro: há linhas sendo puladas - B13.01a04","Erro: há linhas sendo puladas - B13.01a04",
IF(AA980="Erro: há linhas sendo puladas - B14.01a05","Erro: há linhas sendo puladas - B14.01a05",
IF(AB980="Erro: há linhas sendo puladas - B15.01a05","Erro: há linhas sendo puladas - B15.01a05",
IF(AC980="Erro: há linhas sendo puladas - B16.01a05","Erro: há linhas sendo puladas - B16.01a05",
IF(AND(P980&lt;&gt;"",P980=0),"Preenchimento incompleto: número de propostas válidas igual a zero - B17.01",
"Preenchimento correto"))))))))))))))))))))))))))))))))))</f>
        <v/>
      </c>
      <c r="U980" s="23"/>
      <c r="V980" s="121" t="str">
        <f t="shared" ref="V980" si="3475" xml:space="preserve">
IF(COUNTIFS(I980:I984,I980,L980:L984,"=Mídia especializada")&gt;1,"Erro: há repetição de empresa de mídia especializada para o item sendo precificado - B09.01a05",
IF(COUNTIFS(I980:I984,I981,L980:L984,"=Mídia especializada")&gt;1,"Erro: há repetição de empresa de mídia especializada para o item sendo precificado - B09.01a05",
IF(COUNTIFS(I980:I984,I982,L980:L984,"=Mídia especializada")&gt;1,"Erro: há repetição de empresa de mídia especializada para o item sendo precificado - B09.01a05",
IF(COUNTIFS(I980:I984,I983,L980:L984,"=Mídia especializada")&gt;1,"Erro: há repetição de empresa de mídia especializada para o item sendo precificado - B09.01a05",
IF(COUNTIFS(I980:I984,I984,L980:L984,"=Mídia especializada")&gt;1,"Erro: há repetição de empresa de mídia especializada para o item sendo precificado - B09.01a05",
"***")))))</f>
        <v>***</v>
      </c>
      <c r="W980" s="119" t="str">
        <f t="shared" ref="W980" si="3476" xml:space="preserve">
IF(COUNTIFS(I980:I984,I980,L980:L984,"=Orçamento de empresa")&gt;1,"Erro: há repetição de empresa de orçamento de empresa para o item sendo precificado - B10.01a05",
IF(COUNTIFS(I980:I984,I981,L980:L984,"=Orçamento de empresa")&gt;1,"Erro: há repetição de empresa de orçamento de empresa para o item sendo precificado - B10.01a05",
IF(COUNTIFS(I980:I984,I982,L980:L984,"=Orçamento de empresa")&gt;1,"Erro: há repetição de empresa de orçamento de empresa para o item sendo precificado - B10.01a05",
IF(COUNTIFS(I980:I984,I983,L980:L984,"=Orçamento de empresa")&gt;1,"Erro: há repetição de empresa de orçamento de empresa para o item sendo precificado - B10.01a05",
IF(COUNTIFS(I980:I984,I984,L980:L984,"=Orçamento de empresa")&gt;1,"Erro: há repetição de empresa de orçamento de empresa para o item sendo precificado - B10.01a05",
"***")))))</f>
        <v>***</v>
      </c>
      <c r="X980" s="119" t="str">
        <f t="shared" ref="X980" si="3477" xml:space="preserve">
IF(AND(I980="Compras governamentais",K980&lt;&gt;"",L980="Orçamento de empresa"),"Erro: a fonte de preços informada é incompatível com compras governamentais - B11.01a05",
IF(AND(I981="Compras governamentais",K981&lt;&gt;"",L981="Orçamento de empresa"),"Erro: a fonte de preços informada é incompatível com compras governamentais - B11.01a05",
IF(AND(I982="Compras governamentais",K982&lt;&gt;"",L982="Orçamento de empresa"),"Erro: a fonte de preços informada é incompatível com compras governamentais - B11.01a05",
IF(AND(I983="Compras governamentais",K983&lt;&gt;"",L983="Orçamento de empresa"),"Erro: a fonte de preços informada é incompatível com compras governamentais - B11.01a05",
IF(AND(I984="Compras governamentais",K984&lt;&gt;"",L984="Orçamento de empresa"),"Erro: a fonte de preços informada é incompatível com compras governamentais - B11.01a05",
"***")))))</f>
        <v>***</v>
      </c>
      <c r="Y980" s="119" t="str">
        <f t="shared" ref="Y980" si="3478" xml:space="preserve">
IF(AND(I980="Compras governamentais",K980&lt;&gt;"",L980="Mídia especializada"),"Erro: a fonte de preços informada é incompatível com compras governamentais - B12.01a05",
IF(AND(I981="Compras governamentais",K981&lt;&gt;"",L981="Mídia especializada"),"Erro: a fonte de preços informada é incompatível com compras governamentais - B12.01a05",
IF(AND(I982="Compras governamentais",K982&lt;&gt;"",L982="Mídia especializada"),"Erro: a fonte de preços informada é incompatível com compras governamentais - B12.01a05",
IF(AND(I983="Compras governamentais",K983&lt;&gt;"",L983="Mídia especializada"),"Erro: a fonte de preços informada é incompatível com compras governamentais - B12.01a05",
IF(AND(I984="Compras governamentais",K984&lt;&gt;"",L984="Mídia especializada"),"Erro: a fonte de preços informada é incompatível com compras governamentais - B12.01a05",
"***")))))</f>
        <v>***</v>
      </c>
      <c r="Z980" s="119" t="str">
        <f t="shared" ref="Z980" si="3479" xml:space="preserve">
IF(AND(I981&lt;&gt;"",OR(I980="")),"Erro: há linhas sendo puladas - B13.01a04",
IF(AND(I982&lt;&gt;"",OR(I980="",I981="")),"Erro: há linhas sendo puladas - B13.01a04",
IF(AND(I983&lt;&gt;"",OR(I980="",I981="",I982="")),"Erro: há linhas sendo puladas - B13.01a04",
IF(AND(I984&lt;&gt;"",OR(I980="",I981="",I982="",I983="")),"Erro: há linhas sendo puladas - B13.01a04",
"***"))))</f>
        <v>***</v>
      </c>
      <c r="AA980" s="119" t="str">
        <f t="shared" ref="AA980" si="3480" xml:space="preserve">
IF(AND(K981&lt;&gt;"",OR(K980="")),"Erro: há linhas sendo puladas - B14.01a05",
IF(AND(K982&lt;&gt;"",OR(K980="",K981="")),"Erro: há linhas sendo puladas - B14.01a05",
IF(AND(K983&lt;&gt;"",OR(K980="",K981="",K982="")),"Erro: há linhas sendo puladas - B14.01a05",
IF(AND(K984&lt;&gt;"",OR(K980="",K981="",K982="",K983="")),"Erro: há linhas sendo puladas - B14.01a05",
"***"))))</f>
        <v>***</v>
      </c>
      <c r="AB980" s="119" t="str">
        <f t="shared" ref="AB980" si="3481" xml:space="preserve">
IF(AND(L981&lt;&gt;"",OR(L980="")),"Erro: há linhas sendo puladas - B15.01a05",
IF(AND(L982&lt;&gt;"",OR(L980="",L981="")),"Erro: há linhas sendo puladas - B15.01a05",
IF(AND(L983&lt;&gt;"",OR(L980="",L981="",L982="")),"Erro: há linhas sendo puladas - B15.01a05",
IF(AND(L984&lt;&gt;"",OR(L980="",L981="",L982="",L983="")),"Erro: há linhas sendo puladas - B15.01a05",
"***"))))</f>
        <v>***</v>
      </c>
      <c r="AC980" s="119" t="str">
        <f t="shared" ref="AC980" si="3482" xml:space="preserve">
IF(AND(M981&lt;&gt;"",OR(M980="")),"Erro: há linhas sendo puladas - B16.01a05",
IF(AND(M982&lt;&gt;"",OR(M980="",M981="")),"Erro: há linhas sendo puladas - B16.01a05",
IF(AND(M983&lt;&gt;"",OR(M980="",M981="",M982="")),"Erro: há linhas sendo puladas - B16.01a05",
IF(AND(M984&lt;&gt;"",OR(M980="",M981="",M982="",M983="")),"Erro: há linhas sendo puladas - B16.01a05",
"***"))))</f>
        <v>***</v>
      </c>
      <c r="AD980" s="131" t="str">
        <f t="shared" ref="AD980" si="3483" xml:space="preserve">
IF(T980&lt;&gt;"Preenchimento correto","",
IF(K980="","",
IF(M980="Não válido","",
K980)))</f>
        <v/>
      </c>
    </row>
    <row r="981" spans="1:30" ht="15" customHeight="1">
      <c r="A981" s="291"/>
      <c r="B981" s="216"/>
      <c r="C981" s="217"/>
      <c r="D981" s="218"/>
      <c r="E981" s="219"/>
      <c r="F981" s="220"/>
      <c r="G981" s="221"/>
      <c r="H981" s="35">
        <v>2</v>
      </c>
      <c r="I981" s="172"/>
      <c r="J981" s="36" t="str">
        <f xml:space="preserve">
IF(I981="","",
VLOOKUP(I981,'BD EMPRES'!$B$8:$C$507,2,FALSE))</f>
        <v/>
      </c>
      <c r="K981" s="178"/>
      <c r="L981" s="179"/>
      <c r="M981" s="179"/>
      <c r="N981" s="180"/>
      <c r="O981" s="223"/>
      <c r="P981" s="228"/>
      <c r="Q981" s="230"/>
      <c r="R981" s="232"/>
      <c r="S981" s="234"/>
      <c r="T981" s="236"/>
      <c r="U981" s="23"/>
      <c r="V981" s="122"/>
      <c r="W981" s="118"/>
      <c r="X981" s="118"/>
      <c r="Y981" s="118"/>
      <c r="Z981" s="118"/>
      <c r="AA981" s="118"/>
      <c r="AB981" s="118"/>
      <c r="AC981" s="118"/>
      <c r="AD981" s="132" t="str">
        <f t="shared" ref="AD981" si="3484" xml:space="preserve">
IF(T980&lt;&gt;"Preenchimento correto","",
IF(K981="","",
IF(M981="Não válido","",
K981)))</f>
        <v/>
      </c>
    </row>
    <row r="982" spans="1:30" ht="15" customHeight="1">
      <c r="A982" s="291"/>
      <c r="B982" s="216"/>
      <c r="C982" s="217"/>
      <c r="D982" s="218"/>
      <c r="E982" s="219"/>
      <c r="F982" s="220"/>
      <c r="G982" s="221"/>
      <c r="H982" s="35">
        <v>3</v>
      </c>
      <c r="I982" s="172"/>
      <c r="J982" s="36" t="str">
        <f xml:space="preserve">
IF(I982="","",
VLOOKUP(I982,'BD EMPRES'!$B$8:$C$507,2,FALSE))</f>
        <v/>
      </c>
      <c r="K982" s="178"/>
      <c r="L982" s="179"/>
      <c r="M982" s="179"/>
      <c r="N982" s="180"/>
      <c r="O982" s="223"/>
      <c r="P982" s="228"/>
      <c r="Q982" s="230"/>
      <c r="R982" s="232"/>
      <c r="S982" s="234"/>
      <c r="T982" s="236"/>
      <c r="U982" s="23"/>
      <c r="V982" s="122"/>
      <c r="W982" s="118"/>
      <c r="X982" s="118"/>
      <c r="Y982" s="118"/>
      <c r="Z982" s="118"/>
      <c r="AA982" s="118"/>
      <c r="AB982" s="118"/>
      <c r="AC982" s="118"/>
      <c r="AD982" s="132" t="str">
        <f t="shared" ref="AD982" si="3485" xml:space="preserve">
IF(T980&lt;&gt;"Preenchimento correto","",
IF(K982="","",
IF(M982="Não válido","",
K982)))</f>
        <v/>
      </c>
    </row>
    <row r="983" spans="1:30" ht="15" customHeight="1">
      <c r="A983" s="291"/>
      <c r="B983" s="216"/>
      <c r="C983" s="217"/>
      <c r="D983" s="218"/>
      <c r="E983" s="219"/>
      <c r="F983" s="220"/>
      <c r="G983" s="221"/>
      <c r="H983" s="35">
        <v>4</v>
      </c>
      <c r="I983" s="172"/>
      <c r="J983" s="36" t="str">
        <f xml:space="preserve">
IF(I983="","",
VLOOKUP(I983,'BD EMPRES'!$B$8:$C$507,2,FALSE))</f>
        <v/>
      </c>
      <c r="K983" s="178"/>
      <c r="L983" s="179"/>
      <c r="M983" s="179"/>
      <c r="N983" s="180"/>
      <c r="O983" s="223"/>
      <c r="P983" s="228"/>
      <c r="Q983" s="230"/>
      <c r="R983" s="232"/>
      <c r="S983" s="234"/>
      <c r="T983" s="236"/>
      <c r="U983" s="23"/>
      <c r="V983" s="122"/>
      <c r="W983" s="118"/>
      <c r="X983" s="118"/>
      <c r="Y983" s="118"/>
      <c r="Z983" s="118"/>
      <c r="AA983" s="118"/>
      <c r="AB983" s="118"/>
      <c r="AC983" s="118"/>
      <c r="AD983" s="132" t="str">
        <f t="shared" ref="AD983" si="3486" xml:space="preserve">
IF(T980&lt;&gt;"Preenchimento correto","",
IF(K983="","",
IF(M983="Não válido","",
K983)))</f>
        <v/>
      </c>
    </row>
    <row r="984" spans="1:30" ht="15" customHeight="1">
      <c r="A984" s="292"/>
      <c r="B984" s="216"/>
      <c r="C984" s="217"/>
      <c r="D984" s="218"/>
      <c r="E984" s="219"/>
      <c r="F984" s="220"/>
      <c r="G984" s="221"/>
      <c r="H984" s="37">
        <v>5</v>
      </c>
      <c r="I984" s="172"/>
      <c r="J984" s="38" t="str">
        <f xml:space="preserve">
IF(I984="","",
VLOOKUP(I984,'BD EMPRES'!$B$8:$C$507,2,FALSE))</f>
        <v/>
      </c>
      <c r="K984" s="183"/>
      <c r="L984" s="181"/>
      <c r="M984" s="181"/>
      <c r="N984" s="182"/>
      <c r="O984" s="224"/>
      <c r="P984" s="228"/>
      <c r="Q984" s="230"/>
      <c r="R984" s="232"/>
      <c r="S984" s="234"/>
      <c r="T984" s="236"/>
      <c r="U984" s="23"/>
      <c r="V984" s="133"/>
      <c r="W984" s="134"/>
      <c r="X984" s="134"/>
      <c r="Y984" s="134"/>
      <c r="Z984" s="134"/>
      <c r="AA984" s="134"/>
      <c r="AB984" s="134"/>
      <c r="AC984" s="134"/>
      <c r="AD984" s="135" t="str">
        <f t="shared" ref="AD984" si="3487" xml:space="preserve">
IF(T980&gt;"Preenchimento correto","",
IF(K984="","",
IF(M984="Não válido","",
K984)))</f>
        <v/>
      </c>
    </row>
    <row r="985" spans="1:30" ht="15" customHeight="1">
      <c r="A985" s="290"/>
      <c r="B985" s="216" t="str">
        <f>IF(OR('BD ITEM'!$Q207&lt;&gt;"Preenchimento correto"),"",'BD ITEM'!B207)</f>
        <v/>
      </c>
      <c r="C985" s="217" t="str">
        <f>IF(OR('BD ITEM'!$Q207&lt;&gt;"Preenchimento correto"),"",'BD ITEM'!C207)</f>
        <v/>
      </c>
      <c r="D985" s="218" t="str">
        <f>IF(OR('BD ITEM'!$Q207&lt;&gt;"Preenchimento correto"),"",'BD ITEM'!D207)</f>
        <v/>
      </c>
      <c r="E985" s="219" t="str">
        <f>IF(OR('BD ITEM'!$Q207&lt;&gt;"Preenchimento correto"),"",'BD ITEM'!J207)</f>
        <v/>
      </c>
      <c r="F985" s="220" t="str">
        <f>IF(OR('BD ITEM'!$Q207&lt;&gt;"Preenchimento correto"),"",'BD ITEM'!K207)</f>
        <v/>
      </c>
      <c r="G985" s="221" t="str">
        <f>IF(OR('BD ITEM'!$Q207&lt;&gt;"Preenchimento correto"),"",'BD ITEM'!L207)</f>
        <v/>
      </c>
      <c r="H985" s="39">
        <v>1</v>
      </c>
      <c r="I985" s="173"/>
      <c r="J985" s="34" t="str">
        <f xml:space="preserve">
IF(I985="","",
VLOOKUP(I985,'BD EMPRES'!$B$8:$C$507,2,FALSE))</f>
        <v/>
      </c>
      <c r="K985" s="175"/>
      <c r="L985" s="176"/>
      <c r="M985" s="176"/>
      <c r="N985" s="177"/>
      <c r="O985" s="222"/>
      <c r="P985" s="228" t="str">
        <f t="shared" ref="P985" si="3488" xml:space="preserve">
IF(AND(K985="",K986="",K987="",K988="",K989=""),"",
COUNTIFS(K985:K989,"&lt;&gt;""",M985:M989,"=Válido"))</f>
        <v/>
      </c>
      <c r="Q985" s="230" t="str">
        <f t="shared" ref="Q985" si="3489" xml:space="preserve">
IF(T985&lt;&gt;"Preenchimento correto","",
IF(P985=1,0,
IF(P985=0,"",
IF(P985="","",
ROUND(_xlfn.STDEV.S(AD985:AD989)/AVERAGE(AD985:AD989),4)))))</f>
        <v/>
      </c>
      <c r="R985" s="232" t="str">
        <f t="shared" ref="R985" si="3490" xml:space="preserve">
IF(T985&lt;&gt;"Preenchimento correto","",
IF(P985="","",
IF(P985=0,"",
IF(O985="","",
IF(O985="Menor valor",MIN(AD985:AD989),
IF(AND(O985="Tend. central",Q985&lt;=0.25),ROUND(AVERAGE(AD985:AD989),2),
IF(AND(O985="Tend. central",Q985&gt;0.25),ROUND(MEDIAN(AD985:AD989),2))))))))</f>
        <v/>
      </c>
      <c r="S985" s="234" t="str">
        <f t="shared" ref="S985" si="3491" xml:space="preserve">
IF(T985&lt;&gt;"Preenchimento correto","",
IF(O985="","",
IF(P985="","",
IF(P985=0,"",
IF(OR(G985="",R985=""),"",
G985*R985)))))</f>
        <v/>
      </c>
      <c r="T985" s="236" t="str">
        <f t="shared" ref="T985" si="3492" xml:space="preserve">
IF(AND(A985="",B985="",I985="",I986="",I987="",I988="",I989="",K985="",K986="",K987="",K988="",K989="",L985="",L986="",L987="",L988="",L989="",M985="",M986="",M987="",M988="",M989="",O985=""),"",
IF(A985="","Preenchimento incompleto: falta informar o ID SEC - B01.01",
IF(AND(A985&lt;&gt;"",B985&lt;&gt;"",I985="",I986="",I987="",I988="",I989="",K985="",K986="",K987="",K988="",K989="",L985="",L986="",L987="",L988="",L989="",M985="",M986="",M987="",M988="",M989="",O985=""),"Preenchimento incompleto: item sem nenhuma informação de empresa e preço e fonte de preço e validade do orçamento e modalidade de cálculo - B02.01",
IF(AND(B985="",OR(I985&lt;&gt;"",I986&lt;&gt;"",I987&lt;&gt;"",I988&lt;&gt;"",I989&lt;&gt;"",K985&lt;&gt;"",K986&lt;&gt;"",K987&lt;&gt;"",K988&lt;&gt;"",K989&lt;&gt;"",L985&lt;&gt;"",L986&lt;&gt;"",L987&lt;&gt;"",L988&lt;&gt;"",L989&lt;&gt;"",M985&lt;&gt;"",M986&lt;&gt;"",M987&lt;&gt;"",M988&lt;&gt;"",M989&lt;&gt;"",O985&lt;&gt;"")),"Erro: há empresa(s) e/ou preço(s) e/ou fonte(s) de preço e/ou validade(s) do orçamento e/ou modalidade de cálculo informados para item inexistente - B03.01",
IF(AND(I985&lt;&gt;"",OR(K985="",L985="",M985="",O985="")),"Preenchimento incompleto: empresa sem preço e(ou) fonte de preço e(ou) validade do orçamento e(ou) modalidade de cálculo associados - B04.01",
IF(AND(I986&lt;&gt;"",OR(K986="",L986="",M986="",O985="")),"Preenchimento incompleto: empresa sem preço e(ou) fonte de preço e(ou) validade do orçamento e(ou) modalidade de cálculo associados - B04.02",
IF(AND(I987&lt;&gt;"",OR(K987="",L987="",M987="",O985="")),"Preenchimento incompleto: empresa sem preço e(ou) fonte de preço e(ou) validade do orçamento e(ou) modalidade de cálculo associados - B04.03",
IF(AND(I988&lt;&gt;"",OR(K988="",L988="",M988="",O985="")),"Preenchimento incompleto: empresa sem preço e(ou) fonte de preço e(ou) validade do orçamento e(ou) modalidade de cálculo associados - B04.04",
IF(AND(I989&lt;&gt;"",OR(K989="",L989="",M989="",O985="")),"Preenchimento incompleto: empresa sem preço e(ou) fonte de preço e(ou) validade do orçamento e(ou) modalidade de cálculo associados - B04.05",
IF(AND(K985&lt;&gt;"",OR(I985="",L985="",M985="",O985="")),"Preenchimento incompleto: preço sem empresa e(ou) fonte do preço associados e(ou) validade do orçamento e(ou) modalidade de cálculo associados - B05.01",
IF(AND(K986&lt;&gt;"",OR(I986="",L986="",M986="",O985="")),"Preenchimento incompleto: preço sem empresa e(ou) fonte do preço associados e(ou) validade do orçamento e(ou) modalidade de cálculo associados - B05.02",
IF(AND(K987&lt;&gt;"",OR(I987="",L987="",M987="",O985="")),"Preenchimento incompleto: preço sem empresa e(ou) fonte do preço associados e(ou) validade do orçamento e(ou) modalidade de cálculo associados - B05.03",
IF(AND(K988&lt;&gt;"",OR(I988="",L988="",M988="",O985="")),"Preenchimento incompleto: preço sem empresa e(ou) fonte do preço associados e(ou) validade do orçamento e(ou) modalidade de cálculo associados - B05.04",
IF(AND(K989&lt;&gt;"",OR(I989="",L989="",M989="",O985="")),"Preenchimento incompleto: preço sem empresa e(ou) fonte do preço associados e(ou) validade do orçamento e(ou) modalidade de cálculo associados - B05.05",
IF(AND(L985&lt;&gt;"",OR(K985="",I985="",M985="",O985="")),"Preenchimento incompleto: fonte do preço sem empresa e(ou) preço associados e(ou) validade do orçamento e(ou) modalidade de cálculo associados - B06.01",
IF(AND(L986&lt;&gt;"",OR(K986="",I986="",M986="",O985="")),"Preenchimento incompleto: fonte do preço sem empresa e(ou) preço associados e(ou) validade do orçamento e(ou) modalidade de cálculo associados - B06.02",
IF(AND(L987&lt;&gt;"",OR(K987="",I987="",M987="",O985="")),"Preenchimento incompleto: fonte do preço sem empresa e(ou) preço associados e(ou) validade do orçamento e(ou) modalidade de cálculo associados - B06.03",
IF(AND(L988&lt;&gt;"",OR(K988="",I988="",M988="",O985="")),"Preenchimento incompleto: fonte do preço sem empresa e(ou) preço associados e(ou) validade do orçamento e(ou) modalidade de cálculo associados - B06.04",
IF(AND(L989&lt;&gt;"",OR(K989="",I989="",M989="",O985="")),"Preenchimento incompleto: fonte do preço sem empresa e(ou) preço associados e(ou) validade do orçamento e(ou) modalidade de cálculo associados - B06.05",
IF(AND(M985&lt;&gt;"",OR(K985="",I985="",L985="",O985="")),"Preenchimento incompleto: validade do orçamento sem empresa e(ou) preço associados e(ou) fonte do preço e(ou) modalidade de cálculo associados - B07.01",
IF(AND(M986&lt;&gt;"",OR(K986="",I986="",L986="",O985="")),"Preenchimento incompleto: validade do orçamento sem empresa e(ou) preço associados e(ou) fonte do preço e(ou) modalidade de cálculo associados - B07.02",
IF(AND(M987&lt;&gt;"",OR(K987="",I987="",L987="",O985="")),"Preenchimento incompleto: validade do orçamento sem empresa e(ou) preço associados e(ou) fonte do preço e(ou) modalidade de cálculo associados - B07.03",
IF(AND(M988&lt;&gt;"",OR(K988="",I988="",L988="",O985="")),"Preenchimento incompleto: validade do orçamento sem empresa e(ou) preço associados e(ou) fonte do preço e(ou) modalidade de cálculo associados - B07.04",
IF(AND(M989&lt;&gt;"",OR(K989="",I989="",L989="",O985="")),"Preenchimento incompleto: validade do orçamento sem empresa e(ou) preço associados e(ou) fonte do preço e(ou) modalidade de cálculo associados - B07.05",
IF(O985="","Preenchimento incompleto: modalidade de cálculo não informada - B08.01",
IF(V985="Erro: há repetição de empresa de mídia especializada para o item sendo precificado - B09.01a05","Erro: há repetição de empresa de mídia especializada para o item sendo precificado - B09.01a05",
IF(W985="Erro: há repetição de empresa de orçamento de empresa para o item sendo precificado - B10.01a05","Erro: há repetição de empresa de orçamento de empresa para o item sendo precificado - B10.01a05",
IF(X985="Erro: a fonte de preços informada é incompatível com compras governamentais - B11.01a05","Erro: a fonte de preços informada é incompatível com compras governamentais - B11.01a05",
IF(Y985="Erro: a fonte de preços informada é incompatível com compras governamentais - B12.01a05","Erro: a fonte de preços informada é incompatível com compras governamentais - B12.01a05",
IF(Z985="Erro: há linhas sendo puladas - B13.01a04","Erro: há linhas sendo puladas - B13.01a04",
IF(AA985="Erro: há linhas sendo puladas - B14.01a05","Erro: há linhas sendo puladas - B14.01a05",
IF(AB985="Erro: há linhas sendo puladas - B15.01a05","Erro: há linhas sendo puladas - B15.01a05",
IF(AC985="Erro: há linhas sendo puladas - B16.01a05","Erro: há linhas sendo puladas - B16.01a05",
IF(AND(P985&lt;&gt;"",P985=0),"Preenchimento incompleto: número de propostas válidas igual a zero - B17.01",
"Preenchimento correto"))))))))))))))))))))))))))))))))))</f>
        <v/>
      </c>
      <c r="U985" s="23"/>
      <c r="V985" s="121" t="str">
        <f t="shared" ref="V985" si="3493" xml:space="preserve">
IF(COUNTIFS(I985:I989,I985,L985:L989,"=Mídia especializada")&gt;1,"Erro: há repetição de empresa de mídia especializada para o item sendo precificado - B09.01a05",
IF(COUNTIFS(I985:I989,I986,L985:L989,"=Mídia especializada")&gt;1,"Erro: há repetição de empresa de mídia especializada para o item sendo precificado - B09.01a05",
IF(COUNTIFS(I985:I989,I987,L985:L989,"=Mídia especializada")&gt;1,"Erro: há repetição de empresa de mídia especializada para o item sendo precificado - B09.01a05",
IF(COUNTIFS(I985:I989,I988,L985:L989,"=Mídia especializada")&gt;1,"Erro: há repetição de empresa de mídia especializada para o item sendo precificado - B09.01a05",
IF(COUNTIFS(I985:I989,I989,L985:L989,"=Mídia especializada")&gt;1,"Erro: há repetição de empresa de mídia especializada para o item sendo precificado - B09.01a05",
"***")))))</f>
        <v>***</v>
      </c>
      <c r="W985" s="119" t="str">
        <f t="shared" ref="W985" si="3494" xml:space="preserve">
IF(COUNTIFS(I985:I989,I985,L985:L989,"=Orçamento de empresa")&gt;1,"Erro: há repetição de empresa de orçamento de empresa para o item sendo precificado - B10.01a05",
IF(COUNTIFS(I985:I989,I986,L985:L989,"=Orçamento de empresa")&gt;1,"Erro: há repetição de empresa de orçamento de empresa para o item sendo precificado - B10.01a05",
IF(COUNTIFS(I985:I989,I987,L985:L989,"=Orçamento de empresa")&gt;1,"Erro: há repetição de empresa de orçamento de empresa para o item sendo precificado - B10.01a05",
IF(COUNTIFS(I985:I989,I988,L985:L989,"=Orçamento de empresa")&gt;1,"Erro: há repetição de empresa de orçamento de empresa para o item sendo precificado - B10.01a05",
IF(COUNTIFS(I985:I989,I989,L985:L989,"=Orçamento de empresa")&gt;1,"Erro: há repetição de empresa de orçamento de empresa para o item sendo precificado - B10.01a05",
"***")))))</f>
        <v>***</v>
      </c>
      <c r="X985" s="119" t="str">
        <f t="shared" ref="X985" si="3495" xml:space="preserve">
IF(AND(I985="Compras governamentais",K985&lt;&gt;"",L985="Orçamento de empresa"),"Erro: a fonte de preços informada é incompatível com compras governamentais - B11.01a05",
IF(AND(I986="Compras governamentais",K986&lt;&gt;"",L986="Orçamento de empresa"),"Erro: a fonte de preços informada é incompatível com compras governamentais - B11.01a05",
IF(AND(I987="Compras governamentais",K987&lt;&gt;"",L987="Orçamento de empresa"),"Erro: a fonte de preços informada é incompatível com compras governamentais - B11.01a05",
IF(AND(I988="Compras governamentais",K988&lt;&gt;"",L988="Orçamento de empresa"),"Erro: a fonte de preços informada é incompatível com compras governamentais - B11.01a05",
IF(AND(I989="Compras governamentais",K989&lt;&gt;"",L989="Orçamento de empresa"),"Erro: a fonte de preços informada é incompatível com compras governamentais - B11.01a05",
"***")))))</f>
        <v>***</v>
      </c>
      <c r="Y985" s="119" t="str">
        <f t="shared" ref="Y985" si="3496" xml:space="preserve">
IF(AND(I985="Compras governamentais",K985&lt;&gt;"",L985="Mídia especializada"),"Erro: a fonte de preços informada é incompatível com compras governamentais - B12.01a05",
IF(AND(I986="Compras governamentais",K986&lt;&gt;"",L986="Mídia especializada"),"Erro: a fonte de preços informada é incompatível com compras governamentais - B12.01a05",
IF(AND(I987="Compras governamentais",K987&lt;&gt;"",L987="Mídia especializada"),"Erro: a fonte de preços informada é incompatível com compras governamentais - B12.01a05",
IF(AND(I988="Compras governamentais",K988&lt;&gt;"",L988="Mídia especializada"),"Erro: a fonte de preços informada é incompatível com compras governamentais - B12.01a05",
IF(AND(I989="Compras governamentais",K989&lt;&gt;"",L989="Mídia especializada"),"Erro: a fonte de preços informada é incompatível com compras governamentais - B12.01a05",
"***")))))</f>
        <v>***</v>
      </c>
      <c r="Z985" s="119" t="str">
        <f t="shared" ref="Z985" si="3497" xml:space="preserve">
IF(AND(I986&lt;&gt;"",OR(I985="")),"Erro: há linhas sendo puladas - B13.01a04",
IF(AND(I987&lt;&gt;"",OR(I985="",I986="")),"Erro: há linhas sendo puladas - B13.01a04",
IF(AND(I988&lt;&gt;"",OR(I985="",I986="",I987="")),"Erro: há linhas sendo puladas - B13.01a04",
IF(AND(I989&lt;&gt;"",OR(I985="",I986="",I987="",I988="")),"Erro: há linhas sendo puladas - B13.01a04",
"***"))))</f>
        <v>***</v>
      </c>
      <c r="AA985" s="119" t="str">
        <f t="shared" ref="AA985" si="3498" xml:space="preserve">
IF(AND(K986&lt;&gt;"",OR(K985="")),"Erro: há linhas sendo puladas - B14.01a05",
IF(AND(K987&lt;&gt;"",OR(K985="",K986="")),"Erro: há linhas sendo puladas - B14.01a05",
IF(AND(K988&lt;&gt;"",OR(K985="",K986="",K987="")),"Erro: há linhas sendo puladas - B14.01a05",
IF(AND(K989&lt;&gt;"",OR(K985="",K986="",K987="",K988="")),"Erro: há linhas sendo puladas - B14.01a05",
"***"))))</f>
        <v>***</v>
      </c>
      <c r="AB985" s="119" t="str">
        <f t="shared" ref="AB985" si="3499" xml:space="preserve">
IF(AND(L986&lt;&gt;"",OR(L985="")),"Erro: há linhas sendo puladas - B15.01a05",
IF(AND(L987&lt;&gt;"",OR(L985="",L986="")),"Erro: há linhas sendo puladas - B15.01a05",
IF(AND(L988&lt;&gt;"",OR(L985="",L986="",L987="")),"Erro: há linhas sendo puladas - B15.01a05",
IF(AND(L989&lt;&gt;"",OR(L985="",L986="",L987="",L988="")),"Erro: há linhas sendo puladas - B15.01a05",
"***"))))</f>
        <v>***</v>
      </c>
      <c r="AC985" s="119" t="str">
        <f t="shared" ref="AC985" si="3500" xml:space="preserve">
IF(AND(M986&lt;&gt;"",OR(M985="")),"Erro: há linhas sendo puladas - B16.01a05",
IF(AND(M987&lt;&gt;"",OR(M985="",M986="")),"Erro: há linhas sendo puladas - B16.01a05",
IF(AND(M988&lt;&gt;"",OR(M985="",M986="",M987="")),"Erro: há linhas sendo puladas - B16.01a05",
IF(AND(M989&lt;&gt;"",OR(M985="",M986="",M987="",M988="")),"Erro: há linhas sendo puladas - B16.01a05",
"***"))))</f>
        <v>***</v>
      </c>
      <c r="AD985" s="131" t="str">
        <f t="shared" ref="AD985" si="3501" xml:space="preserve">
IF(T985&lt;&gt;"Preenchimento correto","",
IF(K985="","",
IF(M985="Não válido","",
K985)))</f>
        <v/>
      </c>
    </row>
    <row r="986" spans="1:30" ht="15" customHeight="1">
      <c r="A986" s="291"/>
      <c r="B986" s="216"/>
      <c r="C986" s="217"/>
      <c r="D986" s="218"/>
      <c r="E986" s="219"/>
      <c r="F986" s="220"/>
      <c r="G986" s="221"/>
      <c r="H986" s="35">
        <v>2</v>
      </c>
      <c r="I986" s="172"/>
      <c r="J986" s="36" t="str">
        <f xml:space="preserve">
IF(I986="","",
VLOOKUP(I986,'BD EMPRES'!$B$8:$C$507,2,FALSE))</f>
        <v/>
      </c>
      <c r="K986" s="178"/>
      <c r="L986" s="179"/>
      <c r="M986" s="179"/>
      <c r="N986" s="180"/>
      <c r="O986" s="223"/>
      <c r="P986" s="228"/>
      <c r="Q986" s="230"/>
      <c r="R986" s="232"/>
      <c r="S986" s="234"/>
      <c r="T986" s="236"/>
      <c r="U986" s="23"/>
      <c r="V986" s="122"/>
      <c r="W986" s="118"/>
      <c r="X986" s="118"/>
      <c r="Y986" s="118"/>
      <c r="Z986" s="118"/>
      <c r="AA986" s="118"/>
      <c r="AB986" s="118"/>
      <c r="AC986" s="118"/>
      <c r="AD986" s="132" t="str">
        <f t="shared" ref="AD986" si="3502" xml:space="preserve">
IF(T985&lt;&gt;"Preenchimento correto","",
IF(K986="","",
IF(M986="Não válido","",
K986)))</f>
        <v/>
      </c>
    </row>
    <row r="987" spans="1:30" ht="15" customHeight="1">
      <c r="A987" s="291"/>
      <c r="B987" s="216"/>
      <c r="C987" s="217"/>
      <c r="D987" s="218"/>
      <c r="E987" s="219"/>
      <c r="F987" s="220"/>
      <c r="G987" s="221"/>
      <c r="H987" s="35">
        <v>3</v>
      </c>
      <c r="I987" s="172"/>
      <c r="J987" s="36" t="str">
        <f xml:space="preserve">
IF(I987="","",
VLOOKUP(I987,'BD EMPRES'!$B$8:$C$507,2,FALSE))</f>
        <v/>
      </c>
      <c r="K987" s="178"/>
      <c r="L987" s="179"/>
      <c r="M987" s="179"/>
      <c r="N987" s="180"/>
      <c r="O987" s="223"/>
      <c r="P987" s="228"/>
      <c r="Q987" s="230"/>
      <c r="R987" s="232"/>
      <c r="S987" s="234"/>
      <c r="T987" s="236"/>
      <c r="U987" s="23"/>
      <c r="V987" s="122"/>
      <c r="W987" s="118"/>
      <c r="X987" s="118"/>
      <c r="Y987" s="118"/>
      <c r="Z987" s="118"/>
      <c r="AA987" s="118"/>
      <c r="AB987" s="118"/>
      <c r="AC987" s="118"/>
      <c r="AD987" s="132" t="str">
        <f t="shared" ref="AD987" si="3503" xml:space="preserve">
IF(T985&lt;&gt;"Preenchimento correto","",
IF(K987="","",
IF(M987="Não válido","",
K987)))</f>
        <v/>
      </c>
    </row>
    <row r="988" spans="1:30" ht="15" customHeight="1">
      <c r="A988" s="291"/>
      <c r="B988" s="216"/>
      <c r="C988" s="217"/>
      <c r="D988" s="218"/>
      <c r="E988" s="219"/>
      <c r="F988" s="220"/>
      <c r="G988" s="221"/>
      <c r="H988" s="35">
        <v>4</v>
      </c>
      <c r="I988" s="172"/>
      <c r="J988" s="36" t="str">
        <f xml:space="preserve">
IF(I988="","",
VLOOKUP(I988,'BD EMPRES'!$B$8:$C$507,2,FALSE))</f>
        <v/>
      </c>
      <c r="K988" s="178"/>
      <c r="L988" s="179"/>
      <c r="M988" s="179"/>
      <c r="N988" s="180"/>
      <c r="O988" s="223"/>
      <c r="P988" s="228"/>
      <c r="Q988" s="230"/>
      <c r="R988" s="232"/>
      <c r="S988" s="234"/>
      <c r="T988" s="236"/>
      <c r="U988" s="23"/>
      <c r="V988" s="122"/>
      <c r="W988" s="118"/>
      <c r="X988" s="118"/>
      <c r="Y988" s="118"/>
      <c r="Z988" s="118"/>
      <c r="AA988" s="118"/>
      <c r="AB988" s="118"/>
      <c r="AC988" s="118"/>
      <c r="AD988" s="132" t="str">
        <f t="shared" ref="AD988" si="3504" xml:space="preserve">
IF(T985&lt;&gt;"Preenchimento correto","",
IF(K988="","",
IF(M988="Não válido","",
K988)))</f>
        <v/>
      </c>
    </row>
    <row r="989" spans="1:30" ht="15" customHeight="1">
      <c r="A989" s="292"/>
      <c r="B989" s="216"/>
      <c r="C989" s="217"/>
      <c r="D989" s="218"/>
      <c r="E989" s="219"/>
      <c r="F989" s="220"/>
      <c r="G989" s="221"/>
      <c r="H989" s="37">
        <v>5</v>
      </c>
      <c r="I989" s="172"/>
      <c r="J989" s="38" t="str">
        <f xml:space="preserve">
IF(I989="","",
VLOOKUP(I989,'BD EMPRES'!$B$8:$C$507,2,FALSE))</f>
        <v/>
      </c>
      <c r="K989" s="183"/>
      <c r="L989" s="181"/>
      <c r="M989" s="181"/>
      <c r="N989" s="182"/>
      <c r="O989" s="224"/>
      <c r="P989" s="228"/>
      <c r="Q989" s="230"/>
      <c r="R989" s="232"/>
      <c r="S989" s="234"/>
      <c r="T989" s="236"/>
      <c r="U989" s="23"/>
      <c r="V989" s="133"/>
      <c r="W989" s="134"/>
      <c r="X989" s="134"/>
      <c r="Y989" s="134"/>
      <c r="Z989" s="134"/>
      <c r="AA989" s="134"/>
      <c r="AB989" s="134"/>
      <c r="AC989" s="134"/>
      <c r="AD989" s="135" t="str">
        <f t="shared" ref="AD989" si="3505" xml:space="preserve">
IF(T985&gt;"Preenchimento correto","",
IF(K989="","",
IF(M989="Não válido","",
K989)))</f>
        <v/>
      </c>
    </row>
    <row r="990" spans="1:30" ht="15" customHeight="1">
      <c r="A990" s="290"/>
      <c r="B990" s="216" t="str">
        <f>IF(OR('BD ITEM'!$Q208&lt;&gt;"Preenchimento correto"),"",'BD ITEM'!B208)</f>
        <v/>
      </c>
      <c r="C990" s="217" t="str">
        <f>IF(OR('BD ITEM'!$Q208&lt;&gt;"Preenchimento correto"),"",'BD ITEM'!C208)</f>
        <v/>
      </c>
      <c r="D990" s="218" t="str">
        <f>IF(OR('BD ITEM'!$Q208&lt;&gt;"Preenchimento correto"),"",'BD ITEM'!D208)</f>
        <v/>
      </c>
      <c r="E990" s="219" t="str">
        <f>IF(OR('BD ITEM'!$Q208&lt;&gt;"Preenchimento correto"),"",'BD ITEM'!J208)</f>
        <v/>
      </c>
      <c r="F990" s="220" t="str">
        <f>IF(OR('BD ITEM'!$Q208&lt;&gt;"Preenchimento correto"),"",'BD ITEM'!K208)</f>
        <v/>
      </c>
      <c r="G990" s="221" t="str">
        <f>IF(OR('BD ITEM'!$Q208&lt;&gt;"Preenchimento correto"),"",'BD ITEM'!L208)</f>
        <v/>
      </c>
      <c r="H990" s="39">
        <v>1</v>
      </c>
      <c r="I990" s="173"/>
      <c r="J990" s="34" t="str">
        <f xml:space="preserve">
IF(I990="","",
VLOOKUP(I990,'BD EMPRES'!$B$8:$C$507,2,FALSE))</f>
        <v/>
      </c>
      <c r="K990" s="175"/>
      <c r="L990" s="176"/>
      <c r="M990" s="176"/>
      <c r="N990" s="177"/>
      <c r="O990" s="222"/>
      <c r="P990" s="228" t="str">
        <f t="shared" ref="P990" si="3506" xml:space="preserve">
IF(AND(K990="",K991="",K992="",K993="",K994=""),"",
COUNTIFS(K990:K994,"&lt;&gt;""",M990:M994,"=Válido"))</f>
        <v/>
      </c>
      <c r="Q990" s="230" t="str">
        <f t="shared" ref="Q990" si="3507" xml:space="preserve">
IF(T990&lt;&gt;"Preenchimento correto","",
IF(P990=1,0,
IF(P990=0,"",
IF(P990="","",
ROUND(_xlfn.STDEV.S(AD990:AD994)/AVERAGE(AD990:AD994),4)))))</f>
        <v/>
      </c>
      <c r="R990" s="232" t="str">
        <f t="shared" ref="R990" si="3508" xml:space="preserve">
IF(T990&lt;&gt;"Preenchimento correto","",
IF(P990="","",
IF(P990=0,"",
IF(O990="","",
IF(O990="Menor valor",MIN(AD990:AD994),
IF(AND(O990="Tend. central",Q990&lt;=0.25),ROUND(AVERAGE(AD990:AD994),2),
IF(AND(O990="Tend. central",Q990&gt;0.25),ROUND(MEDIAN(AD990:AD994),2))))))))</f>
        <v/>
      </c>
      <c r="S990" s="234" t="str">
        <f t="shared" ref="S990" si="3509" xml:space="preserve">
IF(T990&lt;&gt;"Preenchimento correto","",
IF(O990="","",
IF(P990="","",
IF(P990=0,"",
IF(OR(G990="",R990=""),"",
G990*R990)))))</f>
        <v/>
      </c>
      <c r="T990" s="236" t="str">
        <f t="shared" ref="T990" si="3510" xml:space="preserve">
IF(AND(A990="",B990="",I990="",I991="",I992="",I993="",I994="",K990="",K991="",K992="",K993="",K994="",L990="",L991="",L992="",L993="",L994="",M990="",M991="",M992="",M993="",M994="",O990=""),"",
IF(A990="","Preenchimento incompleto: falta informar o ID SEC - B01.01",
IF(AND(A990&lt;&gt;"",B990&lt;&gt;"",I990="",I991="",I992="",I993="",I994="",K990="",K991="",K992="",K993="",K994="",L990="",L991="",L992="",L993="",L994="",M990="",M991="",M992="",M993="",M994="",O990=""),"Preenchimento incompleto: item sem nenhuma informação de empresa e preço e fonte de preço e validade do orçamento e modalidade de cálculo - B02.01",
IF(AND(B990="",OR(I990&lt;&gt;"",I991&lt;&gt;"",I992&lt;&gt;"",I993&lt;&gt;"",I994&lt;&gt;"",K990&lt;&gt;"",K991&lt;&gt;"",K992&lt;&gt;"",K993&lt;&gt;"",K994&lt;&gt;"",L990&lt;&gt;"",L991&lt;&gt;"",L992&lt;&gt;"",L993&lt;&gt;"",L994&lt;&gt;"",M990&lt;&gt;"",M991&lt;&gt;"",M992&lt;&gt;"",M993&lt;&gt;"",M994&lt;&gt;"",O990&lt;&gt;"")),"Erro: há empresa(s) e/ou preço(s) e/ou fonte(s) de preço e/ou validade(s) do orçamento e/ou modalidade de cálculo informados para item inexistente - B03.01",
IF(AND(I990&lt;&gt;"",OR(K990="",L990="",M990="",O990="")),"Preenchimento incompleto: empresa sem preço e(ou) fonte de preço e(ou) validade do orçamento e(ou) modalidade de cálculo associados - B04.01",
IF(AND(I991&lt;&gt;"",OR(K991="",L991="",M991="",O990="")),"Preenchimento incompleto: empresa sem preço e(ou) fonte de preço e(ou) validade do orçamento e(ou) modalidade de cálculo associados - B04.02",
IF(AND(I992&lt;&gt;"",OR(K992="",L992="",M992="",O990="")),"Preenchimento incompleto: empresa sem preço e(ou) fonte de preço e(ou) validade do orçamento e(ou) modalidade de cálculo associados - B04.03",
IF(AND(I993&lt;&gt;"",OR(K993="",L993="",M993="",O990="")),"Preenchimento incompleto: empresa sem preço e(ou) fonte de preço e(ou) validade do orçamento e(ou) modalidade de cálculo associados - B04.04",
IF(AND(I994&lt;&gt;"",OR(K994="",L994="",M994="",O990="")),"Preenchimento incompleto: empresa sem preço e(ou) fonte de preço e(ou) validade do orçamento e(ou) modalidade de cálculo associados - B04.05",
IF(AND(K990&lt;&gt;"",OR(I990="",L990="",M990="",O990="")),"Preenchimento incompleto: preço sem empresa e(ou) fonte do preço associados e(ou) validade do orçamento e(ou) modalidade de cálculo associados - B05.01",
IF(AND(K991&lt;&gt;"",OR(I991="",L991="",M991="",O990="")),"Preenchimento incompleto: preço sem empresa e(ou) fonte do preço associados e(ou) validade do orçamento e(ou) modalidade de cálculo associados - B05.02",
IF(AND(K992&lt;&gt;"",OR(I992="",L992="",M992="",O990="")),"Preenchimento incompleto: preço sem empresa e(ou) fonte do preço associados e(ou) validade do orçamento e(ou) modalidade de cálculo associados - B05.03",
IF(AND(K993&lt;&gt;"",OR(I993="",L993="",M993="",O990="")),"Preenchimento incompleto: preço sem empresa e(ou) fonte do preço associados e(ou) validade do orçamento e(ou) modalidade de cálculo associados - B05.04",
IF(AND(K994&lt;&gt;"",OR(I994="",L994="",M994="",O990="")),"Preenchimento incompleto: preço sem empresa e(ou) fonte do preço associados e(ou) validade do orçamento e(ou) modalidade de cálculo associados - B05.05",
IF(AND(L990&lt;&gt;"",OR(K990="",I990="",M990="",O990="")),"Preenchimento incompleto: fonte do preço sem empresa e(ou) preço associados e(ou) validade do orçamento e(ou) modalidade de cálculo associados - B06.01",
IF(AND(L991&lt;&gt;"",OR(K991="",I991="",M991="",O990="")),"Preenchimento incompleto: fonte do preço sem empresa e(ou) preço associados e(ou) validade do orçamento e(ou) modalidade de cálculo associados - B06.02",
IF(AND(L992&lt;&gt;"",OR(K992="",I992="",M992="",O990="")),"Preenchimento incompleto: fonte do preço sem empresa e(ou) preço associados e(ou) validade do orçamento e(ou) modalidade de cálculo associados - B06.03",
IF(AND(L993&lt;&gt;"",OR(K993="",I993="",M993="",O990="")),"Preenchimento incompleto: fonte do preço sem empresa e(ou) preço associados e(ou) validade do orçamento e(ou) modalidade de cálculo associados - B06.04",
IF(AND(L994&lt;&gt;"",OR(K994="",I994="",M994="",O990="")),"Preenchimento incompleto: fonte do preço sem empresa e(ou) preço associados e(ou) validade do orçamento e(ou) modalidade de cálculo associados - B06.05",
IF(AND(M990&lt;&gt;"",OR(K990="",I990="",L990="",O990="")),"Preenchimento incompleto: validade do orçamento sem empresa e(ou) preço associados e(ou) fonte do preço e(ou) modalidade de cálculo associados - B07.01",
IF(AND(M991&lt;&gt;"",OR(K991="",I991="",L991="",O990="")),"Preenchimento incompleto: validade do orçamento sem empresa e(ou) preço associados e(ou) fonte do preço e(ou) modalidade de cálculo associados - B07.02",
IF(AND(M992&lt;&gt;"",OR(K992="",I992="",L992="",O990="")),"Preenchimento incompleto: validade do orçamento sem empresa e(ou) preço associados e(ou) fonte do preço e(ou) modalidade de cálculo associados - B07.03",
IF(AND(M993&lt;&gt;"",OR(K993="",I993="",L993="",O990="")),"Preenchimento incompleto: validade do orçamento sem empresa e(ou) preço associados e(ou) fonte do preço e(ou) modalidade de cálculo associados - B07.04",
IF(AND(M994&lt;&gt;"",OR(K994="",I994="",L994="",O990="")),"Preenchimento incompleto: validade do orçamento sem empresa e(ou) preço associados e(ou) fonte do preço e(ou) modalidade de cálculo associados - B07.05",
IF(O990="","Preenchimento incompleto: modalidade de cálculo não informada - B08.01",
IF(V990="Erro: há repetição de empresa de mídia especializada para o item sendo precificado - B09.01a05","Erro: há repetição de empresa de mídia especializada para o item sendo precificado - B09.01a05",
IF(W990="Erro: há repetição de empresa de orçamento de empresa para o item sendo precificado - B10.01a05","Erro: há repetição de empresa de orçamento de empresa para o item sendo precificado - B10.01a05",
IF(X990="Erro: a fonte de preços informada é incompatível com compras governamentais - B11.01a05","Erro: a fonte de preços informada é incompatível com compras governamentais - B11.01a05",
IF(Y990="Erro: a fonte de preços informada é incompatível com compras governamentais - B12.01a05","Erro: a fonte de preços informada é incompatível com compras governamentais - B12.01a05",
IF(Z990="Erro: há linhas sendo puladas - B13.01a04","Erro: há linhas sendo puladas - B13.01a04",
IF(AA990="Erro: há linhas sendo puladas - B14.01a05","Erro: há linhas sendo puladas - B14.01a05",
IF(AB990="Erro: há linhas sendo puladas - B15.01a05","Erro: há linhas sendo puladas - B15.01a05",
IF(AC990="Erro: há linhas sendo puladas - B16.01a05","Erro: há linhas sendo puladas - B16.01a05",
IF(AND(P990&lt;&gt;"",P990=0),"Preenchimento incompleto: número de propostas válidas igual a zero - B17.01",
"Preenchimento correto"))))))))))))))))))))))))))))))))))</f>
        <v/>
      </c>
      <c r="U990" s="23"/>
      <c r="V990" s="121" t="str">
        <f t="shared" ref="V990" si="3511" xml:space="preserve">
IF(COUNTIFS(I990:I994,I990,L990:L994,"=Mídia especializada")&gt;1,"Erro: há repetição de empresa de mídia especializada para o item sendo precificado - B09.01a05",
IF(COUNTIFS(I990:I994,I991,L990:L994,"=Mídia especializada")&gt;1,"Erro: há repetição de empresa de mídia especializada para o item sendo precificado - B09.01a05",
IF(COUNTIFS(I990:I994,I992,L990:L994,"=Mídia especializada")&gt;1,"Erro: há repetição de empresa de mídia especializada para o item sendo precificado - B09.01a05",
IF(COUNTIFS(I990:I994,I993,L990:L994,"=Mídia especializada")&gt;1,"Erro: há repetição de empresa de mídia especializada para o item sendo precificado - B09.01a05",
IF(COUNTIFS(I990:I994,I994,L990:L994,"=Mídia especializada")&gt;1,"Erro: há repetição de empresa de mídia especializada para o item sendo precificado - B09.01a05",
"***")))))</f>
        <v>***</v>
      </c>
      <c r="W990" s="119" t="str">
        <f t="shared" ref="W990" si="3512" xml:space="preserve">
IF(COUNTIFS(I990:I994,I990,L990:L994,"=Orçamento de empresa")&gt;1,"Erro: há repetição de empresa de orçamento de empresa para o item sendo precificado - B10.01a05",
IF(COUNTIFS(I990:I994,I991,L990:L994,"=Orçamento de empresa")&gt;1,"Erro: há repetição de empresa de orçamento de empresa para o item sendo precificado - B10.01a05",
IF(COUNTIFS(I990:I994,I992,L990:L994,"=Orçamento de empresa")&gt;1,"Erro: há repetição de empresa de orçamento de empresa para o item sendo precificado - B10.01a05",
IF(COUNTIFS(I990:I994,I993,L990:L994,"=Orçamento de empresa")&gt;1,"Erro: há repetição de empresa de orçamento de empresa para o item sendo precificado - B10.01a05",
IF(COUNTIFS(I990:I994,I994,L990:L994,"=Orçamento de empresa")&gt;1,"Erro: há repetição de empresa de orçamento de empresa para o item sendo precificado - B10.01a05",
"***")))))</f>
        <v>***</v>
      </c>
      <c r="X990" s="119" t="str">
        <f t="shared" ref="X990" si="3513" xml:space="preserve">
IF(AND(I990="Compras governamentais",K990&lt;&gt;"",L990="Orçamento de empresa"),"Erro: a fonte de preços informada é incompatível com compras governamentais - B11.01a05",
IF(AND(I991="Compras governamentais",K991&lt;&gt;"",L991="Orçamento de empresa"),"Erro: a fonte de preços informada é incompatível com compras governamentais - B11.01a05",
IF(AND(I992="Compras governamentais",K992&lt;&gt;"",L992="Orçamento de empresa"),"Erro: a fonte de preços informada é incompatível com compras governamentais - B11.01a05",
IF(AND(I993="Compras governamentais",K993&lt;&gt;"",L993="Orçamento de empresa"),"Erro: a fonte de preços informada é incompatível com compras governamentais - B11.01a05",
IF(AND(I994="Compras governamentais",K994&lt;&gt;"",L994="Orçamento de empresa"),"Erro: a fonte de preços informada é incompatível com compras governamentais - B11.01a05",
"***")))))</f>
        <v>***</v>
      </c>
      <c r="Y990" s="119" t="str">
        <f t="shared" ref="Y990" si="3514" xml:space="preserve">
IF(AND(I990="Compras governamentais",K990&lt;&gt;"",L990="Mídia especializada"),"Erro: a fonte de preços informada é incompatível com compras governamentais - B12.01a05",
IF(AND(I991="Compras governamentais",K991&lt;&gt;"",L991="Mídia especializada"),"Erro: a fonte de preços informada é incompatível com compras governamentais - B12.01a05",
IF(AND(I992="Compras governamentais",K992&lt;&gt;"",L992="Mídia especializada"),"Erro: a fonte de preços informada é incompatível com compras governamentais - B12.01a05",
IF(AND(I993="Compras governamentais",K993&lt;&gt;"",L993="Mídia especializada"),"Erro: a fonte de preços informada é incompatível com compras governamentais - B12.01a05",
IF(AND(I994="Compras governamentais",K994&lt;&gt;"",L994="Mídia especializada"),"Erro: a fonte de preços informada é incompatível com compras governamentais - B12.01a05",
"***")))))</f>
        <v>***</v>
      </c>
      <c r="Z990" s="119" t="str">
        <f t="shared" ref="Z990" si="3515" xml:space="preserve">
IF(AND(I991&lt;&gt;"",OR(I990="")),"Erro: há linhas sendo puladas - B13.01a04",
IF(AND(I992&lt;&gt;"",OR(I990="",I991="")),"Erro: há linhas sendo puladas - B13.01a04",
IF(AND(I993&lt;&gt;"",OR(I990="",I991="",I992="")),"Erro: há linhas sendo puladas - B13.01a04",
IF(AND(I994&lt;&gt;"",OR(I990="",I991="",I992="",I993="")),"Erro: há linhas sendo puladas - B13.01a04",
"***"))))</f>
        <v>***</v>
      </c>
      <c r="AA990" s="119" t="str">
        <f t="shared" ref="AA990" si="3516" xml:space="preserve">
IF(AND(K991&lt;&gt;"",OR(K990="")),"Erro: há linhas sendo puladas - B14.01a05",
IF(AND(K992&lt;&gt;"",OR(K990="",K991="")),"Erro: há linhas sendo puladas - B14.01a05",
IF(AND(K993&lt;&gt;"",OR(K990="",K991="",K992="")),"Erro: há linhas sendo puladas - B14.01a05",
IF(AND(K994&lt;&gt;"",OR(K990="",K991="",K992="",K993="")),"Erro: há linhas sendo puladas - B14.01a05",
"***"))))</f>
        <v>***</v>
      </c>
      <c r="AB990" s="119" t="str">
        <f t="shared" ref="AB990" si="3517" xml:space="preserve">
IF(AND(L991&lt;&gt;"",OR(L990="")),"Erro: há linhas sendo puladas - B15.01a05",
IF(AND(L992&lt;&gt;"",OR(L990="",L991="")),"Erro: há linhas sendo puladas - B15.01a05",
IF(AND(L993&lt;&gt;"",OR(L990="",L991="",L992="")),"Erro: há linhas sendo puladas - B15.01a05",
IF(AND(L994&lt;&gt;"",OR(L990="",L991="",L992="",L993="")),"Erro: há linhas sendo puladas - B15.01a05",
"***"))))</f>
        <v>***</v>
      </c>
      <c r="AC990" s="119" t="str">
        <f t="shared" ref="AC990" si="3518" xml:space="preserve">
IF(AND(M991&lt;&gt;"",OR(M990="")),"Erro: há linhas sendo puladas - B16.01a05",
IF(AND(M992&lt;&gt;"",OR(M990="",M991="")),"Erro: há linhas sendo puladas - B16.01a05",
IF(AND(M993&lt;&gt;"",OR(M990="",M991="",M992="")),"Erro: há linhas sendo puladas - B16.01a05",
IF(AND(M994&lt;&gt;"",OR(M990="",M991="",M992="",M993="")),"Erro: há linhas sendo puladas - B16.01a05",
"***"))))</f>
        <v>***</v>
      </c>
      <c r="AD990" s="131" t="str">
        <f t="shared" ref="AD990" si="3519" xml:space="preserve">
IF(T990&lt;&gt;"Preenchimento correto","",
IF(K990="","",
IF(M990="Não válido","",
K990)))</f>
        <v/>
      </c>
    </row>
    <row r="991" spans="1:30" ht="15" customHeight="1">
      <c r="A991" s="291"/>
      <c r="B991" s="216"/>
      <c r="C991" s="217"/>
      <c r="D991" s="218"/>
      <c r="E991" s="219"/>
      <c r="F991" s="220"/>
      <c r="G991" s="221"/>
      <c r="H991" s="35">
        <v>2</v>
      </c>
      <c r="I991" s="172"/>
      <c r="J991" s="36" t="str">
        <f xml:space="preserve">
IF(I991="","",
VLOOKUP(I991,'BD EMPRES'!$B$8:$C$507,2,FALSE))</f>
        <v/>
      </c>
      <c r="K991" s="178"/>
      <c r="L991" s="179"/>
      <c r="M991" s="179"/>
      <c r="N991" s="180"/>
      <c r="O991" s="223"/>
      <c r="P991" s="228"/>
      <c r="Q991" s="230"/>
      <c r="R991" s="232"/>
      <c r="S991" s="234"/>
      <c r="T991" s="236"/>
      <c r="U991" s="23"/>
      <c r="V991" s="122"/>
      <c r="W991" s="118"/>
      <c r="X991" s="118"/>
      <c r="Y991" s="118"/>
      <c r="Z991" s="118"/>
      <c r="AA991" s="118"/>
      <c r="AB991" s="118"/>
      <c r="AC991" s="118"/>
      <c r="AD991" s="132" t="str">
        <f t="shared" ref="AD991" si="3520" xml:space="preserve">
IF(T990&lt;&gt;"Preenchimento correto","",
IF(K991="","",
IF(M991="Não válido","",
K991)))</f>
        <v/>
      </c>
    </row>
    <row r="992" spans="1:30" ht="15" customHeight="1">
      <c r="A992" s="291"/>
      <c r="B992" s="216"/>
      <c r="C992" s="217"/>
      <c r="D992" s="218"/>
      <c r="E992" s="219"/>
      <c r="F992" s="220"/>
      <c r="G992" s="221"/>
      <c r="H992" s="35">
        <v>3</v>
      </c>
      <c r="I992" s="172"/>
      <c r="J992" s="36" t="str">
        <f xml:space="preserve">
IF(I992="","",
VLOOKUP(I992,'BD EMPRES'!$B$8:$C$507,2,FALSE))</f>
        <v/>
      </c>
      <c r="K992" s="178"/>
      <c r="L992" s="179"/>
      <c r="M992" s="179"/>
      <c r="N992" s="180"/>
      <c r="O992" s="223"/>
      <c r="P992" s="228"/>
      <c r="Q992" s="230"/>
      <c r="R992" s="232"/>
      <c r="S992" s="234"/>
      <c r="T992" s="236"/>
      <c r="U992" s="23"/>
      <c r="V992" s="122"/>
      <c r="W992" s="118"/>
      <c r="X992" s="118"/>
      <c r="Y992" s="118"/>
      <c r="Z992" s="118"/>
      <c r="AA992" s="118"/>
      <c r="AB992" s="118"/>
      <c r="AC992" s="118"/>
      <c r="AD992" s="132" t="str">
        <f t="shared" ref="AD992" si="3521" xml:space="preserve">
IF(T990&lt;&gt;"Preenchimento correto","",
IF(K992="","",
IF(M992="Não válido","",
K992)))</f>
        <v/>
      </c>
    </row>
    <row r="993" spans="1:30" ht="15" customHeight="1">
      <c r="A993" s="291"/>
      <c r="B993" s="216"/>
      <c r="C993" s="217"/>
      <c r="D993" s="218"/>
      <c r="E993" s="219"/>
      <c r="F993" s="220"/>
      <c r="G993" s="221"/>
      <c r="H993" s="35">
        <v>4</v>
      </c>
      <c r="I993" s="172"/>
      <c r="J993" s="36" t="str">
        <f xml:space="preserve">
IF(I993="","",
VLOOKUP(I993,'BD EMPRES'!$B$8:$C$507,2,FALSE))</f>
        <v/>
      </c>
      <c r="K993" s="178"/>
      <c r="L993" s="179"/>
      <c r="M993" s="179"/>
      <c r="N993" s="180"/>
      <c r="O993" s="223"/>
      <c r="P993" s="228"/>
      <c r="Q993" s="230"/>
      <c r="R993" s="232"/>
      <c r="S993" s="234"/>
      <c r="T993" s="236"/>
      <c r="U993" s="23"/>
      <c r="V993" s="122"/>
      <c r="W993" s="118"/>
      <c r="X993" s="118"/>
      <c r="Y993" s="118"/>
      <c r="Z993" s="118"/>
      <c r="AA993" s="118"/>
      <c r="AB993" s="118"/>
      <c r="AC993" s="118"/>
      <c r="AD993" s="132" t="str">
        <f t="shared" ref="AD993" si="3522" xml:space="preserve">
IF(T990&lt;&gt;"Preenchimento correto","",
IF(K993="","",
IF(M993="Não válido","",
K993)))</f>
        <v/>
      </c>
    </row>
    <row r="994" spans="1:30" ht="15" customHeight="1">
      <c r="A994" s="292"/>
      <c r="B994" s="216"/>
      <c r="C994" s="217"/>
      <c r="D994" s="218"/>
      <c r="E994" s="219"/>
      <c r="F994" s="220"/>
      <c r="G994" s="221"/>
      <c r="H994" s="37">
        <v>5</v>
      </c>
      <c r="I994" s="172"/>
      <c r="J994" s="38" t="str">
        <f xml:space="preserve">
IF(I994="","",
VLOOKUP(I994,'BD EMPRES'!$B$8:$C$507,2,FALSE))</f>
        <v/>
      </c>
      <c r="K994" s="183"/>
      <c r="L994" s="181"/>
      <c r="M994" s="181"/>
      <c r="N994" s="182"/>
      <c r="O994" s="224"/>
      <c r="P994" s="228"/>
      <c r="Q994" s="230"/>
      <c r="R994" s="232"/>
      <c r="S994" s="234"/>
      <c r="T994" s="236"/>
      <c r="U994" s="23"/>
      <c r="V994" s="133"/>
      <c r="W994" s="134"/>
      <c r="X994" s="134"/>
      <c r="Y994" s="134"/>
      <c r="Z994" s="134"/>
      <c r="AA994" s="134"/>
      <c r="AB994" s="134"/>
      <c r="AC994" s="134"/>
      <c r="AD994" s="135" t="str">
        <f t="shared" ref="AD994" si="3523" xml:space="preserve">
IF(T990&gt;"Preenchimento correto","",
IF(K994="","",
IF(M994="Não válido","",
K994)))</f>
        <v/>
      </c>
    </row>
    <row r="995" spans="1:30" ht="15" customHeight="1">
      <c r="A995" s="290"/>
      <c r="B995" s="216" t="str">
        <f>IF(OR('BD ITEM'!$Q209&lt;&gt;"Preenchimento correto"),"",'BD ITEM'!B209)</f>
        <v/>
      </c>
      <c r="C995" s="217" t="str">
        <f>IF(OR('BD ITEM'!$Q209&lt;&gt;"Preenchimento correto"),"",'BD ITEM'!C209)</f>
        <v/>
      </c>
      <c r="D995" s="218" t="str">
        <f>IF(OR('BD ITEM'!$Q209&lt;&gt;"Preenchimento correto"),"",'BD ITEM'!D209)</f>
        <v/>
      </c>
      <c r="E995" s="219" t="str">
        <f>IF(OR('BD ITEM'!$Q209&lt;&gt;"Preenchimento correto"),"",'BD ITEM'!J209)</f>
        <v/>
      </c>
      <c r="F995" s="220" t="str">
        <f>IF(OR('BD ITEM'!$Q209&lt;&gt;"Preenchimento correto"),"",'BD ITEM'!K209)</f>
        <v/>
      </c>
      <c r="G995" s="221" t="str">
        <f>IF(OR('BD ITEM'!$Q209&lt;&gt;"Preenchimento correto"),"",'BD ITEM'!L209)</f>
        <v/>
      </c>
      <c r="H995" s="39">
        <v>1</v>
      </c>
      <c r="I995" s="173"/>
      <c r="J995" s="34" t="str">
        <f xml:space="preserve">
IF(I995="","",
VLOOKUP(I995,'BD EMPRES'!$B$8:$C$507,2,FALSE))</f>
        <v/>
      </c>
      <c r="K995" s="175"/>
      <c r="L995" s="176"/>
      <c r="M995" s="176"/>
      <c r="N995" s="177"/>
      <c r="O995" s="222"/>
      <c r="P995" s="228" t="str">
        <f t="shared" ref="P995" si="3524" xml:space="preserve">
IF(AND(K995="",K996="",K997="",K998="",K999=""),"",
COUNTIFS(K995:K999,"&lt;&gt;""",M995:M999,"=Válido"))</f>
        <v/>
      </c>
      <c r="Q995" s="230" t="str">
        <f t="shared" ref="Q995" si="3525" xml:space="preserve">
IF(T995&lt;&gt;"Preenchimento correto","",
IF(P995=1,0,
IF(P995=0,"",
IF(P995="","",
ROUND(_xlfn.STDEV.S(AD995:AD999)/AVERAGE(AD995:AD999),4)))))</f>
        <v/>
      </c>
      <c r="R995" s="232" t="str">
        <f t="shared" ref="R995" si="3526" xml:space="preserve">
IF(T995&lt;&gt;"Preenchimento correto","",
IF(P995="","",
IF(P995=0,"",
IF(O995="","",
IF(O995="Menor valor",MIN(AD995:AD999),
IF(AND(O995="Tend. central",Q995&lt;=0.25),ROUND(AVERAGE(AD995:AD999),2),
IF(AND(O995="Tend. central",Q995&gt;0.25),ROUND(MEDIAN(AD995:AD999),2))))))))</f>
        <v/>
      </c>
      <c r="S995" s="234" t="str">
        <f t="shared" ref="S995" si="3527" xml:space="preserve">
IF(T995&lt;&gt;"Preenchimento correto","",
IF(O995="","",
IF(P995="","",
IF(P995=0,"",
IF(OR(G995="",R995=""),"",
G995*R995)))))</f>
        <v/>
      </c>
      <c r="T995" s="236" t="str">
        <f t="shared" ref="T995" si="3528" xml:space="preserve">
IF(AND(A995="",B995="",I995="",I996="",I997="",I998="",I999="",K995="",K996="",K997="",K998="",K999="",L995="",L996="",L997="",L998="",L999="",M995="",M996="",M997="",M998="",M999="",O995=""),"",
IF(A995="","Preenchimento incompleto: falta informar o ID SEC - B01.01",
IF(AND(A995&lt;&gt;"",B995&lt;&gt;"",I995="",I996="",I997="",I998="",I999="",K995="",K996="",K997="",K998="",K999="",L995="",L996="",L997="",L998="",L999="",M995="",M996="",M997="",M998="",M999="",O995=""),"Preenchimento incompleto: item sem nenhuma informação de empresa e preço e fonte de preço e validade do orçamento e modalidade de cálculo - B02.01",
IF(AND(B995="",OR(I995&lt;&gt;"",I996&lt;&gt;"",I997&lt;&gt;"",I998&lt;&gt;"",I999&lt;&gt;"",K995&lt;&gt;"",K996&lt;&gt;"",K997&lt;&gt;"",K998&lt;&gt;"",K999&lt;&gt;"",L995&lt;&gt;"",L996&lt;&gt;"",L997&lt;&gt;"",L998&lt;&gt;"",L999&lt;&gt;"",M995&lt;&gt;"",M996&lt;&gt;"",M997&lt;&gt;"",M998&lt;&gt;"",M999&lt;&gt;"",O995&lt;&gt;"")),"Erro: há empresa(s) e/ou preço(s) e/ou fonte(s) de preço e/ou validade(s) do orçamento e/ou modalidade de cálculo informados para item inexistente - B03.01",
IF(AND(I995&lt;&gt;"",OR(K995="",L995="",M995="",O995="")),"Preenchimento incompleto: empresa sem preço e(ou) fonte de preço e(ou) validade do orçamento e(ou) modalidade de cálculo associados - B04.01",
IF(AND(I996&lt;&gt;"",OR(K996="",L996="",M996="",O995="")),"Preenchimento incompleto: empresa sem preço e(ou) fonte de preço e(ou) validade do orçamento e(ou) modalidade de cálculo associados - B04.02",
IF(AND(I997&lt;&gt;"",OR(K997="",L997="",M997="",O995="")),"Preenchimento incompleto: empresa sem preço e(ou) fonte de preço e(ou) validade do orçamento e(ou) modalidade de cálculo associados - B04.03",
IF(AND(I998&lt;&gt;"",OR(K998="",L998="",M998="",O995="")),"Preenchimento incompleto: empresa sem preço e(ou) fonte de preço e(ou) validade do orçamento e(ou) modalidade de cálculo associados - B04.04",
IF(AND(I999&lt;&gt;"",OR(K999="",L999="",M999="",O995="")),"Preenchimento incompleto: empresa sem preço e(ou) fonte de preço e(ou) validade do orçamento e(ou) modalidade de cálculo associados - B04.05",
IF(AND(K995&lt;&gt;"",OR(I995="",L995="",M995="",O995="")),"Preenchimento incompleto: preço sem empresa e(ou) fonte do preço associados e(ou) validade do orçamento e(ou) modalidade de cálculo associados - B05.01",
IF(AND(K996&lt;&gt;"",OR(I996="",L996="",M996="",O995="")),"Preenchimento incompleto: preço sem empresa e(ou) fonte do preço associados e(ou) validade do orçamento e(ou) modalidade de cálculo associados - B05.02",
IF(AND(K997&lt;&gt;"",OR(I997="",L997="",M997="",O995="")),"Preenchimento incompleto: preço sem empresa e(ou) fonte do preço associados e(ou) validade do orçamento e(ou) modalidade de cálculo associados - B05.03",
IF(AND(K998&lt;&gt;"",OR(I998="",L998="",M998="",O995="")),"Preenchimento incompleto: preço sem empresa e(ou) fonte do preço associados e(ou) validade do orçamento e(ou) modalidade de cálculo associados - B05.04",
IF(AND(K999&lt;&gt;"",OR(I999="",L999="",M999="",O995="")),"Preenchimento incompleto: preço sem empresa e(ou) fonte do preço associados e(ou) validade do orçamento e(ou) modalidade de cálculo associados - B05.05",
IF(AND(L995&lt;&gt;"",OR(K995="",I995="",M995="",O995="")),"Preenchimento incompleto: fonte do preço sem empresa e(ou) preço associados e(ou) validade do orçamento e(ou) modalidade de cálculo associados - B06.01",
IF(AND(L996&lt;&gt;"",OR(K996="",I996="",M996="",O995="")),"Preenchimento incompleto: fonte do preço sem empresa e(ou) preço associados e(ou) validade do orçamento e(ou) modalidade de cálculo associados - B06.02",
IF(AND(L997&lt;&gt;"",OR(K997="",I997="",M997="",O995="")),"Preenchimento incompleto: fonte do preço sem empresa e(ou) preço associados e(ou) validade do orçamento e(ou) modalidade de cálculo associados - B06.03",
IF(AND(L998&lt;&gt;"",OR(K998="",I998="",M998="",O995="")),"Preenchimento incompleto: fonte do preço sem empresa e(ou) preço associados e(ou) validade do orçamento e(ou) modalidade de cálculo associados - B06.04",
IF(AND(L999&lt;&gt;"",OR(K999="",I999="",M999="",O995="")),"Preenchimento incompleto: fonte do preço sem empresa e(ou) preço associados e(ou) validade do orçamento e(ou) modalidade de cálculo associados - B06.05",
IF(AND(M995&lt;&gt;"",OR(K995="",I995="",L995="",O995="")),"Preenchimento incompleto: validade do orçamento sem empresa e(ou) preço associados e(ou) fonte do preço e(ou) modalidade de cálculo associados - B07.01",
IF(AND(M996&lt;&gt;"",OR(K996="",I996="",L996="",O995="")),"Preenchimento incompleto: validade do orçamento sem empresa e(ou) preço associados e(ou) fonte do preço e(ou) modalidade de cálculo associados - B07.02",
IF(AND(M997&lt;&gt;"",OR(K997="",I997="",L997="",O995="")),"Preenchimento incompleto: validade do orçamento sem empresa e(ou) preço associados e(ou) fonte do preço e(ou) modalidade de cálculo associados - B07.03",
IF(AND(M998&lt;&gt;"",OR(K998="",I998="",L998="",O995="")),"Preenchimento incompleto: validade do orçamento sem empresa e(ou) preço associados e(ou) fonte do preço e(ou) modalidade de cálculo associados - B07.04",
IF(AND(M999&lt;&gt;"",OR(K999="",I999="",L999="",O995="")),"Preenchimento incompleto: validade do orçamento sem empresa e(ou) preço associados e(ou) fonte do preço e(ou) modalidade de cálculo associados - B07.05",
IF(O995="","Preenchimento incompleto: modalidade de cálculo não informada - B08.01",
IF(V995="Erro: há repetição de empresa de mídia especializada para o item sendo precificado - B09.01a05","Erro: há repetição de empresa de mídia especializada para o item sendo precificado - B09.01a05",
IF(W995="Erro: há repetição de empresa de orçamento de empresa para o item sendo precificado - B10.01a05","Erro: há repetição de empresa de orçamento de empresa para o item sendo precificado - B10.01a05",
IF(X995="Erro: a fonte de preços informada é incompatível com compras governamentais - B11.01a05","Erro: a fonte de preços informada é incompatível com compras governamentais - B11.01a05",
IF(Y995="Erro: a fonte de preços informada é incompatível com compras governamentais - B12.01a05","Erro: a fonte de preços informada é incompatível com compras governamentais - B12.01a05",
IF(Z995="Erro: há linhas sendo puladas - B13.01a04","Erro: há linhas sendo puladas - B13.01a04",
IF(AA995="Erro: há linhas sendo puladas - B14.01a05","Erro: há linhas sendo puladas - B14.01a05",
IF(AB995="Erro: há linhas sendo puladas - B15.01a05","Erro: há linhas sendo puladas - B15.01a05",
IF(AC995="Erro: há linhas sendo puladas - B16.01a05","Erro: há linhas sendo puladas - B16.01a05",
IF(AND(P995&lt;&gt;"",P995=0),"Preenchimento incompleto: número de propostas válidas igual a zero - B17.01",
"Preenchimento correto"))))))))))))))))))))))))))))))))))</f>
        <v/>
      </c>
      <c r="U995" s="23"/>
      <c r="V995" s="121" t="str">
        <f t="shared" ref="V995" si="3529" xml:space="preserve">
IF(COUNTIFS(I995:I999,I995,L995:L999,"=Mídia especializada")&gt;1,"Erro: há repetição de empresa de mídia especializada para o item sendo precificado - B09.01a05",
IF(COUNTIFS(I995:I999,I996,L995:L999,"=Mídia especializada")&gt;1,"Erro: há repetição de empresa de mídia especializada para o item sendo precificado - B09.01a05",
IF(COUNTIFS(I995:I999,I997,L995:L999,"=Mídia especializada")&gt;1,"Erro: há repetição de empresa de mídia especializada para o item sendo precificado - B09.01a05",
IF(COUNTIFS(I995:I999,I998,L995:L999,"=Mídia especializada")&gt;1,"Erro: há repetição de empresa de mídia especializada para o item sendo precificado - B09.01a05",
IF(COUNTIFS(I995:I999,I999,L995:L999,"=Mídia especializada")&gt;1,"Erro: há repetição de empresa de mídia especializada para o item sendo precificado - B09.01a05",
"***")))))</f>
        <v>***</v>
      </c>
      <c r="W995" s="119" t="str">
        <f t="shared" ref="W995" si="3530" xml:space="preserve">
IF(COUNTIFS(I995:I999,I995,L995:L999,"=Orçamento de empresa")&gt;1,"Erro: há repetição de empresa de orçamento de empresa para o item sendo precificado - B10.01a05",
IF(COUNTIFS(I995:I999,I996,L995:L999,"=Orçamento de empresa")&gt;1,"Erro: há repetição de empresa de orçamento de empresa para o item sendo precificado - B10.01a05",
IF(COUNTIFS(I995:I999,I997,L995:L999,"=Orçamento de empresa")&gt;1,"Erro: há repetição de empresa de orçamento de empresa para o item sendo precificado - B10.01a05",
IF(COUNTIFS(I995:I999,I998,L995:L999,"=Orçamento de empresa")&gt;1,"Erro: há repetição de empresa de orçamento de empresa para o item sendo precificado - B10.01a05",
IF(COUNTIFS(I995:I999,I999,L995:L999,"=Orçamento de empresa")&gt;1,"Erro: há repetição de empresa de orçamento de empresa para o item sendo precificado - B10.01a05",
"***")))))</f>
        <v>***</v>
      </c>
      <c r="X995" s="119" t="str">
        <f t="shared" ref="X995" si="3531" xml:space="preserve">
IF(AND(I995="Compras governamentais",K995&lt;&gt;"",L995="Orçamento de empresa"),"Erro: a fonte de preços informada é incompatível com compras governamentais - B11.01a05",
IF(AND(I996="Compras governamentais",K996&lt;&gt;"",L996="Orçamento de empresa"),"Erro: a fonte de preços informada é incompatível com compras governamentais - B11.01a05",
IF(AND(I997="Compras governamentais",K997&lt;&gt;"",L997="Orçamento de empresa"),"Erro: a fonte de preços informada é incompatível com compras governamentais - B11.01a05",
IF(AND(I998="Compras governamentais",K998&lt;&gt;"",L998="Orçamento de empresa"),"Erro: a fonte de preços informada é incompatível com compras governamentais - B11.01a05",
IF(AND(I999="Compras governamentais",K999&lt;&gt;"",L999="Orçamento de empresa"),"Erro: a fonte de preços informada é incompatível com compras governamentais - B11.01a05",
"***")))))</f>
        <v>***</v>
      </c>
      <c r="Y995" s="119" t="str">
        <f t="shared" ref="Y995" si="3532" xml:space="preserve">
IF(AND(I995="Compras governamentais",K995&lt;&gt;"",L995="Mídia especializada"),"Erro: a fonte de preços informada é incompatível com compras governamentais - B12.01a05",
IF(AND(I996="Compras governamentais",K996&lt;&gt;"",L996="Mídia especializada"),"Erro: a fonte de preços informada é incompatível com compras governamentais - B12.01a05",
IF(AND(I997="Compras governamentais",K997&lt;&gt;"",L997="Mídia especializada"),"Erro: a fonte de preços informada é incompatível com compras governamentais - B12.01a05",
IF(AND(I998="Compras governamentais",K998&lt;&gt;"",L998="Mídia especializada"),"Erro: a fonte de preços informada é incompatível com compras governamentais - B12.01a05",
IF(AND(I999="Compras governamentais",K999&lt;&gt;"",L999="Mídia especializada"),"Erro: a fonte de preços informada é incompatível com compras governamentais - B12.01a05",
"***")))))</f>
        <v>***</v>
      </c>
      <c r="Z995" s="119" t="str">
        <f t="shared" ref="Z995" si="3533" xml:space="preserve">
IF(AND(I996&lt;&gt;"",OR(I995="")),"Erro: há linhas sendo puladas - B13.01a04",
IF(AND(I997&lt;&gt;"",OR(I995="",I996="")),"Erro: há linhas sendo puladas - B13.01a04",
IF(AND(I998&lt;&gt;"",OR(I995="",I996="",I997="")),"Erro: há linhas sendo puladas - B13.01a04",
IF(AND(I999&lt;&gt;"",OR(I995="",I996="",I997="",I998="")),"Erro: há linhas sendo puladas - B13.01a04",
"***"))))</f>
        <v>***</v>
      </c>
      <c r="AA995" s="119" t="str">
        <f t="shared" ref="AA995" si="3534" xml:space="preserve">
IF(AND(K996&lt;&gt;"",OR(K995="")),"Erro: há linhas sendo puladas - B14.01a05",
IF(AND(K997&lt;&gt;"",OR(K995="",K996="")),"Erro: há linhas sendo puladas - B14.01a05",
IF(AND(K998&lt;&gt;"",OR(K995="",K996="",K997="")),"Erro: há linhas sendo puladas - B14.01a05",
IF(AND(K999&lt;&gt;"",OR(K995="",K996="",K997="",K998="")),"Erro: há linhas sendo puladas - B14.01a05",
"***"))))</f>
        <v>***</v>
      </c>
      <c r="AB995" s="119" t="str">
        <f t="shared" ref="AB995" si="3535" xml:space="preserve">
IF(AND(L996&lt;&gt;"",OR(L995="")),"Erro: há linhas sendo puladas - B15.01a05",
IF(AND(L997&lt;&gt;"",OR(L995="",L996="")),"Erro: há linhas sendo puladas - B15.01a05",
IF(AND(L998&lt;&gt;"",OR(L995="",L996="",L997="")),"Erro: há linhas sendo puladas - B15.01a05",
IF(AND(L999&lt;&gt;"",OR(L995="",L996="",L997="",L998="")),"Erro: há linhas sendo puladas - B15.01a05",
"***"))))</f>
        <v>***</v>
      </c>
      <c r="AC995" s="119" t="str">
        <f t="shared" ref="AC995" si="3536" xml:space="preserve">
IF(AND(M996&lt;&gt;"",OR(M995="")),"Erro: há linhas sendo puladas - B16.01a05",
IF(AND(M997&lt;&gt;"",OR(M995="",M996="")),"Erro: há linhas sendo puladas - B16.01a05",
IF(AND(M998&lt;&gt;"",OR(M995="",M996="",M997="")),"Erro: há linhas sendo puladas - B16.01a05",
IF(AND(M999&lt;&gt;"",OR(M995="",M996="",M997="",M998="")),"Erro: há linhas sendo puladas - B16.01a05",
"***"))))</f>
        <v>***</v>
      </c>
      <c r="AD995" s="131" t="str">
        <f t="shared" ref="AD995" si="3537" xml:space="preserve">
IF(T995&lt;&gt;"Preenchimento correto","",
IF(K995="","",
IF(M995="Não válido","",
K995)))</f>
        <v/>
      </c>
    </row>
    <row r="996" spans="1:30" ht="15" customHeight="1">
      <c r="A996" s="291"/>
      <c r="B996" s="216"/>
      <c r="C996" s="217"/>
      <c r="D996" s="218"/>
      <c r="E996" s="219"/>
      <c r="F996" s="220"/>
      <c r="G996" s="221"/>
      <c r="H996" s="35">
        <v>2</v>
      </c>
      <c r="I996" s="172"/>
      <c r="J996" s="36" t="str">
        <f xml:space="preserve">
IF(I996="","",
VLOOKUP(I996,'BD EMPRES'!$B$8:$C$507,2,FALSE))</f>
        <v/>
      </c>
      <c r="K996" s="178"/>
      <c r="L996" s="179"/>
      <c r="M996" s="179"/>
      <c r="N996" s="180"/>
      <c r="O996" s="223"/>
      <c r="P996" s="228"/>
      <c r="Q996" s="230"/>
      <c r="R996" s="232"/>
      <c r="S996" s="234"/>
      <c r="T996" s="236"/>
      <c r="U996" s="23"/>
      <c r="V996" s="122"/>
      <c r="W996" s="118"/>
      <c r="X996" s="118"/>
      <c r="Y996" s="118"/>
      <c r="Z996" s="118"/>
      <c r="AA996" s="118"/>
      <c r="AB996" s="118"/>
      <c r="AC996" s="118"/>
      <c r="AD996" s="132" t="str">
        <f t="shared" ref="AD996" si="3538" xml:space="preserve">
IF(T995&lt;&gt;"Preenchimento correto","",
IF(K996="","",
IF(M996="Não válido","",
K996)))</f>
        <v/>
      </c>
    </row>
    <row r="997" spans="1:30" ht="15" customHeight="1">
      <c r="A997" s="291"/>
      <c r="B997" s="216"/>
      <c r="C997" s="217"/>
      <c r="D997" s="218"/>
      <c r="E997" s="219"/>
      <c r="F997" s="220"/>
      <c r="G997" s="221"/>
      <c r="H997" s="35">
        <v>3</v>
      </c>
      <c r="I997" s="172"/>
      <c r="J997" s="36" t="str">
        <f xml:space="preserve">
IF(I997="","",
VLOOKUP(I997,'BD EMPRES'!$B$8:$C$507,2,FALSE))</f>
        <v/>
      </c>
      <c r="K997" s="178"/>
      <c r="L997" s="179"/>
      <c r="M997" s="179"/>
      <c r="N997" s="180"/>
      <c r="O997" s="223"/>
      <c r="P997" s="228"/>
      <c r="Q997" s="230"/>
      <c r="R997" s="232"/>
      <c r="S997" s="234"/>
      <c r="T997" s="236"/>
      <c r="U997" s="23"/>
      <c r="V997" s="122"/>
      <c r="W997" s="118"/>
      <c r="X997" s="118"/>
      <c r="Y997" s="118"/>
      <c r="Z997" s="118"/>
      <c r="AA997" s="118"/>
      <c r="AB997" s="118"/>
      <c r="AC997" s="118"/>
      <c r="AD997" s="132" t="str">
        <f t="shared" ref="AD997" si="3539" xml:space="preserve">
IF(T995&lt;&gt;"Preenchimento correto","",
IF(K997="","",
IF(M997="Não válido","",
K997)))</f>
        <v/>
      </c>
    </row>
    <row r="998" spans="1:30" ht="15" customHeight="1">
      <c r="A998" s="291"/>
      <c r="B998" s="216"/>
      <c r="C998" s="217"/>
      <c r="D998" s="218"/>
      <c r="E998" s="219"/>
      <c r="F998" s="220"/>
      <c r="G998" s="221"/>
      <c r="H998" s="35">
        <v>4</v>
      </c>
      <c r="I998" s="172"/>
      <c r="J998" s="36" t="str">
        <f xml:space="preserve">
IF(I998="","",
VLOOKUP(I998,'BD EMPRES'!$B$8:$C$507,2,FALSE))</f>
        <v/>
      </c>
      <c r="K998" s="178"/>
      <c r="L998" s="179"/>
      <c r="M998" s="179"/>
      <c r="N998" s="180"/>
      <c r="O998" s="223"/>
      <c r="P998" s="228"/>
      <c r="Q998" s="230"/>
      <c r="R998" s="232"/>
      <c r="S998" s="234"/>
      <c r="T998" s="236"/>
      <c r="U998" s="23"/>
      <c r="V998" s="122"/>
      <c r="W998" s="118"/>
      <c r="X998" s="118"/>
      <c r="Y998" s="118"/>
      <c r="Z998" s="118"/>
      <c r="AA998" s="118"/>
      <c r="AB998" s="118"/>
      <c r="AC998" s="118"/>
      <c r="AD998" s="132" t="str">
        <f t="shared" ref="AD998" si="3540" xml:space="preserve">
IF(T995&lt;&gt;"Preenchimento correto","",
IF(K998="","",
IF(M998="Não válido","",
K998)))</f>
        <v/>
      </c>
    </row>
    <row r="999" spans="1:30" ht="15" customHeight="1">
      <c r="A999" s="292"/>
      <c r="B999" s="216"/>
      <c r="C999" s="217"/>
      <c r="D999" s="218"/>
      <c r="E999" s="219"/>
      <c r="F999" s="220"/>
      <c r="G999" s="221"/>
      <c r="H999" s="37">
        <v>5</v>
      </c>
      <c r="I999" s="172"/>
      <c r="J999" s="38" t="str">
        <f xml:space="preserve">
IF(I999="","",
VLOOKUP(I999,'BD EMPRES'!$B$8:$C$507,2,FALSE))</f>
        <v/>
      </c>
      <c r="K999" s="183"/>
      <c r="L999" s="181"/>
      <c r="M999" s="181"/>
      <c r="N999" s="182"/>
      <c r="O999" s="224"/>
      <c r="P999" s="228"/>
      <c r="Q999" s="230"/>
      <c r="R999" s="232"/>
      <c r="S999" s="234"/>
      <c r="T999" s="236"/>
      <c r="U999" s="23"/>
      <c r="V999" s="133"/>
      <c r="W999" s="134"/>
      <c r="X999" s="134"/>
      <c r="Y999" s="134"/>
      <c r="Z999" s="134"/>
      <c r="AA999" s="134"/>
      <c r="AB999" s="134"/>
      <c r="AC999" s="134"/>
      <c r="AD999" s="135" t="str">
        <f t="shared" ref="AD999" si="3541" xml:space="preserve">
IF(T995&gt;"Preenchimento correto","",
IF(K999="","",
IF(M999="Não válido","",
K999)))</f>
        <v/>
      </c>
    </row>
    <row r="1000" spans="1:30" ht="15" customHeight="1">
      <c r="A1000" s="290"/>
      <c r="B1000" s="216" t="str">
        <f>IF(OR('BD ITEM'!$Q210&lt;&gt;"Preenchimento correto"),"",'BD ITEM'!B210)</f>
        <v/>
      </c>
      <c r="C1000" s="217" t="str">
        <f>IF(OR('BD ITEM'!$Q210&lt;&gt;"Preenchimento correto"),"",'BD ITEM'!C210)</f>
        <v/>
      </c>
      <c r="D1000" s="218" t="str">
        <f>IF(OR('BD ITEM'!$Q210&lt;&gt;"Preenchimento correto"),"",'BD ITEM'!D210)</f>
        <v/>
      </c>
      <c r="E1000" s="219" t="str">
        <f>IF(OR('BD ITEM'!$Q210&lt;&gt;"Preenchimento correto"),"",'BD ITEM'!J210)</f>
        <v/>
      </c>
      <c r="F1000" s="220" t="str">
        <f>IF(OR('BD ITEM'!$Q210&lt;&gt;"Preenchimento correto"),"",'BD ITEM'!K210)</f>
        <v/>
      </c>
      <c r="G1000" s="221" t="str">
        <f>IF(OR('BD ITEM'!$Q210&lt;&gt;"Preenchimento correto"),"",'BD ITEM'!L210)</f>
        <v/>
      </c>
      <c r="H1000" s="39">
        <v>1</v>
      </c>
      <c r="I1000" s="173"/>
      <c r="J1000" s="34" t="str">
        <f xml:space="preserve">
IF(I1000="","",
VLOOKUP(I1000,'BD EMPRES'!$B$8:$C$507,2,FALSE))</f>
        <v/>
      </c>
      <c r="K1000" s="175"/>
      <c r="L1000" s="176"/>
      <c r="M1000" s="176"/>
      <c r="N1000" s="177"/>
      <c r="O1000" s="222"/>
      <c r="P1000" s="228" t="str">
        <f t="shared" ref="P1000" si="3542" xml:space="preserve">
IF(AND(K1000="",K1001="",K1002="",K1003="",K1004=""),"",
COUNTIFS(K1000:K1004,"&lt;&gt;""",M1000:M1004,"=Válido"))</f>
        <v/>
      </c>
      <c r="Q1000" s="230" t="str">
        <f t="shared" ref="Q1000" si="3543" xml:space="preserve">
IF(T1000&lt;&gt;"Preenchimento correto","",
IF(P1000=1,0,
IF(P1000=0,"",
IF(P1000="","",
ROUND(_xlfn.STDEV.S(AD1000:AD1004)/AVERAGE(AD1000:AD1004),4)))))</f>
        <v/>
      </c>
      <c r="R1000" s="232" t="str">
        <f t="shared" ref="R1000" si="3544" xml:space="preserve">
IF(T1000&lt;&gt;"Preenchimento correto","",
IF(P1000="","",
IF(P1000=0,"",
IF(O1000="","",
IF(O1000="Menor valor",MIN(AD1000:AD1004),
IF(AND(O1000="Tend. central",Q1000&lt;=0.25),ROUND(AVERAGE(AD1000:AD1004),2),
IF(AND(O1000="Tend. central",Q1000&gt;0.25),ROUND(MEDIAN(AD1000:AD1004),2))))))))</f>
        <v/>
      </c>
      <c r="S1000" s="234" t="str">
        <f t="shared" ref="S1000" si="3545" xml:space="preserve">
IF(T1000&lt;&gt;"Preenchimento correto","",
IF(O1000="","",
IF(P1000="","",
IF(P1000=0,"",
IF(OR(G1000="",R1000=""),"",
G1000*R1000)))))</f>
        <v/>
      </c>
      <c r="T1000" s="236" t="str">
        <f t="shared" ref="T1000" si="3546" xml:space="preserve">
IF(AND(A1000="",B1000="",I1000="",I1001="",I1002="",I1003="",I1004="",K1000="",K1001="",K1002="",K1003="",K1004="",L1000="",L1001="",L1002="",L1003="",L1004="",M1000="",M1001="",M1002="",M1003="",M1004="",O1000=""),"",
IF(A1000="","Preenchimento incompleto: falta informar o ID SEC - B01.01",
IF(AND(A1000&lt;&gt;"",B1000&lt;&gt;"",I1000="",I1001="",I1002="",I1003="",I1004="",K1000="",K1001="",K1002="",K1003="",K1004="",L1000="",L1001="",L1002="",L1003="",L1004="",M1000="",M1001="",M1002="",M1003="",M1004="",O1000=""),"Preenchimento incompleto: item sem nenhuma informação de empresa e preço e fonte de preço e validade do orçamento e modalidade de cálculo - B02.01",
IF(AND(B1000="",OR(I1000&lt;&gt;"",I1001&lt;&gt;"",I1002&lt;&gt;"",I1003&lt;&gt;"",I1004&lt;&gt;"",K1000&lt;&gt;"",K1001&lt;&gt;"",K1002&lt;&gt;"",K1003&lt;&gt;"",K1004&lt;&gt;"",L1000&lt;&gt;"",L1001&lt;&gt;"",L1002&lt;&gt;"",L1003&lt;&gt;"",L1004&lt;&gt;"",M1000&lt;&gt;"",M1001&lt;&gt;"",M1002&lt;&gt;"",M1003&lt;&gt;"",M1004&lt;&gt;"",O1000&lt;&gt;"")),"Erro: há empresa(s) e/ou preço(s) e/ou fonte(s) de preço e/ou validade(s) do orçamento e/ou modalidade de cálculo informados para item inexistente - B03.01",
IF(AND(I1000&lt;&gt;"",OR(K1000="",L1000="",M1000="",O1000="")),"Preenchimento incompleto: empresa sem preço e(ou) fonte de preço e(ou) validade do orçamento e(ou) modalidade de cálculo associados - B04.01",
IF(AND(I1001&lt;&gt;"",OR(K1001="",L1001="",M1001="",O1000="")),"Preenchimento incompleto: empresa sem preço e(ou) fonte de preço e(ou) validade do orçamento e(ou) modalidade de cálculo associados - B04.02",
IF(AND(I1002&lt;&gt;"",OR(K1002="",L1002="",M1002="",O1000="")),"Preenchimento incompleto: empresa sem preço e(ou) fonte de preço e(ou) validade do orçamento e(ou) modalidade de cálculo associados - B04.03",
IF(AND(I1003&lt;&gt;"",OR(K1003="",L1003="",M1003="",O1000="")),"Preenchimento incompleto: empresa sem preço e(ou) fonte de preço e(ou) validade do orçamento e(ou) modalidade de cálculo associados - B04.04",
IF(AND(I1004&lt;&gt;"",OR(K1004="",L1004="",M1004="",O1000="")),"Preenchimento incompleto: empresa sem preço e(ou) fonte de preço e(ou) validade do orçamento e(ou) modalidade de cálculo associados - B04.05",
IF(AND(K1000&lt;&gt;"",OR(I1000="",L1000="",M1000="",O1000="")),"Preenchimento incompleto: preço sem empresa e(ou) fonte do preço associados e(ou) validade do orçamento e(ou) modalidade de cálculo associados - B05.01",
IF(AND(K1001&lt;&gt;"",OR(I1001="",L1001="",M1001="",O1000="")),"Preenchimento incompleto: preço sem empresa e(ou) fonte do preço associados e(ou) validade do orçamento e(ou) modalidade de cálculo associados - B05.02",
IF(AND(K1002&lt;&gt;"",OR(I1002="",L1002="",M1002="",O1000="")),"Preenchimento incompleto: preço sem empresa e(ou) fonte do preço associados e(ou) validade do orçamento e(ou) modalidade de cálculo associados - B05.03",
IF(AND(K1003&lt;&gt;"",OR(I1003="",L1003="",M1003="",O1000="")),"Preenchimento incompleto: preço sem empresa e(ou) fonte do preço associados e(ou) validade do orçamento e(ou) modalidade de cálculo associados - B05.04",
IF(AND(K1004&lt;&gt;"",OR(I1004="",L1004="",M1004="",O1000="")),"Preenchimento incompleto: preço sem empresa e(ou) fonte do preço associados e(ou) validade do orçamento e(ou) modalidade de cálculo associados - B05.05",
IF(AND(L1000&lt;&gt;"",OR(K1000="",I1000="",M1000="",O1000="")),"Preenchimento incompleto: fonte do preço sem empresa e(ou) preço associados e(ou) validade do orçamento e(ou) modalidade de cálculo associados - B06.01",
IF(AND(L1001&lt;&gt;"",OR(K1001="",I1001="",M1001="",O1000="")),"Preenchimento incompleto: fonte do preço sem empresa e(ou) preço associados e(ou) validade do orçamento e(ou) modalidade de cálculo associados - B06.02",
IF(AND(L1002&lt;&gt;"",OR(K1002="",I1002="",M1002="",O1000="")),"Preenchimento incompleto: fonte do preço sem empresa e(ou) preço associados e(ou) validade do orçamento e(ou) modalidade de cálculo associados - B06.03",
IF(AND(L1003&lt;&gt;"",OR(K1003="",I1003="",M1003="",O1000="")),"Preenchimento incompleto: fonte do preço sem empresa e(ou) preço associados e(ou) validade do orçamento e(ou) modalidade de cálculo associados - B06.04",
IF(AND(L1004&lt;&gt;"",OR(K1004="",I1004="",M1004="",O1000="")),"Preenchimento incompleto: fonte do preço sem empresa e(ou) preço associados e(ou) validade do orçamento e(ou) modalidade de cálculo associados - B06.05",
IF(AND(M1000&lt;&gt;"",OR(K1000="",I1000="",L1000="",O1000="")),"Preenchimento incompleto: validade do orçamento sem empresa e(ou) preço associados e(ou) fonte do preço e(ou) modalidade de cálculo associados - B07.01",
IF(AND(M1001&lt;&gt;"",OR(K1001="",I1001="",L1001="",O1000="")),"Preenchimento incompleto: validade do orçamento sem empresa e(ou) preço associados e(ou) fonte do preço e(ou) modalidade de cálculo associados - B07.02",
IF(AND(M1002&lt;&gt;"",OR(K1002="",I1002="",L1002="",O1000="")),"Preenchimento incompleto: validade do orçamento sem empresa e(ou) preço associados e(ou) fonte do preço e(ou) modalidade de cálculo associados - B07.03",
IF(AND(M1003&lt;&gt;"",OR(K1003="",I1003="",L1003="",O1000="")),"Preenchimento incompleto: validade do orçamento sem empresa e(ou) preço associados e(ou) fonte do preço e(ou) modalidade de cálculo associados - B07.04",
IF(AND(M1004&lt;&gt;"",OR(K1004="",I1004="",L1004="",O1000="")),"Preenchimento incompleto: validade do orçamento sem empresa e(ou) preço associados e(ou) fonte do preço e(ou) modalidade de cálculo associados - B07.05",
IF(O1000="","Preenchimento incompleto: modalidade de cálculo não informada - B08.01",
IF(V1000="Erro: há repetição de empresa de mídia especializada para o item sendo precificado - B09.01a05","Erro: há repetição de empresa de mídia especializada para o item sendo precificado - B09.01a05",
IF(W1000="Erro: há repetição de empresa de orçamento de empresa para o item sendo precificado - B10.01a05","Erro: há repetição de empresa de orçamento de empresa para o item sendo precificado - B10.01a05",
IF(X1000="Erro: a fonte de preços informada é incompatível com compras governamentais - B11.01a05","Erro: a fonte de preços informada é incompatível com compras governamentais - B11.01a05",
IF(Y1000="Erro: a fonte de preços informada é incompatível com compras governamentais - B12.01a05","Erro: a fonte de preços informada é incompatível com compras governamentais - B12.01a05",
IF(Z1000="Erro: há linhas sendo puladas - B13.01a04","Erro: há linhas sendo puladas - B13.01a04",
IF(AA1000="Erro: há linhas sendo puladas - B14.01a05","Erro: há linhas sendo puladas - B14.01a05",
IF(AB1000="Erro: há linhas sendo puladas - B15.01a05","Erro: há linhas sendo puladas - B15.01a05",
IF(AC1000="Erro: há linhas sendo puladas - B16.01a05","Erro: há linhas sendo puladas - B16.01a05",
IF(AND(P1000&lt;&gt;"",P1000=0),"Preenchimento incompleto: número de propostas válidas igual a zero - B17.01",
"Preenchimento correto"))))))))))))))))))))))))))))))))))</f>
        <v/>
      </c>
      <c r="U1000" s="23"/>
      <c r="V1000" s="121" t="str">
        <f t="shared" ref="V1000" si="3547" xml:space="preserve">
IF(COUNTIFS(I1000:I1004,I1000,L1000:L1004,"=Mídia especializada")&gt;1,"Erro: há repetição de empresa de mídia especializada para o item sendo precificado - B09.01a05",
IF(COUNTIFS(I1000:I1004,I1001,L1000:L1004,"=Mídia especializada")&gt;1,"Erro: há repetição de empresa de mídia especializada para o item sendo precificado - B09.01a05",
IF(COUNTIFS(I1000:I1004,I1002,L1000:L1004,"=Mídia especializada")&gt;1,"Erro: há repetição de empresa de mídia especializada para o item sendo precificado - B09.01a05",
IF(COUNTIFS(I1000:I1004,I1003,L1000:L1004,"=Mídia especializada")&gt;1,"Erro: há repetição de empresa de mídia especializada para o item sendo precificado - B09.01a05",
IF(COUNTIFS(I1000:I1004,I1004,L1000:L1004,"=Mídia especializada")&gt;1,"Erro: há repetição de empresa de mídia especializada para o item sendo precificado - B09.01a05",
"***")))))</f>
        <v>***</v>
      </c>
      <c r="W1000" s="119" t="str">
        <f t="shared" ref="W1000" si="3548" xml:space="preserve">
IF(COUNTIFS(I1000:I1004,I1000,L1000:L1004,"=Orçamento de empresa")&gt;1,"Erro: há repetição de empresa de orçamento de empresa para o item sendo precificado - B10.01a05",
IF(COUNTIFS(I1000:I1004,I1001,L1000:L1004,"=Orçamento de empresa")&gt;1,"Erro: há repetição de empresa de orçamento de empresa para o item sendo precificado - B10.01a05",
IF(COUNTIFS(I1000:I1004,I1002,L1000:L1004,"=Orçamento de empresa")&gt;1,"Erro: há repetição de empresa de orçamento de empresa para o item sendo precificado - B10.01a05",
IF(COUNTIFS(I1000:I1004,I1003,L1000:L1004,"=Orçamento de empresa")&gt;1,"Erro: há repetição de empresa de orçamento de empresa para o item sendo precificado - B10.01a05",
IF(COUNTIFS(I1000:I1004,I1004,L1000:L1004,"=Orçamento de empresa")&gt;1,"Erro: há repetição de empresa de orçamento de empresa para o item sendo precificado - B10.01a05",
"***")))))</f>
        <v>***</v>
      </c>
      <c r="X1000" s="119" t="str">
        <f t="shared" ref="X1000" si="3549" xml:space="preserve">
IF(AND(I1000="Compras governamentais",K1000&lt;&gt;"",L1000="Orçamento de empresa"),"Erro: a fonte de preços informada é incompatível com compras governamentais - B11.01a05",
IF(AND(I1001="Compras governamentais",K1001&lt;&gt;"",L1001="Orçamento de empresa"),"Erro: a fonte de preços informada é incompatível com compras governamentais - B11.01a05",
IF(AND(I1002="Compras governamentais",K1002&lt;&gt;"",L1002="Orçamento de empresa"),"Erro: a fonte de preços informada é incompatível com compras governamentais - B11.01a05",
IF(AND(I1003="Compras governamentais",K1003&lt;&gt;"",L1003="Orçamento de empresa"),"Erro: a fonte de preços informada é incompatível com compras governamentais - B11.01a05",
IF(AND(I1004="Compras governamentais",K1004&lt;&gt;"",L1004="Orçamento de empresa"),"Erro: a fonte de preços informada é incompatível com compras governamentais - B11.01a05",
"***")))))</f>
        <v>***</v>
      </c>
      <c r="Y1000" s="119" t="str">
        <f t="shared" ref="Y1000" si="3550" xml:space="preserve">
IF(AND(I1000="Compras governamentais",K1000&lt;&gt;"",L1000="Mídia especializada"),"Erro: a fonte de preços informada é incompatível com compras governamentais - B12.01a05",
IF(AND(I1001="Compras governamentais",K1001&lt;&gt;"",L1001="Mídia especializada"),"Erro: a fonte de preços informada é incompatível com compras governamentais - B12.01a05",
IF(AND(I1002="Compras governamentais",K1002&lt;&gt;"",L1002="Mídia especializada"),"Erro: a fonte de preços informada é incompatível com compras governamentais - B12.01a05",
IF(AND(I1003="Compras governamentais",K1003&lt;&gt;"",L1003="Mídia especializada"),"Erro: a fonte de preços informada é incompatível com compras governamentais - B12.01a05",
IF(AND(I1004="Compras governamentais",K1004&lt;&gt;"",L1004="Mídia especializada"),"Erro: a fonte de preços informada é incompatível com compras governamentais - B12.01a05",
"***")))))</f>
        <v>***</v>
      </c>
      <c r="Z1000" s="119" t="str">
        <f t="shared" ref="Z1000" si="3551" xml:space="preserve">
IF(AND(I1001&lt;&gt;"",OR(I1000="")),"Erro: há linhas sendo puladas - B13.01a04",
IF(AND(I1002&lt;&gt;"",OR(I1000="",I1001="")),"Erro: há linhas sendo puladas - B13.01a04",
IF(AND(I1003&lt;&gt;"",OR(I1000="",I1001="",I1002="")),"Erro: há linhas sendo puladas - B13.01a04",
IF(AND(I1004&lt;&gt;"",OR(I1000="",I1001="",I1002="",I1003="")),"Erro: há linhas sendo puladas - B13.01a04",
"***"))))</f>
        <v>***</v>
      </c>
      <c r="AA1000" s="119" t="str">
        <f t="shared" ref="AA1000" si="3552" xml:space="preserve">
IF(AND(K1001&lt;&gt;"",OR(K1000="")),"Erro: há linhas sendo puladas - B14.01a05",
IF(AND(K1002&lt;&gt;"",OR(K1000="",K1001="")),"Erro: há linhas sendo puladas - B14.01a05",
IF(AND(K1003&lt;&gt;"",OR(K1000="",K1001="",K1002="")),"Erro: há linhas sendo puladas - B14.01a05",
IF(AND(K1004&lt;&gt;"",OR(K1000="",K1001="",K1002="",K1003="")),"Erro: há linhas sendo puladas - B14.01a05",
"***"))))</f>
        <v>***</v>
      </c>
      <c r="AB1000" s="119" t="str">
        <f t="shared" ref="AB1000" si="3553" xml:space="preserve">
IF(AND(L1001&lt;&gt;"",OR(L1000="")),"Erro: há linhas sendo puladas - B15.01a05",
IF(AND(L1002&lt;&gt;"",OR(L1000="",L1001="")),"Erro: há linhas sendo puladas - B15.01a05",
IF(AND(L1003&lt;&gt;"",OR(L1000="",L1001="",L1002="")),"Erro: há linhas sendo puladas - B15.01a05",
IF(AND(L1004&lt;&gt;"",OR(L1000="",L1001="",L1002="",L1003="")),"Erro: há linhas sendo puladas - B15.01a05",
"***"))))</f>
        <v>***</v>
      </c>
      <c r="AC1000" s="119" t="str">
        <f t="shared" ref="AC1000" si="3554" xml:space="preserve">
IF(AND(M1001&lt;&gt;"",OR(M1000="")),"Erro: há linhas sendo puladas - B16.01a05",
IF(AND(M1002&lt;&gt;"",OR(M1000="",M1001="")),"Erro: há linhas sendo puladas - B16.01a05",
IF(AND(M1003&lt;&gt;"",OR(M1000="",M1001="",M1002="")),"Erro: há linhas sendo puladas - B16.01a05",
IF(AND(M1004&lt;&gt;"",OR(M1000="",M1001="",M1002="",M1003="")),"Erro: há linhas sendo puladas - B16.01a05",
"***"))))</f>
        <v>***</v>
      </c>
      <c r="AD1000" s="131" t="str">
        <f t="shared" ref="AD1000" si="3555" xml:space="preserve">
IF(T1000&lt;&gt;"Preenchimento correto","",
IF(K1000="","",
IF(M1000="Não válido","",
K1000)))</f>
        <v/>
      </c>
    </row>
    <row r="1001" spans="1:30" ht="15" customHeight="1">
      <c r="A1001" s="291"/>
      <c r="B1001" s="216"/>
      <c r="C1001" s="217"/>
      <c r="D1001" s="218"/>
      <c r="E1001" s="219"/>
      <c r="F1001" s="220"/>
      <c r="G1001" s="221"/>
      <c r="H1001" s="35">
        <v>2</v>
      </c>
      <c r="I1001" s="172"/>
      <c r="J1001" s="36" t="str">
        <f xml:space="preserve">
IF(I1001="","",
VLOOKUP(I1001,'BD EMPRES'!$B$8:$C$507,2,FALSE))</f>
        <v/>
      </c>
      <c r="K1001" s="178"/>
      <c r="L1001" s="179"/>
      <c r="M1001" s="179"/>
      <c r="N1001" s="180"/>
      <c r="O1001" s="223"/>
      <c r="P1001" s="228"/>
      <c r="Q1001" s="230"/>
      <c r="R1001" s="232"/>
      <c r="S1001" s="234"/>
      <c r="T1001" s="236"/>
      <c r="U1001" s="23"/>
      <c r="V1001" s="122"/>
      <c r="W1001" s="118"/>
      <c r="X1001" s="118"/>
      <c r="Y1001" s="118"/>
      <c r="Z1001" s="118"/>
      <c r="AA1001" s="118"/>
      <c r="AB1001" s="118"/>
      <c r="AC1001" s="118"/>
      <c r="AD1001" s="132" t="str">
        <f t="shared" ref="AD1001" si="3556" xml:space="preserve">
IF(T1000&lt;&gt;"Preenchimento correto","",
IF(K1001="","",
IF(M1001="Não válido","",
K1001)))</f>
        <v/>
      </c>
    </row>
    <row r="1002" spans="1:30" ht="15" customHeight="1">
      <c r="A1002" s="291"/>
      <c r="B1002" s="216"/>
      <c r="C1002" s="217"/>
      <c r="D1002" s="218"/>
      <c r="E1002" s="219"/>
      <c r="F1002" s="220"/>
      <c r="G1002" s="221"/>
      <c r="H1002" s="35">
        <v>3</v>
      </c>
      <c r="I1002" s="172"/>
      <c r="J1002" s="36" t="str">
        <f xml:space="preserve">
IF(I1002="","",
VLOOKUP(I1002,'BD EMPRES'!$B$8:$C$507,2,FALSE))</f>
        <v/>
      </c>
      <c r="K1002" s="178"/>
      <c r="L1002" s="179"/>
      <c r="M1002" s="179"/>
      <c r="N1002" s="180"/>
      <c r="O1002" s="223"/>
      <c r="P1002" s="228"/>
      <c r="Q1002" s="230"/>
      <c r="R1002" s="232"/>
      <c r="S1002" s="234"/>
      <c r="T1002" s="236"/>
      <c r="U1002" s="23"/>
      <c r="V1002" s="122"/>
      <c r="W1002" s="118"/>
      <c r="X1002" s="118"/>
      <c r="Y1002" s="118"/>
      <c r="Z1002" s="118"/>
      <c r="AA1002" s="118"/>
      <c r="AB1002" s="118"/>
      <c r="AC1002" s="118"/>
      <c r="AD1002" s="132" t="str">
        <f t="shared" ref="AD1002" si="3557" xml:space="preserve">
IF(T1000&lt;&gt;"Preenchimento correto","",
IF(K1002="","",
IF(M1002="Não válido","",
K1002)))</f>
        <v/>
      </c>
    </row>
    <row r="1003" spans="1:30" ht="15" customHeight="1">
      <c r="A1003" s="291"/>
      <c r="B1003" s="216"/>
      <c r="C1003" s="217"/>
      <c r="D1003" s="218"/>
      <c r="E1003" s="219"/>
      <c r="F1003" s="220"/>
      <c r="G1003" s="221"/>
      <c r="H1003" s="35">
        <v>4</v>
      </c>
      <c r="I1003" s="172"/>
      <c r="J1003" s="36" t="str">
        <f xml:space="preserve">
IF(I1003="","",
VLOOKUP(I1003,'BD EMPRES'!$B$8:$C$507,2,FALSE))</f>
        <v/>
      </c>
      <c r="K1003" s="178"/>
      <c r="L1003" s="179"/>
      <c r="M1003" s="179"/>
      <c r="N1003" s="180"/>
      <c r="O1003" s="223"/>
      <c r="P1003" s="228"/>
      <c r="Q1003" s="230"/>
      <c r="R1003" s="232"/>
      <c r="S1003" s="234"/>
      <c r="T1003" s="236"/>
      <c r="U1003" s="23"/>
      <c r="V1003" s="122"/>
      <c r="W1003" s="118"/>
      <c r="X1003" s="118"/>
      <c r="Y1003" s="118"/>
      <c r="Z1003" s="118"/>
      <c r="AA1003" s="118"/>
      <c r="AB1003" s="118"/>
      <c r="AC1003" s="118"/>
      <c r="AD1003" s="132" t="str">
        <f t="shared" ref="AD1003" si="3558" xml:space="preserve">
IF(T1000&lt;&gt;"Preenchimento correto","",
IF(K1003="","",
IF(M1003="Não válido","",
K1003)))</f>
        <v/>
      </c>
    </row>
    <row r="1004" spans="1:30" ht="15" customHeight="1">
      <c r="A1004" s="292"/>
      <c r="B1004" s="216"/>
      <c r="C1004" s="217"/>
      <c r="D1004" s="218"/>
      <c r="E1004" s="219"/>
      <c r="F1004" s="220"/>
      <c r="G1004" s="221"/>
      <c r="H1004" s="37">
        <v>5</v>
      </c>
      <c r="I1004" s="172"/>
      <c r="J1004" s="38" t="str">
        <f xml:space="preserve">
IF(I1004="","",
VLOOKUP(I1004,'BD EMPRES'!$B$8:$C$507,2,FALSE))</f>
        <v/>
      </c>
      <c r="K1004" s="183"/>
      <c r="L1004" s="181"/>
      <c r="M1004" s="181"/>
      <c r="N1004" s="182"/>
      <c r="O1004" s="224"/>
      <c r="P1004" s="228"/>
      <c r="Q1004" s="230"/>
      <c r="R1004" s="232"/>
      <c r="S1004" s="234"/>
      <c r="T1004" s="236"/>
      <c r="U1004" s="23"/>
      <c r="V1004" s="133"/>
      <c r="W1004" s="134"/>
      <c r="X1004" s="134"/>
      <c r="Y1004" s="134"/>
      <c r="Z1004" s="134"/>
      <c r="AA1004" s="134"/>
      <c r="AB1004" s="134"/>
      <c r="AC1004" s="134"/>
      <c r="AD1004" s="135" t="str">
        <f t="shared" ref="AD1004" si="3559" xml:space="preserve">
IF(T1000&gt;"Preenchimento correto","",
IF(K1004="","",
IF(M1004="Não válido","",
K1004)))</f>
        <v/>
      </c>
    </row>
    <row r="1005" spans="1:30" ht="15" customHeight="1">
      <c r="A1005" s="290"/>
      <c r="B1005" s="216" t="str">
        <f>IF(OR('BD ITEM'!$Q211&lt;&gt;"Preenchimento correto"),"",'BD ITEM'!B211)</f>
        <v/>
      </c>
      <c r="C1005" s="217" t="str">
        <f>IF(OR('BD ITEM'!$Q211&lt;&gt;"Preenchimento correto"),"",'BD ITEM'!C211)</f>
        <v/>
      </c>
      <c r="D1005" s="218" t="str">
        <f>IF(OR('BD ITEM'!$Q211&lt;&gt;"Preenchimento correto"),"",'BD ITEM'!D211)</f>
        <v/>
      </c>
      <c r="E1005" s="219" t="str">
        <f>IF(OR('BD ITEM'!$Q211&lt;&gt;"Preenchimento correto"),"",'BD ITEM'!J211)</f>
        <v/>
      </c>
      <c r="F1005" s="220" t="str">
        <f>IF(OR('BD ITEM'!$Q211&lt;&gt;"Preenchimento correto"),"",'BD ITEM'!K211)</f>
        <v/>
      </c>
      <c r="G1005" s="221" t="str">
        <f>IF(OR('BD ITEM'!$Q211&lt;&gt;"Preenchimento correto"),"",'BD ITEM'!L211)</f>
        <v/>
      </c>
      <c r="H1005" s="39">
        <v>1</v>
      </c>
      <c r="I1005" s="173"/>
      <c r="J1005" s="34" t="str">
        <f xml:space="preserve">
IF(I1005="","",
VLOOKUP(I1005,'BD EMPRES'!$B$8:$C$507,2,FALSE))</f>
        <v/>
      </c>
      <c r="K1005" s="175"/>
      <c r="L1005" s="176"/>
      <c r="M1005" s="176"/>
      <c r="N1005" s="177"/>
      <c r="O1005" s="222"/>
      <c r="P1005" s="228" t="str">
        <f t="shared" ref="P1005" si="3560" xml:space="preserve">
IF(AND(K1005="",K1006="",K1007="",K1008="",K1009=""),"",
COUNTIFS(K1005:K1009,"&lt;&gt;""",M1005:M1009,"=Válido"))</f>
        <v/>
      </c>
      <c r="Q1005" s="230" t="str">
        <f t="shared" ref="Q1005" si="3561" xml:space="preserve">
IF(T1005&lt;&gt;"Preenchimento correto","",
IF(P1005=1,0,
IF(P1005=0,"",
IF(P1005="","",
ROUND(_xlfn.STDEV.S(AD1005:AD1009)/AVERAGE(AD1005:AD1009),4)))))</f>
        <v/>
      </c>
      <c r="R1005" s="232" t="str">
        <f t="shared" ref="R1005" si="3562" xml:space="preserve">
IF(T1005&lt;&gt;"Preenchimento correto","",
IF(P1005="","",
IF(P1005=0,"",
IF(O1005="","",
IF(O1005="Menor valor",MIN(AD1005:AD1009),
IF(AND(O1005="Tend. central",Q1005&lt;=0.25),ROUND(AVERAGE(AD1005:AD1009),2),
IF(AND(O1005="Tend. central",Q1005&gt;0.25),ROUND(MEDIAN(AD1005:AD1009),2))))))))</f>
        <v/>
      </c>
      <c r="S1005" s="234" t="str">
        <f t="shared" ref="S1005" si="3563" xml:space="preserve">
IF(T1005&lt;&gt;"Preenchimento correto","",
IF(O1005="","",
IF(P1005="","",
IF(P1005=0,"",
IF(OR(G1005="",R1005=""),"",
G1005*R1005)))))</f>
        <v/>
      </c>
      <c r="T1005" s="236" t="str">
        <f t="shared" ref="T1005" si="3564" xml:space="preserve">
IF(AND(A1005="",B1005="",I1005="",I1006="",I1007="",I1008="",I1009="",K1005="",K1006="",K1007="",K1008="",K1009="",L1005="",L1006="",L1007="",L1008="",L1009="",M1005="",M1006="",M1007="",M1008="",M1009="",O1005=""),"",
IF(A1005="","Preenchimento incompleto: falta informar o ID SEC - B01.01",
IF(AND(A1005&lt;&gt;"",B1005&lt;&gt;"",I1005="",I1006="",I1007="",I1008="",I1009="",K1005="",K1006="",K1007="",K1008="",K1009="",L1005="",L1006="",L1007="",L1008="",L1009="",M1005="",M1006="",M1007="",M1008="",M1009="",O1005=""),"Preenchimento incompleto: item sem nenhuma informação de empresa e preço e fonte de preço e validade do orçamento e modalidade de cálculo - B02.01",
IF(AND(B1005="",OR(I1005&lt;&gt;"",I1006&lt;&gt;"",I1007&lt;&gt;"",I1008&lt;&gt;"",I1009&lt;&gt;"",K1005&lt;&gt;"",K1006&lt;&gt;"",K1007&lt;&gt;"",K1008&lt;&gt;"",K1009&lt;&gt;"",L1005&lt;&gt;"",L1006&lt;&gt;"",L1007&lt;&gt;"",L1008&lt;&gt;"",L1009&lt;&gt;"",M1005&lt;&gt;"",M1006&lt;&gt;"",M1007&lt;&gt;"",M1008&lt;&gt;"",M1009&lt;&gt;"",O1005&lt;&gt;"")),"Erro: há empresa(s) e/ou preço(s) e/ou fonte(s) de preço e/ou validade(s) do orçamento e/ou modalidade de cálculo informados para item inexistente - B03.01",
IF(AND(I1005&lt;&gt;"",OR(K1005="",L1005="",M1005="",O1005="")),"Preenchimento incompleto: empresa sem preço e(ou) fonte de preço e(ou) validade do orçamento e(ou) modalidade de cálculo associados - B04.01",
IF(AND(I1006&lt;&gt;"",OR(K1006="",L1006="",M1006="",O1005="")),"Preenchimento incompleto: empresa sem preço e(ou) fonte de preço e(ou) validade do orçamento e(ou) modalidade de cálculo associados - B04.02",
IF(AND(I1007&lt;&gt;"",OR(K1007="",L1007="",M1007="",O1005="")),"Preenchimento incompleto: empresa sem preço e(ou) fonte de preço e(ou) validade do orçamento e(ou) modalidade de cálculo associados - B04.03",
IF(AND(I1008&lt;&gt;"",OR(K1008="",L1008="",M1008="",O1005="")),"Preenchimento incompleto: empresa sem preço e(ou) fonte de preço e(ou) validade do orçamento e(ou) modalidade de cálculo associados - B04.04",
IF(AND(I1009&lt;&gt;"",OR(K1009="",L1009="",M1009="",O1005="")),"Preenchimento incompleto: empresa sem preço e(ou) fonte de preço e(ou) validade do orçamento e(ou) modalidade de cálculo associados - B04.05",
IF(AND(K1005&lt;&gt;"",OR(I1005="",L1005="",M1005="",O1005="")),"Preenchimento incompleto: preço sem empresa e(ou) fonte do preço associados e(ou) validade do orçamento e(ou) modalidade de cálculo associados - B05.01",
IF(AND(K1006&lt;&gt;"",OR(I1006="",L1006="",M1006="",O1005="")),"Preenchimento incompleto: preço sem empresa e(ou) fonte do preço associados e(ou) validade do orçamento e(ou) modalidade de cálculo associados - B05.02",
IF(AND(K1007&lt;&gt;"",OR(I1007="",L1007="",M1007="",O1005="")),"Preenchimento incompleto: preço sem empresa e(ou) fonte do preço associados e(ou) validade do orçamento e(ou) modalidade de cálculo associados - B05.03",
IF(AND(K1008&lt;&gt;"",OR(I1008="",L1008="",M1008="",O1005="")),"Preenchimento incompleto: preço sem empresa e(ou) fonte do preço associados e(ou) validade do orçamento e(ou) modalidade de cálculo associados - B05.04",
IF(AND(K1009&lt;&gt;"",OR(I1009="",L1009="",M1009="",O1005="")),"Preenchimento incompleto: preço sem empresa e(ou) fonte do preço associados e(ou) validade do orçamento e(ou) modalidade de cálculo associados - B05.05",
IF(AND(L1005&lt;&gt;"",OR(K1005="",I1005="",M1005="",O1005="")),"Preenchimento incompleto: fonte do preço sem empresa e(ou) preço associados e(ou) validade do orçamento e(ou) modalidade de cálculo associados - B06.01",
IF(AND(L1006&lt;&gt;"",OR(K1006="",I1006="",M1006="",O1005="")),"Preenchimento incompleto: fonte do preço sem empresa e(ou) preço associados e(ou) validade do orçamento e(ou) modalidade de cálculo associados - B06.02",
IF(AND(L1007&lt;&gt;"",OR(K1007="",I1007="",M1007="",O1005="")),"Preenchimento incompleto: fonte do preço sem empresa e(ou) preço associados e(ou) validade do orçamento e(ou) modalidade de cálculo associados - B06.03",
IF(AND(L1008&lt;&gt;"",OR(K1008="",I1008="",M1008="",O1005="")),"Preenchimento incompleto: fonte do preço sem empresa e(ou) preço associados e(ou) validade do orçamento e(ou) modalidade de cálculo associados - B06.04",
IF(AND(L1009&lt;&gt;"",OR(K1009="",I1009="",M1009="",O1005="")),"Preenchimento incompleto: fonte do preço sem empresa e(ou) preço associados e(ou) validade do orçamento e(ou) modalidade de cálculo associados - B06.05",
IF(AND(M1005&lt;&gt;"",OR(K1005="",I1005="",L1005="",O1005="")),"Preenchimento incompleto: validade do orçamento sem empresa e(ou) preço associados e(ou) fonte do preço e(ou) modalidade de cálculo associados - B07.01",
IF(AND(M1006&lt;&gt;"",OR(K1006="",I1006="",L1006="",O1005="")),"Preenchimento incompleto: validade do orçamento sem empresa e(ou) preço associados e(ou) fonte do preço e(ou) modalidade de cálculo associados - B07.02",
IF(AND(M1007&lt;&gt;"",OR(K1007="",I1007="",L1007="",O1005="")),"Preenchimento incompleto: validade do orçamento sem empresa e(ou) preço associados e(ou) fonte do preço e(ou) modalidade de cálculo associados - B07.03",
IF(AND(M1008&lt;&gt;"",OR(K1008="",I1008="",L1008="",O1005="")),"Preenchimento incompleto: validade do orçamento sem empresa e(ou) preço associados e(ou) fonte do preço e(ou) modalidade de cálculo associados - B07.04",
IF(AND(M1009&lt;&gt;"",OR(K1009="",I1009="",L1009="",O1005="")),"Preenchimento incompleto: validade do orçamento sem empresa e(ou) preço associados e(ou) fonte do preço e(ou) modalidade de cálculo associados - B07.05",
IF(O1005="","Preenchimento incompleto: modalidade de cálculo não informada - B08.01",
IF(V1005="Erro: há repetição de empresa de mídia especializada para o item sendo precificado - B09.01a05","Erro: há repetição de empresa de mídia especializada para o item sendo precificado - B09.01a05",
IF(W1005="Erro: há repetição de empresa de orçamento de empresa para o item sendo precificado - B10.01a05","Erro: há repetição de empresa de orçamento de empresa para o item sendo precificado - B10.01a05",
IF(X1005="Erro: a fonte de preços informada é incompatível com compras governamentais - B11.01a05","Erro: a fonte de preços informada é incompatível com compras governamentais - B11.01a05",
IF(Y1005="Erro: a fonte de preços informada é incompatível com compras governamentais - B12.01a05","Erro: a fonte de preços informada é incompatível com compras governamentais - B12.01a05",
IF(Z1005="Erro: há linhas sendo puladas - B13.01a04","Erro: há linhas sendo puladas - B13.01a04",
IF(AA1005="Erro: há linhas sendo puladas - B14.01a05","Erro: há linhas sendo puladas - B14.01a05",
IF(AB1005="Erro: há linhas sendo puladas - B15.01a05","Erro: há linhas sendo puladas - B15.01a05",
IF(AC1005="Erro: há linhas sendo puladas - B16.01a05","Erro: há linhas sendo puladas - B16.01a05",
IF(AND(P1005&lt;&gt;"",P1005=0),"Preenchimento incompleto: número de propostas válidas igual a zero - B17.01",
"Preenchimento correto"))))))))))))))))))))))))))))))))))</f>
        <v/>
      </c>
      <c r="U1005" s="23"/>
      <c r="V1005" s="121" t="str">
        <f t="shared" ref="V1005" si="3565" xml:space="preserve">
IF(COUNTIFS(I1005:I1009,I1005,L1005:L1009,"=Mídia especializada")&gt;1,"Erro: há repetição de empresa de mídia especializada para o item sendo precificado - B09.01a05",
IF(COUNTIFS(I1005:I1009,I1006,L1005:L1009,"=Mídia especializada")&gt;1,"Erro: há repetição de empresa de mídia especializada para o item sendo precificado - B09.01a05",
IF(COUNTIFS(I1005:I1009,I1007,L1005:L1009,"=Mídia especializada")&gt;1,"Erro: há repetição de empresa de mídia especializada para o item sendo precificado - B09.01a05",
IF(COUNTIFS(I1005:I1009,I1008,L1005:L1009,"=Mídia especializada")&gt;1,"Erro: há repetição de empresa de mídia especializada para o item sendo precificado - B09.01a05",
IF(COUNTIFS(I1005:I1009,I1009,L1005:L1009,"=Mídia especializada")&gt;1,"Erro: há repetição de empresa de mídia especializada para o item sendo precificado - B09.01a05",
"***")))))</f>
        <v>***</v>
      </c>
      <c r="W1005" s="119" t="str">
        <f t="shared" ref="W1005" si="3566" xml:space="preserve">
IF(COUNTIFS(I1005:I1009,I1005,L1005:L1009,"=Orçamento de empresa")&gt;1,"Erro: há repetição de empresa de orçamento de empresa para o item sendo precificado - B10.01a05",
IF(COUNTIFS(I1005:I1009,I1006,L1005:L1009,"=Orçamento de empresa")&gt;1,"Erro: há repetição de empresa de orçamento de empresa para o item sendo precificado - B10.01a05",
IF(COUNTIFS(I1005:I1009,I1007,L1005:L1009,"=Orçamento de empresa")&gt;1,"Erro: há repetição de empresa de orçamento de empresa para o item sendo precificado - B10.01a05",
IF(COUNTIFS(I1005:I1009,I1008,L1005:L1009,"=Orçamento de empresa")&gt;1,"Erro: há repetição de empresa de orçamento de empresa para o item sendo precificado - B10.01a05",
IF(COUNTIFS(I1005:I1009,I1009,L1005:L1009,"=Orçamento de empresa")&gt;1,"Erro: há repetição de empresa de orçamento de empresa para o item sendo precificado - B10.01a05",
"***")))))</f>
        <v>***</v>
      </c>
      <c r="X1005" s="119" t="str">
        <f t="shared" ref="X1005" si="3567" xml:space="preserve">
IF(AND(I1005="Compras governamentais",K1005&lt;&gt;"",L1005="Orçamento de empresa"),"Erro: a fonte de preços informada é incompatível com compras governamentais - B11.01a05",
IF(AND(I1006="Compras governamentais",K1006&lt;&gt;"",L1006="Orçamento de empresa"),"Erro: a fonte de preços informada é incompatível com compras governamentais - B11.01a05",
IF(AND(I1007="Compras governamentais",K1007&lt;&gt;"",L1007="Orçamento de empresa"),"Erro: a fonte de preços informada é incompatível com compras governamentais - B11.01a05",
IF(AND(I1008="Compras governamentais",K1008&lt;&gt;"",L1008="Orçamento de empresa"),"Erro: a fonte de preços informada é incompatível com compras governamentais - B11.01a05",
IF(AND(I1009="Compras governamentais",K1009&lt;&gt;"",L1009="Orçamento de empresa"),"Erro: a fonte de preços informada é incompatível com compras governamentais - B11.01a05",
"***")))))</f>
        <v>***</v>
      </c>
      <c r="Y1005" s="119" t="str">
        <f t="shared" ref="Y1005" si="3568" xml:space="preserve">
IF(AND(I1005="Compras governamentais",K1005&lt;&gt;"",L1005="Mídia especializada"),"Erro: a fonte de preços informada é incompatível com compras governamentais - B12.01a05",
IF(AND(I1006="Compras governamentais",K1006&lt;&gt;"",L1006="Mídia especializada"),"Erro: a fonte de preços informada é incompatível com compras governamentais - B12.01a05",
IF(AND(I1007="Compras governamentais",K1007&lt;&gt;"",L1007="Mídia especializada"),"Erro: a fonte de preços informada é incompatível com compras governamentais - B12.01a05",
IF(AND(I1008="Compras governamentais",K1008&lt;&gt;"",L1008="Mídia especializada"),"Erro: a fonte de preços informada é incompatível com compras governamentais - B12.01a05",
IF(AND(I1009="Compras governamentais",K1009&lt;&gt;"",L1009="Mídia especializada"),"Erro: a fonte de preços informada é incompatível com compras governamentais - B12.01a05",
"***")))))</f>
        <v>***</v>
      </c>
      <c r="Z1005" s="119" t="str">
        <f t="shared" ref="Z1005" si="3569" xml:space="preserve">
IF(AND(I1006&lt;&gt;"",OR(I1005="")),"Erro: há linhas sendo puladas - B13.01a04",
IF(AND(I1007&lt;&gt;"",OR(I1005="",I1006="")),"Erro: há linhas sendo puladas - B13.01a04",
IF(AND(I1008&lt;&gt;"",OR(I1005="",I1006="",I1007="")),"Erro: há linhas sendo puladas - B13.01a04",
IF(AND(I1009&lt;&gt;"",OR(I1005="",I1006="",I1007="",I1008="")),"Erro: há linhas sendo puladas - B13.01a04",
"***"))))</f>
        <v>***</v>
      </c>
      <c r="AA1005" s="119" t="str">
        <f t="shared" ref="AA1005" si="3570" xml:space="preserve">
IF(AND(K1006&lt;&gt;"",OR(K1005="")),"Erro: há linhas sendo puladas - B14.01a05",
IF(AND(K1007&lt;&gt;"",OR(K1005="",K1006="")),"Erro: há linhas sendo puladas - B14.01a05",
IF(AND(K1008&lt;&gt;"",OR(K1005="",K1006="",K1007="")),"Erro: há linhas sendo puladas - B14.01a05",
IF(AND(K1009&lt;&gt;"",OR(K1005="",K1006="",K1007="",K1008="")),"Erro: há linhas sendo puladas - B14.01a05",
"***"))))</f>
        <v>***</v>
      </c>
      <c r="AB1005" s="119" t="str">
        <f t="shared" ref="AB1005" si="3571" xml:space="preserve">
IF(AND(L1006&lt;&gt;"",OR(L1005="")),"Erro: há linhas sendo puladas - B15.01a05",
IF(AND(L1007&lt;&gt;"",OR(L1005="",L1006="")),"Erro: há linhas sendo puladas - B15.01a05",
IF(AND(L1008&lt;&gt;"",OR(L1005="",L1006="",L1007="")),"Erro: há linhas sendo puladas - B15.01a05",
IF(AND(L1009&lt;&gt;"",OR(L1005="",L1006="",L1007="",L1008="")),"Erro: há linhas sendo puladas - B15.01a05",
"***"))))</f>
        <v>***</v>
      </c>
      <c r="AC1005" s="119" t="str">
        <f t="shared" ref="AC1005" si="3572" xml:space="preserve">
IF(AND(M1006&lt;&gt;"",OR(M1005="")),"Erro: há linhas sendo puladas - B16.01a05",
IF(AND(M1007&lt;&gt;"",OR(M1005="",M1006="")),"Erro: há linhas sendo puladas - B16.01a05",
IF(AND(M1008&lt;&gt;"",OR(M1005="",M1006="",M1007="")),"Erro: há linhas sendo puladas - B16.01a05",
IF(AND(M1009&lt;&gt;"",OR(M1005="",M1006="",M1007="",M1008="")),"Erro: há linhas sendo puladas - B16.01a05",
"***"))))</f>
        <v>***</v>
      </c>
      <c r="AD1005" s="131" t="str">
        <f t="shared" ref="AD1005" si="3573" xml:space="preserve">
IF(T1005&lt;&gt;"Preenchimento correto","",
IF(K1005="","",
IF(M1005="Não válido","",
K1005)))</f>
        <v/>
      </c>
    </row>
    <row r="1006" spans="1:30" ht="15" customHeight="1">
      <c r="A1006" s="291"/>
      <c r="B1006" s="216"/>
      <c r="C1006" s="217"/>
      <c r="D1006" s="218"/>
      <c r="E1006" s="219"/>
      <c r="F1006" s="220"/>
      <c r="G1006" s="221"/>
      <c r="H1006" s="35">
        <v>2</v>
      </c>
      <c r="I1006" s="172"/>
      <c r="J1006" s="36" t="str">
        <f xml:space="preserve">
IF(I1006="","",
VLOOKUP(I1006,'BD EMPRES'!$B$8:$C$507,2,FALSE))</f>
        <v/>
      </c>
      <c r="K1006" s="178"/>
      <c r="L1006" s="179"/>
      <c r="M1006" s="179"/>
      <c r="N1006" s="180"/>
      <c r="O1006" s="223"/>
      <c r="P1006" s="228"/>
      <c r="Q1006" s="230"/>
      <c r="R1006" s="232"/>
      <c r="S1006" s="234"/>
      <c r="T1006" s="236"/>
      <c r="U1006" s="23"/>
      <c r="V1006" s="122"/>
      <c r="W1006" s="118"/>
      <c r="X1006" s="118"/>
      <c r="Y1006" s="118"/>
      <c r="Z1006" s="118"/>
      <c r="AA1006" s="118"/>
      <c r="AB1006" s="118"/>
      <c r="AC1006" s="118"/>
      <c r="AD1006" s="132" t="str">
        <f t="shared" ref="AD1006" si="3574" xml:space="preserve">
IF(T1005&lt;&gt;"Preenchimento correto","",
IF(K1006="","",
IF(M1006="Não válido","",
K1006)))</f>
        <v/>
      </c>
    </row>
    <row r="1007" spans="1:30" ht="15" customHeight="1">
      <c r="A1007" s="291"/>
      <c r="B1007" s="216"/>
      <c r="C1007" s="217"/>
      <c r="D1007" s="218"/>
      <c r="E1007" s="219"/>
      <c r="F1007" s="220"/>
      <c r="G1007" s="221"/>
      <c r="H1007" s="35">
        <v>3</v>
      </c>
      <c r="I1007" s="172"/>
      <c r="J1007" s="36" t="str">
        <f xml:space="preserve">
IF(I1007="","",
VLOOKUP(I1007,'BD EMPRES'!$B$8:$C$507,2,FALSE))</f>
        <v/>
      </c>
      <c r="K1007" s="178"/>
      <c r="L1007" s="179"/>
      <c r="M1007" s="179"/>
      <c r="N1007" s="180"/>
      <c r="O1007" s="223"/>
      <c r="P1007" s="228"/>
      <c r="Q1007" s="230"/>
      <c r="R1007" s="232"/>
      <c r="S1007" s="234"/>
      <c r="T1007" s="236"/>
      <c r="U1007" s="23"/>
      <c r="V1007" s="122"/>
      <c r="W1007" s="118"/>
      <c r="X1007" s="118"/>
      <c r="Y1007" s="118"/>
      <c r="Z1007" s="118"/>
      <c r="AA1007" s="118"/>
      <c r="AB1007" s="118"/>
      <c r="AC1007" s="118"/>
      <c r="AD1007" s="132" t="str">
        <f t="shared" ref="AD1007" si="3575" xml:space="preserve">
IF(T1005&lt;&gt;"Preenchimento correto","",
IF(K1007="","",
IF(M1007="Não válido","",
K1007)))</f>
        <v/>
      </c>
    </row>
    <row r="1008" spans="1:30" ht="15" customHeight="1">
      <c r="A1008" s="291"/>
      <c r="B1008" s="216"/>
      <c r="C1008" s="217"/>
      <c r="D1008" s="218"/>
      <c r="E1008" s="219"/>
      <c r="F1008" s="220"/>
      <c r="G1008" s="221"/>
      <c r="H1008" s="35">
        <v>4</v>
      </c>
      <c r="I1008" s="172"/>
      <c r="J1008" s="36" t="str">
        <f xml:space="preserve">
IF(I1008="","",
VLOOKUP(I1008,'BD EMPRES'!$B$8:$C$507,2,FALSE))</f>
        <v/>
      </c>
      <c r="K1008" s="178"/>
      <c r="L1008" s="179"/>
      <c r="M1008" s="179"/>
      <c r="N1008" s="180"/>
      <c r="O1008" s="223"/>
      <c r="P1008" s="228"/>
      <c r="Q1008" s="230"/>
      <c r="R1008" s="232"/>
      <c r="S1008" s="234"/>
      <c r="T1008" s="236"/>
      <c r="U1008" s="23"/>
      <c r="V1008" s="122"/>
      <c r="W1008" s="118"/>
      <c r="X1008" s="118"/>
      <c r="Y1008" s="118"/>
      <c r="Z1008" s="118"/>
      <c r="AA1008" s="118"/>
      <c r="AB1008" s="118"/>
      <c r="AC1008" s="118"/>
      <c r="AD1008" s="132" t="str">
        <f t="shared" ref="AD1008" si="3576" xml:space="preserve">
IF(T1005&lt;&gt;"Preenchimento correto","",
IF(K1008="","",
IF(M1008="Não válido","",
K1008)))</f>
        <v/>
      </c>
    </row>
    <row r="1009" spans="1:30" ht="15" customHeight="1">
      <c r="A1009" s="292"/>
      <c r="B1009" s="216"/>
      <c r="C1009" s="217"/>
      <c r="D1009" s="218"/>
      <c r="E1009" s="219"/>
      <c r="F1009" s="220"/>
      <c r="G1009" s="221"/>
      <c r="H1009" s="37">
        <v>5</v>
      </c>
      <c r="I1009" s="172"/>
      <c r="J1009" s="38" t="str">
        <f xml:space="preserve">
IF(I1009="","",
VLOOKUP(I1009,'BD EMPRES'!$B$8:$C$507,2,FALSE))</f>
        <v/>
      </c>
      <c r="K1009" s="183"/>
      <c r="L1009" s="181"/>
      <c r="M1009" s="181"/>
      <c r="N1009" s="182"/>
      <c r="O1009" s="224"/>
      <c r="P1009" s="228"/>
      <c r="Q1009" s="230"/>
      <c r="R1009" s="232"/>
      <c r="S1009" s="234"/>
      <c r="T1009" s="236"/>
      <c r="U1009" s="23"/>
      <c r="V1009" s="133"/>
      <c r="W1009" s="134"/>
      <c r="X1009" s="134"/>
      <c r="Y1009" s="134"/>
      <c r="Z1009" s="134"/>
      <c r="AA1009" s="134"/>
      <c r="AB1009" s="134"/>
      <c r="AC1009" s="134"/>
      <c r="AD1009" s="135" t="str">
        <f t="shared" ref="AD1009" si="3577" xml:space="preserve">
IF(T1005&gt;"Preenchimento correto","",
IF(K1009="","",
IF(M1009="Não válido","",
K1009)))</f>
        <v/>
      </c>
    </row>
    <row r="1010" spans="1:30" ht="15" customHeight="1">
      <c r="A1010" s="290"/>
      <c r="B1010" s="216" t="str">
        <f>IF(OR('BD ITEM'!$Q212&lt;&gt;"Preenchimento correto"),"",'BD ITEM'!B212)</f>
        <v/>
      </c>
      <c r="C1010" s="217" t="str">
        <f>IF(OR('BD ITEM'!$Q212&lt;&gt;"Preenchimento correto"),"",'BD ITEM'!C212)</f>
        <v/>
      </c>
      <c r="D1010" s="218" t="str">
        <f>IF(OR('BD ITEM'!$Q212&lt;&gt;"Preenchimento correto"),"",'BD ITEM'!D212)</f>
        <v/>
      </c>
      <c r="E1010" s="219" t="str">
        <f>IF(OR('BD ITEM'!$Q212&lt;&gt;"Preenchimento correto"),"",'BD ITEM'!J212)</f>
        <v/>
      </c>
      <c r="F1010" s="220" t="str">
        <f>IF(OR('BD ITEM'!$Q212&lt;&gt;"Preenchimento correto"),"",'BD ITEM'!K212)</f>
        <v/>
      </c>
      <c r="G1010" s="221" t="str">
        <f>IF(OR('BD ITEM'!$Q212&lt;&gt;"Preenchimento correto"),"",'BD ITEM'!L212)</f>
        <v/>
      </c>
      <c r="H1010" s="39">
        <v>1</v>
      </c>
      <c r="I1010" s="173"/>
      <c r="J1010" s="34" t="str">
        <f xml:space="preserve">
IF(I1010="","",
VLOOKUP(I1010,'BD EMPRES'!$B$8:$C$507,2,FALSE))</f>
        <v/>
      </c>
      <c r="K1010" s="175"/>
      <c r="L1010" s="176"/>
      <c r="M1010" s="176"/>
      <c r="N1010" s="177"/>
      <c r="O1010" s="222"/>
      <c r="P1010" s="228" t="str">
        <f t="shared" ref="P1010" si="3578" xml:space="preserve">
IF(AND(K1010="",K1011="",K1012="",K1013="",K1014=""),"",
COUNTIFS(K1010:K1014,"&lt;&gt;""",M1010:M1014,"=Válido"))</f>
        <v/>
      </c>
      <c r="Q1010" s="230" t="str">
        <f t="shared" ref="Q1010" si="3579" xml:space="preserve">
IF(T1010&lt;&gt;"Preenchimento correto","",
IF(P1010=1,0,
IF(P1010=0,"",
IF(P1010="","",
ROUND(_xlfn.STDEV.S(AD1010:AD1014)/AVERAGE(AD1010:AD1014),4)))))</f>
        <v/>
      </c>
      <c r="R1010" s="232" t="str">
        <f t="shared" ref="R1010" si="3580" xml:space="preserve">
IF(T1010&lt;&gt;"Preenchimento correto","",
IF(P1010="","",
IF(P1010=0,"",
IF(O1010="","",
IF(O1010="Menor valor",MIN(AD1010:AD1014),
IF(AND(O1010="Tend. central",Q1010&lt;=0.25),ROUND(AVERAGE(AD1010:AD1014),2),
IF(AND(O1010="Tend. central",Q1010&gt;0.25),ROUND(MEDIAN(AD1010:AD1014),2))))))))</f>
        <v/>
      </c>
      <c r="S1010" s="234" t="str">
        <f t="shared" ref="S1010" si="3581" xml:space="preserve">
IF(T1010&lt;&gt;"Preenchimento correto","",
IF(O1010="","",
IF(P1010="","",
IF(P1010=0,"",
IF(OR(G1010="",R1010=""),"",
G1010*R1010)))))</f>
        <v/>
      </c>
      <c r="T1010" s="236" t="str">
        <f t="shared" ref="T1010" si="3582" xml:space="preserve">
IF(AND(A1010="",B1010="",I1010="",I1011="",I1012="",I1013="",I1014="",K1010="",K1011="",K1012="",K1013="",K1014="",L1010="",L1011="",L1012="",L1013="",L1014="",M1010="",M1011="",M1012="",M1013="",M1014="",O1010=""),"",
IF(A1010="","Preenchimento incompleto: falta informar o ID SEC - B01.01",
IF(AND(A1010&lt;&gt;"",B1010&lt;&gt;"",I1010="",I1011="",I1012="",I1013="",I1014="",K1010="",K1011="",K1012="",K1013="",K1014="",L1010="",L1011="",L1012="",L1013="",L1014="",M1010="",M1011="",M1012="",M1013="",M1014="",O1010=""),"Preenchimento incompleto: item sem nenhuma informação de empresa e preço e fonte de preço e validade do orçamento e modalidade de cálculo - B02.01",
IF(AND(B1010="",OR(I1010&lt;&gt;"",I1011&lt;&gt;"",I1012&lt;&gt;"",I1013&lt;&gt;"",I1014&lt;&gt;"",K1010&lt;&gt;"",K1011&lt;&gt;"",K1012&lt;&gt;"",K1013&lt;&gt;"",K1014&lt;&gt;"",L1010&lt;&gt;"",L1011&lt;&gt;"",L1012&lt;&gt;"",L1013&lt;&gt;"",L1014&lt;&gt;"",M1010&lt;&gt;"",M1011&lt;&gt;"",M1012&lt;&gt;"",M1013&lt;&gt;"",M1014&lt;&gt;"",O1010&lt;&gt;"")),"Erro: há empresa(s) e/ou preço(s) e/ou fonte(s) de preço e/ou validade(s) do orçamento e/ou modalidade de cálculo informados para item inexistente - B03.01",
IF(AND(I1010&lt;&gt;"",OR(K1010="",L1010="",M1010="",O1010="")),"Preenchimento incompleto: empresa sem preço e(ou) fonte de preço e(ou) validade do orçamento e(ou) modalidade de cálculo associados - B04.01",
IF(AND(I1011&lt;&gt;"",OR(K1011="",L1011="",M1011="",O1010="")),"Preenchimento incompleto: empresa sem preço e(ou) fonte de preço e(ou) validade do orçamento e(ou) modalidade de cálculo associados - B04.02",
IF(AND(I1012&lt;&gt;"",OR(K1012="",L1012="",M1012="",O1010="")),"Preenchimento incompleto: empresa sem preço e(ou) fonte de preço e(ou) validade do orçamento e(ou) modalidade de cálculo associados - B04.03",
IF(AND(I1013&lt;&gt;"",OR(K1013="",L1013="",M1013="",O1010="")),"Preenchimento incompleto: empresa sem preço e(ou) fonte de preço e(ou) validade do orçamento e(ou) modalidade de cálculo associados - B04.04",
IF(AND(I1014&lt;&gt;"",OR(K1014="",L1014="",M1014="",O1010="")),"Preenchimento incompleto: empresa sem preço e(ou) fonte de preço e(ou) validade do orçamento e(ou) modalidade de cálculo associados - B04.05",
IF(AND(K1010&lt;&gt;"",OR(I1010="",L1010="",M1010="",O1010="")),"Preenchimento incompleto: preço sem empresa e(ou) fonte do preço associados e(ou) validade do orçamento e(ou) modalidade de cálculo associados - B05.01",
IF(AND(K1011&lt;&gt;"",OR(I1011="",L1011="",M1011="",O1010="")),"Preenchimento incompleto: preço sem empresa e(ou) fonte do preço associados e(ou) validade do orçamento e(ou) modalidade de cálculo associados - B05.02",
IF(AND(K1012&lt;&gt;"",OR(I1012="",L1012="",M1012="",O1010="")),"Preenchimento incompleto: preço sem empresa e(ou) fonte do preço associados e(ou) validade do orçamento e(ou) modalidade de cálculo associados - B05.03",
IF(AND(K1013&lt;&gt;"",OR(I1013="",L1013="",M1013="",O1010="")),"Preenchimento incompleto: preço sem empresa e(ou) fonte do preço associados e(ou) validade do orçamento e(ou) modalidade de cálculo associados - B05.04",
IF(AND(K1014&lt;&gt;"",OR(I1014="",L1014="",M1014="",O1010="")),"Preenchimento incompleto: preço sem empresa e(ou) fonte do preço associados e(ou) validade do orçamento e(ou) modalidade de cálculo associados - B05.05",
IF(AND(L1010&lt;&gt;"",OR(K1010="",I1010="",M1010="",O1010="")),"Preenchimento incompleto: fonte do preço sem empresa e(ou) preço associados e(ou) validade do orçamento e(ou) modalidade de cálculo associados - B06.01",
IF(AND(L1011&lt;&gt;"",OR(K1011="",I1011="",M1011="",O1010="")),"Preenchimento incompleto: fonte do preço sem empresa e(ou) preço associados e(ou) validade do orçamento e(ou) modalidade de cálculo associados - B06.02",
IF(AND(L1012&lt;&gt;"",OR(K1012="",I1012="",M1012="",O1010="")),"Preenchimento incompleto: fonte do preço sem empresa e(ou) preço associados e(ou) validade do orçamento e(ou) modalidade de cálculo associados - B06.03",
IF(AND(L1013&lt;&gt;"",OR(K1013="",I1013="",M1013="",O1010="")),"Preenchimento incompleto: fonte do preço sem empresa e(ou) preço associados e(ou) validade do orçamento e(ou) modalidade de cálculo associados - B06.04",
IF(AND(L1014&lt;&gt;"",OR(K1014="",I1014="",M1014="",O1010="")),"Preenchimento incompleto: fonte do preço sem empresa e(ou) preço associados e(ou) validade do orçamento e(ou) modalidade de cálculo associados - B06.05",
IF(AND(M1010&lt;&gt;"",OR(K1010="",I1010="",L1010="",O1010="")),"Preenchimento incompleto: validade do orçamento sem empresa e(ou) preço associados e(ou) fonte do preço e(ou) modalidade de cálculo associados - B07.01",
IF(AND(M1011&lt;&gt;"",OR(K1011="",I1011="",L1011="",O1010="")),"Preenchimento incompleto: validade do orçamento sem empresa e(ou) preço associados e(ou) fonte do preço e(ou) modalidade de cálculo associados - B07.02",
IF(AND(M1012&lt;&gt;"",OR(K1012="",I1012="",L1012="",O1010="")),"Preenchimento incompleto: validade do orçamento sem empresa e(ou) preço associados e(ou) fonte do preço e(ou) modalidade de cálculo associados - B07.03",
IF(AND(M1013&lt;&gt;"",OR(K1013="",I1013="",L1013="",O1010="")),"Preenchimento incompleto: validade do orçamento sem empresa e(ou) preço associados e(ou) fonte do preço e(ou) modalidade de cálculo associados - B07.04",
IF(AND(M1014&lt;&gt;"",OR(K1014="",I1014="",L1014="",O1010="")),"Preenchimento incompleto: validade do orçamento sem empresa e(ou) preço associados e(ou) fonte do preço e(ou) modalidade de cálculo associados - B07.05",
IF(O1010="","Preenchimento incompleto: modalidade de cálculo não informada - B08.01",
IF(V1010="Erro: há repetição de empresa de mídia especializada para o item sendo precificado - B09.01a05","Erro: há repetição de empresa de mídia especializada para o item sendo precificado - B09.01a05",
IF(W1010="Erro: há repetição de empresa de orçamento de empresa para o item sendo precificado - B10.01a05","Erro: há repetição de empresa de orçamento de empresa para o item sendo precificado - B10.01a05",
IF(X1010="Erro: a fonte de preços informada é incompatível com compras governamentais - B11.01a05","Erro: a fonte de preços informada é incompatível com compras governamentais - B11.01a05",
IF(Y1010="Erro: a fonte de preços informada é incompatível com compras governamentais - B12.01a05","Erro: a fonte de preços informada é incompatível com compras governamentais - B12.01a05",
IF(Z1010="Erro: há linhas sendo puladas - B13.01a04","Erro: há linhas sendo puladas - B13.01a04",
IF(AA1010="Erro: há linhas sendo puladas - B14.01a05","Erro: há linhas sendo puladas - B14.01a05",
IF(AB1010="Erro: há linhas sendo puladas - B15.01a05","Erro: há linhas sendo puladas - B15.01a05",
IF(AC1010="Erro: há linhas sendo puladas - B16.01a05","Erro: há linhas sendo puladas - B16.01a05",
IF(AND(P1010&lt;&gt;"",P1010=0),"Preenchimento incompleto: número de propostas válidas igual a zero - B17.01",
"Preenchimento correto"))))))))))))))))))))))))))))))))))</f>
        <v/>
      </c>
      <c r="U1010" s="23"/>
      <c r="V1010" s="121" t="str">
        <f t="shared" ref="V1010" si="3583" xml:space="preserve">
IF(COUNTIFS(I1010:I1014,I1010,L1010:L1014,"=Mídia especializada")&gt;1,"Erro: há repetição de empresa de mídia especializada para o item sendo precificado - B09.01a05",
IF(COUNTIFS(I1010:I1014,I1011,L1010:L1014,"=Mídia especializada")&gt;1,"Erro: há repetição de empresa de mídia especializada para o item sendo precificado - B09.01a05",
IF(COUNTIFS(I1010:I1014,I1012,L1010:L1014,"=Mídia especializada")&gt;1,"Erro: há repetição de empresa de mídia especializada para o item sendo precificado - B09.01a05",
IF(COUNTIFS(I1010:I1014,I1013,L1010:L1014,"=Mídia especializada")&gt;1,"Erro: há repetição de empresa de mídia especializada para o item sendo precificado - B09.01a05",
IF(COUNTIFS(I1010:I1014,I1014,L1010:L1014,"=Mídia especializada")&gt;1,"Erro: há repetição de empresa de mídia especializada para o item sendo precificado - B09.01a05",
"***")))))</f>
        <v>***</v>
      </c>
      <c r="W1010" s="119" t="str">
        <f t="shared" ref="W1010" si="3584" xml:space="preserve">
IF(COUNTIFS(I1010:I1014,I1010,L1010:L1014,"=Orçamento de empresa")&gt;1,"Erro: há repetição de empresa de orçamento de empresa para o item sendo precificado - B10.01a05",
IF(COUNTIFS(I1010:I1014,I1011,L1010:L1014,"=Orçamento de empresa")&gt;1,"Erro: há repetição de empresa de orçamento de empresa para o item sendo precificado - B10.01a05",
IF(COUNTIFS(I1010:I1014,I1012,L1010:L1014,"=Orçamento de empresa")&gt;1,"Erro: há repetição de empresa de orçamento de empresa para o item sendo precificado - B10.01a05",
IF(COUNTIFS(I1010:I1014,I1013,L1010:L1014,"=Orçamento de empresa")&gt;1,"Erro: há repetição de empresa de orçamento de empresa para o item sendo precificado - B10.01a05",
IF(COUNTIFS(I1010:I1014,I1014,L1010:L1014,"=Orçamento de empresa")&gt;1,"Erro: há repetição de empresa de orçamento de empresa para o item sendo precificado - B10.01a05",
"***")))))</f>
        <v>***</v>
      </c>
      <c r="X1010" s="119" t="str">
        <f t="shared" ref="X1010" si="3585" xml:space="preserve">
IF(AND(I1010="Compras governamentais",K1010&lt;&gt;"",L1010="Orçamento de empresa"),"Erro: a fonte de preços informada é incompatível com compras governamentais - B11.01a05",
IF(AND(I1011="Compras governamentais",K1011&lt;&gt;"",L1011="Orçamento de empresa"),"Erro: a fonte de preços informada é incompatível com compras governamentais - B11.01a05",
IF(AND(I1012="Compras governamentais",K1012&lt;&gt;"",L1012="Orçamento de empresa"),"Erro: a fonte de preços informada é incompatível com compras governamentais - B11.01a05",
IF(AND(I1013="Compras governamentais",K1013&lt;&gt;"",L1013="Orçamento de empresa"),"Erro: a fonte de preços informada é incompatível com compras governamentais - B11.01a05",
IF(AND(I1014="Compras governamentais",K1014&lt;&gt;"",L1014="Orçamento de empresa"),"Erro: a fonte de preços informada é incompatível com compras governamentais - B11.01a05",
"***")))))</f>
        <v>***</v>
      </c>
      <c r="Y1010" s="119" t="str">
        <f t="shared" ref="Y1010" si="3586" xml:space="preserve">
IF(AND(I1010="Compras governamentais",K1010&lt;&gt;"",L1010="Mídia especializada"),"Erro: a fonte de preços informada é incompatível com compras governamentais - B12.01a05",
IF(AND(I1011="Compras governamentais",K1011&lt;&gt;"",L1011="Mídia especializada"),"Erro: a fonte de preços informada é incompatível com compras governamentais - B12.01a05",
IF(AND(I1012="Compras governamentais",K1012&lt;&gt;"",L1012="Mídia especializada"),"Erro: a fonte de preços informada é incompatível com compras governamentais - B12.01a05",
IF(AND(I1013="Compras governamentais",K1013&lt;&gt;"",L1013="Mídia especializada"),"Erro: a fonte de preços informada é incompatível com compras governamentais - B12.01a05",
IF(AND(I1014="Compras governamentais",K1014&lt;&gt;"",L1014="Mídia especializada"),"Erro: a fonte de preços informada é incompatível com compras governamentais - B12.01a05",
"***")))))</f>
        <v>***</v>
      </c>
      <c r="Z1010" s="119" t="str">
        <f t="shared" ref="Z1010" si="3587" xml:space="preserve">
IF(AND(I1011&lt;&gt;"",OR(I1010="")),"Erro: há linhas sendo puladas - B13.01a04",
IF(AND(I1012&lt;&gt;"",OR(I1010="",I1011="")),"Erro: há linhas sendo puladas - B13.01a04",
IF(AND(I1013&lt;&gt;"",OR(I1010="",I1011="",I1012="")),"Erro: há linhas sendo puladas - B13.01a04",
IF(AND(I1014&lt;&gt;"",OR(I1010="",I1011="",I1012="",I1013="")),"Erro: há linhas sendo puladas - B13.01a04",
"***"))))</f>
        <v>***</v>
      </c>
      <c r="AA1010" s="119" t="str">
        <f t="shared" ref="AA1010" si="3588" xml:space="preserve">
IF(AND(K1011&lt;&gt;"",OR(K1010="")),"Erro: há linhas sendo puladas - B14.01a05",
IF(AND(K1012&lt;&gt;"",OR(K1010="",K1011="")),"Erro: há linhas sendo puladas - B14.01a05",
IF(AND(K1013&lt;&gt;"",OR(K1010="",K1011="",K1012="")),"Erro: há linhas sendo puladas - B14.01a05",
IF(AND(K1014&lt;&gt;"",OR(K1010="",K1011="",K1012="",K1013="")),"Erro: há linhas sendo puladas - B14.01a05",
"***"))))</f>
        <v>***</v>
      </c>
      <c r="AB1010" s="119" t="str">
        <f t="shared" ref="AB1010" si="3589" xml:space="preserve">
IF(AND(L1011&lt;&gt;"",OR(L1010="")),"Erro: há linhas sendo puladas - B15.01a05",
IF(AND(L1012&lt;&gt;"",OR(L1010="",L1011="")),"Erro: há linhas sendo puladas - B15.01a05",
IF(AND(L1013&lt;&gt;"",OR(L1010="",L1011="",L1012="")),"Erro: há linhas sendo puladas - B15.01a05",
IF(AND(L1014&lt;&gt;"",OR(L1010="",L1011="",L1012="",L1013="")),"Erro: há linhas sendo puladas - B15.01a05",
"***"))))</f>
        <v>***</v>
      </c>
      <c r="AC1010" s="119" t="str">
        <f t="shared" ref="AC1010" si="3590" xml:space="preserve">
IF(AND(M1011&lt;&gt;"",OR(M1010="")),"Erro: há linhas sendo puladas - B16.01a05",
IF(AND(M1012&lt;&gt;"",OR(M1010="",M1011="")),"Erro: há linhas sendo puladas - B16.01a05",
IF(AND(M1013&lt;&gt;"",OR(M1010="",M1011="",M1012="")),"Erro: há linhas sendo puladas - B16.01a05",
IF(AND(M1014&lt;&gt;"",OR(M1010="",M1011="",M1012="",M1013="")),"Erro: há linhas sendo puladas - B16.01a05",
"***"))))</f>
        <v>***</v>
      </c>
      <c r="AD1010" s="131" t="str">
        <f t="shared" ref="AD1010" si="3591" xml:space="preserve">
IF(T1010&lt;&gt;"Preenchimento correto","",
IF(K1010="","",
IF(M1010="Não válido","",
K1010)))</f>
        <v/>
      </c>
    </row>
    <row r="1011" spans="1:30" ht="15" customHeight="1">
      <c r="A1011" s="291"/>
      <c r="B1011" s="216"/>
      <c r="C1011" s="217"/>
      <c r="D1011" s="218"/>
      <c r="E1011" s="219"/>
      <c r="F1011" s="220"/>
      <c r="G1011" s="221"/>
      <c r="H1011" s="35">
        <v>2</v>
      </c>
      <c r="I1011" s="172"/>
      <c r="J1011" s="36" t="str">
        <f xml:space="preserve">
IF(I1011="","",
VLOOKUP(I1011,'BD EMPRES'!$B$8:$C$507,2,FALSE))</f>
        <v/>
      </c>
      <c r="K1011" s="178"/>
      <c r="L1011" s="179"/>
      <c r="M1011" s="179"/>
      <c r="N1011" s="180"/>
      <c r="O1011" s="223"/>
      <c r="P1011" s="228"/>
      <c r="Q1011" s="230"/>
      <c r="R1011" s="232"/>
      <c r="S1011" s="234"/>
      <c r="T1011" s="236"/>
      <c r="U1011" s="23"/>
      <c r="V1011" s="122"/>
      <c r="W1011" s="118"/>
      <c r="X1011" s="118"/>
      <c r="Y1011" s="118"/>
      <c r="Z1011" s="118"/>
      <c r="AA1011" s="118"/>
      <c r="AB1011" s="118"/>
      <c r="AC1011" s="118"/>
      <c r="AD1011" s="132" t="str">
        <f t="shared" ref="AD1011" si="3592" xml:space="preserve">
IF(T1010&lt;&gt;"Preenchimento correto","",
IF(K1011="","",
IF(M1011="Não válido","",
K1011)))</f>
        <v/>
      </c>
    </row>
    <row r="1012" spans="1:30" ht="15" customHeight="1">
      <c r="A1012" s="291"/>
      <c r="B1012" s="216"/>
      <c r="C1012" s="217"/>
      <c r="D1012" s="218"/>
      <c r="E1012" s="219"/>
      <c r="F1012" s="220"/>
      <c r="G1012" s="221"/>
      <c r="H1012" s="35">
        <v>3</v>
      </c>
      <c r="I1012" s="172"/>
      <c r="J1012" s="36" t="str">
        <f xml:space="preserve">
IF(I1012="","",
VLOOKUP(I1012,'BD EMPRES'!$B$8:$C$507,2,FALSE))</f>
        <v/>
      </c>
      <c r="K1012" s="178"/>
      <c r="L1012" s="179"/>
      <c r="M1012" s="179"/>
      <c r="N1012" s="180"/>
      <c r="O1012" s="223"/>
      <c r="P1012" s="228"/>
      <c r="Q1012" s="230"/>
      <c r="R1012" s="232"/>
      <c r="S1012" s="234"/>
      <c r="T1012" s="236"/>
      <c r="U1012" s="23"/>
      <c r="V1012" s="122"/>
      <c r="W1012" s="118"/>
      <c r="X1012" s="118"/>
      <c r="Y1012" s="118"/>
      <c r="Z1012" s="118"/>
      <c r="AA1012" s="118"/>
      <c r="AB1012" s="118"/>
      <c r="AC1012" s="118"/>
      <c r="AD1012" s="132" t="str">
        <f t="shared" ref="AD1012" si="3593" xml:space="preserve">
IF(T1010&lt;&gt;"Preenchimento correto","",
IF(K1012="","",
IF(M1012="Não válido","",
K1012)))</f>
        <v/>
      </c>
    </row>
    <row r="1013" spans="1:30" ht="15" customHeight="1">
      <c r="A1013" s="291"/>
      <c r="B1013" s="216"/>
      <c r="C1013" s="217"/>
      <c r="D1013" s="218"/>
      <c r="E1013" s="219"/>
      <c r="F1013" s="220"/>
      <c r="G1013" s="221"/>
      <c r="H1013" s="35">
        <v>4</v>
      </c>
      <c r="I1013" s="172"/>
      <c r="J1013" s="36" t="str">
        <f xml:space="preserve">
IF(I1013="","",
VLOOKUP(I1013,'BD EMPRES'!$B$8:$C$507,2,FALSE))</f>
        <v/>
      </c>
      <c r="K1013" s="178"/>
      <c r="L1013" s="179"/>
      <c r="M1013" s="179"/>
      <c r="N1013" s="180"/>
      <c r="O1013" s="223"/>
      <c r="P1013" s="228"/>
      <c r="Q1013" s="230"/>
      <c r="R1013" s="232"/>
      <c r="S1013" s="234"/>
      <c r="T1013" s="236"/>
      <c r="U1013" s="23"/>
      <c r="V1013" s="122"/>
      <c r="W1013" s="118"/>
      <c r="X1013" s="118"/>
      <c r="Y1013" s="118"/>
      <c r="Z1013" s="118"/>
      <c r="AA1013" s="118"/>
      <c r="AB1013" s="118"/>
      <c r="AC1013" s="118"/>
      <c r="AD1013" s="132" t="str">
        <f t="shared" ref="AD1013" si="3594" xml:space="preserve">
IF(T1010&lt;&gt;"Preenchimento correto","",
IF(K1013="","",
IF(M1013="Não válido","",
K1013)))</f>
        <v/>
      </c>
    </row>
    <row r="1014" spans="1:30" ht="15" customHeight="1">
      <c r="A1014" s="292"/>
      <c r="B1014" s="216"/>
      <c r="C1014" s="217"/>
      <c r="D1014" s="218"/>
      <c r="E1014" s="219"/>
      <c r="F1014" s="220"/>
      <c r="G1014" s="221"/>
      <c r="H1014" s="37">
        <v>5</v>
      </c>
      <c r="I1014" s="172"/>
      <c r="J1014" s="38" t="str">
        <f xml:space="preserve">
IF(I1014="","",
VLOOKUP(I1014,'BD EMPRES'!$B$8:$C$507,2,FALSE))</f>
        <v/>
      </c>
      <c r="K1014" s="183"/>
      <c r="L1014" s="181"/>
      <c r="M1014" s="181"/>
      <c r="N1014" s="182"/>
      <c r="O1014" s="224"/>
      <c r="P1014" s="228"/>
      <c r="Q1014" s="230"/>
      <c r="R1014" s="232"/>
      <c r="S1014" s="234"/>
      <c r="T1014" s="236"/>
      <c r="U1014" s="23"/>
      <c r="V1014" s="133"/>
      <c r="W1014" s="134"/>
      <c r="X1014" s="134"/>
      <c r="Y1014" s="134"/>
      <c r="Z1014" s="134"/>
      <c r="AA1014" s="134"/>
      <c r="AB1014" s="134"/>
      <c r="AC1014" s="134"/>
      <c r="AD1014" s="135" t="str">
        <f t="shared" ref="AD1014" si="3595" xml:space="preserve">
IF(T1010&gt;"Preenchimento correto","",
IF(K1014="","",
IF(M1014="Não válido","",
K1014)))</f>
        <v/>
      </c>
    </row>
    <row r="1015" spans="1:30" ht="15" customHeight="1">
      <c r="A1015" s="290"/>
      <c r="B1015" s="216" t="str">
        <f>IF(OR('BD ITEM'!$Q213&lt;&gt;"Preenchimento correto"),"",'BD ITEM'!B213)</f>
        <v/>
      </c>
      <c r="C1015" s="217" t="str">
        <f>IF(OR('BD ITEM'!$Q213&lt;&gt;"Preenchimento correto"),"",'BD ITEM'!C213)</f>
        <v/>
      </c>
      <c r="D1015" s="218" t="str">
        <f>IF(OR('BD ITEM'!$Q213&lt;&gt;"Preenchimento correto"),"",'BD ITEM'!D213)</f>
        <v/>
      </c>
      <c r="E1015" s="219" t="str">
        <f>IF(OR('BD ITEM'!$Q213&lt;&gt;"Preenchimento correto"),"",'BD ITEM'!J213)</f>
        <v/>
      </c>
      <c r="F1015" s="220" t="str">
        <f>IF(OR('BD ITEM'!$Q213&lt;&gt;"Preenchimento correto"),"",'BD ITEM'!K213)</f>
        <v/>
      </c>
      <c r="G1015" s="221" t="str">
        <f>IF(OR('BD ITEM'!$Q213&lt;&gt;"Preenchimento correto"),"",'BD ITEM'!L213)</f>
        <v/>
      </c>
      <c r="H1015" s="39">
        <v>1</v>
      </c>
      <c r="I1015" s="173"/>
      <c r="J1015" s="34" t="str">
        <f xml:space="preserve">
IF(I1015="","",
VLOOKUP(I1015,'BD EMPRES'!$B$8:$C$507,2,FALSE))</f>
        <v/>
      </c>
      <c r="K1015" s="175"/>
      <c r="L1015" s="176"/>
      <c r="M1015" s="176"/>
      <c r="N1015" s="177"/>
      <c r="O1015" s="222"/>
      <c r="P1015" s="228" t="str">
        <f t="shared" ref="P1015" si="3596" xml:space="preserve">
IF(AND(K1015="",K1016="",K1017="",K1018="",K1019=""),"",
COUNTIFS(K1015:K1019,"&lt;&gt;""",M1015:M1019,"=Válido"))</f>
        <v/>
      </c>
      <c r="Q1015" s="230" t="str">
        <f t="shared" ref="Q1015" si="3597" xml:space="preserve">
IF(T1015&lt;&gt;"Preenchimento correto","",
IF(P1015=1,0,
IF(P1015=0,"",
IF(P1015="","",
ROUND(_xlfn.STDEV.S(AD1015:AD1019)/AVERAGE(AD1015:AD1019),4)))))</f>
        <v/>
      </c>
      <c r="R1015" s="232" t="str">
        <f t="shared" ref="R1015" si="3598" xml:space="preserve">
IF(T1015&lt;&gt;"Preenchimento correto","",
IF(P1015="","",
IF(P1015=0,"",
IF(O1015="","",
IF(O1015="Menor valor",MIN(AD1015:AD1019),
IF(AND(O1015="Tend. central",Q1015&lt;=0.25),ROUND(AVERAGE(AD1015:AD1019),2),
IF(AND(O1015="Tend. central",Q1015&gt;0.25),ROUND(MEDIAN(AD1015:AD1019),2))))))))</f>
        <v/>
      </c>
      <c r="S1015" s="234" t="str">
        <f t="shared" ref="S1015" si="3599" xml:space="preserve">
IF(T1015&lt;&gt;"Preenchimento correto","",
IF(O1015="","",
IF(P1015="","",
IF(P1015=0,"",
IF(OR(G1015="",R1015=""),"",
G1015*R1015)))))</f>
        <v/>
      </c>
      <c r="T1015" s="236" t="str">
        <f t="shared" ref="T1015" si="3600" xml:space="preserve">
IF(AND(A1015="",B1015="",I1015="",I1016="",I1017="",I1018="",I1019="",K1015="",K1016="",K1017="",K1018="",K1019="",L1015="",L1016="",L1017="",L1018="",L1019="",M1015="",M1016="",M1017="",M1018="",M1019="",O1015=""),"",
IF(A1015="","Preenchimento incompleto: falta informar o ID SEC - B01.01",
IF(AND(A1015&lt;&gt;"",B1015&lt;&gt;"",I1015="",I1016="",I1017="",I1018="",I1019="",K1015="",K1016="",K1017="",K1018="",K1019="",L1015="",L1016="",L1017="",L1018="",L1019="",M1015="",M1016="",M1017="",M1018="",M1019="",O1015=""),"Preenchimento incompleto: item sem nenhuma informação de empresa e preço e fonte de preço e validade do orçamento e modalidade de cálculo - B02.01",
IF(AND(B1015="",OR(I1015&lt;&gt;"",I1016&lt;&gt;"",I1017&lt;&gt;"",I1018&lt;&gt;"",I1019&lt;&gt;"",K1015&lt;&gt;"",K1016&lt;&gt;"",K1017&lt;&gt;"",K1018&lt;&gt;"",K1019&lt;&gt;"",L1015&lt;&gt;"",L1016&lt;&gt;"",L1017&lt;&gt;"",L1018&lt;&gt;"",L1019&lt;&gt;"",M1015&lt;&gt;"",M1016&lt;&gt;"",M1017&lt;&gt;"",M1018&lt;&gt;"",M1019&lt;&gt;"",O1015&lt;&gt;"")),"Erro: há empresa(s) e/ou preço(s) e/ou fonte(s) de preço e/ou validade(s) do orçamento e/ou modalidade de cálculo informados para item inexistente - B03.01",
IF(AND(I1015&lt;&gt;"",OR(K1015="",L1015="",M1015="",O1015="")),"Preenchimento incompleto: empresa sem preço e(ou) fonte de preço e(ou) validade do orçamento e(ou) modalidade de cálculo associados - B04.01",
IF(AND(I1016&lt;&gt;"",OR(K1016="",L1016="",M1016="",O1015="")),"Preenchimento incompleto: empresa sem preço e(ou) fonte de preço e(ou) validade do orçamento e(ou) modalidade de cálculo associados - B04.02",
IF(AND(I1017&lt;&gt;"",OR(K1017="",L1017="",M1017="",O1015="")),"Preenchimento incompleto: empresa sem preço e(ou) fonte de preço e(ou) validade do orçamento e(ou) modalidade de cálculo associados - B04.03",
IF(AND(I1018&lt;&gt;"",OR(K1018="",L1018="",M1018="",O1015="")),"Preenchimento incompleto: empresa sem preço e(ou) fonte de preço e(ou) validade do orçamento e(ou) modalidade de cálculo associados - B04.04",
IF(AND(I1019&lt;&gt;"",OR(K1019="",L1019="",M1019="",O1015="")),"Preenchimento incompleto: empresa sem preço e(ou) fonte de preço e(ou) validade do orçamento e(ou) modalidade de cálculo associados - B04.05",
IF(AND(K1015&lt;&gt;"",OR(I1015="",L1015="",M1015="",O1015="")),"Preenchimento incompleto: preço sem empresa e(ou) fonte do preço associados e(ou) validade do orçamento e(ou) modalidade de cálculo associados - B05.01",
IF(AND(K1016&lt;&gt;"",OR(I1016="",L1016="",M1016="",O1015="")),"Preenchimento incompleto: preço sem empresa e(ou) fonte do preço associados e(ou) validade do orçamento e(ou) modalidade de cálculo associados - B05.02",
IF(AND(K1017&lt;&gt;"",OR(I1017="",L1017="",M1017="",O1015="")),"Preenchimento incompleto: preço sem empresa e(ou) fonte do preço associados e(ou) validade do orçamento e(ou) modalidade de cálculo associados - B05.03",
IF(AND(K1018&lt;&gt;"",OR(I1018="",L1018="",M1018="",O1015="")),"Preenchimento incompleto: preço sem empresa e(ou) fonte do preço associados e(ou) validade do orçamento e(ou) modalidade de cálculo associados - B05.04",
IF(AND(K1019&lt;&gt;"",OR(I1019="",L1019="",M1019="",O1015="")),"Preenchimento incompleto: preço sem empresa e(ou) fonte do preço associados e(ou) validade do orçamento e(ou) modalidade de cálculo associados - B05.05",
IF(AND(L1015&lt;&gt;"",OR(K1015="",I1015="",M1015="",O1015="")),"Preenchimento incompleto: fonte do preço sem empresa e(ou) preço associados e(ou) validade do orçamento e(ou) modalidade de cálculo associados - B06.01",
IF(AND(L1016&lt;&gt;"",OR(K1016="",I1016="",M1016="",O1015="")),"Preenchimento incompleto: fonte do preço sem empresa e(ou) preço associados e(ou) validade do orçamento e(ou) modalidade de cálculo associados - B06.02",
IF(AND(L1017&lt;&gt;"",OR(K1017="",I1017="",M1017="",O1015="")),"Preenchimento incompleto: fonte do preço sem empresa e(ou) preço associados e(ou) validade do orçamento e(ou) modalidade de cálculo associados - B06.03",
IF(AND(L1018&lt;&gt;"",OR(K1018="",I1018="",M1018="",O1015="")),"Preenchimento incompleto: fonte do preço sem empresa e(ou) preço associados e(ou) validade do orçamento e(ou) modalidade de cálculo associados - B06.04",
IF(AND(L1019&lt;&gt;"",OR(K1019="",I1019="",M1019="",O1015="")),"Preenchimento incompleto: fonte do preço sem empresa e(ou) preço associados e(ou) validade do orçamento e(ou) modalidade de cálculo associados - B06.05",
IF(AND(M1015&lt;&gt;"",OR(K1015="",I1015="",L1015="",O1015="")),"Preenchimento incompleto: validade do orçamento sem empresa e(ou) preço associados e(ou) fonte do preço e(ou) modalidade de cálculo associados - B07.01",
IF(AND(M1016&lt;&gt;"",OR(K1016="",I1016="",L1016="",O1015="")),"Preenchimento incompleto: validade do orçamento sem empresa e(ou) preço associados e(ou) fonte do preço e(ou) modalidade de cálculo associados - B07.02",
IF(AND(M1017&lt;&gt;"",OR(K1017="",I1017="",L1017="",O1015="")),"Preenchimento incompleto: validade do orçamento sem empresa e(ou) preço associados e(ou) fonte do preço e(ou) modalidade de cálculo associados - B07.03",
IF(AND(M1018&lt;&gt;"",OR(K1018="",I1018="",L1018="",O1015="")),"Preenchimento incompleto: validade do orçamento sem empresa e(ou) preço associados e(ou) fonte do preço e(ou) modalidade de cálculo associados - B07.04",
IF(AND(M1019&lt;&gt;"",OR(K1019="",I1019="",L1019="",O1015="")),"Preenchimento incompleto: validade do orçamento sem empresa e(ou) preço associados e(ou) fonte do preço e(ou) modalidade de cálculo associados - B07.05",
IF(O1015="","Preenchimento incompleto: modalidade de cálculo não informada - B08.01",
IF(V1015="Erro: há repetição de empresa de mídia especializada para o item sendo precificado - B09.01a05","Erro: há repetição de empresa de mídia especializada para o item sendo precificado - B09.01a05",
IF(W1015="Erro: há repetição de empresa de orçamento de empresa para o item sendo precificado - B10.01a05","Erro: há repetição de empresa de orçamento de empresa para o item sendo precificado - B10.01a05",
IF(X1015="Erro: a fonte de preços informada é incompatível com compras governamentais - B11.01a05","Erro: a fonte de preços informada é incompatível com compras governamentais - B11.01a05",
IF(Y1015="Erro: a fonte de preços informada é incompatível com compras governamentais - B12.01a05","Erro: a fonte de preços informada é incompatível com compras governamentais - B12.01a05",
IF(Z1015="Erro: há linhas sendo puladas - B13.01a04","Erro: há linhas sendo puladas - B13.01a04",
IF(AA1015="Erro: há linhas sendo puladas - B14.01a05","Erro: há linhas sendo puladas - B14.01a05",
IF(AB1015="Erro: há linhas sendo puladas - B15.01a05","Erro: há linhas sendo puladas - B15.01a05",
IF(AC1015="Erro: há linhas sendo puladas - B16.01a05","Erro: há linhas sendo puladas - B16.01a05",
IF(AND(P1015&lt;&gt;"",P1015=0),"Preenchimento incompleto: número de propostas válidas igual a zero - B17.01",
"Preenchimento correto"))))))))))))))))))))))))))))))))))</f>
        <v/>
      </c>
      <c r="U1015" s="23"/>
      <c r="V1015" s="121" t="str">
        <f t="shared" ref="V1015" si="3601" xml:space="preserve">
IF(COUNTIFS(I1015:I1019,I1015,L1015:L1019,"=Mídia especializada")&gt;1,"Erro: há repetição de empresa de mídia especializada para o item sendo precificado - B09.01a05",
IF(COUNTIFS(I1015:I1019,I1016,L1015:L1019,"=Mídia especializada")&gt;1,"Erro: há repetição de empresa de mídia especializada para o item sendo precificado - B09.01a05",
IF(COUNTIFS(I1015:I1019,I1017,L1015:L1019,"=Mídia especializada")&gt;1,"Erro: há repetição de empresa de mídia especializada para o item sendo precificado - B09.01a05",
IF(COUNTIFS(I1015:I1019,I1018,L1015:L1019,"=Mídia especializada")&gt;1,"Erro: há repetição de empresa de mídia especializada para o item sendo precificado - B09.01a05",
IF(COUNTIFS(I1015:I1019,I1019,L1015:L1019,"=Mídia especializada")&gt;1,"Erro: há repetição de empresa de mídia especializada para o item sendo precificado - B09.01a05",
"***")))))</f>
        <v>***</v>
      </c>
      <c r="W1015" s="119" t="str">
        <f t="shared" ref="W1015" si="3602" xml:space="preserve">
IF(COUNTIFS(I1015:I1019,I1015,L1015:L1019,"=Orçamento de empresa")&gt;1,"Erro: há repetição de empresa de orçamento de empresa para o item sendo precificado - B10.01a05",
IF(COUNTIFS(I1015:I1019,I1016,L1015:L1019,"=Orçamento de empresa")&gt;1,"Erro: há repetição de empresa de orçamento de empresa para o item sendo precificado - B10.01a05",
IF(COUNTIFS(I1015:I1019,I1017,L1015:L1019,"=Orçamento de empresa")&gt;1,"Erro: há repetição de empresa de orçamento de empresa para o item sendo precificado - B10.01a05",
IF(COUNTIFS(I1015:I1019,I1018,L1015:L1019,"=Orçamento de empresa")&gt;1,"Erro: há repetição de empresa de orçamento de empresa para o item sendo precificado - B10.01a05",
IF(COUNTIFS(I1015:I1019,I1019,L1015:L1019,"=Orçamento de empresa")&gt;1,"Erro: há repetição de empresa de orçamento de empresa para o item sendo precificado - B10.01a05",
"***")))))</f>
        <v>***</v>
      </c>
      <c r="X1015" s="119" t="str">
        <f t="shared" ref="X1015" si="3603" xml:space="preserve">
IF(AND(I1015="Compras governamentais",K1015&lt;&gt;"",L1015="Orçamento de empresa"),"Erro: a fonte de preços informada é incompatível com compras governamentais - B11.01a05",
IF(AND(I1016="Compras governamentais",K1016&lt;&gt;"",L1016="Orçamento de empresa"),"Erro: a fonte de preços informada é incompatível com compras governamentais - B11.01a05",
IF(AND(I1017="Compras governamentais",K1017&lt;&gt;"",L1017="Orçamento de empresa"),"Erro: a fonte de preços informada é incompatível com compras governamentais - B11.01a05",
IF(AND(I1018="Compras governamentais",K1018&lt;&gt;"",L1018="Orçamento de empresa"),"Erro: a fonte de preços informada é incompatível com compras governamentais - B11.01a05",
IF(AND(I1019="Compras governamentais",K1019&lt;&gt;"",L1019="Orçamento de empresa"),"Erro: a fonte de preços informada é incompatível com compras governamentais - B11.01a05",
"***")))))</f>
        <v>***</v>
      </c>
      <c r="Y1015" s="119" t="str">
        <f t="shared" ref="Y1015" si="3604" xml:space="preserve">
IF(AND(I1015="Compras governamentais",K1015&lt;&gt;"",L1015="Mídia especializada"),"Erro: a fonte de preços informada é incompatível com compras governamentais - B12.01a05",
IF(AND(I1016="Compras governamentais",K1016&lt;&gt;"",L1016="Mídia especializada"),"Erro: a fonte de preços informada é incompatível com compras governamentais - B12.01a05",
IF(AND(I1017="Compras governamentais",K1017&lt;&gt;"",L1017="Mídia especializada"),"Erro: a fonte de preços informada é incompatível com compras governamentais - B12.01a05",
IF(AND(I1018="Compras governamentais",K1018&lt;&gt;"",L1018="Mídia especializada"),"Erro: a fonte de preços informada é incompatível com compras governamentais - B12.01a05",
IF(AND(I1019="Compras governamentais",K1019&lt;&gt;"",L1019="Mídia especializada"),"Erro: a fonte de preços informada é incompatível com compras governamentais - B12.01a05",
"***")))))</f>
        <v>***</v>
      </c>
      <c r="Z1015" s="119" t="str">
        <f t="shared" ref="Z1015" si="3605" xml:space="preserve">
IF(AND(I1016&lt;&gt;"",OR(I1015="")),"Erro: há linhas sendo puladas - B13.01a04",
IF(AND(I1017&lt;&gt;"",OR(I1015="",I1016="")),"Erro: há linhas sendo puladas - B13.01a04",
IF(AND(I1018&lt;&gt;"",OR(I1015="",I1016="",I1017="")),"Erro: há linhas sendo puladas - B13.01a04",
IF(AND(I1019&lt;&gt;"",OR(I1015="",I1016="",I1017="",I1018="")),"Erro: há linhas sendo puladas - B13.01a04",
"***"))))</f>
        <v>***</v>
      </c>
      <c r="AA1015" s="119" t="str">
        <f t="shared" ref="AA1015" si="3606" xml:space="preserve">
IF(AND(K1016&lt;&gt;"",OR(K1015="")),"Erro: há linhas sendo puladas - B14.01a05",
IF(AND(K1017&lt;&gt;"",OR(K1015="",K1016="")),"Erro: há linhas sendo puladas - B14.01a05",
IF(AND(K1018&lt;&gt;"",OR(K1015="",K1016="",K1017="")),"Erro: há linhas sendo puladas - B14.01a05",
IF(AND(K1019&lt;&gt;"",OR(K1015="",K1016="",K1017="",K1018="")),"Erro: há linhas sendo puladas - B14.01a05",
"***"))))</f>
        <v>***</v>
      </c>
      <c r="AB1015" s="119" t="str">
        <f t="shared" ref="AB1015" si="3607" xml:space="preserve">
IF(AND(L1016&lt;&gt;"",OR(L1015="")),"Erro: há linhas sendo puladas - B15.01a05",
IF(AND(L1017&lt;&gt;"",OR(L1015="",L1016="")),"Erro: há linhas sendo puladas - B15.01a05",
IF(AND(L1018&lt;&gt;"",OR(L1015="",L1016="",L1017="")),"Erro: há linhas sendo puladas - B15.01a05",
IF(AND(L1019&lt;&gt;"",OR(L1015="",L1016="",L1017="",L1018="")),"Erro: há linhas sendo puladas - B15.01a05",
"***"))))</f>
        <v>***</v>
      </c>
      <c r="AC1015" s="119" t="str">
        <f t="shared" ref="AC1015" si="3608" xml:space="preserve">
IF(AND(M1016&lt;&gt;"",OR(M1015="")),"Erro: há linhas sendo puladas - B16.01a05",
IF(AND(M1017&lt;&gt;"",OR(M1015="",M1016="")),"Erro: há linhas sendo puladas - B16.01a05",
IF(AND(M1018&lt;&gt;"",OR(M1015="",M1016="",M1017="")),"Erro: há linhas sendo puladas - B16.01a05",
IF(AND(M1019&lt;&gt;"",OR(M1015="",M1016="",M1017="",M1018="")),"Erro: há linhas sendo puladas - B16.01a05",
"***"))))</f>
        <v>***</v>
      </c>
      <c r="AD1015" s="131" t="str">
        <f t="shared" ref="AD1015" si="3609" xml:space="preserve">
IF(T1015&lt;&gt;"Preenchimento correto","",
IF(K1015="","",
IF(M1015="Não válido","",
K1015)))</f>
        <v/>
      </c>
    </row>
    <row r="1016" spans="1:30" ht="15" customHeight="1">
      <c r="A1016" s="291"/>
      <c r="B1016" s="216"/>
      <c r="C1016" s="217"/>
      <c r="D1016" s="218"/>
      <c r="E1016" s="219"/>
      <c r="F1016" s="220"/>
      <c r="G1016" s="221"/>
      <c r="H1016" s="35">
        <v>2</v>
      </c>
      <c r="I1016" s="172"/>
      <c r="J1016" s="36" t="str">
        <f xml:space="preserve">
IF(I1016="","",
VLOOKUP(I1016,'BD EMPRES'!$B$8:$C$507,2,FALSE))</f>
        <v/>
      </c>
      <c r="K1016" s="178"/>
      <c r="L1016" s="179"/>
      <c r="M1016" s="179"/>
      <c r="N1016" s="180"/>
      <c r="O1016" s="223"/>
      <c r="P1016" s="228"/>
      <c r="Q1016" s="230"/>
      <c r="R1016" s="232"/>
      <c r="S1016" s="234"/>
      <c r="T1016" s="236"/>
      <c r="U1016" s="23"/>
      <c r="V1016" s="122"/>
      <c r="W1016" s="118"/>
      <c r="X1016" s="118"/>
      <c r="Y1016" s="118"/>
      <c r="Z1016" s="118"/>
      <c r="AA1016" s="118"/>
      <c r="AB1016" s="118"/>
      <c r="AC1016" s="118"/>
      <c r="AD1016" s="132" t="str">
        <f t="shared" ref="AD1016" si="3610" xml:space="preserve">
IF(T1015&lt;&gt;"Preenchimento correto","",
IF(K1016="","",
IF(M1016="Não válido","",
K1016)))</f>
        <v/>
      </c>
    </row>
    <row r="1017" spans="1:30" ht="15" customHeight="1">
      <c r="A1017" s="291"/>
      <c r="B1017" s="216"/>
      <c r="C1017" s="217"/>
      <c r="D1017" s="218"/>
      <c r="E1017" s="219"/>
      <c r="F1017" s="220"/>
      <c r="G1017" s="221"/>
      <c r="H1017" s="35">
        <v>3</v>
      </c>
      <c r="I1017" s="172"/>
      <c r="J1017" s="36" t="str">
        <f xml:space="preserve">
IF(I1017="","",
VLOOKUP(I1017,'BD EMPRES'!$B$8:$C$507,2,FALSE))</f>
        <v/>
      </c>
      <c r="K1017" s="178"/>
      <c r="L1017" s="179"/>
      <c r="M1017" s="179"/>
      <c r="N1017" s="180"/>
      <c r="O1017" s="223"/>
      <c r="P1017" s="228"/>
      <c r="Q1017" s="230"/>
      <c r="R1017" s="232"/>
      <c r="S1017" s="234"/>
      <c r="T1017" s="236"/>
      <c r="U1017" s="23"/>
      <c r="V1017" s="122"/>
      <c r="W1017" s="118"/>
      <c r="X1017" s="118"/>
      <c r="Y1017" s="118"/>
      <c r="Z1017" s="118"/>
      <c r="AA1017" s="118"/>
      <c r="AB1017" s="118"/>
      <c r="AC1017" s="118"/>
      <c r="AD1017" s="132" t="str">
        <f t="shared" ref="AD1017" si="3611" xml:space="preserve">
IF(T1015&lt;&gt;"Preenchimento correto","",
IF(K1017="","",
IF(M1017="Não válido","",
K1017)))</f>
        <v/>
      </c>
    </row>
    <row r="1018" spans="1:30" ht="15" customHeight="1">
      <c r="A1018" s="291"/>
      <c r="B1018" s="216"/>
      <c r="C1018" s="217"/>
      <c r="D1018" s="218"/>
      <c r="E1018" s="219"/>
      <c r="F1018" s="220"/>
      <c r="G1018" s="221"/>
      <c r="H1018" s="35">
        <v>4</v>
      </c>
      <c r="I1018" s="172"/>
      <c r="J1018" s="36" t="str">
        <f xml:space="preserve">
IF(I1018="","",
VLOOKUP(I1018,'BD EMPRES'!$B$8:$C$507,2,FALSE))</f>
        <v/>
      </c>
      <c r="K1018" s="178"/>
      <c r="L1018" s="179"/>
      <c r="M1018" s="179"/>
      <c r="N1018" s="180"/>
      <c r="O1018" s="223"/>
      <c r="P1018" s="228"/>
      <c r="Q1018" s="230"/>
      <c r="R1018" s="232"/>
      <c r="S1018" s="234"/>
      <c r="T1018" s="236"/>
      <c r="U1018" s="23"/>
      <c r="V1018" s="122"/>
      <c r="W1018" s="118"/>
      <c r="X1018" s="118"/>
      <c r="Y1018" s="118"/>
      <c r="Z1018" s="118"/>
      <c r="AA1018" s="118"/>
      <c r="AB1018" s="118"/>
      <c r="AC1018" s="118"/>
      <c r="AD1018" s="132" t="str">
        <f t="shared" ref="AD1018" si="3612" xml:space="preserve">
IF(T1015&lt;&gt;"Preenchimento correto","",
IF(K1018="","",
IF(M1018="Não válido","",
K1018)))</f>
        <v/>
      </c>
    </row>
    <row r="1019" spans="1:30" ht="15" customHeight="1">
      <c r="A1019" s="292"/>
      <c r="B1019" s="216"/>
      <c r="C1019" s="217"/>
      <c r="D1019" s="218"/>
      <c r="E1019" s="219"/>
      <c r="F1019" s="220"/>
      <c r="G1019" s="221"/>
      <c r="H1019" s="37">
        <v>5</v>
      </c>
      <c r="I1019" s="172"/>
      <c r="J1019" s="38" t="str">
        <f xml:space="preserve">
IF(I1019="","",
VLOOKUP(I1019,'BD EMPRES'!$B$8:$C$507,2,FALSE))</f>
        <v/>
      </c>
      <c r="K1019" s="183"/>
      <c r="L1019" s="181"/>
      <c r="M1019" s="181"/>
      <c r="N1019" s="182"/>
      <c r="O1019" s="224"/>
      <c r="P1019" s="228"/>
      <c r="Q1019" s="230"/>
      <c r="R1019" s="232"/>
      <c r="S1019" s="234"/>
      <c r="T1019" s="236"/>
      <c r="U1019" s="23"/>
      <c r="V1019" s="133"/>
      <c r="W1019" s="134"/>
      <c r="X1019" s="134"/>
      <c r="Y1019" s="134"/>
      <c r="Z1019" s="134"/>
      <c r="AA1019" s="134"/>
      <c r="AB1019" s="134"/>
      <c r="AC1019" s="134"/>
      <c r="AD1019" s="135" t="str">
        <f t="shared" ref="AD1019" si="3613" xml:space="preserve">
IF(T1015&gt;"Preenchimento correto","",
IF(K1019="","",
IF(M1019="Não válido","",
K1019)))</f>
        <v/>
      </c>
    </row>
    <row r="1020" spans="1:30" ht="15" customHeight="1">
      <c r="A1020" s="290"/>
      <c r="B1020" s="216" t="str">
        <f>IF(OR('BD ITEM'!$Q214&lt;&gt;"Preenchimento correto"),"",'BD ITEM'!B214)</f>
        <v/>
      </c>
      <c r="C1020" s="217" t="str">
        <f>IF(OR('BD ITEM'!$Q214&lt;&gt;"Preenchimento correto"),"",'BD ITEM'!C214)</f>
        <v/>
      </c>
      <c r="D1020" s="218" t="str">
        <f>IF(OR('BD ITEM'!$Q214&lt;&gt;"Preenchimento correto"),"",'BD ITEM'!D214)</f>
        <v/>
      </c>
      <c r="E1020" s="219" t="str">
        <f>IF(OR('BD ITEM'!$Q214&lt;&gt;"Preenchimento correto"),"",'BD ITEM'!J214)</f>
        <v/>
      </c>
      <c r="F1020" s="220" t="str">
        <f>IF(OR('BD ITEM'!$Q214&lt;&gt;"Preenchimento correto"),"",'BD ITEM'!K214)</f>
        <v/>
      </c>
      <c r="G1020" s="221" t="str">
        <f>IF(OR('BD ITEM'!$Q214&lt;&gt;"Preenchimento correto"),"",'BD ITEM'!L214)</f>
        <v/>
      </c>
      <c r="H1020" s="39">
        <v>1</v>
      </c>
      <c r="I1020" s="173"/>
      <c r="J1020" s="34" t="str">
        <f xml:space="preserve">
IF(I1020="","",
VLOOKUP(I1020,'BD EMPRES'!$B$8:$C$507,2,FALSE))</f>
        <v/>
      </c>
      <c r="K1020" s="175"/>
      <c r="L1020" s="176"/>
      <c r="M1020" s="176"/>
      <c r="N1020" s="177"/>
      <c r="O1020" s="222"/>
      <c r="P1020" s="228" t="str">
        <f t="shared" ref="P1020" si="3614" xml:space="preserve">
IF(AND(K1020="",K1021="",K1022="",K1023="",K1024=""),"",
COUNTIFS(K1020:K1024,"&lt;&gt;""",M1020:M1024,"=Válido"))</f>
        <v/>
      </c>
      <c r="Q1020" s="230" t="str">
        <f t="shared" ref="Q1020" si="3615" xml:space="preserve">
IF(T1020&lt;&gt;"Preenchimento correto","",
IF(P1020=1,0,
IF(P1020=0,"",
IF(P1020="","",
ROUND(_xlfn.STDEV.S(AD1020:AD1024)/AVERAGE(AD1020:AD1024),4)))))</f>
        <v/>
      </c>
      <c r="R1020" s="232" t="str">
        <f t="shared" ref="R1020" si="3616" xml:space="preserve">
IF(T1020&lt;&gt;"Preenchimento correto","",
IF(P1020="","",
IF(P1020=0,"",
IF(O1020="","",
IF(O1020="Menor valor",MIN(AD1020:AD1024),
IF(AND(O1020="Tend. central",Q1020&lt;=0.25),ROUND(AVERAGE(AD1020:AD1024),2),
IF(AND(O1020="Tend. central",Q1020&gt;0.25),ROUND(MEDIAN(AD1020:AD1024),2))))))))</f>
        <v/>
      </c>
      <c r="S1020" s="234" t="str">
        <f t="shared" ref="S1020" si="3617" xml:space="preserve">
IF(T1020&lt;&gt;"Preenchimento correto","",
IF(O1020="","",
IF(P1020="","",
IF(P1020=0,"",
IF(OR(G1020="",R1020=""),"",
G1020*R1020)))))</f>
        <v/>
      </c>
      <c r="T1020" s="236" t="str">
        <f t="shared" ref="T1020" si="3618" xml:space="preserve">
IF(AND(A1020="",B1020="",I1020="",I1021="",I1022="",I1023="",I1024="",K1020="",K1021="",K1022="",K1023="",K1024="",L1020="",L1021="",L1022="",L1023="",L1024="",M1020="",M1021="",M1022="",M1023="",M1024="",O1020=""),"",
IF(A1020="","Preenchimento incompleto: falta informar o ID SEC - B01.01",
IF(AND(A1020&lt;&gt;"",B1020&lt;&gt;"",I1020="",I1021="",I1022="",I1023="",I1024="",K1020="",K1021="",K1022="",K1023="",K1024="",L1020="",L1021="",L1022="",L1023="",L1024="",M1020="",M1021="",M1022="",M1023="",M1024="",O1020=""),"Preenchimento incompleto: item sem nenhuma informação de empresa e preço e fonte de preço e validade do orçamento e modalidade de cálculo - B02.01",
IF(AND(B1020="",OR(I1020&lt;&gt;"",I1021&lt;&gt;"",I1022&lt;&gt;"",I1023&lt;&gt;"",I1024&lt;&gt;"",K1020&lt;&gt;"",K1021&lt;&gt;"",K1022&lt;&gt;"",K1023&lt;&gt;"",K1024&lt;&gt;"",L1020&lt;&gt;"",L1021&lt;&gt;"",L1022&lt;&gt;"",L1023&lt;&gt;"",L1024&lt;&gt;"",M1020&lt;&gt;"",M1021&lt;&gt;"",M1022&lt;&gt;"",M1023&lt;&gt;"",M1024&lt;&gt;"",O1020&lt;&gt;"")),"Erro: há empresa(s) e/ou preço(s) e/ou fonte(s) de preço e/ou validade(s) do orçamento e/ou modalidade de cálculo informados para item inexistente - B03.01",
IF(AND(I1020&lt;&gt;"",OR(K1020="",L1020="",M1020="",O1020="")),"Preenchimento incompleto: empresa sem preço e(ou) fonte de preço e(ou) validade do orçamento e(ou) modalidade de cálculo associados - B04.01",
IF(AND(I1021&lt;&gt;"",OR(K1021="",L1021="",M1021="",O1020="")),"Preenchimento incompleto: empresa sem preço e(ou) fonte de preço e(ou) validade do orçamento e(ou) modalidade de cálculo associados - B04.02",
IF(AND(I1022&lt;&gt;"",OR(K1022="",L1022="",M1022="",O1020="")),"Preenchimento incompleto: empresa sem preço e(ou) fonte de preço e(ou) validade do orçamento e(ou) modalidade de cálculo associados - B04.03",
IF(AND(I1023&lt;&gt;"",OR(K1023="",L1023="",M1023="",O1020="")),"Preenchimento incompleto: empresa sem preço e(ou) fonte de preço e(ou) validade do orçamento e(ou) modalidade de cálculo associados - B04.04",
IF(AND(I1024&lt;&gt;"",OR(K1024="",L1024="",M1024="",O1020="")),"Preenchimento incompleto: empresa sem preço e(ou) fonte de preço e(ou) validade do orçamento e(ou) modalidade de cálculo associados - B04.05",
IF(AND(K1020&lt;&gt;"",OR(I1020="",L1020="",M1020="",O1020="")),"Preenchimento incompleto: preço sem empresa e(ou) fonte do preço associados e(ou) validade do orçamento e(ou) modalidade de cálculo associados - B05.01",
IF(AND(K1021&lt;&gt;"",OR(I1021="",L1021="",M1021="",O1020="")),"Preenchimento incompleto: preço sem empresa e(ou) fonte do preço associados e(ou) validade do orçamento e(ou) modalidade de cálculo associados - B05.02",
IF(AND(K1022&lt;&gt;"",OR(I1022="",L1022="",M1022="",O1020="")),"Preenchimento incompleto: preço sem empresa e(ou) fonte do preço associados e(ou) validade do orçamento e(ou) modalidade de cálculo associados - B05.03",
IF(AND(K1023&lt;&gt;"",OR(I1023="",L1023="",M1023="",O1020="")),"Preenchimento incompleto: preço sem empresa e(ou) fonte do preço associados e(ou) validade do orçamento e(ou) modalidade de cálculo associados - B05.04",
IF(AND(K1024&lt;&gt;"",OR(I1024="",L1024="",M1024="",O1020="")),"Preenchimento incompleto: preço sem empresa e(ou) fonte do preço associados e(ou) validade do orçamento e(ou) modalidade de cálculo associados - B05.05",
IF(AND(L1020&lt;&gt;"",OR(K1020="",I1020="",M1020="",O1020="")),"Preenchimento incompleto: fonte do preço sem empresa e(ou) preço associados e(ou) validade do orçamento e(ou) modalidade de cálculo associados - B06.01",
IF(AND(L1021&lt;&gt;"",OR(K1021="",I1021="",M1021="",O1020="")),"Preenchimento incompleto: fonte do preço sem empresa e(ou) preço associados e(ou) validade do orçamento e(ou) modalidade de cálculo associados - B06.02",
IF(AND(L1022&lt;&gt;"",OR(K1022="",I1022="",M1022="",O1020="")),"Preenchimento incompleto: fonte do preço sem empresa e(ou) preço associados e(ou) validade do orçamento e(ou) modalidade de cálculo associados - B06.03",
IF(AND(L1023&lt;&gt;"",OR(K1023="",I1023="",M1023="",O1020="")),"Preenchimento incompleto: fonte do preço sem empresa e(ou) preço associados e(ou) validade do orçamento e(ou) modalidade de cálculo associados - B06.04",
IF(AND(L1024&lt;&gt;"",OR(K1024="",I1024="",M1024="",O1020="")),"Preenchimento incompleto: fonte do preço sem empresa e(ou) preço associados e(ou) validade do orçamento e(ou) modalidade de cálculo associados - B06.05",
IF(AND(M1020&lt;&gt;"",OR(K1020="",I1020="",L1020="",O1020="")),"Preenchimento incompleto: validade do orçamento sem empresa e(ou) preço associados e(ou) fonte do preço e(ou) modalidade de cálculo associados - B07.01",
IF(AND(M1021&lt;&gt;"",OR(K1021="",I1021="",L1021="",O1020="")),"Preenchimento incompleto: validade do orçamento sem empresa e(ou) preço associados e(ou) fonte do preço e(ou) modalidade de cálculo associados - B07.02",
IF(AND(M1022&lt;&gt;"",OR(K1022="",I1022="",L1022="",O1020="")),"Preenchimento incompleto: validade do orçamento sem empresa e(ou) preço associados e(ou) fonte do preço e(ou) modalidade de cálculo associados - B07.03",
IF(AND(M1023&lt;&gt;"",OR(K1023="",I1023="",L1023="",O1020="")),"Preenchimento incompleto: validade do orçamento sem empresa e(ou) preço associados e(ou) fonte do preço e(ou) modalidade de cálculo associados - B07.04",
IF(AND(M1024&lt;&gt;"",OR(K1024="",I1024="",L1024="",O1020="")),"Preenchimento incompleto: validade do orçamento sem empresa e(ou) preço associados e(ou) fonte do preço e(ou) modalidade de cálculo associados - B07.05",
IF(O1020="","Preenchimento incompleto: modalidade de cálculo não informada - B08.01",
IF(V1020="Erro: há repetição de empresa de mídia especializada para o item sendo precificado - B09.01a05","Erro: há repetição de empresa de mídia especializada para o item sendo precificado - B09.01a05",
IF(W1020="Erro: há repetição de empresa de orçamento de empresa para o item sendo precificado - B10.01a05","Erro: há repetição de empresa de orçamento de empresa para o item sendo precificado - B10.01a05",
IF(X1020="Erro: a fonte de preços informada é incompatível com compras governamentais - B11.01a05","Erro: a fonte de preços informada é incompatível com compras governamentais - B11.01a05",
IF(Y1020="Erro: a fonte de preços informada é incompatível com compras governamentais - B12.01a05","Erro: a fonte de preços informada é incompatível com compras governamentais - B12.01a05",
IF(Z1020="Erro: há linhas sendo puladas - B13.01a04","Erro: há linhas sendo puladas - B13.01a04",
IF(AA1020="Erro: há linhas sendo puladas - B14.01a05","Erro: há linhas sendo puladas - B14.01a05",
IF(AB1020="Erro: há linhas sendo puladas - B15.01a05","Erro: há linhas sendo puladas - B15.01a05",
IF(AC1020="Erro: há linhas sendo puladas - B16.01a05","Erro: há linhas sendo puladas - B16.01a05",
IF(AND(P1020&lt;&gt;"",P1020=0),"Preenchimento incompleto: número de propostas válidas igual a zero - B17.01",
"Preenchimento correto"))))))))))))))))))))))))))))))))))</f>
        <v/>
      </c>
      <c r="U1020" s="23"/>
      <c r="V1020" s="121" t="str">
        <f t="shared" ref="V1020" si="3619" xml:space="preserve">
IF(COUNTIFS(I1020:I1024,I1020,L1020:L1024,"=Mídia especializada")&gt;1,"Erro: há repetição de empresa de mídia especializada para o item sendo precificado - B09.01a05",
IF(COUNTIFS(I1020:I1024,I1021,L1020:L1024,"=Mídia especializada")&gt;1,"Erro: há repetição de empresa de mídia especializada para o item sendo precificado - B09.01a05",
IF(COUNTIFS(I1020:I1024,I1022,L1020:L1024,"=Mídia especializada")&gt;1,"Erro: há repetição de empresa de mídia especializada para o item sendo precificado - B09.01a05",
IF(COUNTIFS(I1020:I1024,I1023,L1020:L1024,"=Mídia especializada")&gt;1,"Erro: há repetição de empresa de mídia especializada para o item sendo precificado - B09.01a05",
IF(COUNTIFS(I1020:I1024,I1024,L1020:L1024,"=Mídia especializada")&gt;1,"Erro: há repetição de empresa de mídia especializada para o item sendo precificado - B09.01a05",
"***")))))</f>
        <v>***</v>
      </c>
      <c r="W1020" s="119" t="str">
        <f t="shared" ref="W1020" si="3620" xml:space="preserve">
IF(COUNTIFS(I1020:I1024,I1020,L1020:L1024,"=Orçamento de empresa")&gt;1,"Erro: há repetição de empresa de orçamento de empresa para o item sendo precificado - B10.01a05",
IF(COUNTIFS(I1020:I1024,I1021,L1020:L1024,"=Orçamento de empresa")&gt;1,"Erro: há repetição de empresa de orçamento de empresa para o item sendo precificado - B10.01a05",
IF(COUNTIFS(I1020:I1024,I1022,L1020:L1024,"=Orçamento de empresa")&gt;1,"Erro: há repetição de empresa de orçamento de empresa para o item sendo precificado - B10.01a05",
IF(COUNTIFS(I1020:I1024,I1023,L1020:L1024,"=Orçamento de empresa")&gt;1,"Erro: há repetição de empresa de orçamento de empresa para o item sendo precificado - B10.01a05",
IF(COUNTIFS(I1020:I1024,I1024,L1020:L1024,"=Orçamento de empresa")&gt;1,"Erro: há repetição de empresa de orçamento de empresa para o item sendo precificado - B10.01a05",
"***")))))</f>
        <v>***</v>
      </c>
      <c r="X1020" s="119" t="str">
        <f t="shared" ref="X1020" si="3621" xml:space="preserve">
IF(AND(I1020="Compras governamentais",K1020&lt;&gt;"",L1020="Orçamento de empresa"),"Erro: a fonte de preços informada é incompatível com compras governamentais - B11.01a05",
IF(AND(I1021="Compras governamentais",K1021&lt;&gt;"",L1021="Orçamento de empresa"),"Erro: a fonte de preços informada é incompatível com compras governamentais - B11.01a05",
IF(AND(I1022="Compras governamentais",K1022&lt;&gt;"",L1022="Orçamento de empresa"),"Erro: a fonte de preços informada é incompatível com compras governamentais - B11.01a05",
IF(AND(I1023="Compras governamentais",K1023&lt;&gt;"",L1023="Orçamento de empresa"),"Erro: a fonte de preços informada é incompatível com compras governamentais - B11.01a05",
IF(AND(I1024="Compras governamentais",K1024&lt;&gt;"",L1024="Orçamento de empresa"),"Erro: a fonte de preços informada é incompatível com compras governamentais - B11.01a05",
"***")))))</f>
        <v>***</v>
      </c>
      <c r="Y1020" s="119" t="str">
        <f t="shared" ref="Y1020" si="3622" xml:space="preserve">
IF(AND(I1020="Compras governamentais",K1020&lt;&gt;"",L1020="Mídia especializada"),"Erro: a fonte de preços informada é incompatível com compras governamentais - B12.01a05",
IF(AND(I1021="Compras governamentais",K1021&lt;&gt;"",L1021="Mídia especializada"),"Erro: a fonte de preços informada é incompatível com compras governamentais - B12.01a05",
IF(AND(I1022="Compras governamentais",K1022&lt;&gt;"",L1022="Mídia especializada"),"Erro: a fonte de preços informada é incompatível com compras governamentais - B12.01a05",
IF(AND(I1023="Compras governamentais",K1023&lt;&gt;"",L1023="Mídia especializada"),"Erro: a fonte de preços informada é incompatível com compras governamentais - B12.01a05",
IF(AND(I1024="Compras governamentais",K1024&lt;&gt;"",L1024="Mídia especializada"),"Erro: a fonte de preços informada é incompatível com compras governamentais - B12.01a05",
"***")))))</f>
        <v>***</v>
      </c>
      <c r="Z1020" s="119" t="str">
        <f t="shared" ref="Z1020" si="3623" xml:space="preserve">
IF(AND(I1021&lt;&gt;"",OR(I1020="")),"Erro: há linhas sendo puladas - B13.01a04",
IF(AND(I1022&lt;&gt;"",OR(I1020="",I1021="")),"Erro: há linhas sendo puladas - B13.01a04",
IF(AND(I1023&lt;&gt;"",OR(I1020="",I1021="",I1022="")),"Erro: há linhas sendo puladas - B13.01a04",
IF(AND(I1024&lt;&gt;"",OR(I1020="",I1021="",I1022="",I1023="")),"Erro: há linhas sendo puladas - B13.01a04",
"***"))))</f>
        <v>***</v>
      </c>
      <c r="AA1020" s="119" t="str">
        <f t="shared" ref="AA1020" si="3624" xml:space="preserve">
IF(AND(K1021&lt;&gt;"",OR(K1020="")),"Erro: há linhas sendo puladas - B14.01a05",
IF(AND(K1022&lt;&gt;"",OR(K1020="",K1021="")),"Erro: há linhas sendo puladas - B14.01a05",
IF(AND(K1023&lt;&gt;"",OR(K1020="",K1021="",K1022="")),"Erro: há linhas sendo puladas - B14.01a05",
IF(AND(K1024&lt;&gt;"",OR(K1020="",K1021="",K1022="",K1023="")),"Erro: há linhas sendo puladas - B14.01a05",
"***"))))</f>
        <v>***</v>
      </c>
      <c r="AB1020" s="119" t="str">
        <f t="shared" ref="AB1020" si="3625" xml:space="preserve">
IF(AND(L1021&lt;&gt;"",OR(L1020="")),"Erro: há linhas sendo puladas - B15.01a05",
IF(AND(L1022&lt;&gt;"",OR(L1020="",L1021="")),"Erro: há linhas sendo puladas - B15.01a05",
IF(AND(L1023&lt;&gt;"",OR(L1020="",L1021="",L1022="")),"Erro: há linhas sendo puladas - B15.01a05",
IF(AND(L1024&lt;&gt;"",OR(L1020="",L1021="",L1022="",L1023="")),"Erro: há linhas sendo puladas - B15.01a05",
"***"))))</f>
        <v>***</v>
      </c>
      <c r="AC1020" s="119" t="str">
        <f t="shared" ref="AC1020" si="3626" xml:space="preserve">
IF(AND(M1021&lt;&gt;"",OR(M1020="")),"Erro: há linhas sendo puladas - B16.01a05",
IF(AND(M1022&lt;&gt;"",OR(M1020="",M1021="")),"Erro: há linhas sendo puladas - B16.01a05",
IF(AND(M1023&lt;&gt;"",OR(M1020="",M1021="",M1022="")),"Erro: há linhas sendo puladas - B16.01a05",
IF(AND(M1024&lt;&gt;"",OR(M1020="",M1021="",M1022="",M1023="")),"Erro: há linhas sendo puladas - B16.01a05",
"***"))))</f>
        <v>***</v>
      </c>
      <c r="AD1020" s="131" t="str">
        <f t="shared" ref="AD1020" si="3627" xml:space="preserve">
IF(T1020&lt;&gt;"Preenchimento correto","",
IF(K1020="","",
IF(M1020="Não válido","",
K1020)))</f>
        <v/>
      </c>
    </row>
    <row r="1021" spans="1:30" ht="15" customHeight="1">
      <c r="A1021" s="291"/>
      <c r="B1021" s="216"/>
      <c r="C1021" s="217"/>
      <c r="D1021" s="218"/>
      <c r="E1021" s="219"/>
      <c r="F1021" s="220"/>
      <c r="G1021" s="221"/>
      <c r="H1021" s="35">
        <v>2</v>
      </c>
      <c r="I1021" s="172"/>
      <c r="J1021" s="36" t="str">
        <f xml:space="preserve">
IF(I1021="","",
VLOOKUP(I1021,'BD EMPRES'!$B$8:$C$507,2,FALSE))</f>
        <v/>
      </c>
      <c r="K1021" s="178"/>
      <c r="L1021" s="179"/>
      <c r="M1021" s="179"/>
      <c r="N1021" s="180"/>
      <c r="O1021" s="223"/>
      <c r="P1021" s="228"/>
      <c r="Q1021" s="230"/>
      <c r="R1021" s="232"/>
      <c r="S1021" s="234"/>
      <c r="T1021" s="236"/>
      <c r="U1021" s="23"/>
      <c r="V1021" s="122"/>
      <c r="W1021" s="118"/>
      <c r="X1021" s="118"/>
      <c r="Y1021" s="118"/>
      <c r="Z1021" s="118"/>
      <c r="AA1021" s="118"/>
      <c r="AB1021" s="118"/>
      <c r="AC1021" s="118"/>
      <c r="AD1021" s="132" t="str">
        <f t="shared" ref="AD1021" si="3628" xml:space="preserve">
IF(T1020&lt;&gt;"Preenchimento correto","",
IF(K1021="","",
IF(M1021="Não válido","",
K1021)))</f>
        <v/>
      </c>
    </row>
    <row r="1022" spans="1:30" ht="15" customHeight="1">
      <c r="A1022" s="291"/>
      <c r="B1022" s="216"/>
      <c r="C1022" s="217"/>
      <c r="D1022" s="218"/>
      <c r="E1022" s="219"/>
      <c r="F1022" s="220"/>
      <c r="G1022" s="221"/>
      <c r="H1022" s="35">
        <v>3</v>
      </c>
      <c r="I1022" s="172"/>
      <c r="J1022" s="36" t="str">
        <f xml:space="preserve">
IF(I1022="","",
VLOOKUP(I1022,'BD EMPRES'!$B$8:$C$507,2,FALSE))</f>
        <v/>
      </c>
      <c r="K1022" s="178"/>
      <c r="L1022" s="179"/>
      <c r="M1022" s="179"/>
      <c r="N1022" s="180"/>
      <c r="O1022" s="223"/>
      <c r="P1022" s="228"/>
      <c r="Q1022" s="230"/>
      <c r="R1022" s="232"/>
      <c r="S1022" s="234"/>
      <c r="T1022" s="236"/>
      <c r="U1022" s="23"/>
      <c r="V1022" s="122"/>
      <c r="W1022" s="118"/>
      <c r="X1022" s="118"/>
      <c r="Y1022" s="118"/>
      <c r="Z1022" s="118"/>
      <c r="AA1022" s="118"/>
      <c r="AB1022" s="118"/>
      <c r="AC1022" s="118"/>
      <c r="AD1022" s="132" t="str">
        <f t="shared" ref="AD1022" si="3629" xml:space="preserve">
IF(T1020&lt;&gt;"Preenchimento correto","",
IF(K1022="","",
IF(M1022="Não válido","",
K1022)))</f>
        <v/>
      </c>
    </row>
    <row r="1023" spans="1:30" ht="15" customHeight="1">
      <c r="A1023" s="291"/>
      <c r="B1023" s="216"/>
      <c r="C1023" s="217"/>
      <c r="D1023" s="218"/>
      <c r="E1023" s="219"/>
      <c r="F1023" s="220"/>
      <c r="G1023" s="221"/>
      <c r="H1023" s="35">
        <v>4</v>
      </c>
      <c r="I1023" s="172"/>
      <c r="J1023" s="36" t="str">
        <f xml:space="preserve">
IF(I1023="","",
VLOOKUP(I1023,'BD EMPRES'!$B$8:$C$507,2,FALSE))</f>
        <v/>
      </c>
      <c r="K1023" s="178"/>
      <c r="L1023" s="179"/>
      <c r="M1023" s="179"/>
      <c r="N1023" s="180"/>
      <c r="O1023" s="223"/>
      <c r="P1023" s="228"/>
      <c r="Q1023" s="230"/>
      <c r="R1023" s="232"/>
      <c r="S1023" s="234"/>
      <c r="T1023" s="236"/>
      <c r="U1023" s="23"/>
      <c r="V1023" s="122"/>
      <c r="W1023" s="118"/>
      <c r="X1023" s="118"/>
      <c r="Y1023" s="118"/>
      <c r="Z1023" s="118"/>
      <c r="AA1023" s="118"/>
      <c r="AB1023" s="118"/>
      <c r="AC1023" s="118"/>
      <c r="AD1023" s="132" t="str">
        <f t="shared" ref="AD1023" si="3630" xml:space="preserve">
IF(T1020&lt;&gt;"Preenchimento correto","",
IF(K1023="","",
IF(M1023="Não válido","",
K1023)))</f>
        <v/>
      </c>
    </row>
    <row r="1024" spans="1:30" ht="15" customHeight="1">
      <c r="A1024" s="292"/>
      <c r="B1024" s="216"/>
      <c r="C1024" s="217"/>
      <c r="D1024" s="218"/>
      <c r="E1024" s="219"/>
      <c r="F1024" s="220"/>
      <c r="G1024" s="221"/>
      <c r="H1024" s="37">
        <v>5</v>
      </c>
      <c r="I1024" s="172"/>
      <c r="J1024" s="38" t="str">
        <f xml:space="preserve">
IF(I1024="","",
VLOOKUP(I1024,'BD EMPRES'!$B$8:$C$507,2,FALSE))</f>
        <v/>
      </c>
      <c r="K1024" s="183"/>
      <c r="L1024" s="181"/>
      <c r="M1024" s="181"/>
      <c r="N1024" s="182"/>
      <c r="O1024" s="224"/>
      <c r="P1024" s="228"/>
      <c r="Q1024" s="230"/>
      <c r="R1024" s="232"/>
      <c r="S1024" s="234"/>
      <c r="T1024" s="236"/>
      <c r="U1024" s="23"/>
      <c r="V1024" s="133"/>
      <c r="W1024" s="134"/>
      <c r="X1024" s="134"/>
      <c r="Y1024" s="134"/>
      <c r="Z1024" s="134"/>
      <c r="AA1024" s="134"/>
      <c r="AB1024" s="134"/>
      <c r="AC1024" s="134"/>
      <c r="AD1024" s="135" t="str">
        <f t="shared" ref="AD1024" si="3631" xml:space="preserve">
IF(T1020&gt;"Preenchimento correto","",
IF(K1024="","",
IF(M1024="Não válido","",
K1024)))</f>
        <v/>
      </c>
    </row>
    <row r="1025" spans="1:30" ht="15" customHeight="1">
      <c r="A1025" s="290"/>
      <c r="B1025" s="216" t="str">
        <f>IF(OR('BD ITEM'!$Q215&lt;&gt;"Preenchimento correto"),"",'BD ITEM'!B215)</f>
        <v/>
      </c>
      <c r="C1025" s="217" t="str">
        <f>IF(OR('BD ITEM'!$Q215&lt;&gt;"Preenchimento correto"),"",'BD ITEM'!C215)</f>
        <v/>
      </c>
      <c r="D1025" s="218" t="str">
        <f>IF(OR('BD ITEM'!$Q215&lt;&gt;"Preenchimento correto"),"",'BD ITEM'!D215)</f>
        <v/>
      </c>
      <c r="E1025" s="219" t="str">
        <f>IF(OR('BD ITEM'!$Q215&lt;&gt;"Preenchimento correto"),"",'BD ITEM'!J215)</f>
        <v/>
      </c>
      <c r="F1025" s="220" t="str">
        <f>IF(OR('BD ITEM'!$Q215&lt;&gt;"Preenchimento correto"),"",'BD ITEM'!K215)</f>
        <v/>
      </c>
      <c r="G1025" s="221" t="str">
        <f>IF(OR('BD ITEM'!$Q215&lt;&gt;"Preenchimento correto"),"",'BD ITEM'!L215)</f>
        <v/>
      </c>
      <c r="H1025" s="39">
        <v>1</v>
      </c>
      <c r="I1025" s="173"/>
      <c r="J1025" s="34" t="str">
        <f xml:space="preserve">
IF(I1025="","",
VLOOKUP(I1025,'BD EMPRES'!$B$8:$C$507,2,FALSE))</f>
        <v/>
      </c>
      <c r="K1025" s="175"/>
      <c r="L1025" s="176"/>
      <c r="M1025" s="176"/>
      <c r="N1025" s="177"/>
      <c r="O1025" s="222"/>
      <c r="P1025" s="228" t="str">
        <f t="shared" ref="P1025" si="3632" xml:space="preserve">
IF(AND(K1025="",K1026="",K1027="",K1028="",K1029=""),"",
COUNTIFS(K1025:K1029,"&lt;&gt;""",M1025:M1029,"=Válido"))</f>
        <v/>
      </c>
      <c r="Q1025" s="230" t="str">
        <f t="shared" ref="Q1025" si="3633" xml:space="preserve">
IF(T1025&lt;&gt;"Preenchimento correto","",
IF(P1025=1,0,
IF(P1025=0,"",
IF(P1025="","",
ROUND(_xlfn.STDEV.S(AD1025:AD1029)/AVERAGE(AD1025:AD1029),4)))))</f>
        <v/>
      </c>
      <c r="R1025" s="232" t="str">
        <f t="shared" ref="R1025" si="3634" xml:space="preserve">
IF(T1025&lt;&gt;"Preenchimento correto","",
IF(P1025="","",
IF(P1025=0,"",
IF(O1025="","",
IF(O1025="Menor valor",MIN(AD1025:AD1029),
IF(AND(O1025="Tend. central",Q1025&lt;=0.25),ROUND(AVERAGE(AD1025:AD1029),2),
IF(AND(O1025="Tend. central",Q1025&gt;0.25),ROUND(MEDIAN(AD1025:AD1029),2))))))))</f>
        <v/>
      </c>
      <c r="S1025" s="234" t="str">
        <f t="shared" ref="S1025" si="3635" xml:space="preserve">
IF(T1025&lt;&gt;"Preenchimento correto","",
IF(O1025="","",
IF(P1025="","",
IF(P1025=0,"",
IF(OR(G1025="",R1025=""),"",
G1025*R1025)))))</f>
        <v/>
      </c>
      <c r="T1025" s="236" t="str">
        <f t="shared" ref="T1025" si="3636" xml:space="preserve">
IF(AND(A1025="",B1025="",I1025="",I1026="",I1027="",I1028="",I1029="",K1025="",K1026="",K1027="",K1028="",K1029="",L1025="",L1026="",L1027="",L1028="",L1029="",M1025="",M1026="",M1027="",M1028="",M1029="",O1025=""),"",
IF(A1025="","Preenchimento incompleto: falta informar o ID SEC - B01.01",
IF(AND(A1025&lt;&gt;"",B1025&lt;&gt;"",I1025="",I1026="",I1027="",I1028="",I1029="",K1025="",K1026="",K1027="",K1028="",K1029="",L1025="",L1026="",L1027="",L1028="",L1029="",M1025="",M1026="",M1027="",M1028="",M1029="",O1025=""),"Preenchimento incompleto: item sem nenhuma informação de empresa e preço e fonte de preço e validade do orçamento e modalidade de cálculo - B02.01",
IF(AND(B1025="",OR(I1025&lt;&gt;"",I1026&lt;&gt;"",I1027&lt;&gt;"",I1028&lt;&gt;"",I1029&lt;&gt;"",K1025&lt;&gt;"",K1026&lt;&gt;"",K1027&lt;&gt;"",K1028&lt;&gt;"",K1029&lt;&gt;"",L1025&lt;&gt;"",L1026&lt;&gt;"",L1027&lt;&gt;"",L1028&lt;&gt;"",L1029&lt;&gt;"",M1025&lt;&gt;"",M1026&lt;&gt;"",M1027&lt;&gt;"",M1028&lt;&gt;"",M1029&lt;&gt;"",O1025&lt;&gt;"")),"Erro: há empresa(s) e/ou preço(s) e/ou fonte(s) de preço e/ou validade(s) do orçamento e/ou modalidade de cálculo informados para item inexistente - B03.01",
IF(AND(I1025&lt;&gt;"",OR(K1025="",L1025="",M1025="",O1025="")),"Preenchimento incompleto: empresa sem preço e(ou) fonte de preço e(ou) validade do orçamento e(ou) modalidade de cálculo associados - B04.01",
IF(AND(I1026&lt;&gt;"",OR(K1026="",L1026="",M1026="",O1025="")),"Preenchimento incompleto: empresa sem preço e(ou) fonte de preço e(ou) validade do orçamento e(ou) modalidade de cálculo associados - B04.02",
IF(AND(I1027&lt;&gt;"",OR(K1027="",L1027="",M1027="",O1025="")),"Preenchimento incompleto: empresa sem preço e(ou) fonte de preço e(ou) validade do orçamento e(ou) modalidade de cálculo associados - B04.03",
IF(AND(I1028&lt;&gt;"",OR(K1028="",L1028="",M1028="",O1025="")),"Preenchimento incompleto: empresa sem preço e(ou) fonte de preço e(ou) validade do orçamento e(ou) modalidade de cálculo associados - B04.04",
IF(AND(I1029&lt;&gt;"",OR(K1029="",L1029="",M1029="",O1025="")),"Preenchimento incompleto: empresa sem preço e(ou) fonte de preço e(ou) validade do orçamento e(ou) modalidade de cálculo associados - B04.05",
IF(AND(K1025&lt;&gt;"",OR(I1025="",L1025="",M1025="",O1025="")),"Preenchimento incompleto: preço sem empresa e(ou) fonte do preço associados e(ou) validade do orçamento e(ou) modalidade de cálculo associados - B05.01",
IF(AND(K1026&lt;&gt;"",OR(I1026="",L1026="",M1026="",O1025="")),"Preenchimento incompleto: preço sem empresa e(ou) fonte do preço associados e(ou) validade do orçamento e(ou) modalidade de cálculo associados - B05.02",
IF(AND(K1027&lt;&gt;"",OR(I1027="",L1027="",M1027="",O1025="")),"Preenchimento incompleto: preço sem empresa e(ou) fonte do preço associados e(ou) validade do orçamento e(ou) modalidade de cálculo associados - B05.03",
IF(AND(K1028&lt;&gt;"",OR(I1028="",L1028="",M1028="",O1025="")),"Preenchimento incompleto: preço sem empresa e(ou) fonte do preço associados e(ou) validade do orçamento e(ou) modalidade de cálculo associados - B05.04",
IF(AND(K1029&lt;&gt;"",OR(I1029="",L1029="",M1029="",O1025="")),"Preenchimento incompleto: preço sem empresa e(ou) fonte do preço associados e(ou) validade do orçamento e(ou) modalidade de cálculo associados - B05.05",
IF(AND(L1025&lt;&gt;"",OR(K1025="",I1025="",M1025="",O1025="")),"Preenchimento incompleto: fonte do preço sem empresa e(ou) preço associados e(ou) validade do orçamento e(ou) modalidade de cálculo associados - B06.01",
IF(AND(L1026&lt;&gt;"",OR(K1026="",I1026="",M1026="",O1025="")),"Preenchimento incompleto: fonte do preço sem empresa e(ou) preço associados e(ou) validade do orçamento e(ou) modalidade de cálculo associados - B06.02",
IF(AND(L1027&lt;&gt;"",OR(K1027="",I1027="",M1027="",O1025="")),"Preenchimento incompleto: fonte do preço sem empresa e(ou) preço associados e(ou) validade do orçamento e(ou) modalidade de cálculo associados - B06.03",
IF(AND(L1028&lt;&gt;"",OR(K1028="",I1028="",M1028="",O1025="")),"Preenchimento incompleto: fonte do preço sem empresa e(ou) preço associados e(ou) validade do orçamento e(ou) modalidade de cálculo associados - B06.04",
IF(AND(L1029&lt;&gt;"",OR(K1029="",I1029="",M1029="",O1025="")),"Preenchimento incompleto: fonte do preço sem empresa e(ou) preço associados e(ou) validade do orçamento e(ou) modalidade de cálculo associados - B06.05",
IF(AND(M1025&lt;&gt;"",OR(K1025="",I1025="",L1025="",O1025="")),"Preenchimento incompleto: validade do orçamento sem empresa e(ou) preço associados e(ou) fonte do preço e(ou) modalidade de cálculo associados - B07.01",
IF(AND(M1026&lt;&gt;"",OR(K1026="",I1026="",L1026="",O1025="")),"Preenchimento incompleto: validade do orçamento sem empresa e(ou) preço associados e(ou) fonte do preço e(ou) modalidade de cálculo associados - B07.02",
IF(AND(M1027&lt;&gt;"",OR(K1027="",I1027="",L1027="",O1025="")),"Preenchimento incompleto: validade do orçamento sem empresa e(ou) preço associados e(ou) fonte do preço e(ou) modalidade de cálculo associados - B07.03",
IF(AND(M1028&lt;&gt;"",OR(K1028="",I1028="",L1028="",O1025="")),"Preenchimento incompleto: validade do orçamento sem empresa e(ou) preço associados e(ou) fonte do preço e(ou) modalidade de cálculo associados - B07.04",
IF(AND(M1029&lt;&gt;"",OR(K1029="",I1029="",L1029="",O1025="")),"Preenchimento incompleto: validade do orçamento sem empresa e(ou) preço associados e(ou) fonte do preço e(ou) modalidade de cálculo associados - B07.05",
IF(O1025="","Preenchimento incompleto: modalidade de cálculo não informada - B08.01",
IF(V1025="Erro: há repetição de empresa de mídia especializada para o item sendo precificado - B09.01a05","Erro: há repetição de empresa de mídia especializada para o item sendo precificado - B09.01a05",
IF(W1025="Erro: há repetição de empresa de orçamento de empresa para o item sendo precificado - B10.01a05","Erro: há repetição de empresa de orçamento de empresa para o item sendo precificado - B10.01a05",
IF(X1025="Erro: a fonte de preços informada é incompatível com compras governamentais - B11.01a05","Erro: a fonte de preços informada é incompatível com compras governamentais - B11.01a05",
IF(Y1025="Erro: a fonte de preços informada é incompatível com compras governamentais - B12.01a05","Erro: a fonte de preços informada é incompatível com compras governamentais - B12.01a05",
IF(Z1025="Erro: há linhas sendo puladas - B13.01a04","Erro: há linhas sendo puladas - B13.01a04",
IF(AA1025="Erro: há linhas sendo puladas - B14.01a05","Erro: há linhas sendo puladas - B14.01a05",
IF(AB1025="Erro: há linhas sendo puladas - B15.01a05","Erro: há linhas sendo puladas - B15.01a05",
IF(AC1025="Erro: há linhas sendo puladas - B16.01a05","Erro: há linhas sendo puladas - B16.01a05",
IF(AND(P1025&lt;&gt;"",P1025=0),"Preenchimento incompleto: número de propostas válidas igual a zero - B17.01",
"Preenchimento correto"))))))))))))))))))))))))))))))))))</f>
        <v/>
      </c>
      <c r="U1025" s="23"/>
      <c r="V1025" s="121" t="str">
        <f t="shared" ref="V1025" si="3637" xml:space="preserve">
IF(COUNTIFS(I1025:I1029,I1025,L1025:L1029,"=Mídia especializada")&gt;1,"Erro: há repetição de empresa de mídia especializada para o item sendo precificado - B09.01a05",
IF(COUNTIFS(I1025:I1029,I1026,L1025:L1029,"=Mídia especializada")&gt;1,"Erro: há repetição de empresa de mídia especializada para o item sendo precificado - B09.01a05",
IF(COUNTIFS(I1025:I1029,I1027,L1025:L1029,"=Mídia especializada")&gt;1,"Erro: há repetição de empresa de mídia especializada para o item sendo precificado - B09.01a05",
IF(COUNTIFS(I1025:I1029,I1028,L1025:L1029,"=Mídia especializada")&gt;1,"Erro: há repetição de empresa de mídia especializada para o item sendo precificado - B09.01a05",
IF(COUNTIFS(I1025:I1029,I1029,L1025:L1029,"=Mídia especializada")&gt;1,"Erro: há repetição de empresa de mídia especializada para o item sendo precificado - B09.01a05",
"***")))))</f>
        <v>***</v>
      </c>
      <c r="W1025" s="119" t="str">
        <f t="shared" ref="W1025" si="3638" xml:space="preserve">
IF(COUNTIFS(I1025:I1029,I1025,L1025:L1029,"=Orçamento de empresa")&gt;1,"Erro: há repetição de empresa de orçamento de empresa para o item sendo precificado - B10.01a05",
IF(COUNTIFS(I1025:I1029,I1026,L1025:L1029,"=Orçamento de empresa")&gt;1,"Erro: há repetição de empresa de orçamento de empresa para o item sendo precificado - B10.01a05",
IF(COUNTIFS(I1025:I1029,I1027,L1025:L1029,"=Orçamento de empresa")&gt;1,"Erro: há repetição de empresa de orçamento de empresa para o item sendo precificado - B10.01a05",
IF(COUNTIFS(I1025:I1029,I1028,L1025:L1029,"=Orçamento de empresa")&gt;1,"Erro: há repetição de empresa de orçamento de empresa para o item sendo precificado - B10.01a05",
IF(COUNTIFS(I1025:I1029,I1029,L1025:L1029,"=Orçamento de empresa")&gt;1,"Erro: há repetição de empresa de orçamento de empresa para o item sendo precificado - B10.01a05",
"***")))))</f>
        <v>***</v>
      </c>
      <c r="X1025" s="119" t="str">
        <f t="shared" ref="X1025" si="3639" xml:space="preserve">
IF(AND(I1025="Compras governamentais",K1025&lt;&gt;"",L1025="Orçamento de empresa"),"Erro: a fonte de preços informada é incompatível com compras governamentais - B11.01a05",
IF(AND(I1026="Compras governamentais",K1026&lt;&gt;"",L1026="Orçamento de empresa"),"Erro: a fonte de preços informada é incompatível com compras governamentais - B11.01a05",
IF(AND(I1027="Compras governamentais",K1027&lt;&gt;"",L1027="Orçamento de empresa"),"Erro: a fonte de preços informada é incompatível com compras governamentais - B11.01a05",
IF(AND(I1028="Compras governamentais",K1028&lt;&gt;"",L1028="Orçamento de empresa"),"Erro: a fonte de preços informada é incompatível com compras governamentais - B11.01a05",
IF(AND(I1029="Compras governamentais",K1029&lt;&gt;"",L1029="Orçamento de empresa"),"Erro: a fonte de preços informada é incompatível com compras governamentais - B11.01a05",
"***")))))</f>
        <v>***</v>
      </c>
      <c r="Y1025" s="119" t="str">
        <f t="shared" ref="Y1025" si="3640" xml:space="preserve">
IF(AND(I1025="Compras governamentais",K1025&lt;&gt;"",L1025="Mídia especializada"),"Erro: a fonte de preços informada é incompatível com compras governamentais - B12.01a05",
IF(AND(I1026="Compras governamentais",K1026&lt;&gt;"",L1026="Mídia especializada"),"Erro: a fonte de preços informada é incompatível com compras governamentais - B12.01a05",
IF(AND(I1027="Compras governamentais",K1027&lt;&gt;"",L1027="Mídia especializada"),"Erro: a fonte de preços informada é incompatível com compras governamentais - B12.01a05",
IF(AND(I1028="Compras governamentais",K1028&lt;&gt;"",L1028="Mídia especializada"),"Erro: a fonte de preços informada é incompatível com compras governamentais - B12.01a05",
IF(AND(I1029="Compras governamentais",K1029&lt;&gt;"",L1029="Mídia especializada"),"Erro: a fonte de preços informada é incompatível com compras governamentais - B12.01a05",
"***")))))</f>
        <v>***</v>
      </c>
      <c r="Z1025" s="119" t="str">
        <f t="shared" ref="Z1025" si="3641" xml:space="preserve">
IF(AND(I1026&lt;&gt;"",OR(I1025="")),"Erro: há linhas sendo puladas - B13.01a04",
IF(AND(I1027&lt;&gt;"",OR(I1025="",I1026="")),"Erro: há linhas sendo puladas - B13.01a04",
IF(AND(I1028&lt;&gt;"",OR(I1025="",I1026="",I1027="")),"Erro: há linhas sendo puladas - B13.01a04",
IF(AND(I1029&lt;&gt;"",OR(I1025="",I1026="",I1027="",I1028="")),"Erro: há linhas sendo puladas - B13.01a04",
"***"))))</f>
        <v>***</v>
      </c>
      <c r="AA1025" s="119" t="str">
        <f t="shared" ref="AA1025" si="3642" xml:space="preserve">
IF(AND(K1026&lt;&gt;"",OR(K1025="")),"Erro: há linhas sendo puladas - B14.01a05",
IF(AND(K1027&lt;&gt;"",OR(K1025="",K1026="")),"Erro: há linhas sendo puladas - B14.01a05",
IF(AND(K1028&lt;&gt;"",OR(K1025="",K1026="",K1027="")),"Erro: há linhas sendo puladas - B14.01a05",
IF(AND(K1029&lt;&gt;"",OR(K1025="",K1026="",K1027="",K1028="")),"Erro: há linhas sendo puladas - B14.01a05",
"***"))))</f>
        <v>***</v>
      </c>
      <c r="AB1025" s="119" t="str">
        <f t="shared" ref="AB1025" si="3643" xml:space="preserve">
IF(AND(L1026&lt;&gt;"",OR(L1025="")),"Erro: há linhas sendo puladas - B15.01a05",
IF(AND(L1027&lt;&gt;"",OR(L1025="",L1026="")),"Erro: há linhas sendo puladas - B15.01a05",
IF(AND(L1028&lt;&gt;"",OR(L1025="",L1026="",L1027="")),"Erro: há linhas sendo puladas - B15.01a05",
IF(AND(L1029&lt;&gt;"",OR(L1025="",L1026="",L1027="",L1028="")),"Erro: há linhas sendo puladas - B15.01a05",
"***"))))</f>
        <v>***</v>
      </c>
      <c r="AC1025" s="119" t="str">
        <f t="shared" ref="AC1025" si="3644" xml:space="preserve">
IF(AND(M1026&lt;&gt;"",OR(M1025="")),"Erro: há linhas sendo puladas - B16.01a05",
IF(AND(M1027&lt;&gt;"",OR(M1025="",M1026="")),"Erro: há linhas sendo puladas - B16.01a05",
IF(AND(M1028&lt;&gt;"",OR(M1025="",M1026="",M1027="")),"Erro: há linhas sendo puladas - B16.01a05",
IF(AND(M1029&lt;&gt;"",OR(M1025="",M1026="",M1027="",M1028="")),"Erro: há linhas sendo puladas - B16.01a05",
"***"))))</f>
        <v>***</v>
      </c>
      <c r="AD1025" s="131" t="str">
        <f t="shared" ref="AD1025" si="3645" xml:space="preserve">
IF(T1025&lt;&gt;"Preenchimento correto","",
IF(K1025="","",
IF(M1025="Não válido","",
K1025)))</f>
        <v/>
      </c>
    </row>
    <row r="1026" spans="1:30" ht="15" customHeight="1">
      <c r="A1026" s="291"/>
      <c r="B1026" s="216"/>
      <c r="C1026" s="217"/>
      <c r="D1026" s="218"/>
      <c r="E1026" s="219"/>
      <c r="F1026" s="220"/>
      <c r="G1026" s="221"/>
      <c r="H1026" s="35">
        <v>2</v>
      </c>
      <c r="I1026" s="172"/>
      <c r="J1026" s="36" t="str">
        <f xml:space="preserve">
IF(I1026="","",
VLOOKUP(I1026,'BD EMPRES'!$B$8:$C$507,2,FALSE))</f>
        <v/>
      </c>
      <c r="K1026" s="178"/>
      <c r="L1026" s="179"/>
      <c r="M1026" s="179"/>
      <c r="N1026" s="180"/>
      <c r="O1026" s="223"/>
      <c r="P1026" s="228"/>
      <c r="Q1026" s="230"/>
      <c r="R1026" s="232"/>
      <c r="S1026" s="234"/>
      <c r="T1026" s="236"/>
      <c r="U1026" s="23"/>
      <c r="V1026" s="122"/>
      <c r="W1026" s="118"/>
      <c r="X1026" s="118"/>
      <c r="Y1026" s="118"/>
      <c r="Z1026" s="118"/>
      <c r="AA1026" s="118"/>
      <c r="AB1026" s="118"/>
      <c r="AC1026" s="118"/>
      <c r="AD1026" s="132" t="str">
        <f t="shared" ref="AD1026" si="3646" xml:space="preserve">
IF(T1025&lt;&gt;"Preenchimento correto","",
IF(K1026="","",
IF(M1026="Não válido","",
K1026)))</f>
        <v/>
      </c>
    </row>
    <row r="1027" spans="1:30" ht="15" customHeight="1">
      <c r="A1027" s="291"/>
      <c r="B1027" s="216"/>
      <c r="C1027" s="217"/>
      <c r="D1027" s="218"/>
      <c r="E1027" s="219"/>
      <c r="F1027" s="220"/>
      <c r="G1027" s="221"/>
      <c r="H1027" s="35">
        <v>3</v>
      </c>
      <c r="I1027" s="172"/>
      <c r="J1027" s="36" t="str">
        <f xml:space="preserve">
IF(I1027="","",
VLOOKUP(I1027,'BD EMPRES'!$B$8:$C$507,2,FALSE))</f>
        <v/>
      </c>
      <c r="K1027" s="178"/>
      <c r="L1027" s="179"/>
      <c r="M1027" s="179"/>
      <c r="N1027" s="180"/>
      <c r="O1027" s="223"/>
      <c r="P1027" s="228"/>
      <c r="Q1027" s="230"/>
      <c r="R1027" s="232"/>
      <c r="S1027" s="234"/>
      <c r="T1027" s="236"/>
      <c r="U1027" s="23"/>
      <c r="V1027" s="122"/>
      <c r="W1027" s="118"/>
      <c r="X1027" s="118"/>
      <c r="Y1027" s="118"/>
      <c r="Z1027" s="118"/>
      <c r="AA1027" s="118"/>
      <c r="AB1027" s="118"/>
      <c r="AC1027" s="118"/>
      <c r="AD1027" s="132" t="str">
        <f t="shared" ref="AD1027" si="3647" xml:space="preserve">
IF(T1025&lt;&gt;"Preenchimento correto","",
IF(K1027="","",
IF(M1027="Não válido","",
K1027)))</f>
        <v/>
      </c>
    </row>
    <row r="1028" spans="1:30" ht="15" customHeight="1">
      <c r="A1028" s="291"/>
      <c r="B1028" s="216"/>
      <c r="C1028" s="217"/>
      <c r="D1028" s="218"/>
      <c r="E1028" s="219"/>
      <c r="F1028" s="220"/>
      <c r="G1028" s="221"/>
      <c r="H1028" s="35">
        <v>4</v>
      </c>
      <c r="I1028" s="172"/>
      <c r="J1028" s="36" t="str">
        <f xml:space="preserve">
IF(I1028="","",
VLOOKUP(I1028,'BD EMPRES'!$B$8:$C$507,2,FALSE))</f>
        <v/>
      </c>
      <c r="K1028" s="178"/>
      <c r="L1028" s="179"/>
      <c r="M1028" s="179"/>
      <c r="N1028" s="180"/>
      <c r="O1028" s="223"/>
      <c r="P1028" s="228"/>
      <c r="Q1028" s="230"/>
      <c r="R1028" s="232"/>
      <c r="S1028" s="234"/>
      <c r="T1028" s="236"/>
      <c r="U1028" s="23"/>
      <c r="V1028" s="122"/>
      <c r="W1028" s="118"/>
      <c r="X1028" s="118"/>
      <c r="Y1028" s="118"/>
      <c r="Z1028" s="118"/>
      <c r="AA1028" s="118"/>
      <c r="AB1028" s="118"/>
      <c r="AC1028" s="118"/>
      <c r="AD1028" s="132" t="str">
        <f t="shared" ref="AD1028" si="3648" xml:space="preserve">
IF(T1025&lt;&gt;"Preenchimento correto","",
IF(K1028="","",
IF(M1028="Não válido","",
K1028)))</f>
        <v/>
      </c>
    </row>
    <row r="1029" spans="1:30" ht="15" customHeight="1">
      <c r="A1029" s="292"/>
      <c r="B1029" s="216"/>
      <c r="C1029" s="217"/>
      <c r="D1029" s="218"/>
      <c r="E1029" s="219"/>
      <c r="F1029" s="220"/>
      <c r="G1029" s="221"/>
      <c r="H1029" s="37">
        <v>5</v>
      </c>
      <c r="I1029" s="172"/>
      <c r="J1029" s="38" t="str">
        <f xml:space="preserve">
IF(I1029="","",
VLOOKUP(I1029,'BD EMPRES'!$B$8:$C$507,2,FALSE))</f>
        <v/>
      </c>
      <c r="K1029" s="183"/>
      <c r="L1029" s="181"/>
      <c r="M1029" s="181"/>
      <c r="N1029" s="182"/>
      <c r="O1029" s="224"/>
      <c r="P1029" s="228"/>
      <c r="Q1029" s="230"/>
      <c r="R1029" s="232"/>
      <c r="S1029" s="234"/>
      <c r="T1029" s="236"/>
      <c r="U1029" s="23"/>
      <c r="V1029" s="133"/>
      <c r="W1029" s="134"/>
      <c r="X1029" s="134"/>
      <c r="Y1029" s="134"/>
      <c r="Z1029" s="134"/>
      <c r="AA1029" s="134"/>
      <c r="AB1029" s="134"/>
      <c r="AC1029" s="134"/>
      <c r="AD1029" s="135" t="str">
        <f t="shared" ref="AD1029" si="3649" xml:space="preserve">
IF(T1025&gt;"Preenchimento correto","",
IF(K1029="","",
IF(M1029="Não válido","",
K1029)))</f>
        <v/>
      </c>
    </row>
    <row r="1030" spans="1:30" ht="15" customHeight="1">
      <c r="A1030" s="290"/>
      <c r="B1030" s="216" t="str">
        <f>IF(OR('BD ITEM'!$Q216&lt;&gt;"Preenchimento correto"),"",'BD ITEM'!B216)</f>
        <v/>
      </c>
      <c r="C1030" s="217" t="str">
        <f>IF(OR('BD ITEM'!$Q216&lt;&gt;"Preenchimento correto"),"",'BD ITEM'!C216)</f>
        <v/>
      </c>
      <c r="D1030" s="218" t="str">
        <f>IF(OR('BD ITEM'!$Q216&lt;&gt;"Preenchimento correto"),"",'BD ITEM'!D216)</f>
        <v/>
      </c>
      <c r="E1030" s="219" t="str">
        <f>IF(OR('BD ITEM'!$Q216&lt;&gt;"Preenchimento correto"),"",'BD ITEM'!J216)</f>
        <v/>
      </c>
      <c r="F1030" s="220" t="str">
        <f>IF(OR('BD ITEM'!$Q216&lt;&gt;"Preenchimento correto"),"",'BD ITEM'!K216)</f>
        <v/>
      </c>
      <c r="G1030" s="221" t="str">
        <f>IF(OR('BD ITEM'!$Q216&lt;&gt;"Preenchimento correto"),"",'BD ITEM'!L216)</f>
        <v/>
      </c>
      <c r="H1030" s="39">
        <v>1</v>
      </c>
      <c r="I1030" s="173"/>
      <c r="J1030" s="34" t="str">
        <f xml:space="preserve">
IF(I1030="","",
VLOOKUP(I1030,'BD EMPRES'!$B$8:$C$507,2,FALSE))</f>
        <v/>
      </c>
      <c r="K1030" s="175"/>
      <c r="L1030" s="176"/>
      <c r="M1030" s="176"/>
      <c r="N1030" s="177"/>
      <c r="O1030" s="222"/>
      <c r="P1030" s="228" t="str">
        <f t="shared" ref="P1030" si="3650" xml:space="preserve">
IF(AND(K1030="",K1031="",K1032="",K1033="",K1034=""),"",
COUNTIFS(K1030:K1034,"&lt;&gt;""",M1030:M1034,"=Válido"))</f>
        <v/>
      </c>
      <c r="Q1030" s="230" t="str">
        <f t="shared" ref="Q1030" si="3651" xml:space="preserve">
IF(T1030&lt;&gt;"Preenchimento correto","",
IF(P1030=1,0,
IF(P1030=0,"",
IF(P1030="","",
ROUND(_xlfn.STDEV.S(AD1030:AD1034)/AVERAGE(AD1030:AD1034),4)))))</f>
        <v/>
      </c>
      <c r="R1030" s="232" t="str">
        <f t="shared" ref="R1030" si="3652" xml:space="preserve">
IF(T1030&lt;&gt;"Preenchimento correto","",
IF(P1030="","",
IF(P1030=0,"",
IF(O1030="","",
IF(O1030="Menor valor",MIN(AD1030:AD1034),
IF(AND(O1030="Tend. central",Q1030&lt;=0.25),ROUND(AVERAGE(AD1030:AD1034),2),
IF(AND(O1030="Tend. central",Q1030&gt;0.25),ROUND(MEDIAN(AD1030:AD1034),2))))))))</f>
        <v/>
      </c>
      <c r="S1030" s="234" t="str">
        <f t="shared" ref="S1030" si="3653" xml:space="preserve">
IF(T1030&lt;&gt;"Preenchimento correto","",
IF(O1030="","",
IF(P1030="","",
IF(P1030=0,"",
IF(OR(G1030="",R1030=""),"",
G1030*R1030)))))</f>
        <v/>
      </c>
      <c r="T1030" s="236" t="str">
        <f t="shared" ref="T1030" si="3654" xml:space="preserve">
IF(AND(A1030="",B1030="",I1030="",I1031="",I1032="",I1033="",I1034="",K1030="",K1031="",K1032="",K1033="",K1034="",L1030="",L1031="",L1032="",L1033="",L1034="",M1030="",M1031="",M1032="",M1033="",M1034="",O1030=""),"",
IF(A1030="","Preenchimento incompleto: falta informar o ID SEC - B01.01",
IF(AND(A1030&lt;&gt;"",B1030&lt;&gt;"",I1030="",I1031="",I1032="",I1033="",I1034="",K1030="",K1031="",K1032="",K1033="",K1034="",L1030="",L1031="",L1032="",L1033="",L1034="",M1030="",M1031="",M1032="",M1033="",M1034="",O1030=""),"Preenchimento incompleto: item sem nenhuma informação de empresa e preço e fonte de preço e validade do orçamento e modalidade de cálculo - B02.01",
IF(AND(B1030="",OR(I1030&lt;&gt;"",I1031&lt;&gt;"",I1032&lt;&gt;"",I1033&lt;&gt;"",I1034&lt;&gt;"",K1030&lt;&gt;"",K1031&lt;&gt;"",K1032&lt;&gt;"",K1033&lt;&gt;"",K1034&lt;&gt;"",L1030&lt;&gt;"",L1031&lt;&gt;"",L1032&lt;&gt;"",L1033&lt;&gt;"",L1034&lt;&gt;"",M1030&lt;&gt;"",M1031&lt;&gt;"",M1032&lt;&gt;"",M1033&lt;&gt;"",M1034&lt;&gt;"",O1030&lt;&gt;"")),"Erro: há empresa(s) e/ou preço(s) e/ou fonte(s) de preço e/ou validade(s) do orçamento e/ou modalidade de cálculo informados para item inexistente - B03.01",
IF(AND(I1030&lt;&gt;"",OR(K1030="",L1030="",M1030="",O1030="")),"Preenchimento incompleto: empresa sem preço e(ou) fonte de preço e(ou) validade do orçamento e(ou) modalidade de cálculo associados - B04.01",
IF(AND(I1031&lt;&gt;"",OR(K1031="",L1031="",M1031="",O1030="")),"Preenchimento incompleto: empresa sem preço e(ou) fonte de preço e(ou) validade do orçamento e(ou) modalidade de cálculo associados - B04.02",
IF(AND(I1032&lt;&gt;"",OR(K1032="",L1032="",M1032="",O1030="")),"Preenchimento incompleto: empresa sem preço e(ou) fonte de preço e(ou) validade do orçamento e(ou) modalidade de cálculo associados - B04.03",
IF(AND(I1033&lt;&gt;"",OR(K1033="",L1033="",M1033="",O1030="")),"Preenchimento incompleto: empresa sem preço e(ou) fonte de preço e(ou) validade do orçamento e(ou) modalidade de cálculo associados - B04.04",
IF(AND(I1034&lt;&gt;"",OR(K1034="",L1034="",M1034="",O1030="")),"Preenchimento incompleto: empresa sem preço e(ou) fonte de preço e(ou) validade do orçamento e(ou) modalidade de cálculo associados - B04.05",
IF(AND(K1030&lt;&gt;"",OR(I1030="",L1030="",M1030="",O1030="")),"Preenchimento incompleto: preço sem empresa e(ou) fonte do preço associados e(ou) validade do orçamento e(ou) modalidade de cálculo associados - B05.01",
IF(AND(K1031&lt;&gt;"",OR(I1031="",L1031="",M1031="",O1030="")),"Preenchimento incompleto: preço sem empresa e(ou) fonte do preço associados e(ou) validade do orçamento e(ou) modalidade de cálculo associados - B05.02",
IF(AND(K1032&lt;&gt;"",OR(I1032="",L1032="",M1032="",O1030="")),"Preenchimento incompleto: preço sem empresa e(ou) fonte do preço associados e(ou) validade do orçamento e(ou) modalidade de cálculo associados - B05.03",
IF(AND(K1033&lt;&gt;"",OR(I1033="",L1033="",M1033="",O1030="")),"Preenchimento incompleto: preço sem empresa e(ou) fonte do preço associados e(ou) validade do orçamento e(ou) modalidade de cálculo associados - B05.04",
IF(AND(K1034&lt;&gt;"",OR(I1034="",L1034="",M1034="",O1030="")),"Preenchimento incompleto: preço sem empresa e(ou) fonte do preço associados e(ou) validade do orçamento e(ou) modalidade de cálculo associados - B05.05",
IF(AND(L1030&lt;&gt;"",OR(K1030="",I1030="",M1030="",O1030="")),"Preenchimento incompleto: fonte do preço sem empresa e(ou) preço associados e(ou) validade do orçamento e(ou) modalidade de cálculo associados - B06.01",
IF(AND(L1031&lt;&gt;"",OR(K1031="",I1031="",M1031="",O1030="")),"Preenchimento incompleto: fonte do preço sem empresa e(ou) preço associados e(ou) validade do orçamento e(ou) modalidade de cálculo associados - B06.02",
IF(AND(L1032&lt;&gt;"",OR(K1032="",I1032="",M1032="",O1030="")),"Preenchimento incompleto: fonte do preço sem empresa e(ou) preço associados e(ou) validade do orçamento e(ou) modalidade de cálculo associados - B06.03",
IF(AND(L1033&lt;&gt;"",OR(K1033="",I1033="",M1033="",O1030="")),"Preenchimento incompleto: fonte do preço sem empresa e(ou) preço associados e(ou) validade do orçamento e(ou) modalidade de cálculo associados - B06.04",
IF(AND(L1034&lt;&gt;"",OR(K1034="",I1034="",M1034="",O1030="")),"Preenchimento incompleto: fonte do preço sem empresa e(ou) preço associados e(ou) validade do orçamento e(ou) modalidade de cálculo associados - B06.05",
IF(AND(M1030&lt;&gt;"",OR(K1030="",I1030="",L1030="",O1030="")),"Preenchimento incompleto: validade do orçamento sem empresa e(ou) preço associados e(ou) fonte do preço e(ou) modalidade de cálculo associados - B07.01",
IF(AND(M1031&lt;&gt;"",OR(K1031="",I1031="",L1031="",O1030="")),"Preenchimento incompleto: validade do orçamento sem empresa e(ou) preço associados e(ou) fonte do preço e(ou) modalidade de cálculo associados - B07.02",
IF(AND(M1032&lt;&gt;"",OR(K1032="",I1032="",L1032="",O1030="")),"Preenchimento incompleto: validade do orçamento sem empresa e(ou) preço associados e(ou) fonte do preço e(ou) modalidade de cálculo associados - B07.03",
IF(AND(M1033&lt;&gt;"",OR(K1033="",I1033="",L1033="",O1030="")),"Preenchimento incompleto: validade do orçamento sem empresa e(ou) preço associados e(ou) fonte do preço e(ou) modalidade de cálculo associados - B07.04",
IF(AND(M1034&lt;&gt;"",OR(K1034="",I1034="",L1034="",O1030="")),"Preenchimento incompleto: validade do orçamento sem empresa e(ou) preço associados e(ou) fonte do preço e(ou) modalidade de cálculo associados - B07.05",
IF(O1030="","Preenchimento incompleto: modalidade de cálculo não informada - B08.01",
IF(V1030="Erro: há repetição de empresa de mídia especializada para o item sendo precificado - B09.01a05","Erro: há repetição de empresa de mídia especializada para o item sendo precificado - B09.01a05",
IF(W1030="Erro: há repetição de empresa de orçamento de empresa para o item sendo precificado - B10.01a05","Erro: há repetição de empresa de orçamento de empresa para o item sendo precificado - B10.01a05",
IF(X1030="Erro: a fonte de preços informada é incompatível com compras governamentais - B11.01a05","Erro: a fonte de preços informada é incompatível com compras governamentais - B11.01a05",
IF(Y1030="Erro: a fonte de preços informada é incompatível com compras governamentais - B12.01a05","Erro: a fonte de preços informada é incompatível com compras governamentais - B12.01a05",
IF(Z1030="Erro: há linhas sendo puladas - B13.01a04","Erro: há linhas sendo puladas - B13.01a04",
IF(AA1030="Erro: há linhas sendo puladas - B14.01a05","Erro: há linhas sendo puladas - B14.01a05",
IF(AB1030="Erro: há linhas sendo puladas - B15.01a05","Erro: há linhas sendo puladas - B15.01a05",
IF(AC1030="Erro: há linhas sendo puladas - B16.01a05","Erro: há linhas sendo puladas - B16.01a05",
IF(AND(P1030&lt;&gt;"",P1030=0),"Preenchimento incompleto: número de propostas válidas igual a zero - B17.01",
"Preenchimento correto"))))))))))))))))))))))))))))))))))</f>
        <v/>
      </c>
      <c r="U1030" s="23"/>
      <c r="V1030" s="121" t="str">
        <f t="shared" ref="V1030" si="3655" xml:space="preserve">
IF(COUNTIFS(I1030:I1034,I1030,L1030:L1034,"=Mídia especializada")&gt;1,"Erro: há repetição de empresa de mídia especializada para o item sendo precificado - B09.01a05",
IF(COUNTIFS(I1030:I1034,I1031,L1030:L1034,"=Mídia especializada")&gt;1,"Erro: há repetição de empresa de mídia especializada para o item sendo precificado - B09.01a05",
IF(COUNTIFS(I1030:I1034,I1032,L1030:L1034,"=Mídia especializada")&gt;1,"Erro: há repetição de empresa de mídia especializada para o item sendo precificado - B09.01a05",
IF(COUNTIFS(I1030:I1034,I1033,L1030:L1034,"=Mídia especializada")&gt;1,"Erro: há repetição de empresa de mídia especializada para o item sendo precificado - B09.01a05",
IF(COUNTIFS(I1030:I1034,I1034,L1030:L1034,"=Mídia especializada")&gt;1,"Erro: há repetição de empresa de mídia especializada para o item sendo precificado - B09.01a05",
"***")))))</f>
        <v>***</v>
      </c>
      <c r="W1030" s="119" t="str">
        <f t="shared" ref="W1030" si="3656" xml:space="preserve">
IF(COUNTIFS(I1030:I1034,I1030,L1030:L1034,"=Orçamento de empresa")&gt;1,"Erro: há repetição de empresa de orçamento de empresa para o item sendo precificado - B10.01a05",
IF(COUNTIFS(I1030:I1034,I1031,L1030:L1034,"=Orçamento de empresa")&gt;1,"Erro: há repetição de empresa de orçamento de empresa para o item sendo precificado - B10.01a05",
IF(COUNTIFS(I1030:I1034,I1032,L1030:L1034,"=Orçamento de empresa")&gt;1,"Erro: há repetição de empresa de orçamento de empresa para o item sendo precificado - B10.01a05",
IF(COUNTIFS(I1030:I1034,I1033,L1030:L1034,"=Orçamento de empresa")&gt;1,"Erro: há repetição de empresa de orçamento de empresa para o item sendo precificado - B10.01a05",
IF(COUNTIFS(I1030:I1034,I1034,L1030:L1034,"=Orçamento de empresa")&gt;1,"Erro: há repetição de empresa de orçamento de empresa para o item sendo precificado - B10.01a05",
"***")))))</f>
        <v>***</v>
      </c>
      <c r="X1030" s="119" t="str">
        <f t="shared" ref="X1030" si="3657" xml:space="preserve">
IF(AND(I1030="Compras governamentais",K1030&lt;&gt;"",L1030="Orçamento de empresa"),"Erro: a fonte de preços informada é incompatível com compras governamentais - B11.01a05",
IF(AND(I1031="Compras governamentais",K1031&lt;&gt;"",L1031="Orçamento de empresa"),"Erro: a fonte de preços informada é incompatível com compras governamentais - B11.01a05",
IF(AND(I1032="Compras governamentais",K1032&lt;&gt;"",L1032="Orçamento de empresa"),"Erro: a fonte de preços informada é incompatível com compras governamentais - B11.01a05",
IF(AND(I1033="Compras governamentais",K1033&lt;&gt;"",L1033="Orçamento de empresa"),"Erro: a fonte de preços informada é incompatível com compras governamentais - B11.01a05",
IF(AND(I1034="Compras governamentais",K1034&lt;&gt;"",L1034="Orçamento de empresa"),"Erro: a fonte de preços informada é incompatível com compras governamentais - B11.01a05",
"***")))))</f>
        <v>***</v>
      </c>
      <c r="Y1030" s="119" t="str">
        <f t="shared" ref="Y1030" si="3658" xml:space="preserve">
IF(AND(I1030="Compras governamentais",K1030&lt;&gt;"",L1030="Mídia especializada"),"Erro: a fonte de preços informada é incompatível com compras governamentais - B12.01a05",
IF(AND(I1031="Compras governamentais",K1031&lt;&gt;"",L1031="Mídia especializada"),"Erro: a fonte de preços informada é incompatível com compras governamentais - B12.01a05",
IF(AND(I1032="Compras governamentais",K1032&lt;&gt;"",L1032="Mídia especializada"),"Erro: a fonte de preços informada é incompatível com compras governamentais - B12.01a05",
IF(AND(I1033="Compras governamentais",K1033&lt;&gt;"",L1033="Mídia especializada"),"Erro: a fonte de preços informada é incompatível com compras governamentais - B12.01a05",
IF(AND(I1034="Compras governamentais",K1034&lt;&gt;"",L1034="Mídia especializada"),"Erro: a fonte de preços informada é incompatível com compras governamentais - B12.01a05",
"***")))))</f>
        <v>***</v>
      </c>
      <c r="Z1030" s="119" t="str">
        <f t="shared" ref="Z1030" si="3659" xml:space="preserve">
IF(AND(I1031&lt;&gt;"",OR(I1030="")),"Erro: há linhas sendo puladas - B13.01a04",
IF(AND(I1032&lt;&gt;"",OR(I1030="",I1031="")),"Erro: há linhas sendo puladas - B13.01a04",
IF(AND(I1033&lt;&gt;"",OR(I1030="",I1031="",I1032="")),"Erro: há linhas sendo puladas - B13.01a04",
IF(AND(I1034&lt;&gt;"",OR(I1030="",I1031="",I1032="",I1033="")),"Erro: há linhas sendo puladas - B13.01a04",
"***"))))</f>
        <v>***</v>
      </c>
      <c r="AA1030" s="119" t="str">
        <f t="shared" ref="AA1030" si="3660" xml:space="preserve">
IF(AND(K1031&lt;&gt;"",OR(K1030="")),"Erro: há linhas sendo puladas - B14.01a05",
IF(AND(K1032&lt;&gt;"",OR(K1030="",K1031="")),"Erro: há linhas sendo puladas - B14.01a05",
IF(AND(K1033&lt;&gt;"",OR(K1030="",K1031="",K1032="")),"Erro: há linhas sendo puladas - B14.01a05",
IF(AND(K1034&lt;&gt;"",OR(K1030="",K1031="",K1032="",K1033="")),"Erro: há linhas sendo puladas - B14.01a05",
"***"))))</f>
        <v>***</v>
      </c>
      <c r="AB1030" s="119" t="str">
        <f t="shared" ref="AB1030" si="3661" xml:space="preserve">
IF(AND(L1031&lt;&gt;"",OR(L1030="")),"Erro: há linhas sendo puladas - B15.01a05",
IF(AND(L1032&lt;&gt;"",OR(L1030="",L1031="")),"Erro: há linhas sendo puladas - B15.01a05",
IF(AND(L1033&lt;&gt;"",OR(L1030="",L1031="",L1032="")),"Erro: há linhas sendo puladas - B15.01a05",
IF(AND(L1034&lt;&gt;"",OR(L1030="",L1031="",L1032="",L1033="")),"Erro: há linhas sendo puladas - B15.01a05",
"***"))))</f>
        <v>***</v>
      </c>
      <c r="AC1030" s="119" t="str">
        <f t="shared" ref="AC1030" si="3662" xml:space="preserve">
IF(AND(M1031&lt;&gt;"",OR(M1030="")),"Erro: há linhas sendo puladas - B16.01a05",
IF(AND(M1032&lt;&gt;"",OR(M1030="",M1031="")),"Erro: há linhas sendo puladas - B16.01a05",
IF(AND(M1033&lt;&gt;"",OR(M1030="",M1031="",M1032="")),"Erro: há linhas sendo puladas - B16.01a05",
IF(AND(M1034&lt;&gt;"",OR(M1030="",M1031="",M1032="",M1033="")),"Erro: há linhas sendo puladas - B16.01a05",
"***"))))</f>
        <v>***</v>
      </c>
      <c r="AD1030" s="131" t="str">
        <f t="shared" ref="AD1030" si="3663" xml:space="preserve">
IF(T1030&lt;&gt;"Preenchimento correto","",
IF(K1030="","",
IF(M1030="Não válido","",
K1030)))</f>
        <v/>
      </c>
    </row>
    <row r="1031" spans="1:30" ht="15" customHeight="1">
      <c r="A1031" s="291"/>
      <c r="B1031" s="216"/>
      <c r="C1031" s="217"/>
      <c r="D1031" s="218"/>
      <c r="E1031" s="219"/>
      <c r="F1031" s="220"/>
      <c r="G1031" s="221"/>
      <c r="H1031" s="35">
        <v>2</v>
      </c>
      <c r="I1031" s="172"/>
      <c r="J1031" s="36" t="str">
        <f xml:space="preserve">
IF(I1031="","",
VLOOKUP(I1031,'BD EMPRES'!$B$8:$C$507,2,FALSE))</f>
        <v/>
      </c>
      <c r="K1031" s="178"/>
      <c r="L1031" s="179"/>
      <c r="M1031" s="179"/>
      <c r="N1031" s="180"/>
      <c r="O1031" s="223"/>
      <c r="P1031" s="228"/>
      <c r="Q1031" s="230"/>
      <c r="R1031" s="232"/>
      <c r="S1031" s="234"/>
      <c r="T1031" s="236"/>
      <c r="U1031" s="23"/>
      <c r="V1031" s="122"/>
      <c r="W1031" s="118"/>
      <c r="X1031" s="118"/>
      <c r="Y1031" s="118"/>
      <c r="Z1031" s="118"/>
      <c r="AA1031" s="118"/>
      <c r="AB1031" s="118"/>
      <c r="AC1031" s="118"/>
      <c r="AD1031" s="132" t="str">
        <f t="shared" ref="AD1031" si="3664" xml:space="preserve">
IF(T1030&lt;&gt;"Preenchimento correto","",
IF(K1031="","",
IF(M1031="Não válido","",
K1031)))</f>
        <v/>
      </c>
    </row>
    <row r="1032" spans="1:30" ht="15" customHeight="1">
      <c r="A1032" s="291"/>
      <c r="B1032" s="216"/>
      <c r="C1032" s="217"/>
      <c r="D1032" s="218"/>
      <c r="E1032" s="219"/>
      <c r="F1032" s="220"/>
      <c r="G1032" s="221"/>
      <c r="H1032" s="35">
        <v>3</v>
      </c>
      <c r="I1032" s="172"/>
      <c r="J1032" s="36" t="str">
        <f xml:space="preserve">
IF(I1032="","",
VLOOKUP(I1032,'BD EMPRES'!$B$8:$C$507,2,FALSE))</f>
        <v/>
      </c>
      <c r="K1032" s="178"/>
      <c r="L1032" s="179"/>
      <c r="M1032" s="179"/>
      <c r="N1032" s="180"/>
      <c r="O1032" s="223"/>
      <c r="P1032" s="228"/>
      <c r="Q1032" s="230"/>
      <c r="R1032" s="232"/>
      <c r="S1032" s="234"/>
      <c r="T1032" s="236"/>
      <c r="U1032" s="23"/>
      <c r="V1032" s="122"/>
      <c r="W1032" s="118"/>
      <c r="X1032" s="118"/>
      <c r="Y1032" s="118"/>
      <c r="Z1032" s="118"/>
      <c r="AA1032" s="118"/>
      <c r="AB1032" s="118"/>
      <c r="AC1032" s="118"/>
      <c r="AD1032" s="132" t="str">
        <f t="shared" ref="AD1032" si="3665" xml:space="preserve">
IF(T1030&lt;&gt;"Preenchimento correto","",
IF(K1032="","",
IF(M1032="Não válido","",
K1032)))</f>
        <v/>
      </c>
    </row>
    <row r="1033" spans="1:30" ht="15" customHeight="1">
      <c r="A1033" s="291"/>
      <c r="B1033" s="216"/>
      <c r="C1033" s="217"/>
      <c r="D1033" s="218"/>
      <c r="E1033" s="219"/>
      <c r="F1033" s="220"/>
      <c r="G1033" s="221"/>
      <c r="H1033" s="35">
        <v>4</v>
      </c>
      <c r="I1033" s="172"/>
      <c r="J1033" s="36" t="str">
        <f xml:space="preserve">
IF(I1033="","",
VLOOKUP(I1033,'BD EMPRES'!$B$8:$C$507,2,FALSE))</f>
        <v/>
      </c>
      <c r="K1033" s="178"/>
      <c r="L1033" s="179"/>
      <c r="M1033" s="179"/>
      <c r="N1033" s="180"/>
      <c r="O1033" s="223"/>
      <c r="P1033" s="228"/>
      <c r="Q1033" s="230"/>
      <c r="R1033" s="232"/>
      <c r="S1033" s="234"/>
      <c r="T1033" s="236"/>
      <c r="U1033" s="23"/>
      <c r="V1033" s="122"/>
      <c r="W1033" s="118"/>
      <c r="X1033" s="118"/>
      <c r="Y1033" s="118"/>
      <c r="Z1033" s="118"/>
      <c r="AA1033" s="118"/>
      <c r="AB1033" s="118"/>
      <c r="AC1033" s="118"/>
      <c r="AD1033" s="132" t="str">
        <f t="shared" ref="AD1033" si="3666" xml:space="preserve">
IF(T1030&lt;&gt;"Preenchimento correto","",
IF(K1033="","",
IF(M1033="Não válido","",
K1033)))</f>
        <v/>
      </c>
    </row>
    <row r="1034" spans="1:30" ht="15" customHeight="1">
      <c r="A1034" s="292"/>
      <c r="B1034" s="216"/>
      <c r="C1034" s="217"/>
      <c r="D1034" s="218"/>
      <c r="E1034" s="219"/>
      <c r="F1034" s="220"/>
      <c r="G1034" s="221"/>
      <c r="H1034" s="37">
        <v>5</v>
      </c>
      <c r="I1034" s="172"/>
      <c r="J1034" s="38" t="str">
        <f xml:space="preserve">
IF(I1034="","",
VLOOKUP(I1034,'BD EMPRES'!$B$8:$C$507,2,FALSE))</f>
        <v/>
      </c>
      <c r="K1034" s="183"/>
      <c r="L1034" s="181"/>
      <c r="M1034" s="181"/>
      <c r="N1034" s="182"/>
      <c r="O1034" s="224"/>
      <c r="P1034" s="228"/>
      <c r="Q1034" s="230"/>
      <c r="R1034" s="232"/>
      <c r="S1034" s="234"/>
      <c r="T1034" s="236"/>
      <c r="U1034" s="23"/>
      <c r="V1034" s="133"/>
      <c r="W1034" s="134"/>
      <c r="X1034" s="134"/>
      <c r="Y1034" s="134"/>
      <c r="Z1034" s="134"/>
      <c r="AA1034" s="134"/>
      <c r="AB1034" s="134"/>
      <c r="AC1034" s="134"/>
      <c r="AD1034" s="135" t="str">
        <f t="shared" ref="AD1034" si="3667" xml:space="preserve">
IF(T1030&gt;"Preenchimento correto","",
IF(K1034="","",
IF(M1034="Não válido","",
K1034)))</f>
        <v/>
      </c>
    </row>
    <row r="1035" spans="1:30" ht="15" customHeight="1">
      <c r="A1035" s="290"/>
      <c r="B1035" s="216" t="str">
        <f>IF(OR('BD ITEM'!$Q217&lt;&gt;"Preenchimento correto"),"",'BD ITEM'!B217)</f>
        <v/>
      </c>
      <c r="C1035" s="217" t="str">
        <f>IF(OR('BD ITEM'!$Q217&lt;&gt;"Preenchimento correto"),"",'BD ITEM'!C217)</f>
        <v/>
      </c>
      <c r="D1035" s="218" t="str">
        <f>IF(OR('BD ITEM'!$Q217&lt;&gt;"Preenchimento correto"),"",'BD ITEM'!D217)</f>
        <v/>
      </c>
      <c r="E1035" s="219" t="str">
        <f>IF(OR('BD ITEM'!$Q217&lt;&gt;"Preenchimento correto"),"",'BD ITEM'!J217)</f>
        <v/>
      </c>
      <c r="F1035" s="220" t="str">
        <f>IF(OR('BD ITEM'!$Q217&lt;&gt;"Preenchimento correto"),"",'BD ITEM'!K217)</f>
        <v/>
      </c>
      <c r="G1035" s="221" t="str">
        <f>IF(OR('BD ITEM'!$Q217&lt;&gt;"Preenchimento correto"),"",'BD ITEM'!L217)</f>
        <v/>
      </c>
      <c r="H1035" s="39">
        <v>1</v>
      </c>
      <c r="I1035" s="173"/>
      <c r="J1035" s="34" t="str">
        <f xml:space="preserve">
IF(I1035="","",
VLOOKUP(I1035,'BD EMPRES'!$B$8:$C$507,2,FALSE))</f>
        <v/>
      </c>
      <c r="K1035" s="175"/>
      <c r="L1035" s="176"/>
      <c r="M1035" s="176"/>
      <c r="N1035" s="177"/>
      <c r="O1035" s="222"/>
      <c r="P1035" s="228" t="str">
        <f t="shared" ref="P1035" si="3668" xml:space="preserve">
IF(AND(K1035="",K1036="",K1037="",K1038="",K1039=""),"",
COUNTIFS(K1035:K1039,"&lt;&gt;""",M1035:M1039,"=Válido"))</f>
        <v/>
      </c>
      <c r="Q1035" s="230" t="str">
        <f t="shared" ref="Q1035" si="3669" xml:space="preserve">
IF(T1035&lt;&gt;"Preenchimento correto","",
IF(P1035=1,0,
IF(P1035=0,"",
IF(P1035="","",
ROUND(_xlfn.STDEV.S(AD1035:AD1039)/AVERAGE(AD1035:AD1039),4)))))</f>
        <v/>
      </c>
      <c r="R1035" s="232" t="str">
        <f t="shared" ref="R1035" si="3670" xml:space="preserve">
IF(T1035&lt;&gt;"Preenchimento correto","",
IF(P1035="","",
IF(P1035=0,"",
IF(O1035="","",
IF(O1035="Menor valor",MIN(AD1035:AD1039),
IF(AND(O1035="Tend. central",Q1035&lt;=0.25),ROUND(AVERAGE(AD1035:AD1039),2),
IF(AND(O1035="Tend. central",Q1035&gt;0.25),ROUND(MEDIAN(AD1035:AD1039),2))))))))</f>
        <v/>
      </c>
      <c r="S1035" s="234" t="str">
        <f t="shared" ref="S1035" si="3671" xml:space="preserve">
IF(T1035&lt;&gt;"Preenchimento correto","",
IF(O1035="","",
IF(P1035="","",
IF(P1035=0,"",
IF(OR(G1035="",R1035=""),"",
G1035*R1035)))))</f>
        <v/>
      </c>
      <c r="T1035" s="236" t="str">
        <f t="shared" ref="T1035" si="3672" xml:space="preserve">
IF(AND(A1035="",B1035="",I1035="",I1036="",I1037="",I1038="",I1039="",K1035="",K1036="",K1037="",K1038="",K1039="",L1035="",L1036="",L1037="",L1038="",L1039="",M1035="",M1036="",M1037="",M1038="",M1039="",O1035=""),"",
IF(A1035="","Preenchimento incompleto: falta informar o ID SEC - B01.01",
IF(AND(A1035&lt;&gt;"",B1035&lt;&gt;"",I1035="",I1036="",I1037="",I1038="",I1039="",K1035="",K1036="",K1037="",K1038="",K1039="",L1035="",L1036="",L1037="",L1038="",L1039="",M1035="",M1036="",M1037="",M1038="",M1039="",O1035=""),"Preenchimento incompleto: item sem nenhuma informação de empresa e preço e fonte de preço e validade do orçamento e modalidade de cálculo - B02.01",
IF(AND(B1035="",OR(I1035&lt;&gt;"",I1036&lt;&gt;"",I1037&lt;&gt;"",I1038&lt;&gt;"",I1039&lt;&gt;"",K1035&lt;&gt;"",K1036&lt;&gt;"",K1037&lt;&gt;"",K1038&lt;&gt;"",K1039&lt;&gt;"",L1035&lt;&gt;"",L1036&lt;&gt;"",L1037&lt;&gt;"",L1038&lt;&gt;"",L1039&lt;&gt;"",M1035&lt;&gt;"",M1036&lt;&gt;"",M1037&lt;&gt;"",M1038&lt;&gt;"",M1039&lt;&gt;"",O1035&lt;&gt;"")),"Erro: há empresa(s) e/ou preço(s) e/ou fonte(s) de preço e/ou validade(s) do orçamento e/ou modalidade de cálculo informados para item inexistente - B03.01",
IF(AND(I1035&lt;&gt;"",OR(K1035="",L1035="",M1035="",O1035="")),"Preenchimento incompleto: empresa sem preço e(ou) fonte de preço e(ou) validade do orçamento e(ou) modalidade de cálculo associados - B04.01",
IF(AND(I1036&lt;&gt;"",OR(K1036="",L1036="",M1036="",O1035="")),"Preenchimento incompleto: empresa sem preço e(ou) fonte de preço e(ou) validade do orçamento e(ou) modalidade de cálculo associados - B04.02",
IF(AND(I1037&lt;&gt;"",OR(K1037="",L1037="",M1037="",O1035="")),"Preenchimento incompleto: empresa sem preço e(ou) fonte de preço e(ou) validade do orçamento e(ou) modalidade de cálculo associados - B04.03",
IF(AND(I1038&lt;&gt;"",OR(K1038="",L1038="",M1038="",O1035="")),"Preenchimento incompleto: empresa sem preço e(ou) fonte de preço e(ou) validade do orçamento e(ou) modalidade de cálculo associados - B04.04",
IF(AND(I1039&lt;&gt;"",OR(K1039="",L1039="",M1039="",O1035="")),"Preenchimento incompleto: empresa sem preço e(ou) fonte de preço e(ou) validade do orçamento e(ou) modalidade de cálculo associados - B04.05",
IF(AND(K1035&lt;&gt;"",OR(I1035="",L1035="",M1035="",O1035="")),"Preenchimento incompleto: preço sem empresa e(ou) fonte do preço associados e(ou) validade do orçamento e(ou) modalidade de cálculo associados - B05.01",
IF(AND(K1036&lt;&gt;"",OR(I1036="",L1036="",M1036="",O1035="")),"Preenchimento incompleto: preço sem empresa e(ou) fonte do preço associados e(ou) validade do orçamento e(ou) modalidade de cálculo associados - B05.02",
IF(AND(K1037&lt;&gt;"",OR(I1037="",L1037="",M1037="",O1035="")),"Preenchimento incompleto: preço sem empresa e(ou) fonte do preço associados e(ou) validade do orçamento e(ou) modalidade de cálculo associados - B05.03",
IF(AND(K1038&lt;&gt;"",OR(I1038="",L1038="",M1038="",O1035="")),"Preenchimento incompleto: preço sem empresa e(ou) fonte do preço associados e(ou) validade do orçamento e(ou) modalidade de cálculo associados - B05.04",
IF(AND(K1039&lt;&gt;"",OR(I1039="",L1039="",M1039="",O1035="")),"Preenchimento incompleto: preço sem empresa e(ou) fonte do preço associados e(ou) validade do orçamento e(ou) modalidade de cálculo associados - B05.05",
IF(AND(L1035&lt;&gt;"",OR(K1035="",I1035="",M1035="",O1035="")),"Preenchimento incompleto: fonte do preço sem empresa e(ou) preço associados e(ou) validade do orçamento e(ou) modalidade de cálculo associados - B06.01",
IF(AND(L1036&lt;&gt;"",OR(K1036="",I1036="",M1036="",O1035="")),"Preenchimento incompleto: fonte do preço sem empresa e(ou) preço associados e(ou) validade do orçamento e(ou) modalidade de cálculo associados - B06.02",
IF(AND(L1037&lt;&gt;"",OR(K1037="",I1037="",M1037="",O1035="")),"Preenchimento incompleto: fonte do preço sem empresa e(ou) preço associados e(ou) validade do orçamento e(ou) modalidade de cálculo associados - B06.03",
IF(AND(L1038&lt;&gt;"",OR(K1038="",I1038="",M1038="",O1035="")),"Preenchimento incompleto: fonte do preço sem empresa e(ou) preço associados e(ou) validade do orçamento e(ou) modalidade de cálculo associados - B06.04",
IF(AND(L1039&lt;&gt;"",OR(K1039="",I1039="",M1039="",O1035="")),"Preenchimento incompleto: fonte do preço sem empresa e(ou) preço associados e(ou) validade do orçamento e(ou) modalidade de cálculo associados - B06.05",
IF(AND(M1035&lt;&gt;"",OR(K1035="",I1035="",L1035="",O1035="")),"Preenchimento incompleto: validade do orçamento sem empresa e(ou) preço associados e(ou) fonte do preço e(ou) modalidade de cálculo associados - B07.01",
IF(AND(M1036&lt;&gt;"",OR(K1036="",I1036="",L1036="",O1035="")),"Preenchimento incompleto: validade do orçamento sem empresa e(ou) preço associados e(ou) fonte do preço e(ou) modalidade de cálculo associados - B07.02",
IF(AND(M1037&lt;&gt;"",OR(K1037="",I1037="",L1037="",O1035="")),"Preenchimento incompleto: validade do orçamento sem empresa e(ou) preço associados e(ou) fonte do preço e(ou) modalidade de cálculo associados - B07.03",
IF(AND(M1038&lt;&gt;"",OR(K1038="",I1038="",L1038="",O1035="")),"Preenchimento incompleto: validade do orçamento sem empresa e(ou) preço associados e(ou) fonte do preço e(ou) modalidade de cálculo associados - B07.04",
IF(AND(M1039&lt;&gt;"",OR(K1039="",I1039="",L1039="",O1035="")),"Preenchimento incompleto: validade do orçamento sem empresa e(ou) preço associados e(ou) fonte do preço e(ou) modalidade de cálculo associados - B07.05",
IF(O1035="","Preenchimento incompleto: modalidade de cálculo não informada - B08.01",
IF(V1035="Erro: há repetição de empresa de mídia especializada para o item sendo precificado - B09.01a05","Erro: há repetição de empresa de mídia especializada para o item sendo precificado - B09.01a05",
IF(W1035="Erro: há repetição de empresa de orçamento de empresa para o item sendo precificado - B10.01a05","Erro: há repetição de empresa de orçamento de empresa para o item sendo precificado - B10.01a05",
IF(X1035="Erro: a fonte de preços informada é incompatível com compras governamentais - B11.01a05","Erro: a fonte de preços informada é incompatível com compras governamentais - B11.01a05",
IF(Y1035="Erro: a fonte de preços informada é incompatível com compras governamentais - B12.01a05","Erro: a fonte de preços informada é incompatível com compras governamentais - B12.01a05",
IF(Z1035="Erro: há linhas sendo puladas - B13.01a04","Erro: há linhas sendo puladas - B13.01a04",
IF(AA1035="Erro: há linhas sendo puladas - B14.01a05","Erro: há linhas sendo puladas - B14.01a05",
IF(AB1035="Erro: há linhas sendo puladas - B15.01a05","Erro: há linhas sendo puladas - B15.01a05",
IF(AC1035="Erro: há linhas sendo puladas - B16.01a05","Erro: há linhas sendo puladas - B16.01a05",
IF(AND(P1035&lt;&gt;"",P1035=0),"Preenchimento incompleto: número de propostas válidas igual a zero - B17.01",
"Preenchimento correto"))))))))))))))))))))))))))))))))))</f>
        <v/>
      </c>
      <c r="U1035" s="23"/>
      <c r="V1035" s="121" t="str">
        <f t="shared" ref="V1035" si="3673" xml:space="preserve">
IF(COUNTIFS(I1035:I1039,I1035,L1035:L1039,"=Mídia especializada")&gt;1,"Erro: há repetição de empresa de mídia especializada para o item sendo precificado - B09.01a05",
IF(COUNTIFS(I1035:I1039,I1036,L1035:L1039,"=Mídia especializada")&gt;1,"Erro: há repetição de empresa de mídia especializada para o item sendo precificado - B09.01a05",
IF(COUNTIFS(I1035:I1039,I1037,L1035:L1039,"=Mídia especializada")&gt;1,"Erro: há repetição de empresa de mídia especializada para o item sendo precificado - B09.01a05",
IF(COUNTIFS(I1035:I1039,I1038,L1035:L1039,"=Mídia especializada")&gt;1,"Erro: há repetição de empresa de mídia especializada para o item sendo precificado - B09.01a05",
IF(COUNTIFS(I1035:I1039,I1039,L1035:L1039,"=Mídia especializada")&gt;1,"Erro: há repetição de empresa de mídia especializada para o item sendo precificado - B09.01a05",
"***")))))</f>
        <v>***</v>
      </c>
      <c r="W1035" s="119" t="str">
        <f t="shared" ref="W1035" si="3674" xml:space="preserve">
IF(COUNTIFS(I1035:I1039,I1035,L1035:L1039,"=Orçamento de empresa")&gt;1,"Erro: há repetição de empresa de orçamento de empresa para o item sendo precificado - B10.01a05",
IF(COUNTIFS(I1035:I1039,I1036,L1035:L1039,"=Orçamento de empresa")&gt;1,"Erro: há repetição de empresa de orçamento de empresa para o item sendo precificado - B10.01a05",
IF(COUNTIFS(I1035:I1039,I1037,L1035:L1039,"=Orçamento de empresa")&gt;1,"Erro: há repetição de empresa de orçamento de empresa para o item sendo precificado - B10.01a05",
IF(COUNTIFS(I1035:I1039,I1038,L1035:L1039,"=Orçamento de empresa")&gt;1,"Erro: há repetição de empresa de orçamento de empresa para o item sendo precificado - B10.01a05",
IF(COUNTIFS(I1035:I1039,I1039,L1035:L1039,"=Orçamento de empresa")&gt;1,"Erro: há repetição de empresa de orçamento de empresa para o item sendo precificado - B10.01a05",
"***")))))</f>
        <v>***</v>
      </c>
      <c r="X1035" s="119" t="str">
        <f t="shared" ref="X1035" si="3675" xml:space="preserve">
IF(AND(I1035="Compras governamentais",K1035&lt;&gt;"",L1035="Orçamento de empresa"),"Erro: a fonte de preços informada é incompatível com compras governamentais - B11.01a05",
IF(AND(I1036="Compras governamentais",K1036&lt;&gt;"",L1036="Orçamento de empresa"),"Erro: a fonte de preços informada é incompatível com compras governamentais - B11.01a05",
IF(AND(I1037="Compras governamentais",K1037&lt;&gt;"",L1037="Orçamento de empresa"),"Erro: a fonte de preços informada é incompatível com compras governamentais - B11.01a05",
IF(AND(I1038="Compras governamentais",K1038&lt;&gt;"",L1038="Orçamento de empresa"),"Erro: a fonte de preços informada é incompatível com compras governamentais - B11.01a05",
IF(AND(I1039="Compras governamentais",K1039&lt;&gt;"",L1039="Orçamento de empresa"),"Erro: a fonte de preços informada é incompatível com compras governamentais - B11.01a05",
"***")))))</f>
        <v>***</v>
      </c>
      <c r="Y1035" s="119" t="str">
        <f t="shared" ref="Y1035" si="3676" xml:space="preserve">
IF(AND(I1035="Compras governamentais",K1035&lt;&gt;"",L1035="Mídia especializada"),"Erro: a fonte de preços informada é incompatível com compras governamentais - B12.01a05",
IF(AND(I1036="Compras governamentais",K1036&lt;&gt;"",L1036="Mídia especializada"),"Erro: a fonte de preços informada é incompatível com compras governamentais - B12.01a05",
IF(AND(I1037="Compras governamentais",K1037&lt;&gt;"",L1037="Mídia especializada"),"Erro: a fonte de preços informada é incompatível com compras governamentais - B12.01a05",
IF(AND(I1038="Compras governamentais",K1038&lt;&gt;"",L1038="Mídia especializada"),"Erro: a fonte de preços informada é incompatível com compras governamentais - B12.01a05",
IF(AND(I1039="Compras governamentais",K1039&lt;&gt;"",L1039="Mídia especializada"),"Erro: a fonte de preços informada é incompatível com compras governamentais - B12.01a05",
"***")))))</f>
        <v>***</v>
      </c>
      <c r="Z1035" s="119" t="str">
        <f t="shared" ref="Z1035" si="3677" xml:space="preserve">
IF(AND(I1036&lt;&gt;"",OR(I1035="")),"Erro: há linhas sendo puladas - B13.01a04",
IF(AND(I1037&lt;&gt;"",OR(I1035="",I1036="")),"Erro: há linhas sendo puladas - B13.01a04",
IF(AND(I1038&lt;&gt;"",OR(I1035="",I1036="",I1037="")),"Erro: há linhas sendo puladas - B13.01a04",
IF(AND(I1039&lt;&gt;"",OR(I1035="",I1036="",I1037="",I1038="")),"Erro: há linhas sendo puladas - B13.01a04",
"***"))))</f>
        <v>***</v>
      </c>
      <c r="AA1035" s="119" t="str">
        <f t="shared" ref="AA1035" si="3678" xml:space="preserve">
IF(AND(K1036&lt;&gt;"",OR(K1035="")),"Erro: há linhas sendo puladas - B14.01a05",
IF(AND(K1037&lt;&gt;"",OR(K1035="",K1036="")),"Erro: há linhas sendo puladas - B14.01a05",
IF(AND(K1038&lt;&gt;"",OR(K1035="",K1036="",K1037="")),"Erro: há linhas sendo puladas - B14.01a05",
IF(AND(K1039&lt;&gt;"",OR(K1035="",K1036="",K1037="",K1038="")),"Erro: há linhas sendo puladas - B14.01a05",
"***"))))</f>
        <v>***</v>
      </c>
      <c r="AB1035" s="119" t="str">
        <f t="shared" ref="AB1035" si="3679" xml:space="preserve">
IF(AND(L1036&lt;&gt;"",OR(L1035="")),"Erro: há linhas sendo puladas - B15.01a05",
IF(AND(L1037&lt;&gt;"",OR(L1035="",L1036="")),"Erro: há linhas sendo puladas - B15.01a05",
IF(AND(L1038&lt;&gt;"",OR(L1035="",L1036="",L1037="")),"Erro: há linhas sendo puladas - B15.01a05",
IF(AND(L1039&lt;&gt;"",OR(L1035="",L1036="",L1037="",L1038="")),"Erro: há linhas sendo puladas - B15.01a05",
"***"))))</f>
        <v>***</v>
      </c>
      <c r="AC1035" s="119" t="str">
        <f t="shared" ref="AC1035" si="3680" xml:space="preserve">
IF(AND(M1036&lt;&gt;"",OR(M1035="")),"Erro: há linhas sendo puladas - B16.01a05",
IF(AND(M1037&lt;&gt;"",OR(M1035="",M1036="")),"Erro: há linhas sendo puladas - B16.01a05",
IF(AND(M1038&lt;&gt;"",OR(M1035="",M1036="",M1037="")),"Erro: há linhas sendo puladas - B16.01a05",
IF(AND(M1039&lt;&gt;"",OR(M1035="",M1036="",M1037="",M1038="")),"Erro: há linhas sendo puladas - B16.01a05",
"***"))))</f>
        <v>***</v>
      </c>
      <c r="AD1035" s="131" t="str">
        <f t="shared" ref="AD1035" si="3681" xml:space="preserve">
IF(T1035&lt;&gt;"Preenchimento correto","",
IF(K1035="","",
IF(M1035="Não válido","",
K1035)))</f>
        <v/>
      </c>
    </row>
    <row r="1036" spans="1:30" ht="15" customHeight="1">
      <c r="A1036" s="291"/>
      <c r="B1036" s="216"/>
      <c r="C1036" s="217"/>
      <c r="D1036" s="218"/>
      <c r="E1036" s="219"/>
      <c r="F1036" s="220"/>
      <c r="G1036" s="221"/>
      <c r="H1036" s="35">
        <v>2</v>
      </c>
      <c r="I1036" s="172"/>
      <c r="J1036" s="36" t="str">
        <f xml:space="preserve">
IF(I1036="","",
VLOOKUP(I1036,'BD EMPRES'!$B$8:$C$507,2,FALSE))</f>
        <v/>
      </c>
      <c r="K1036" s="178"/>
      <c r="L1036" s="179"/>
      <c r="M1036" s="179"/>
      <c r="N1036" s="180"/>
      <c r="O1036" s="223"/>
      <c r="P1036" s="228"/>
      <c r="Q1036" s="230"/>
      <c r="R1036" s="232"/>
      <c r="S1036" s="234"/>
      <c r="T1036" s="236"/>
      <c r="U1036" s="23"/>
      <c r="V1036" s="122"/>
      <c r="W1036" s="118"/>
      <c r="X1036" s="118"/>
      <c r="Y1036" s="118"/>
      <c r="Z1036" s="118"/>
      <c r="AA1036" s="118"/>
      <c r="AB1036" s="118"/>
      <c r="AC1036" s="118"/>
      <c r="AD1036" s="132" t="str">
        <f t="shared" ref="AD1036" si="3682" xml:space="preserve">
IF(T1035&lt;&gt;"Preenchimento correto","",
IF(K1036="","",
IF(M1036="Não válido","",
K1036)))</f>
        <v/>
      </c>
    </row>
    <row r="1037" spans="1:30" ht="15" customHeight="1">
      <c r="A1037" s="291"/>
      <c r="B1037" s="216"/>
      <c r="C1037" s="217"/>
      <c r="D1037" s="218"/>
      <c r="E1037" s="219"/>
      <c r="F1037" s="220"/>
      <c r="G1037" s="221"/>
      <c r="H1037" s="35">
        <v>3</v>
      </c>
      <c r="I1037" s="172"/>
      <c r="J1037" s="36" t="str">
        <f xml:space="preserve">
IF(I1037="","",
VLOOKUP(I1037,'BD EMPRES'!$B$8:$C$507,2,FALSE))</f>
        <v/>
      </c>
      <c r="K1037" s="178"/>
      <c r="L1037" s="179"/>
      <c r="M1037" s="179"/>
      <c r="N1037" s="180"/>
      <c r="O1037" s="223"/>
      <c r="P1037" s="228"/>
      <c r="Q1037" s="230"/>
      <c r="R1037" s="232"/>
      <c r="S1037" s="234"/>
      <c r="T1037" s="236"/>
      <c r="U1037" s="23"/>
      <c r="V1037" s="122"/>
      <c r="W1037" s="118"/>
      <c r="X1037" s="118"/>
      <c r="Y1037" s="118"/>
      <c r="Z1037" s="118"/>
      <c r="AA1037" s="118"/>
      <c r="AB1037" s="118"/>
      <c r="AC1037" s="118"/>
      <c r="AD1037" s="132" t="str">
        <f t="shared" ref="AD1037" si="3683" xml:space="preserve">
IF(T1035&lt;&gt;"Preenchimento correto","",
IF(K1037="","",
IF(M1037="Não válido","",
K1037)))</f>
        <v/>
      </c>
    </row>
    <row r="1038" spans="1:30" ht="15" customHeight="1">
      <c r="A1038" s="291"/>
      <c r="B1038" s="216"/>
      <c r="C1038" s="217"/>
      <c r="D1038" s="218"/>
      <c r="E1038" s="219"/>
      <c r="F1038" s="220"/>
      <c r="G1038" s="221"/>
      <c r="H1038" s="35">
        <v>4</v>
      </c>
      <c r="I1038" s="172"/>
      <c r="J1038" s="36" t="str">
        <f xml:space="preserve">
IF(I1038="","",
VLOOKUP(I1038,'BD EMPRES'!$B$8:$C$507,2,FALSE))</f>
        <v/>
      </c>
      <c r="K1038" s="178"/>
      <c r="L1038" s="179"/>
      <c r="M1038" s="179"/>
      <c r="N1038" s="180"/>
      <c r="O1038" s="223"/>
      <c r="P1038" s="228"/>
      <c r="Q1038" s="230"/>
      <c r="R1038" s="232"/>
      <c r="S1038" s="234"/>
      <c r="T1038" s="236"/>
      <c r="U1038" s="23"/>
      <c r="V1038" s="122"/>
      <c r="W1038" s="118"/>
      <c r="X1038" s="118"/>
      <c r="Y1038" s="118"/>
      <c r="Z1038" s="118"/>
      <c r="AA1038" s="118"/>
      <c r="AB1038" s="118"/>
      <c r="AC1038" s="118"/>
      <c r="AD1038" s="132" t="str">
        <f t="shared" ref="AD1038" si="3684" xml:space="preserve">
IF(T1035&lt;&gt;"Preenchimento correto","",
IF(K1038="","",
IF(M1038="Não válido","",
K1038)))</f>
        <v/>
      </c>
    </row>
    <row r="1039" spans="1:30" ht="15" customHeight="1">
      <c r="A1039" s="292"/>
      <c r="B1039" s="216"/>
      <c r="C1039" s="217"/>
      <c r="D1039" s="218"/>
      <c r="E1039" s="219"/>
      <c r="F1039" s="220"/>
      <c r="G1039" s="221"/>
      <c r="H1039" s="37">
        <v>5</v>
      </c>
      <c r="I1039" s="172"/>
      <c r="J1039" s="38" t="str">
        <f xml:space="preserve">
IF(I1039="","",
VLOOKUP(I1039,'BD EMPRES'!$B$8:$C$507,2,FALSE))</f>
        <v/>
      </c>
      <c r="K1039" s="183"/>
      <c r="L1039" s="181"/>
      <c r="M1039" s="181"/>
      <c r="N1039" s="182"/>
      <c r="O1039" s="224"/>
      <c r="P1039" s="228"/>
      <c r="Q1039" s="230"/>
      <c r="R1039" s="232"/>
      <c r="S1039" s="234"/>
      <c r="T1039" s="236"/>
      <c r="U1039" s="23"/>
      <c r="V1039" s="133"/>
      <c r="W1039" s="134"/>
      <c r="X1039" s="134"/>
      <c r="Y1039" s="134"/>
      <c r="Z1039" s="134"/>
      <c r="AA1039" s="134"/>
      <c r="AB1039" s="134"/>
      <c r="AC1039" s="134"/>
      <c r="AD1039" s="135" t="str">
        <f t="shared" ref="AD1039" si="3685" xml:space="preserve">
IF(T1035&gt;"Preenchimento correto","",
IF(K1039="","",
IF(M1039="Não válido","",
K1039)))</f>
        <v/>
      </c>
    </row>
    <row r="1040" spans="1:30" ht="15" customHeight="1">
      <c r="A1040" s="290"/>
      <c r="B1040" s="216" t="str">
        <f>IF(OR('BD ITEM'!$Q218&lt;&gt;"Preenchimento correto"),"",'BD ITEM'!B218)</f>
        <v/>
      </c>
      <c r="C1040" s="217" t="str">
        <f>IF(OR('BD ITEM'!$Q218&lt;&gt;"Preenchimento correto"),"",'BD ITEM'!C218)</f>
        <v/>
      </c>
      <c r="D1040" s="218" t="str">
        <f>IF(OR('BD ITEM'!$Q218&lt;&gt;"Preenchimento correto"),"",'BD ITEM'!D218)</f>
        <v/>
      </c>
      <c r="E1040" s="219" t="str">
        <f>IF(OR('BD ITEM'!$Q218&lt;&gt;"Preenchimento correto"),"",'BD ITEM'!J218)</f>
        <v/>
      </c>
      <c r="F1040" s="220" t="str">
        <f>IF(OR('BD ITEM'!$Q218&lt;&gt;"Preenchimento correto"),"",'BD ITEM'!K218)</f>
        <v/>
      </c>
      <c r="G1040" s="221" t="str">
        <f>IF(OR('BD ITEM'!$Q218&lt;&gt;"Preenchimento correto"),"",'BD ITEM'!L218)</f>
        <v/>
      </c>
      <c r="H1040" s="39">
        <v>1</v>
      </c>
      <c r="I1040" s="173"/>
      <c r="J1040" s="34" t="str">
        <f xml:space="preserve">
IF(I1040="","",
VLOOKUP(I1040,'BD EMPRES'!$B$8:$C$507,2,FALSE))</f>
        <v/>
      </c>
      <c r="K1040" s="175"/>
      <c r="L1040" s="176"/>
      <c r="M1040" s="176"/>
      <c r="N1040" s="177"/>
      <c r="O1040" s="222"/>
      <c r="P1040" s="228" t="str">
        <f t="shared" ref="P1040" si="3686" xml:space="preserve">
IF(AND(K1040="",K1041="",K1042="",K1043="",K1044=""),"",
COUNTIFS(K1040:K1044,"&lt;&gt;""",M1040:M1044,"=Válido"))</f>
        <v/>
      </c>
      <c r="Q1040" s="230" t="str">
        <f t="shared" ref="Q1040" si="3687" xml:space="preserve">
IF(T1040&lt;&gt;"Preenchimento correto","",
IF(P1040=1,0,
IF(P1040=0,"",
IF(P1040="","",
ROUND(_xlfn.STDEV.S(AD1040:AD1044)/AVERAGE(AD1040:AD1044),4)))))</f>
        <v/>
      </c>
      <c r="R1040" s="232" t="str">
        <f t="shared" ref="R1040" si="3688" xml:space="preserve">
IF(T1040&lt;&gt;"Preenchimento correto","",
IF(P1040="","",
IF(P1040=0,"",
IF(O1040="","",
IF(O1040="Menor valor",MIN(AD1040:AD1044),
IF(AND(O1040="Tend. central",Q1040&lt;=0.25),ROUND(AVERAGE(AD1040:AD1044),2),
IF(AND(O1040="Tend. central",Q1040&gt;0.25),ROUND(MEDIAN(AD1040:AD1044),2))))))))</f>
        <v/>
      </c>
      <c r="S1040" s="234" t="str">
        <f t="shared" ref="S1040" si="3689" xml:space="preserve">
IF(T1040&lt;&gt;"Preenchimento correto","",
IF(O1040="","",
IF(P1040="","",
IF(P1040=0,"",
IF(OR(G1040="",R1040=""),"",
G1040*R1040)))))</f>
        <v/>
      </c>
      <c r="T1040" s="236" t="str">
        <f t="shared" ref="T1040" si="3690" xml:space="preserve">
IF(AND(A1040="",B1040="",I1040="",I1041="",I1042="",I1043="",I1044="",K1040="",K1041="",K1042="",K1043="",K1044="",L1040="",L1041="",L1042="",L1043="",L1044="",M1040="",M1041="",M1042="",M1043="",M1044="",O1040=""),"",
IF(A1040="","Preenchimento incompleto: falta informar o ID SEC - B01.01",
IF(AND(A1040&lt;&gt;"",B1040&lt;&gt;"",I1040="",I1041="",I1042="",I1043="",I1044="",K1040="",K1041="",K1042="",K1043="",K1044="",L1040="",L1041="",L1042="",L1043="",L1044="",M1040="",M1041="",M1042="",M1043="",M1044="",O1040=""),"Preenchimento incompleto: item sem nenhuma informação de empresa e preço e fonte de preço e validade do orçamento e modalidade de cálculo - B02.01",
IF(AND(B1040="",OR(I1040&lt;&gt;"",I1041&lt;&gt;"",I1042&lt;&gt;"",I1043&lt;&gt;"",I1044&lt;&gt;"",K1040&lt;&gt;"",K1041&lt;&gt;"",K1042&lt;&gt;"",K1043&lt;&gt;"",K1044&lt;&gt;"",L1040&lt;&gt;"",L1041&lt;&gt;"",L1042&lt;&gt;"",L1043&lt;&gt;"",L1044&lt;&gt;"",M1040&lt;&gt;"",M1041&lt;&gt;"",M1042&lt;&gt;"",M1043&lt;&gt;"",M1044&lt;&gt;"",O1040&lt;&gt;"")),"Erro: há empresa(s) e/ou preço(s) e/ou fonte(s) de preço e/ou validade(s) do orçamento e/ou modalidade de cálculo informados para item inexistente - B03.01",
IF(AND(I1040&lt;&gt;"",OR(K1040="",L1040="",M1040="",O1040="")),"Preenchimento incompleto: empresa sem preço e(ou) fonte de preço e(ou) validade do orçamento e(ou) modalidade de cálculo associados - B04.01",
IF(AND(I1041&lt;&gt;"",OR(K1041="",L1041="",M1041="",O1040="")),"Preenchimento incompleto: empresa sem preço e(ou) fonte de preço e(ou) validade do orçamento e(ou) modalidade de cálculo associados - B04.02",
IF(AND(I1042&lt;&gt;"",OR(K1042="",L1042="",M1042="",O1040="")),"Preenchimento incompleto: empresa sem preço e(ou) fonte de preço e(ou) validade do orçamento e(ou) modalidade de cálculo associados - B04.03",
IF(AND(I1043&lt;&gt;"",OR(K1043="",L1043="",M1043="",O1040="")),"Preenchimento incompleto: empresa sem preço e(ou) fonte de preço e(ou) validade do orçamento e(ou) modalidade de cálculo associados - B04.04",
IF(AND(I1044&lt;&gt;"",OR(K1044="",L1044="",M1044="",O1040="")),"Preenchimento incompleto: empresa sem preço e(ou) fonte de preço e(ou) validade do orçamento e(ou) modalidade de cálculo associados - B04.05",
IF(AND(K1040&lt;&gt;"",OR(I1040="",L1040="",M1040="",O1040="")),"Preenchimento incompleto: preço sem empresa e(ou) fonte do preço associados e(ou) validade do orçamento e(ou) modalidade de cálculo associados - B05.01",
IF(AND(K1041&lt;&gt;"",OR(I1041="",L1041="",M1041="",O1040="")),"Preenchimento incompleto: preço sem empresa e(ou) fonte do preço associados e(ou) validade do orçamento e(ou) modalidade de cálculo associados - B05.02",
IF(AND(K1042&lt;&gt;"",OR(I1042="",L1042="",M1042="",O1040="")),"Preenchimento incompleto: preço sem empresa e(ou) fonte do preço associados e(ou) validade do orçamento e(ou) modalidade de cálculo associados - B05.03",
IF(AND(K1043&lt;&gt;"",OR(I1043="",L1043="",M1043="",O1040="")),"Preenchimento incompleto: preço sem empresa e(ou) fonte do preço associados e(ou) validade do orçamento e(ou) modalidade de cálculo associados - B05.04",
IF(AND(K1044&lt;&gt;"",OR(I1044="",L1044="",M1044="",O1040="")),"Preenchimento incompleto: preço sem empresa e(ou) fonte do preço associados e(ou) validade do orçamento e(ou) modalidade de cálculo associados - B05.05",
IF(AND(L1040&lt;&gt;"",OR(K1040="",I1040="",M1040="",O1040="")),"Preenchimento incompleto: fonte do preço sem empresa e(ou) preço associados e(ou) validade do orçamento e(ou) modalidade de cálculo associados - B06.01",
IF(AND(L1041&lt;&gt;"",OR(K1041="",I1041="",M1041="",O1040="")),"Preenchimento incompleto: fonte do preço sem empresa e(ou) preço associados e(ou) validade do orçamento e(ou) modalidade de cálculo associados - B06.02",
IF(AND(L1042&lt;&gt;"",OR(K1042="",I1042="",M1042="",O1040="")),"Preenchimento incompleto: fonte do preço sem empresa e(ou) preço associados e(ou) validade do orçamento e(ou) modalidade de cálculo associados - B06.03",
IF(AND(L1043&lt;&gt;"",OR(K1043="",I1043="",M1043="",O1040="")),"Preenchimento incompleto: fonte do preço sem empresa e(ou) preço associados e(ou) validade do orçamento e(ou) modalidade de cálculo associados - B06.04",
IF(AND(L1044&lt;&gt;"",OR(K1044="",I1044="",M1044="",O1040="")),"Preenchimento incompleto: fonte do preço sem empresa e(ou) preço associados e(ou) validade do orçamento e(ou) modalidade de cálculo associados - B06.05",
IF(AND(M1040&lt;&gt;"",OR(K1040="",I1040="",L1040="",O1040="")),"Preenchimento incompleto: validade do orçamento sem empresa e(ou) preço associados e(ou) fonte do preço e(ou) modalidade de cálculo associados - B07.01",
IF(AND(M1041&lt;&gt;"",OR(K1041="",I1041="",L1041="",O1040="")),"Preenchimento incompleto: validade do orçamento sem empresa e(ou) preço associados e(ou) fonte do preço e(ou) modalidade de cálculo associados - B07.02",
IF(AND(M1042&lt;&gt;"",OR(K1042="",I1042="",L1042="",O1040="")),"Preenchimento incompleto: validade do orçamento sem empresa e(ou) preço associados e(ou) fonte do preço e(ou) modalidade de cálculo associados - B07.03",
IF(AND(M1043&lt;&gt;"",OR(K1043="",I1043="",L1043="",O1040="")),"Preenchimento incompleto: validade do orçamento sem empresa e(ou) preço associados e(ou) fonte do preço e(ou) modalidade de cálculo associados - B07.04",
IF(AND(M1044&lt;&gt;"",OR(K1044="",I1044="",L1044="",O1040="")),"Preenchimento incompleto: validade do orçamento sem empresa e(ou) preço associados e(ou) fonte do preço e(ou) modalidade de cálculo associados - B07.05",
IF(O1040="","Preenchimento incompleto: modalidade de cálculo não informada - B08.01",
IF(V1040="Erro: há repetição de empresa de mídia especializada para o item sendo precificado - B09.01a05","Erro: há repetição de empresa de mídia especializada para o item sendo precificado - B09.01a05",
IF(W1040="Erro: há repetição de empresa de orçamento de empresa para o item sendo precificado - B10.01a05","Erro: há repetição de empresa de orçamento de empresa para o item sendo precificado - B10.01a05",
IF(X1040="Erro: a fonte de preços informada é incompatível com compras governamentais - B11.01a05","Erro: a fonte de preços informada é incompatível com compras governamentais - B11.01a05",
IF(Y1040="Erro: a fonte de preços informada é incompatível com compras governamentais - B12.01a05","Erro: a fonte de preços informada é incompatível com compras governamentais - B12.01a05",
IF(Z1040="Erro: há linhas sendo puladas - B13.01a04","Erro: há linhas sendo puladas - B13.01a04",
IF(AA1040="Erro: há linhas sendo puladas - B14.01a05","Erro: há linhas sendo puladas - B14.01a05",
IF(AB1040="Erro: há linhas sendo puladas - B15.01a05","Erro: há linhas sendo puladas - B15.01a05",
IF(AC1040="Erro: há linhas sendo puladas - B16.01a05","Erro: há linhas sendo puladas - B16.01a05",
IF(AND(P1040&lt;&gt;"",P1040=0),"Preenchimento incompleto: número de propostas válidas igual a zero - B17.01",
"Preenchimento correto"))))))))))))))))))))))))))))))))))</f>
        <v/>
      </c>
      <c r="U1040" s="23"/>
      <c r="V1040" s="121" t="str">
        <f t="shared" ref="V1040" si="3691" xml:space="preserve">
IF(COUNTIFS(I1040:I1044,I1040,L1040:L1044,"=Mídia especializada")&gt;1,"Erro: há repetição de empresa de mídia especializada para o item sendo precificado - B09.01a05",
IF(COUNTIFS(I1040:I1044,I1041,L1040:L1044,"=Mídia especializada")&gt;1,"Erro: há repetição de empresa de mídia especializada para o item sendo precificado - B09.01a05",
IF(COUNTIFS(I1040:I1044,I1042,L1040:L1044,"=Mídia especializada")&gt;1,"Erro: há repetição de empresa de mídia especializada para o item sendo precificado - B09.01a05",
IF(COUNTIFS(I1040:I1044,I1043,L1040:L1044,"=Mídia especializada")&gt;1,"Erro: há repetição de empresa de mídia especializada para o item sendo precificado - B09.01a05",
IF(COUNTIFS(I1040:I1044,I1044,L1040:L1044,"=Mídia especializada")&gt;1,"Erro: há repetição de empresa de mídia especializada para o item sendo precificado - B09.01a05",
"***")))))</f>
        <v>***</v>
      </c>
      <c r="W1040" s="119" t="str">
        <f t="shared" ref="W1040" si="3692" xml:space="preserve">
IF(COUNTIFS(I1040:I1044,I1040,L1040:L1044,"=Orçamento de empresa")&gt;1,"Erro: há repetição de empresa de orçamento de empresa para o item sendo precificado - B10.01a05",
IF(COUNTIFS(I1040:I1044,I1041,L1040:L1044,"=Orçamento de empresa")&gt;1,"Erro: há repetição de empresa de orçamento de empresa para o item sendo precificado - B10.01a05",
IF(COUNTIFS(I1040:I1044,I1042,L1040:L1044,"=Orçamento de empresa")&gt;1,"Erro: há repetição de empresa de orçamento de empresa para o item sendo precificado - B10.01a05",
IF(COUNTIFS(I1040:I1044,I1043,L1040:L1044,"=Orçamento de empresa")&gt;1,"Erro: há repetição de empresa de orçamento de empresa para o item sendo precificado - B10.01a05",
IF(COUNTIFS(I1040:I1044,I1044,L1040:L1044,"=Orçamento de empresa")&gt;1,"Erro: há repetição de empresa de orçamento de empresa para o item sendo precificado - B10.01a05",
"***")))))</f>
        <v>***</v>
      </c>
      <c r="X1040" s="119" t="str">
        <f t="shared" ref="X1040" si="3693" xml:space="preserve">
IF(AND(I1040="Compras governamentais",K1040&lt;&gt;"",L1040="Orçamento de empresa"),"Erro: a fonte de preços informada é incompatível com compras governamentais - B11.01a05",
IF(AND(I1041="Compras governamentais",K1041&lt;&gt;"",L1041="Orçamento de empresa"),"Erro: a fonte de preços informada é incompatível com compras governamentais - B11.01a05",
IF(AND(I1042="Compras governamentais",K1042&lt;&gt;"",L1042="Orçamento de empresa"),"Erro: a fonte de preços informada é incompatível com compras governamentais - B11.01a05",
IF(AND(I1043="Compras governamentais",K1043&lt;&gt;"",L1043="Orçamento de empresa"),"Erro: a fonte de preços informada é incompatível com compras governamentais - B11.01a05",
IF(AND(I1044="Compras governamentais",K1044&lt;&gt;"",L1044="Orçamento de empresa"),"Erro: a fonte de preços informada é incompatível com compras governamentais - B11.01a05",
"***")))))</f>
        <v>***</v>
      </c>
      <c r="Y1040" s="119" t="str">
        <f t="shared" ref="Y1040" si="3694" xml:space="preserve">
IF(AND(I1040="Compras governamentais",K1040&lt;&gt;"",L1040="Mídia especializada"),"Erro: a fonte de preços informada é incompatível com compras governamentais - B12.01a05",
IF(AND(I1041="Compras governamentais",K1041&lt;&gt;"",L1041="Mídia especializada"),"Erro: a fonte de preços informada é incompatível com compras governamentais - B12.01a05",
IF(AND(I1042="Compras governamentais",K1042&lt;&gt;"",L1042="Mídia especializada"),"Erro: a fonte de preços informada é incompatível com compras governamentais - B12.01a05",
IF(AND(I1043="Compras governamentais",K1043&lt;&gt;"",L1043="Mídia especializada"),"Erro: a fonte de preços informada é incompatível com compras governamentais - B12.01a05",
IF(AND(I1044="Compras governamentais",K1044&lt;&gt;"",L1044="Mídia especializada"),"Erro: a fonte de preços informada é incompatível com compras governamentais - B12.01a05",
"***")))))</f>
        <v>***</v>
      </c>
      <c r="Z1040" s="119" t="str">
        <f t="shared" ref="Z1040" si="3695" xml:space="preserve">
IF(AND(I1041&lt;&gt;"",OR(I1040="")),"Erro: há linhas sendo puladas - B13.01a04",
IF(AND(I1042&lt;&gt;"",OR(I1040="",I1041="")),"Erro: há linhas sendo puladas - B13.01a04",
IF(AND(I1043&lt;&gt;"",OR(I1040="",I1041="",I1042="")),"Erro: há linhas sendo puladas - B13.01a04",
IF(AND(I1044&lt;&gt;"",OR(I1040="",I1041="",I1042="",I1043="")),"Erro: há linhas sendo puladas - B13.01a04",
"***"))))</f>
        <v>***</v>
      </c>
      <c r="AA1040" s="119" t="str">
        <f t="shared" ref="AA1040" si="3696" xml:space="preserve">
IF(AND(K1041&lt;&gt;"",OR(K1040="")),"Erro: há linhas sendo puladas - B14.01a05",
IF(AND(K1042&lt;&gt;"",OR(K1040="",K1041="")),"Erro: há linhas sendo puladas - B14.01a05",
IF(AND(K1043&lt;&gt;"",OR(K1040="",K1041="",K1042="")),"Erro: há linhas sendo puladas - B14.01a05",
IF(AND(K1044&lt;&gt;"",OR(K1040="",K1041="",K1042="",K1043="")),"Erro: há linhas sendo puladas - B14.01a05",
"***"))))</f>
        <v>***</v>
      </c>
      <c r="AB1040" s="119" t="str">
        <f t="shared" ref="AB1040" si="3697" xml:space="preserve">
IF(AND(L1041&lt;&gt;"",OR(L1040="")),"Erro: há linhas sendo puladas - B15.01a05",
IF(AND(L1042&lt;&gt;"",OR(L1040="",L1041="")),"Erro: há linhas sendo puladas - B15.01a05",
IF(AND(L1043&lt;&gt;"",OR(L1040="",L1041="",L1042="")),"Erro: há linhas sendo puladas - B15.01a05",
IF(AND(L1044&lt;&gt;"",OR(L1040="",L1041="",L1042="",L1043="")),"Erro: há linhas sendo puladas - B15.01a05",
"***"))))</f>
        <v>***</v>
      </c>
      <c r="AC1040" s="119" t="str">
        <f t="shared" ref="AC1040" si="3698" xml:space="preserve">
IF(AND(M1041&lt;&gt;"",OR(M1040="")),"Erro: há linhas sendo puladas - B16.01a05",
IF(AND(M1042&lt;&gt;"",OR(M1040="",M1041="")),"Erro: há linhas sendo puladas - B16.01a05",
IF(AND(M1043&lt;&gt;"",OR(M1040="",M1041="",M1042="")),"Erro: há linhas sendo puladas - B16.01a05",
IF(AND(M1044&lt;&gt;"",OR(M1040="",M1041="",M1042="",M1043="")),"Erro: há linhas sendo puladas - B16.01a05",
"***"))))</f>
        <v>***</v>
      </c>
      <c r="AD1040" s="131" t="str">
        <f t="shared" ref="AD1040" si="3699" xml:space="preserve">
IF(T1040&lt;&gt;"Preenchimento correto","",
IF(K1040="","",
IF(M1040="Não válido","",
K1040)))</f>
        <v/>
      </c>
    </row>
    <row r="1041" spans="1:30" ht="15" customHeight="1">
      <c r="A1041" s="291"/>
      <c r="B1041" s="216"/>
      <c r="C1041" s="217"/>
      <c r="D1041" s="218"/>
      <c r="E1041" s="219"/>
      <c r="F1041" s="220"/>
      <c r="G1041" s="221"/>
      <c r="H1041" s="35">
        <v>2</v>
      </c>
      <c r="I1041" s="172"/>
      <c r="J1041" s="36" t="str">
        <f xml:space="preserve">
IF(I1041="","",
VLOOKUP(I1041,'BD EMPRES'!$B$8:$C$507,2,FALSE))</f>
        <v/>
      </c>
      <c r="K1041" s="178"/>
      <c r="L1041" s="179"/>
      <c r="M1041" s="179"/>
      <c r="N1041" s="180"/>
      <c r="O1041" s="223"/>
      <c r="P1041" s="228"/>
      <c r="Q1041" s="230"/>
      <c r="R1041" s="232"/>
      <c r="S1041" s="234"/>
      <c r="T1041" s="236"/>
      <c r="U1041" s="23"/>
      <c r="V1041" s="122"/>
      <c r="W1041" s="118"/>
      <c r="X1041" s="118"/>
      <c r="Y1041" s="118"/>
      <c r="Z1041" s="118"/>
      <c r="AA1041" s="118"/>
      <c r="AB1041" s="118"/>
      <c r="AC1041" s="118"/>
      <c r="AD1041" s="132" t="str">
        <f t="shared" ref="AD1041" si="3700" xml:space="preserve">
IF(T1040&lt;&gt;"Preenchimento correto","",
IF(K1041="","",
IF(M1041="Não válido","",
K1041)))</f>
        <v/>
      </c>
    </row>
    <row r="1042" spans="1:30" ht="15" customHeight="1">
      <c r="A1042" s="291"/>
      <c r="B1042" s="216"/>
      <c r="C1042" s="217"/>
      <c r="D1042" s="218"/>
      <c r="E1042" s="219"/>
      <c r="F1042" s="220"/>
      <c r="G1042" s="221"/>
      <c r="H1042" s="35">
        <v>3</v>
      </c>
      <c r="I1042" s="172"/>
      <c r="J1042" s="36" t="str">
        <f xml:space="preserve">
IF(I1042="","",
VLOOKUP(I1042,'BD EMPRES'!$B$8:$C$507,2,FALSE))</f>
        <v/>
      </c>
      <c r="K1042" s="178"/>
      <c r="L1042" s="179"/>
      <c r="M1042" s="179"/>
      <c r="N1042" s="180"/>
      <c r="O1042" s="223"/>
      <c r="P1042" s="228"/>
      <c r="Q1042" s="230"/>
      <c r="R1042" s="232"/>
      <c r="S1042" s="234"/>
      <c r="T1042" s="236"/>
      <c r="U1042" s="23"/>
      <c r="V1042" s="122"/>
      <c r="W1042" s="118"/>
      <c r="X1042" s="118"/>
      <c r="Y1042" s="118"/>
      <c r="Z1042" s="118"/>
      <c r="AA1042" s="118"/>
      <c r="AB1042" s="118"/>
      <c r="AC1042" s="118"/>
      <c r="AD1042" s="132" t="str">
        <f t="shared" ref="AD1042" si="3701" xml:space="preserve">
IF(T1040&lt;&gt;"Preenchimento correto","",
IF(K1042="","",
IF(M1042="Não válido","",
K1042)))</f>
        <v/>
      </c>
    </row>
    <row r="1043" spans="1:30" ht="15" customHeight="1">
      <c r="A1043" s="291"/>
      <c r="B1043" s="216"/>
      <c r="C1043" s="217"/>
      <c r="D1043" s="218"/>
      <c r="E1043" s="219"/>
      <c r="F1043" s="220"/>
      <c r="G1043" s="221"/>
      <c r="H1043" s="35">
        <v>4</v>
      </c>
      <c r="I1043" s="172"/>
      <c r="J1043" s="36" t="str">
        <f xml:space="preserve">
IF(I1043="","",
VLOOKUP(I1043,'BD EMPRES'!$B$8:$C$507,2,FALSE))</f>
        <v/>
      </c>
      <c r="K1043" s="178"/>
      <c r="L1043" s="179"/>
      <c r="M1043" s="179"/>
      <c r="N1043" s="180"/>
      <c r="O1043" s="223"/>
      <c r="P1043" s="228"/>
      <c r="Q1043" s="230"/>
      <c r="R1043" s="232"/>
      <c r="S1043" s="234"/>
      <c r="T1043" s="236"/>
      <c r="U1043" s="23"/>
      <c r="V1043" s="122"/>
      <c r="W1043" s="118"/>
      <c r="X1043" s="118"/>
      <c r="Y1043" s="118"/>
      <c r="Z1043" s="118"/>
      <c r="AA1043" s="118"/>
      <c r="AB1043" s="118"/>
      <c r="AC1043" s="118"/>
      <c r="AD1043" s="132" t="str">
        <f t="shared" ref="AD1043" si="3702" xml:space="preserve">
IF(T1040&lt;&gt;"Preenchimento correto","",
IF(K1043="","",
IF(M1043="Não válido","",
K1043)))</f>
        <v/>
      </c>
    </row>
    <row r="1044" spans="1:30" ht="15" customHeight="1">
      <c r="A1044" s="292"/>
      <c r="B1044" s="216"/>
      <c r="C1044" s="217"/>
      <c r="D1044" s="218"/>
      <c r="E1044" s="219"/>
      <c r="F1044" s="220"/>
      <c r="G1044" s="221"/>
      <c r="H1044" s="37">
        <v>5</v>
      </c>
      <c r="I1044" s="172"/>
      <c r="J1044" s="38" t="str">
        <f xml:space="preserve">
IF(I1044="","",
VLOOKUP(I1044,'BD EMPRES'!$B$8:$C$507,2,FALSE))</f>
        <v/>
      </c>
      <c r="K1044" s="183"/>
      <c r="L1044" s="181"/>
      <c r="M1044" s="181"/>
      <c r="N1044" s="182"/>
      <c r="O1044" s="224"/>
      <c r="P1044" s="228"/>
      <c r="Q1044" s="230"/>
      <c r="R1044" s="232"/>
      <c r="S1044" s="234"/>
      <c r="T1044" s="236"/>
      <c r="U1044" s="23"/>
      <c r="V1044" s="133"/>
      <c r="W1044" s="134"/>
      <c r="X1044" s="134"/>
      <c r="Y1044" s="134"/>
      <c r="Z1044" s="134"/>
      <c r="AA1044" s="134"/>
      <c r="AB1044" s="134"/>
      <c r="AC1044" s="134"/>
      <c r="AD1044" s="135" t="str">
        <f t="shared" ref="AD1044" si="3703" xml:space="preserve">
IF(T1040&gt;"Preenchimento correto","",
IF(K1044="","",
IF(M1044="Não válido","",
K1044)))</f>
        <v/>
      </c>
    </row>
    <row r="1045" spans="1:30" ht="15" customHeight="1">
      <c r="A1045" s="290"/>
      <c r="B1045" s="216" t="str">
        <f>IF(OR('BD ITEM'!$Q219&lt;&gt;"Preenchimento correto"),"",'BD ITEM'!B219)</f>
        <v/>
      </c>
      <c r="C1045" s="217" t="str">
        <f>IF(OR('BD ITEM'!$Q219&lt;&gt;"Preenchimento correto"),"",'BD ITEM'!C219)</f>
        <v/>
      </c>
      <c r="D1045" s="218" t="str">
        <f>IF(OR('BD ITEM'!$Q219&lt;&gt;"Preenchimento correto"),"",'BD ITEM'!D219)</f>
        <v/>
      </c>
      <c r="E1045" s="219" t="str">
        <f>IF(OR('BD ITEM'!$Q219&lt;&gt;"Preenchimento correto"),"",'BD ITEM'!J219)</f>
        <v/>
      </c>
      <c r="F1045" s="220" t="str">
        <f>IF(OR('BD ITEM'!$Q219&lt;&gt;"Preenchimento correto"),"",'BD ITEM'!K219)</f>
        <v/>
      </c>
      <c r="G1045" s="221" t="str">
        <f>IF(OR('BD ITEM'!$Q219&lt;&gt;"Preenchimento correto"),"",'BD ITEM'!L219)</f>
        <v/>
      </c>
      <c r="H1045" s="39">
        <v>1</v>
      </c>
      <c r="I1045" s="173"/>
      <c r="J1045" s="34" t="str">
        <f xml:space="preserve">
IF(I1045="","",
VLOOKUP(I1045,'BD EMPRES'!$B$8:$C$507,2,FALSE))</f>
        <v/>
      </c>
      <c r="K1045" s="175"/>
      <c r="L1045" s="176"/>
      <c r="M1045" s="176"/>
      <c r="N1045" s="177"/>
      <c r="O1045" s="222"/>
      <c r="P1045" s="228" t="str">
        <f t="shared" ref="P1045" si="3704" xml:space="preserve">
IF(AND(K1045="",K1046="",K1047="",K1048="",K1049=""),"",
COUNTIFS(K1045:K1049,"&lt;&gt;""",M1045:M1049,"=Válido"))</f>
        <v/>
      </c>
      <c r="Q1045" s="230" t="str">
        <f t="shared" ref="Q1045" si="3705" xml:space="preserve">
IF(T1045&lt;&gt;"Preenchimento correto","",
IF(P1045=1,0,
IF(P1045=0,"",
IF(P1045="","",
ROUND(_xlfn.STDEV.S(AD1045:AD1049)/AVERAGE(AD1045:AD1049),4)))))</f>
        <v/>
      </c>
      <c r="R1045" s="232" t="str">
        <f t="shared" ref="R1045" si="3706" xml:space="preserve">
IF(T1045&lt;&gt;"Preenchimento correto","",
IF(P1045="","",
IF(P1045=0,"",
IF(O1045="","",
IF(O1045="Menor valor",MIN(AD1045:AD1049),
IF(AND(O1045="Tend. central",Q1045&lt;=0.25),ROUND(AVERAGE(AD1045:AD1049),2),
IF(AND(O1045="Tend. central",Q1045&gt;0.25),ROUND(MEDIAN(AD1045:AD1049),2))))))))</f>
        <v/>
      </c>
      <c r="S1045" s="234" t="str">
        <f t="shared" ref="S1045" si="3707" xml:space="preserve">
IF(T1045&lt;&gt;"Preenchimento correto","",
IF(O1045="","",
IF(P1045="","",
IF(P1045=0,"",
IF(OR(G1045="",R1045=""),"",
G1045*R1045)))))</f>
        <v/>
      </c>
      <c r="T1045" s="236" t="str">
        <f t="shared" ref="T1045" si="3708" xml:space="preserve">
IF(AND(A1045="",B1045="",I1045="",I1046="",I1047="",I1048="",I1049="",K1045="",K1046="",K1047="",K1048="",K1049="",L1045="",L1046="",L1047="",L1048="",L1049="",M1045="",M1046="",M1047="",M1048="",M1049="",O1045=""),"",
IF(A1045="","Preenchimento incompleto: falta informar o ID SEC - B01.01",
IF(AND(A1045&lt;&gt;"",B1045&lt;&gt;"",I1045="",I1046="",I1047="",I1048="",I1049="",K1045="",K1046="",K1047="",K1048="",K1049="",L1045="",L1046="",L1047="",L1048="",L1049="",M1045="",M1046="",M1047="",M1048="",M1049="",O1045=""),"Preenchimento incompleto: item sem nenhuma informação de empresa e preço e fonte de preço e validade do orçamento e modalidade de cálculo - B02.01",
IF(AND(B1045="",OR(I1045&lt;&gt;"",I1046&lt;&gt;"",I1047&lt;&gt;"",I1048&lt;&gt;"",I1049&lt;&gt;"",K1045&lt;&gt;"",K1046&lt;&gt;"",K1047&lt;&gt;"",K1048&lt;&gt;"",K1049&lt;&gt;"",L1045&lt;&gt;"",L1046&lt;&gt;"",L1047&lt;&gt;"",L1048&lt;&gt;"",L1049&lt;&gt;"",M1045&lt;&gt;"",M1046&lt;&gt;"",M1047&lt;&gt;"",M1048&lt;&gt;"",M1049&lt;&gt;"",O1045&lt;&gt;"")),"Erro: há empresa(s) e/ou preço(s) e/ou fonte(s) de preço e/ou validade(s) do orçamento e/ou modalidade de cálculo informados para item inexistente - B03.01",
IF(AND(I1045&lt;&gt;"",OR(K1045="",L1045="",M1045="",O1045="")),"Preenchimento incompleto: empresa sem preço e(ou) fonte de preço e(ou) validade do orçamento e(ou) modalidade de cálculo associados - B04.01",
IF(AND(I1046&lt;&gt;"",OR(K1046="",L1046="",M1046="",O1045="")),"Preenchimento incompleto: empresa sem preço e(ou) fonte de preço e(ou) validade do orçamento e(ou) modalidade de cálculo associados - B04.02",
IF(AND(I1047&lt;&gt;"",OR(K1047="",L1047="",M1047="",O1045="")),"Preenchimento incompleto: empresa sem preço e(ou) fonte de preço e(ou) validade do orçamento e(ou) modalidade de cálculo associados - B04.03",
IF(AND(I1048&lt;&gt;"",OR(K1048="",L1048="",M1048="",O1045="")),"Preenchimento incompleto: empresa sem preço e(ou) fonte de preço e(ou) validade do orçamento e(ou) modalidade de cálculo associados - B04.04",
IF(AND(I1049&lt;&gt;"",OR(K1049="",L1049="",M1049="",O1045="")),"Preenchimento incompleto: empresa sem preço e(ou) fonte de preço e(ou) validade do orçamento e(ou) modalidade de cálculo associados - B04.05",
IF(AND(K1045&lt;&gt;"",OR(I1045="",L1045="",M1045="",O1045="")),"Preenchimento incompleto: preço sem empresa e(ou) fonte do preço associados e(ou) validade do orçamento e(ou) modalidade de cálculo associados - B05.01",
IF(AND(K1046&lt;&gt;"",OR(I1046="",L1046="",M1046="",O1045="")),"Preenchimento incompleto: preço sem empresa e(ou) fonte do preço associados e(ou) validade do orçamento e(ou) modalidade de cálculo associados - B05.02",
IF(AND(K1047&lt;&gt;"",OR(I1047="",L1047="",M1047="",O1045="")),"Preenchimento incompleto: preço sem empresa e(ou) fonte do preço associados e(ou) validade do orçamento e(ou) modalidade de cálculo associados - B05.03",
IF(AND(K1048&lt;&gt;"",OR(I1048="",L1048="",M1048="",O1045="")),"Preenchimento incompleto: preço sem empresa e(ou) fonte do preço associados e(ou) validade do orçamento e(ou) modalidade de cálculo associados - B05.04",
IF(AND(K1049&lt;&gt;"",OR(I1049="",L1049="",M1049="",O1045="")),"Preenchimento incompleto: preço sem empresa e(ou) fonte do preço associados e(ou) validade do orçamento e(ou) modalidade de cálculo associados - B05.05",
IF(AND(L1045&lt;&gt;"",OR(K1045="",I1045="",M1045="",O1045="")),"Preenchimento incompleto: fonte do preço sem empresa e(ou) preço associados e(ou) validade do orçamento e(ou) modalidade de cálculo associados - B06.01",
IF(AND(L1046&lt;&gt;"",OR(K1046="",I1046="",M1046="",O1045="")),"Preenchimento incompleto: fonte do preço sem empresa e(ou) preço associados e(ou) validade do orçamento e(ou) modalidade de cálculo associados - B06.02",
IF(AND(L1047&lt;&gt;"",OR(K1047="",I1047="",M1047="",O1045="")),"Preenchimento incompleto: fonte do preço sem empresa e(ou) preço associados e(ou) validade do orçamento e(ou) modalidade de cálculo associados - B06.03",
IF(AND(L1048&lt;&gt;"",OR(K1048="",I1048="",M1048="",O1045="")),"Preenchimento incompleto: fonte do preço sem empresa e(ou) preço associados e(ou) validade do orçamento e(ou) modalidade de cálculo associados - B06.04",
IF(AND(L1049&lt;&gt;"",OR(K1049="",I1049="",M1049="",O1045="")),"Preenchimento incompleto: fonte do preço sem empresa e(ou) preço associados e(ou) validade do orçamento e(ou) modalidade de cálculo associados - B06.05",
IF(AND(M1045&lt;&gt;"",OR(K1045="",I1045="",L1045="",O1045="")),"Preenchimento incompleto: validade do orçamento sem empresa e(ou) preço associados e(ou) fonte do preço e(ou) modalidade de cálculo associados - B07.01",
IF(AND(M1046&lt;&gt;"",OR(K1046="",I1046="",L1046="",O1045="")),"Preenchimento incompleto: validade do orçamento sem empresa e(ou) preço associados e(ou) fonte do preço e(ou) modalidade de cálculo associados - B07.02",
IF(AND(M1047&lt;&gt;"",OR(K1047="",I1047="",L1047="",O1045="")),"Preenchimento incompleto: validade do orçamento sem empresa e(ou) preço associados e(ou) fonte do preço e(ou) modalidade de cálculo associados - B07.03",
IF(AND(M1048&lt;&gt;"",OR(K1048="",I1048="",L1048="",O1045="")),"Preenchimento incompleto: validade do orçamento sem empresa e(ou) preço associados e(ou) fonte do preço e(ou) modalidade de cálculo associados - B07.04",
IF(AND(M1049&lt;&gt;"",OR(K1049="",I1049="",L1049="",O1045="")),"Preenchimento incompleto: validade do orçamento sem empresa e(ou) preço associados e(ou) fonte do preço e(ou) modalidade de cálculo associados - B07.05",
IF(O1045="","Preenchimento incompleto: modalidade de cálculo não informada - B08.01",
IF(V1045="Erro: há repetição de empresa de mídia especializada para o item sendo precificado - B09.01a05","Erro: há repetição de empresa de mídia especializada para o item sendo precificado - B09.01a05",
IF(W1045="Erro: há repetição de empresa de orçamento de empresa para o item sendo precificado - B10.01a05","Erro: há repetição de empresa de orçamento de empresa para o item sendo precificado - B10.01a05",
IF(X1045="Erro: a fonte de preços informada é incompatível com compras governamentais - B11.01a05","Erro: a fonte de preços informada é incompatível com compras governamentais - B11.01a05",
IF(Y1045="Erro: a fonte de preços informada é incompatível com compras governamentais - B12.01a05","Erro: a fonte de preços informada é incompatível com compras governamentais - B12.01a05",
IF(Z1045="Erro: há linhas sendo puladas - B13.01a04","Erro: há linhas sendo puladas - B13.01a04",
IF(AA1045="Erro: há linhas sendo puladas - B14.01a05","Erro: há linhas sendo puladas - B14.01a05",
IF(AB1045="Erro: há linhas sendo puladas - B15.01a05","Erro: há linhas sendo puladas - B15.01a05",
IF(AC1045="Erro: há linhas sendo puladas - B16.01a05","Erro: há linhas sendo puladas - B16.01a05",
IF(AND(P1045&lt;&gt;"",P1045=0),"Preenchimento incompleto: número de propostas válidas igual a zero - B17.01",
"Preenchimento correto"))))))))))))))))))))))))))))))))))</f>
        <v/>
      </c>
      <c r="U1045" s="23"/>
      <c r="V1045" s="121" t="str">
        <f t="shared" ref="V1045" si="3709" xml:space="preserve">
IF(COUNTIFS(I1045:I1049,I1045,L1045:L1049,"=Mídia especializada")&gt;1,"Erro: há repetição de empresa de mídia especializada para o item sendo precificado - B09.01a05",
IF(COUNTIFS(I1045:I1049,I1046,L1045:L1049,"=Mídia especializada")&gt;1,"Erro: há repetição de empresa de mídia especializada para o item sendo precificado - B09.01a05",
IF(COUNTIFS(I1045:I1049,I1047,L1045:L1049,"=Mídia especializada")&gt;1,"Erro: há repetição de empresa de mídia especializada para o item sendo precificado - B09.01a05",
IF(COUNTIFS(I1045:I1049,I1048,L1045:L1049,"=Mídia especializada")&gt;1,"Erro: há repetição de empresa de mídia especializada para o item sendo precificado - B09.01a05",
IF(COUNTIFS(I1045:I1049,I1049,L1045:L1049,"=Mídia especializada")&gt;1,"Erro: há repetição de empresa de mídia especializada para o item sendo precificado - B09.01a05",
"***")))))</f>
        <v>***</v>
      </c>
      <c r="W1045" s="119" t="str">
        <f t="shared" ref="W1045" si="3710" xml:space="preserve">
IF(COUNTIFS(I1045:I1049,I1045,L1045:L1049,"=Orçamento de empresa")&gt;1,"Erro: há repetição de empresa de orçamento de empresa para o item sendo precificado - B10.01a05",
IF(COUNTIFS(I1045:I1049,I1046,L1045:L1049,"=Orçamento de empresa")&gt;1,"Erro: há repetição de empresa de orçamento de empresa para o item sendo precificado - B10.01a05",
IF(COUNTIFS(I1045:I1049,I1047,L1045:L1049,"=Orçamento de empresa")&gt;1,"Erro: há repetição de empresa de orçamento de empresa para o item sendo precificado - B10.01a05",
IF(COUNTIFS(I1045:I1049,I1048,L1045:L1049,"=Orçamento de empresa")&gt;1,"Erro: há repetição de empresa de orçamento de empresa para o item sendo precificado - B10.01a05",
IF(COUNTIFS(I1045:I1049,I1049,L1045:L1049,"=Orçamento de empresa")&gt;1,"Erro: há repetição de empresa de orçamento de empresa para o item sendo precificado - B10.01a05",
"***")))))</f>
        <v>***</v>
      </c>
      <c r="X1045" s="119" t="str">
        <f t="shared" ref="X1045" si="3711" xml:space="preserve">
IF(AND(I1045="Compras governamentais",K1045&lt;&gt;"",L1045="Orçamento de empresa"),"Erro: a fonte de preços informada é incompatível com compras governamentais - B11.01a05",
IF(AND(I1046="Compras governamentais",K1046&lt;&gt;"",L1046="Orçamento de empresa"),"Erro: a fonte de preços informada é incompatível com compras governamentais - B11.01a05",
IF(AND(I1047="Compras governamentais",K1047&lt;&gt;"",L1047="Orçamento de empresa"),"Erro: a fonte de preços informada é incompatível com compras governamentais - B11.01a05",
IF(AND(I1048="Compras governamentais",K1048&lt;&gt;"",L1048="Orçamento de empresa"),"Erro: a fonte de preços informada é incompatível com compras governamentais - B11.01a05",
IF(AND(I1049="Compras governamentais",K1049&lt;&gt;"",L1049="Orçamento de empresa"),"Erro: a fonte de preços informada é incompatível com compras governamentais - B11.01a05",
"***")))))</f>
        <v>***</v>
      </c>
      <c r="Y1045" s="119" t="str">
        <f t="shared" ref="Y1045" si="3712" xml:space="preserve">
IF(AND(I1045="Compras governamentais",K1045&lt;&gt;"",L1045="Mídia especializada"),"Erro: a fonte de preços informada é incompatível com compras governamentais - B12.01a05",
IF(AND(I1046="Compras governamentais",K1046&lt;&gt;"",L1046="Mídia especializada"),"Erro: a fonte de preços informada é incompatível com compras governamentais - B12.01a05",
IF(AND(I1047="Compras governamentais",K1047&lt;&gt;"",L1047="Mídia especializada"),"Erro: a fonte de preços informada é incompatível com compras governamentais - B12.01a05",
IF(AND(I1048="Compras governamentais",K1048&lt;&gt;"",L1048="Mídia especializada"),"Erro: a fonte de preços informada é incompatível com compras governamentais - B12.01a05",
IF(AND(I1049="Compras governamentais",K1049&lt;&gt;"",L1049="Mídia especializada"),"Erro: a fonte de preços informada é incompatível com compras governamentais - B12.01a05",
"***")))))</f>
        <v>***</v>
      </c>
      <c r="Z1045" s="119" t="str">
        <f t="shared" ref="Z1045" si="3713" xml:space="preserve">
IF(AND(I1046&lt;&gt;"",OR(I1045="")),"Erro: há linhas sendo puladas - B13.01a04",
IF(AND(I1047&lt;&gt;"",OR(I1045="",I1046="")),"Erro: há linhas sendo puladas - B13.01a04",
IF(AND(I1048&lt;&gt;"",OR(I1045="",I1046="",I1047="")),"Erro: há linhas sendo puladas - B13.01a04",
IF(AND(I1049&lt;&gt;"",OR(I1045="",I1046="",I1047="",I1048="")),"Erro: há linhas sendo puladas - B13.01a04",
"***"))))</f>
        <v>***</v>
      </c>
      <c r="AA1045" s="119" t="str">
        <f t="shared" ref="AA1045" si="3714" xml:space="preserve">
IF(AND(K1046&lt;&gt;"",OR(K1045="")),"Erro: há linhas sendo puladas - B14.01a05",
IF(AND(K1047&lt;&gt;"",OR(K1045="",K1046="")),"Erro: há linhas sendo puladas - B14.01a05",
IF(AND(K1048&lt;&gt;"",OR(K1045="",K1046="",K1047="")),"Erro: há linhas sendo puladas - B14.01a05",
IF(AND(K1049&lt;&gt;"",OR(K1045="",K1046="",K1047="",K1048="")),"Erro: há linhas sendo puladas - B14.01a05",
"***"))))</f>
        <v>***</v>
      </c>
      <c r="AB1045" s="119" t="str">
        <f t="shared" ref="AB1045" si="3715" xml:space="preserve">
IF(AND(L1046&lt;&gt;"",OR(L1045="")),"Erro: há linhas sendo puladas - B15.01a05",
IF(AND(L1047&lt;&gt;"",OR(L1045="",L1046="")),"Erro: há linhas sendo puladas - B15.01a05",
IF(AND(L1048&lt;&gt;"",OR(L1045="",L1046="",L1047="")),"Erro: há linhas sendo puladas - B15.01a05",
IF(AND(L1049&lt;&gt;"",OR(L1045="",L1046="",L1047="",L1048="")),"Erro: há linhas sendo puladas - B15.01a05",
"***"))))</f>
        <v>***</v>
      </c>
      <c r="AC1045" s="119" t="str">
        <f t="shared" ref="AC1045" si="3716" xml:space="preserve">
IF(AND(M1046&lt;&gt;"",OR(M1045="")),"Erro: há linhas sendo puladas - B16.01a05",
IF(AND(M1047&lt;&gt;"",OR(M1045="",M1046="")),"Erro: há linhas sendo puladas - B16.01a05",
IF(AND(M1048&lt;&gt;"",OR(M1045="",M1046="",M1047="")),"Erro: há linhas sendo puladas - B16.01a05",
IF(AND(M1049&lt;&gt;"",OR(M1045="",M1046="",M1047="",M1048="")),"Erro: há linhas sendo puladas - B16.01a05",
"***"))))</f>
        <v>***</v>
      </c>
      <c r="AD1045" s="131" t="str">
        <f t="shared" ref="AD1045" si="3717" xml:space="preserve">
IF(T1045&lt;&gt;"Preenchimento correto","",
IF(K1045="","",
IF(M1045="Não válido","",
K1045)))</f>
        <v/>
      </c>
    </row>
    <row r="1046" spans="1:30" ht="15" customHeight="1">
      <c r="A1046" s="291"/>
      <c r="B1046" s="216"/>
      <c r="C1046" s="217"/>
      <c r="D1046" s="218"/>
      <c r="E1046" s="219"/>
      <c r="F1046" s="220"/>
      <c r="G1046" s="221"/>
      <c r="H1046" s="35">
        <v>2</v>
      </c>
      <c r="I1046" s="172"/>
      <c r="J1046" s="36" t="str">
        <f xml:space="preserve">
IF(I1046="","",
VLOOKUP(I1046,'BD EMPRES'!$B$8:$C$507,2,FALSE))</f>
        <v/>
      </c>
      <c r="K1046" s="178"/>
      <c r="L1046" s="179"/>
      <c r="M1046" s="179"/>
      <c r="N1046" s="180"/>
      <c r="O1046" s="223"/>
      <c r="P1046" s="228"/>
      <c r="Q1046" s="230"/>
      <c r="R1046" s="232"/>
      <c r="S1046" s="234"/>
      <c r="T1046" s="236"/>
      <c r="U1046" s="23"/>
      <c r="V1046" s="122"/>
      <c r="W1046" s="118"/>
      <c r="X1046" s="118"/>
      <c r="Y1046" s="118"/>
      <c r="Z1046" s="118"/>
      <c r="AA1046" s="118"/>
      <c r="AB1046" s="118"/>
      <c r="AC1046" s="118"/>
      <c r="AD1046" s="132" t="str">
        <f t="shared" ref="AD1046" si="3718" xml:space="preserve">
IF(T1045&lt;&gt;"Preenchimento correto","",
IF(K1046="","",
IF(M1046="Não válido","",
K1046)))</f>
        <v/>
      </c>
    </row>
    <row r="1047" spans="1:30" ht="15" customHeight="1">
      <c r="A1047" s="291"/>
      <c r="B1047" s="216"/>
      <c r="C1047" s="217"/>
      <c r="D1047" s="218"/>
      <c r="E1047" s="219"/>
      <c r="F1047" s="220"/>
      <c r="G1047" s="221"/>
      <c r="H1047" s="35">
        <v>3</v>
      </c>
      <c r="I1047" s="172"/>
      <c r="J1047" s="36" t="str">
        <f xml:space="preserve">
IF(I1047="","",
VLOOKUP(I1047,'BD EMPRES'!$B$8:$C$507,2,FALSE))</f>
        <v/>
      </c>
      <c r="K1047" s="178"/>
      <c r="L1047" s="179"/>
      <c r="M1047" s="179"/>
      <c r="N1047" s="180"/>
      <c r="O1047" s="223"/>
      <c r="P1047" s="228"/>
      <c r="Q1047" s="230"/>
      <c r="R1047" s="232"/>
      <c r="S1047" s="234"/>
      <c r="T1047" s="236"/>
      <c r="U1047" s="23"/>
      <c r="V1047" s="122"/>
      <c r="W1047" s="118"/>
      <c r="X1047" s="118"/>
      <c r="Y1047" s="118"/>
      <c r="Z1047" s="118"/>
      <c r="AA1047" s="118"/>
      <c r="AB1047" s="118"/>
      <c r="AC1047" s="118"/>
      <c r="AD1047" s="132" t="str">
        <f t="shared" ref="AD1047" si="3719" xml:space="preserve">
IF(T1045&lt;&gt;"Preenchimento correto","",
IF(K1047="","",
IF(M1047="Não válido","",
K1047)))</f>
        <v/>
      </c>
    </row>
    <row r="1048" spans="1:30" ht="15" customHeight="1">
      <c r="A1048" s="291"/>
      <c r="B1048" s="216"/>
      <c r="C1048" s="217"/>
      <c r="D1048" s="218"/>
      <c r="E1048" s="219"/>
      <c r="F1048" s="220"/>
      <c r="G1048" s="221"/>
      <c r="H1048" s="35">
        <v>4</v>
      </c>
      <c r="I1048" s="172"/>
      <c r="J1048" s="36" t="str">
        <f xml:space="preserve">
IF(I1048="","",
VLOOKUP(I1048,'BD EMPRES'!$B$8:$C$507,2,FALSE))</f>
        <v/>
      </c>
      <c r="K1048" s="178"/>
      <c r="L1048" s="179"/>
      <c r="M1048" s="179"/>
      <c r="N1048" s="180"/>
      <c r="O1048" s="223"/>
      <c r="P1048" s="228"/>
      <c r="Q1048" s="230"/>
      <c r="R1048" s="232"/>
      <c r="S1048" s="234"/>
      <c r="T1048" s="236"/>
      <c r="U1048" s="23"/>
      <c r="V1048" s="122"/>
      <c r="W1048" s="118"/>
      <c r="X1048" s="118"/>
      <c r="Y1048" s="118"/>
      <c r="Z1048" s="118"/>
      <c r="AA1048" s="118"/>
      <c r="AB1048" s="118"/>
      <c r="AC1048" s="118"/>
      <c r="AD1048" s="132" t="str">
        <f t="shared" ref="AD1048" si="3720" xml:space="preserve">
IF(T1045&lt;&gt;"Preenchimento correto","",
IF(K1048="","",
IF(M1048="Não válido","",
K1048)))</f>
        <v/>
      </c>
    </row>
    <row r="1049" spans="1:30" ht="15" customHeight="1">
      <c r="A1049" s="292"/>
      <c r="B1049" s="216"/>
      <c r="C1049" s="217"/>
      <c r="D1049" s="218"/>
      <c r="E1049" s="219"/>
      <c r="F1049" s="220"/>
      <c r="G1049" s="221"/>
      <c r="H1049" s="37">
        <v>5</v>
      </c>
      <c r="I1049" s="172"/>
      <c r="J1049" s="38" t="str">
        <f xml:space="preserve">
IF(I1049="","",
VLOOKUP(I1049,'BD EMPRES'!$B$8:$C$507,2,FALSE))</f>
        <v/>
      </c>
      <c r="K1049" s="183"/>
      <c r="L1049" s="181"/>
      <c r="M1049" s="181"/>
      <c r="N1049" s="182"/>
      <c r="O1049" s="224"/>
      <c r="P1049" s="228"/>
      <c r="Q1049" s="230"/>
      <c r="R1049" s="232"/>
      <c r="S1049" s="234"/>
      <c r="T1049" s="236"/>
      <c r="U1049" s="23"/>
      <c r="V1049" s="133"/>
      <c r="W1049" s="134"/>
      <c r="X1049" s="134"/>
      <c r="Y1049" s="134"/>
      <c r="Z1049" s="134"/>
      <c r="AA1049" s="134"/>
      <c r="AB1049" s="134"/>
      <c r="AC1049" s="134"/>
      <c r="AD1049" s="135" t="str">
        <f t="shared" ref="AD1049" si="3721" xml:space="preserve">
IF(T1045&gt;"Preenchimento correto","",
IF(K1049="","",
IF(M1049="Não válido","",
K1049)))</f>
        <v/>
      </c>
    </row>
    <row r="1050" spans="1:30" ht="15" customHeight="1">
      <c r="A1050" s="290"/>
      <c r="B1050" s="216" t="str">
        <f>IF(OR('BD ITEM'!$Q220&lt;&gt;"Preenchimento correto"),"",'BD ITEM'!B220)</f>
        <v/>
      </c>
      <c r="C1050" s="217" t="str">
        <f>IF(OR('BD ITEM'!$Q220&lt;&gt;"Preenchimento correto"),"",'BD ITEM'!C220)</f>
        <v/>
      </c>
      <c r="D1050" s="218" t="str">
        <f>IF(OR('BD ITEM'!$Q220&lt;&gt;"Preenchimento correto"),"",'BD ITEM'!D220)</f>
        <v/>
      </c>
      <c r="E1050" s="219" t="str">
        <f>IF(OR('BD ITEM'!$Q220&lt;&gt;"Preenchimento correto"),"",'BD ITEM'!J220)</f>
        <v/>
      </c>
      <c r="F1050" s="220" t="str">
        <f>IF(OR('BD ITEM'!$Q220&lt;&gt;"Preenchimento correto"),"",'BD ITEM'!K220)</f>
        <v/>
      </c>
      <c r="G1050" s="221" t="str">
        <f>IF(OR('BD ITEM'!$Q220&lt;&gt;"Preenchimento correto"),"",'BD ITEM'!L220)</f>
        <v/>
      </c>
      <c r="H1050" s="39">
        <v>1</v>
      </c>
      <c r="I1050" s="173"/>
      <c r="J1050" s="34" t="str">
        <f xml:space="preserve">
IF(I1050="","",
VLOOKUP(I1050,'BD EMPRES'!$B$8:$C$507,2,FALSE))</f>
        <v/>
      </c>
      <c r="K1050" s="175"/>
      <c r="L1050" s="176"/>
      <c r="M1050" s="176"/>
      <c r="N1050" s="177"/>
      <c r="O1050" s="222"/>
      <c r="P1050" s="228" t="str">
        <f t="shared" ref="P1050" si="3722" xml:space="preserve">
IF(AND(K1050="",K1051="",K1052="",K1053="",K1054=""),"",
COUNTIFS(K1050:K1054,"&lt;&gt;""",M1050:M1054,"=Válido"))</f>
        <v/>
      </c>
      <c r="Q1050" s="230" t="str">
        <f t="shared" ref="Q1050" si="3723" xml:space="preserve">
IF(T1050&lt;&gt;"Preenchimento correto","",
IF(P1050=1,0,
IF(P1050=0,"",
IF(P1050="","",
ROUND(_xlfn.STDEV.S(AD1050:AD1054)/AVERAGE(AD1050:AD1054),4)))))</f>
        <v/>
      </c>
      <c r="R1050" s="232" t="str">
        <f t="shared" ref="R1050" si="3724" xml:space="preserve">
IF(T1050&lt;&gt;"Preenchimento correto","",
IF(P1050="","",
IF(P1050=0,"",
IF(O1050="","",
IF(O1050="Menor valor",MIN(AD1050:AD1054),
IF(AND(O1050="Tend. central",Q1050&lt;=0.25),ROUND(AVERAGE(AD1050:AD1054),2),
IF(AND(O1050="Tend. central",Q1050&gt;0.25),ROUND(MEDIAN(AD1050:AD1054),2))))))))</f>
        <v/>
      </c>
      <c r="S1050" s="234" t="str">
        <f t="shared" ref="S1050" si="3725" xml:space="preserve">
IF(T1050&lt;&gt;"Preenchimento correto","",
IF(O1050="","",
IF(P1050="","",
IF(P1050=0,"",
IF(OR(G1050="",R1050=""),"",
G1050*R1050)))))</f>
        <v/>
      </c>
      <c r="T1050" s="236" t="str">
        <f t="shared" ref="T1050" si="3726" xml:space="preserve">
IF(AND(A1050="",B1050="",I1050="",I1051="",I1052="",I1053="",I1054="",K1050="",K1051="",K1052="",K1053="",K1054="",L1050="",L1051="",L1052="",L1053="",L1054="",M1050="",M1051="",M1052="",M1053="",M1054="",O1050=""),"",
IF(A1050="","Preenchimento incompleto: falta informar o ID SEC - B01.01",
IF(AND(A1050&lt;&gt;"",B1050&lt;&gt;"",I1050="",I1051="",I1052="",I1053="",I1054="",K1050="",K1051="",K1052="",K1053="",K1054="",L1050="",L1051="",L1052="",L1053="",L1054="",M1050="",M1051="",M1052="",M1053="",M1054="",O1050=""),"Preenchimento incompleto: item sem nenhuma informação de empresa e preço e fonte de preço e validade do orçamento e modalidade de cálculo - B02.01",
IF(AND(B1050="",OR(I1050&lt;&gt;"",I1051&lt;&gt;"",I1052&lt;&gt;"",I1053&lt;&gt;"",I1054&lt;&gt;"",K1050&lt;&gt;"",K1051&lt;&gt;"",K1052&lt;&gt;"",K1053&lt;&gt;"",K1054&lt;&gt;"",L1050&lt;&gt;"",L1051&lt;&gt;"",L1052&lt;&gt;"",L1053&lt;&gt;"",L1054&lt;&gt;"",M1050&lt;&gt;"",M1051&lt;&gt;"",M1052&lt;&gt;"",M1053&lt;&gt;"",M1054&lt;&gt;"",O1050&lt;&gt;"")),"Erro: há empresa(s) e/ou preço(s) e/ou fonte(s) de preço e/ou validade(s) do orçamento e/ou modalidade de cálculo informados para item inexistente - B03.01",
IF(AND(I1050&lt;&gt;"",OR(K1050="",L1050="",M1050="",O1050="")),"Preenchimento incompleto: empresa sem preço e(ou) fonte de preço e(ou) validade do orçamento e(ou) modalidade de cálculo associados - B04.01",
IF(AND(I1051&lt;&gt;"",OR(K1051="",L1051="",M1051="",O1050="")),"Preenchimento incompleto: empresa sem preço e(ou) fonte de preço e(ou) validade do orçamento e(ou) modalidade de cálculo associados - B04.02",
IF(AND(I1052&lt;&gt;"",OR(K1052="",L1052="",M1052="",O1050="")),"Preenchimento incompleto: empresa sem preço e(ou) fonte de preço e(ou) validade do orçamento e(ou) modalidade de cálculo associados - B04.03",
IF(AND(I1053&lt;&gt;"",OR(K1053="",L1053="",M1053="",O1050="")),"Preenchimento incompleto: empresa sem preço e(ou) fonte de preço e(ou) validade do orçamento e(ou) modalidade de cálculo associados - B04.04",
IF(AND(I1054&lt;&gt;"",OR(K1054="",L1054="",M1054="",O1050="")),"Preenchimento incompleto: empresa sem preço e(ou) fonte de preço e(ou) validade do orçamento e(ou) modalidade de cálculo associados - B04.05",
IF(AND(K1050&lt;&gt;"",OR(I1050="",L1050="",M1050="",O1050="")),"Preenchimento incompleto: preço sem empresa e(ou) fonte do preço associados e(ou) validade do orçamento e(ou) modalidade de cálculo associados - B05.01",
IF(AND(K1051&lt;&gt;"",OR(I1051="",L1051="",M1051="",O1050="")),"Preenchimento incompleto: preço sem empresa e(ou) fonte do preço associados e(ou) validade do orçamento e(ou) modalidade de cálculo associados - B05.02",
IF(AND(K1052&lt;&gt;"",OR(I1052="",L1052="",M1052="",O1050="")),"Preenchimento incompleto: preço sem empresa e(ou) fonte do preço associados e(ou) validade do orçamento e(ou) modalidade de cálculo associados - B05.03",
IF(AND(K1053&lt;&gt;"",OR(I1053="",L1053="",M1053="",O1050="")),"Preenchimento incompleto: preço sem empresa e(ou) fonte do preço associados e(ou) validade do orçamento e(ou) modalidade de cálculo associados - B05.04",
IF(AND(K1054&lt;&gt;"",OR(I1054="",L1054="",M1054="",O1050="")),"Preenchimento incompleto: preço sem empresa e(ou) fonte do preço associados e(ou) validade do orçamento e(ou) modalidade de cálculo associados - B05.05",
IF(AND(L1050&lt;&gt;"",OR(K1050="",I1050="",M1050="",O1050="")),"Preenchimento incompleto: fonte do preço sem empresa e(ou) preço associados e(ou) validade do orçamento e(ou) modalidade de cálculo associados - B06.01",
IF(AND(L1051&lt;&gt;"",OR(K1051="",I1051="",M1051="",O1050="")),"Preenchimento incompleto: fonte do preço sem empresa e(ou) preço associados e(ou) validade do orçamento e(ou) modalidade de cálculo associados - B06.02",
IF(AND(L1052&lt;&gt;"",OR(K1052="",I1052="",M1052="",O1050="")),"Preenchimento incompleto: fonte do preço sem empresa e(ou) preço associados e(ou) validade do orçamento e(ou) modalidade de cálculo associados - B06.03",
IF(AND(L1053&lt;&gt;"",OR(K1053="",I1053="",M1053="",O1050="")),"Preenchimento incompleto: fonte do preço sem empresa e(ou) preço associados e(ou) validade do orçamento e(ou) modalidade de cálculo associados - B06.04",
IF(AND(L1054&lt;&gt;"",OR(K1054="",I1054="",M1054="",O1050="")),"Preenchimento incompleto: fonte do preço sem empresa e(ou) preço associados e(ou) validade do orçamento e(ou) modalidade de cálculo associados - B06.05",
IF(AND(M1050&lt;&gt;"",OR(K1050="",I1050="",L1050="",O1050="")),"Preenchimento incompleto: validade do orçamento sem empresa e(ou) preço associados e(ou) fonte do preço e(ou) modalidade de cálculo associados - B07.01",
IF(AND(M1051&lt;&gt;"",OR(K1051="",I1051="",L1051="",O1050="")),"Preenchimento incompleto: validade do orçamento sem empresa e(ou) preço associados e(ou) fonte do preço e(ou) modalidade de cálculo associados - B07.02",
IF(AND(M1052&lt;&gt;"",OR(K1052="",I1052="",L1052="",O1050="")),"Preenchimento incompleto: validade do orçamento sem empresa e(ou) preço associados e(ou) fonte do preço e(ou) modalidade de cálculo associados - B07.03",
IF(AND(M1053&lt;&gt;"",OR(K1053="",I1053="",L1053="",O1050="")),"Preenchimento incompleto: validade do orçamento sem empresa e(ou) preço associados e(ou) fonte do preço e(ou) modalidade de cálculo associados - B07.04",
IF(AND(M1054&lt;&gt;"",OR(K1054="",I1054="",L1054="",O1050="")),"Preenchimento incompleto: validade do orçamento sem empresa e(ou) preço associados e(ou) fonte do preço e(ou) modalidade de cálculo associados - B07.05",
IF(O1050="","Preenchimento incompleto: modalidade de cálculo não informada - B08.01",
IF(V1050="Erro: há repetição de empresa de mídia especializada para o item sendo precificado - B09.01a05","Erro: há repetição de empresa de mídia especializada para o item sendo precificado - B09.01a05",
IF(W1050="Erro: há repetição de empresa de orçamento de empresa para o item sendo precificado - B10.01a05","Erro: há repetição de empresa de orçamento de empresa para o item sendo precificado - B10.01a05",
IF(X1050="Erro: a fonte de preços informada é incompatível com compras governamentais - B11.01a05","Erro: a fonte de preços informada é incompatível com compras governamentais - B11.01a05",
IF(Y1050="Erro: a fonte de preços informada é incompatível com compras governamentais - B12.01a05","Erro: a fonte de preços informada é incompatível com compras governamentais - B12.01a05",
IF(Z1050="Erro: há linhas sendo puladas - B13.01a04","Erro: há linhas sendo puladas - B13.01a04",
IF(AA1050="Erro: há linhas sendo puladas - B14.01a05","Erro: há linhas sendo puladas - B14.01a05",
IF(AB1050="Erro: há linhas sendo puladas - B15.01a05","Erro: há linhas sendo puladas - B15.01a05",
IF(AC1050="Erro: há linhas sendo puladas - B16.01a05","Erro: há linhas sendo puladas - B16.01a05",
IF(AND(P1050&lt;&gt;"",P1050=0),"Preenchimento incompleto: número de propostas válidas igual a zero - B17.01",
"Preenchimento correto"))))))))))))))))))))))))))))))))))</f>
        <v/>
      </c>
      <c r="U1050" s="23"/>
      <c r="V1050" s="121" t="str">
        <f t="shared" ref="V1050" si="3727" xml:space="preserve">
IF(COUNTIFS(I1050:I1054,I1050,L1050:L1054,"=Mídia especializada")&gt;1,"Erro: há repetição de empresa de mídia especializada para o item sendo precificado - B09.01a05",
IF(COUNTIFS(I1050:I1054,I1051,L1050:L1054,"=Mídia especializada")&gt;1,"Erro: há repetição de empresa de mídia especializada para o item sendo precificado - B09.01a05",
IF(COUNTIFS(I1050:I1054,I1052,L1050:L1054,"=Mídia especializada")&gt;1,"Erro: há repetição de empresa de mídia especializada para o item sendo precificado - B09.01a05",
IF(COUNTIFS(I1050:I1054,I1053,L1050:L1054,"=Mídia especializada")&gt;1,"Erro: há repetição de empresa de mídia especializada para o item sendo precificado - B09.01a05",
IF(COUNTIFS(I1050:I1054,I1054,L1050:L1054,"=Mídia especializada")&gt;1,"Erro: há repetição de empresa de mídia especializada para o item sendo precificado - B09.01a05",
"***")))))</f>
        <v>***</v>
      </c>
      <c r="W1050" s="119" t="str">
        <f t="shared" ref="W1050" si="3728" xml:space="preserve">
IF(COUNTIFS(I1050:I1054,I1050,L1050:L1054,"=Orçamento de empresa")&gt;1,"Erro: há repetição de empresa de orçamento de empresa para o item sendo precificado - B10.01a05",
IF(COUNTIFS(I1050:I1054,I1051,L1050:L1054,"=Orçamento de empresa")&gt;1,"Erro: há repetição de empresa de orçamento de empresa para o item sendo precificado - B10.01a05",
IF(COUNTIFS(I1050:I1054,I1052,L1050:L1054,"=Orçamento de empresa")&gt;1,"Erro: há repetição de empresa de orçamento de empresa para o item sendo precificado - B10.01a05",
IF(COUNTIFS(I1050:I1054,I1053,L1050:L1054,"=Orçamento de empresa")&gt;1,"Erro: há repetição de empresa de orçamento de empresa para o item sendo precificado - B10.01a05",
IF(COUNTIFS(I1050:I1054,I1054,L1050:L1054,"=Orçamento de empresa")&gt;1,"Erro: há repetição de empresa de orçamento de empresa para o item sendo precificado - B10.01a05",
"***")))))</f>
        <v>***</v>
      </c>
      <c r="X1050" s="119" t="str">
        <f t="shared" ref="X1050" si="3729" xml:space="preserve">
IF(AND(I1050="Compras governamentais",K1050&lt;&gt;"",L1050="Orçamento de empresa"),"Erro: a fonte de preços informada é incompatível com compras governamentais - B11.01a05",
IF(AND(I1051="Compras governamentais",K1051&lt;&gt;"",L1051="Orçamento de empresa"),"Erro: a fonte de preços informada é incompatível com compras governamentais - B11.01a05",
IF(AND(I1052="Compras governamentais",K1052&lt;&gt;"",L1052="Orçamento de empresa"),"Erro: a fonte de preços informada é incompatível com compras governamentais - B11.01a05",
IF(AND(I1053="Compras governamentais",K1053&lt;&gt;"",L1053="Orçamento de empresa"),"Erro: a fonte de preços informada é incompatível com compras governamentais - B11.01a05",
IF(AND(I1054="Compras governamentais",K1054&lt;&gt;"",L1054="Orçamento de empresa"),"Erro: a fonte de preços informada é incompatível com compras governamentais - B11.01a05",
"***")))))</f>
        <v>***</v>
      </c>
      <c r="Y1050" s="119" t="str">
        <f t="shared" ref="Y1050" si="3730" xml:space="preserve">
IF(AND(I1050="Compras governamentais",K1050&lt;&gt;"",L1050="Mídia especializada"),"Erro: a fonte de preços informada é incompatível com compras governamentais - B12.01a05",
IF(AND(I1051="Compras governamentais",K1051&lt;&gt;"",L1051="Mídia especializada"),"Erro: a fonte de preços informada é incompatível com compras governamentais - B12.01a05",
IF(AND(I1052="Compras governamentais",K1052&lt;&gt;"",L1052="Mídia especializada"),"Erro: a fonte de preços informada é incompatível com compras governamentais - B12.01a05",
IF(AND(I1053="Compras governamentais",K1053&lt;&gt;"",L1053="Mídia especializada"),"Erro: a fonte de preços informada é incompatível com compras governamentais - B12.01a05",
IF(AND(I1054="Compras governamentais",K1054&lt;&gt;"",L1054="Mídia especializada"),"Erro: a fonte de preços informada é incompatível com compras governamentais - B12.01a05",
"***")))))</f>
        <v>***</v>
      </c>
      <c r="Z1050" s="119" t="str">
        <f t="shared" ref="Z1050" si="3731" xml:space="preserve">
IF(AND(I1051&lt;&gt;"",OR(I1050="")),"Erro: há linhas sendo puladas - B13.01a04",
IF(AND(I1052&lt;&gt;"",OR(I1050="",I1051="")),"Erro: há linhas sendo puladas - B13.01a04",
IF(AND(I1053&lt;&gt;"",OR(I1050="",I1051="",I1052="")),"Erro: há linhas sendo puladas - B13.01a04",
IF(AND(I1054&lt;&gt;"",OR(I1050="",I1051="",I1052="",I1053="")),"Erro: há linhas sendo puladas - B13.01a04",
"***"))))</f>
        <v>***</v>
      </c>
      <c r="AA1050" s="119" t="str">
        <f t="shared" ref="AA1050" si="3732" xml:space="preserve">
IF(AND(K1051&lt;&gt;"",OR(K1050="")),"Erro: há linhas sendo puladas - B14.01a05",
IF(AND(K1052&lt;&gt;"",OR(K1050="",K1051="")),"Erro: há linhas sendo puladas - B14.01a05",
IF(AND(K1053&lt;&gt;"",OR(K1050="",K1051="",K1052="")),"Erro: há linhas sendo puladas - B14.01a05",
IF(AND(K1054&lt;&gt;"",OR(K1050="",K1051="",K1052="",K1053="")),"Erro: há linhas sendo puladas - B14.01a05",
"***"))))</f>
        <v>***</v>
      </c>
      <c r="AB1050" s="119" t="str">
        <f t="shared" ref="AB1050" si="3733" xml:space="preserve">
IF(AND(L1051&lt;&gt;"",OR(L1050="")),"Erro: há linhas sendo puladas - B15.01a05",
IF(AND(L1052&lt;&gt;"",OR(L1050="",L1051="")),"Erro: há linhas sendo puladas - B15.01a05",
IF(AND(L1053&lt;&gt;"",OR(L1050="",L1051="",L1052="")),"Erro: há linhas sendo puladas - B15.01a05",
IF(AND(L1054&lt;&gt;"",OR(L1050="",L1051="",L1052="",L1053="")),"Erro: há linhas sendo puladas - B15.01a05",
"***"))))</f>
        <v>***</v>
      </c>
      <c r="AC1050" s="119" t="str">
        <f t="shared" ref="AC1050" si="3734" xml:space="preserve">
IF(AND(M1051&lt;&gt;"",OR(M1050="")),"Erro: há linhas sendo puladas - B16.01a05",
IF(AND(M1052&lt;&gt;"",OR(M1050="",M1051="")),"Erro: há linhas sendo puladas - B16.01a05",
IF(AND(M1053&lt;&gt;"",OR(M1050="",M1051="",M1052="")),"Erro: há linhas sendo puladas - B16.01a05",
IF(AND(M1054&lt;&gt;"",OR(M1050="",M1051="",M1052="",M1053="")),"Erro: há linhas sendo puladas - B16.01a05",
"***"))))</f>
        <v>***</v>
      </c>
      <c r="AD1050" s="131" t="str">
        <f t="shared" ref="AD1050" si="3735" xml:space="preserve">
IF(T1050&lt;&gt;"Preenchimento correto","",
IF(K1050="","",
IF(M1050="Não válido","",
K1050)))</f>
        <v/>
      </c>
    </row>
    <row r="1051" spans="1:30" ht="15" customHeight="1">
      <c r="A1051" s="291"/>
      <c r="B1051" s="216"/>
      <c r="C1051" s="217"/>
      <c r="D1051" s="218"/>
      <c r="E1051" s="219"/>
      <c r="F1051" s="220"/>
      <c r="G1051" s="221"/>
      <c r="H1051" s="35">
        <v>2</v>
      </c>
      <c r="I1051" s="172"/>
      <c r="J1051" s="36" t="str">
        <f xml:space="preserve">
IF(I1051="","",
VLOOKUP(I1051,'BD EMPRES'!$B$8:$C$507,2,FALSE))</f>
        <v/>
      </c>
      <c r="K1051" s="178"/>
      <c r="L1051" s="179"/>
      <c r="M1051" s="179"/>
      <c r="N1051" s="180"/>
      <c r="O1051" s="223"/>
      <c r="P1051" s="228"/>
      <c r="Q1051" s="230"/>
      <c r="R1051" s="232"/>
      <c r="S1051" s="234"/>
      <c r="T1051" s="236"/>
      <c r="U1051" s="23"/>
      <c r="V1051" s="122"/>
      <c r="W1051" s="118"/>
      <c r="X1051" s="118"/>
      <c r="Y1051" s="118"/>
      <c r="Z1051" s="118"/>
      <c r="AA1051" s="118"/>
      <c r="AB1051" s="118"/>
      <c r="AC1051" s="118"/>
      <c r="AD1051" s="132" t="str">
        <f t="shared" ref="AD1051" si="3736" xml:space="preserve">
IF(T1050&lt;&gt;"Preenchimento correto","",
IF(K1051="","",
IF(M1051="Não válido","",
K1051)))</f>
        <v/>
      </c>
    </row>
    <row r="1052" spans="1:30" ht="15" customHeight="1">
      <c r="A1052" s="291"/>
      <c r="B1052" s="216"/>
      <c r="C1052" s="217"/>
      <c r="D1052" s="218"/>
      <c r="E1052" s="219"/>
      <c r="F1052" s="220"/>
      <c r="G1052" s="221"/>
      <c r="H1052" s="35">
        <v>3</v>
      </c>
      <c r="I1052" s="172"/>
      <c r="J1052" s="36" t="str">
        <f xml:space="preserve">
IF(I1052="","",
VLOOKUP(I1052,'BD EMPRES'!$B$8:$C$507,2,FALSE))</f>
        <v/>
      </c>
      <c r="K1052" s="178"/>
      <c r="L1052" s="179"/>
      <c r="M1052" s="179"/>
      <c r="N1052" s="180"/>
      <c r="O1052" s="223"/>
      <c r="P1052" s="228"/>
      <c r="Q1052" s="230"/>
      <c r="R1052" s="232"/>
      <c r="S1052" s="234"/>
      <c r="T1052" s="236"/>
      <c r="U1052" s="23"/>
      <c r="V1052" s="122"/>
      <c r="W1052" s="118"/>
      <c r="X1052" s="118"/>
      <c r="Y1052" s="118"/>
      <c r="Z1052" s="118"/>
      <c r="AA1052" s="118"/>
      <c r="AB1052" s="118"/>
      <c r="AC1052" s="118"/>
      <c r="AD1052" s="132" t="str">
        <f t="shared" ref="AD1052" si="3737" xml:space="preserve">
IF(T1050&lt;&gt;"Preenchimento correto","",
IF(K1052="","",
IF(M1052="Não válido","",
K1052)))</f>
        <v/>
      </c>
    </row>
    <row r="1053" spans="1:30" ht="15" customHeight="1">
      <c r="A1053" s="291"/>
      <c r="B1053" s="216"/>
      <c r="C1053" s="217"/>
      <c r="D1053" s="218"/>
      <c r="E1053" s="219"/>
      <c r="F1053" s="220"/>
      <c r="G1053" s="221"/>
      <c r="H1053" s="35">
        <v>4</v>
      </c>
      <c r="I1053" s="172"/>
      <c r="J1053" s="36" t="str">
        <f xml:space="preserve">
IF(I1053="","",
VLOOKUP(I1053,'BD EMPRES'!$B$8:$C$507,2,FALSE))</f>
        <v/>
      </c>
      <c r="K1053" s="178"/>
      <c r="L1053" s="179"/>
      <c r="M1053" s="179"/>
      <c r="N1053" s="180"/>
      <c r="O1053" s="223"/>
      <c r="P1053" s="228"/>
      <c r="Q1053" s="230"/>
      <c r="R1053" s="232"/>
      <c r="S1053" s="234"/>
      <c r="T1053" s="236"/>
      <c r="U1053" s="23"/>
      <c r="V1053" s="122"/>
      <c r="W1053" s="118"/>
      <c r="X1053" s="118"/>
      <c r="Y1053" s="118"/>
      <c r="Z1053" s="118"/>
      <c r="AA1053" s="118"/>
      <c r="AB1053" s="118"/>
      <c r="AC1053" s="118"/>
      <c r="AD1053" s="132" t="str">
        <f t="shared" ref="AD1053" si="3738" xml:space="preserve">
IF(T1050&lt;&gt;"Preenchimento correto","",
IF(K1053="","",
IF(M1053="Não válido","",
K1053)))</f>
        <v/>
      </c>
    </row>
    <row r="1054" spans="1:30" ht="15" customHeight="1">
      <c r="A1054" s="292"/>
      <c r="B1054" s="216"/>
      <c r="C1054" s="217"/>
      <c r="D1054" s="218"/>
      <c r="E1054" s="219"/>
      <c r="F1054" s="220"/>
      <c r="G1054" s="221"/>
      <c r="H1054" s="37">
        <v>5</v>
      </c>
      <c r="I1054" s="172"/>
      <c r="J1054" s="38" t="str">
        <f xml:space="preserve">
IF(I1054="","",
VLOOKUP(I1054,'BD EMPRES'!$B$8:$C$507,2,FALSE))</f>
        <v/>
      </c>
      <c r="K1054" s="183"/>
      <c r="L1054" s="181"/>
      <c r="M1054" s="181"/>
      <c r="N1054" s="182"/>
      <c r="O1054" s="224"/>
      <c r="P1054" s="228"/>
      <c r="Q1054" s="230"/>
      <c r="R1054" s="232"/>
      <c r="S1054" s="234"/>
      <c r="T1054" s="236"/>
      <c r="U1054" s="23"/>
      <c r="V1054" s="133"/>
      <c r="W1054" s="134"/>
      <c r="X1054" s="134"/>
      <c r="Y1054" s="134"/>
      <c r="Z1054" s="134"/>
      <c r="AA1054" s="134"/>
      <c r="AB1054" s="134"/>
      <c r="AC1054" s="134"/>
      <c r="AD1054" s="135" t="str">
        <f t="shared" ref="AD1054" si="3739" xml:space="preserve">
IF(T1050&gt;"Preenchimento correto","",
IF(K1054="","",
IF(M1054="Não válido","",
K1054)))</f>
        <v/>
      </c>
    </row>
    <row r="1055" spans="1:30" ht="15" customHeight="1">
      <c r="A1055" s="290"/>
      <c r="B1055" s="216" t="str">
        <f>IF(OR('BD ITEM'!$Q221&lt;&gt;"Preenchimento correto"),"",'BD ITEM'!B221)</f>
        <v/>
      </c>
      <c r="C1055" s="217" t="str">
        <f>IF(OR('BD ITEM'!$Q221&lt;&gt;"Preenchimento correto"),"",'BD ITEM'!C221)</f>
        <v/>
      </c>
      <c r="D1055" s="218" t="str">
        <f>IF(OR('BD ITEM'!$Q221&lt;&gt;"Preenchimento correto"),"",'BD ITEM'!D221)</f>
        <v/>
      </c>
      <c r="E1055" s="219" t="str">
        <f>IF(OR('BD ITEM'!$Q221&lt;&gt;"Preenchimento correto"),"",'BD ITEM'!J221)</f>
        <v/>
      </c>
      <c r="F1055" s="220" t="str">
        <f>IF(OR('BD ITEM'!$Q221&lt;&gt;"Preenchimento correto"),"",'BD ITEM'!K221)</f>
        <v/>
      </c>
      <c r="G1055" s="221" t="str">
        <f>IF(OR('BD ITEM'!$Q221&lt;&gt;"Preenchimento correto"),"",'BD ITEM'!L221)</f>
        <v/>
      </c>
      <c r="H1055" s="39">
        <v>1</v>
      </c>
      <c r="I1055" s="173"/>
      <c r="J1055" s="34" t="str">
        <f xml:space="preserve">
IF(I1055="","",
VLOOKUP(I1055,'BD EMPRES'!$B$8:$C$507,2,FALSE))</f>
        <v/>
      </c>
      <c r="K1055" s="175"/>
      <c r="L1055" s="176"/>
      <c r="M1055" s="176"/>
      <c r="N1055" s="177"/>
      <c r="O1055" s="222"/>
      <c r="P1055" s="228" t="str">
        <f t="shared" ref="P1055" si="3740" xml:space="preserve">
IF(AND(K1055="",K1056="",K1057="",K1058="",K1059=""),"",
COUNTIFS(K1055:K1059,"&lt;&gt;""",M1055:M1059,"=Válido"))</f>
        <v/>
      </c>
      <c r="Q1055" s="230" t="str">
        <f t="shared" ref="Q1055" si="3741" xml:space="preserve">
IF(T1055&lt;&gt;"Preenchimento correto","",
IF(P1055=1,0,
IF(P1055=0,"",
IF(P1055="","",
ROUND(_xlfn.STDEV.S(AD1055:AD1059)/AVERAGE(AD1055:AD1059),4)))))</f>
        <v/>
      </c>
      <c r="R1055" s="232" t="str">
        <f t="shared" ref="R1055" si="3742" xml:space="preserve">
IF(T1055&lt;&gt;"Preenchimento correto","",
IF(P1055="","",
IF(P1055=0,"",
IF(O1055="","",
IF(O1055="Menor valor",MIN(AD1055:AD1059),
IF(AND(O1055="Tend. central",Q1055&lt;=0.25),ROUND(AVERAGE(AD1055:AD1059),2),
IF(AND(O1055="Tend. central",Q1055&gt;0.25),ROUND(MEDIAN(AD1055:AD1059),2))))))))</f>
        <v/>
      </c>
      <c r="S1055" s="234" t="str">
        <f t="shared" ref="S1055" si="3743" xml:space="preserve">
IF(T1055&lt;&gt;"Preenchimento correto","",
IF(O1055="","",
IF(P1055="","",
IF(P1055=0,"",
IF(OR(G1055="",R1055=""),"",
G1055*R1055)))))</f>
        <v/>
      </c>
      <c r="T1055" s="236" t="str">
        <f t="shared" ref="T1055" si="3744" xml:space="preserve">
IF(AND(A1055="",B1055="",I1055="",I1056="",I1057="",I1058="",I1059="",K1055="",K1056="",K1057="",K1058="",K1059="",L1055="",L1056="",L1057="",L1058="",L1059="",M1055="",M1056="",M1057="",M1058="",M1059="",O1055=""),"",
IF(A1055="","Preenchimento incompleto: falta informar o ID SEC - B01.01",
IF(AND(A1055&lt;&gt;"",B1055&lt;&gt;"",I1055="",I1056="",I1057="",I1058="",I1059="",K1055="",K1056="",K1057="",K1058="",K1059="",L1055="",L1056="",L1057="",L1058="",L1059="",M1055="",M1056="",M1057="",M1058="",M1059="",O1055=""),"Preenchimento incompleto: item sem nenhuma informação de empresa e preço e fonte de preço e validade do orçamento e modalidade de cálculo - B02.01",
IF(AND(B1055="",OR(I1055&lt;&gt;"",I1056&lt;&gt;"",I1057&lt;&gt;"",I1058&lt;&gt;"",I1059&lt;&gt;"",K1055&lt;&gt;"",K1056&lt;&gt;"",K1057&lt;&gt;"",K1058&lt;&gt;"",K1059&lt;&gt;"",L1055&lt;&gt;"",L1056&lt;&gt;"",L1057&lt;&gt;"",L1058&lt;&gt;"",L1059&lt;&gt;"",M1055&lt;&gt;"",M1056&lt;&gt;"",M1057&lt;&gt;"",M1058&lt;&gt;"",M1059&lt;&gt;"",O1055&lt;&gt;"")),"Erro: há empresa(s) e/ou preço(s) e/ou fonte(s) de preço e/ou validade(s) do orçamento e/ou modalidade de cálculo informados para item inexistente - B03.01",
IF(AND(I1055&lt;&gt;"",OR(K1055="",L1055="",M1055="",O1055="")),"Preenchimento incompleto: empresa sem preço e(ou) fonte de preço e(ou) validade do orçamento e(ou) modalidade de cálculo associados - B04.01",
IF(AND(I1056&lt;&gt;"",OR(K1056="",L1056="",M1056="",O1055="")),"Preenchimento incompleto: empresa sem preço e(ou) fonte de preço e(ou) validade do orçamento e(ou) modalidade de cálculo associados - B04.02",
IF(AND(I1057&lt;&gt;"",OR(K1057="",L1057="",M1057="",O1055="")),"Preenchimento incompleto: empresa sem preço e(ou) fonte de preço e(ou) validade do orçamento e(ou) modalidade de cálculo associados - B04.03",
IF(AND(I1058&lt;&gt;"",OR(K1058="",L1058="",M1058="",O1055="")),"Preenchimento incompleto: empresa sem preço e(ou) fonte de preço e(ou) validade do orçamento e(ou) modalidade de cálculo associados - B04.04",
IF(AND(I1059&lt;&gt;"",OR(K1059="",L1059="",M1059="",O1055="")),"Preenchimento incompleto: empresa sem preço e(ou) fonte de preço e(ou) validade do orçamento e(ou) modalidade de cálculo associados - B04.05",
IF(AND(K1055&lt;&gt;"",OR(I1055="",L1055="",M1055="",O1055="")),"Preenchimento incompleto: preço sem empresa e(ou) fonte do preço associados e(ou) validade do orçamento e(ou) modalidade de cálculo associados - B05.01",
IF(AND(K1056&lt;&gt;"",OR(I1056="",L1056="",M1056="",O1055="")),"Preenchimento incompleto: preço sem empresa e(ou) fonte do preço associados e(ou) validade do orçamento e(ou) modalidade de cálculo associados - B05.02",
IF(AND(K1057&lt;&gt;"",OR(I1057="",L1057="",M1057="",O1055="")),"Preenchimento incompleto: preço sem empresa e(ou) fonte do preço associados e(ou) validade do orçamento e(ou) modalidade de cálculo associados - B05.03",
IF(AND(K1058&lt;&gt;"",OR(I1058="",L1058="",M1058="",O1055="")),"Preenchimento incompleto: preço sem empresa e(ou) fonte do preço associados e(ou) validade do orçamento e(ou) modalidade de cálculo associados - B05.04",
IF(AND(K1059&lt;&gt;"",OR(I1059="",L1059="",M1059="",O1055="")),"Preenchimento incompleto: preço sem empresa e(ou) fonte do preço associados e(ou) validade do orçamento e(ou) modalidade de cálculo associados - B05.05",
IF(AND(L1055&lt;&gt;"",OR(K1055="",I1055="",M1055="",O1055="")),"Preenchimento incompleto: fonte do preço sem empresa e(ou) preço associados e(ou) validade do orçamento e(ou) modalidade de cálculo associados - B06.01",
IF(AND(L1056&lt;&gt;"",OR(K1056="",I1056="",M1056="",O1055="")),"Preenchimento incompleto: fonte do preço sem empresa e(ou) preço associados e(ou) validade do orçamento e(ou) modalidade de cálculo associados - B06.02",
IF(AND(L1057&lt;&gt;"",OR(K1057="",I1057="",M1057="",O1055="")),"Preenchimento incompleto: fonte do preço sem empresa e(ou) preço associados e(ou) validade do orçamento e(ou) modalidade de cálculo associados - B06.03",
IF(AND(L1058&lt;&gt;"",OR(K1058="",I1058="",M1058="",O1055="")),"Preenchimento incompleto: fonte do preço sem empresa e(ou) preço associados e(ou) validade do orçamento e(ou) modalidade de cálculo associados - B06.04",
IF(AND(L1059&lt;&gt;"",OR(K1059="",I1059="",M1059="",O1055="")),"Preenchimento incompleto: fonte do preço sem empresa e(ou) preço associados e(ou) validade do orçamento e(ou) modalidade de cálculo associados - B06.05",
IF(AND(M1055&lt;&gt;"",OR(K1055="",I1055="",L1055="",O1055="")),"Preenchimento incompleto: validade do orçamento sem empresa e(ou) preço associados e(ou) fonte do preço e(ou) modalidade de cálculo associados - B07.01",
IF(AND(M1056&lt;&gt;"",OR(K1056="",I1056="",L1056="",O1055="")),"Preenchimento incompleto: validade do orçamento sem empresa e(ou) preço associados e(ou) fonte do preço e(ou) modalidade de cálculo associados - B07.02",
IF(AND(M1057&lt;&gt;"",OR(K1057="",I1057="",L1057="",O1055="")),"Preenchimento incompleto: validade do orçamento sem empresa e(ou) preço associados e(ou) fonte do preço e(ou) modalidade de cálculo associados - B07.03",
IF(AND(M1058&lt;&gt;"",OR(K1058="",I1058="",L1058="",O1055="")),"Preenchimento incompleto: validade do orçamento sem empresa e(ou) preço associados e(ou) fonte do preço e(ou) modalidade de cálculo associados - B07.04",
IF(AND(M1059&lt;&gt;"",OR(K1059="",I1059="",L1059="",O1055="")),"Preenchimento incompleto: validade do orçamento sem empresa e(ou) preço associados e(ou) fonte do preço e(ou) modalidade de cálculo associados - B07.05",
IF(O1055="","Preenchimento incompleto: modalidade de cálculo não informada - B08.01",
IF(V1055="Erro: há repetição de empresa de mídia especializada para o item sendo precificado - B09.01a05","Erro: há repetição de empresa de mídia especializada para o item sendo precificado - B09.01a05",
IF(W1055="Erro: há repetição de empresa de orçamento de empresa para o item sendo precificado - B10.01a05","Erro: há repetição de empresa de orçamento de empresa para o item sendo precificado - B10.01a05",
IF(X1055="Erro: a fonte de preços informada é incompatível com compras governamentais - B11.01a05","Erro: a fonte de preços informada é incompatível com compras governamentais - B11.01a05",
IF(Y1055="Erro: a fonte de preços informada é incompatível com compras governamentais - B12.01a05","Erro: a fonte de preços informada é incompatível com compras governamentais - B12.01a05",
IF(Z1055="Erro: há linhas sendo puladas - B13.01a04","Erro: há linhas sendo puladas - B13.01a04",
IF(AA1055="Erro: há linhas sendo puladas - B14.01a05","Erro: há linhas sendo puladas - B14.01a05",
IF(AB1055="Erro: há linhas sendo puladas - B15.01a05","Erro: há linhas sendo puladas - B15.01a05",
IF(AC1055="Erro: há linhas sendo puladas - B16.01a05","Erro: há linhas sendo puladas - B16.01a05",
IF(AND(P1055&lt;&gt;"",P1055=0),"Preenchimento incompleto: número de propostas válidas igual a zero - B17.01",
"Preenchimento correto"))))))))))))))))))))))))))))))))))</f>
        <v/>
      </c>
      <c r="U1055" s="23"/>
      <c r="V1055" s="121" t="str">
        <f t="shared" ref="V1055" si="3745" xml:space="preserve">
IF(COUNTIFS(I1055:I1059,I1055,L1055:L1059,"=Mídia especializada")&gt;1,"Erro: há repetição de empresa de mídia especializada para o item sendo precificado - B09.01a05",
IF(COUNTIFS(I1055:I1059,I1056,L1055:L1059,"=Mídia especializada")&gt;1,"Erro: há repetição de empresa de mídia especializada para o item sendo precificado - B09.01a05",
IF(COUNTIFS(I1055:I1059,I1057,L1055:L1059,"=Mídia especializada")&gt;1,"Erro: há repetição de empresa de mídia especializada para o item sendo precificado - B09.01a05",
IF(COUNTIFS(I1055:I1059,I1058,L1055:L1059,"=Mídia especializada")&gt;1,"Erro: há repetição de empresa de mídia especializada para o item sendo precificado - B09.01a05",
IF(COUNTIFS(I1055:I1059,I1059,L1055:L1059,"=Mídia especializada")&gt;1,"Erro: há repetição de empresa de mídia especializada para o item sendo precificado - B09.01a05",
"***")))))</f>
        <v>***</v>
      </c>
      <c r="W1055" s="119" t="str">
        <f t="shared" ref="W1055" si="3746" xml:space="preserve">
IF(COUNTIFS(I1055:I1059,I1055,L1055:L1059,"=Orçamento de empresa")&gt;1,"Erro: há repetição de empresa de orçamento de empresa para o item sendo precificado - B10.01a05",
IF(COUNTIFS(I1055:I1059,I1056,L1055:L1059,"=Orçamento de empresa")&gt;1,"Erro: há repetição de empresa de orçamento de empresa para o item sendo precificado - B10.01a05",
IF(COUNTIFS(I1055:I1059,I1057,L1055:L1059,"=Orçamento de empresa")&gt;1,"Erro: há repetição de empresa de orçamento de empresa para o item sendo precificado - B10.01a05",
IF(COUNTIFS(I1055:I1059,I1058,L1055:L1059,"=Orçamento de empresa")&gt;1,"Erro: há repetição de empresa de orçamento de empresa para o item sendo precificado - B10.01a05",
IF(COUNTIFS(I1055:I1059,I1059,L1055:L1059,"=Orçamento de empresa")&gt;1,"Erro: há repetição de empresa de orçamento de empresa para o item sendo precificado - B10.01a05",
"***")))))</f>
        <v>***</v>
      </c>
      <c r="X1055" s="119" t="str">
        <f t="shared" ref="X1055" si="3747" xml:space="preserve">
IF(AND(I1055="Compras governamentais",K1055&lt;&gt;"",L1055="Orçamento de empresa"),"Erro: a fonte de preços informada é incompatível com compras governamentais - B11.01a05",
IF(AND(I1056="Compras governamentais",K1056&lt;&gt;"",L1056="Orçamento de empresa"),"Erro: a fonte de preços informada é incompatível com compras governamentais - B11.01a05",
IF(AND(I1057="Compras governamentais",K1057&lt;&gt;"",L1057="Orçamento de empresa"),"Erro: a fonte de preços informada é incompatível com compras governamentais - B11.01a05",
IF(AND(I1058="Compras governamentais",K1058&lt;&gt;"",L1058="Orçamento de empresa"),"Erro: a fonte de preços informada é incompatível com compras governamentais - B11.01a05",
IF(AND(I1059="Compras governamentais",K1059&lt;&gt;"",L1059="Orçamento de empresa"),"Erro: a fonte de preços informada é incompatível com compras governamentais - B11.01a05",
"***")))))</f>
        <v>***</v>
      </c>
      <c r="Y1055" s="119" t="str">
        <f t="shared" ref="Y1055" si="3748" xml:space="preserve">
IF(AND(I1055="Compras governamentais",K1055&lt;&gt;"",L1055="Mídia especializada"),"Erro: a fonte de preços informada é incompatível com compras governamentais - B12.01a05",
IF(AND(I1056="Compras governamentais",K1056&lt;&gt;"",L1056="Mídia especializada"),"Erro: a fonte de preços informada é incompatível com compras governamentais - B12.01a05",
IF(AND(I1057="Compras governamentais",K1057&lt;&gt;"",L1057="Mídia especializada"),"Erro: a fonte de preços informada é incompatível com compras governamentais - B12.01a05",
IF(AND(I1058="Compras governamentais",K1058&lt;&gt;"",L1058="Mídia especializada"),"Erro: a fonte de preços informada é incompatível com compras governamentais - B12.01a05",
IF(AND(I1059="Compras governamentais",K1059&lt;&gt;"",L1059="Mídia especializada"),"Erro: a fonte de preços informada é incompatível com compras governamentais - B12.01a05",
"***")))))</f>
        <v>***</v>
      </c>
      <c r="Z1055" s="119" t="str">
        <f t="shared" ref="Z1055" si="3749" xml:space="preserve">
IF(AND(I1056&lt;&gt;"",OR(I1055="")),"Erro: há linhas sendo puladas - B13.01a04",
IF(AND(I1057&lt;&gt;"",OR(I1055="",I1056="")),"Erro: há linhas sendo puladas - B13.01a04",
IF(AND(I1058&lt;&gt;"",OR(I1055="",I1056="",I1057="")),"Erro: há linhas sendo puladas - B13.01a04",
IF(AND(I1059&lt;&gt;"",OR(I1055="",I1056="",I1057="",I1058="")),"Erro: há linhas sendo puladas - B13.01a04",
"***"))))</f>
        <v>***</v>
      </c>
      <c r="AA1055" s="119" t="str">
        <f t="shared" ref="AA1055" si="3750" xml:space="preserve">
IF(AND(K1056&lt;&gt;"",OR(K1055="")),"Erro: há linhas sendo puladas - B14.01a05",
IF(AND(K1057&lt;&gt;"",OR(K1055="",K1056="")),"Erro: há linhas sendo puladas - B14.01a05",
IF(AND(K1058&lt;&gt;"",OR(K1055="",K1056="",K1057="")),"Erro: há linhas sendo puladas - B14.01a05",
IF(AND(K1059&lt;&gt;"",OR(K1055="",K1056="",K1057="",K1058="")),"Erro: há linhas sendo puladas - B14.01a05",
"***"))))</f>
        <v>***</v>
      </c>
      <c r="AB1055" s="119" t="str">
        <f t="shared" ref="AB1055" si="3751" xml:space="preserve">
IF(AND(L1056&lt;&gt;"",OR(L1055="")),"Erro: há linhas sendo puladas - B15.01a05",
IF(AND(L1057&lt;&gt;"",OR(L1055="",L1056="")),"Erro: há linhas sendo puladas - B15.01a05",
IF(AND(L1058&lt;&gt;"",OR(L1055="",L1056="",L1057="")),"Erro: há linhas sendo puladas - B15.01a05",
IF(AND(L1059&lt;&gt;"",OR(L1055="",L1056="",L1057="",L1058="")),"Erro: há linhas sendo puladas - B15.01a05",
"***"))))</f>
        <v>***</v>
      </c>
      <c r="AC1055" s="119" t="str">
        <f t="shared" ref="AC1055" si="3752" xml:space="preserve">
IF(AND(M1056&lt;&gt;"",OR(M1055="")),"Erro: há linhas sendo puladas - B16.01a05",
IF(AND(M1057&lt;&gt;"",OR(M1055="",M1056="")),"Erro: há linhas sendo puladas - B16.01a05",
IF(AND(M1058&lt;&gt;"",OR(M1055="",M1056="",M1057="")),"Erro: há linhas sendo puladas - B16.01a05",
IF(AND(M1059&lt;&gt;"",OR(M1055="",M1056="",M1057="",M1058="")),"Erro: há linhas sendo puladas - B16.01a05",
"***"))))</f>
        <v>***</v>
      </c>
      <c r="AD1055" s="131" t="str">
        <f t="shared" ref="AD1055" si="3753" xml:space="preserve">
IF(T1055&lt;&gt;"Preenchimento correto","",
IF(K1055="","",
IF(M1055="Não válido","",
K1055)))</f>
        <v/>
      </c>
    </row>
    <row r="1056" spans="1:30" ht="15" customHeight="1">
      <c r="A1056" s="291"/>
      <c r="B1056" s="216"/>
      <c r="C1056" s="217"/>
      <c r="D1056" s="218"/>
      <c r="E1056" s="219"/>
      <c r="F1056" s="220"/>
      <c r="G1056" s="221"/>
      <c r="H1056" s="35">
        <v>2</v>
      </c>
      <c r="I1056" s="172"/>
      <c r="J1056" s="36" t="str">
        <f xml:space="preserve">
IF(I1056="","",
VLOOKUP(I1056,'BD EMPRES'!$B$8:$C$507,2,FALSE))</f>
        <v/>
      </c>
      <c r="K1056" s="178"/>
      <c r="L1056" s="179"/>
      <c r="M1056" s="179"/>
      <c r="N1056" s="180"/>
      <c r="O1056" s="223"/>
      <c r="P1056" s="228"/>
      <c r="Q1056" s="230"/>
      <c r="R1056" s="232"/>
      <c r="S1056" s="234"/>
      <c r="T1056" s="236"/>
      <c r="U1056" s="23"/>
      <c r="V1056" s="122"/>
      <c r="W1056" s="118"/>
      <c r="X1056" s="118"/>
      <c r="Y1056" s="118"/>
      <c r="Z1056" s="118"/>
      <c r="AA1056" s="118"/>
      <c r="AB1056" s="118"/>
      <c r="AC1056" s="118"/>
      <c r="AD1056" s="132" t="str">
        <f t="shared" ref="AD1056" si="3754" xml:space="preserve">
IF(T1055&lt;&gt;"Preenchimento correto","",
IF(K1056="","",
IF(M1056="Não válido","",
K1056)))</f>
        <v/>
      </c>
    </row>
    <row r="1057" spans="1:30" ht="15" customHeight="1">
      <c r="A1057" s="291"/>
      <c r="B1057" s="216"/>
      <c r="C1057" s="217"/>
      <c r="D1057" s="218"/>
      <c r="E1057" s="219"/>
      <c r="F1057" s="220"/>
      <c r="G1057" s="221"/>
      <c r="H1057" s="35">
        <v>3</v>
      </c>
      <c r="I1057" s="172"/>
      <c r="J1057" s="36" t="str">
        <f xml:space="preserve">
IF(I1057="","",
VLOOKUP(I1057,'BD EMPRES'!$B$8:$C$507,2,FALSE))</f>
        <v/>
      </c>
      <c r="K1057" s="178"/>
      <c r="L1057" s="179"/>
      <c r="M1057" s="179"/>
      <c r="N1057" s="180"/>
      <c r="O1057" s="223"/>
      <c r="P1057" s="228"/>
      <c r="Q1057" s="230"/>
      <c r="R1057" s="232"/>
      <c r="S1057" s="234"/>
      <c r="T1057" s="236"/>
      <c r="U1057" s="23"/>
      <c r="V1057" s="122"/>
      <c r="W1057" s="118"/>
      <c r="X1057" s="118"/>
      <c r="Y1057" s="118"/>
      <c r="Z1057" s="118"/>
      <c r="AA1057" s="118"/>
      <c r="AB1057" s="118"/>
      <c r="AC1057" s="118"/>
      <c r="AD1057" s="132" t="str">
        <f t="shared" ref="AD1057" si="3755" xml:space="preserve">
IF(T1055&lt;&gt;"Preenchimento correto","",
IF(K1057="","",
IF(M1057="Não válido","",
K1057)))</f>
        <v/>
      </c>
    </row>
    <row r="1058" spans="1:30" ht="15" customHeight="1">
      <c r="A1058" s="291"/>
      <c r="B1058" s="216"/>
      <c r="C1058" s="217"/>
      <c r="D1058" s="218"/>
      <c r="E1058" s="219"/>
      <c r="F1058" s="220"/>
      <c r="G1058" s="221"/>
      <c r="H1058" s="35">
        <v>4</v>
      </c>
      <c r="I1058" s="172"/>
      <c r="J1058" s="36" t="str">
        <f xml:space="preserve">
IF(I1058="","",
VLOOKUP(I1058,'BD EMPRES'!$B$8:$C$507,2,FALSE))</f>
        <v/>
      </c>
      <c r="K1058" s="178"/>
      <c r="L1058" s="179"/>
      <c r="M1058" s="179"/>
      <c r="N1058" s="180"/>
      <c r="O1058" s="223"/>
      <c r="P1058" s="228"/>
      <c r="Q1058" s="230"/>
      <c r="R1058" s="232"/>
      <c r="S1058" s="234"/>
      <c r="T1058" s="236"/>
      <c r="U1058" s="23"/>
      <c r="V1058" s="122"/>
      <c r="W1058" s="118"/>
      <c r="X1058" s="118"/>
      <c r="Y1058" s="118"/>
      <c r="Z1058" s="118"/>
      <c r="AA1058" s="118"/>
      <c r="AB1058" s="118"/>
      <c r="AC1058" s="118"/>
      <c r="AD1058" s="132" t="str">
        <f t="shared" ref="AD1058" si="3756" xml:space="preserve">
IF(T1055&lt;&gt;"Preenchimento correto","",
IF(K1058="","",
IF(M1058="Não válido","",
K1058)))</f>
        <v/>
      </c>
    </row>
    <row r="1059" spans="1:30" ht="15" customHeight="1">
      <c r="A1059" s="292"/>
      <c r="B1059" s="216"/>
      <c r="C1059" s="217"/>
      <c r="D1059" s="218"/>
      <c r="E1059" s="219"/>
      <c r="F1059" s="220"/>
      <c r="G1059" s="221"/>
      <c r="H1059" s="37">
        <v>5</v>
      </c>
      <c r="I1059" s="172"/>
      <c r="J1059" s="38" t="str">
        <f xml:space="preserve">
IF(I1059="","",
VLOOKUP(I1059,'BD EMPRES'!$B$8:$C$507,2,FALSE))</f>
        <v/>
      </c>
      <c r="K1059" s="183"/>
      <c r="L1059" s="181"/>
      <c r="M1059" s="181"/>
      <c r="N1059" s="182"/>
      <c r="O1059" s="224"/>
      <c r="P1059" s="228"/>
      <c r="Q1059" s="230"/>
      <c r="R1059" s="232"/>
      <c r="S1059" s="234"/>
      <c r="T1059" s="236"/>
      <c r="U1059" s="23"/>
      <c r="V1059" s="133"/>
      <c r="W1059" s="134"/>
      <c r="X1059" s="134"/>
      <c r="Y1059" s="134"/>
      <c r="Z1059" s="134"/>
      <c r="AA1059" s="134"/>
      <c r="AB1059" s="134"/>
      <c r="AC1059" s="134"/>
      <c r="AD1059" s="135" t="str">
        <f t="shared" ref="AD1059" si="3757" xml:space="preserve">
IF(T1055&gt;"Preenchimento correto","",
IF(K1059="","",
IF(M1059="Não válido","",
K1059)))</f>
        <v/>
      </c>
    </row>
    <row r="1060" spans="1:30" ht="15" customHeight="1">
      <c r="A1060" s="290"/>
      <c r="B1060" s="216" t="str">
        <f>IF(OR('BD ITEM'!$Q222&lt;&gt;"Preenchimento correto"),"",'BD ITEM'!B222)</f>
        <v/>
      </c>
      <c r="C1060" s="217" t="str">
        <f>IF(OR('BD ITEM'!$Q222&lt;&gt;"Preenchimento correto"),"",'BD ITEM'!C222)</f>
        <v/>
      </c>
      <c r="D1060" s="218" t="str">
        <f>IF(OR('BD ITEM'!$Q222&lt;&gt;"Preenchimento correto"),"",'BD ITEM'!D222)</f>
        <v/>
      </c>
      <c r="E1060" s="219" t="str">
        <f>IF(OR('BD ITEM'!$Q222&lt;&gt;"Preenchimento correto"),"",'BD ITEM'!J222)</f>
        <v/>
      </c>
      <c r="F1060" s="220" t="str">
        <f>IF(OR('BD ITEM'!$Q222&lt;&gt;"Preenchimento correto"),"",'BD ITEM'!K222)</f>
        <v/>
      </c>
      <c r="G1060" s="221" t="str">
        <f>IF(OR('BD ITEM'!$Q222&lt;&gt;"Preenchimento correto"),"",'BD ITEM'!L222)</f>
        <v/>
      </c>
      <c r="H1060" s="39">
        <v>1</v>
      </c>
      <c r="I1060" s="173"/>
      <c r="J1060" s="34" t="str">
        <f xml:space="preserve">
IF(I1060="","",
VLOOKUP(I1060,'BD EMPRES'!$B$8:$C$507,2,FALSE))</f>
        <v/>
      </c>
      <c r="K1060" s="175"/>
      <c r="L1060" s="176"/>
      <c r="M1060" s="176"/>
      <c r="N1060" s="177"/>
      <c r="O1060" s="222"/>
      <c r="P1060" s="228" t="str">
        <f t="shared" ref="P1060" si="3758" xml:space="preserve">
IF(AND(K1060="",K1061="",K1062="",K1063="",K1064=""),"",
COUNTIFS(K1060:K1064,"&lt;&gt;""",M1060:M1064,"=Válido"))</f>
        <v/>
      </c>
      <c r="Q1060" s="230" t="str">
        <f t="shared" ref="Q1060" si="3759" xml:space="preserve">
IF(T1060&lt;&gt;"Preenchimento correto","",
IF(P1060=1,0,
IF(P1060=0,"",
IF(P1060="","",
ROUND(_xlfn.STDEV.S(AD1060:AD1064)/AVERAGE(AD1060:AD1064),4)))))</f>
        <v/>
      </c>
      <c r="R1060" s="232" t="str">
        <f t="shared" ref="R1060" si="3760" xml:space="preserve">
IF(T1060&lt;&gt;"Preenchimento correto","",
IF(P1060="","",
IF(P1060=0,"",
IF(O1060="","",
IF(O1060="Menor valor",MIN(AD1060:AD1064),
IF(AND(O1060="Tend. central",Q1060&lt;=0.25),ROUND(AVERAGE(AD1060:AD1064),2),
IF(AND(O1060="Tend. central",Q1060&gt;0.25),ROUND(MEDIAN(AD1060:AD1064),2))))))))</f>
        <v/>
      </c>
      <c r="S1060" s="234" t="str">
        <f t="shared" ref="S1060" si="3761" xml:space="preserve">
IF(T1060&lt;&gt;"Preenchimento correto","",
IF(O1060="","",
IF(P1060="","",
IF(P1060=0,"",
IF(OR(G1060="",R1060=""),"",
G1060*R1060)))))</f>
        <v/>
      </c>
      <c r="T1060" s="236" t="str">
        <f t="shared" ref="T1060" si="3762" xml:space="preserve">
IF(AND(A1060="",B1060="",I1060="",I1061="",I1062="",I1063="",I1064="",K1060="",K1061="",K1062="",K1063="",K1064="",L1060="",L1061="",L1062="",L1063="",L1064="",M1060="",M1061="",M1062="",M1063="",M1064="",O1060=""),"",
IF(A1060="","Preenchimento incompleto: falta informar o ID SEC - B01.01",
IF(AND(A1060&lt;&gt;"",B1060&lt;&gt;"",I1060="",I1061="",I1062="",I1063="",I1064="",K1060="",K1061="",K1062="",K1063="",K1064="",L1060="",L1061="",L1062="",L1063="",L1064="",M1060="",M1061="",M1062="",M1063="",M1064="",O1060=""),"Preenchimento incompleto: item sem nenhuma informação de empresa e preço e fonte de preço e validade do orçamento e modalidade de cálculo - B02.01",
IF(AND(B1060="",OR(I1060&lt;&gt;"",I1061&lt;&gt;"",I1062&lt;&gt;"",I1063&lt;&gt;"",I1064&lt;&gt;"",K1060&lt;&gt;"",K1061&lt;&gt;"",K1062&lt;&gt;"",K1063&lt;&gt;"",K1064&lt;&gt;"",L1060&lt;&gt;"",L1061&lt;&gt;"",L1062&lt;&gt;"",L1063&lt;&gt;"",L1064&lt;&gt;"",M1060&lt;&gt;"",M1061&lt;&gt;"",M1062&lt;&gt;"",M1063&lt;&gt;"",M1064&lt;&gt;"",O1060&lt;&gt;"")),"Erro: há empresa(s) e/ou preço(s) e/ou fonte(s) de preço e/ou validade(s) do orçamento e/ou modalidade de cálculo informados para item inexistente - B03.01",
IF(AND(I1060&lt;&gt;"",OR(K1060="",L1060="",M1060="",O1060="")),"Preenchimento incompleto: empresa sem preço e(ou) fonte de preço e(ou) validade do orçamento e(ou) modalidade de cálculo associados - B04.01",
IF(AND(I1061&lt;&gt;"",OR(K1061="",L1061="",M1061="",O1060="")),"Preenchimento incompleto: empresa sem preço e(ou) fonte de preço e(ou) validade do orçamento e(ou) modalidade de cálculo associados - B04.02",
IF(AND(I1062&lt;&gt;"",OR(K1062="",L1062="",M1062="",O1060="")),"Preenchimento incompleto: empresa sem preço e(ou) fonte de preço e(ou) validade do orçamento e(ou) modalidade de cálculo associados - B04.03",
IF(AND(I1063&lt;&gt;"",OR(K1063="",L1063="",M1063="",O1060="")),"Preenchimento incompleto: empresa sem preço e(ou) fonte de preço e(ou) validade do orçamento e(ou) modalidade de cálculo associados - B04.04",
IF(AND(I1064&lt;&gt;"",OR(K1064="",L1064="",M1064="",O1060="")),"Preenchimento incompleto: empresa sem preço e(ou) fonte de preço e(ou) validade do orçamento e(ou) modalidade de cálculo associados - B04.05",
IF(AND(K1060&lt;&gt;"",OR(I1060="",L1060="",M1060="",O1060="")),"Preenchimento incompleto: preço sem empresa e(ou) fonte do preço associados e(ou) validade do orçamento e(ou) modalidade de cálculo associados - B05.01",
IF(AND(K1061&lt;&gt;"",OR(I1061="",L1061="",M1061="",O1060="")),"Preenchimento incompleto: preço sem empresa e(ou) fonte do preço associados e(ou) validade do orçamento e(ou) modalidade de cálculo associados - B05.02",
IF(AND(K1062&lt;&gt;"",OR(I1062="",L1062="",M1062="",O1060="")),"Preenchimento incompleto: preço sem empresa e(ou) fonte do preço associados e(ou) validade do orçamento e(ou) modalidade de cálculo associados - B05.03",
IF(AND(K1063&lt;&gt;"",OR(I1063="",L1063="",M1063="",O1060="")),"Preenchimento incompleto: preço sem empresa e(ou) fonte do preço associados e(ou) validade do orçamento e(ou) modalidade de cálculo associados - B05.04",
IF(AND(K1064&lt;&gt;"",OR(I1064="",L1064="",M1064="",O1060="")),"Preenchimento incompleto: preço sem empresa e(ou) fonte do preço associados e(ou) validade do orçamento e(ou) modalidade de cálculo associados - B05.05",
IF(AND(L1060&lt;&gt;"",OR(K1060="",I1060="",M1060="",O1060="")),"Preenchimento incompleto: fonte do preço sem empresa e(ou) preço associados e(ou) validade do orçamento e(ou) modalidade de cálculo associados - B06.01",
IF(AND(L1061&lt;&gt;"",OR(K1061="",I1061="",M1061="",O1060="")),"Preenchimento incompleto: fonte do preço sem empresa e(ou) preço associados e(ou) validade do orçamento e(ou) modalidade de cálculo associados - B06.02",
IF(AND(L1062&lt;&gt;"",OR(K1062="",I1062="",M1062="",O1060="")),"Preenchimento incompleto: fonte do preço sem empresa e(ou) preço associados e(ou) validade do orçamento e(ou) modalidade de cálculo associados - B06.03",
IF(AND(L1063&lt;&gt;"",OR(K1063="",I1063="",M1063="",O1060="")),"Preenchimento incompleto: fonte do preço sem empresa e(ou) preço associados e(ou) validade do orçamento e(ou) modalidade de cálculo associados - B06.04",
IF(AND(L1064&lt;&gt;"",OR(K1064="",I1064="",M1064="",O1060="")),"Preenchimento incompleto: fonte do preço sem empresa e(ou) preço associados e(ou) validade do orçamento e(ou) modalidade de cálculo associados - B06.05",
IF(AND(M1060&lt;&gt;"",OR(K1060="",I1060="",L1060="",O1060="")),"Preenchimento incompleto: validade do orçamento sem empresa e(ou) preço associados e(ou) fonte do preço e(ou) modalidade de cálculo associados - B07.01",
IF(AND(M1061&lt;&gt;"",OR(K1061="",I1061="",L1061="",O1060="")),"Preenchimento incompleto: validade do orçamento sem empresa e(ou) preço associados e(ou) fonte do preço e(ou) modalidade de cálculo associados - B07.02",
IF(AND(M1062&lt;&gt;"",OR(K1062="",I1062="",L1062="",O1060="")),"Preenchimento incompleto: validade do orçamento sem empresa e(ou) preço associados e(ou) fonte do preço e(ou) modalidade de cálculo associados - B07.03",
IF(AND(M1063&lt;&gt;"",OR(K1063="",I1063="",L1063="",O1060="")),"Preenchimento incompleto: validade do orçamento sem empresa e(ou) preço associados e(ou) fonte do preço e(ou) modalidade de cálculo associados - B07.04",
IF(AND(M1064&lt;&gt;"",OR(K1064="",I1064="",L1064="",O1060="")),"Preenchimento incompleto: validade do orçamento sem empresa e(ou) preço associados e(ou) fonte do preço e(ou) modalidade de cálculo associados - B07.05",
IF(O1060="","Preenchimento incompleto: modalidade de cálculo não informada - B08.01",
IF(V1060="Erro: há repetição de empresa de mídia especializada para o item sendo precificado - B09.01a05","Erro: há repetição de empresa de mídia especializada para o item sendo precificado - B09.01a05",
IF(W1060="Erro: há repetição de empresa de orçamento de empresa para o item sendo precificado - B10.01a05","Erro: há repetição de empresa de orçamento de empresa para o item sendo precificado - B10.01a05",
IF(X1060="Erro: a fonte de preços informada é incompatível com compras governamentais - B11.01a05","Erro: a fonte de preços informada é incompatível com compras governamentais - B11.01a05",
IF(Y1060="Erro: a fonte de preços informada é incompatível com compras governamentais - B12.01a05","Erro: a fonte de preços informada é incompatível com compras governamentais - B12.01a05",
IF(Z1060="Erro: há linhas sendo puladas - B13.01a04","Erro: há linhas sendo puladas - B13.01a04",
IF(AA1060="Erro: há linhas sendo puladas - B14.01a05","Erro: há linhas sendo puladas - B14.01a05",
IF(AB1060="Erro: há linhas sendo puladas - B15.01a05","Erro: há linhas sendo puladas - B15.01a05",
IF(AC1060="Erro: há linhas sendo puladas - B16.01a05","Erro: há linhas sendo puladas - B16.01a05",
IF(AND(P1060&lt;&gt;"",P1060=0),"Preenchimento incompleto: número de propostas válidas igual a zero - B17.01",
"Preenchimento correto"))))))))))))))))))))))))))))))))))</f>
        <v/>
      </c>
      <c r="U1060" s="23"/>
      <c r="V1060" s="121" t="str">
        <f t="shared" ref="V1060" si="3763" xml:space="preserve">
IF(COUNTIFS(I1060:I1064,I1060,L1060:L1064,"=Mídia especializada")&gt;1,"Erro: há repetição de empresa de mídia especializada para o item sendo precificado - B09.01a05",
IF(COUNTIFS(I1060:I1064,I1061,L1060:L1064,"=Mídia especializada")&gt;1,"Erro: há repetição de empresa de mídia especializada para o item sendo precificado - B09.01a05",
IF(COUNTIFS(I1060:I1064,I1062,L1060:L1064,"=Mídia especializada")&gt;1,"Erro: há repetição de empresa de mídia especializada para o item sendo precificado - B09.01a05",
IF(COUNTIFS(I1060:I1064,I1063,L1060:L1064,"=Mídia especializada")&gt;1,"Erro: há repetição de empresa de mídia especializada para o item sendo precificado - B09.01a05",
IF(COUNTIFS(I1060:I1064,I1064,L1060:L1064,"=Mídia especializada")&gt;1,"Erro: há repetição de empresa de mídia especializada para o item sendo precificado - B09.01a05",
"***")))))</f>
        <v>***</v>
      </c>
      <c r="W1060" s="119" t="str">
        <f t="shared" ref="W1060" si="3764" xml:space="preserve">
IF(COUNTIFS(I1060:I1064,I1060,L1060:L1064,"=Orçamento de empresa")&gt;1,"Erro: há repetição de empresa de orçamento de empresa para o item sendo precificado - B10.01a05",
IF(COUNTIFS(I1060:I1064,I1061,L1060:L1064,"=Orçamento de empresa")&gt;1,"Erro: há repetição de empresa de orçamento de empresa para o item sendo precificado - B10.01a05",
IF(COUNTIFS(I1060:I1064,I1062,L1060:L1064,"=Orçamento de empresa")&gt;1,"Erro: há repetição de empresa de orçamento de empresa para o item sendo precificado - B10.01a05",
IF(COUNTIFS(I1060:I1064,I1063,L1060:L1064,"=Orçamento de empresa")&gt;1,"Erro: há repetição de empresa de orçamento de empresa para o item sendo precificado - B10.01a05",
IF(COUNTIFS(I1060:I1064,I1064,L1060:L1064,"=Orçamento de empresa")&gt;1,"Erro: há repetição de empresa de orçamento de empresa para o item sendo precificado - B10.01a05",
"***")))))</f>
        <v>***</v>
      </c>
      <c r="X1060" s="119" t="str">
        <f t="shared" ref="X1060" si="3765" xml:space="preserve">
IF(AND(I1060="Compras governamentais",K1060&lt;&gt;"",L1060="Orçamento de empresa"),"Erro: a fonte de preços informada é incompatível com compras governamentais - B11.01a05",
IF(AND(I1061="Compras governamentais",K1061&lt;&gt;"",L1061="Orçamento de empresa"),"Erro: a fonte de preços informada é incompatível com compras governamentais - B11.01a05",
IF(AND(I1062="Compras governamentais",K1062&lt;&gt;"",L1062="Orçamento de empresa"),"Erro: a fonte de preços informada é incompatível com compras governamentais - B11.01a05",
IF(AND(I1063="Compras governamentais",K1063&lt;&gt;"",L1063="Orçamento de empresa"),"Erro: a fonte de preços informada é incompatível com compras governamentais - B11.01a05",
IF(AND(I1064="Compras governamentais",K1064&lt;&gt;"",L1064="Orçamento de empresa"),"Erro: a fonte de preços informada é incompatível com compras governamentais - B11.01a05",
"***")))))</f>
        <v>***</v>
      </c>
      <c r="Y1060" s="119" t="str">
        <f t="shared" ref="Y1060" si="3766" xml:space="preserve">
IF(AND(I1060="Compras governamentais",K1060&lt;&gt;"",L1060="Mídia especializada"),"Erro: a fonte de preços informada é incompatível com compras governamentais - B12.01a05",
IF(AND(I1061="Compras governamentais",K1061&lt;&gt;"",L1061="Mídia especializada"),"Erro: a fonte de preços informada é incompatível com compras governamentais - B12.01a05",
IF(AND(I1062="Compras governamentais",K1062&lt;&gt;"",L1062="Mídia especializada"),"Erro: a fonte de preços informada é incompatível com compras governamentais - B12.01a05",
IF(AND(I1063="Compras governamentais",K1063&lt;&gt;"",L1063="Mídia especializada"),"Erro: a fonte de preços informada é incompatível com compras governamentais - B12.01a05",
IF(AND(I1064="Compras governamentais",K1064&lt;&gt;"",L1064="Mídia especializada"),"Erro: a fonte de preços informada é incompatível com compras governamentais - B12.01a05",
"***")))))</f>
        <v>***</v>
      </c>
      <c r="Z1060" s="119" t="str">
        <f t="shared" ref="Z1060" si="3767" xml:space="preserve">
IF(AND(I1061&lt;&gt;"",OR(I1060="")),"Erro: há linhas sendo puladas - B13.01a04",
IF(AND(I1062&lt;&gt;"",OR(I1060="",I1061="")),"Erro: há linhas sendo puladas - B13.01a04",
IF(AND(I1063&lt;&gt;"",OR(I1060="",I1061="",I1062="")),"Erro: há linhas sendo puladas - B13.01a04",
IF(AND(I1064&lt;&gt;"",OR(I1060="",I1061="",I1062="",I1063="")),"Erro: há linhas sendo puladas - B13.01a04",
"***"))))</f>
        <v>***</v>
      </c>
      <c r="AA1060" s="119" t="str">
        <f t="shared" ref="AA1060" si="3768" xml:space="preserve">
IF(AND(K1061&lt;&gt;"",OR(K1060="")),"Erro: há linhas sendo puladas - B14.01a05",
IF(AND(K1062&lt;&gt;"",OR(K1060="",K1061="")),"Erro: há linhas sendo puladas - B14.01a05",
IF(AND(K1063&lt;&gt;"",OR(K1060="",K1061="",K1062="")),"Erro: há linhas sendo puladas - B14.01a05",
IF(AND(K1064&lt;&gt;"",OR(K1060="",K1061="",K1062="",K1063="")),"Erro: há linhas sendo puladas - B14.01a05",
"***"))))</f>
        <v>***</v>
      </c>
      <c r="AB1060" s="119" t="str">
        <f t="shared" ref="AB1060" si="3769" xml:space="preserve">
IF(AND(L1061&lt;&gt;"",OR(L1060="")),"Erro: há linhas sendo puladas - B15.01a05",
IF(AND(L1062&lt;&gt;"",OR(L1060="",L1061="")),"Erro: há linhas sendo puladas - B15.01a05",
IF(AND(L1063&lt;&gt;"",OR(L1060="",L1061="",L1062="")),"Erro: há linhas sendo puladas - B15.01a05",
IF(AND(L1064&lt;&gt;"",OR(L1060="",L1061="",L1062="",L1063="")),"Erro: há linhas sendo puladas - B15.01a05",
"***"))))</f>
        <v>***</v>
      </c>
      <c r="AC1060" s="119" t="str">
        <f t="shared" ref="AC1060" si="3770" xml:space="preserve">
IF(AND(M1061&lt;&gt;"",OR(M1060="")),"Erro: há linhas sendo puladas - B16.01a05",
IF(AND(M1062&lt;&gt;"",OR(M1060="",M1061="")),"Erro: há linhas sendo puladas - B16.01a05",
IF(AND(M1063&lt;&gt;"",OR(M1060="",M1061="",M1062="")),"Erro: há linhas sendo puladas - B16.01a05",
IF(AND(M1064&lt;&gt;"",OR(M1060="",M1061="",M1062="",M1063="")),"Erro: há linhas sendo puladas - B16.01a05",
"***"))))</f>
        <v>***</v>
      </c>
      <c r="AD1060" s="131" t="str">
        <f t="shared" ref="AD1060" si="3771" xml:space="preserve">
IF(T1060&lt;&gt;"Preenchimento correto","",
IF(K1060="","",
IF(M1060="Não válido","",
K1060)))</f>
        <v/>
      </c>
    </row>
    <row r="1061" spans="1:30" ht="15" customHeight="1">
      <c r="A1061" s="291"/>
      <c r="B1061" s="216"/>
      <c r="C1061" s="217"/>
      <c r="D1061" s="218"/>
      <c r="E1061" s="219"/>
      <c r="F1061" s="220"/>
      <c r="G1061" s="221"/>
      <c r="H1061" s="35">
        <v>2</v>
      </c>
      <c r="I1061" s="172"/>
      <c r="J1061" s="36" t="str">
        <f xml:space="preserve">
IF(I1061="","",
VLOOKUP(I1061,'BD EMPRES'!$B$8:$C$507,2,FALSE))</f>
        <v/>
      </c>
      <c r="K1061" s="178"/>
      <c r="L1061" s="179"/>
      <c r="M1061" s="179"/>
      <c r="N1061" s="180"/>
      <c r="O1061" s="223"/>
      <c r="P1061" s="228"/>
      <c r="Q1061" s="230"/>
      <c r="R1061" s="232"/>
      <c r="S1061" s="234"/>
      <c r="T1061" s="236"/>
      <c r="U1061" s="23"/>
      <c r="V1061" s="122"/>
      <c r="W1061" s="118"/>
      <c r="X1061" s="118"/>
      <c r="Y1061" s="118"/>
      <c r="Z1061" s="118"/>
      <c r="AA1061" s="118"/>
      <c r="AB1061" s="118"/>
      <c r="AC1061" s="118"/>
      <c r="AD1061" s="132" t="str">
        <f t="shared" ref="AD1061" si="3772" xml:space="preserve">
IF(T1060&lt;&gt;"Preenchimento correto","",
IF(K1061="","",
IF(M1061="Não válido","",
K1061)))</f>
        <v/>
      </c>
    </row>
    <row r="1062" spans="1:30" ht="15" customHeight="1">
      <c r="A1062" s="291"/>
      <c r="B1062" s="216"/>
      <c r="C1062" s="217"/>
      <c r="D1062" s="218"/>
      <c r="E1062" s="219"/>
      <c r="F1062" s="220"/>
      <c r="G1062" s="221"/>
      <c r="H1062" s="35">
        <v>3</v>
      </c>
      <c r="I1062" s="172"/>
      <c r="J1062" s="36" t="str">
        <f xml:space="preserve">
IF(I1062="","",
VLOOKUP(I1062,'BD EMPRES'!$B$8:$C$507,2,FALSE))</f>
        <v/>
      </c>
      <c r="K1062" s="178"/>
      <c r="L1062" s="179"/>
      <c r="M1062" s="179"/>
      <c r="N1062" s="180"/>
      <c r="O1062" s="223"/>
      <c r="P1062" s="228"/>
      <c r="Q1062" s="230"/>
      <c r="R1062" s="232"/>
      <c r="S1062" s="234"/>
      <c r="T1062" s="236"/>
      <c r="U1062" s="23"/>
      <c r="V1062" s="122"/>
      <c r="W1062" s="118"/>
      <c r="X1062" s="118"/>
      <c r="Y1062" s="118"/>
      <c r="Z1062" s="118"/>
      <c r="AA1062" s="118"/>
      <c r="AB1062" s="118"/>
      <c r="AC1062" s="118"/>
      <c r="AD1062" s="132" t="str">
        <f t="shared" ref="AD1062" si="3773" xml:space="preserve">
IF(T1060&lt;&gt;"Preenchimento correto","",
IF(K1062="","",
IF(M1062="Não válido","",
K1062)))</f>
        <v/>
      </c>
    </row>
    <row r="1063" spans="1:30" ht="15" customHeight="1">
      <c r="A1063" s="291"/>
      <c r="B1063" s="216"/>
      <c r="C1063" s="217"/>
      <c r="D1063" s="218"/>
      <c r="E1063" s="219"/>
      <c r="F1063" s="220"/>
      <c r="G1063" s="221"/>
      <c r="H1063" s="35">
        <v>4</v>
      </c>
      <c r="I1063" s="172"/>
      <c r="J1063" s="36" t="str">
        <f xml:space="preserve">
IF(I1063="","",
VLOOKUP(I1063,'BD EMPRES'!$B$8:$C$507,2,FALSE))</f>
        <v/>
      </c>
      <c r="K1063" s="178"/>
      <c r="L1063" s="179"/>
      <c r="M1063" s="179"/>
      <c r="N1063" s="180"/>
      <c r="O1063" s="223"/>
      <c r="P1063" s="228"/>
      <c r="Q1063" s="230"/>
      <c r="R1063" s="232"/>
      <c r="S1063" s="234"/>
      <c r="T1063" s="236"/>
      <c r="U1063" s="23"/>
      <c r="V1063" s="122"/>
      <c r="W1063" s="118"/>
      <c r="X1063" s="118"/>
      <c r="Y1063" s="118"/>
      <c r="Z1063" s="118"/>
      <c r="AA1063" s="118"/>
      <c r="AB1063" s="118"/>
      <c r="AC1063" s="118"/>
      <c r="AD1063" s="132" t="str">
        <f t="shared" ref="AD1063" si="3774" xml:space="preserve">
IF(T1060&lt;&gt;"Preenchimento correto","",
IF(K1063="","",
IF(M1063="Não válido","",
K1063)))</f>
        <v/>
      </c>
    </row>
    <row r="1064" spans="1:30" ht="15" customHeight="1">
      <c r="A1064" s="292"/>
      <c r="B1064" s="216"/>
      <c r="C1064" s="217"/>
      <c r="D1064" s="218"/>
      <c r="E1064" s="219"/>
      <c r="F1064" s="220"/>
      <c r="G1064" s="221"/>
      <c r="H1064" s="37">
        <v>5</v>
      </c>
      <c r="I1064" s="172"/>
      <c r="J1064" s="38" t="str">
        <f xml:space="preserve">
IF(I1064="","",
VLOOKUP(I1064,'BD EMPRES'!$B$8:$C$507,2,FALSE))</f>
        <v/>
      </c>
      <c r="K1064" s="183"/>
      <c r="L1064" s="181"/>
      <c r="M1064" s="181"/>
      <c r="N1064" s="182"/>
      <c r="O1064" s="224"/>
      <c r="P1064" s="228"/>
      <c r="Q1064" s="230"/>
      <c r="R1064" s="232"/>
      <c r="S1064" s="234"/>
      <c r="T1064" s="236"/>
      <c r="U1064" s="23"/>
      <c r="V1064" s="133"/>
      <c r="W1064" s="134"/>
      <c r="X1064" s="134"/>
      <c r="Y1064" s="134"/>
      <c r="Z1064" s="134"/>
      <c r="AA1064" s="134"/>
      <c r="AB1064" s="134"/>
      <c r="AC1064" s="134"/>
      <c r="AD1064" s="135" t="str">
        <f t="shared" ref="AD1064" si="3775" xml:space="preserve">
IF(T1060&gt;"Preenchimento correto","",
IF(K1064="","",
IF(M1064="Não válido","",
K1064)))</f>
        <v/>
      </c>
    </row>
    <row r="1065" spans="1:30" ht="15" customHeight="1">
      <c r="A1065" s="290"/>
      <c r="B1065" s="216" t="str">
        <f>IF(OR('BD ITEM'!$Q223&lt;&gt;"Preenchimento correto"),"",'BD ITEM'!B223)</f>
        <v/>
      </c>
      <c r="C1065" s="217" t="str">
        <f>IF(OR('BD ITEM'!$Q223&lt;&gt;"Preenchimento correto"),"",'BD ITEM'!C223)</f>
        <v/>
      </c>
      <c r="D1065" s="218" t="str">
        <f>IF(OR('BD ITEM'!$Q223&lt;&gt;"Preenchimento correto"),"",'BD ITEM'!D223)</f>
        <v/>
      </c>
      <c r="E1065" s="219" t="str">
        <f>IF(OR('BD ITEM'!$Q223&lt;&gt;"Preenchimento correto"),"",'BD ITEM'!J223)</f>
        <v/>
      </c>
      <c r="F1065" s="220" t="str">
        <f>IF(OR('BD ITEM'!$Q223&lt;&gt;"Preenchimento correto"),"",'BD ITEM'!K223)</f>
        <v/>
      </c>
      <c r="G1065" s="221" t="str">
        <f>IF(OR('BD ITEM'!$Q223&lt;&gt;"Preenchimento correto"),"",'BD ITEM'!L223)</f>
        <v/>
      </c>
      <c r="H1065" s="39">
        <v>1</v>
      </c>
      <c r="I1065" s="173"/>
      <c r="J1065" s="34" t="str">
        <f xml:space="preserve">
IF(I1065="","",
VLOOKUP(I1065,'BD EMPRES'!$B$8:$C$507,2,FALSE))</f>
        <v/>
      </c>
      <c r="K1065" s="175"/>
      <c r="L1065" s="176"/>
      <c r="M1065" s="176"/>
      <c r="N1065" s="177"/>
      <c r="O1065" s="222"/>
      <c r="P1065" s="228" t="str">
        <f t="shared" ref="P1065" si="3776" xml:space="preserve">
IF(AND(K1065="",K1066="",K1067="",K1068="",K1069=""),"",
COUNTIFS(K1065:K1069,"&lt;&gt;""",M1065:M1069,"=Válido"))</f>
        <v/>
      </c>
      <c r="Q1065" s="230" t="str">
        <f t="shared" ref="Q1065" si="3777" xml:space="preserve">
IF(T1065&lt;&gt;"Preenchimento correto","",
IF(P1065=1,0,
IF(P1065=0,"",
IF(P1065="","",
ROUND(_xlfn.STDEV.S(AD1065:AD1069)/AVERAGE(AD1065:AD1069),4)))))</f>
        <v/>
      </c>
      <c r="R1065" s="232" t="str">
        <f t="shared" ref="R1065" si="3778" xml:space="preserve">
IF(T1065&lt;&gt;"Preenchimento correto","",
IF(P1065="","",
IF(P1065=0,"",
IF(O1065="","",
IF(O1065="Menor valor",MIN(AD1065:AD1069),
IF(AND(O1065="Tend. central",Q1065&lt;=0.25),ROUND(AVERAGE(AD1065:AD1069),2),
IF(AND(O1065="Tend. central",Q1065&gt;0.25),ROUND(MEDIAN(AD1065:AD1069),2))))))))</f>
        <v/>
      </c>
      <c r="S1065" s="234" t="str">
        <f t="shared" ref="S1065" si="3779" xml:space="preserve">
IF(T1065&lt;&gt;"Preenchimento correto","",
IF(O1065="","",
IF(P1065="","",
IF(P1065=0,"",
IF(OR(G1065="",R1065=""),"",
G1065*R1065)))))</f>
        <v/>
      </c>
      <c r="T1065" s="236" t="str">
        <f t="shared" ref="T1065" si="3780" xml:space="preserve">
IF(AND(A1065="",B1065="",I1065="",I1066="",I1067="",I1068="",I1069="",K1065="",K1066="",K1067="",K1068="",K1069="",L1065="",L1066="",L1067="",L1068="",L1069="",M1065="",M1066="",M1067="",M1068="",M1069="",O1065=""),"",
IF(A1065="","Preenchimento incompleto: falta informar o ID SEC - B01.01",
IF(AND(A1065&lt;&gt;"",B1065&lt;&gt;"",I1065="",I1066="",I1067="",I1068="",I1069="",K1065="",K1066="",K1067="",K1068="",K1069="",L1065="",L1066="",L1067="",L1068="",L1069="",M1065="",M1066="",M1067="",M1068="",M1069="",O1065=""),"Preenchimento incompleto: item sem nenhuma informação de empresa e preço e fonte de preço e validade do orçamento e modalidade de cálculo - B02.01",
IF(AND(B1065="",OR(I1065&lt;&gt;"",I1066&lt;&gt;"",I1067&lt;&gt;"",I1068&lt;&gt;"",I1069&lt;&gt;"",K1065&lt;&gt;"",K1066&lt;&gt;"",K1067&lt;&gt;"",K1068&lt;&gt;"",K1069&lt;&gt;"",L1065&lt;&gt;"",L1066&lt;&gt;"",L1067&lt;&gt;"",L1068&lt;&gt;"",L1069&lt;&gt;"",M1065&lt;&gt;"",M1066&lt;&gt;"",M1067&lt;&gt;"",M1068&lt;&gt;"",M1069&lt;&gt;"",O1065&lt;&gt;"")),"Erro: há empresa(s) e/ou preço(s) e/ou fonte(s) de preço e/ou validade(s) do orçamento e/ou modalidade de cálculo informados para item inexistente - B03.01",
IF(AND(I1065&lt;&gt;"",OR(K1065="",L1065="",M1065="",O1065="")),"Preenchimento incompleto: empresa sem preço e(ou) fonte de preço e(ou) validade do orçamento e(ou) modalidade de cálculo associados - B04.01",
IF(AND(I1066&lt;&gt;"",OR(K1066="",L1066="",M1066="",O1065="")),"Preenchimento incompleto: empresa sem preço e(ou) fonte de preço e(ou) validade do orçamento e(ou) modalidade de cálculo associados - B04.02",
IF(AND(I1067&lt;&gt;"",OR(K1067="",L1067="",M1067="",O1065="")),"Preenchimento incompleto: empresa sem preço e(ou) fonte de preço e(ou) validade do orçamento e(ou) modalidade de cálculo associados - B04.03",
IF(AND(I1068&lt;&gt;"",OR(K1068="",L1068="",M1068="",O1065="")),"Preenchimento incompleto: empresa sem preço e(ou) fonte de preço e(ou) validade do orçamento e(ou) modalidade de cálculo associados - B04.04",
IF(AND(I1069&lt;&gt;"",OR(K1069="",L1069="",M1069="",O1065="")),"Preenchimento incompleto: empresa sem preço e(ou) fonte de preço e(ou) validade do orçamento e(ou) modalidade de cálculo associados - B04.05",
IF(AND(K1065&lt;&gt;"",OR(I1065="",L1065="",M1065="",O1065="")),"Preenchimento incompleto: preço sem empresa e(ou) fonte do preço associados e(ou) validade do orçamento e(ou) modalidade de cálculo associados - B05.01",
IF(AND(K1066&lt;&gt;"",OR(I1066="",L1066="",M1066="",O1065="")),"Preenchimento incompleto: preço sem empresa e(ou) fonte do preço associados e(ou) validade do orçamento e(ou) modalidade de cálculo associados - B05.02",
IF(AND(K1067&lt;&gt;"",OR(I1067="",L1067="",M1067="",O1065="")),"Preenchimento incompleto: preço sem empresa e(ou) fonte do preço associados e(ou) validade do orçamento e(ou) modalidade de cálculo associados - B05.03",
IF(AND(K1068&lt;&gt;"",OR(I1068="",L1068="",M1068="",O1065="")),"Preenchimento incompleto: preço sem empresa e(ou) fonte do preço associados e(ou) validade do orçamento e(ou) modalidade de cálculo associados - B05.04",
IF(AND(K1069&lt;&gt;"",OR(I1069="",L1069="",M1069="",O1065="")),"Preenchimento incompleto: preço sem empresa e(ou) fonte do preço associados e(ou) validade do orçamento e(ou) modalidade de cálculo associados - B05.05",
IF(AND(L1065&lt;&gt;"",OR(K1065="",I1065="",M1065="",O1065="")),"Preenchimento incompleto: fonte do preço sem empresa e(ou) preço associados e(ou) validade do orçamento e(ou) modalidade de cálculo associados - B06.01",
IF(AND(L1066&lt;&gt;"",OR(K1066="",I1066="",M1066="",O1065="")),"Preenchimento incompleto: fonte do preço sem empresa e(ou) preço associados e(ou) validade do orçamento e(ou) modalidade de cálculo associados - B06.02",
IF(AND(L1067&lt;&gt;"",OR(K1067="",I1067="",M1067="",O1065="")),"Preenchimento incompleto: fonte do preço sem empresa e(ou) preço associados e(ou) validade do orçamento e(ou) modalidade de cálculo associados - B06.03",
IF(AND(L1068&lt;&gt;"",OR(K1068="",I1068="",M1068="",O1065="")),"Preenchimento incompleto: fonte do preço sem empresa e(ou) preço associados e(ou) validade do orçamento e(ou) modalidade de cálculo associados - B06.04",
IF(AND(L1069&lt;&gt;"",OR(K1069="",I1069="",M1069="",O1065="")),"Preenchimento incompleto: fonte do preço sem empresa e(ou) preço associados e(ou) validade do orçamento e(ou) modalidade de cálculo associados - B06.05",
IF(AND(M1065&lt;&gt;"",OR(K1065="",I1065="",L1065="",O1065="")),"Preenchimento incompleto: validade do orçamento sem empresa e(ou) preço associados e(ou) fonte do preço e(ou) modalidade de cálculo associados - B07.01",
IF(AND(M1066&lt;&gt;"",OR(K1066="",I1066="",L1066="",O1065="")),"Preenchimento incompleto: validade do orçamento sem empresa e(ou) preço associados e(ou) fonte do preço e(ou) modalidade de cálculo associados - B07.02",
IF(AND(M1067&lt;&gt;"",OR(K1067="",I1067="",L1067="",O1065="")),"Preenchimento incompleto: validade do orçamento sem empresa e(ou) preço associados e(ou) fonte do preço e(ou) modalidade de cálculo associados - B07.03",
IF(AND(M1068&lt;&gt;"",OR(K1068="",I1068="",L1068="",O1065="")),"Preenchimento incompleto: validade do orçamento sem empresa e(ou) preço associados e(ou) fonte do preço e(ou) modalidade de cálculo associados - B07.04",
IF(AND(M1069&lt;&gt;"",OR(K1069="",I1069="",L1069="",O1065="")),"Preenchimento incompleto: validade do orçamento sem empresa e(ou) preço associados e(ou) fonte do preço e(ou) modalidade de cálculo associados - B07.05",
IF(O1065="","Preenchimento incompleto: modalidade de cálculo não informada - B08.01",
IF(V1065="Erro: há repetição de empresa de mídia especializada para o item sendo precificado - B09.01a05","Erro: há repetição de empresa de mídia especializada para o item sendo precificado - B09.01a05",
IF(W1065="Erro: há repetição de empresa de orçamento de empresa para o item sendo precificado - B10.01a05","Erro: há repetição de empresa de orçamento de empresa para o item sendo precificado - B10.01a05",
IF(X1065="Erro: a fonte de preços informada é incompatível com compras governamentais - B11.01a05","Erro: a fonte de preços informada é incompatível com compras governamentais - B11.01a05",
IF(Y1065="Erro: a fonte de preços informada é incompatível com compras governamentais - B12.01a05","Erro: a fonte de preços informada é incompatível com compras governamentais - B12.01a05",
IF(Z1065="Erro: há linhas sendo puladas - B13.01a04","Erro: há linhas sendo puladas - B13.01a04",
IF(AA1065="Erro: há linhas sendo puladas - B14.01a05","Erro: há linhas sendo puladas - B14.01a05",
IF(AB1065="Erro: há linhas sendo puladas - B15.01a05","Erro: há linhas sendo puladas - B15.01a05",
IF(AC1065="Erro: há linhas sendo puladas - B16.01a05","Erro: há linhas sendo puladas - B16.01a05",
IF(AND(P1065&lt;&gt;"",P1065=0),"Preenchimento incompleto: número de propostas válidas igual a zero - B17.01",
"Preenchimento correto"))))))))))))))))))))))))))))))))))</f>
        <v/>
      </c>
      <c r="U1065" s="23"/>
      <c r="V1065" s="121" t="str">
        <f t="shared" ref="V1065" si="3781" xml:space="preserve">
IF(COUNTIFS(I1065:I1069,I1065,L1065:L1069,"=Mídia especializada")&gt;1,"Erro: há repetição de empresa de mídia especializada para o item sendo precificado - B09.01a05",
IF(COUNTIFS(I1065:I1069,I1066,L1065:L1069,"=Mídia especializada")&gt;1,"Erro: há repetição de empresa de mídia especializada para o item sendo precificado - B09.01a05",
IF(COUNTIFS(I1065:I1069,I1067,L1065:L1069,"=Mídia especializada")&gt;1,"Erro: há repetição de empresa de mídia especializada para o item sendo precificado - B09.01a05",
IF(COUNTIFS(I1065:I1069,I1068,L1065:L1069,"=Mídia especializada")&gt;1,"Erro: há repetição de empresa de mídia especializada para o item sendo precificado - B09.01a05",
IF(COUNTIFS(I1065:I1069,I1069,L1065:L1069,"=Mídia especializada")&gt;1,"Erro: há repetição de empresa de mídia especializada para o item sendo precificado - B09.01a05",
"***")))))</f>
        <v>***</v>
      </c>
      <c r="W1065" s="119" t="str">
        <f t="shared" ref="W1065" si="3782" xml:space="preserve">
IF(COUNTIFS(I1065:I1069,I1065,L1065:L1069,"=Orçamento de empresa")&gt;1,"Erro: há repetição de empresa de orçamento de empresa para o item sendo precificado - B10.01a05",
IF(COUNTIFS(I1065:I1069,I1066,L1065:L1069,"=Orçamento de empresa")&gt;1,"Erro: há repetição de empresa de orçamento de empresa para o item sendo precificado - B10.01a05",
IF(COUNTIFS(I1065:I1069,I1067,L1065:L1069,"=Orçamento de empresa")&gt;1,"Erro: há repetição de empresa de orçamento de empresa para o item sendo precificado - B10.01a05",
IF(COUNTIFS(I1065:I1069,I1068,L1065:L1069,"=Orçamento de empresa")&gt;1,"Erro: há repetição de empresa de orçamento de empresa para o item sendo precificado - B10.01a05",
IF(COUNTIFS(I1065:I1069,I1069,L1065:L1069,"=Orçamento de empresa")&gt;1,"Erro: há repetição de empresa de orçamento de empresa para o item sendo precificado - B10.01a05",
"***")))))</f>
        <v>***</v>
      </c>
      <c r="X1065" s="119" t="str">
        <f t="shared" ref="X1065" si="3783" xml:space="preserve">
IF(AND(I1065="Compras governamentais",K1065&lt;&gt;"",L1065="Orçamento de empresa"),"Erro: a fonte de preços informada é incompatível com compras governamentais - B11.01a05",
IF(AND(I1066="Compras governamentais",K1066&lt;&gt;"",L1066="Orçamento de empresa"),"Erro: a fonte de preços informada é incompatível com compras governamentais - B11.01a05",
IF(AND(I1067="Compras governamentais",K1067&lt;&gt;"",L1067="Orçamento de empresa"),"Erro: a fonte de preços informada é incompatível com compras governamentais - B11.01a05",
IF(AND(I1068="Compras governamentais",K1068&lt;&gt;"",L1068="Orçamento de empresa"),"Erro: a fonte de preços informada é incompatível com compras governamentais - B11.01a05",
IF(AND(I1069="Compras governamentais",K1069&lt;&gt;"",L1069="Orçamento de empresa"),"Erro: a fonte de preços informada é incompatível com compras governamentais - B11.01a05",
"***")))))</f>
        <v>***</v>
      </c>
      <c r="Y1065" s="119" t="str">
        <f t="shared" ref="Y1065" si="3784" xml:space="preserve">
IF(AND(I1065="Compras governamentais",K1065&lt;&gt;"",L1065="Mídia especializada"),"Erro: a fonte de preços informada é incompatível com compras governamentais - B12.01a05",
IF(AND(I1066="Compras governamentais",K1066&lt;&gt;"",L1066="Mídia especializada"),"Erro: a fonte de preços informada é incompatível com compras governamentais - B12.01a05",
IF(AND(I1067="Compras governamentais",K1067&lt;&gt;"",L1067="Mídia especializada"),"Erro: a fonte de preços informada é incompatível com compras governamentais - B12.01a05",
IF(AND(I1068="Compras governamentais",K1068&lt;&gt;"",L1068="Mídia especializada"),"Erro: a fonte de preços informada é incompatível com compras governamentais - B12.01a05",
IF(AND(I1069="Compras governamentais",K1069&lt;&gt;"",L1069="Mídia especializada"),"Erro: a fonte de preços informada é incompatível com compras governamentais - B12.01a05",
"***")))))</f>
        <v>***</v>
      </c>
      <c r="Z1065" s="119" t="str">
        <f t="shared" ref="Z1065" si="3785" xml:space="preserve">
IF(AND(I1066&lt;&gt;"",OR(I1065="")),"Erro: há linhas sendo puladas - B13.01a04",
IF(AND(I1067&lt;&gt;"",OR(I1065="",I1066="")),"Erro: há linhas sendo puladas - B13.01a04",
IF(AND(I1068&lt;&gt;"",OR(I1065="",I1066="",I1067="")),"Erro: há linhas sendo puladas - B13.01a04",
IF(AND(I1069&lt;&gt;"",OR(I1065="",I1066="",I1067="",I1068="")),"Erro: há linhas sendo puladas - B13.01a04",
"***"))))</f>
        <v>***</v>
      </c>
      <c r="AA1065" s="119" t="str">
        <f t="shared" ref="AA1065" si="3786" xml:space="preserve">
IF(AND(K1066&lt;&gt;"",OR(K1065="")),"Erro: há linhas sendo puladas - B14.01a05",
IF(AND(K1067&lt;&gt;"",OR(K1065="",K1066="")),"Erro: há linhas sendo puladas - B14.01a05",
IF(AND(K1068&lt;&gt;"",OR(K1065="",K1066="",K1067="")),"Erro: há linhas sendo puladas - B14.01a05",
IF(AND(K1069&lt;&gt;"",OR(K1065="",K1066="",K1067="",K1068="")),"Erro: há linhas sendo puladas - B14.01a05",
"***"))))</f>
        <v>***</v>
      </c>
      <c r="AB1065" s="119" t="str">
        <f t="shared" ref="AB1065" si="3787" xml:space="preserve">
IF(AND(L1066&lt;&gt;"",OR(L1065="")),"Erro: há linhas sendo puladas - B15.01a05",
IF(AND(L1067&lt;&gt;"",OR(L1065="",L1066="")),"Erro: há linhas sendo puladas - B15.01a05",
IF(AND(L1068&lt;&gt;"",OR(L1065="",L1066="",L1067="")),"Erro: há linhas sendo puladas - B15.01a05",
IF(AND(L1069&lt;&gt;"",OR(L1065="",L1066="",L1067="",L1068="")),"Erro: há linhas sendo puladas - B15.01a05",
"***"))))</f>
        <v>***</v>
      </c>
      <c r="AC1065" s="119" t="str">
        <f t="shared" ref="AC1065" si="3788" xml:space="preserve">
IF(AND(M1066&lt;&gt;"",OR(M1065="")),"Erro: há linhas sendo puladas - B16.01a05",
IF(AND(M1067&lt;&gt;"",OR(M1065="",M1066="")),"Erro: há linhas sendo puladas - B16.01a05",
IF(AND(M1068&lt;&gt;"",OR(M1065="",M1066="",M1067="")),"Erro: há linhas sendo puladas - B16.01a05",
IF(AND(M1069&lt;&gt;"",OR(M1065="",M1066="",M1067="",M1068="")),"Erro: há linhas sendo puladas - B16.01a05",
"***"))))</f>
        <v>***</v>
      </c>
      <c r="AD1065" s="131" t="str">
        <f t="shared" ref="AD1065" si="3789" xml:space="preserve">
IF(T1065&lt;&gt;"Preenchimento correto","",
IF(K1065="","",
IF(M1065="Não válido","",
K1065)))</f>
        <v/>
      </c>
    </row>
    <row r="1066" spans="1:30" ht="15" customHeight="1">
      <c r="A1066" s="291"/>
      <c r="B1066" s="216"/>
      <c r="C1066" s="217"/>
      <c r="D1066" s="218"/>
      <c r="E1066" s="219"/>
      <c r="F1066" s="220"/>
      <c r="G1066" s="221"/>
      <c r="H1066" s="35">
        <v>2</v>
      </c>
      <c r="I1066" s="172"/>
      <c r="J1066" s="36" t="str">
        <f xml:space="preserve">
IF(I1066="","",
VLOOKUP(I1066,'BD EMPRES'!$B$8:$C$507,2,FALSE))</f>
        <v/>
      </c>
      <c r="K1066" s="178"/>
      <c r="L1066" s="179"/>
      <c r="M1066" s="179"/>
      <c r="N1066" s="180"/>
      <c r="O1066" s="223"/>
      <c r="P1066" s="228"/>
      <c r="Q1066" s="230"/>
      <c r="R1066" s="232"/>
      <c r="S1066" s="234"/>
      <c r="T1066" s="236"/>
      <c r="U1066" s="23"/>
      <c r="V1066" s="122"/>
      <c r="W1066" s="118"/>
      <c r="X1066" s="118"/>
      <c r="Y1066" s="118"/>
      <c r="Z1066" s="118"/>
      <c r="AA1066" s="118"/>
      <c r="AB1066" s="118"/>
      <c r="AC1066" s="118"/>
      <c r="AD1066" s="132" t="str">
        <f t="shared" ref="AD1066" si="3790" xml:space="preserve">
IF(T1065&lt;&gt;"Preenchimento correto","",
IF(K1066="","",
IF(M1066="Não válido","",
K1066)))</f>
        <v/>
      </c>
    </row>
    <row r="1067" spans="1:30" ht="15" customHeight="1">
      <c r="A1067" s="291"/>
      <c r="B1067" s="216"/>
      <c r="C1067" s="217"/>
      <c r="D1067" s="218"/>
      <c r="E1067" s="219"/>
      <c r="F1067" s="220"/>
      <c r="G1067" s="221"/>
      <c r="H1067" s="35">
        <v>3</v>
      </c>
      <c r="I1067" s="172"/>
      <c r="J1067" s="36" t="str">
        <f xml:space="preserve">
IF(I1067="","",
VLOOKUP(I1067,'BD EMPRES'!$B$8:$C$507,2,FALSE))</f>
        <v/>
      </c>
      <c r="K1067" s="178"/>
      <c r="L1067" s="179"/>
      <c r="M1067" s="179"/>
      <c r="N1067" s="180"/>
      <c r="O1067" s="223"/>
      <c r="P1067" s="228"/>
      <c r="Q1067" s="230"/>
      <c r="R1067" s="232"/>
      <c r="S1067" s="234"/>
      <c r="T1067" s="236"/>
      <c r="U1067" s="23"/>
      <c r="V1067" s="122"/>
      <c r="W1067" s="118"/>
      <c r="X1067" s="118"/>
      <c r="Y1067" s="118"/>
      <c r="Z1067" s="118"/>
      <c r="AA1067" s="118"/>
      <c r="AB1067" s="118"/>
      <c r="AC1067" s="118"/>
      <c r="AD1067" s="132" t="str">
        <f t="shared" ref="AD1067" si="3791" xml:space="preserve">
IF(T1065&lt;&gt;"Preenchimento correto","",
IF(K1067="","",
IF(M1067="Não válido","",
K1067)))</f>
        <v/>
      </c>
    </row>
    <row r="1068" spans="1:30" ht="15" customHeight="1">
      <c r="A1068" s="291"/>
      <c r="B1068" s="216"/>
      <c r="C1068" s="217"/>
      <c r="D1068" s="218"/>
      <c r="E1068" s="219"/>
      <c r="F1068" s="220"/>
      <c r="G1068" s="221"/>
      <c r="H1068" s="35">
        <v>4</v>
      </c>
      <c r="I1068" s="172"/>
      <c r="J1068" s="36" t="str">
        <f xml:space="preserve">
IF(I1068="","",
VLOOKUP(I1068,'BD EMPRES'!$B$8:$C$507,2,FALSE))</f>
        <v/>
      </c>
      <c r="K1068" s="178"/>
      <c r="L1068" s="179"/>
      <c r="M1068" s="179"/>
      <c r="N1068" s="180"/>
      <c r="O1068" s="223"/>
      <c r="P1068" s="228"/>
      <c r="Q1068" s="230"/>
      <c r="R1068" s="232"/>
      <c r="S1068" s="234"/>
      <c r="T1068" s="236"/>
      <c r="U1068" s="23"/>
      <c r="V1068" s="122"/>
      <c r="W1068" s="118"/>
      <c r="X1068" s="118"/>
      <c r="Y1068" s="118"/>
      <c r="Z1068" s="118"/>
      <c r="AA1068" s="118"/>
      <c r="AB1068" s="118"/>
      <c r="AC1068" s="118"/>
      <c r="AD1068" s="132" t="str">
        <f t="shared" ref="AD1068" si="3792" xml:space="preserve">
IF(T1065&lt;&gt;"Preenchimento correto","",
IF(K1068="","",
IF(M1068="Não válido","",
K1068)))</f>
        <v/>
      </c>
    </row>
    <row r="1069" spans="1:30" ht="15" customHeight="1">
      <c r="A1069" s="292"/>
      <c r="B1069" s="216"/>
      <c r="C1069" s="217"/>
      <c r="D1069" s="218"/>
      <c r="E1069" s="219"/>
      <c r="F1069" s="220"/>
      <c r="G1069" s="221"/>
      <c r="H1069" s="37">
        <v>5</v>
      </c>
      <c r="I1069" s="172"/>
      <c r="J1069" s="38" t="str">
        <f xml:space="preserve">
IF(I1069="","",
VLOOKUP(I1069,'BD EMPRES'!$B$8:$C$507,2,FALSE))</f>
        <v/>
      </c>
      <c r="K1069" s="183"/>
      <c r="L1069" s="181"/>
      <c r="M1069" s="181"/>
      <c r="N1069" s="182"/>
      <c r="O1069" s="224"/>
      <c r="P1069" s="228"/>
      <c r="Q1069" s="230"/>
      <c r="R1069" s="232"/>
      <c r="S1069" s="234"/>
      <c r="T1069" s="236"/>
      <c r="U1069" s="23"/>
      <c r="V1069" s="133"/>
      <c r="W1069" s="134"/>
      <c r="X1069" s="134"/>
      <c r="Y1069" s="134"/>
      <c r="Z1069" s="134"/>
      <c r="AA1069" s="134"/>
      <c r="AB1069" s="134"/>
      <c r="AC1069" s="134"/>
      <c r="AD1069" s="135" t="str">
        <f t="shared" ref="AD1069" si="3793" xml:space="preserve">
IF(T1065&gt;"Preenchimento correto","",
IF(K1069="","",
IF(M1069="Não válido","",
K1069)))</f>
        <v/>
      </c>
    </row>
    <row r="1070" spans="1:30" ht="15" customHeight="1">
      <c r="A1070" s="290"/>
      <c r="B1070" s="216" t="str">
        <f>IF(OR('BD ITEM'!$Q224&lt;&gt;"Preenchimento correto"),"",'BD ITEM'!B224)</f>
        <v/>
      </c>
      <c r="C1070" s="217" t="str">
        <f>IF(OR('BD ITEM'!$Q224&lt;&gt;"Preenchimento correto"),"",'BD ITEM'!C224)</f>
        <v/>
      </c>
      <c r="D1070" s="218" t="str">
        <f>IF(OR('BD ITEM'!$Q224&lt;&gt;"Preenchimento correto"),"",'BD ITEM'!D224)</f>
        <v/>
      </c>
      <c r="E1070" s="219" t="str">
        <f>IF(OR('BD ITEM'!$Q224&lt;&gt;"Preenchimento correto"),"",'BD ITEM'!J224)</f>
        <v/>
      </c>
      <c r="F1070" s="220" t="str">
        <f>IF(OR('BD ITEM'!$Q224&lt;&gt;"Preenchimento correto"),"",'BD ITEM'!K224)</f>
        <v/>
      </c>
      <c r="G1070" s="221" t="str">
        <f>IF(OR('BD ITEM'!$Q224&lt;&gt;"Preenchimento correto"),"",'BD ITEM'!L224)</f>
        <v/>
      </c>
      <c r="H1070" s="39">
        <v>1</v>
      </c>
      <c r="I1070" s="173"/>
      <c r="J1070" s="34" t="str">
        <f xml:space="preserve">
IF(I1070="","",
VLOOKUP(I1070,'BD EMPRES'!$B$8:$C$507,2,FALSE))</f>
        <v/>
      </c>
      <c r="K1070" s="175"/>
      <c r="L1070" s="176"/>
      <c r="M1070" s="176"/>
      <c r="N1070" s="177"/>
      <c r="O1070" s="222"/>
      <c r="P1070" s="228" t="str">
        <f t="shared" ref="P1070" si="3794" xml:space="preserve">
IF(AND(K1070="",K1071="",K1072="",K1073="",K1074=""),"",
COUNTIFS(K1070:K1074,"&lt;&gt;""",M1070:M1074,"=Válido"))</f>
        <v/>
      </c>
      <c r="Q1070" s="230" t="str">
        <f t="shared" ref="Q1070" si="3795" xml:space="preserve">
IF(T1070&lt;&gt;"Preenchimento correto","",
IF(P1070=1,0,
IF(P1070=0,"",
IF(P1070="","",
ROUND(_xlfn.STDEV.S(AD1070:AD1074)/AVERAGE(AD1070:AD1074),4)))))</f>
        <v/>
      </c>
      <c r="R1070" s="232" t="str">
        <f t="shared" ref="R1070" si="3796" xml:space="preserve">
IF(T1070&lt;&gt;"Preenchimento correto","",
IF(P1070="","",
IF(P1070=0,"",
IF(O1070="","",
IF(O1070="Menor valor",MIN(AD1070:AD1074),
IF(AND(O1070="Tend. central",Q1070&lt;=0.25),ROUND(AVERAGE(AD1070:AD1074),2),
IF(AND(O1070="Tend. central",Q1070&gt;0.25),ROUND(MEDIAN(AD1070:AD1074),2))))))))</f>
        <v/>
      </c>
      <c r="S1070" s="234" t="str">
        <f t="shared" ref="S1070" si="3797" xml:space="preserve">
IF(T1070&lt;&gt;"Preenchimento correto","",
IF(O1070="","",
IF(P1070="","",
IF(P1070=0,"",
IF(OR(G1070="",R1070=""),"",
G1070*R1070)))))</f>
        <v/>
      </c>
      <c r="T1070" s="236" t="str">
        <f t="shared" ref="T1070" si="3798" xml:space="preserve">
IF(AND(A1070="",B1070="",I1070="",I1071="",I1072="",I1073="",I1074="",K1070="",K1071="",K1072="",K1073="",K1074="",L1070="",L1071="",L1072="",L1073="",L1074="",M1070="",M1071="",M1072="",M1073="",M1074="",O1070=""),"",
IF(A1070="","Preenchimento incompleto: falta informar o ID SEC - B01.01",
IF(AND(A1070&lt;&gt;"",B1070&lt;&gt;"",I1070="",I1071="",I1072="",I1073="",I1074="",K1070="",K1071="",K1072="",K1073="",K1074="",L1070="",L1071="",L1072="",L1073="",L1074="",M1070="",M1071="",M1072="",M1073="",M1074="",O1070=""),"Preenchimento incompleto: item sem nenhuma informação de empresa e preço e fonte de preço e validade do orçamento e modalidade de cálculo - B02.01",
IF(AND(B1070="",OR(I1070&lt;&gt;"",I1071&lt;&gt;"",I1072&lt;&gt;"",I1073&lt;&gt;"",I1074&lt;&gt;"",K1070&lt;&gt;"",K1071&lt;&gt;"",K1072&lt;&gt;"",K1073&lt;&gt;"",K1074&lt;&gt;"",L1070&lt;&gt;"",L1071&lt;&gt;"",L1072&lt;&gt;"",L1073&lt;&gt;"",L1074&lt;&gt;"",M1070&lt;&gt;"",M1071&lt;&gt;"",M1072&lt;&gt;"",M1073&lt;&gt;"",M1074&lt;&gt;"",O1070&lt;&gt;"")),"Erro: há empresa(s) e/ou preço(s) e/ou fonte(s) de preço e/ou validade(s) do orçamento e/ou modalidade de cálculo informados para item inexistente - B03.01",
IF(AND(I1070&lt;&gt;"",OR(K1070="",L1070="",M1070="",O1070="")),"Preenchimento incompleto: empresa sem preço e(ou) fonte de preço e(ou) validade do orçamento e(ou) modalidade de cálculo associados - B04.01",
IF(AND(I1071&lt;&gt;"",OR(K1071="",L1071="",M1071="",O1070="")),"Preenchimento incompleto: empresa sem preço e(ou) fonte de preço e(ou) validade do orçamento e(ou) modalidade de cálculo associados - B04.02",
IF(AND(I1072&lt;&gt;"",OR(K1072="",L1072="",M1072="",O1070="")),"Preenchimento incompleto: empresa sem preço e(ou) fonte de preço e(ou) validade do orçamento e(ou) modalidade de cálculo associados - B04.03",
IF(AND(I1073&lt;&gt;"",OR(K1073="",L1073="",M1073="",O1070="")),"Preenchimento incompleto: empresa sem preço e(ou) fonte de preço e(ou) validade do orçamento e(ou) modalidade de cálculo associados - B04.04",
IF(AND(I1074&lt;&gt;"",OR(K1074="",L1074="",M1074="",O1070="")),"Preenchimento incompleto: empresa sem preço e(ou) fonte de preço e(ou) validade do orçamento e(ou) modalidade de cálculo associados - B04.05",
IF(AND(K1070&lt;&gt;"",OR(I1070="",L1070="",M1070="",O1070="")),"Preenchimento incompleto: preço sem empresa e(ou) fonte do preço associados e(ou) validade do orçamento e(ou) modalidade de cálculo associados - B05.01",
IF(AND(K1071&lt;&gt;"",OR(I1071="",L1071="",M1071="",O1070="")),"Preenchimento incompleto: preço sem empresa e(ou) fonte do preço associados e(ou) validade do orçamento e(ou) modalidade de cálculo associados - B05.02",
IF(AND(K1072&lt;&gt;"",OR(I1072="",L1072="",M1072="",O1070="")),"Preenchimento incompleto: preço sem empresa e(ou) fonte do preço associados e(ou) validade do orçamento e(ou) modalidade de cálculo associados - B05.03",
IF(AND(K1073&lt;&gt;"",OR(I1073="",L1073="",M1073="",O1070="")),"Preenchimento incompleto: preço sem empresa e(ou) fonte do preço associados e(ou) validade do orçamento e(ou) modalidade de cálculo associados - B05.04",
IF(AND(K1074&lt;&gt;"",OR(I1074="",L1074="",M1074="",O1070="")),"Preenchimento incompleto: preço sem empresa e(ou) fonte do preço associados e(ou) validade do orçamento e(ou) modalidade de cálculo associados - B05.05",
IF(AND(L1070&lt;&gt;"",OR(K1070="",I1070="",M1070="",O1070="")),"Preenchimento incompleto: fonte do preço sem empresa e(ou) preço associados e(ou) validade do orçamento e(ou) modalidade de cálculo associados - B06.01",
IF(AND(L1071&lt;&gt;"",OR(K1071="",I1071="",M1071="",O1070="")),"Preenchimento incompleto: fonte do preço sem empresa e(ou) preço associados e(ou) validade do orçamento e(ou) modalidade de cálculo associados - B06.02",
IF(AND(L1072&lt;&gt;"",OR(K1072="",I1072="",M1072="",O1070="")),"Preenchimento incompleto: fonte do preço sem empresa e(ou) preço associados e(ou) validade do orçamento e(ou) modalidade de cálculo associados - B06.03",
IF(AND(L1073&lt;&gt;"",OR(K1073="",I1073="",M1073="",O1070="")),"Preenchimento incompleto: fonte do preço sem empresa e(ou) preço associados e(ou) validade do orçamento e(ou) modalidade de cálculo associados - B06.04",
IF(AND(L1074&lt;&gt;"",OR(K1074="",I1074="",M1074="",O1070="")),"Preenchimento incompleto: fonte do preço sem empresa e(ou) preço associados e(ou) validade do orçamento e(ou) modalidade de cálculo associados - B06.05",
IF(AND(M1070&lt;&gt;"",OR(K1070="",I1070="",L1070="",O1070="")),"Preenchimento incompleto: validade do orçamento sem empresa e(ou) preço associados e(ou) fonte do preço e(ou) modalidade de cálculo associados - B07.01",
IF(AND(M1071&lt;&gt;"",OR(K1071="",I1071="",L1071="",O1070="")),"Preenchimento incompleto: validade do orçamento sem empresa e(ou) preço associados e(ou) fonte do preço e(ou) modalidade de cálculo associados - B07.02",
IF(AND(M1072&lt;&gt;"",OR(K1072="",I1072="",L1072="",O1070="")),"Preenchimento incompleto: validade do orçamento sem empresa e(ou) preço associados e(ou) fonte do preço e(ou) modalidade de cálculo associados - B07.03",
IF(AND(M1073&lt;&gt;"",OR(K1073="",I1073="",L1073="",O1070="")),"Preenchimento incompleto: validade do orçamento sem empresa e(ou) preço associados e(ou) fonte do preço e(ou) modalidade de cálculo associados - B07.04",
IF(AND(M1074&lt;&gt;"",OR(K1074="",I1074="",L1074="",O1070="")),"Preenchimento incompleto: validade do orçamento sem empresa e(ou) preço associados e(ou) fonte do preço e(ou) modalidade de cálculo associados - B07.05",
IF(O1070="","Preenchimento incompleto: modalidade de cálculo não informada - B08.01",
IF(V1070="Erro: há repetição de empresa de mídia especializada para o item sendo precificado - B09.01a05","Erro: há repetição de empresa de mídia especializada para o item sendo precificado - B09.01a05",
IF(W1070="Erro: há repetição de empresa de orçamento de empresa para o item sendo precificado - B10.01a05","Erro: há repetição de empresa de orçamento de empresa para o item sendo precificado - B10.01a05",
IF(X1070="Erro: a fonte de preços informada é incompatível com compras governamentais - B11.01a05","Erro: a fonte de preços informada é incompatível com compras governamentais - B11.01a05",
IF(Y1070="Erro: a fonte de preços informada é incompatível com compras governamentais - B12.01a05","Erro: a fonte de preços informada é incompatível com compras governamentais - B12.01a05",
IF(Z1070="Erro: há linhas sendo puladas - B13.01a04","Erro: há linhas sendo puladas - B13.01a04",
IF(AA1070="Erro: há linhas sendo puladas - B14.01a05","Erro: há linhas sendo puladas - B14.01a05",
IF(AB1070="Erro: há linhas sendo puladas - B15.01a05","Erro: há linhas sendo puladas - B15.01a05",
IF(AC1070="Erro: há linhas sendo puladas - B16.01a05","Erro: há linhas sendo puladas - B16.01a05",
IF(AND(P1070&lt;&gt;"",P1070=0),"Preenchimento incompleto: número de propostas válidas igual a zero - B17.01",
"Preenchimento correto"))))))))))))))))))))))))))))))))))</f>
        <v/>
      </c>
      <c r="U1070" s="23"/>
      <c r="V1070" s="121" t="str">
        <f t="shared" ref="V1070" si="3799" xml:space="preserve">
IF(COUNTIFS(I1070:I1074,I1070,L1070:L1074,"=Mídia especializada")&gt;1,"Erro: há repetição de empresa de mídia especializada para o item sendo precificado - B09.01a05",
IF(COUNTIFS(I1070:I1074,I1071,L1070:L1074,"=Mídia especializada")&gt;1,"Erro: há repetição de empresa de mídia especializada para o item sendo precificado - B09.01a05",
IF(COUNTIFS(I1070:I1074,I1072,L1070:L1074,"=Mídia especializada")&gt;1,"Erro: há repetição de empresa de mídia especializada para o item sendo precificado - B09.01a05",
IF(COUNTIFS(I1070:I1074,I1073,L1070:L1074,"=Mídia especializada")&gt;1,"Erro: há repetição de empresa de mídia especializada para o item sendo precificado - B09.01a05",
IF(COUNTIFS(I1070:I1074,I1074,L1070:L1074,"=Mídia especializada")&gt;1,"Erro: há repetição de empresa de mídia especializada para o item sendo precificado - B09.01a05",
"***")))))</f>
        <v>***</v>
      </c>
      <c r="W1070" s="119" t="str">
        <f t="shared" ref="W1070" si="3800" xml:space="preserve">
IF(COUNTIFS(I1070:I1074,I1070,L1070:L1074,"=Orçamento de empresa")&gt;1,"Erro: há repetição de empresa de orçamento de empresa para o item sendo precificado - B10.01a05",
IF(COUNTIFS(I1070:I1074,I1071,L1070:L1074,"=Orçamento de empresa")&gt;1,"Erro: há repetição de empresa de orçamento de empresa para o item sendo precificado - B10.01a05",
IF(COUNTIFS(I1070:I1074,I1072,L1070:L1074,"=Orçamento de empresa")&gt;1,"Erro: há repetição de empresa de orçamento de empresa para o item sendo precificado - B10.01a05",
IF(COUNTIFS(I1070:I1074,I1073,L1070:L1074,"=Orçamento de empresa")&gt;1,"Erro: há repetição de empresa de orçamento de empresa para o item sendo precificado - B10.01a05",
IF(COUNTIFS(I1070:I1074,I1074,L1070:L1074,"=Orçamento de empresa")&gt;1,"Erro: há repetição de empresa de orçamento de empresa para o item sendo precificado - B10.01a05",
"***")))))</f>
        <v>***</v>
      </c>
      <c r="X1070" s="119" t="str">
        <f t="shared" ref="X1070" si="3801" xml:space="preserve">
IF(AND(I1070="Compras governamentais",K1070&lt;&gt;"",L1070="Orçamento de empresa"),"Erro: a fonte de preços informada é incompatível com compras governamentais - B11.01a05",
IF(AND(I1071="Compras governamentais",K1071&lt;&gt;"",L1071="Orçamento de empresa"),"Erro: a fonte de preços informada é incompatível com compras governamentais - B11.01a05",
IF(AND(I1072="Compras governamentais",K1072&lt;&gt;"",L1072="Orçamento de empresa"),"Erro: a fonte de preços informada é incompatível com compras governamentais - B11.01a05",
IF(AND(I1073="Compras governamentais",K1073&lt;&gt;"",L1073="Orçamento de empresa"),"Erro: a fonte de preços informada é incompatível com compras governamentais - B11.01a05",
IF(AND(I1074="Compras governamentais",K1074&lt;&gt;"",L1074="Orçamento de empresa"),"Erro: a fonte de preços informada é incompatível com compras governamentais - B11.01a05",
"***")))))</f>
        <v>***</v>
      </c>
      <c r="Y1070" s="119" t="str">
        <f t="shared" ref="Y1070" si="3802" xml:space="preserve">
IF(AND(I1070="Compras governamentais",K1070&lt;&gt;"",L1070="Mídia especializada"),"Erro: a fonte de preços informada é incompatível com compras governamentais - B12.01a05",
IF(AND(I1071="Compras governamentais",K1071&lt;&gt;"",L1071="Mídia especializada"),"Erro: a fonte de preços informada é incompatível com compras governamentais - B12.01a05",
IF(AND(I1072="Compras governamentais",K1072&lt;&gt;"",L1072="Mídia especializada"),"Erro: a fonte de preços informada é incompatível com compras governamentais - B12.01a05",
IF(AND(I1073="Compras governamentais",K1073&lt;&gt;"",L1073="Mídia especializada"),"Erro: a fonte de preços informada é incompatível com compras governamentais - B12.01a05",
IF(AND(I1074="Compras governamentais",K1074&lt;&gt;"",L1074="Mídia especializada"),"Erro: a fonte de preços informada é incompatível com compras governamentais - B12.01a05",
"***")))))</f>
        <v>***</v>
      </c>
      <c r="Z1070" s="119" t="str">
        <f t="shared" ref="Z1070" si="3803" xml:space="preserve">
IF(AND(I1071&lt;&gt;"",OR(I1070="")),"Erro: há linhas sendo puladas - B13.01a04",
IF(AND(I1072&lt;&gt;"",OR(I1070="",I1071="")),"Erro: há linhas sendo puladas - B13.01a04",
IF(AND(I1073&lt;&gt;"",OR(I1070="",I1071="",I1072="")),"Erro: há linhas sendo puladas - B13.01a04",
IF(AND(I1074&lt;&gt;"",OR(I1070="",I1071="",I1072="",I1073="")),"Erro: há linhas sendo puladas - B13.01a04",
"***"))))</f>
        <v>***</v>
      </c>
      <c r="AA1070" s="119" t="str">
        <f t="shared" ref="AA1070" si="3804" xml:space="preserve">
IF(AND(K1071&lt;&gt;"",OR(K1070="")),"Erro: há linhas sendo puladas - B14.01a05",
IF(AND(K1072&lt;&gt;"",OR(K1070="",K1071="")),"Erro: há linhas sendo puladas - B14.01a05",
IF(AND(K1073&lt;&gt;"",OR(K1070="",K1071="",K1072="")),"Erro: há linhas sendo puladas - B14.01a05",
IF(AND(K1074&lt;&gt;"",OR(K1070="",K1071="",K1072="",K1073="")),"Erro: há linhas sendo puladas - B14.01a05",
"***"))))</f>
        <v>***</v>
      </c>
      <c r="AB1070" s="119" t="str">
        <f t="shared" ref="AB1070" si="3805" xml:space="preserve">
IF(AND(L1071&lt;&gt;"",OR(L1070="")),"Erro: há linhas sendo puladas - B15.01a05",
IF(AND(L1072&lt;&gt;"",OR(L1070="",L1071="")),"Erro: há linhas sendo puladas - B15.01a05",
IF(AND(L1073&lt;&gt;"",OR(L1070="",L1071="",L1072="")),"Erro: há linhas sendo puladas - B15.01a05",
IF(AND(L1074&lt;&gt;"",OR(L1070="",L1071="",L1072="",L1073="")),"Erro: há linhas sendo puladas - B15.01a05",
"***"))))</f>
        <v>***</v>
      </c>
      <c r="AC1070" s="119" t="str">
        <f t="shared" ref="AC1070" si="3806" xml:space="preserve">
IF(AND(M1071&lt;&gt;"",OR(M1070="")),"Erro: há linhas sendo puladas - B16.01a05",
IF(AND(M1072&lt;&gt;"",OR(M1070="",M1071="")),"Erro: há linhas sendo puladas - B16.01a05",
IF(AND(M1073&lt;&gt;"",OR(M1070="",M1071="",M1072="")),"Erro: há linhas sendo puladas - B16.01a05",
IF(AND(M1074&lt;&gt;"",OR(M1070="",M1071="",M1072="",M1073="")),"Erro: há linhas sendo puladas - B16.01a05",
"***"))))</f>
        <v>***</v>
      </c>
      <c r="AD1070" s="131" t="str">
        <f t="shared" ref="AD1070" si="3807" xml:space="preserve">
IF(T1070&lt;&gt;"Preenchimento correto","",
IF(K1070="","",
IF(M1070="Não válido","",
K1070)))</f>
        <v/>
      </c>
    </row>
    <row r="1071" spans="1:30" ht="15" customHeight="1">
      <c r="A1071" s="291"/>
      <c r="B1071" s="216"/>
      <c r="C1071" s="217"/>
      <c r="D1071" s="218"/>
      <c r="E1071" s="219"/>
      <c r="F1071" s="220"/>
      <c r="G1071" s="221"/>
      <c r="H1071" s="35">
        <v>2</v>
      </c>
      <c r="I1071" s="172"/>
      <c r="J1071" s="36" t="str">
        <f xml:space="preserve">
IF(I1071="","",
VLOOKUP(I1071,'BD EMPRES'!$B$8:$C$507,2,FALSE))</f>
        <v/>
      </c>
      <c r="K1071" s="178"/>
      <c r="L1071" s="179"/>
      <c r="M1071" s="179"/>
      <c r="N1071" s="180"/>
      <c r="O1071" s="223"/>
      <c r="P1071" s="228"/>
      <c r="Q1071" s="230"/>
      <c r="R1071" s="232"/>
      <c r="S1071" s="234"/>
      <c r="T1071" s="236"/>
      <c r="U1071" s="23"/>
      <c r="V1071" s="122"/>
      <c r="W1071" s="118"/>
      <c r="X1071" s="118"/>
      <c r="Y1071" s="118"/>
      <c r="Z1071" s="118"/>
      <c r="AA1071" s="118"/>
      <c r="AB1071" s="118"/>
      <c r="AC1071" s="118"/>
      <c r="AD1071" s="132" t="str">
        <f t="shared" ref="AD1071" si="3808" xml:space="preserve">
IF(T1070&lt;&gt;"Preenchimento correto","",
IF(K1071="","",
IF(M1071="Não válido","",
K1071)))</f>
        <v/>
      </c>
    </row>
    <row r="1072" spans="1:30" ht="15" customHeight="1">
      <c r="A1072" s="291"/>
      <c r="B1072" s="216"/>
      <c r="C1072" s="217"/>
      <c r="D1072" s="218"/>
      <c r="E1072" s="219"/>
      <c r="F1072" s="220"/>
      <c r="G1072" s="221"/>
      <c r="H1072" s="35">
        <v>3</v>
      </c>
      <c r="I1072" s="172"/>
      <c r="J1072" s="36" t="str">
        <f xml:space="preserve">
IF(I1072="","",
VLOOKUP(I1072,'BD EMPRES'!$B$8:$C$507,2,FALSE))</f>
        <v/>
      </c>
      <c r="K1072" s="178"/>
      <c r="L1072" s="179"/>
      <c r="M1072" s="179"/>
      <c r="N1072" s="180"/>
      <c r="O1072" s="223"/>
      <c r="P1072" s="228"/>
      <c r="Q1072" s="230"/>
      <c r="R1072" s="232"/>
      <c r="S1072" s="234"/>
      <c r="T1072" s="236"/>
      <c r="U1072" s="23"/>
      <c r="V1072" s="122"/>
      <c r="W1072" s="118"/>
      <c r="X1072" s="118"/>
      <c r="Y1072" s="118"/>
      <c r="Z1072" s="118"/>
      <c r="AA1072" s="118"/>
      <c r="AB1072" s="118"/>
      <c r="AC1072" s="118"/>
      <c r="AD1072" s="132" t="str">
        <f t="shared" ref="AD1072" si="3809" xml:space="preserve">
IF(T1070&lt;&gt;"Preenchimento correto","",
IF(K1072="","",
IF(M1072="Não válido","",
K1072)))</f>
        <v/>
      </c>
    </row>
    <row r="1073" spans="1:30" ht="15" customHeight="1">
      <c r="A1073" s="291"/>
      <c r="B1073" s="216"/>
      <c r="C1073" s="217"/>
      <c r="D1073" s="218"/>
      <c r="E1073" s="219"/>
      <c r="F1073" s="220"/>
      <c r="G1073" s="221"/>
      <c r="H1073" s="35">
        <v>4</v>
      </c>
      <c r="I1073" s="172"/>
      <c r="J1073" s="36" t="str">
        <f xml:space="preserve">
IF(I1073="","",
VLOOKUP(I1073,'BD EMPRES'!$B$8:$C$507,2,FALSE))</f>
        <v/>
      </c>
      <c r="K1073" s="178"/>
      <c r="L1073" s="179"/>
      <c r="M1073" s="179"/>
      <c r="N1073" s="180"/>
      <c r="O1073" s="223"/>
      <c r="P1073" s="228"/>
      <c r="Q1073" s="230"/>
      <c r="R1073" s="232"/>
      <c r="S1073" s="234"/>
      <c r="T1073" s="236"/>
      <c r="U1073" s="23"/>
      <c r="V1073" s="122"/>
      <c r="W1073" s="118"/>
      <c r="X1073" s="118"/>
      <c r="Y1073" s="118"/>
      <c r="Z1073" s="118"/>
      <c r="AA1073" s="118"/>
      <c r="AB1073" s="118"/>
      <c r="AC1073" s="118"/>
      <c r="AD1073" s="132" t="str">
        <f t="shared" ref="AD1073" si="3810" xml:space="preserve">
IF(T1070&lt;&gt;"Preenchimento correto","",
IF(K1073="","",
IF(M1073="Não válido","",
K1073)))</f>
        <v/>
      </c>
    </row>
    <row r="1074" spans="1:30" ht="15" customHeight="1">
      <c r="A1074" s="292"/>
      <c r="B1074" s="216"/>
      <c r="C1074" s="217"/>
      <c r="D1074" s="218"/>
      <c r="E1074" s="219"/>
      <c r="F1074" s="220"/>
      <c r="G1074" s="221"/>
      <c r="H1074" s="37">
        <v>5</v>
      </c>
      <c r="I1074" s="172"/>
      <c r="J1074" s="38" t="str">
        <f xml:space="preserve">
IF(I1074="","",
VLOOKUP(I1074,'BD EMPRES'!$B$8:$C$507,2,FALSE))</f>
        <v/>
      </c>
      <c r="K1074" s="183"/>
      <c r="L1074" s="181"/>
      <c r="M1074" s="181"/>
      <c r="N1074" s="182"/>
      <c r="O1074" s="224"/>
      <c r="P1074" s="228"/>
      <c r="Q1074" s="230"/>
      <c r="R1074" s="232"/>
      <c r="S1074" s="234"/>
      <c r="T1074" s="236"/>
      <c r="U1074" s="23"/>
      <c r="V1074" s="133"/>
      <c r="W1074" s="134"/>
      <c r="X1074" s="134"/>
      <c r="Y1074" s="134"/>
      <c r="Z1074" s="134"/>
      <c r="AA1074" s="134"/>
      <c r="AB1074" s="134"/>
      <c r="AC1074" s="134"/>
      <c r="AD1074" s="135" t="str">
        <f t="shared" ref="AD1074" si="3811" xml:space="preserve">
IF(T1070&gt;"Preenchimento correto","",
IF(K1074="","",
IF(M1074="Não válido","",
K1074)))</f>
        <v/>
      </c>
    </row>
    <row r="1075" spans="1:30" ht="15" customHeight="1">
      <c r="A1075" s="290"/>
      <c r="B1075" s="216" t="str">
        <f>IF(OR('BD ITEM'!$Q225&lt;&gt;"Preenchimento correto"),"",'BD ITEM'!B225)</f>
        <v/>
      </c>
      <c r="C1075" s="217" t="str">
        <f>IF(OR('BD ITEM'!$Q225&lt;&gt;"Preenchimento correto"),"",'BD ITEM'!C225)</f>
        <v/>
      </c>
      <c r="D1075" s="218" t="str">
        <f>IF(OR('BD ITEM'!$Q225&lt;&gt;"Preenchimento correto"),"",'BD ITEM'!D225)</f>
        <v/>
      </c>
      <c r="E1075" s="219" t="str">
        <f>IF(OR('BD ITEM'!$Q225&lt;&gt;"Preenchimento correto"),"",'BD ITEM'!J225)</f>
        <v/>
      </c>
      <c r="F1075" s="220" t="str">
        <f>IF(OR('BD ITEM'!$Q225&lt;&gt;"Preenchimento correto"),"",'BD ITEM'!K225)</f>
        <v/>
      </c>
      <c r="G1075" s="221" t="str">
        <f>IF(OR('BD ITEM'!$Q225&lt;&gt;"Preenchimento correto"),"",'BD ITEM'!L225)</f>
        <v/>
      </c>
      <c r="H1075" s="39">
        <v>1</v>
      </c>
      <c r="I1075" s="173"/>
      <c r="J1075" s="34" t="str">
        <f xml:space="preserve">
IF(I1075="","",
VLOOKUP(I1075,'BD EMPRES'!$B$8:$C$507,2,FALSE))</f>
        <v/>
      </c>
      <c r="K1075" s="175"/>
      <c r="L1075" s="176"/>
      <c r="M1075" s="176"/>
      <c r="N1075" s="177"/>
      <c r="O1075" s="222"/>
      <c r="P1075" s="228" t="str">
        <f t="shared" ref="P1075" si="3812" xml:space="preserve">
IF(AND(K1075="",K1076="",K1077="",K1078="",K1079=""),"",
COUNTIFS(K1075:K1079,"&lt;&gt;""",M1075:M1079,"=Válido"))</f>
        <v/>
      </c>
      <c r="Q1075" s="230" t="str">
        <f t="shared" ref="Q1075" si="3813" xml:space="preserve">
IF(T1075&lt;&gt;"Preenchimento correto","",
IF(P1075=1,0,
IF(P1075=0,"",
IF(P1075="","",
ROUND(_xlfn.STDEV.S(AD1075:AD1079)/AVERAGE(AD1075:AD1079),4)))))</f>
        <v/>
      </c>
      <c r="R1075" s="232" t="str">
        <f t="shared" ref="R1075" si="3814" xml:space="preserve">
IF(T1075&lt;&gt;"Preenchimento correto","",
IF(P1075="","",
IF(P1075=0,"",
IF(O1075="","",
IF(O1075="Menor valor",MIN(AD1075:AD1079),
IF(AND(O1075="Tend. central",Q1075&lt;=0.25),ROUND(AVERAGE(AD1075:AD1079),2),
IF(AND(O1075="Tend. central",Q1075&gt;0.25),ROUND(MEDIAN(AD1075:AD1079),2))))))))</f>
        <v/>
      </c>
      <c r="S1075" s="234" t="str">
        <f t="shared" ref="S1075" si="3815" xml:space="preserve">
IF(T1075&lt;&gt;"Preenchimento correto","",
IF(O1075="","",
IF(P1075="","",
IF(P1075=0,"",
IF(OR(G1075="",R1075=""),"",
G1075*R1075)))))</f>
        <v/>
      </c>
      <c r="T1075" s="236" t="str">
        <f t="shared" ref="T1075" si="3816" xml:space="preserve">
IF(AND(A1075="",B1075="",I1075="",I1076="",I1077="",I1078="",I1079="",K1075="",K1076="",K1077="",K1078="",K1079="",L1075="",L1076="",L1077="",L1078="",L1079="",M1075="",M1076="",M1077="",M1078="",M1079="",O1075=""),"",
IF(A1075="","Preenchimento incompleto: falta informar o ID SEC - B01.01",
IF(AND(A1075&lt;&gt;"",B1075&lt;&gt;"",I1075="",I1076="",I1077="",I1078="",I1079="",K1075="",K1076="",K1077="",K1078="",K1079="",L1075="",L1076="",L1077="",L1078="",L1079="",M1075="",M1076="",M1077="",M1078="",M1079="",O1075=""),"Preenchimento incompleto: item sem nenhuma informação de empresa e preço e fonte de preço e validade do orçamento e modalidade de cálculo - B02.01",
IF(AND(B1075="",OR(I1075&lt;&gt;"",I1076&lt;&gt;"",I1077&lt;&gt;"",I1078&lt;&gt;"",I1079&lt;&gt;"",K1075&lt;&gt;"",K1076&lt;&gt;"",K1077&lt;&gt;"",K1078&lt;&gt;"",K1079&lt;&gt;"",L1075&lt;&gt;"",L1076&lt;&gt;"",L1077&lt;&gt;"",L1078&lt;&gt;"",L1079&lt;&gt;"",M1075&lt;&gt;"",M1076&lt;&gt;"",M1077&lt;&gt;"",M1078&lt;&gt;"",M1079&lt;&gt;"",O1075&lt;&gt;"")),"Erro: há empresa(s) e/ou preço(s) e/ou fonte(s) de preço e/ou validade(s) do orçamento e/ou modalidade de cálculo informados para item inexistente - B03.01",
IF(AND(I1075&lt;&gt;"",OR(K1075="",L1075="",M1075="",O1075="")),"Preenchimento incompleto: empresa sem preço e(ou) fonte de preço e(ou) validade do orçamento e(ou) modalidade de cálculo associados - B04.01",
IF(AND(I1076&lt;&gt;"",OR(K1076="",L1076="",M1076="",O1075="")),"Preenchimento incompleto: empresa sem preço e(ou) fonte de preço e(ou) validade do orçamento e(ou) modalidade de cálculo associados - B04.02",
IF(AND(I1077&lt;&gt;"",OR(K1077="",L1077="",M1077="",O1075="")),"Preenchimento incompleto: empresa sem preço e(ou) fonte de preço e(ou) validade do orçamento e(ou) modalidade de cálculo associados - B04.03",
IF(AND(I1078&lt;&gt;"",OR(K1078="",L1078="",M1078="",O1075="")),"Preenchimento incompleto: empresa sem preço e(ou) fonte de preço e(ou) validade do orçamento e(ou) modalidade de cálculo associados - B04.04",
IF(AND(I1079&lt;&gt;"",OR(K1079="",L1079="",M1079="",O1075="")),"Preenchimento incompleto: empresa sem preço e(ou) fonte de preço e(ou) validade do orçamento e(ou) modalidade de cálculo associados - B04.05",
IF(AND(K1075&lt;&gt;"",OR(I1075="",L1075="",M1075="",O1075="")),"Preenchimento incompleto: preço sem empresa e(ou) fonte do preço associados e(ou) validade do orçamento e(ou) modalidade de cálculo associados - B05.01",
IF(AND(K1076&lt;&gt;"",OR(I1076="",L1076="",M1076="",O1075="")),"Preenchimento incompleto: preço sem empresa e(ou) fonte do preço associados e(ou) validade do orçamento e(ou) modalidade de cálculo associados - B05.02",
IF(AND(K1077&lt;&gt;"",OR(I1077="",L1077="",M1077="",O1075="")),"Preenchimento incompleto: preço sem empresa e(ou) fonte do preço associados e(ou) validade do orçamento e(ou) modalidade de cálculo associados - B05.03",
IF(AND(K1078&lt;&gt;"",OR(I1078="",L1078="",M1078="",O1075="")),"Preenchimento incompleto: preço sem empresa e(ou) fonte do preço associados e(ou) validade do orçamento e(ou) modalidade de cálculo associados - B05.04",
IF(AND(K1079&lt;&gt;"",OR(I1079="",L1079="",M1079="",O1075="")),"Preenchimento incompleto: preço sem empresa e(ou) fonte do preço associados e(ou) validade do orçamento e(ou) modalidade de cálculo associados - B05.05",
IF(AND(L1075&lt;&gt;"",OR(K1075="",I1075="",M1075="",O1075="")),"Preenchimento incompleto: fonte do preço sem empresa e(ou) preço associados e(ou) validade do orçamento e(ou) modalidade de cálculo associados - B06.01",
IF(AND(L1076&lt;&gt;"",OR(K1076="",I1076="",M1076="",O1075="")),"Preenchimento incompleto: fonte do preço sem empresa e(ou) preço associados e(ou) validade do orçamento e(ou) modalidade de cálculo associados - B06.02",
IF(AND(L1077&lt;&gt;"",OR(K1077="",I1077="",M1077="",O1075="")),"Preenchimento incompleto: fonte do preço sem empresa e(ou) preço associados e(ou) validade do orçamento e(ou) modalidade de cálculo associados - B06.03",
IF(AND(L1078&lt;&gt;"",OR(K1078="",I1078="",M1078="",O1075="")),"Preenchimento incompleto: fonte do preço sem empresa e(ou) preço associados e(ou) validade do orçamento e(ou) modalidade de cálculo associados - B06.04",
IF(AND(L1079&lt;&gt;"",OR(K1079="",I1079="",M1079="",O1075="")),"Preenchimento incompleto: fonte do preço sem empresa e(ou) preço associados e(ou) validade do orçamento e(ou) modalidade de cálculo associados - B06.05",
IF(AND(M1075&lt;&gt;"",OR(K1075="",I1075="",L1075="",O1075="")),"Preenchimento incompleto: validade do orçamento sem empresa e(ou) preço associados e(ou) fonte do preço e(ou) modalidade de cálculo associados - B07.01",
IF(AND(M1076&lt;&gt;"",OR(K1076="",I1076="",L1076="",O1075="")),"Preenchimento incompleto: validade do orçamento sem empresa e(ou) preço associados e(ou) fonte do preço e(ou) modalidade de cálculo associados - B07.02",
IF(AND(M1077&lt;&gt;"",OR(K1077="",I1077="",L1077="",O1075="")),"Preenchimento incompleto: validade do orçamento sem empresa e(ou) preço associados e(ou) fonte do preço e(ou) modalidade de cálculo associados - B07.03",
IF(AND(M1078&lt;&gt;"",OR(K1078="",I1078="",L1078="",O1075="")),"Preenchimento incompleto: validade do orçamento sem empresa e(ou) preço associados e(ou) fonte do preço e(ou) modalidade de cálculo associados - B07.04",
IF(AND(M1079&lt;&gt;"",OR(K1079="",I1079="",L1079="",O1075="")),"Preenchimento incompleto: validade do orçamento sem empresa e(ou) preço associados e(ou) fonte do preço e(ou) modalidade de cálculo associados - B07.05",
IF(O1075="","Preenchimento incompleto: modalidade de cálculo não informada - B08.01",
IF(V1075="Erro: há repetição de empresa de mídia especializada para o item sendo precificado - B09.01a05","Erro: há repetição de empresa de mídia especializada para o item sendo precificado - B09.01a05",
IF(W1075="Erro: há repetição de empresa de orçamento de empresa para o item sendo precificado - B10.01a05","Erro: há repetição de empresa de orçamento de empresa para o item sendo precificado - B10.01a05",
IF(X1075="Erro: a fonte de preços informada é incompatível com compras governamentais - B11.01a05","Erro: a fonte de preços informada é incompatível com compras governamentais - B11.01a05",
IF(Y1075="Erro: a fonte de preços informada é incompatível com compras governamentais - B12.01a05","Erro: a fonte de preços informada é incompatível com compras governamentais - B12.01a05",
IF(Z1075="Erro: há linhas sendo puladas - B13.01a04","Erro: há linhas sendo puladas - B13.01a04",
IF(AA1075="Erro: há linhas sendo puladas - B14.01a05","Erro: há linhas sendo puladas - B14.01a05",
IF(AB1075="Erro: há linhas sendo puladas - B15.01a05","Erro: há linhas sendo puladas - B15.01a05",
IF(AC1075="Erro: há linhas sendo puladas - B16.01a05","Erro: há linhas sendo puladas - B16.01a05",
IF(AND(P1075&lt;&gt;"",P1075=0),"Preenchimento incompleto: número de propostas válidas igual a zero - B17.01",
"Preenchimento correto"))))))))))))))))))))))))))))))))))</f>
        <v/>
      </c>
      <c r="U1075" s="23"/>
      <c r="V1075" s="121" t="str">
        <f t="shared" ref="V1075" si="3817" xml:space="preserve">
IF(COUNTIFS(I1075:I1079,I1075,L1075:L1079,"=Mídia especializada")&gt;1,"Erro: há repetição de empresa de mídia especializada para o item sendo precificado - B09.01a05",
IF(COUNTIFS(I1075:I1079,I1076,L1075:L1079,"=Mídia especializada")&gt;1,"Erro: há repetição de empresa de mídia especializada para o item sendo precificado - B09.01a05",
IF(COUNTIFS(I1075:I1079,I1077,L1075:L1079,"=Mídia especializada")&gt;1,"Erro: há repetição de empresa de mídia especializada para o item sendo precificado - B09.01a05",
IF(COUNTIFS(I1075:I1079,I1078,L1075:L1079,"=Mídia especializada")&gt;1,"Erro: há repetição de empresa de mídia especializada para o item sendo precificado - B09.01a05",
IF(COUNTIFS(I1075:I1079,I1079,L1075:L1079,"=Mídia especializada")&gt;1,"Erro: há repetição de empresa de mídia especializada para o item sendo precificado - B09.01a05",
"***")))))</f>
        <v>***</v>
      </c>
      <c r="W1075" s="119" t="str">
        <f t="shared" ref="W1075" si="3818" xml:space="preserve">
IF(COUNTIFS(I1075:I1079,I1075,L1075:L1079,"=Orçamento de empresa")&gt;1,"Erro: há repetição de empresa de orçamento de empresa para o item sendo precificado - B10.01a05",
IF(COUNTIFS(I1075:I1079,I1076,L1075:L1079,"=Orçamento de empresa")&gt;1,"Erro: há repetição de empresa de orçamento de empresa para o item sendo precificado - B10.01a05",
IF(COUNTIFS(I1075:I1079,I1077,L1075:L1079,"=Orçamento de empresa")&gt;1,"Erro: há repetição de empresa de orçamento de empresa para o item sendo precificado - B10.01a05",
IF(COUNTIFS(I1075:I1079,I1078,L1075:L1079,"=Orçamento de empresa")&gt;1,"Erro: há repetição de empresa de orçamento de empresa para o item sendo precificado - B10.01a05",
IF(COUNTIFS(I1075:I1079,I1079,L1075:L1079,"=Orçamento de empresa")&gt;1,"Erro: há repetição de empresa de orçamento de empresa para o item sendo precificado - B10.01a05",
"***")))))</f>
        <v>***</v>
      </c>
      <c r="X1075" s="119" t="str">
        <f t="shared" ref="X1075" si="3819" xml:space="preserve">
IF(AND(I1075="Compras governamentais",K1075&lt;&gt;"",L1075="Orçamento de empresa"),"Erro: a fonte de preços informada é incompatível com compras governamentais - B11.01a05",
IF(AND(I1076="Compras governamentais",K1076&lt;&gt;"",L1076="Orçamento de empresa"),"Erro: a fonte de preços informada é incompatível com compras governamentais - B11.01a05",
IF(AND(I1077="Compras governamentais",K1077&lt;&gt;"",L1077="Orçamento de empresa"),"Erro: a fonte de preços informada é incompatível com compras governamentais - B11.01a05",
IF(AND(I1078="Compras governamentais",K1078&lt;&gt;"",L1078="Orçamento de empresa"),"Erro: a fonte de preços informada é incompatível com compras governamentais - B11.01a05",
IF(AND(I1079="Compras governamentais",K1079&lt;&gt;"",L1079="Orçamento de empresa"),"Erro: a fonte de preços informada é incompatível com compras governamentais - B11.01a05",
"***")))))</f>
        <v>***</v>
      </c>
      <c r="Y1075" s="119" t="str">
        <f t="shared" ref="Y1075" si="3820" xml:space="preserve">
IF(AND(I1075="Compras governamentais",K1075&lt;&gt;"",L1075="Mídia especializada"),"Erro: a fonte de preços informada é incompatível com compras governamentais - B12.01a05",
IF(AND(I1076="Compras governamentais",K1076&lt;&gt;"",L1076="Mídia especializada"),"Erro: a fonte de preços informada é incompatível com compras governamentais - B12.01a05",
IF(AND(I1077="Compras governamentais",K1077&lt;&gt;"",L1077="Mídia especializada"),"Erro: a fonte de preços informada é incompatível com compras governamentais - B12.01a05",
IF(AND(I1078="Compras governamentais",K1078&lt;&gt;"",L1078="Mídia especializada"),"Erro: a fonte de preços informada é incompatível com compras governamentais - B12.01a05",
IF(AND(I1079="Compras governamentais",K1079&lt;&gt;"",L1079="Mídia especializada"),"Erro: a fonte de preços informada é incompatível com compras governamentais - B12.01a05",
"***")))))</f>
        <v>***</v>
      </c>
      <c r="Z1075" s="119" t="str">
        <f t="shared" ref="Z1075" si="3821" xml:space="preserve">
IF(AND(I1076&lt;&gt;"",OR(I1075="")),"Erro: há linhas sendo puladas - B13.01a04",
IF(AND(I1077&lt;&gt;"",OR(I1075="",I1076="")),"Erro: há linhas sendo puladas - B13.01a04",
IF(AND(I1078&lt;&gt;"",OR(I1075="",I1076="",I1077="")),"Erro: há linhas sendo puladas - B13.01a04",
IF(AND(I1079&lt;&gt;"",OR(I1075="",I1076="",I1077="",I1078="")),"Erro: há linhas sendo puladas - B13.01a04",
"***"))))</f>
        <v>***</v>
      </c>
      <c r="AA1075" s="119" t="str">
        <f t="shared" ref="AA1075" si="3822" xml:space="preserve">
IF(AND(K1076&lt;&gt;"",OR(K1075="")),"Erro: há linhas sendo puladas - B14.01a05",
IF(AND(K1077&lt;&gt;"",OR(K1075="",K1076="")),"Erro: há linhas sendo puladas - B14.01a05",
IF(AND(K1078&lt;&gt;"",OR(K1075="",K1076="",K1077="")),"Erro: há linhas sendo puladas - B14.01a05",
IF(AND(K1079&lt;&gt;"",OR(K1075="",K1076="",K1077="",K1078="")),"Erro: há linhas sendo puladas - B14.01a05",
"***"))))</f>
        <v>***</v>
      </c>
      <c r="AB1075" s="119" t="str">
        <f t="shared" ref="AB1075" si="3823" xml:space="preserve">
IF(AND(L1076&lt;&gt;"",OR(L1075="")),"Erro: há linhas sendo puladas - B15.01a05",
IF(AND(L1077&lt;&gt;"",OR(L1075="",L1076="")),"Erro: há linhas sendo puladas - B15.01a05",
IF(AND(L1078&lt;&gt;"",OR(L1075="",L1076="",L1077="")),"Erro: há linhas sendo puladas - B15.01a05",
IF(AND(L1079&lt;&gt;"",OR(L1075="",L1076="",L1077="",L1078="")),"Erro: há linhas sendo puladas - B15.01a05",
"***"))))</f>
        <v>***</v>
      </c>
      <c r="AC1075" s="119" t="str">
        <f t="shared" ref="AC1075" si="3824" xml:space="preserve">
IF(AND(M1076&lt;&gt;"",OR(M1075="")),"Erro: há linhas sendo puladas - B16.01a05",
IF(AND(M1077&lt;&gt;"",OR(M1075="",M1076="")),"Erro: há linhas sendo puladas - B16.01a05",
IF(AND(M1078&lt;&gt;"",OR(M1075="",M1076="",M1077="")),"Erro: há linhas sendo puladas - B16.01a05",
IF(AND(M1079&lt;&gt;"",OR(M1075="",M1076="",M1077="",M1078="")),"Erro: há linhas sendo puladas - B16.01a05",
"***"))))</f>
        <v>***</v>
      </c>
      <c r="AD1075" s="131" t="str">
        <f t="shared" ref="AD1075" si="3825" xml:space="preserve">
IF(T1075&lt;&gt;"Preenchimento correto","",
IF(K1075="","",
IF(M1075="Não válido","",
K1075)))</f>
        <v/>
      </c>
    </row>
    <row r="1076" spans="1:30" ht="15" customHeight="1">
      <c r="A1076" s="291"/>
      <c r="B1076" s="216"/>
      <c r="C1076" s="217"/>
      <c r="D1076" s="218"/>
      <c r="E1076" s="219"/>
      <c r="F1076" s="220"/>
      <c r="G1076" s="221"/>
      <c r="H1076" s="35">
        <v>2</v>
      </c>
      <c r="I1076" s="172"/>
      <c r="J1076" s="36" t="str">
        <f xml:space="preserve">
IF(I1076="","",
VLOOKUP(I1076,'BD EMPRES'!$B$8:$C$507,2,FALSE))</f>
        <v/>
      </c>
      <c r="K1076" s="178"/>
      <c r="L1076" s="179"/>
      <c r="M1076" s="179"/>
      <c r="N1076" s="180"/>
      <c r="O1076" s="223"/>
      <c r="P1076" s="228"/>
      <c r="Q1076" s="230"/>
      <c r="R1076" s="232"/>
      <c r="S1076" s="234"/>
      <c r="T1076" s="236"/>
      <c r="U1076" s="23"/>
      <c r="V1076" s="122"/>
      <c r="W1076" s="118"/>
      <c r="X1076" s="118"/>
      <c r="Y1076" s="118"/>
      <c r="Z1076" s="118"/>
      <c r="AA1076" s="118"/>
      <c r="AB1076" s="118"/>
      <c r="AC1076" s="118"/>
      <c r="AD1076" s="132" t="str">
        <f t="shared" ref="AD1076" si="3826" xml:space="preserve">
IF(T1075&lt;&gt;"Preenchimento correto","",
IF(K1076="","",
IF(M1076="Não válido","",
K1076)))</f>
        <v/>
      </c>
    </row>
    <row r="1077" spans="1:30" ht="15" customHeight="1">
      <c r="A1077" s="291"/>
      <c r="B1077" s="216"/>
      <c r="C1077" s="217"/>
      <c r="D1077" s="218"/>
      <c r="E1077" s="219"/>
      <c r="F1077" s="220"/>
      <c r="G1077" s="221"/>
      <c r="H1077" s="35">
        <v>3</v>
      </c>
      <c r="I1077" s="172"/>
      <c r="J1077" s="36" t="str">
        <f xml:space="preserve">
IF(I1077="","",
VLOOKUP(I1077,'BD EMPRES'!$B$8:$C$507,2,FALSE))</f>
        <v/>
      </c>
      <c r="K1077" s="178"/>
      <c r="L1077" s="179"/>
      <c r="M1077" s="179"/>
      <c r="N1077" s="180"/>
      <c r="O1077" s="223"/>
      <c r="P1077" s="228"/>
      <c r="Q1077" s="230"/>
      <c r="R1077" s="232"/>
      <c r="S1077" s="234"/>
      <c r="T1077" s="236"/>
      <c r="U1077" s="23"/>
      <c r="V1077" s="122"/>
      <c r="W1077" s="118"/>
      <c r="X1077" s="118"/>
      <c r="Y1077" s="118"/>
      <c r="Z1077" s="118"/>
      <c r="AA1077" s="118"/>
      <c r="AB1077" s="118"/>
      <c r="AC1077" s="118"/>
      <c r="AD1077" s="132" t="str">
        <f t="shared" ref="AD1077" si="3827" xml:space="preserve">
IF(T1075&lt;&gt;"Preenchimento correto","",
IF(K1077="","",
IF(M1077="Não válido","",
K1077)))</f>
        <v/>
      </c>
    </row>
    <row r="1078" spans="1:30" ht="15" customHeight="1">
      <c r="A1078" s="291"/>
      <c r="B1078" s="216"/>
      <c r="C1078" s="217"/>
      <c r="D1078" s="218"/>
      <c r="E1078" s="219"/>
      <c r="F1078" s="220"/>
      <c r="G1078" s="221"/>
      <c r="H1078" s="35">
        <v>4</v>
      </c>
      <c r="I1078" s="172"/>
      <c r="J1078" s="36" t="str">
        <f xml:space="preserve">
IF(I1078="","",
VLOOKUP(I1078,'BD EMPRES'!$B$8:$C$507,2,FALSE))</f>
        <v/>
      </c>
      <c r="K1078" s="178"/>
      <c r="L1078" s="179"/>
      <c r="M1078" s="179"/>
      <c r="N1078" s="180"/>
      <c r="O1078" s="223"/>
      <c r="P1078" s="228"/>
      <c r="Q1078" s="230"/>
      <c r="R1078" s="232"/>
      <c r="S1078" s="234"/>
      <c r="T1078" s="236"/>
      <c r="U1078" s="23"/>
      <c r="V1078" s="122"/>
      <c r="W1078" s="118"/>
      <c r="X1078" s="118"/>
      <c r="Y1078" s="118"/>
      <c r="Z1078" s="118"/>
      <c r="AA1078" s="118"/>
      <c r="AB1078" s="118"/>
      <c r="AC1078" s="118"/>
      <c r="AD1078" s="132" t="str">
        <f t="shared" ref="AD1078" si="3828" xml:space="preserve">
IF(T1075&lt;&gt;"Preenchimento correto","",
IF(K1078="","",
IF(M1078="Não válido","",
K1078)))</f>
        <v/>
      </c>
    </row>
    <row r="1079" spans="1:30" ht="15" customHeight="1">
      <c r="A1079" s="292"/>
      <c r="B1079" s="216"/>
      <c r="C1079" s="217"/>
      <c r="D1079" s="218"/>
      <c r="E1079" s="219"/>
      <c r="F1079" s="220"/>
      <c r="G1079" s="221"/>
      <c r="H1079" s="37">
        <v>5</v>
      </c>
      <c r="I1079" s="172"/>
      <c r="J1079" s="38" t="str">
        <f xml:space="preserve">
IF(I1079="","",
VLOOKUP(I1079,'BD EMPRES'!$B$8:$C$507,2,FALSE))</f>
        <v/>
      </c>
      <c r="K1079" s="183"/>
      <c r="L1079" s="181"/>
      <c r="M1079" s="181"/>
      <c r="N1079" s="182"/>
      <c r="O1079" s="224"/>
      <c r="P1079" s="228"/>
      <c r="Q1079" s="230"/>
      <c r="R1079" s="232"/>
      <c r="S1079" s="234"/>
      <c r="T1079" s="236"/>
      <c r="U1079" s="23"/>
      <c r="V1079" s="133"/>
      <c r="W1079" s="134"/>
      <c r="X1079" s="134"/>
      <c r="Y1079" s="134"/>
      <c r="Z1079" s="134"/>
      <c r="AA1079" s="134"/>
      <c r="AB1079" s="134"/>
      <c r="AC1079" s="134"/>
      <c r="AD1079" s="135" t="str">
        <f t="shared" ref="AD1079" si="3829" xml:space="preserve">
IF(T1075&gt;"Preenchimento correto","",
IF(K1079="","",
IF(M1079="Não válido","",
K1079)))</f>
        <v/>
      </c>
    </row>
    <row r="1080" spans="1:30" ht="15" customHeight="1">
      <c r="A1080" s="290"/>
      <c r="B1080" s="216" t="str">
        <f>IF(OR('BD ITEM'!$Q226&lt;&gt;"Preenchimento correto"),"",'BD ITEM'!B226)</f>
        <v/>
      </c>
      <c r="C1080" s="217" t="str">
        <f>IF(OR('BD ITEM'!$Q226&lt;&gt;"Preenchimento correto"),"",'BD ITEM'!C226)</f>
        <v/>
      </c>
      <c r="D1080" s="218" t="str">
        <f>IF(OR('BD ITEM'!$Q226&lt;&gt;"Preenchimento correto"),"",'BD ITEM'!D226)</f>
        <v/>
      </c>
      <c r="E1080" s="219" t="str">
        <f>IF(OR('BD ITEM'!$Q226&lt;&gt;"Preenchimento correto"),"",'BD ITEM'!J226)</f>
        <v/>
      </c>
      <c r="F1080" s="220" t="str">
        <f>IF(OR('BD ITEM'!$Q226&lt;&gt;"Preenchimento correto"),"",'BD ITEM'!K226)</f>
        <v/>
      </c>
      <c r="G1080" s="221" t="str">
        <f>IF(OR('BD ITEM'!$Q226&lt;&gt;"Preenchimento correto"),"",'BD ITEM'!L226)</f>
        <v/>
      </c>
      <c r="H1080" s="39">
        <v>1</v>
      </c>
      <c r="I1080" s="173"/>
      <c r="J1080" s="34" t="str">
        <f xml:space="preserve">
IF(I1080="","",
VLOOKUP(I1080,'BD EMPRES'!$B$8:$C$507,2,FALSE))</f>
        <v/>
      </c>
      <c r="K1080" s="175"/>
      <c r="L1080" s="176"/>
      <c r="M1080" s="176"/>
      <c r="N1080" s="177"/>
      <c r="O1080" s="222"/>
      <c r="P1080" s="228" t="str">
        <f t="shared" ref="P1080" si="3830" xml:space="preserve">
IF(AND(K1080="",K1081="",K1082="",K1083="",K1084=""),"",
COUNTIFS(K1080:K1084,"&lt;&gt;""",M1080:M1084,"=Válido"))</f>
        <v/>
      </c>
      <c r="Q1080" s="230" t="str">
        <f t="shared" ref="Q1080" si="3831" xml:space="preserve">
IF(T1080&lt;&gt;"Preenchimento correto","",
IF(P1080=1,0,
IF(P1080=0,"",
IF(P1080="","",
ROUND(_xlfn.STDEV.S(AD1080:AD1084)/AVERAGE(AD1080:AD1084),4)))))</f>
        <v/>
      </c>
      <c r="R1080" s="232" t="str">
        <f t="shared" ref="R1080" si="3832" xml:space="preserve">
IF(T1080&lt;&gt;"Preenchimento correto","",
IF(P1080="","",
IF(P1080=0,"",
IF(O1080="","",
IF(O1080="Menor valor",MIN(AD1080:AD1084),
IF(AND(O1080="Tend. central",Q1080&lt;=0.25),ROUND(AVERAGE(AD1080:AD1084),2),
IF(AND(O1080="Tend. central",Q1080&gt;0.25),ROUND(MEDIAN(AD1080:AD1084),2))))))))</f>
        <v/>
      </c>
      <c r="S1080" s="234" t="str">
        <f t="shared" ref="S1080" si="3833" xml:space="preserve">
IF(T1080&lt;&gt;"Preenchimento correto","",
IF(O1080="","",
IF(P1080="","",
IF(P1080=0,"",
IF(OR(G1080="",R1080=""),"",
G1080*R1080)))))</f>
        <v/>
      </c>
      <c r="T1080" s="236" t="str">
        <f t="shared" ref="T1080" si="3834" xml:space="preserve">
IF(AND(A1080="",B1080="",I1080="",I1081="",I1082="",I1083="",I1084="",K1080="",K1081="",K1082="",K1083="",K1084="",L1080="",L1081="",L1082="",L1083="",L1084="",M1080="",M1081="",M1082="",M1083="",M1084="",O1080=""),"",
IF(A1080="","Preenchimento incompleto: falta informar o ID SEC - B01.01",
IF(AND(A1080&lt;&gt;"",B1080&lt;&gt;"",I1080="",I1081="",I1082="",I1083="",I1084="",K1080="",K1081="",K1082="",K1083="",K1084="",L1080="",L1081="",L1082="",L1083="",L1084="",M1080="",M1081="",M1082="",M1083="",M1084="",O1080=""),"Preenchimento incompleto: item sem nenhuma informação de empresa e preço e fonte de preço e validade do orçamento e modalidade de cálculo - B02.01",
IF(AND(B1080="",OR(I1080&lt;&gt;"",I1081&lt;&gt;"",I1082&lt;&gt;"",I1083&lt;&gt;"",I1084&lt;&gt;"",K1080&lt;&gt;"",K1081&lt;&gt;"",K1082&lt;&gt;"",K1083&lt;&gt;"",K1084&lt;&gt;"",L1080&lt;&gt;"",L1081&lt;&gt;"",L1082&lt;&gt;"",L1083&lt;&gt;"",L1084&lt;&gt;"",M1080&lt;&gt;"",M1081&lt;&gt;"",M1082&lt;&gt;"",M1083&lt;&gt;"",M1084&lt;&gt;"",O1080&lt;&gt;"")),"Erro: há empresa(s) e/ou preço(s) e/ou fonte(s) de preço e/ou validade(s) do orçamento e/ou modalidade de cálculo informados para item inexistente - B03.01",
IF(AND(I1080&lt;&gt;"",OR(K1080="",L1080="",M1080="",O1080="")),"Preenchimento incompleto: empresa sem preço e(ou) fonte de preço e(ou) validade do orçamento e(ou) modalidade de cálculo associados - B04.01",
IF(AND(I1081&lt;&gt;"",OR(K1081="",L1081="",M1081="",O1080="")),"Preenchimento incompleto: empresa sem preço e(ou) fonte de preço e(ou) validade do orçamento e(ou) modalidade de cálculo associados - B04.02",
IF(AND(I1082&lt;&gt;"",OR(K1082="",L1082="",M1082="",O1080="")),"Preenchimento incompleto: empresa sem preço e(ou) fonte de preço e(ou) validade do orçamento e(ou) modalidade de cálculo associados - B04.03",
IF(AND(I1083&lt;&gt;"",OR(K1083="",L1083="",M1083="",O1080="")),"Preenchimento incompleto: empresa sem preço e(ou) fonte de preço e(ou) validade do orçamento e(ou) modalidade de cálculo associados - B04.04",
IF(AND(I1084&lt;&gt;"",OR(K1084="",L1084="",M1084="",O1080="")),"Preenchimento incompleto: empresa sem preço e(ou) fonte de preço e(ou) validade do orçamento e(ou) modalidade de cálculo associados - B04.05",
IF(AND(K1080&lt;&gt;"",OR(I1080="",L1080="",M1080="",O1080="")),"Preenchimento incompleto: preço sem empresa e(ou) fonte do preço associados e(ou) validade do orçamento e(ou) modalidade de cálculo associados - B05.01",
IF(AND(K1081&lt;&gt;"",OR(I1081="",L1081="",M1081="",O1080="")),"Preenchimento incompleto: preço sem empresa e(ou) fonte do preço associados e(ou) validade do orçamento e(ou) modalidade de cálculo associados - B05.02",
IF(AND(K1082&lt;&gt;"",OR(I1082="",L1082="",M1082="",O1080="")),"Preenchimento incompleto: preço sem empresa e(ou) fonte do preço associados e(ou) validade do orçamento e(ou) modalidade de cálculo associados - B05.03",
IF(AND(K1083&lt;&gt;"",OR(I1083="",L1083="",M1083="",O1080="")),"Preenchimento incompleto: preço sem empresa e(ou) fonte do preço associados e(ou) validade do orçamento e(ou) modalidade de cálculo associados - B05.04",
IF(AND(K1084&lt;&gt;"",OR(I1084="",L1084="",M1084="",O1080="")),"Preenchimento incompleto: preço sem empresa e(ou) fonte do preço associados e(ou) validade do orçamento e(ou) modalidade de cálculo associados - B05.05",
IF(AND(L1080&lt;&gt;"",OR(K1080="",I1080="",M1080="",O1080="")),"Preenchimento incompleto: fonte do preço sem empresa e(ou) preço associados e(ou) validade do orçamento e(ou) modalidade de cálculo associados - B06.01",
IF(AND(L1081&lt;&gt;"",OR(K1081="",I1081="",M1081="",O1080="")),"Preenchimento incompleto: fonte do preço sem empresa e(ou) preço associados e(ou) validade do orçamento e(ou) modalidade de cálculo associados - B06.02",
IF(AND(L1082&lt;&gt;"",OR(K1082="",I1082="",M1082="",O1080="")),"Preenchimento incompleto: fonte do preço sem empresa e(ou) preço associados e(ou) validade do orçamento e(ou) modalidade de cálculo associados - B06.03",
IF(AND(L1083&lt;&gt;"",OR(K1083="",I1083="",M1083="",O1080="")),"Preenchimento incompleto: fonte do preço sem empresa e(ou) preço associados e(ou) validade do orçamento e(ou) modalidade de cálculo associados - B06.04",
IF(AND(L1084&lt;&gt;"",OR(K1084="",I1084="",M1084="",O1080="")),"Preenchimento incompleto: fonte do preço sem empresa e(ou) preço associados e(ou) validade do orçamento e(ou) modalidade de cálculo associados - B06.05",
IF(AND(M1080&lt;&gt;"",OR(K1080="",I1080="",L1080="",O1080="")),"Preenchimento incompleto: validade do orçamento sem empresa e(ou) preço associados e(ou) fonte do preço e(ou) modalidade de cálculo associados - B07.01",
IF(AND(M1081&lt;&gt;"",OR(K1081="",I1081="",L1081="",O1080="")),"Preenchimento incompleto: validade do orçamento sem empresa e(ou) preço associados e(ou) fonte do preço e(ou) modalidade de cálculo associados - B07.02",
IF(AND(M1082&lt;&gt;"",OR(K1082="",I1082="",L1082="",O1080="")),"Preenchimento incompleto: validade do orçamento sem empresa e(ou) preço associados e(ou) fonte do preço e(ou) modalidade de cálculo associados - B07.03",
IF(AND(M1083&lt;&gt;"",OR(K1083="",I1083="",L1083="",O1080="")),"Preenchimento incompleto: validade do orçamento sem empresa e(ou) preço associados e(ou) fonte do preço e(ou) modalidade de cálculo associados - B07.04",
IF(AND(M1084&lt;&gt;"",OR(K1084="",I1084="",L1084="",O1080="")),"Preenchimento incompleto: validade do orçamento sem empresa e(ou) preço associados e(ou) fonte do preço e(ou) modalidade de cálculo associados - B07.05",
IF(O1080="","Preenchimento incompleto: modalidade de cálculo não informada - B08.01",
IF(V1080="Erro: há repetição de empresa de mídia especializada para o item sendo precificado - B09.01a05","Erro: há repetição de empresa de mídia especializada para o item sendo precificado - B09.01a05",
IF(W1080="Erro: há repetição de empresa de orçamento de empresa para o item sendo precificado - B10.01a05","Erro: há repetição de empresa de orçamento de empresa para o item sendo precificado - B10.01a05",
IF(X1080="Erro: a fonte de preços informada é incompatível com compras governamentais - B11.01a05","Erro: a fonte de preços informada é incompatível com compras governamentais - B11.01a05",
IF(Y1080="Erro: a fonte de preços informada é incompatível com compras governamentais - B12.01a05","Erro: a fonte de preços informada é incompatível com compras governamentais - B12.01a05",
IF(Z1080="Erro: há linhas sendo puladas - B13.01a04","Erro: há linhas sendo puladas - B13.01a04",
IF(AA1080="Erro: há linhas sendo puladas - B14.01a05","Erro: há linhas sendo puladas - B14.01a05",
IF(AB1080="Erro: há linhas sendo puladas - B15.01a05","Erro: há linhas sendo puladas - B15.01a05",
IF(AC1080="Erro: há linhas sendo puladas - B16.01a05","Erro: há linhas sendo puladas - B16.01a05",
IF(AND(P1080&lt;&gt;"",P1080=0),"Preenchimento incompleto: número de propostas válidas igual a zero - B17.01",
"Preenchimento correto"))))))))))))))))))))))))))))))))))</f>
        <v/>
      </c>
      <c r="U1080" s="23"/>
      <c r="V1080" s="121" t="str">
        <f t="shared" ref="V1080" si="3835" xml:space="preserve">
IF(COUNTIFS(I1080:I1084,I1080,L1080:L1084,"=Mídia especializada")&gt;1,"Erro: há repetição de empresa de mídia especializada para o item sendo precificado - B09.01a05",
IF(COUNTIFS(I1080:I1084,I1081,L1080:L1084,"=Mídia especializada")&gt;1,"Erro: há repetição de empresa de mídia especializada para o item sendo precificado - B09.01a05",
IF(COUNTIFS(I1080:I1084,I1082,L1080:L1084,"=Mídia especializada")&gt;1,"Erro: há repetição de empresa de mídia especializada para o item sendo precificado - B09.01a05",
IF(COUNTIFS(I1080:I1084,I1083,L1080:L1084,"=Mídia especializada")&gt;1,"Erro: há repetição de empresa de mídia especializada para o item sendo precificado - B09.01a05",
IF(COUNTIFS(I1080:I1084,I1084,L1080:L1084,"=Mídia especializada")&gt;1,"Erro: há repetição de empresa de mídia especializada para o item sendo precificado - B09.01a05",
"***")))))</f>
        <v>***</v>
      </c>
      <c r="W1080" s="119" t="str">
        <f t="shared" ref="W1080" si="3836" xml:space="preserve">
IF(COUNTIFS(I1080:I1084,I1080,L1080:L1084,"=Orçamento de empresa")&gt;1,"Erro: há repetição de empresa de orçamento de empresa para o item sendo precificado - B10.01a05",
IF(COUNTIFS(I1080:I1084,I1081,L1080:L1084,"=Orçamento de empresa")&gt;1,"Erro: há repetição de empresa de orçamento de empresa para o item sendo precificado - B10.01a05",
IF(COUNTIFS(I1080:I1084,I1082,L1080:L1084,"=Orçamento de empresa")&gt;1,"Erro: há repetição de empresa de orçamento de empresa para o item sendo precificado - B10.01a05",
IF(COUNTIFS(I1080:I1084,I1083,L1080:L1084,"=Orçamento de empresa")&gt;1,"Erro: há repetição de empresa de orçamento de empresa para o item sendo precificado - B10.01a05",
IF(COUNTIFS(I1080:I1084,I1084,L1080:L1084,"=Orçamento de empresa")&gt;1,"Erro: há repetição de empresa de orçamento de empresa para o item sendo precificado - B10.01a05",
"***")))))</f>
        <v>***</v>
      </c>
      <c r="X1080" s="119" t="str">
        <f t="shared" ref="X1080" si="3837" xml:space="preserve">
IF(AND(I1080="Compras governamentais",K1080&lt;&gt;"",L1080="Orçamento de empresa"),"Erro: a fonte de preços informada é incompatível com compras governamentais - B11.01a05",
IF(AND(I1081="Compras governamentais",K1081&lt;&gt;"",L1081="Orçamento de empresa"),"Erro: a fonte de preços informada é incompatível com compras governamentais - B11.01a05",
IF(AND(I1082="Compras governamentais",K1082&lt;&gt;"",L1082="Orçamento de empresa"),"Erro: a fonte de preços informada é incompatível com compras governamentais - B11.01a05",
IF(AND(I1083="Compras governamentais",K1083&lt;&gt;"",L1083="Orçamento de empresa"),"Erro: a fonte de preços informada é incompatível com compras governamentais - B11.01a05",
IF(AND(I1084="Compras governamentais",K1084&lt;&gt;"",L1084="Orçamento de empresa"),"Erro: a fonte de preços informada é incompatível com compras governamentais - B11.01a05",
"***")))))</f>
        <v>***</v>
      </c>
      <c r="Y1080" s="119" t="str">
        <f t="shared" ref="Y1080" si="3838" xml:space="preserve">
IF(AND(I1080="Compras governamentais",K1080&lt;&gt;"",L1080="Mídia especializada"),"Erro: a fonte de preços informada é incompatível com compras governamentais - B12.01a05",
IF(AND(I1081="Compras governamentais",K1081&lt;&gt;"",L1081="Mídia especializada"),"Erro: a fonte de preços informada é incompatível com compras governamentais - B12.01a05",
IF(AND(I1082="Compras governamentais",K1082&lt;&gt;"",L1082="Mídia especializada"),"Erro: a fonte de preços informada é incompatível com compras governamentais - B12.01a05",
IF(AND(I1083="Compras governamentais",K1083&lt;&gt;"",L1083="Mídia especializada"),"Erro: a fonte de preços informada é incompatível com compras governamentais - B12.01a05",
IF(AND(I1084="Compras governamentais",K1084&lt;&gt;"",L1084="Mídia especializada"),"Erro: a fonte de preços informada é incompatível com compras governamentais - B12.01a05",
"***")))))</f>
        <v>***</v>
      </c>
      <c r="Z1080" s="119" t="str">
        <f t="shared" ref="Z1080" si="3839" xml:space="preserve">
IF(AND(I1081&lt;&gt;"",OR(I1080="")),"Erro: há linhas sendo puladas - B13.01a04",
IF(AND(I1082&lt;&gt;"",OR(I1080="",I1081="")),"Erro: há linhas sendo puladas - B13.01a04",
IF(AND(I1083&lt;&gt;"",OR(I1080="",I1081="",I1082="")),"Erro: há linhas sendo puladas - B13.01a04",
IF(AND(I1084&lt;&gt;"",OR(I1080="",I1081="",I1082="",I1083="")),"Erro: há linhas sendo puladas - B13.01a04",
"***"))))</f>
        <v>***</v>
      </c>
      <c r="AA1080" s="119" t="str">
        <f t="shared" ref="AA1080" si="3840" xml:space="preserve">
IF(AND(K1081&lt;&gt;"",OR(K1080="")),"Erro: há linhas sendo puladas - B14.01a05",
IF(AND(K1082&lt;&gt;"",OR(K1080="",K1081="")),"Erro: há linhas sendo puladas - B14.01a05",
IF(AND(K1083&lt;&gt;"",OR(K1080="",K1081="",K1082="")),"Erro: há linhas sendo puladas - B14.01a05",
IF(AND(K1084&lt;&gt;"",OR(K1080="",K1081="",K1082="",K1083="")),"Erro: há linhas sendo puladas - B14.01a05",
"***"))))</f>
        <v>***</v>
      </c>
      <c r="AB1080" s="119" t="str">
        <f t="shared" ref="AB1080" si="3841" xml:space="preserve">
IF(AND(L1081&lt;&gt;"",OR(L1080="")),"Erro: há linhas sendo puladas - B15.01a05",
IF(AND(L1082&lt;&gt;"",OR(L1080="",L1081="")),"Erro: há linhas sendo puladas - B15.01a05",
IF(AND(L1083&lt;&gt;"",OR(L1080="",L1081="",L1082="")),"Erro: há linhas sendo puladas - B15.01a05",
IF(AND(L1084&lt;&gt;"",OR(L1080="",L1081="",L1082="",L1083="")),"Erro: há linhas sendo puladas - B15.01a05",
"***"))))</f>
        <v>***</v>
      </c>
      <c r="AC1080" s="119" t="str">
        <f t="shared" ref="AC1080" si="3842" xml:space="preserve">
IF(AND(M1081&lt;&gt;"",OR(M1080="")),"Erro: há linhas sendo puladas - B16.01a05",
IF(AND(M1082&lt;&gt;"",OR(M1080="",M1081="")),"Erro: há linhas sendo puladas - B16.01a05",
IF(AND(M1083&lt;&gt;"",OR(M1080="",M1081="",M1082="")),"Erro: há linhas sendo puladas - B16.01a05",
IF(AND(M1084&lt;&gt;"",OR(M1080="",M1081="",M1082="",M1083="")),"Erro: há linhas sendo puladas - B16.01a05",
"***"))))</f>
        <v>***</v>
      </c>
      <c r="AD1080" s="131" t="str">
        <f t="shared" ref="AD1080" si="3843" xml:space="preserve">
IF(T1080&lt;&gt;"Preenchimento correto","",
IF(K1080="","",
IF(M1080="Não válido","",
K1080)))</f>
        <v/>
      </c>
    </row>
    <row r="1081" spans="1:30" ht="15" customHeight="1">
      <c r="A1081" s="291"/>
      <c r="B1081" s="216"/>
      <c r="C1081" s="217"/>
      <c r="D1081" s="218"/>
      <c r="E1081" s="219"/>
      <c r="F1081" s="220"/>
      <c r="G1081" s="221"/>
      <c r="H1081" s="35">
        <v>2</v>
      </c>
      <c r="I1081" s="172"/>
      <c r="J1081" s="36" t="str">
        <f xml:space="preserve">
IF(I1081="","",
VLOOKUP(I1081,'BD EMPRES'!$B$8:$C$507,2,FALSE))</f>
        <v/>
      </c>
      <c r="K1081" s="178"/>
      <c r="L1081" s="179"/>
      <c r="M1081" s="179"/>
      <c r="N1081" s="180"/>
      <c r="O1081" s="223"/>
      <c r="P1081" s="228"/>
      <c r="Q1081" s="230"/>
      <c r="R1081" s="232"/>
      <c r="S1081" s="234"/>
      <c r="T1081" s="236"/>
      <c r="U1081" s="23"/>
      <c r="V1081" s="122"/>
      <c r="W1081" s="118"/>
      <c r="X1081" s="118"/>
      <c r="Y1081" s="118"/>
      <c r="Z1081" s="118"/>
      <c r="AA1081" s="118"/>
      <c r="AB1081" s="118"/>
      <c r="AC1081" s="118"/>
      <c r="AD1081" s="132" t="str">
        <f t="shared" ref="AD1081" si="3844" xml:space="preserve">
IF(T1080&lt;&gt;"Preenchimento correto","",
IF(K1081="","",
IF(M1081="Não válido","",
K1081)))</f>
        <v/>
      </c>
    </row>
    <row r="1082" spans="1:30" ht="15" customHeight="1">
      <c r="A1082" s="291"/>
      <c r="B1082" s="216"/>
      <c r="C1082" s="217"/>
      <c r="D1082" s="218"/>
      <c r="E1082" s="219"/>
      <c r="F1082" s="220"/>
      <c r="G1082" s="221"/>
      <c r="H1082" s="35">
        <v>3</v>
      </c>
      <c r="I1082" s="172"/>
      <c r="J1082" s="36" t="str">
        <f xml:space="preserve">
IF(I1082="","",
VLOOKUP(I1082,'BD EMPRES'!$B$8:$C$507,2,FALSE))</f>
        <v/>
      </c>
      <c r="K1082" s="178"/>
      <c r="L1082" s="179"/>
      <c r="M1082" s="179"/>
      <c r="N1082" s="180"/>
      <c r="O1082" s="223"/>
      <c r="P1082" s="228"/>
      <c r="Q1082" s="230"/>
      <c r="R1082" s="232"/>
      <c r="S1082" s="234"/>
      <c r="T1082" s="236"/>
      <c r="U1082" s="23"/>
      <c r="V1082" s="122"/>
      <c r="W1082" s="118"/>
      <c r="X1082" s="118"/>
      <c r="Y1082" s="118"/>
      <c r="Z1082" s="118"/>
      <c r="AA1082" s="118"/>
      <c r="AB1082" s="118"/>
      <c r="AC1082" s="118"/>
      <c r="AD1082" s="132" t="str">
        <f t="shared" ref="AD1082" si="3845" xml:space="preserve">
IF(T1080&lt;&gt;"Preenchimento correto","",
IF(K1082="","",
IF(M1082="Não válido","",
K1082)))</f>
        <v/>
      </c>
    </row>
    <row r="1083" spans="1:30" ht="15" customHeight="1">
      <c r="A1083" s="291"/>
      <c r="B1083" s="216"/>
      <c r="C1083" s="217"/>
      <c r="D1083" s="218"/>
      <c r="E1083" s="219"/>
      <c r="F1083" s="220"/>
      <c r="G1083" s="221"/>
      <c r="H1083" s="35">
        <v>4</v>
      </c>
      <c r="I1083" s="172"/>
      <c r="J1083" s="36" t="str">
        <f xml:space="preserve">
IF(I1083="","",
VLOOKUP(I1083,'BD EMPRES'!$B$8:$C$507,2,FALSE))</f>
        <v/>
      </c>
      <c r="K1083" s="178"/>
      <c r="L1083" s="179"/>
      <c r="M1083" s="179"/>
      <c r="N1083" s="180"/>
      <c r="O1083" s="223"/>
      <c r="P1083" s="228"/>
      <c r="Q1083" s="230"/>
      <c r="R1083" s="232"/>
      <c r="S1083" s="234"/>
      <c r="T1083" s="236"/>
      <c r="U1083" s="23"/>
      <c r="V1083" s="122"/>
      <c r="W1083" s="118"/>
      <c r="X1083" s="118"/>
      <c r="Y1083" s="118"/>
      <c r="Z1083" s="118"/>
      <c r="AA1083" s="118"/>
      <c r="AB1083" s="118"/>
      <c r="AC1083" s="118"/>
      <c r="AD1083" s="132" t="str">
        <f t="shared" ref="AD1083" si="3846" xml:space="preserve">
IF(T1080&lt;&gt;"Preenchimento correto","",
IF(K1083="","",
IF(M1083="Não válido","",
K1083)))</f>
        <v/>
      </c>
    </row>
    <row r="1084" spans="1:30" ht="15" customHeight="1">
      <c r="A1084" s="292"/>
      <c r="B1084" s="216"/>
      <c r="C1084" s="217"/>
      <c r="D1084" s="218"/>
      <c r="E1084" s="219"/>
      <c r="F1084" s="220"/>
      <c r="G1084" s="221"/>
      <c r="H1084" s="37">
        <v>5</v>
      </c>
      <c r="I1084" s="172"/>
      <c r="J1084" s="38" t="str">
        <f xml:space="preserve">
IF(I1084="","",
VLOOKUP(I1084,'BD EMPRES'!$B$8:$C$507,2,FALSE))</f>
        <v/>
      </c>
      <c r="K1084" s="183"/>
      <c r="L1084" s="181"/>
      <c r="M1084" s="181"/>
      <c r="N1084" s="182"/>
      <c r="O1084" s="224"/>
      <c r="P1084" s="228"/>
      <c r="Q1084" s="230"/>
      <c r="R1084" s="232"/>
      <c r="S1084" s="234"/>
      <c r="T1084" s="236"/>
      <c r="U1084" s="23"/>
      <c r="V1084" s="133"/>
      <c r="W1084" s="134"/>
      <c r="X1084" s="134"/>
      <c r="Y1084" s="134"/>
      <c r="Z1084" s="134"/>
      <c r="AA1084" s="134"/>
      <c r="AB1084" s="134"/>
      <c r="AC1084" s="134"/>
      <c r="AD1084" s="135" t="str">
        <f t="shared" ref="AD1084" si="3847" xml:space="preserve">
IF(T1080&gt;"Preenchimento correto","",
IF(K1084="","",
IF(M1084="Não válido","",
K1084)))</f>
        <v/>
      </c>
    </row>
    <row r="1085" spans="1:30" ht="15" customHeight="1">
      <c r="A1085" s="290"/>
      <c r="B1085" s="216" t="str">
        <f>IF(OR('BD ITEM'!$Q227&lt;&gt;"Preenchimento correto"),"",'BD ITEM'!B227)</f>
        <v/>
      </c>
      <c r="C1085" s="217" t="str">
        <f>IF(OR('BD ITEM'!$Q227&lt;&gt;"Preenchimento correto"),"",'BD ITEM'!C227)</f>
        <v/>
      </c>
      <c r="D1085" s="218" t="str">
        <f>IF(OR('BD ITEM'!$Q227&lt;&gt;"Preenchimento correto"),"",'BD ITEM'!D227)</f>
        <v/>
      </c>
      <c r="E1085" s="219" t="str">
        <f>IF(OR('BD ITEM'!$Q227&lt;&gt;"Preenchimento correto"),"",'BD ITEM'!J227)</f>
        <v/>
      </c>
      <c r="F1085" s="220" t="str">
        <f>IF(OR('BD ITEM'!$Q227&lt;&gt;"Preenchimento correto"),"",'BD ITEM'!K227)</f>
        <v/>
      </c>
      <c r="G1085" s="221" t="str">
        <f>IF(OR('BD ITEM'!$Q227&lt;&gt;"Preenchimento correto"),"",'BD ITEM'!L227)</f>
        <v/>
      </c>
      <c r="H1085" s="39">
        <v>1</v>
      </c>
      <c r="I1085" s="173"/>
      <c r="J1085" s="34" t="str">
        <f xml:space="preserve">
IF(I1085="","",
VLOOKUP(I1085,'BD EMPRES'!$B$8:$C$507,2,FALSE))</f>
        <v/>
      </c>
      <c r="K1085" s="175"/>
      <c r="L1085" s="176"/>
      <c r="M1085" s="176"/>
      <c r="N1085" s="177"/>
      <c r="O1085" s="222"/>
      <c r="P1085" s="228" t="str">
        <f t="shared" ref="P1085" si="3848" xml:space="preserve">
IF(AND(K1085="",K1086="",K1087="",K1088="",K1089=""),"",
COUNTIFS(K1085:K1089,"&lt;&gt;""",M1085:M1089,"=Válido"))</f>
        <v/>
      </c>
      <c r="Q1085" s="230" t="str">
        <f t="shared" ref="Q1085" si="3849" xml:space="preserve">
IF(T1085&lt;&gt;"Preenchimento correto","",
IF(P1085=1,0,
IF(P1085=0,"",
IF(P1085="","",
ROUND(_xlfn.STDEV.S(AD1085:AD1089)/AVERAGE(AD1085:AD1089),4)))))</f>
        <v/>
      </c>
      <c r="R1085" s="232" t="str">
        <f t="shared" ref="R1085" si="3850" xml:space="preserve">
IF(T1085&lt;&gt;"Preenchimento correto","",
IF(P1085="","",
IF(P1085=0,"",
IF(O1085="","",
IF(O1085="Menor valor",MIN(AD1085:AD1089),
IF(AND(O1085="Tend. central",Q1085&lt;=0.25),ROUND(AVERAGE(AD1085:AD1089),2),
IF(AND(O1085="Tend. central",Q1085&gt;0.25),ROUND(MEDIAN(AD1085:AD1089),2))))))))</f>
        <v/>
      </c>
      <c r="S1085" s="234" t="str">
        <f t="shared" ref="S1085" si="3851" xml:space="preserve">
IF(T1085&lt;&gt;"Preenchimento correto","",
IF(O1085="","",
IF(P1085="","",
IF(P1085=0,"",
IF(OR(G1085="",R1085=""),"",
G1085*R1085)))))</f>
        <v/>
      </c>
      <c r="T1085" s="236" t="str">
        <f t="shared" ref="T1085" si="3852" xml:space="preserve">
IF(AND(A1085="",B1085="",I1085="",I1086="",I1087="",I1088="",I1089="",K1085="",K1086="",K1087="",K1088="",K1089="",L1085="",L1086="",L1087="",L1088="",L1089="",M1085="",M1086="",M1087="",M1088="",M1089="",O1085=""),"",
IF(A1085="","Preenchimento incompleto: falta informar o ID SEC - B01.01",
IF(AND(A1085&lt;&gt;"",B1085&lt;&gt;"",I1085="",I1086="",I1087="",I1088="",I1089="",K1085="",K1086="",K1087="",K1088="",K1089="",L1085="",L1086="",L1087="",L1088="",L1089="",M1085="",M1086="",M1087="",M1088="",M1089="",O1085=""),"Preenchimento incompleto: item sem nenhuma informação de empresa e preço e fonte de preço e validade do orçamento e modalidade de cálculo - B02.01",
IF(AND(B1085="",OR(I1085&lt;&gt;"",I1086&lt;&gt;"",I1087&lt;&gt;"",I1088&lt;&gt;"",I1089&lt;&gt;"",K1085&lt;&gt;"",K1086&lt;&gt;"",K1087&lt;&gt;"",K1088&lt;&gt;"",K1089&lt;&gt;"",L1085&lt;&gt;"",L1086&lt;&gt;"",L1087&lt;&gt;"",L1088&lt;&gt;"",L1089&lt;&gt;"",M1085&lt;&gt;"",M1086&lt;&gt;"",M1087&lt;&gt;"",M1088&lt;&gt;"",M1089&lt;&gt;"",O1085&lt;&gt;"")),"Erro: há empresa(s) e/ou preço(s) e/ou fonte(s) de preço e/ou validade(s) do orçamento e/ou modalidade de cálculo informados para item inexistente - B03.01",
IF(AND(I1085&lt;&gt;"",OR(K1085="",L1085="",M1085="",O1085="")),"Preenchimento incompleto: empresa sem preço e(ou) fonte de preço e(ou) validade do orçamento e(ou) modalidade de cálculo associados - B04.01",
IF(AND(I1086&lt;&gt;"",OR(K1086="",L1086="",M1086="",O1085="")),"Preenchimento incompleto: empresa sem preço e(ou) fonte de preço e(ou) validade do orçamento e(ou) modalidade de cálculo associados - B04.02",
IF(AND(I1087&lt;&gt;"",OR(K1087="",L1087="",M1087="",O1085="")),"Preenchimento incompleto: empresa sem preço e(ou) fonte de preço e(ou) validade do orçamento e(ou) modalidade de cálculo associados - B04.03",
IF(AND(I1088&lt;&gt;"",OR(K1088="",L1088="",M1088="",O1085="")),"Preenchimento incompleto: empresa sem preço e(ou) fonte de preço e(ou) validade do orçamento e(ou) modalidade de cálculo associados - B04.04",
IF(AND(I1089&lt;&gt;"",OR(K1089="",L1089="",M1089="",O1085="")),"Preenchimento incompleto: empresa sem preço e(ou) fonte de preço e(ou) validade do orçamento e(ou) modalidade de cálculo associados - B04.05",
IF(AND(K1085&lt;&gt;"",OR(I1085="",L1085="",M1085="",O1085="")),"Preenchimento incompleto: preço sem empresa e(ou) fonte do preço associados e(ou) validade do orçamento e(ou) modalidade de cálculo associados - B05.01",
IF(AND(K1086&lt;&gt;"",OR(I1086="",L1086="",M1086="",O1085="")),"Preenchimento incompleto: preço sem empresa e(ou) fonte do preço associados e(ou) validade do orçamento e(ou) modalidade de cálculo associados - B05.02",
IF(AND(K1087&lt;&gt;"",OR(I1087="",L1087="",M1087="",O1085="")),"Preenchimento incompleto: preço sem empresa e(ou) fonte do preço associados e(ou) validade do orçamento e(ou) modalidade de cálculo associados - B05.03",
IF(AND(K1088&lt;&gt;"",OR(I1088="",L1088="",M1088="",O1085="")),"Preenchimento incompleto: preço sem empresa e(ou) fonte do preço associados e(ou) validade do orçamento e(ou) modalidade de cálculo associados - B05.04",
IF(AND(K1089&lt;&gt;"",OR(I1089="",L1089="",M1089="",O1085="")),"Preenchimento incompleto: preço sem empresa e(ou) fonte do preço associados e(ou) validade do orçamento e(ou) modalidade de cálculo associados - B05.05",
IF(AND(L1085&lt;&gt;"",OR(K1085="",I1085="",M1085="",O1085="")),"Preenchimento incompleto: fonte do preço sem empresa e(ou) preço associados e(ou) validade do orçamento e(ou) modalidade de cálculo associados - B06.01",
IF(AND(L1086&lt;&gt;"",OR(K1086="",I1086="",M1086="",O1085="")),"Preenchimento incompleto: fonte do preço sem empresa e(ou) preço associados e(ou) validade do orçamento e(ou) modalidade de cálculo associados - B06.02",
IF(AND(L1087&lt;&gt;"",OR(K1087="",I1087="",M1087="",O1085="")),"Preenchimento incompleto: fonte do preço sem empresa e(ou) preço associados e(ou) validade do orçamento e(ou) modalidade de cálculo associados - B06.03",
IF(AND(L1088&lt;&gt;"",OR(K1088="",I1088="",M1088="",O1085="")),"Preenchimento incompleto: fonte do preço sem empresa e(ou) preço associados e(ou) validade do orçamento e(ou) modalidade de cálculo associados - B06.04",
IF(AND(L1089&lt;&gt;"",OR(K1089="",I1089="",M1089="",O1085="")),"Preenchimento incompleto: fonte do preço sem empresa e(ou) preço associados e(ou) validade do orçamento e(ou) modalidade de cálculo associados - B06.05",
IF(AND(M1085&lt;&gt;"",OR(K1085="",I1085="",L1085="",O1085="")),"Preenchimento incompleto: validade do orçamento sem empresa e(ou) preço associados e(ou) fonte do preço e(ou) modalidade de cálculo associados - B07.01",
IF(AND(M1086&lt;&gt;"",OR(K1086="",I1086="",L1086="",O1085="")),"Preenchimento incompleto: validade do orçamento sem empresa e(ou) preço associados e(ou) fonte do preço e(ou) modalidade de cálculo associados - B07.02",
IF(AND(M1087&lt;&gt;"",OR(K1087="",I1087="",L1087="",O1085="")),"Preenchimento incompleto: validade do orçamento sem empresa e(ou) preço associados e(ou) fonte do preço e(ou) modalidade de cálculo associados - B07.03",
IF(AND(M1088&lt;&gt;"",OR(K1088="",I1088="",L1088="",O1085="")),"Preenchimento incompleto: validade do orçamento sem empresa e(ou) preço associados e(ou) fonte do preço e(ou) modalidade de cálculo associados - B07.04",
IF(AND(M1089&lt;&gt;"",OR(K1089="",I1089="",L1089="",O1085="")),"Preenchimento incompleto: validade do orçamento sem empresa e(ou) preço associados e(ou) fonte do preço e(ou) modalidade de cálculo associados - B07.05",
IF(O1085="","Preenchimento incompleto: modalidade de cálculo não informada - B08.01",
IF(V1085="Erro: há repetição de empresa de mídia especializada para o item sendo precificado - B09.01a05","Erro: há repetição de empresa de mídia especializada para o item sendo precificado - B09.01a05",
IF(W1085="Erro: há repetição de empresa de orçamento de empresa para o item sendo precificado - B10.01a05","Erro: há repetição de empresa de orçamento de empresa para o item sendo precificado - B10.01a05",
IF(X1085="Erro: a fonte de preços informada é incompatível com compras governamentais - B11.01a05","Erro: a fonte de preços informada é incompatível com compras governamentais - B11.01a05",
IF(Y1085="Erro: a fonte de preços informada é incompatível com compras governamentais - B12.01a05","Erro: a fonte de preços informada é incompatível com compras governamentais - B12.01a05",
IF(Z1085="Erro: há linhas sendo puladas - B13.01a04","Erro: há linhas sendo puladas - B13.01a04",
IF(AA1085="Erro: há linhas sendo puladas - B14.01a05","Erro: há linhas sendo puladas - B14.01a05",
IF(AB1085="Erro: há linhas sendo puladas - B15.01a05","Erro: há linhas sendo puladas - B15.01a05",
IF(AC1085="Erro: há linhas sendo puladas - B16.01a05","Erro: há linhas sendo puladas - B16.01a05",
IF(AND(P1085&lt;&gt;"",P1085=0),"Preenchimento incompleto: número de propostas válidas igual a zero - B17.01",
"Preenchimento correto"))))))))))))))))))))))))))))))))))</f>
        <v/>
      </c>
      <c r="U1085" s="23"/>
      <c r="V1085" s="121" t="str">
        <f t="shared" ref="V1085" si="3853" xml:space="preserve">
IF(COUNTIFS(I1085:I1089,I1085,L1085:L1089,"=Mídia especializada")&gt;1,"Erro: há repetição de empresa de mídia especializada para o item sendo precificado - B09.01a05",
IF(COUNTIFS(I1085:I1089,I1086,L1085:L1089,"=Mídia especializada")&gt;1,"Erro: há repetição de empresa de mídia especializada para o item sendo precificado - B09.01a05",
IF(COUNTIFS(I1085:I1089,I1087,L1085:L1089,"=Mídia especializada")&gt;1,"Erro: há repetição de empresa de mídia especializada para o item sendo precificado - B09.01a05",
IF(COUNTIFS(I1085:I1089,I1088,L1085:L1089,"=Mídia especializada")&gt;1,"Erro: há repetição de empresa de mídia especializada para o item sendo precificado - B09.01a05",
IF(COUNTIFS(I1085:I1089,I1089,L1085:L1089,"=Mídia especializada")&gt;1,"Erro: há repetição de empresa de mídia especializada para o item sendo precificado - B09.01a05",
"***")))))</f>
        <v>***</v>
      </c>
      <c r="W1085" s="119" t="str">
        <f t="shared" ref="W1085" si="3854" xml:space="preserve">
IF(COUNTIFS(I1085:I1089,I1085,L1085:L1089,"=Orçamento de empresa")&gt;1,"Erro: há repetição de empresa de orçamento de empresa para o item sendo precificado - B10.01a05",
IF(COUNTIFS(I1085:I1089,I1086,L1085:L1089,"=Orçamento de empresa")&gt;1,"Erro: há repetição de empresa de orçamento de empresa para o item sendo precificado - B10.01a05",
IF(COUNTIFS(I1085:I1089,I1087,L1085:L1089,"=Orçamento de empresa")&gt;1,"Erro: há repetição de empresa de orçamento de empresa para o item sendo precificado - B10.01a05",
IF(COUNTIFS(I1085:I1089,I1088,L1085:L1089,"=Orçamento de empresa")&gt;1,"Erro: há repetição de empresa de orçamento de empresa para o item sendo precificado - B10.01a05",
IF(COUNTIFS(I1085:I1089,I1089,L1085:L1089,"=Orçamento de empresa")&gt;1,"Erro: há repetição de empresa de orçamento de empresa para o item sendo precificado - B10.01a05",
"***")))))</f>
        <v>***</v>
      </c>
      <c r="X1085" s="119" t="str">
        <f t="shared" ref="X1085" si="3855" xml:space="preserve">
IF(AND(I1085="Compras governamentais",K1085&lt;&gt;"",L1085="Orçamento de empresa"),"Erro: a fonte de preços informada é incompatível com compras governamentais - B11.01a05",
IF(AND(I1086="Compras governamentais",K1086&lt;&gt;"",L1086="Orçamento de empresa"),"Erro: a fonte de preços informada é incompatível com compras governamentais - B11.01a05",
IF(AND(I1087="Compras governamentais",K1087&lt;&gt;"",L1087="Orçamento de empresa"),"Erro: a fonte de preços informada é incompatível com compras governamentais - B11.01a05",
IF(AND(I1088="Compras governamentais",K1088&lt;&gt;"",L1088="Orçamento de empresa"),"Erro: a fonte de preços informada é incompatível com compras governamentais - B11.01a05",
IF(AND(I1089="Compras governamentais",K1089&lt;&gt;"",L1089="Orçamento de empresa"),"Erro: a fonte de preços informada é incompatível com compras governamentais - B11.01a05",
"***")))))</f>
        <v>***</v>
      </c>
      <c r="Y1085" s="119" t="str">
        <f t="shared" ref="Y1085" si="3856" xml:space="preserve">
IF(AND(I1085="Compras governamentais",K1085&lt;&gt;"",L1085="Mídia especializada"),"Erro: a fonte de preços informada é incompatível com compras governamentais - B12.01a05",
IF(AND(I1086="Compras governamentais",K1086&lt;&gt;"",L1086="Mídia especializada"),"Erro: a fonte de preços informada é incompatível com compras governamentais - B12.01a05",
IF(AND(I1087="Compras governamentais",K1087&lt;&gt;"",L1087="Mídia especializada"),"Erro: a fonte de preços informada é incompatível com compras governamentais - B12.01a05",
IF(AND(I1088="Compras governamentais",K1088&lt;&gt;"",L1088="Mídia especializada"),"Erro: a fonte de preços informada é incompatível com compras governamentais - B12.01a05",
IF(AND(I1089="Compras governamentais",K1089&lt;&gt;"",L1089="Mídia especializada"),"Erro: a fonte de preços informada é incompatível com compras governamentais - B12.01a05",
"***")))))</f>
        <v>***</v>
      </c>
      <c r="Z1085" s="119" t="str">
        <f t="shared" ref="Z1085" si="3857" xml:space="preserve">
IF(AND(I1086&lt;&gt;"",OR(I1085="")),"Erro: há linhas sendo puladas - B13.01a04",
IF(AND(I1087&lt;&gt;"",OR(I1085="",I1086="")),"Erro: há linhas sendo puladas - B13.01a04",
IF(AND(I1088&lt;&gt;"",OR(I1085="",I1086="",I1087="")),"Erro: há linhas sendo puladas - B13.01a04",
IF(AND(I1089&lt;&gt;"",OR(I1085="",I1086="",I1087="",I1088="")),"Erro: há linhas sendo puladas - B13.01a04",
"***"))))</f>
        <v>***</v>
      </c>
      <c r="AA1085" s="119" t="str">
        <f t="shared" ref="AA1085" si="3858" xml:space="preserve">
IF(AND(K1086&lt;&gt;"",OR(K1085="")),"Erro: há linhas sendo puladas - B14.01a05",
IF(AND(K1087&lt;&gt;"",OR(K1085="",K1086="")),"Erro: há linhas sendo puladas - B14.01a05",
IF(AND(K1088&lt;&gt;"",OR(K1085="",K1086="",K1087="")),"Erro: há linhas sendo puladas - B14.01a05",
IF(AND(K1089&lt;&gt;"",OR(K1085="",K1086="",K1087="",K1088="")),"Erro: há linhas sendo puladas - B14.01a05",
"***"))))</f>
        <v>***</v>
      </c>
      <c r="AB1085" s="119" t="str">
        <f t="shared" ref="AB1085" si="3859" xml:space="preserve">
IF(AND(L1086&lt;&gt;"",OR(L1085="")),"Erro: há linhas sendo puladas - B15.01a05",
IF(AND(L1087&lt;&gt;"",OR(L1085="",L1086="")),"Erro: há linhas sendo puladas - B15.01a05",
IF(AND(L1088&lt;&gt;"",OR(L1085="",L1086="",L1087="")),"Erro: há linhas sendo puladas - B15.01a05",
IF(AND(L1089&lt;&gt;"",OR(L1085="",L1086="",L1087="",L1088="")),"Erro: há linhas sendo puladas - B15.01a05",
"***"))))</f>
        <v>***</v>
      </c>
      <c r="AC1085" s="119" t="str">
        <f t="shared" ref="AC1085" si="3860" xml:space="preserve">
IF(AND(M1086&lt;&gt;"",OR(M1085="")),"Erro: há linhas sendo puladas - B16.01a05",
IF(AND(M1087&lt;&gt;"",OR(M1085="",M1086="")),"Erro: há linhas sendo puladas - B16.01a05",
IF(AND(M1088&lt;&gt;"",OR(M1085="",M1086="",M1087="")),"Erro: há linhas sendo puladas - B16.01a05",
IF(AND(M1089&lt;&gt;"",OR(M1085="",M1086="",M1087="",M1088="")),"Erro: há linhas sendo puladas - B16.01a05",
"***"))))</f>
        <v>***</v>
      </c>
      <c r="AD1085" s="131" t="str">
        <f t="shared" ref="AD1085" si="3861" xml:space="preserve">
IF(T1085&lt;&gt;"Preenchimento correto","",
IF(K1085="","",
IF(M1085="Não válido","",
K1085)))</f>
        <v/>
      </c>
    </row>
    <row r="1086" spans="1:30" ht="15" customHeight="1">
      <c r="A1086" s="291"/>
      <c r="B1086" s="216"/>
      <c r="C1086" s="217"/>
      <c r="D1086" s="218"/>
      <c r="E1086" s="219"/>
      <c r="F1086" s="220"/>
      <c r="G1086" s="221"/>
      <c r="H1086" s="35">
        <v>2</v>
      </c>
      <c r="I1086" s="172"/>
      <c r="J1086" s="36" t="str">
        <f xml:space="preserve">
IF(I1086="","",
VLOOKUP(I1086,'BD EMPRES'!$B$8:$C$507,2,FALSE))</f>
        <v/>
      </c>
      <c r="K1086" s="178"/>
      <c r="L1086" s="179"/>
      <c r="M1086" s="179"/>
      <c r="N1086" s="180"/>
      <c r="O1086" s="223"/>
      <c r="P1086" s="228"/>
      <c r="Q1086" s="230"/>
      <c r="R1086" s="232"/>
      <c r="S1086" s="234"/>
      <c r="T1086" s="236"/>
      <c r="U1086" s="23"/>
      <c r="V1086" s="122"/>
      <c r="W1086" s="118"/>
      <c r="X1086" s="118"/>
      <c r="Y1086" s="118"/>
      <c r="Z1086" s="118"/>
      <c r="AA1086" s="118"/>
      <c r="AB1086" s="118"/>
      <c r="AC1086" s="118"/>
      <c r="AD1086" s="132" t="str">
        <f t="shared" ref="AD1086" si="3862" xml:space="preserve">
IF(T1085&lt;&gt;"Preenchimento correto","",
IF(K1086="","",
IF(M1086="Não válido","",
K1086)))</f>
        <v/>
      </c>
    </row>
    <row r="1087" spans="1:30" ht="15" customHeight="1">
      <c r="A1087" s="291"/>
      <c r="B1087" s="216"/>
      <c r="C1087" s="217"/>
      <c r="D1087" s="218"/>
      <c r="E1087" s="219"/>
      <c r="F1087" s="220"/>
      <c r="G1087" s="221"/>
      <c r="H1087" s="35">
        <v>3</v>
      </c>
      <c r="I1087" s="172"/>
      <c r="J1087" s="36" t="str">
        <f xml:space="preserve">
IF(I1087="","",
VLOOKUP(I1087,'BD EMPRES'!$B$8:$C$507,2,FALSE))</f>
        <v/>
      </c>
      <c r="K1087" s="178"/>
      <c r="L1087" s="179"/>
      <c r="M1087" s="179"/>
      <c r="N1087" s="180"/>
      <c r="O1087" s="223"/>
      <c r="P1087" s="228"/>
      <c r="Q1087" s="230"/>
      <c r="R1087" s="232"/>
      <c r="S1087" s="234"/>
      <c r="T1087" s="236"/>
      <c r="U1087" s="23"/>
      <c r="V1087" s="122"/>
      <c r="W1087" s="118"/>
      <c r="X1087" s="118"/>
      <c r="Y1087" s="118"/>
      <c r="Z1087" s="118"/>
      <c r="AA1087" s="118"/>
      <c r="AB1087" s="118"/>
      <c r="AC1087" s="118"/>
      <c r="AD1087" s="132" t="str">
        <f t="shared" ref="AD1087" si="3863" xml:space="preserve">
IF(T1085&lt;&gt;"Preenchimento correto","",
IF(K1087="","",
IF(M1087="Não válido","",
K1087)))</f>
        <v/>
      </c>
    </row>
    <row r="1088" spans="1:30" ht="15" customHeight="1">
      <c r="A1088" s="291"/>
      <c r="B1088" s="216"/>
      <c r="C1088" s="217"/>
      <c r="D1088" s="218"/>
      <c r="E1088" s="219"/>
      <c r="F1088" s="220"/>
      <c r="G1088" s="221"/>
      <c r="H1088" s="35">
        <v>4</v>
      </c>
      <c r="I1088" s="172"/>
      <c r="J1088" s="36" t="str">
        <f xml:space="preserve">
IF(I1088="","",
VLOOKUP(I1088,'BD EMPRES'!$B$8:$C$507,2,FALSE))</f>
        <v/>
      </c>
      <c r="K1088" s="178"/>
      <c r="L1088" s="179"/>
      <c r="M1088" s="179"/>
      <c r="N1088" s="180"/>
      <c r="O1088" s="223"/>
      <c r="P1088" s="228"/>
      <c r="Q1088" s="230"/>
      <c r="R1088" s="232"/>
      <c r="S1088" s="234"/>
      <c r="T1088" s="236"/>
      <c r="U1088" s="23"/>
      <c r="V1088" s="122"/>
      <c r="W1088" s="118"/>
      <c r="X1088" s="118"/>
      <c r="Y1088" s="118"/>
      <c r="Z1088" s="118"/>
      <c r="AA1088" s="118"/>
      <c r="AB1088" s="118"/>
      <c r="AC1088" s="118"/>
      <c r="AD1088" s="132" t="str">
        <f t="shared" ref="AD1088" si="3864" xml:space="preserve">
IF(T1085&lt;&gt;"Preenchimento correto","",
IF(K1088="","",
IF(M1088="Não válido","",
K1088)))</f>
        <v/>
      </c>
    </row>
    <row r="1089" spans="1:30" ht="15" customHeight="1">
      <c r="A1089" s="292"/>
      <c r="B1089" s="216"/>
      <c r="C1089" s="217"/>
      <c r="D1089" s="218"/>
      <c r="E1089" s="219"/>
      <c r="F1089" s="220"/>
      <c r="G1089" s="221"/>
      <c r="H1089" s="37">
        <v>5</v>
      </c>
      <c r="I1089" s="172"/>
      <c r="J1089" s="38" t="str">
        <f xml:space="preserve">
IF(I1089="","",
VLOOKUP(I1089,'BD EMPRES'!$B$8:$C$507,2,FALSE))</f>
        <v/>
      </c>
      <c r="K1089" s="183"/>
      <c r="L1089" s="181"/>
      <c r="M1089" s="181"/>
      <c r="N1089" s="182"/>
      <c r="O1089" s="224"/>
      <c r="P1089" s="228"/>
      <c r="Q1089" s="230"/>
      <c r="R1089" s="232"/>
      <c r="S1089" s="234"/>
      <c r="T1089" s="236"/>
      <c r="U1089" s="23"/>
      <c r="V1089" s="133"/>
      <c r="W1089" s="134"/>
      <c r="X1089" s="134"/>
      <c r="Y1089" s="134"/>
      <c r="Z1089" s="134"/>
      <c r="AA1089" s="134"/>
      <c r="AB1089" s="134"/>
      <c r="AC1089" s="134"/>
      <c r="AD1089" s="135" t="str">
        <f t="shared" ref="AD1089" si="3865" xml:space="preserve">
IF(T1085&gt;"Preenchimento correto","",
IF(K1089="","",
IF(M1089="Não válido","",
K1089)))</f>
        <v/>
      </c>
    </row>
    <row r="1090" spans="1:30" ht="15" customHeight="1">
      <c r="A1090" s="290"/>
      <c r="B1090" s="216" t="str">
        <f>IF(OR('BD ITEM'!$Q228&lt;&gt;"Preenchimento correto"),"",'BD ITEM'!B228)</f>
        <v/>
      </c>
      <c r="C1090" s="217" t="str">
        <f>IF(OR('BD ITEM'!$Q228&lt;&gt;"Preenchimento correto"),"",'BD ITEM'!C228)</f>
        <v/>
      </c>
      <c r="D1090" s="218" t="str">
        <f>IF(OR('BD ITEM'!$Q228&lt;&gt;"Preenchimento correto"),"",'BD ITEM'!D228)</f>
        <v/>
      </c>
      <c r="E1090" s="219" t="str">
        <f>IF(OR('BD ITEM'!$Q228&lt;&gt;"Preenchimento correto"),"",'BD ITEM'!J228)</f>
        <v/>
      </c>
      <c r="F1090" s="220" t="str">
        <f>IF(OR('BD ITEM'!$Q228&lt;&gt;"Preenchimento correto"),"",'BD ITEM'!K228)</f>
        <v/>
      </c>
      <c r="G1090" s="221" t="str">
        <f>IF(OR('BD ITEM'!$Q228&lt;&gt;"Preenchimento correto"),"",'BD ITEM'!L228)</f>
        <v/>
      </c>
      <c r="H1090" s="39">
        <v>1</v>
      </c>
      <c r="I1090" s="173"/>
      <c r="J1090" s="34" t="str">
        <f xml:space="preserve">
IF(I1090="","",
VLOOKUP(I1090,'BD EMPRES'!$B$8:$C$507,2,FALSE))</f>
        <v/>
      </c>
      <c r="K1090" s="175"/>
      <c r="L1090" s="176"/>
      <c r="M1090" s="176"/>
      <c r="N1090" s="177"/>
      <c r="O1090" s="222"/>
      <c r="P1090" s="228" t="str">
        <f t="shared" ref="P1090" si="3866" xml:space="preserve">
IF(AND(K1090="",K1091="",K1092="",K1093="",K1094=""),"",
COUNTIFS(K1090:K1094,"&lt;&gt;""",M1090:M1094,"=Válido"))</f>
        <v/>
      </c>
      <c r="Q1090" s="230" t="str">
        <f t="shared" ref="Q1090" si="3867" xml:space="preserve">
IF(T1090&lt;&gt;"Preenchimento correto","",
IF(P1090=1,0,
IF(P1090=0,"",
IF(P1090="","",
ROUND(_xlfn.STDEV.S(AD1090:AD1094)/AVERAGE(AD1090:AD1094),4)))))</f>
        <v/>
      </c>
      <c r="R1090" s="232" t="str">
        <f t="shared" ref="R1090" si="3868" xml:space="preserve">
IF(T1090&lt;&gt;"Preenchimento correto","",
IF(P1090="","",
IF(P1090=0,"",
IF(O1090="","",
IF(O1090="Menor valor",MIN(AD1090:AD1094),
IF(AND(O1090="Tend. central",Q1090&lt;=0.25),ROUND(AVERAGE(AD1090:AD1094),2),
IF(AND(O1090="Tend. central",Q1090&gt;0.25),ROUND(MEDIAN(AD1090:AD1094),2))))))))</f>
        <v/>
      </c>
      <c r="S1090" s="234" t="str">
        <f t="shared" ref="S1090" si="3869" xml:space="preserve">
IF(T1090&lt;&gt;"Preenchimento correto","",
IF(O1090="","",
IF(P1090="","",
IF(P1090=0,"",
IF(OR(G1090="",R1090=""),"",
G1090*R1090)))))</f>
        <v/>
      </c>
      <c r="T1090" s="236" t="str">
        <f t="shared" ref="T1090" si="3870" xml:space="preserve">
IF(AND(A1090="",B1090="",I1090="",I1091="",I1092="",I1093="",I1094="",K1090="",K1091="",K1092="",K1093="",K1094="",L1090="",L1091="",L1092="",L1093="",L1094="",M1090="",M1091="",M1092="",M1093="",M1094="",O1090=""),"",
IF(A1090="","Preenchimento incompleto: falta informar o ID SEC - B01.01",
IF(AND(A1090&lt;&gt;"",B1090&lt;&gt;"",I1090="",I1091="",I1092="",I1093="",I1094="",K1090="",K1091="",K1092="",K1093="",K1094="",L1090="",L1091="",L1092="",L1093="",L1094="",M1090="",M1091="",M1092="",M1093="",M1094="",O1090=""),"Preenchimento incompleto: item sem nenhuma informação de empresa e preço e fonte de preço e validade do orçamento e modalidade de cálculo - B02.01",
IF(AND(B1090="",OR(I1090&lt;&gt;"",I1091&lt;&gt;"",I1092&lt;&gt;"",I1093&lt;&gt;"",I1094&lt;&gt;"",K1090&lt;&gt;"",K1091&lt;&gt;"",K1092&lt;&gt;"",K1093&lt;&gt;"",K1094&lt;&gt;"",L1090&lt;&gt;"",L1091&lt;&gt;"",L1092&lt;&gt;"",L1093&lt;&gt;"",L1094&lt;&gt;"",M1090&lt;&gt;"",M1091&lt;&gt;"",M1092&lt;&gt;"",M1093&lt;&gt;"",M1094&lt;&gt;"",O1090&lt;&gt;"")),"Erro: há empresa(s) e/ou preço(s) e/ou fonte(s) de preço e/ou validade(s) do orçamento e/ou modalidade de cálculo informados para item inexistente - B03.01",
IF(AND(I1090&lt;&gt;"",OR(K1090="",L1090="",M1090="",O1090="")),"Preenchimento incompleto: empresa sem preço e(ou) fonte de preço e(ou) validade do orçamento e(ou) modalidade de cálculo associados - B04.01",
IF(AND(I1091&lt;&gt;"",OR(K1091="",L1091="",M1091="",O1090="")),"Preenchimento incompleto: empresa sem preço e(ou) fonte de preço e(ou) validade do orçamento e(ou) modalidade de cálculo associados - B04.02",
IF(AND(I1092&lt;&gt;"",OR(K1092="",L1092="",M1092="",O1090="")),"Preenchimento incompleto: empresa sem preço e(ou) fonte de preço e(ou) validade do orçamento e(ou) modalidade de cálculo associados - B04.03",
IF(AND(I1093&lt;&gt;"",OR(K1093="",L1093="",M1093="",O1090="")),"Preenchimento incompleto: empresa sem preço e(ou) fonte de preço e(ou) validade do orçamento e(ou) modalidade de cálculo associados - B04.04",
IF(AND(I1094&lt;&gt;"",OR(K1094="",L1094="",M1094="",O1090="")),"Preenchimento incompleto: empresa sem preço e(ou) fonte de preço e(ou) validade do orçamento e(ou) modalidade de cálculo associados - B04.05",
IF(AND(K1090&lt;&gt;"",OR(I1090="",L1090="",M1090="",O1090="")),"Preenchimento incompleto: preço sem empresa e(ou) fonte do preço associados e(ou) validade do orçamento e(ou) modalidade de cálculo associados - B05.01",
IF(AND(K1091&lt;&gt;"",OR(I1091="",L1091="",M1091="",O1090="")),"Preenchimento incompleto: preço sem empresa e(ou) fonte do preço associados e(ou) validade do orçamento e(ou) modalidade de cálculo associados - B05.02",
IF(AND(K1092&lt;&gt;"",OR(I1092="",L1092="",M1092="",O1090="")),"Preenchimento incompleto: preço sem empresa e(ou) fonte do preço associados e(ou) validade do orçamento e(ou) modalidade de cálculo associados - B05.03",
IF(AND(K1093&lt;&gt;"",OR(I1093="",L1093="",M1093="",O1090="")),"Preenchimento incompleto: preço sem empresa e(ou) fonte do preço associados e(ou) validade do orçamento e(ou) modalidade de cálculo associados - B05.04",
IF(AND(K1094&lt;&gt;"",OR(I1094="",L1094="",M1094="",O1090="")),"Preenchimento incompleto: preço sem empresa e(ou) fonte do preço associados e(ou) validade do orçamento e(ou) modalidade de cálculo associados - B05.05",
IF(AND(L1090&lt;&gt;"",OR(K1090="",I1090="",M1090="",O1090="")),"Preenchimento incompleto: fonte do preço sem empresa e(ou) preço associados e(ou) validade do orçamento e(ou) modalidade de cálculo associados - B06.01",
IF(AND(L1091&lt;&gt;"",OR(K1091="",I1091="",M1091="",O1090="")),"Preenchimento incompleto: fonte do preço sem empresa e(ou) preço associados e(ou) validade do orçamento e(ou) modalidade de cálculo associados - B06.02",
IF(AND(L1092&lt;&gt;"",OR(K1092="",I1092="",M1092="",O1090="")),"Preenchimento incompleto: fonte do preço sem empresa e(ou) preço associados e(ou) validade do orçamento e(ou) modalidade de cálculo associados - B06.03",
IF(AND(L1093&lt;&gt;"",OR(K1093="",I1093="",M1093="",O1090="")),"Preenchimento incompleto: fonte do preço sem empresa e(ou) preço associados e(ou) validade do orçamento e(ou) modalidade de cálculo associados - B06.04",
IF(AND(L1094&lt;&gt;"",OR(K1094="",I1094="",M1094="",O1090="")),"Preenchimento incompleto: fonte do preço sem empresa e(ou) preço associados e(ou) validade do orçamento e(ou) modalidade de cálculo associados - B06.05",
IF(AND(M1090&lt;&gt;"",OR(K1090="",I1090="",L1090="",O1090="")),"Preenchimento incompleto: validade do orçamento sem empresa e(ou) preço associados e(ou) fonte do preço e(ou) modalidade de cálculo associados - B07.01",
IF(AND(M1091&lt;&gt;"",OR(K1091="",I1091="",L1091="",O1090="")),"Preenchimento incompleto: validade do orçamento sem empresa e(ou) preço associados e(ou) fonte do preço e(ou) modalidade de cálculo associados - B07.02",
IF(AND(M1092&lt;&gt;"",OR(K1092="",I1092="",L1092="",O1090="")),"Preenchimento incompleto: validade do orçamento sem empresa e(ou) preço associados e(ou) fonte do preço e(ou) modalidade de cálculo associados - B07.03",
IF(AND(M1093&lt;&gt;"",OR(K1093="",I1093="",L1093="",O1090="")),"Preenchimento incompleto: validade do orçamento sem empresa e(ou) preço associados e(ou) fonte do preço e(ou) modalidade de cálculo associados - B07.04",
IF(AND(M1094&lt;&gt;"",OR(K1094="",I1094="",L1094="",O1090="")),"Preenchimento incompleto: validade do orçamento sem empresa e(ou) preço associados e(ou) fonte do preço e(ou) modalidade de cálculo associados - B07.05",
IF(O1090="","Preenchimento incompleto: modalidade de cálculo não informada - B08.01",
IF(V1090="Erro: há repetição de empresa de mídia especializada para o item sendo precificado - B09.01a05","Erro: há repetição de empresa de mídia especializada para o item sendo precificado - B09.01a05",
IF(W1090="Erro: há repetição de empresa de orçamento de empresa para o item sendo precificado - B10.01a05","Erro: há repetição de empresa de orçamento de empresa para o item sendo precificado - B10.01a05",
IF(X1090="Erro: a fonte de preços informada é incompatível com compras governamentais - B11.01a05","Erro: a fonte de preços informada é incompatível com compras governamentais - B11.01a05",
IF(Y1090="Erro: a fonte de preços informada é incompatível com compras governamentais - B12.01a05","Erro: a fonte de preços informada é incompatível com compras governamentais - B12.01a05",
IF(Z1090="Erro: há linhas sendo puladas - B13.01a04","Erro: há linhas sendo puladas - B13.01a04",
IF(AA1090="Erro: há linhas sendo puladas - B14.01a05","Erro: há linhas sendo puladas - B14.01a05",
IF(AB1090="Erro: há linhas sendo puladas - B15.01a05","Erro: há linhas sendo puladas - B15.01a05",
IF(AC1090="Erro: há linhas sendo puladas - B16.01a05","Erro: há linhas sendo puladas - B16.01a05",
IF(AND(P1090&lt;&gt;"",P1090=0),"Preenchimento incompleto: número de propostas válidas igual a zero - B17.01",
"Preenchimento correto"))))))))))))))))))))))))))))))))))</f>
        <v/>
      </c>
      <c r="U1090" s="23"/>
      <c r="V1090" s="121" t="str">
        <f t="shared" ref="V1090" si="3871" xml:space="preserve">
IF(COUNTIFS(I1090:I1094,I1090,L1090:L1094,"=Mídia especializada")&gt;1,"Erro: há repetição de empresa de mídia especializada para o item sendo precificado - B09.01a05",
IF(COUNTIFS(I1090:I1094,I1091,L1090:L1094,"=Mídia especializada")&gt;1,"Erro: há repetição de empresa de mídia especializada para o item sendo precificado - B09.01a05",
IF(COUNTIFS(I1090:I1094,I1092,L1090:L1094,"=Mídia especializada")&gt;1,"Erro: há repetição de empresa de mídia especializada para o item sendo precificado - B09.01a05",
IF(COUNTIFS(I1090:I1094,I1093,L1090:L1094,"=Mídia especializada")&gt;1,"Erro: há repetição de empresa de mídia especializada para o item sendo precificado - B09.01a05",
IF(COUNTIFS(I1090:I1094,I1094,L1090:L1094,"=Mídia especializada")&gt;1,"Erro: há repetição de empresa de mídia especializada para o item sendo precificado - B09.01a05",
"***")))))</f>
        <v>***</v>
      </c>
      <c r="W1090" s="119" t="str">
        <f t="shared" ref="W1090" si="3872" xml:space="preserve">
IF(COUNTIFS(I1090:I1094,I1090,L1090:L1094,"=Orçamento de empresa")&gt;1,"Erro: há repetição de empresa de orçamento de empresa para o item sendo precificado - B10.01a05",
IF(COUNTIFS(I1090:I1094,I1091,L1090:L1094,"=Orçamento de empresa")&gt;1,"Erro: há repetição de empresa de orçamento de empresa para o item sendo precificado - B10.01a05",
IF(COUNTIFS(I1090:I1094,I1092,L1090:L1094,"=Orçamento de empresa")&gt;1,"Erro: há repetição de empresa de orçamento de empresa para o item sendo precificado - B10.01a05",
IF(COUNTIFS(I1090:I1094,I1093,L1090:L1094,"=Orçamento de empresa")&gt;1,"Erro: há repetição de empresa de orçamento de empresa para o item sendo precificado - B10.01a05",
IF(COUNTIFS(I1090:I1094,I1094,L1090:L1094,"=Orçamento de empresa")&gt;1,"Erro: há repetição de empresa de orçamento de empresa para o item sendo precificado - B10.01a05",
"***")))))</f>
        <v>***</v>
      </c>
      <c r="X1090" s="119" t="str">
        <f t="shared" ref="X1090" si="3873" xml:space="preserve">
IF(AND(I1090="Compras governamentais",K1090&lt;&gt;"",L1090="Orçamento de empresa"),"Erro: a fonte de preços informada é incompatível com compras governamentais - B11.01a05",
IF(AND(I1091="Compras governamentais",K1091&lt;&gt;"",L1091="Orçamento de empresa"),"Erro: a fonte de preços informada é incompatível com compras governamentais - B11.01a05",
IF(AND(I1092="Compras governamentais",K1092&lt;&gt;"",L1092="Orçamento de empresa"),"Erro: a fonte de preços informada é incompatível com compras governamentais - B11.01a05",
IF(AND(I1093="Compras governamentais",K1093&lt;&gt;"",L1093="Orçamento de empresa"),"Erro: a fonte de preços informada é incompatível com compras governamentais - B11.01a05",
IF(AND(I1094="Compras governamentais",K1094&lt;&gt;"",L1094="Orçamento de empresa"),"Erro: a fonte de preços informada é incompatível com compras governamentais - B11.01a05",
"***")))))</f>
        <v>***</v>
      </c>
      <c r="Y1090" s="119" t="str">
        <f t="shared" ref="Y1090" si="3874" xml:space="preserve">
IF(AND(I1090="Compras governamentais",K1090&lt;&gt;"",L1090="Mídia especializada"),"Erro: a fonte de preços informada é incompatível com compras governamentais - B12.01a05",
IF(AND(I1091="Compras governamentais",K1091&lt;&gt;"",L1091="Mídia especializada"),"Erro: a fonte de preços informada é incompatível com compras governamentais - B12.01a05",
IF(AND(I1092="Compras governamentais",K1092&lt;&gt;"",L1092="Mídia especializada"),"Erro: a fonte de preços informada é incompatível com compras governamentais - B12.01a05",
IF(AND(I1093="Compras governamentais",K1093&lt;&gt;"",L1093="Mídia especializada"),"Erro: a fonte de preços informada é incompatível com compras governamentais - B12.01a05",
IF(AND(I1094="Compras governamentais",K1094&lt;&gt;"",L1094="Mídia especializada"),"Erro: a fonte de preços informada é incompatível com compras governamentais - B12.01a05",
"***")))))</f>
        <v>***</v>
      </c>
      <c r="Z1090" s="119" t="str">
        <f t="shared" ref="Z1090" si="3875" xml:space="preserve">
IF(AND(I1091&lt;&gt;"",OR(I1090="")),"Erro: há linhas sendo puladas - B13.01a04",
IF(AND(I1092&lt;&gt;"",OR(I1090="",I1091="")),"Erro: há linhas sendo puladas - B13.01a04",
IF(AND(I1093&lt;&gt;"",OR(I1090="",I1091="",I1092="")),"Erro: há linhas sendo puladas - B13.01a04",
IF(AND(I1094&lt;&gt;"",OR(I1090="",I1091="",I1092="",I1093="")),"Erro: há linhas sendo puladas - B13.01a04",
"***"))))</f>
        <v>***</v>
      </c>
      <c r="AA1090" s="119" t="str">
        <f t="shared" ref="AA1090" si="3876" xml:space="preserve">
IF(AND(K1091&lt;&gt;"",OR(K1090="")),"Erro: há linhas sendo puladas - B14.01a05",
IF(AND(K1092&lt;&gt;"",OR(K1090="",K1091="")),"Erro: há linhas sendo puladas - B14.01a05",
IF(AND(K1093&lt;&gt;"",OR(K1090="",K1091="",K1092="")),"Erro: há linhas sendo puladas - B14.01a05",
IF(AND(K1094&lt;&gt;"",OR(K1090="",K1091="",K1092="",K1093="")),"Erro: há linhas sendo puladas - B14.01a05",
"***"))))</f>
        <v>***</v>
      </c>
      <c r="AB1090" s="119" t="str">
        <f t="shared" ref="AB1090" si="3877" xml:space="preserve">
IF(AND(L1091&lt;&gt;"",OR(L1090="")),"Erro: há linhas sendo puladas - B15.01a05",
IF(AND(L1092&lt;&gt;"",OR(L1090="",L1091="")),"Erro: há linhas sendo puladas - B15.01a05",
IF(AND(L1093&lt;&gt;"",OR(L1090="",L1091="",L1092="")),"Erro: há linhas sendo puladas - B15.01a05",
IF(AND(L1094&lt;&gt;"",OR(L1090="",L1091="",L1092="",L1093="")),"Erro: há linhas sendo puladas - B15.01a05",
"***"))))</f>
        <v>***</v>
      </c>
      <c r="AC1090" s="119" t="str">
        <f t="shared" ref="AC1090" si="3878" xml:space="preserve">
IF(AND(M1091&lt;&gt;"",OR(M1090="")),"Erro: há linhas sendo puladas - B16.01a05",
IF(AND(M1092&lt;&gt;"",OR(M1090="",M1091="")),"Erro: há linhas sendo puladas - B16.01a05",
IF(AND(M1093&lt;&gt;"",OR(M1090="",M1091="",M1092="")),"Erro: há linhas sendo puladas - B16.01a05",
IF(AND(M1094&lt;&gt;"",OR(M1090="",M1091="",M1092="",M1093="")),"Erro: há linhas sendo puladas - B16.01a05",
"***"))))</f>
        <v>***</v>
      </c>
      <c r="AD1090" s="131" t="str">
        <f t="shared" ref="AD1090" si="3879" xml:space="preserve">
IF(T1090&lt;&gt;"Preenchimento correto","",
IF(K1090="","",
IF(M1090="Não válido","",
K1090)))</f>
        <v/>
      </c>
    </row>
    <row r="1091" spans="1:30" ht="15" customHeight="1">
      <c r="A1091" s="291"/>
      <c r="B1091" s="216"/>
      <c r="C1091" s="217"/>
      <c r="D1091" s="218"/>
      <c r="E1091" s="219"/>
      <c r="F1091" s="220"/>
      <c r="G1091" s="221"/>
      <c r="H1091" s="35">
        <v>2</v>
      </c>
      <c r="I1091" s="172"/>
      <c r="J1091" s="36" t="str">
        <f xml:space="preserve">
IF(I1091="","",
VLOOKUP(I1091,'BD EMPRES'!$B$8:$C$507,2,FALSE))</f>
        <v/>
      </c>
      <c r="K1091" s="178"/>
      <c r="L1091" s="179"/>
      <c r="M1091" s="179"/>
      <c r="N1091" s="180"/>
      <c r="O1091" s="223"/>
      <c r="P1091" s="228"/>
      <c r="Q1091" s="230"/>
      <c r="R1091" s="232"/>
      <c r="S1091" s="234"/>
      <c r="T1091" s="236"/>
      <c r="U1091" s="23"/>
      <c r="V1091" s="122"/>
      <c r="W1091" s="118"/>
      <c r="X1091" s="118"/>
      <c r="Y1091" s="118"/>
      <c r="Z1091" s="118"/>
      <c r="AA1091" s="118"/>
      <c r="AB1091" s="118"/>
      <c r="AC1091" s="118"/>
      <c r="AD1091" s="132" t="str">
        <f t="shared" ref="AD1091" si="3880" xml:space="preserve">
IF(T1090&lt;&gt;"Preenchimento correto","",
IF(K1091="","",
IF(M1091="Não válido","",
K1091)))</f>
        <v/>
      </c>
    </row>
    <row r="1092" spans="1:30" ht="15" customHeight="1">
      <c r="A1092" s="291"/>
      <c r="B1092" s="216"/>
      <c r="C1092" s="217"/>
      <c r="D1092" s="218"/>
      <c r="E1092" s="219"/>
      <c r="F1092" s="220"/>
      <c r="G1092" s="221"/>
      <c r="H1092" s="35">
        <v>3</v>
      </c>
      <c r="I1092" s="172"/>
      <c r="J1092" s="36" t="str">
        <f xml:space="preserve">
IF(I1092="","",
VLOOKUP(I1092,'BD EMPRES'!$B$8:$C$507,2,FALSE))</f>
        <v/>
      </c>
      <c r="K1092" s="178"/>
      <c r="L1092" s="179"/>
      <c r="M1092" s="179"/>
      <c r="N1092" s="180"/>
      <c r="O1092" s="223"/>
      <c r="P1092" s="228"/>
      <c r="Q1092" s="230"/>
      <c r="R1092" s="232"/>
      <c r="S1092" s="234"/>
      <c r="T1092" s="236"/>
      <c r="U1092" s="23"/>
      <c r="V1092" s="122"/>
      <c r="W1092" s="118"/>
      <c r="X1092" s="118"/>
      <c r="Y1092" s="118"/>
      <c r="Z1092" s="118"/>
      <c r="AA1092" s="118"/>
      <c r="AB1092" s="118"/>
      <c r="AC1092" s="118"/>
      <c r="AD1092" s="132" t="str">
        <f t="shared" ref="AD1092" si="3881" xml:space="preserve">
IF(T1090&lt;&gt;"Preenchimento correto","",
IF(K1092="","",
IF(M1092="Não válido","",
K1092)))</f>
        <v/>
      </c>
    </row>
    <row r="1093" spans="1:30" ht="15" customHeight="1">
      <c r="A1093" s="291"/>
      <c r="B1093" s="216"/>
      <c r="C1093" s="217"/>
      <c r="D1093" s="218"/>
      <c r="E1093" s="219"/>
      <c r="F1093" s="220"/>
      <c r="G1093" s="221"/>
      <c r="H1093" s="35">
        <v>4</v>
      </c>
      <c r="I1093" s="172"/>
      <c r="J1093" s="36" t="str">
        <f xml:space="preserve">
IF(I1093="","",
VLOOKUP(I1093,'BD EMPRES'!$B$8:$C$507,2,FALSE))</f>
        <v/>
      </c>
      <c r="K1093" s="178"/>
      <c r="L1093" s="179"/>
      <c r="M1093" s="179"/>
      <c r="N1093" s="180"/>
      <c r="O1093" s="223"/>
      <c r="P1093" s="228"/>
      <c r="Q1093" s="230"/>
      <c r="R1093" s="232"/>
      <c r="S1093" s="234"/>
      <c r="T1093" s="236"/>
      <c r="U1093" s="23"/>
      <c r="V1093" s="122"/>
      <c r="W1093" s="118"/>
      <c r="X1093" s="118"/>
      <c r="Y1093" s="118"/>
      <c r="Z1093" s="118"/>
      <c r="AA1093" s="118"/>
      <c r="AB1093" s="118"/>
      <c r="AC1093" s="118"/>
      <c r="AD1093" s="132" t="str">
        <f t="shared" ref="AD1093" si="3882" xml:space="preserve">
IF(T1090&lt;&gt;"Preenchimento correto","",
IF(K1093="","",
IF(M1093="Não válido","",
K1093)))</f>
        <v/>
      </c>
    </row>
    <row r="1094" spans="1:30" ht="15" customHeight="1">
      <c r="A1094" s="292"/>
      <c r="B1094" s="216"/>
      <c r="C1094" s="217"/>
      <c r="D1094" s="218"/>
      <c r="E1094" s="219"/>
      <c r="F1094" s="220"/>
      <c r="G1094" s="221"/>
      <c r="H1094" s="37">
        <v>5</v>
      </c>
      <c r="I1094" s="172"/>
      <c r="J1094" s="38" t="str">
        <f xml:space="preserve">
IF(I1094="","",
VLOOKUP(I1094,'BD EMPRES'!$B$8:$C$507,2,FALSE))</f>
        <v/>
      </c>
      <c r="K1094" s="183"/>
      <c r="L1094" s="181"/>
      <c r="M1094" s="181"/>
      <c r="N1094" s="182"/>
      <c r="O1094" s="224"/>
      <c r="P1094" s="228"/>
      <c r="Q1094" s="230"/>
      <c r="R1094" s="232"/>
      <c r="S1094" s="234"/>
      <c r="T1094" s="236"/>
      <c r="U1094" s="23"/>
      <c r="V1094" s="133"/>
      <c r="W1094" s="134"/>
      <c r="X1094" s="134"/>
      <c r="Y1094" s="134"/>
      <c r="Z1094" s="134"/>
      <c r="AA1094" s="134"/>
      <c r="AB1094" s="134"/>
      <c r="AC1094" s="134"/>
      <c r="AD1094" s="135" t="str">
        <f t="shared" ref="AD1094" si="3883" xml:space="preserve">
IF(T1090&gt;"Preenchimento correto","",
IF(K1094="","",
IF(M1094="Não válido","",
K1094)))</f>
        <v/>
      </c>
    </row>
    <row r="1095" spans="1:30" ht="15" customHeight="1">
      <c r="A1095" s="290"/>
      <c r="B1095" s="216" t="str">
        <f>IF(OR('BD ITEM'!$Q229&lt;&gt;"Preenchimento correto"),"",'BD ITEM'!B229)</f>
        <v/>
      </c>
      <c r="C1095" s="217" t="str">
        <f>IF(OR('BD ITEM'!$Q229&lt;&gt;"Preenchimento correto"),"",'BD ITEM'!C229)</f>
        <v/>
      </c>
      <c r="D1095" s="218" t="str">
        <f>IF(OR('BD ITEM'!$Q229&lt;&gt;"Preenchimento correto"),"",'BD ITEM'!D229)</f>
        <v/>
      </c>
      <c r="E1095" s="219" t="str">
        <f>IF(OR('BD ITEM'!$Q229&lt;&gt;"Preenchimento correto"),"",'BD ITEM'!J229)</f>
        <v/>
      </c>
      <c r="F1095" s="220" t="str">
        <f>IF(OR('BD ITEM'!$Q229&lt;&gt;"Preenchimento correto"),"",'BD ITEM'!K229)</f>
        <v/>
      </c>
      <c r="G1095" s="221" t="str">
        <f>IF(OR('BD ITEM'!$Q229&lt;&gt;"Preenchimento correto"),"",'BD ITEM'!L229)</f>
        <v/>
      </c>
      <c r="H1095" s="39">
        <v>1</v>
      </c>
      <c r="I1095" s="173"/>
      <c r="J1095" s="34" t="str">
        <f xml:space="preserve">
IF(I1095="","",
VLOOKUP(I1095,'BD EMPRES'!$B$8:$C$507,2,FALSE))</f>
        <v/>
      </c>
      <c r="K1095" s="175"/>
      <c r="L1095" s="176"/>
      <c r="M1095" s="176"/>
      <c r="N1095" s="177"/>
      <c r="O1095" s="222"/>
      <c r="P1095" s="228" t="str">
        <f t="shared" ref="P1095" si="3884" xml:space="preserve">
IF(AND(K1095="",K1096="",K1097="",K1098="",K1099=""),"",
COUNTIFS(K1095:K1099,"&lt;&gt;""",M1095:M1099,"=Válido"))</f>
        <v/>
      </c>
      <c r="Q1095" s="230" t="str">
        <f t="shared" ref="Q1095" si="3885" xml:space="preserve">
IF(T1095&lt;&gt;"Preenchimento correto","",
IF(P1095=1,0,
IF(P1095=0,"",
IF(P1095="","",
ROUND(_xlfn.STDEV.S(AD1095:AD1099)/AVERAGE(AD1095:AD1099),4)))))</f>
        <v/>
      </c>
      <c r="R1095" s="232" t="str">
        <f t="shared" ref="R1095" si="3886" xml:space="preserve">
IF(T1095&lt;&gt;"Preenchimento correto","",
IF(P1095="","",
IF(P1095=0,"",
IF(O1095="","",
IF(O1095="Menor valor",MIN(AD1095:AD1099),
IF(AND(O1095="Tend. central",Q1095&lt;=0.25),ROUND(AVERAGE(AD1095:AD1099),2),
IF(AND(O1095="Tend. central",Q1095&gt;0.25),ROUND(MEDIAN(AD1095:AD1099),2))))))))</f>
        <v/>
      </c>
      <c r="S1095" s="234" t="str">
        <f t="shared" ref="S1095" si="3887" xml:space="preserve">
IF(T1095&lt;&gt;"Preenchimento correto","",
IF(O1095="","",
IF(P1095="","",
IF(P1095=0,"",
IF(OR(G1095="",R1095=""),"",
G1095*R1095)))))</f>
        <v/>
      </c>
      <c r="T1095" s="236" t="str">
        <f t="shared" ref="T1095" si="3888" xml:space="preserve">
IF(AND(A1095="",B1095="",I1095="",I1096="",I1097="",I1098="",I1099="",K1095="",K1096="",K1097="",K1098="",K1099="",L1095="",L1096="",L1097="",L1098="",L1099="",M1095="",M1096="",M1097="",M1098="",M1099="",O1095=""),"",
IF(A1095="","Preenchimento incompleto: falta informar o ID SEC - B01.01",
IF(AND(A1095&lt;&gt;"",B1095&lt;&gt;"",I1095="",I1096="",I1097="",I1098="",I1099="",K1095="",K1096="",K1097="",K1098="",K1099="",L1095="",L1096="",L1097="",L1098="",L1099="",M1095="",M1096="",M1097="",M1098="",M1099="",O1095=""),"Preenchimento incompleto: item sem nenhuma informação de empresa e preço e fonte de preço e validade do orçamento e modalidade de cálculo - B02.01",
IF(AND(B1095="",OR(I1095&lt;&gt;"",I1096&lt;&gt;"",I1097&lt;&gt;"",I1098&lt;&gt;"",I1099&lt;&gt;"",K1095&lt;&gt;"",K1096&lt;&gt;"",K1097&lt;&gt;"",K1098&lt;&gt;"",K1099&lt;&gt;"",L1095&lt;&gt;"",L1096&lt;&gt;"",L1097&lt;&gt;"",L1098&lt;&gt;"",L1099&lt;&gt;"",M1095&lt;&gt;"",M1096&lt;&gt;"",M1097&lt;&gt;"",M1098&lt;&gt;"",M1099&lt;&gt;"",O1095&lt;&gt;"")),"Erro: há empresa(s) e/ou preço(s) e/ou fonte(s) de preço e/ou validade(s) do orçamento e/ou modalidade de cálculo informados para item inexistente - B03.01",
IF(AND(I1095&lt;&gt;"",OR(K1095="",L1095="",M1095="",O1095="")),"Preenchimento incompleto: empresa sem preço e(ou) fonte de preço e(ou) validade do orçamento e(ou) modalidade de cálculo associados - B04.01",
IF(AND(I1096&lt;&gt;"",OR(K1096="",L1096="",M1096="",O1095="")),"Preenchimento incompleto: empresa sem preço e(ou) fonte de preço e(ou) validade do orçamento e(ou) modalidade de cálculo associados - B04.02",
IF(AND(I1097&lt;&gt;"",OR(K1097="",L1097="",M1097="",O1095="")),"Preenchimento incompleto: empresa sem preço e(ou) fonte de preço e(ou) validade do orçamento e(ou) modalidade de cálculo associados - B04.03",
IF(AND(I1098&lt;&gt;"",OR(K1098="",L1098="",M1098="",O1095="")),"Preenchimento incompleto: empresa sem preço e(ou) fonte de preço e(ou) validade do orçamento e(ou) modalidade de cálculo associados - B04.04",
IF(AND(I1099&lt;&gt;"",OR(K1099="",L1099="",M1099="",O1095="")),"Preenchimento incompleto: empresa sem preço e(ou) fonte de preço e(ou) validade do orçamento e(ou) modalidade de cálculo associados - B04.05",
IF(AND(K1095&lt;&gt;"",OR(I1095="",L1095="",M1095="",O1095="")),"Preenchimento incompleto: preço sem empresa e(ou) fonte do preço associados e(ou) validade do orçamento e(ou) modalidade de cálculo associados - B05.01",
IF(AND(K1096&lt;&gt;"",OR(I1096="",L1096="",M1096="",O1095="")),"Preenchimento incompleto: preço sem empresa e(ou) fonte do preço associados e(ou) validade do orçamento e(ou) modalidade de cálculo associados - B05.02",
IF(AND(K1097&lt;&gt;"",OR(I1097="",L1097="",M1097="",O1095="")),"Preenchimento incompleto: preço sem empresa e(ou) fonte do preço associados e(ou) validade do orçamento e(ou) modalidade de cálculo associados - B05.03",
IF(AND(K1098&lt;&gt;"",OR(I1098="",L1098="",M1098="",O1095="")),"Preenchimento incompleto: preço sem empresa e(ou) fonte do preço associados e(ou) validade do orçamento e(ou) modalidade de cálculo associados - B05.04",
IF(AND(K1099&lt;&gt;"",OR(I1099="",L1099="",M1099="",O1095="")),"Preenchimento incompleto: preço sem empresa e(ou) fonte do preço associados e(ou) validade do orçamento e(ou) modalidade de cálculo associados - B05.05",
IF(AND(L1095&lt;&gt;"",OR(K1095="",I1095="",M1095="",O1095="")),"Preenchimento incompleto: fonte do preço sem empresa e(ou) preço associados e(ou) validade do orçamento e(ou) modalidade de cálculo associados - B06.01",
IF(AND(L1096&lt;&gt;"",OR(K1096="",I1096="",M1096="",O1095="")),"Preenchimento incompleto: fonte do preço sem empresa e(ou) preço associados e(ou) validade do orçamento e(ou) modalidade de cálculo associados - B06.02",
IF(AND(L1097&lt;&gt;"",OR(K1097="",I1097="",M1097="",O1095="")),"Preenchimento incompleto: fonte do preço sem empresa e(ou) preço associados e(ou) validade do orçamento e(ou) modalidade de cálculo associados - B06.03",
IF(AND(L1098&lt;&gt;"",OR(K1098="",I1098="",M1098="",O1095="")),"Preenchimento incompleto: fonte do preço sem empresa e(ou) preço associados e(ou) validade do orçamento e(ou) modalidade de cálculo associados - B06.04",
IF(AND(L1099&lt;&gt;"",OR(K1099="",I1099="",M1099="",O1095="")),"Preenchimento incompleto: fonte do preço sem empresa e(ou) preço associados e(ou) validade do orçamento e(ou) modalidade de cálculo associados - B06.05",
IF(AND(M1095&lt;&gt;"",OR(K1095="",I1095="",L1095="",O1095="")),"Preenchimento incompleto: validade do orçamento sem empresa e(ou) preço associados e(ou) fonte do preço e(ou) modalidade de cálculo associados - B07.01",
IF(AND(M1096&lt;&gt;"",OR(K1096="",I1096="",L1096="",O1095="")),"Preenchimento incompleto: validade do orçamento sem empresa e(ou) preço associados e(ou) fonte do preço e(ou) modalidade de cálculo associados - B07.02",
IF(AND(M1097&lt;&gt;"",OR(K1097="",I1097="",L1097="",O1095="")),"Preenchimento incompleto: validade do orçamento sem empresa e(ou) preço associados e(ou) fonte do preço e(ou) modalidade de cálculo associados - B07.03",
IF(AND(M1098&lt;&gt;"",OR(K1098="",I1098="",L1098="",O1095="")),"Preenchimento incompleto: validade do orçamento sem empresa e(ou) preço associados e(ou) fonte do preço e(ou) modalidade de cálculo associados - B07.04",
IF(AND(M1099&lt;&gt;"",OR(K1099="",I1099="",L1099="",O1095="")),"Preenchimento incompleto: validade do orçamento sem empresa e(ou) preço associados e(ou) fonte do preço e(ou) modalidade de cálculo associados - B07.05",
IF(O1095="","Preenchimento incompleto: modalidade de cálculo não informada - B08.01",
IF(V1095="Erro: há repetição de empresa de mídia especializada para o item sendo precificado - B09.01a05","Erro: há repetição de empresa de mídia especializada para o item sendo precificado - B09.01a05",
IF(W1095="Erro: há repetição de empresa de orçamento de empresa para o item sendo precificado - B10.01a05","Erro: há repetição de empresa de orçamento de empresa para o item sendo precificado - B10.01a05",
IF(X1095="Erro: a fonte de preços informada é incompatível com compras governamentais - B11.01a05","Erro: a fonte de preços informada é incompatível com compras governamentais - B11.01a05",
IF(Y1095="Erro: a fonte de preços informada é incompatível com compras governamentais - B12.01a05","Erro: a fonte de preços informada é incompatível com compras governamentais - B12.01a05",
IF(Z1095="Erro: há linhas sendo puladas - B13.01a04","Erro: há linhas sendo puladas - B13.01a04",
IF(AA1095="Erro: há linhas sendo puladas - B14.01a05","Erro: há linhas sendo puladas - B14.01a05",
IF(AB1095="Erro: há linhas sendo puladas - B15.01a05","Erro: há linhas sendo puladas - B15.01a05",
IF(AC1095="Erro: há linhas sendo puladas - B16.01a05","Erro: há linhas sendo puladas - B16.01a05",
IF(AND(P1095&lt;&gt;"",P1095=0),"Preenchimento incompleto: número de propostas válidas igual a zero - B17.01",
"Preenchimento correto"))))))))))))))))))))))))))))))))))</f>
        <v/>
      </c>
      <c r="U1095" s="23"/>
      <c r="V1095" s="121" t="str">
        <f t="shared" ref="V1095" si="3889" xml:space="preserve">
IF(COUNTIFS(I1095:I1099,I1095,L1095:L1099,"=Mídia especializada")&gt;1,"Erro: há repetição de empresa de mídia especializada para o item sendo precificado - B09.01a05",
IF(COUNTIFS(I1095:I1099,I1096,L1095:L1099,"=Mídia especializada")&gt;1,"Erro: há repetição de empresa de mídia especializada para o item sendo precificado - B09.01a05",
IF(COUNTIFS(I1095:I1099,I1097,L1095:L1099,"=Mídia especializada")&gt;1,"Erro: há repetição de empresa de mídia especializada para o item sendo precificado - B09.01a05",
IF(COUNTIFS(I1095:I1099,I1098,L1095:L1099,"=Mídia especializada")&gt;1,"Erro: há repetição de empresa de mídia especializada para o item sendo precificado - B09.01a05",
IF(COUNTIFS(I1095:I1099,I1099,L1095:L1099,"=Mídia especializada")&gt;1,"Erro: há repetição de empresa de mídia especializada para o item sendo precificado - B09.01a05",
"***")))))</f>
        <v>***</v>
      </c>
      <c r="W1095" s="119" t="str">
        <f t="shared" ref="W1095" si="3890" xml:space="preserve">
IF(COUNTIFS(I1095:I1099,I1095,L1095:L1099,"=Orçamento de empresa")&gt;1,"Erro: há repetição de empresa de orçamento de empresa para o item sendo precificado - B10.01a05",
IF(COUNTIFS(I1095:I1099,I1096,L1095:L1099,"=Orçamento de empresa")&gt;1,"Erro: há repetição de empresa de orçamento de empresa para o item sendo precificado - B10.01a05",
IF(COUNTIFS(I1095:I1099,I1097,L1095:L1099,"=Orçamento de empresa")&gt;1,"Erro: há repetição de empresa de orçamento de empresa para o item sendo precificado - B10.01a05",
IF(COUNTIFS(I1095:I1099,I1098,L1095:L1099,"=Orçamento de empresa")&gt;1,"Erro: há repetição de empresa de orçamento de empresa para o item sendo precificado - B10.01a05",
IF(COUNTIFS(I1095:I1099,I1099,L1095:L1099,"=Orçamento de empresa")&gt;1,"Erro: há repetição de empresa de orçamento de empresa para o item sendo precificado - B10.01a05",
"***")))))</f>
        <v>***</v>
      </c>
      <c r="X1095" s="119" t="str">
        <f t="shared" ref="X1095" si="3891" xml:space="preserve">
IF(AND(I1095="Compras governamentais",K1095&lt;&gt;"",L1095="Orçamento de empresa"),"Erro: a fonte de preços informada é incompatível com compras governamentais - B11.01a05",
IF(AND(I1096="Compras governamentais",K1096&lt;&gt;"",L1096="Orçamento de empresa"),"Erro: a fonte de preços informada é incompatível com compras governamentais - B11.01a05",
IF(AND(I1097="Compras governamentais",K1097&lt;&gt;"",L1097="Orçamento de empresa"),"Erro: a fonte de preços informada é incompatível com compras governamentais - B11.01a05",
IF(AND(I1098="Compras governamentais",K1098&lt;&gt;"",L1098="Orçamento de empresa"),"Erro: a fonte de preços informada é incompatível com compras governamentais - B11.01a05",
IF(AND(I1099="Compras governamentais",K1099&lt;&gt;"",L1099="Orçamento de empresa"),"Erro: a fonte de preços informada é incompatível com compras governamentais - B11.01a05",
"***")))))</f>
        <v>***</v>
      </c>
      <c r="Y1095" s="119" t="str">
        <f t="shared" ref="Y1095" si="3892" xml:space="preserve">
IF(AND(I1095="Compras governamentais",K1095&lt;&gt;"",L1095="Mídia especializada"),"Erro: a fonte de preços informada é incompatível com compras governamentais - B12.01a05",
IF(AND(I1096="Compras governamentais",K1096&lt;&gt;"",L1096="Mídia especializada"),"Erro: a fonte de preços informada é incompatível com compras governamentais - B12.01a05",
IF(AND(I1097="Compras governamentais",K1097&lt;&gt;"",L1097="Mídia especializada"),"Erro: a fonte de preços informada é incompatível com compras governamentais - B12.01a05",
IF(AND(I1098="Compras governamentais",K1098&lt;&gt;"",L1098="Mídia especializada"),"Erro: a fonte de preços informada é incompatível com compras governamentais - B12.01a05",
IF(AND(I1099="Compras governamentais",K1099&lt;&gt;"",L1099="Mídia especializada"),"Erro: a fonte de preços informada é incompatível com compras governamentais - B12.01a05",
"***")))))</f>
        <v>***</v>
      </c>
      <c r="Z1095" s="119" t="str">
        <f t="shared" ref="Z1095" si="3893" xml:space="preserve">
IF(AND(I1096&lt;&gt;"",OR(I1095="")),"Erro: há linhas sendo puladas - B13.01a04",
IF(AND(I1097&lt;&gt;"",OR(I1095="",I1096="")),"Erro: há linhas sendo puladas - B13.01a04",
IF(AND(I1098&lt;&gt;"",OR(I1095="",I1096="",I1097="")),"Erro: há linhas sendo puladas - B13.01a04",
IF(AND(I1099&lt;&gt;"",OR(I1095="",I1096="",I1097="",I1098="")),"Erro: há linhas sendo puladas - B13.01a04",
"***"))))</f>
        <v>***</v>
      </c>
      <c r="AA1095" s="119" t="str">
        <f t="shared" ref="AA1095" si="3894" xml:space="preserve">
IF(AND(K1096&lt;&gt;"",OR(K1095="")),"Erro: há linhas sendo puladas - B14.01a05",
IF(AND(K1097&lt;&gt;"",OR(K1095="",K1096="")),"Erro: há linhas sendo puladas - B14.01a05",
IF(AND(K1098&lt;&gt;"",OR(K1095="",K1096="",K1097="")),"Erro: há linhas sendo puladas - B14.01a05",
IF(AND(K1099&lt;&gt;"",OR(K1095="",K1096="",K1097="",K1098="")),"Erro: há linhas sendo puladas - B14.01a05",
"***"))))</f>
        <v>***</v>
      </c>
      <c r="AB1095" s="119" t="str">
        <f t="shared" ref="AB1095" si="3895" xml:space="preserve">
IF(AND(L1096&lt;&gt;"",OR(L1095="")),"Erro: há linhas sendo puladas - B15.01a05",
IF(AND(L1097&lt;&gt;"",OR(L1095="",L1096="")),"Erro: há linhas sendo puladas - B15.01a05",
IF(AND(L1098&lt;&gt;"",OR(L1095="",L1096="",L1097="")),"Erro: há linhas sendo puladas - B15.01a05",
IF(AND(L1099&lt;&gt;"",OR(L1095="",L1096="",L1097="",L1098="")),"Erro: há linhas sendo puladas - B15.01a05",
"***"))))</f>
        <v>***</v>
      </c>
      <c r="AC1095" s="119" t="str">
        <f t="shared" ref="AC1095" si="3896" xml:space="preserve">
IF(AND(M1096&lt;&gt;"",OR(M1095="")),"Erro: há linhas sendo puladas - B16.01a05",
IF(AND(M1097&lt;&gt;"",OR(M1095="",M1096="")),"Erro: há linhas sendo puladas - B16.01a05",
IF(AND(M1098&lt;&gt;"",OR(M1095="",M1096="",M1097="")),"Erro: há linhas sendo puladas - B16.01a05",
IF(AND(M1099&lt;&gt;"",OR(M1095="",M1096="",M1097="",M1098="")),"Erro: há linhas sendo puladas - B16.01a05",
"***"))))</f>
        <v>***</v>
      </c>
      <c r="AD1095" s="131" t="str">
        <f t="shared" ref="AD1095" si="3897" xml:space="preserve">
IF(T1095&lt;&gt;"Preenchimento correto","",
IF(K1095="","",
IF(M1095="Não válido","",
K1095)))</f>
        <v/>
      </c>
    </row>
    <row r="1096" spans="1:30" ht="15" customHeight="1">
      <c r="A1096" s="291"/>
      <c r="B1096" s="216"/>
      <c r="C1096" s="217"/>
      <c r="D1096" s="218"/>
      <c r="E1096" s="219"/>
      <c r="F1096" s="220"/>
      <c r="G1096" s="221"/>
      <c r="H1096" s="35">
        <v>2</v>
      </c>
      <c r="I1096" s="172"/>
      <c r="J1096" s="36" t="str">
        <f xml:space="preserve">
IF(I1096="","",
VLOOKUP(I1096,'BD EMPRES'!$B$8:$C$507,2,FALSE))</f>
        <v/>
      </c>
      <c r="K1096" s="178"/>
      <c r="L1096" s="179"/>
      <c r="M1096" s="179"/>
      <c r="N1096" s="180"/>
      <c r="O1096" s="223"/>
      <c r="P1096" s="228"/>
      <c r="Q1096" s="230"/>
      <c r="R1096" s="232"/>
      <c r="S1096" s="234"/>
      <c r="T1096" s="236"/>
      <c r="U1096" s="23"/>
      <c r="V1096" s="122"/>
      <c r="W1096" s="118"/>
      <c r="X1096" s="118"/>
      <c r="Y1096" s="118"/>
      <c r="Z1096" s="118"/>
      <c r="AA1096" s="118"/>
      <c r="AB1096" s="118"/>
      <c r="AC1096" s="118"/>
      <c r="AD1096" s="132" t="str">
        <f t="shared" ref="AD1096" si="3898" xml:space="preserve">
IF(T1095&lt;&gt;"Preenchimento correto","",
IF(K1096="","",
IF(M1096="Não válido","",
K1096)))</f>
        <v/>
      </c>
    </row>
    <row r="1097" spans="1:30" ht="15" customHeight="1">
      <c r="A1097" s="291"/>
      <c r="B1097" s="216"/>
      <c r="C1097" s="217"/>
      <c r="D1097" s="218"/>
      <c r="E1097" s="219"/>
      <c r="F1097" s="220"/>
      <c r="G1097" s="221"/>
      <c r="H1097" s="35">
        <v>3</v>
      </c>
      <c r="I1097" s="172"/>
      <c r="J1097" s="36" t="str">
        <f xml:space="preserve">
IF(I1097="","",
VLOOKUP(I1097,'BD EMPRES'!$B$8:$C$507,2,FALSE))</f>
        <v/>
      </c>
      <c r="K1097" s="178"/>
      <c r="L1097" s="179"/>
      <c r="M1097" s="179"/>
      <c r="N1097" s="180"/>
      <c r="O1097" s="223"/>
      <c r="P1097" s="228"/>
      <c r="Q1097" s="230"/>
      <c r="R1097" s="232"/>
      <c r="S1097" s="234"/>
      <c r="T1097" s="236"/>
      <c r="U1097" s="23"/>
      <c r="V1097" s="122"/>
      <c r="W1097" s="118"/>
      <c r="X1097" s="118"/>
      <c r="Y1097" s="118"/>
      <c r="Z1097" s="118"/>
      <c r="AA1097" s="118"/>
      <c r="AB1097" s="118"/>
      <c r="AC1097" s="118"/>
      <c r="AD1097" s="132" t="str">
        <f t="shared" ref="AD1097" si="3899" xml:space="preserve">
IF(T1095&lt;&gt;"Preenchimento correto","",
IF(K1097="","",
IF(M1097="Não válido","",
K1097)))</f>
        <v/>
      </c>
    </row>
    <row r="1098" spans="1:30" ht="15" customHeight="1">
      <c r="A1098" s="291"/>
      <c r="B1098" s="216"/>
      <c r="C1098" s="217"/>
      <c r="D1098" s="218"/>
      <c r="E1098" s="219"/>
      <c r="F1098" s="220"/>
      <c r="G1098" s="221"/>
      <c r="H1098" s="35">
        <v>4</v>
      </c>
      <c r="I1098" s="172"/>
      <c r="J1098" s="36" t="str">
        <f xml:space="preserve">
IF(I1098="","",
VLOOKUP(I1098,'BD EMPRES'!$B$8:$C$507,2,FALSE))</f>
        <v/>
      </c>
      <c r="K1098" s="178"/>
      <c r="L1098" s="179"/>
      <c r="M1098" s="179"/>
      <c r="N1098" s="180"/>
      <c r="O1098" s="223"/>
      <c r="P1098" s="228"/>
      <c r="Q1098" s="230"/>
      <c r="R1098" s="232"/>
      <c r="S1098" s="234"/>
      <c r="T1098" s="236"/>
      <c r="U1098" s="23"/>
      <c r="V1098" s="122"/>
      <c r="W1098" s="118"/>
      <c r="X1098" s="118"/>
      <c r="Y1098" s="118"/>
      <c r="Z1098" s="118"/>
      <c r="AA1098" s="118"/>
      <c r="AB1098" s="118"/>
      <c r="AC1098" s="118"/>
      <c r="AD1098" s="132" t="str">
        <f t="shared" ref="AD1098" si="3900" xml:space="preserve">
IF(T1095&lt;&gt;"Preenchimento correto","",
IF(K1098="","",
IF(M1098="Não válido","",
K1098)))</f>
        <v/>
      </c>
    </row>
    <row r="1099" spans="1:30" ht="15" customHeight="1">
      <c r="A1099" s="292"/>
      <c r="B1099" s="216"/>
      <c r="C1099" s="217"/>
      <c r="D1099" s="218"/>
      <c r="E1099" s="219"/>
      <c r="F1099" s="220"/>
      <c r="G1099" s="221"/>
      <c r="H1099" s="37">
        <v>5</v>
      </c>
      <c r="I1099" s="172"/>
      <c r="J1099" s="38" t="str">
        <f xml:space="preserve">
IF(I1099="","",
VLOOKUP(I1099,'BD EMPRES'!$B$8:$C$507,2,FALSE))</f>
        <v/>
      </c>
      <c r="K1099" s="183"/>
      <c r="L1099" s="181"/>
      <c r="M1099" s="181"/>
      <c r="N1099" s="182"/>
      <c r="O1099" s="224"/>
      <c r="P1099" s="228"/>
      <c r="Q1099" s="230"/>
      <c r="R1099" s="232"/>
      <c r="S1099" s="234"/>
      <c r="T1099" s="236"/>
      <c r="U1099" s="23"/>
      <c r="V1099" s="133"/>
      <c r="W1099" s="134"/>
      <c r="X1099" s="134"/>
      <c r="Y1099" s="134"/>
      <c r="Z1099" s="134"/>
      <c r="AA1099" s="134"/>
      <c r="AB1099" s="134"/>
      <c r="AC1099" s="134"/>
      <c r="AD1099" s="135" t="str">
        <f t="shared" ref="AD1099" si="3901" xml:space="preserve">
IF(T1095&gt;"Preenchimento correto","",
IF(K1099="","",
IF(M1099="Não válido","",
K1099)))</f>
        <v/>
      </c>
    </row>
    <row r="1100" spans="1:30" ht="15" customHeight="1">
      <c r="A1100" s="290"/>
      <c r="B1100" s="216" t="str">
        <f>IF(OR('BD ITEM'!$Q230&lt;&gt;"Preenchimento correto"),"",'BD ITEM'!B230)</f>
        <v/>
      </c>
      <c r="C1100" s="217" t="str">
        <f>IF(OR('BD ITEM'!$Q230&lt;&gt;"Preenchimento correto"),"",'BD ITEM'!C230)</f>
        <v/>
      </c>
      <c r="D1100" s="218" t="str">
        <f>IF(OR('BD ITEM'!$Q230&lt;&gt;"Preenchimento correto"),"",'BD ITEM'!D230)</f>
        <v/>
      </c>
      <c r="E1100" s="219" t="str">
        <f>IF(OR('BD ITEM'!$Q230&lt;&gt;"Preenchimento correto"),"",'BD ITEM'!J230)</f>
        <v/>
      </c>
      <c r="F1100" s="220" t="str">
        <f>IF(OR('BD ITEM'!$Q230&lt;&gt;"Preenchimento correto"),"",'BD ITEM'!K230)</f>
        <v/>
      </c>
      <c r="G1100" s="221" t="str">
        <f>IF(OR('BD ITEM'!$Q230&lt;&gt;"Preenchimento correto"),"",'BD ITEM'!L230)</f>
        <v/>
      </c>
      <c r="H1100" s="39">
        <v>1</v>
      </c>
      <c r="I1100" s="173"/>
      <c r="J1100" s="34" t="str">
        <f xml:space="preserve">
IF(I1100="","",
VLOOKUP(I1100,'BD EMPRES'!$B$8:$C$507,2,FALSE))</f>
        <v/>
      </c>
      <c r="K1100" s="175"/>
      <c r="L1100" s="176"/>
      <c r="M1100" s="176"/>
      <c r="N1100" s="177"/>
      <c r="O1100" s="222"/>
      <c r="P1100" s="228" t="str">
        <f t="shared" ref="P1100" si="3902" xml:space="preserve">
IF(AND(K1100="",K1101="",K1102="",K1103="",K1104=""),"",
COUNTIFS(K1100:K1104,"&lt;&gt;""",M1100:M1104,"=Válido"))</f>
        <v/>
      </c>
      <c r="Q1100" s="230" t="str">
        <f t="shared" ref="Q1100" si="3903" xml:space="preserve">
IF(T1100&lt;&gt;"Preenchimento correto","",
IF(P1100=1,0,
IF(P1100=0,"",
IF(P1100="","",
ROUND(_xlfn.STDEV.S(AD1100:AD1104)/AVERAGE(AD1100:AD1104),4)))))</f>
        <v/>
      </c>
      <c r="R1100" s="232" t="str">
        <f t="shared" ref="R1100" si="3904" xml:space="preserve">
IF(T1100&lt;&gt;"Preenchimento correto","",
IF(P1100="","",
IF(P1100=0,"",
IF(O1100="","",
IF(O1100="Menor valor",MIN(AD1100:AD1104),
IF(AND(O1100="Tend. central",Q1100&lt;=0.25),ROUND(AVERAGE(AD1100:AD1104),2),
IF(AND(O1100="Tend. central",Q1100&gt;0.25),ROUND(MEDIAN(AD1100:AD1104),2))))))))</f>
        <v/>
      </c>
      <c r="S1100" s="234" t="str">
        <f t="shared" ref="S1100" si="3905" xml:space="preserve">
IF(T1100&lt;&gt;"Preenchimento correto","",
IF(O1100="","",
IF(P1100="","",
IF(P1100=0,"",
IF(OR(G1100="",R1100=""),"",
G1100*R1100)))))</f>
        <v/>
      </c>
      <c r="T1100" s="236" t="str">
        <f t="shared" ref="T1100" si="3906" xml:space="preserve">
IF(AND(A1100="",B1100="",I1100="",I1101="",I1102="",I1103="",I1104="",K1100="",K1101="",K1102="",K1103="",K1104="",L1100="",L1101="",L1102="",L1103="",L1104="",M1100="",M1101="",M1102="",M1103="",M1104="",O1100=""),"",
IF(A1100="","Preenchimento incompleto: falta informar o ID SEC - B01.01",
IF(AND(A1100&lt;&gt;"",B1100&lt;&gt;"",I1100="",I1101="",I1102="",I1103="",I1104="",K1100="",K1101="",K1102="",K1103="",K1104="",L1100="",L1101="",L1102="",L1103="",L1104="",M1100="",M1101="",M1102="",M1103="",M1104="",O1100=""),"Preenchimento incompleto: item sem nenhuma informação de empresa e preço e fonte de preço e validade do orçamento e modalidade de cálculo - B02.01",
IF(AND(B1100="",OR(I1100&lt;&gt;"",I1101&lt;&gt;"",I1102&lt;&gt;"",I1103&lt;&gt;"",I1104&lt;&gt;"",K1100&lt;&gt;"",K1101&lt;&gt;"",K1102&lt;&gt;"",K1103&lt;&gt;"",K1104&lt;&gt;"",L1100&lt;&gt;"",L1101&lt;&gt;"",L1102&lt;&gt;"",L1103&lt;&gt;"",L1104&lt;&gt;"",M1100&lt;&gt;"",M1101&lt;&gt;"",M1102&lt;&gt;"",M1103&lt;&gt;"",M1104&lt;&gt;"",O1100&lt;&gt;"")),"Erro: há empresa(s) e/ou preço(s) e/ou fonte(s) de preço e/ou validade(s) do orçamento e/ou modalidade de cálculo informados para item inexistente - B03.01",
IF(AND(I1100&lt;&gt;"",OR(K1100="",L1100="",M1100="",O1100="")),"Preenchimento incompleto: empresa sem preço e(ou) fonte de preço e(ou) validade do orçamento e(ou) modalidade de cálculo associados - B04.01",
IF(AND(I1101&lt;&gt;"",OR(K1101="",L1101="",M1101="",O1100="")),"Preenchimento incompleto: empresa sem preço e(ou) fonte de preço e(ou) validade do orçamento e(ou) modalidade de cálculo associados - B04.02",
IF(AND(I1102&lt;&gt;"",OR(K1102="",L1102="",M1102="",O1100="")),"Preenchimento incompleto: empresa sem preço e(ou) fonte de preço e(ou) validade do orçamento e(ou) modalidade de cálculo associados - B04.03",
IF(AND(I1103&lt;&gt;"",OR(K1103="",L1103="",M1103="",O1100="")),"Preenchimento incompleto: empresa sem preço e(ou) fonte de preço e(ou) validade do orçamento e(ou) modalidade de cálculo associados - B04.04",
IF(AND(I1104&lt;&gt;"",OR(K1104="",L1104="",M1104="",O1100="")),"Preenchimento incompleto: empresa sem preço e(ou) fonte de preço e(ou) validade do orçamento e(ou) modalidade de cálculo associados - B04.05",
IF(AND(K1100&lt;&gt;"",OR(I1100="",L1100="",M1100="",O1100="")),"Preenchimento incompleto: preço sem empresa e(ou) fonte do preço associados e(ou) validade do orçamento e(ou) modalidade de cálculo associados - B05.01",
IF(AND(K1101&lt;&gt;"",OR(I1101="",L1101="",M1101="",O1100="")),"Preenchimento incompleto: preço sem empresa e(ou) fonte do preço associados e(ou) validade do orçamento e(ou) modalidade de cálculo associados - B05.02",
IF(AND(K1102&lt;&gt;"",OR(I1102="",L1102="",M1102="",O1100="")),"Preenchimento incompleto: preço sem empresa e(ou) fonte do preço associados e(ou) validade do orçamento e(ou) modalidade de cálculo associados - B05.03",
IF(AND(K1103&lt;&gt;"",OR(I1103="",L1103="",M1103="",O1100="")),"Preenchimento incompleto: preço sem empresa e(ou) fonte do preço associados e(ou) validade do orçamento e(ou) modalidade de cálculo associados - B05.04",
IF(AND(K1104&lt;&gt;"",OR(I1104="",L1104="",M1104="",O1100="")),"Preenchimento incompleto: preço sem empresa e(ou) fonte do preço associados e(ou) validade do orçamento e(ou) modalidade de cálculo associados - B05.05",
IF(AND(L1100&lt;&gt;"",OR(K1100="",I1100="",M1100="",O1100="")),"Preenchimento incompleto: fonte do preço sem empresa e(ou) preço associados e(ou) validade do orçamento e(ou) modalidade de cálculo associados - B06.01",
IF(AND(L1101&lt;&gt;"",OR(K1101="",I1101="",M1101="",O1100="")),"Preenchimento incompleto: fonte do preço sem empresa e(ou) preço associados e(ou) validade do orçamento e(ou) modalidade de cálculo associados - B06.02",
IF(AND(L1102&lt;&gt;"",OR(K1102="",I1102="",M1102="",O1100="")),"Preenchimento incompleto: fonte do preço sem empresa e(ou) preço associados e(ou) validade do orçamento e(ou) modalidade de cálculo associados - B06.03",
IF(AND(L1103&lt;&gt;"",OR(K1103="",I1103="",M1103="",O1100="")),"Preenchimento incompleto: fonte do preço sem empresa e(ou) preço associados e(ou) validade do orçamento e(ou) modalidade de cálculo associados - B06.04",
IF(AND(L1104&lt;&gt;"",OR(K1104="",I1104="",M1104="",O1100="")),"Preenchimento incompleto: fonte do preço sem empresa e(ou) preço associados e(ou) validade do orçamento e(ou) modalidade de cálculo associados - B06.05",
IF(AND(M1100&lt;&gt;"",OR(K1100="",I1100="",L1100="",O1100="")),"Preenchimento incompleto: validade do orçamento sem empresa e(ou) preço associados e(ou) fonte do preço e(ou) modalidade de cálculo associados - B07.01",
IF(AND(M1101&lt;&gt;"",OR(K1101="",I1101="",L1101="",O1100="")),"Preenchimento incompleto: validade do orçamento sem empresa e(ou) preço associados e(ou) fonte do preço e(ou) modalidade de cálculo associados - B07.02",
IF(AND(M1102&lt;&gt;"",OR(K1102="",I1102="",L1102="",O1100="")),"Preenchimento incompleto: validade do orçamento sem empresa e(ou) preço associados e(ou) fonte do preço e(ou) modalidade de cálculo associados - B07.03",
IF(AND(M1103&lt;&gt;"",OR(K1103="",I1103="",L1103="",O1100="")),"Preenchimento incompleto: validade do orçamento sem empresa e(ou) preço associados e(ou) fonte do preço e(ou) modalidade de cálculo associados - B07.04",
IF(AND(M1104&lt;&gt;"",OR(K1104="",I1104="",L1104="",O1100="")),"Preenchimento incompleto: validade do orçamento sem empresa e(ou) preço associados e(ou) fonte do preço e(ou) modalidade de cálculo associados - B07.05",
IF(O1100="","Preenchimento incompleto: modalidade de cálculo não informada - B08.01",
IF(V1100="Erro: há repetição de empresa de mídia especializada para o item sendo precificado - B09.01a05","Erro: há repetição de empresa de mídia especializada para o item sendo precificado - B09.01a05",
IF(W1100="Erro: há repetição de empresa de orçamento de empresa para o item sendo precificado - B10.01a05","Erro: há repetição de empresa de orçamento de empresa para o item sendo precificado - B10.01a05",
IF(X1100="Erro: a fonte de preços informada é incompatível com compras governamentais - B11.01a05","Erro: a fonte de preços informada é incompatível com compras governamentais - B11.01a05",
IF(Y1100="Erro: a fonte de preços informada é incompatível com compras governamentais - B12.01a05","Erro: a fonte de preços informada é incompatível com compras governamentais - B12.01a05",
IF(Z1100="Erro: há linhas sendo puladas - B13.01a04","Erro: há linhas sendo puladas - B13.01a04",
IF(AA1100="Erro: há linhas sendo puladas - B14.01a05","Erro: há linhas sendo puladas - B14.01a05",
IF(AB1100="Erro: há linhas sendo puladas - B15.01a05","Erro: há linhas sendo puladas - B15.01a05",
IF(AC1100="Erro: há linhas sendo puladas - B16.01a05","Erro: há linhas sendo puladas - B16.01a05",
IF(AND(P1100&lt;&gt;"",P1100=0),"Preenchimento incompleto: número de propostas válidas igual a zero - B17.01",
"Preenchimento correto"))))))))))))))))))))))))))))))))))</f>
        <v/>
      </c>
      <c r="U1100" s="23"/>
      <c r="V1100" s="121" t="str">
        <f t="shared" ref="V1100" si="3907" xml:space="preserve">
IF(COUNTIFS(I1100:I1104,I1100,L1100:L1104,"=Mídia especializada")&gt;1,"Erro: há repetição de empresa de mídia especializada para o item sendo precificado - B09.01a05",
IF(COUNTIFS(I1100:I1104,I1101,L1100:L1104,"=Mídia especializada")&gt;1,"Erro: há repetição de empresa de mídia especializada para o item sendo precificado - B09.01a05",
IF(COUNTIFS(I1100:I1104,I1102,L1100:L1104,"=Mídia especializada")&gt;1,"Erro: há repetição de empresa de mídia especializada para o item sendo precificado - B09.01a05",
IF(COUNTIFS(I1100:I1104,I1103,L1100:L1104,"=Mídia especializada")&gt;1,"Erro: há repetição de empresa de mídia especializada para o item sendo precificado - B09.01a05",
IF(COUNTIFS(I1100:I1104,I1104,L1100:L1104,"=Mídia especializada")&gt;1,"Erro: há repetição de empresa de mídia especializada para o item sendo precificado - B09.01a05",
"***")))))</f>
        <v>***</v>
      </c>
      <c r="W1100" s="119" t="str">
        <f t="shared" ref="W1100" si="3908" xml:space="preserve">
IF(COUNTIFS(I1100:I1104,I1100,L1100:L1104,"=Orçamento de empresa")&gt;1,"Erro: há repetição de empresa de orçamento de empresa para o item sendo precificado - B10.01a05",
IF(COUNTIFS(I1100:I1104,I1101,L1100:L1104,"=Orçamento de empresa")&gt;1,"Erro: há repetição de empresa de orçamento de empresa para o item sendo precificado - B10.01a05",
IF(COUNTIFS(I1100:I1104,I1102,L1100:L1104,"=Orçamento de empresa")&gt;1,"Erro: há repetição de empresa de orçamento de empresa para o item sendo precificado - B10.01a05",
IF(COUNTIFS(I1100:I1104,I1103,L1100:L1104,"=Orçamento de empresa")&gt;1,"Erro: há repetição de empresa de orçamento de empresa para o item sendo precificado - B10.01a05",
IF(COUNTIFS(I1100:I1104,I1104,L1100:L1104,"=Orçamento de empresa")&gt;1,"Erro: há repetição de empresa de orçamento de empresa para o item sendo precificado - B10.01a05",
"***")))))</f>
        <v>***</v>
      </c>
      <c r="X1100" s="119" t="str">
        <f t="shared" ref="X1100" si="3909" xml:space="preserve">
IF(AND(I1100="Compras governamentais",K1100&lt;&gt;"",L1100="Orçamento de empresa"),"Erro: a fonte de preços informada é incompatível com compras governamentais - B11.01a05",
IF(AND(I1101="Compras governamentais",K1101&lt;&gt;"",L1101="Orçamento de empresa"),"Erro: a fonte de preços informada é incompatível com compras governamentais - B11.01a05",
IF(AND(I1102="Compras governamentais",K1102&lt;&gt;"",L1102="Orçamento de empresa"),"Erro: a fonte de preços informada é incompatível com compras governamentais - B11.01a05",
IF(AND(I1103="Compras governamentais",K1103&lt;&gt;"",L1103="Orçamento de empresa"),"Erro: a fonte de preços informada é incompatível com compras governamentais - B11.01a05",
IF(AND(I1104="Compras governamentais",K1104&lt;&gt;"",L1104="Orçamento de empresa"),"Erro: a fonte de preços informada é incompatível com compras governamentais - B11.01a05",
"***")))))</f>
        <v>***</v>
      </c>
      <c r="Y1100" s="119" t="str">
        <f t="shared" ref="Y1100" si="3910" xml:space="preserve">
IF(AND(I1100="Compras governamentais",K1100&lt;&gt;"",L1100="Mídia especializada"),"Erro: a fonte de preços informada é incompatível com compras governamentais - B12.01a05",
IF(AND(I1101="Compras governamentais",K1101&lt;&gt;"",L1101="Mídia especializada"),"Erro: a fonte de preços informada é incompatível com compras governamentais - B12.01a05",
IF(AND(I1102="Compras governamentais",K1102&lt;&gt;"",L1102="Mídia especializada"),"Erro: a fonte de preços informada é incompatível com compras governamentais - B12.01a05",
IF(AND(I1103="Compras governamentais",K1103&lt;&gt;"",L1103="Mídia especializada"),"Erro: a fonte de preços informada é incompatível com compras governamentais - B12.01a05",
IF(AND(I1104="Compras governamentais",K1104&lt;&gt;"",L1104="Mídia especializada"),"Erro: a fonte de preços informada é incompatível com compras governamentais - B12.01a05",
"***")))))</f>
        <v>***</v>
      </c>
      <c r="Z1100" s="119" t="str">
        <f t="shared" ref="Z1100" si="3911" xml:space="preserve">
IF(AND(I1101&lt;&gt;"",OR(I1100="")),"Erro: há linhas sendo puladas - B13.01a04",
IF(AND(I1102&lt;&gt;"",OR(I1100="",I1101="")),"Erro: há linhas sendo puladas - B13.01a04",
IF(AND(I1103&lt;&gt;"",OR(I1100="",I1101="",I1102="")),"Erro: há linhas sendo puladas - B13.01a04",
IF(AND(I1104&lt;&gt;"",OR(I1100="",I1101="",I1102="",I1103="")),"Erro: há linhas sendo puladas - B13.01a04",
"***"))))</f>
        <v>***</v>
      </c>
      <c r="AA1100" s="119" t="str">
        <f t="shared" ref="AA1100" si="3912" xml:space="preserve">
IF(AND(K1101&lt;&gt;"",OR(K1100="")),"Erro: há linhas sendo puladas - B14.01a05",
IF(AND(K1102&lt;&gt;"",OR(K1100="",K1101="")),"Erro: há linhas sendo puladas - B14.01a05",
IF(AND(K1103&lt;&gt;"",OR(K1100="",K1101="",K1102="")),"Erro: há linhas sendo puladas - B14.01a05",
IF(AND(K1104&lt;&gt;"",OR(K1100="",K1101="",K1102="",K1103="")),"Erro: há linhas sendo puladas - B14.01a05",
"***"))))</f>
        <v>***</v>
      </c>
      <c r="AB1100" s="119" t="str">
        <f t="shared" ref="AB1100" si="3913" xml:space="preserve">
IF(AND(L1101&lt;&gt;"",OR(L1100="")),"Erro: há linhas sendo puladas - B15.01a05",
IF(AND(L1102&lt;&gt;"",OR(L1100="",L1101="")),"Erro: há linhas sendo puladas - B15.01a05",
IF(AND(L1103&lt;&gt;"",OR(L1100="",L1101="",L1102="")),"Erro: há linhas sendo puladas - B15.01a05",
IF(AND(L1104&lt;&gt;"",OR(L1100="",L1101="",L1102="",L1103="")),"Erro: há linhas sendo puladas - B15.01a05",
"***"))))</f>
        <v>***</v>
      </c>
      <c r="AC1100" s="119" t="str">
        <f t="shared" ref="AC1100" si="3914" xml:space="preserve">
IF(AND(M1101&lt;&gt;"",OR(M1100="")),"Erro: há linhas sendo puladas - B16.01a05",
IF(AND(M1102&lt;&gt;"",OR(M1100="",M1101="")),"Erro: há linhas sendo puladas - B16.01a05",
IF(AND(M1103&lt;&gt;"",OR(M1100="",M1101="",M1102="")),"Erro: há linhas sendo puladas - B16.01a05",
IF(AND(M1104&lt;&gt;"",OR(M1100="",M1101="",M1102="",M1103="")),"Erro: há linhas sendo puladas - B16.01a05",
"***"))))</f>
        <v>***</v>
      </c>
      <c r="AD1100" s="131" t="str">
        <f t="shared" ref="AD1100" si="3915" xml:space="preserve">
IF(T1100&lt;&gt;"Preenchimento correto","",
IF(K1100="","",
IF(M1100="Não válido","",
K1100)))</f>
        <v/>
      </c>
    </row>
    <row r="1101" spans="1:30" ht="15" customHeight="1">
      <c r="A1101" s="291"/>
      <c r="B1101" s="216"/>
      <c r="C1101" s="217"/>
      <c r="D1101" s="218"/>
      <c r="E1101" s="219"/>
      <c r="F1101" s="220"/>
      <c r="G1101" s="221"/>
      <c r="H1101" s="35">
        <v>2</v>
      </c>
      <c r="I1101" s="172"/>
      <c r="J1101" s="36" t="str">
        <f xml:space="preserve">
IF(I1101="","",
VLOOKUP(I1101,'BD EMPRES'!$B$8:$C$507,2,FALSE))</f>
        <v/>
      </c>
      <c r="K1101" s="178"/>
      <c r="L1101" s="179"/>
      <c r="M1101" s="179"/>
      <c r="N1101" s="180"/>
      <c r="O1101" s="223"/>
      <c r="P1101" s="228"/>
      <c r="Q1101" s="230"/>
      <c r="R1101" s="232"/>
      <c r="S1101" s="234"/>
      <c r="T1101" s="236"/>
      <c r="U1101" s="23"/>
      <c r="V1101" s="122"/>
      <c r="W1101" s="118"/>
      <c r="X1101" s="118"/>
      <c r="Y1101" s="118"/>
      <c r="Z1101" s="118"/>
      <c r="AA1101" s="118"/>
      <c r="AB1101" s="118"/>
      <c r="AC1101" s="118"/>
      <c r="AD1101" s="132" t="str">
        <f t="shared" ref="AD1101" si="3916" xml:space="preserve">
IF(T1100&lt;&gt;"Preenchimento correto","",
IF(K1101="","",
IF(M1101="Não válido","",
K1101)))</f>
        <v/>
      </c>
    </row>
    <row r="1102" spans="1:30" ht="15" customHeight="1">
      <c r="A1102" s="291"/>
      <c r="B1102" s="216"/>
      <c r="C1102" s="217"/>
      <c r="D1102" s="218"/>
      <c r="E1102" s="219"/>
      <c r="F1102" s="220"/>
      <c r="G1102" s="221"/>
      <c r="H1102" s="35">
        <v>3</v>
      </c>
      <c r="I1102" s="172"/>
      <c r="J1102" s="36" t="str">
        <f xml:space="preserve">
IF(I1102="","",
VLOOKUP(I1102,'BD EMPRES'!$B$8:$C$507,2,FALSE))</f>
        <v/>
      </c>
      <c r="K1102" s="178"/>
      <c r="L1102" s="179"/>
      <c r="M1102" s="179"/>
      <c r="N1102" s="180"/>
      <c r="O1102" s="223"/>
      <c r="P1102" s="228"/>
      <c r="Q1102" s="230"/>
      <c r="R1102" s="232"/>
      <c r="S1102" s="234"/>
      <c r="T1102" s="236"/>
      <c r="U1102" s="23"/>
      <c r="V1102" s="122"/>
      <c r="W1102" s="118"/>
      <c r="X1102" s="118"/>
      <c r="Y1102" s="118"/>
      <c r="Z1102" s="118"/>
      <c r="AA1102" s="118"/>
      <c r="AB1102" s="118"/>
      <c r="AC1102" s="118"/>
      <c r="AD1102" s="132" t="str">
        <f t="shared" ref="AD1102" si="3917" xml:space="preserve">
IF(T1100&lt;&gt;"Preenchimento correto","",
IF(K1102="","",
IF(M1102="Não válido","",
K1102)))</f>
        <v/>
      </c>
    </row>
    <row r="1103" spans="1:30" ht="15" customHeight="1">
      <c r="A1103" s="291"/>
      <c r="B1103" s="216"/>
      <c r="C1103" s="217"/>
      <c r="D1103" s="218"/>
      <c r="E1103" s="219"/>
      <c r="F1103" s="220"/>
      <c r="G1103" s="221"/>
      <c r="H1103" s="35">
        <v>4</v>
      </c>
      <c r="I1103" s="172"/>
      <c r="J1103" s="36" t="str">
        <f xml:space="preserve">
IF(I1103="","",
VLOOKUP(I1103,'BD EMPRES'!$B$8:$C$507,2,FALSE))</f>
        <v/>
      </c>
      <c r="K1103" s="178"/>
      <c r="L1103" s="179"/>
      <c r="M1103" s="179"/>
      <c r="N1103" s="180"/>
      <c r="O1103" s="223"/>
      <c r="P1103" s="228"/>
      <c r="Q1103" s="230"/>
      <c r="R1103" s="232"/>
      <c r="S1103" s="234"/>
      <c r="T1103" s="236"/>
      <c r="U1103" s="23"/>
      <c r="V1103" s="122"/>
      <c r="W1103" s="118"/>
      <c r="X1103" s="118"/>
      <c r="Y1103" s="118"/>
      <c r="Z1103" s="118"/>
      <c r="AA1103" s="118"/>
      <c r="AB1103" s="118"/>
      <c r="AC1103" s="118"/>
      <c r="AD1103" s="132" t="str">
        <f t="shared" ref="AD1103" si="3918" xml:space="preserve">
IF(T1100&lt;&gt;"Preenchimento correto","",
IF(K1103="","",
IF(M1103="Não válido","",
K1103)))</f>
        <v/>
      </c>
    </row>
    <row r="1104" spans="1:30" ht="15" customHeight="1">
      <c r="A1104" s="292"/>
      <c r="B1104" s="216"/>
      <c r="C1104" s="217"/>
      <c r="D1104" s="218"/>
      <c r="E1104" s="219"/>
      <c r="F1104" s="220"/>
      <c r="G1104" s="221"/>
      <c r="H1104" s="37">
        <v>5</v>
      </c>
      <c r="I1104" s="172"/>
      <c r="J1104" s="38" t="str">
        <f xml:space="preserve">
IF(I1104="","",
VLOOKUP(I1104,'BD EMPRES'!$B$8:$C$507,2,FALSE))</f>
        <v/>
      </c>
      <c r="K1104" s="183"/>
      <c r="L1104" s="181"/>
      <c r="M1104" s="181"/>
      <c r="N1104" s="182"/>
      <c r="O1104" s="224"/>
      <c r="P1104" s="228"/>
      <c r="Q1104" s="230"/>
      <c r="R1104" s="232"/>
      <c r="S1104" s="234"/>
      <c r="T1104" s="236"/>
      <c r="U1104" s="23"/>
      <c r="V1104" s="133"/>
      <c r="W1104" s="134"/>
      <c r="X1104" s="134"/>
      <c r="Y1104" s="134"/>
      <c r="Z1104" s="134"/>
      <c r="AA1104" s="134"/>
      <c r="AB1104" s="134"/>
      <c r="AC1104" s="134"/>
      <c r="AD1104" s="135" t="str">
        <f t="shared" ref="AD1104" si="3919" xml:space="preserve">
IF(T1100&gt;"Preenchimento correto","",
IF(K1104="","",
IF(M1104="Não válido","",
K1104)))</f>
        <v/>
      </c>
    </row>
    <row r="1105" spans="1:30" ht="15" customHeight="1">
      <c r="A1105" s="290"/>
      <c r="B1105" s="216" t="str">
        <f>IF(OR('BD ITEM'!$Q231&lt;&gt;"Preenchimento correto"),"",'BD ITEM'!B231)</f>
        <v/>
      </c>
      <c r="C1105" s="217" t="str">
        <f>IF(OR('BD ITEM'!$Q231&lt;&gt;"Preenchimento correto"),"",'BD ITEM'!C231)</f>
        <v/>
      </c>
      <c r="D1105" s="218" t="str">
        <f>IF(OR('BD ITEM'!$Q231&lt;&gt;"Preenchimento correto"),"",'BD ITEM'!D231)</f>
        <v/>
      </c>
      <c r="E1105" s="219" t="str">
        <f>IF(OR('BD ITEM'!$Q231&lt;&gt;"Preenchimento correto"),"",'BD ITEM'!J231)</f>
        <v/>
      </c>
      <c r="F1105" s="220" t="str">
        <f>IF(OR('BD ITEM'!$Q231&lt;&gt;"Preenchimento correto"),"",'BD ITEM'!K231)</f>
        <v/>
      </c>
      <c r="G1105" s="221" t="str">
        <f>IF(OR('BD ITEM'!$Q231&lt;&gt;"Preenchimento correto"),"",'BD ITEM'!L231)</f>
        <v/>
      </c>
      <c r="H1105" s="39">
        <v>1</v>
      </c>
      <c r="I1105" s="173"/>
      <c r="J1105" s="34" t="str">
        <f xml:space="preserve">
IF(I1105="","",
VLOOKUP(I1105,'BD EMPRES'!$B$8:$C$507,2,FALSE))</f>
        <v/>
      </c>
      <c r="K1105" s="175"/>
      <c r="L1105" s="176"/>
      <c r="M1105" s="176"/>
      <c r="N1105" s="177"/>
      <c r="O1105" s="222"/>
      <c r="P1105" s="228" t="str">
        <f t="shared" ref="P1105" si="3920" xml:space="preserve">
IF(AND(K1105="",K1106="",K1107="",K1108="",K1109=""),"",
COUNTIFS(K1105:K1109,"&lt;&gt;""",M1105:M1109,"=Válido"))</f>
        <v/>
      </c>
      <c r="Q1105" s="230" t="str">
        <f t="shared" ref="Q1105" si="3921" xml:space="preserve">
IF(T1105&lt;&gt;"Preenchimento correto","",
IF(P1105=1,0,
IF(P1105=0,"",
IF(P1105="","",
ROUND(_xlfn.STDEV.S(AD1105:AD1109)/AVERAGE(AD1105:AD1109),4)))))</f>
        <v/>
      </c>
      <c r="R1105" s="232" t="str">
        <f t="shared" ref="R1105" si="3922" xml:space="preserve">
IF(T1105&lt;&gt;"Preenchimento correto","",
IF(P1105="","",
IF(P1105=0,"",
IF(O1105="","",
IF(O1105="Menor valor",MIN(AD1105:AD1109),
IF(AND(O1105="Tend. central",Q1105&lt;=0.25),ROUND(AVERAGE(AD1105:AD1109),2),
IF(AND(O1105="Tend. central",Q1105&gt;0.25),ROUND(MEDIAN(AD1105:AD1109),2))))))))</f>
        <v/>
      </c>
      <c r="S1105" s="234" t="str">
        <f t="shared" ref="S1105" si="3923" xml:space="preserve">
IF(T1105&lt;&gt;"Preenchimento correto","",
IF(O1105="","",
IF(P1105="","",
IF(P1105=0,"",
IF(OR(G1105="",R1105=""),"",
G1105*R1105)))))</f>
        <v/>
      </c>
      <c r="T1105" s="236" t="str">
        <f t="shared" ref="T1105" si="3924" xml:space="preserve">
IF(AND(A1105="",B1105="",I1105="",I1106="",I1107="",I1108="",I1109="",K1105="",K1106="",K1107="",K1108="",K1109="",L1105="",L1106="",L1107="",L1108="",L1109="",M1105="",M1106="",M1107="",M1108="",M1109="",O1105=""),"",
IF(A1105="","Preenchimento incompleto: falta informar o ID SEC - B01.01",
IF(AND(A1105&lt;&gt;"",B1105&lt;&gt;"",I1105="",I1106="",I1107="",I1108="",I1109="",K1105="",K1106="",K1107="",K1108="",K1109="",L1105="",L1106="",L1107="",L1108="",L1109="",M1105="",M1106="",M1107="",M1108="",M1109="",O1105=""),"Preenchimento incompleto: item sem nenhuma informação de empresa e preço e fonte de preço e validade do orçamento e modalidade de cálculo - B02.01",
IF(AND(B1105="",OR(I1105&lt;&gt;"",I1106&lt;&gt;"",I1107&lt;&gt;"",I1108&lt;&gt;"",I1109&lt;&gt;"",K1105&lt;&gt;"",K1106&lt;&gt;"",K1107&lt;&gt;"",K1108&lt;&gt;"",K1109&lt;&gt;"",L1105&lt;&gt;"",L1106&lt;&gt;"",L1107&lt;&gt;"",L1108&lt;&gt;"",L1109&lt;&gt;"",M1105&lt;&gt;"",M1106&lt;&gt;"",M1107&lt;&gt;"",M1108&lt;&gt;"",M1109&lt;&gt;"",O1105&lt;&gt;"")),"Erro: há empresa(s) e/ou preço(s) e/ou fonte(s) de preço e/ou validade(s) do orçamento e/ou modalidade de cálculo informados para item inexistente - B03.01",
IF(AND(I1105&lt;&gt;"",OR(K1105="",L1105="",M1105="",O1105="")),"Preenchimento incompleto: empresa sem preço e(ou) fonte de preço e(ou) validade do orçamento e(ou) modalidade de cálculo associados - B04.01",
IF(AND(I1106&lt;&gt;"",OR(K1106="",L1106="",M1106="",O1105="")),"Preenchimento incompleto: empresa sem preço e(ou) fonte de preço e(ou) validade do orçamento e(ou) modalidade de cálculo associados - B04.02",
IF(AND(I1107&lt;&gt;"",OR(K1107="",L1107="",M1107="",O1105="")),"Preenchimento incompleto: empresa sem preço e(ou) fonte de preço e(ou) validade do orçamento e(ou) modalidade de cálculo associados - B04.03",
IF(AND(I1108&lt;&gt;"",OR(K1108="",L1108="",M1108="",O1105="")),"Preenchimento incompleto: empresa sem preço e(ou) fonte de preço e(ou) validade do orçamento e(ou) modalidade de cálculo associados - B04.04",
IF(AND(I1109&lt;&gt;"",OR(K1109="",L1109="",M1109="",O1105="")),"Preenchimento incompleto: empresa sem preço e(ou) fonte de preço e(ou) validade do orçamento e(ou) modalidade de cálculo associados - B04.05",
IF(AND(K1105&lt;&gt;"",OR(I1105="",L1105="",M1105="",O1105="")),"Preenchimento incompleto: preço sem empresa e(ou) fonte do preço associados e(ou) validade do orçamento e(ou) modalidade de cálculo associados - B05.01",
IF(AND(K1106&lt;&gt;"",OR(I1106="",L1106="",M1106="",O1105="")),"Preenchimento incompleto: preço sem empresa e(ou) fonte do preço associados e(ou) validade do orçamento e(ou) modalidade de cálculo associados - B05.02",
IF(AND(K1107&lt;&gt;"",OR(I1107="",L1107="",M1107="",O1105="")),"Preenchimento incompleto: preço sem empresa e(ou) fonte do preço associados e(ou) validade do orçamento e(ou) modalidade de cálculo associados - B05.03",
IF(AND(K1108&lt;&gt;"",OR(I1108="",L1108="",M1108="",O1105="")),"Preenchimento incompleto: preço sem empresa e(ou) fonte do preço associados e(ou) validade do orçamento e(ou) modalidade de cálculo associados - B05.04",
IF(AND(K1109&lt;&gt;"",OR(I1109="",L1109="",M1109="",O1105="")),"Preenchimento incompleto: preço sem empresa e(ou) fonte do preço associados e(ou) validade do orçamento e(ou) modalidade de cálculo associados - B05.05",
IF(AND(L1105&lt;&gt;"",OR(K1105="",I1105="",M1105="",O1105="")),"Preenchimento incompleto: fonte do preço sem empresa e(ou) preço associados e(ou) validade do orçamento e(ou) modalidade de cálculo associados - B06.01",
IF(AND(L1106&lt;&gt;"",OR(K1106="",I1106="",M1106="",O1105="")),"Preenchimento incompleto: fonte do preço sem empresa e(ou) preço associados e(ou) validade do orçamento e(ou) modalidade de cálculo associados - B06.02",
IF(AND(L1107&lt;&gt;"",OR(K1107="",I1107="",M1107="",O1105="")),"Preenchimento incompleto: fonte do preço sem empresa e(ou) preço associados e(ou) validade do orçamento e(ou) modalidade de cálculo associados - B06.03",
IF(AND(L1108&lt;&gt;"",OR(K1108="",I1108="",M1108="",O1105="")),"Preenchimento incompleto: fonte do preço sem empresa e(ou) preço associados e(ou) validade do orçamento e(ou) modalidade de cálculo associados - B06.04",
IF(AND(L1109&lt;&gt;"",OR(K1109="",I1109="",M1109="",O1105="")),"Preenchimento incompleto: fonte do preço sem empresa e(ou) preço associados e(ou) validade do orçamento e(ou) modalidade de cálculo associados - B06.05",
IF(AND(M1105&lt;&gt;"",OR(K1105="",I1105="",L1105="",O1105="")),"Preenchimento incompleto: validade do orçamento sem empresa e(ou) preço associados e(ou) fonte do preço e(ou) modalidade de cálculo associados - B07.01",
IF(AND(M1106&lt;&gt;"",OR(K1106="",I1106="",L1106="",O1105="")),"Preenchimento incompleto: validade do orçamento sem empresa e(ou) preço associados e(ou) fonte do preço e(ou) modalidade de cálculo associados - B07.02",
IF(AND(M1107&lt;&gt;"",OR(K1107="",I1107="",L1107="",O1105="")),"Preenchimento incompleto: validade do orçamento sem empresa e(ou) preço associados e(ou) fonte do preço e(ou) modalidade de cálculo associados - B07.03",
IF(AND(M1108&lt;&gt;"",OR(K1108="",I1108="",L1108="",O1105="")),"Preenchimento incompleto: validade do orçamento sem empresa e(ou) preço associados e(ou) fonte do preço e(ou) modalidade de cálculo associados - B07.04",
IF(AND(M1109&lt;&gt;"",OR(K1109="",I1109="",L1109="",O1105="")),"Preenchimento incompleto: validade do orçamento sem empresa e(ou) preço associados e(ou) fonte do preço e(ou) modalidade de cálculo associados - B07.05",
IF(O1105="","Preenchimento incompleto: modalidade de cálculo não informada - B08.01",
IF(V1105="Erro: há repetição de empresa de mídia especializada para o item sendo precificado - B09.01a05","Erro: há repetição de empresa de mídia especializada para o item sendo precificado - B09.01a05",
IF(W1105="Erro: há repetição de empresa de orçamento de empresa para o item sendo precificado - B10.01a05","Erro: há repetição de empresa de orçamento de empresa para o item sendo precificado - B10.01a05",
IF(X1105="Erro: a fonte de preços informada é incompatível com compras governamentais - B11.01a05","Erro: a fonte de preços informada é incompatível com compras governamentais - B11.01a05",
IF(Y1105="Erro: a fonte de preços informada é incompatível com compras governamentais - B12.01a05","Erro: a fonte de preços informada é incompatível com compras governamentais - B12.01a05",
IF(Z1105="Erro: há linhas sendo puladas - B13.01a04","Erro: há linhas sendo puladas - B13.01a04",
IF(AA1105="Erro: há linhas sendo puladas - B14.01a05","Erro: há linhas sendo puladas - B14.01a05",
IF(AB1105="Erro: há linhas sendo puladas - B15.01a05","Erro: há linhas sendo puladas - B15.01a05",
IF(AC1105="Erro: há linhas sendo puladas - B16.01a05","Erro: há linhas sendo puladas - B16.01a05",
IF(AND(P1105&lt;&gt;"",P1105=0),"Preenchimento incompleto: número de propostas válidas igual a zero - B17.01",
"Preenchimento correto"))))))))))))))))))))))))))))))))))</f>
        <v/>
      </c>
      <c r="U1105" s="23"/>
      <c r="V1105" s="121" t="str">
        <f t="shared" ref="V1105" si="3925" xml:space="preserve">
IF(COUNTIFS(I1105:I1109,I1105,L1105:L1109,"=Mídia especializada")&gt;1,"Erro: há repetição de empresa de mídia especializada para o item sendo precificado - B09.01a05",
IF(COUNTIFS(I1105:I1109,I1106,L1105:L1109,"=Mídia especializada")&gt;1,"Erro: há repetição de empresa de mídia especializada para o item sendo precificado - B09.01a05",
IF(COUNTIFS(I1105:I1109,I1107,L1105:L1109,"=Mídia especializada")&gt;1,"Erro: há repetição de empresa de mídia especializada para o item sendo precificado - B09.01a05",
IF(COUNTIFS(I1105:I1109,I1108,L1105:L1109,"=Mídia especializada")&gt;1,"Erro: há repetição de empresa de mídia especializada para o item sendo precificado - B09.01a05",
IF(COUNTIFS(I1105:I1109,I1109,L1105:L1109,"=Mídia especializada")&gt;1,"Erro: há repetição de empresa de mídia especializada para o item sendo precificado - B09.01a05",
"***")))))</f>
        <v>***</v>
      </c>
      <c r="W1105" s="119" t="str">
        <f t="shared" ref="W1105" si="3926" xml:space="preserve">
IF(COUNTIFS(I1105:I1109,I1105,L1105:L1109,"=Orçamento de empresa")&gt;1,"Erro: há repetição de empresa de orçamento de empresa para o item sendo precificado - B10.01a05",
IF(COUNTIFS(I1105:I1109,I1106,L1105:L1109,"=Orçamento de empresa")&gt;1,"Erro: há repetição de empresa de orçamento de empresa para o item sendo precificado - B10.01a05",
IF(COUNTIFS(I1105:I1109,I1107,L1105:L1109,"=Orçamento de empresa")&gt;1,"Erro: há repetição de empresa de orçamento de empresa para o item sendo precificado - B10.01a05",
IF(COUNTIFS(I1105:I1109,I1108,L1105:L1109,"=Orçamento de empresa")&gt;1,"Erro: há repetição de empresa de orçamento de empresa para o item sendo precificado - B10.01a05",
IF(COUNTIFS(I1105:I1109,I1109,L1105:L1109,"=Orçamento de empresa")&gt;1,"Erro: há repetição de empresa de orçamento de empresa para o item sendo precificado - B10.01a05",
"***")))))</f>
        <v>***</v>
      </c>
      <c r="X1105" s="119" t="str">
        <f t="shared" ref="X1105" si="3927" xml:space="preserve">
IF(AND(I1105="Compras governamentais",K1105&lt;&gt;"",L1105="Orçamento de empresa"),"Erro: a fonte de preços informada é incompatível com compras governamentais - B11.01a05",
IF(AND(I1106="Compras governamentais",K1106&lt;&gt;"",L1106="Orçamento de empresa"),"Erro: a fonte de preços informada é incompatível com compras governamentais - B11.01a05",
IF(AND(I1107="Compras governamentais",K1107&lt;&gt;"",L1107="Orçamento de empresa"),"Erro: a fonte de preços informada é incompatível com compras governamentais - B11.01a05",
IF(AND(I1108="Compras governamentais",K1108&lt;&gt;"",L1108="Orçamento de empresa"),"Erro: a fonte de preços informada é incompatível com compras governamentais - B11.01a05",
IF(AND(I1109="Compras governamentais",K1109&lt;&gt;"",L1109="Orçamento de empresa"),"Erro: a fonte de preços informada é incompatível com compras governamentais - B11.01a05",
"***")))))</f>
        <v>***</v>
      </c>
      <c r="Y1105" s="119" t="str">
        <f t="shared" ref="Y1105" si="3928" xml:space="preserve">
IF(AND(I1105="Compras governamentais",K1105&lt;&gt;"",L1105="Mídia especializada"),"Erro: a fonte de preços informada é incompatível com compras governamentais - B12.01a05",
IF(AND(I1106="Compras governamentais",K1106&lt;&gt;"",L1106="Mídia especializada"),"Erro: a fonte de preços informada é incompatível com compras governamentais - B12.01a05",
IF(AND(I1107="Compras governamentais",K1107&lt;&gt;"",L1107="Mídia especializada"),"Erro: a fonte de preços informada é incompatível com compras governamentais - B12.01a05",
IF(AND(I1108="Compras governamentais",K1108&lt;&gt;"",L1108="Mídia especializada"),"Erro: a fonte de preços informada é incompatível com compras governamentais - B12.01a05",
IF(AND(I1109="Compras governamentais",K1109&lt;&gt;"",L1109="Mídia especializada"),"Erro: a fonte de preços informada é incompatível com compras governamentais - B12.01a05",
"***")))))</f>
        <v>***</v>
      </c>
      <c r="Z1105" s="119" t="str">
        <f t="shared" ref="Z1105" si="3929" xml:space="preserve">
IF(AND(I1106&lt;&gt;"",OR(I1105="")),"Erro: há linhas sendo puladas - B13.01a04",
IF(AND(I1107&lt;&gt;"",OR(I1105="",I1106="")),"Erro: há linhas sendo puladas - B13.01a04",
IF(AND(I1108&lt;&gt;"",OR(I1105="",I1106="",I1107="")),"Erro: há linhas sendo puladas - B13.01a04",
IF(AND(I1109&lt;&gt;"",OR(I1105="",I1106="",I1107="",I1108="")),"Erro: há linhas sendo puladas - B13.01a04",
"***"))))</f>
        <v>***</v>
      </c>
      <c r="AA1105" s="119" t="str">
        <f t="shared" ref="AA1105" si="3930" xml:space="preserve">
IF(AND(K1106&lt;&gt;"",OR(K1105="")),"Erro: há linhas sendo puladas - B14.01a05",
IF(AND(K1107&lt;&gt;"",OR(K1105="",K1106="")),"Erro: há linhas sendo puladas - B14.01a05",
IF(AND(K1108&lt;&gt;"",OR(K1105="",K1106="",K1107="")),"Erro: há linhas sendo puladas - B14.01a05",
IF(AND(K1109&lt;&gt;"",OR(K1105="",K1106="",K1107="",K1108="")),"Erro: há linhas sendo puladas - B14.01a05",
"***"))))</f>
        <v>***</v>
      </c>
      <c r="AB1105" s="119" t="str">
        <f t="shared" ref="AB1105" si="3931" xml:space="preserve">
IF(AND(L1106&lt;&gt;"",OR(L1105="")),"Erro: há linhas sendo puladas - B15.01a05",
IF(AND(L1107&lt;&gt;"",OR(L1105="",L1106="")),"Erro: há linhas sendo puladas - B15.01a05",
IF(AND(L1108&lt;&gt;"",OR(L1105="",L1106="",L1107="")),"Erro: há linhas sendo puladas - B15.01a05",
IF(AND(L1109&lt;&gt;"",OR(L1105="",L1106="",L1107="",L1108="")),"Erro: há linhas sendo puladas - B15.01a05",
"***"))))</f>
        <v>***</v>
      </c>
      <c r="AC1105" s="119" t="str">
        <f t="shared" ref="AC1105" si="3932" xml:space="preserve">
IF(AND(M1106&lt;&gt;"",OR(M1105="")),"Erro: há linhas sendo puladas - B16.01a05",
IF(AND(M1107&lt;&gt;"",OR(M1105="",M1106="")),"Erro: há linhas sendo puladas - B16.01a05",
IF(AND(M1108&lt;&gt;"",OR(M1105="",M1106="",M1107="")),"Erro: há linhas sendo puladas - B16.01a05",
IF(AND(M1109&lt;&gt;"",OR(M1105="",M1106="",M1107="",M1108="")),"Erro: há linhas sendo puladas - B16.01a05",
"***"))))</f>
        <v>***</v>
      </c>
      <c r="AD1105" s="131" t="str">
        <f t="shared" ref="AD1105" si="3933" xml:space="preserve">
IF(T1105&lt;&gt;"Preenchimento correto","",
IF(K1105="","",
IF(M1105="Não válido","",
K1105)))</f>
        <v/>
      </c>
    </row>
    <row r="1106" spans="1:30" ht="15" customHeight="1">
      <c r="A1106" s="291"/>
      <c r="B1106" s="216"/>
      <c r="C1106" s="217"/>
      <c r="D1106" s="218"/>
      <c r="E1106" s="219"/>
      <c r="F1106" s="220"/>
      <c r="G1106" s="221"/>
      <c r="H1106" s="35">
        <v>2</v>
      </c>
      <c r="I1106" s="172"/>
      <c r="J1106" s="36" t="str">
        <f xml:space="preserve">
IF(I1106="","",
VLOOKUP(I1106,'BD EMPRES'!$B$8:$C$507,2,FALSE))</f>
        <v/>
      </c>
      <c r="K1106" s="178"/>
      <c r="L1106" s="179"/>
      <c r="M1106" s="179"/>
      <c r="N1106" s="180"/>
      <c r="O1106" s="223"/>
      <c r="P1106" s="228"/>
      <c r="Q1106" s="230"/>
      <c r="R1106" s="232"/>
      <c r="S1106" s="234"/>
      <c r="T1106" s="236"/>
      <c r="U1106" s="23"/>
      <c r="V1106" s="122"/>
      <c r="W1106" s="118"/>
      <c r="X1106" s="118"/>
      <c r="Y1106" s="118"/>
      <c r="Z1106" s="118"/>
      <c r="AA1106" s="118"/>
      <c r="AB1106" s="118"/>
      <c r="AC1106" s="118"/>
      <c r="AD1106" s="132" t="str">
        <f t="shared" ref="AD1106" si="3934" xml:space="preserve">
IF(T1105&lt;&gt;"Preenchimento correto","",
IF(K1106="","",
IF(M1106="Não válido","",
K1106)))</f>
        <v/>
      </c>
    </row>
    <row r="1107" spans="1:30" ht="15" customHeight="1">
      <c r="A1107" s="291"/>
      <c r="B1107" s="216"/>
      <c r="C1107" s="217"/>
      <c r="D1107" s="218"/>
      <c r="E1107" s="219"/>
      <c r="F1107" s="220"/>
      <c r="G1107" s="221"/>
      <c r="H1107" s="35">
        <v>3</v>
      </c>
      <c r="I1107" s="172"/>
      <c r="J1107" s="36" t="str">
        <f xml:space="preserve">
IF(I1107="","",
VLOOKUP(I1107,'BD EMPRES'!$B$8:$C$507,2,FALSE))</f>
        <v/>
      </c>
      <c r="K1107" s="178"/>
      <c r="L1107" s="179"/>
      <c r="M1107" s="179"/>
      <c r="N1107" s="180"/>
      <c r="O1107" s="223"/>
      <c r="P1107" s="228"/>
      <c r="Q1107" s="230"/>
      <c r="R1107" s="232"/>
      <c r="S1107" s="234"/>
      <c r="T1107" s="236"/>
      <c r="U1107" s="23"/>
      <c r="V1107" s="122"/>
      <c r="W1107" s="118"/>
      <c r="X1107" s="118"/>
      <c r="Y1107" s="118"/>
      <c r="Z1107" s="118"/>
      <c r="AA1107" s="118"/>
      <c r="AB1107" s="118"/>
      <c r="AC1107" s="118"/>
      <c r="AD1107" s="132" t="str">
        <f t="shared" ref="AD1107" si="3935" xml:space="preserve">
IF(T1105&lt;&gt;"Preenchimento correto","",
IF(K1107="","",
IF(M1107="Não válido","",
K1107)))</f>
        <v/>
      </c>
    </row>
    <row r="1108" spans="1:30" ht="15" customHeight="1">
      <c r="A1108" s="291"/>
      <c r="B1108" s="216"/>
      <c r="C1108" s="217"/>
      <c r="D1108" s="218"/>
      <c r="E1108" s="219"/>
      <c r="F1108" s="220"/>
      <c r="G1108" s="221"/>
      <c r="H1108" s="35">
        <v>4</v>
      </c>
      <c r="I1108" s="172"/>
      <c r="J1108" s="36" t="str">
        <f xml:space="preserve">
IF(I1108="","",
VLOOKUP(I1108,'BD EMPRES'!$B$8:$C$507,2,FALSE))</f>
        <v/>
      </c>
      <c r="K1108" s="178"/>
      <c r="L1108" s="179"/>
      <c r="M1108" s="179"/>
      <c r="N1108" s="180"/>
      <c r="O1108" s="223"/>
      <c r="P1108" s="228"/>
      <c r="Q1108" s="230"/>
      <c r="R1108" s="232"/>
      <c r="S1108" s="234"/>
      <c r="T1108" s="236"/>
      <c r="U1108" s="23"/>
      <c r="V1108" s="122"/>
      <c r="W1108" s="118"/>
      <c r="X1108" s="118"/>
      <c r="Y1108" s="118"/>
      <c r="Z1108" s="118"/>
      <c r="AA1108" s="118"/>
      <c r="AB1108" s="118"/>
      <c r="AC1108" s="118"/>
      <c r="AD1108" s="132" t="str">
        <f t="shared" ref="AD1108" si="3936" xml:space="preserve">
IF(T1105&lt;&gt;"Preenchimento correto","",
IF(K1108="","",
IF(M1108="Não válido","",
K1108)))</f>
        <v/>
      </c>
    </row>
    <row r="1109" spans="1:30" ht="15" customHeight="1">
      <c r="A1109" s="292"/>
      <c r="B1109" s="216"/>
      <c r="C1109" s="217"/>
      <c r="D1109" s="218"/>
      <c r="E1109" s="219"/>
      <c r="F1109" s="220"/>
      <c r="G1109" s="221"/>
      <c r="H1109" s="37">
        <v>5</v>
      </c>
      <c r="I1109" s="172"/>
      <c r="J1109" s="38" t="str">
        <f xml:space="preserve">
IF(I1109="","",
VLOOKUP(I1109,'BD EMPRES'!$B$8:$C$507,2,FALSE))</f>
        <v/>
      </c>
      <c r="K1109" s="183"/>
      <c r="L1109" s="181"/>
      <c r="M1109" s="181"/>
      <c r="N1109" s="182"/>
      <c r="O1109" s="224"/>
      <c r="P1109" s="228"/>
      <c r="Q1109" s="230"/>
      <c r="R1109" s="232"/>
      <c r="S1109" s="234"/>
      <c r="T1109" s="236"/>
      <c r="U1109" s="23"/>
      <c r="V1109" s="133"/>
      <c r="W1109" s="134"/>
      <c r="X1109" s="134"/>
      <c r="Y1109" s="134"/>
      <c r="Z1109" s="134"/>
      <c r="AA1109" s="134"/>
      <c r="AB1109" s="134"/>
      <c r="AC1109" s="134"/>
      <c r="AD1109" s="135" t="str">
        <f t="shared" ref="AD1109" si="3937" xml:space="preserve">
IF(T1105&gt;"Preenchimento correto","",
IF(K1109="","",
IF(M1109="Não válido","",
K1109)))</f>
        <v/>
      </c>
    </row>
    <row r="1110" spans="1:30" ht="15" customHeight="1">
      <c r="A1110" s="290"/>
      <c r="B1110" s="216" t="str">
        <f>IF(OR('BD ITEM'!$Q232&lt;&gt;"Preenchimento correto"),"",'BD ITEM'!B232)</f>
        <v/>
      </c>
      <c r="C1110" s="217" t="str">
        <f>IF(OR('BD ITEM'!$Q232&lt;&gt;"Preenchimento correto"),"",'BD ITEM'!C232)</f>
        <v/>
      </c>
      <c r="D1110" s="218" t="str">
        <f>IF(OR('BD ITEM'!$Q232&lt;&gt;"Preenchimento correto"),"",'BD ITEM'!D232)</f>
        <v/>
      </c>
      <c r="E1110" s="219" t="str">
        <f>IF(OR('BD ITEM'!$Q232&lt;&gt;"Preenchimento correto"),"",'BD ITEM'!J232)</f>
        <v/>
      </c>
      <c r="F1110" s="220" t="str">
        <f>IF(OR('BD ITEM'!$Q232&lt;&gt;"Preenchimento correto"),"",'BD ITEM'!K232)</f>
        <v/>
      </c>
      <c r="G1110" s="221" t="str">
        <f>IF(OR('BD ITEM'!$Q232&lt;&gt;"Preenchimento correto"),"",'BD ITEM'!L232)</f>
        <v/>
      </c>
      <c r="H1110" s="39">
        <v>1</v>
      </c>
      <c r="I1110" s="173"/>
      <c r="J1110" s="34" t="str">
        <f xml:space="preserve">
IF(I1110="","",
VLOOKUP(I1110,'BD EMPRES'!$B$8:$C$507,2,FALSE))</f>
        <v/>
      </c>
      <c r="K1110" s="175"/>
      <c r="L1110" s="176"/>
      <c r="M1110" s="176"/>
      <c r="N1110" s="177"/>
      <c r="O1110" s="222"/>
      <c r="P1110" s="228" t="str">
        <f t="shared" ref="P1110" si="3938" xml:space="preserve">
IF(AND(K1110="",K1111="",K1112="",K1113="",K1114=""),"",
COUNTIFS(K1110:K1114,"&lt;&gt;""",M1110:M1114,"=Válido"))</f>
        <v/>
      </c>
      <c r="Q1110" s="230" t="str">
        <f t="shared" ref="Q1110" si="3939" xml:space="preserve">
IF(T1110&lt;&gt;"Preenchimento correto","",
IF(P1110=1,0,
IF(P1110=0,"",
IF(P1110="","",
ROUND(_xlfn.STDEV.S(AD1110:AD1114)/AVERAGE(AD1110:AD1114),4)))))</f>
        <v/>
      </c>
      <c r="R1110" s="232" t="str">
        <f t="shared" ref="R1110" si="3940" xml:space="preserve">
IF(T1110&lt;&gt;"Preenchimento correto","",
IF(P1110="","",
IF(P1110=0,"",
IF(O1110="","",
IF(O1110="Menor valor",MIN(AD1110:AD1114),
IF(AND(O1110="Tend. central",Q1110&lt;=0.25),ROUND(AVERAGE(AD1110:AD1114),2),
IF(AND(O1110="Tend. central",Q1110&gt;0.25),ROUND(MEDIAN(AD1110:AD1114),2))))))))</f>
        <v/>
      </c>
      <c r="S1110" s="234" t="str">
        <f t="shared" ref="S1110" si="3941" xml:space="preserve">
IF(T1110&lt;&gt;"Preenchimento correto","",
IF(O1110="","",
IF(P1110="","",
IF(P1110=0,"",
IF(OR(G1110="",R1110=""),"",
G1110*R1110)))))</f>
        <v/>
      </c>
      <c r="T1110" s="236" t="str">
        <f t="shared" ref="T1110" si="3942" xml:space="preserve">
IF(AND(A1110="",B1110="",I1110="",I1111="",I1112="",I1113="",I1114="",K1110="",K1111="",K1112="",K1113="",K1114="",L1110="",L1111="",L1112="",L1113="",L1114="",M1110="",M1111="",M1112="",M1113="",M1114="",O1110=""),"",
IF(A1110="","Preenchimento incompleto: falta informar o ID SEC - B01.01",
IF(AND(A1110&lt;&gt;"",B1110&lt;&gt;"",I1110="",I1111="",I1112="",I1113="",I1114="",K1110="",K1111="",K1112="",K1113="",K1114="",L1110="",L1111="",L1112="",L1113="",L1114="",M1110="",M1111="",M1112="",M1113="",M1114="",O1110=""),"Preenchimento incompleto: item sem nenhuma informação de empresa e preço e fonte de preço e validade do orçamento e modalidade de cálculo - B02.01",
IF(AND(B1110="",OR(I1110&lt;&gt;"",I1111&lt;&gt;"",I1112&lt;&gt;"",I1113&lt;&gt;"",I1114&lt;&gt;"",K1110&lt;&gt;"",K1111&lt;&gt;"",K1112&lt;&gt;"",K1113&lt;&gt;"",K1114&lt;&gt;"",L1110&lt;&gt;"",L1111&lt;&gt;"",L1112&lt;&gt;"",L1113&lt;&gt;"",L1114&lt;&gt;"",M1110&lt;&gt;"",M1111&lt;&gt;"",M1112&lt;&gt;"",M1113&lt;&gt;"",M1114&lt;&gt;"",O1110&lt;&gt;"")),"Erro: há empresa(s) e/ou preço(s) e/ou fonte(s) de preço e/ou validade(s) do orçamento e/ou modalidade de cálculo informados para item inexistente - B03.01",
IF(AND(I1110&lt;&gt;"",OR(K1110="",L1110="",M1110="",O1110="")),"Preenchimento incompleto: empresa sem preço e(ou) fonte de preço e(ou) validade do orçamento e(ou) modalidade de cálculo associados - B04.01",
IF(AND(I1111&lt;&gt;"",OR(K1111="",L1111="",M1111="",O1110="")),"Preenchimento incompleto: empresa sem preço e(ou) fonte de preço e(ou) validade do orçamento e(ou) modalidade de cálculo associados - B04.02",
IF(AND(I1112&lt;&gt;"",OR(K1112="",L1112="",M1112="",O1110="")),"Preenchimento incompleto: empresa sem preço e(ou) fonte de preço e(ou) validade do orçamento e(ou) modalidade de cálculo associados - B04.03",
IF(AND(I1113&lt;&gt;"",OR(K1113="",L1113="",M1113="",O1110="")),"Preenchimento incompleto: empresa sem preço e(ou) fonte de preço e(ou) validade do orçamento e(ou) modalidade de cálculo associados - B04.04",
IF(AND(I1114&lt;&gt;"",OR(K1114="",L1114="",M1114="",O1110="")),"Preenchimento incompleto: empresa sem preço e(ou) fonte de preço e(ou) validade do orçamento e(ou) modalidade de cálculo associados - B04.05",
IF(AND(K1110&lt;&gt;"",OR(I1110="",L1110="",M1110="",O1110="")),"Preenchimento incompleto: preço sem empresa e(ou) fonte do preço associados e(ou) validade do orçamento e(ou) modalidade de cálculo associados - B05.01",
IF(AND(K1111&lt;&gt;"",OR(I1111="",L1111="",M1111="",O1110="")),"Preenchimento incompleto: preço sem empresa e(ou) fonte do preço associados e(ou) validade do orçamento e(ou) modalidade de cálculo associados - B05.02",
IF(AND(K1112&lt;&gt;"",OR(I1112="",L1112="",M1112="",O1110="")),"Preenchimento incompleto: preço sem empresa e(ou) fonte do preço associados e(ou) validade do orçamento e(ou) modalidade de cálculo associados - B05.03",
IF(AND(K1113&lt;&gt;"",OR(I1113="",L1113="",M1113="",O1110="")),"Preenchimento incompleto: preço sem empresa e(ou) fonte do preço associados e(ou) validade do orçamento e(ou) modalidade de cálculo associados - B05.04",
IF(AND(K1114&lt;&gt;"",OR(I1114="",L1114="",M1114="",O1110="")),"Preenchimento incompleto: preço sem empresa e(ou) fonte do preço associados e(ou) validade do orçamento e(ou) modalidade de cálculo associados - B05.05",
IF(AND(L1110&lt;&gt;"",OR(K1110="",I1110="",M1110="",O1110="")),"Preenchimento incompleto: fonte do preço sem empresa e(ou) preço associados e(ou) validade do orçamento e(ou) modalidade de cálculo associados - B06.01",
IF(AND(L1111&lt;&gt;"",OR(K1111="",I1111="",M1111="",O1110="")),"Preenchimento incompleto: fonte do preço sem empresa e(ou) preço associados e(ou) validade do orçamento e(ou) modalidade de cálculo associados - B06.02",
IF(AND(L1112&lt;&gt;"",OR(K1112="",I1112="",M1112="",O1110="")),"Preenchimento incompleto: fonte do preço sem empresa e(ou) preço associados e(ou) validade do orçamento e(ou) modalidade de cálculo associados - B06.03",
IF(AND(L1113&lt;&gt;"",OR(K1113="",I1113="",M1113="",O1110="")),"Preenchimento incompleto: fonte do preço sem empresa e(ou) preço associados e(ou) validade do orçamento e(ou) modalidade de cálculo associados - B06.04",
IF(AND(L1114&lt;&gt;"",OR(K1114="",I1114="",M1114="",O1110="")),"Preenchimento incompleto: fonte do preço sem empresa e(ou) preço associados e(ou) validade do orçamento e(ou) modalidade de cálculo associados - B06.05",
IF(AND(M1110&lt;&gt;"",OR(K1110="",I1110="",L1110="",O1110="")),"Preenchimento incompleto: validade do orçamento sem empresa e(ou) preço associados e(ou) fonte do preço e(ou) modalidade de cálculo associados - B07.01",
IF(AND(M1111&lt;&gt;"",OR(K1111="",I1111="",L1111="",O1110="")),"Preenchimento incompleto: validade do orçamento sem empresa e(ou) preço associados e(ou) fonte do preço e(ou) modalidade de cálculo associados - B07.02",
IF(AND(M1112&lt;&gt;"",OR(K1112="",I1112="",L1112="",O1110="")),"Preenchimento incompleto: validade do orçamento sem empresa e(ou) preço associados e(ou) fonte do preço e(ou) modalidade de cálculo associados - B07.03",
IF(AND(M1113&lt;&gt;"",OR(K1113="",I1113="",L1113="",O1110="")),"Preenchimento incompleto: validade do orçamento sem empresa e(ou) preço associados e(ou) fonte do preço e(ou) modalidade de cálculo associados - B07.04",
IF(AND(M1114&lt;&gt;"",OR(K1114="",I1114="",L1114="",O1110="")),"Preenchimento incompleto: validade do orçamento sem empresa e(ou) preço associados e(ou) fonte do preço e(ou) modalidade de cálculo associados - B07.05",
IF(O1110="","Preenchimento incompleto: modalidade de cálculo não informada - B08.01",
IF(V1110="Erro: há repetição de empresa de mídia especializada para o item sendo precificado - B09.01a05","Erro: há repetição de empresa de mídia especializada para o item sendo precificado - B09.01a05",
IF(W1110="Erro: há repetição de empresa de orçamento de empresa para o item sendo precificado - B10.01a05","Erro: há repetição de empresa de orçamento de empresa para o item sendo precificado - B10.01a05",
IF(X1110="Erro: a fonte de preços informada é incompatível com compras governamentais - B11.01a05","Erro: a fonte de preços informada é incompatível com compras governamentais - B11.01a05",
IF(Y1110="Erro: a fonte de preços informada é incompatível com compras governamentais - B12.01a05","Erro: a fonte de preços informada é incompatível com compras governamentais - B12.01a05",
IF(Z1110="Erro: há linhas sendo puladas - B13.01a04","Erro: há linhas sendo puladas - B13.01a04",
IF(AA1110="Erro: há linhas sendo puladas - B14.01a05","Erro: há linhas sendo puladas - B14.01a05",
IF(AB1110="Erro: há linhas sendo puladas - B15.01a05","Erro: há linhas sendo puladas - B15.01a05",
IF(AC1110="Erro: há linhas sendo puladas - B16.01a05","Erro: há linhas sendo puladas - B16.01a05",
IF(AND(P1110&lt;&gt;"",P1110=0),"Preenchimento incompleto: número de propostas válidas igual a zero - B17.01",
"Preenchimento correto"))))))))))))))))))))))))))))))))))</f>
        <v/>
      </c>
      <c r="U1110" s="23"/>
      <c r="V1110" s="121" t="str">
        <f t="shared" ref="V1110" si="3943" xml:space="preserve">
IF(COUNTIFS(I1110:I1114,I1110,L1110:L1114,"=Mídia especializada")&gt;1,"Erro: há repetição de empresa de mídia especializada para o item sendo precificado - B09.01a05",
IF(COUNTIFS(I1110:I1114,I1111,L1110:L1114,"=Mídia especializada")&gt;1,"Erro: há repetição de empresa de mídia especializada para o item sendo precificado - B09.01a05",
IF(COUNTIFS(I1110:I1114,I1112,L1110:L1114,"=Mídia especializada")&gt;1,"Erro: há repetição de empresa de mídia especializada para o item sendo precificado - B09.01a05",
IF(COUNTIFS(I1110:I1114,I1113,L1110:L1114,"=Mídia especializada")&gt;1,"Erro: há repetição de empresa de mídia especializada para o item sendo precificado - B09.01a05",
IF(COUNTIFS(I1110:I1114,I1114,L1110:L1114,"=Mídia especializada")&gt;1,"Erro: há repetição de empresa de mídia especializada para o item sendo precificado - B09.01a05",
"***")))))</f>
        <v>***</v>
      </c>
      <c r="W1110" s="119" t="str">
        <f t="shared" ref="W1110" si="3944" xml:space="preserve">
IF(COUNTIFS(I1110:I1114,I1110,L1110:L1114,"=Orçamento de empresa")&gt;1,"Erro: há repetição de empresa de orçamento de empresa para o item sendo precificado - B10.01a05",
IF(COUNTIFS(I1110:I1114,I1111,L1110:L1114,"=Orçamento de empresa")&gt;1,"Erro: há repetição de empresa de orçamento de empresa para o item sendo precificado - B10.01a05",
IF(COUNTIFS(I1110:I1114,I1112,L1110:L1114,"=Orçamento de empresa")&gt;1,"Erro: há repetição de empresa de orçamento de empresa para o item sendo precificado - B10.01a05",
IF(COUNTIFS(I1110:I1114,I1113,L1110:L1114,"=Orçamento de empresa")&gt;1,"Erro: há repetição de empresa de orçamento de empresa para o item sendo precificado - B10.01a05",
IF(COUNTIFS(I1110:I1114,I1114,L1110:L1114,"=Orçamento de empresa")&gt;1,"Erro: há repetição de empresa de orçamento de empresa para o item sendo precificado - B10.01a05",
"***")))))</f>
        <v>***</v>
      </c>
      <c r="X1110" s="119" t="str">
        <f t="shared" ref="X1110" si="3945" xml:space="preserve">
IF(AND(I1110="Compras governamentais",K1110&lt;&gt;"",L1110="Orçamento de empresa"),"Erro: a fonte de preços informada é incompatível com compras governamentais - B11.01a05",
IF(AND(I1111="Compras governamentais",K1111&lt;&gt;"",L1111="Orçamento de empresa"),"Erro: a fonte de preços informada é incompatível com compras governamentais - B11.01a05",
IF(AND(I1112="Compras governamentais",K1112&lt;&gt;"",L1112="Orçamento de empresa"),"Erro: a fonte de preços informada é incompatível com compras governamentais - B11.01a05",
IF(AND(I1113="Compras governamentais",K1113&lt;&gt;"",L1113="Orçamento de empresa"),"Erro: a fonte de preços informada é incompatível com compras governamentais - B11.01a05",
IF(AND(I1114="Compras governamentais",K1114&lt;&gt;"",L1114="Orçamento de empresa"),"Erro: a fonte de preços informada é incompatível com compras governamentais - B11.01a05",
"***")))))</f>
        <v>***</v>
      </c>
      <c r="Y1110" s="119" t="str">
        <f t="shared" ref="Y1110" si="3946" xml:space="preserve">
IF(AND(I1110="Compras governamentais",K1110&lt;&gt;"",L1110="Mídia especializada"),"Erro: a fonte de preços informada é incompatível com compras governamentais - B12.01a05",
IF(AND(I1111="Compras governamentais",K1111&lt;&gt;"",L1111="Mídia especializada"),"Erro: a fonte de preços informada é incompatível com compras governamentais - B12.01a05",
IF(AND(I1112="Compras governamentais",K1112&lt;&gt;"",L1112="Mídia especializada"),"Erro: a fonte de preços informada é incompatível com compras governamentais - B12.01a05",
IF(AND(I1113="Compras governamentais",K1113&lt;&gt;"",L1113="Mídia especializada"),"Erro: a fonte de preços informada é incompatível com compras governamentais - B12.01a05",
IF(AND(I1114="Compras governamentais",K1114&lt;&gt;"",L1114="Mídia especializada"),"Erro: a fonte de preços informada é incompatível com compras governamentais - B12.01a05",
"***")))))</f>
        <v>***</v>
      </c>
      <c r="Z1110" s="119" t="str">
        <f t="shared" ref="Z1110" si="3947" xml:space="preserve">
IF(AND(I1111&lt;&gt;"",OR(I1110="")),"Erro: há linhas sendo puladas - B13.01a04",
IF(AND(I1112&lt;&gt;"",OR(I1110="",I1111="")),"Erro: há linhas sendo puladas - B13.01a04",
IF(AND(I1113&lt;&gt;"",OR(I1110="",I1111="",I1112="")),"Erro: há linhas sendo puladas - B13.01a04",
IF(AND(I1114&lt;&gt;"",OR(I1110="",I1111="",I1112="",I1113="")),"Erro: há linhas sendo puladas - B13.01a04",
"***"))))</f>
        <v>***</v>
      </c>
      <c r="AA1110" s="119" t="str">
        <f t="shared" ref="AA1110" si="3948" xml:space="preserve">
IF(AND(K1111&lt;&gt;"",OR(K1110="")),"Erro: há linhas sendo puladas - B14.01a05",
IF(AND(K1112&lt;&gt;"",OR(K1110="",K1111="")),"Erro: há linhas sendo puladas - B14.01a05",
IF(AND(K1113&lt;&gt;"",OR(K1110="",K1111="",K1112="")),"Erro: há linhas sendo puladas - B14.01a05",
IF(AND(K1114&lt;&gt;"",OR(K1110="",K1111="",K1112="",K1113="")),"Erro: há linhas sendo puladas - B14.01a05",
"***"))))</f>
        <v>***</v>
      </c>
      <c r="AB1110" s="119" t="str">
        <f t="shared" ref="AB1110" si="3949" xml:space="preserve">
IF(AND(L1111&lt;&gt;"",OR(L1110="")),"Erro: há linhas sendo puladas - B15.01a05",
IF(AND(L1112&lt;&gt;"",OR(L1110="",L1111="")),"Erro: há linhas sendo puladas - B15.01a05",
IF(AND(L1113&lt;&gt;"",OR(L1110="",L1111="",L1112="")),"Erro: há linhas sendo puladas - B15.01a05",
IF(AND(L1114&lt;&gt;"",OR(L1110="",L1111="",L1112="",L1113="")),"Erro: há linhas sendo puladas - B15.01a05",
"***"))))</f>
        <v>***</v>
      </c>
      <c r="AC1110" s="119" t="str">
        <f t="shared" ref="AC1110" si="3950" xml:space="preserve">
IF(AND(M1111&lt;&gt;"",OR(M1110="")),"Erro: há linhas sendo puladas - B16.01a05",
IF(AND(M1112&lt;&gt;"",OR(M1110="",M1111="")),"Erro: há linhas sendo puladas - B16.01a05",
IF(AND(M1113&lt;&gt;"",OR(M1110="",M1111="",M1112="")),"Erro: há linhas sendo puladas - B16.01a05",
IF(AND(M1114&lt;&gt;"",OR(M1110="",M1111="",M1112="",M1113="")),"Erro: há linhas sendo puladas - B16.01a05",
"***"))))</f>
        <v>***</v>
      </c>
      <c r="AD1110" s="131" t="str">
        <f t="shared" ref="AD1110" si="3951" xml:space="preserve">
IF(T1110&lt;&gt;"Preenchimento correto","",
IF(K1110="","",
IF(M1110="Não válido","",
K1110)))</f>
        <v/>
      </c>
    </row>
    <row r="1111" spans="1:30" ht="15" customHeight="1">
      <c r="A1111" s="291"/>
      <c r="B1111" s="216"/>
      <c r="C1111" s="217"/>
      <c r="D1111" s="218"/>
      <c r="E1111" s="219"/>
      <c r="F1111" s="220"/>
      <c r="G1111" s="221"/>
      <c r="H1111" s="35">
        <v>2</v>
      </c>
      <c r="I1111" s="172"/>
      <c r="J1111" s="36" t="str">
        <f xml:space="preserve">
IF(I1111="","",
VLOOKUP(I1111,'BD EMPRES'!$B$8:$C$507,2,FALSE))</f>
        <v/>
      </c>
      <c r="K1111" s="178"/>
      <c r="L1111" s="179"/>
      <c r="M1111" s="179"/>
      <c r="N1111" s="180"/>
      <c r="O1111" s="223"/>
      <c r="P1111" s="228"/>
      <c r="Q1111" s="230"/>
      <c r="R1111" s="232"/>
      <c r="S1111" s="234"/>
      <c r="T1111" s="236"/>
      <c r="U1111" s="23"/>
      <c r="V1111" s="122"/>
      <c r="W1111" s="118"/>
      <c r="X1111" s="118"/>
      <c r="Y1111" s="118"/>
      <c r="Z1111" s="118"/>
      <c r="AA1111" s="118"/>
      <c r="AB1111" s="118"/>
      <c r="AC1111" s="118"/>
      <c r="AD1111" s="132" t="str">
        <f t="shared" ref="AD1111" si="3952" xml:space="preserve">
IF(T1110&lt;&gt;"Preenchimento correto","",
IF(K1111="","",
IF(M1111="Não válido","",
K1111)))</f>
        <v/>
      </c>
    </row>
    <row r="1112" spans="1:30" ht="15" customHeight="1">
      <c r="A1112" s="291"/>
      <c r="B1112" s="216"/>
      <c r="C1112" s="217"/>
      <c r="D1112" s="218"/>
      <c r="E1112" s="219"/>
      <c r="F1112" s="220"/>
      <c r="G1112" s="221"/>
      <c r="H1112" s="35">
        <v>3</v>
      </c>
      <c r="I1112" s="172"/>
      <c r="J1112" s="36" t="str">
        <f xml:space="preserve">
IF(I1112="","",
VLOOKUP(I1112,'BD EMPRES'!$B$8:$C$507,2,FALSE))</f>
        <v/>
      </c>
      <c r="K1112" s="178"/>
      <c r="L1112" s="179"/>
      <c r="M1112" s="179"/>
      <c r="N1112" s="180"/>
      <c r="O1112" s="223"/>
      <c r="P1112" s="228"/>
      <c r="Q1112" s="230"/>
      <c r="R1112" s="232"/>
      <c r="S1112" s="234"/>
      <c r="T1112" s="236"/>
      <c r="U1112" s="23"/>
      <c r="V1112" s="122"/>
      <c r="W1112" s="118"/>
      <c r="X1112" s="118"/>
      <c r="Y1112" s="118"/>
      <c r="Z1112" s="118"/>
      <c r="AA1112" s="118"/>
      <c r="AB1112" s="118"/>
      <c r="AC1112" s="118"/>
      <c r="AD1112" s="132" t="str">
        <f t="shared" ref="AD1112" si="3953" xml:space="preserve">
IF(T1110&lt;&gt;"Preenchimento correto","",
IF(K1112="","",
IF(M1112="Não válido","",
K1112)))</f>
        <v/>
      </c>
    </row>
    <row r="1113" spans="1:30" ht="15" customHeight="1">
      <c r="A1113" s="291"/>
      <c r="B1113" s="216"/>
      <c r="C1113" s="217"/>
      <c r="D1113" s="218"/>
      <c r="E1113" s="219"/>
      <c r="F1113" s="220"/>
      <c r="G1113" s="221"/>
      <c r="H1113" s="35">
        <v>4</v>
      </c>
      <c r="I1113" s="172"/>
      <c r="J1113" s="36" t="str">
        <f xml:space="preserve">
IF(I1113="","",
VLOOKUP(I1113,'BD EMPRES'!$B$8:$C$507,2,FALSE))</f>
        <v/>
      </c>
      <c r="K1113" s="178"/>
      <c r="L1113" s="179"/>
      <c r="M1113" s="179"/>
      <c r="N1113" s="180"/>
      <c r="O1113" s="223"/>
      <c r="P1113" s="228"/>
      <c r="Q1113" s="230"/>
      <c r="R1113" s="232"/>
      <c r="S1113" s="234"/>
      <c r="T1113" s="236"/>
      <c r="U1113" s="23"/>
      <c r="V1113" s="122"/>
      <c r="W1113" s="118"/>
      <c r="X1113" s="118"/>
      <c r="Y1113" s="118"/>
      <c r="Z1113" s="118"/>
      <c r="AA1113" s="118"/>
      <c r="AB1113" s="118"/>
      <c r="AC1113" s="118"/>
      <c r="AD1113" s="132" t="str">
        <f t="shared" ref="AD1113" si="3954" xml:space="preserve">
IF(T1110&lt;&gt;"Preenchimento correto","",
IF(K1113="","",
IF(M1113="Não válido","",
K1113)))</f>
        <v/>
      </c>
    </row>
    <row r="1114" spans="1:30" ht="15" customHeight="1">
      <c r="A1114" s="292"/>
      <c r="B1114" s="216"/>
      <c r="C1114" s="217"/>
      <c r="D1114" s="218"/>
      <c r="E1114" s="219"/>
      <c r="F1114" s="220"/>
      <c r="G1114" s="221"/>
      <c r="H1114" s="37">
        <v>5</v>
      </c>
      <c r="I1114" s="172"/>
      <c r="J1114" s="38" t="str">
        <f xml:space="preserve">
IF(I1114="","",
VLOOKUP(I1114,'BD EMPRES'!$B$8:$C$507,2,FALSE))</f>
        <v/>
      </c>
      <c r="K1114" s="183"/>
      <c r="L1114" s="181"/>
      <c r="M1114" s="181"/>
      <c r="N1114" s="182"/>
      <c r="O1114" s="224"/>
      <c r="P1114" s="228"/>
      <c r="Q1114" s="230"/>
      <c r="R1114" s="232"/>
      <c r="S1114" s="234"/>
      <c r="T1114" s="236"/>
      <c r="U1114" s="23"/>
      <c r="V1114" s="133"/>
      <c r="W1114" s="134"/>
      <c r="X1114" s="134"/>
      <c r="Y1114" s="134"/>
      <c r="Z1114" s="134"/>
      <c r="AA1114" s="134"/>
      <c r="AB1114" s="134"/>
      <c r="AC1114" s="134"/>
      <c r="AD1114" s="135" t="str">
        <f t="shared" ref="AD1114" si="3955" xml:space="preserve">
IF(T1110&gt;"Preenchimento correto","",
IF(K1114="","",
IF(M1114="Não válido","",
K1114)))</f>
        <v/>
      </c>
    </row>
    <row r="1115" spans="1:30" ht="15" customHeight="1">
      <c r="A1115" s="290"/>
      <c r="B1115" s="216" t="str">
        <f>IF(OR('BD ITEM'!$Q233&lt;&gt;"Preenchimento correto"),"",'BD ITEM'!B233)</f>
        <v/>
      </c>
      <c r="C1115" s="217" t="str">
        <f>IF(OR('BD ITEM'!$Q233&lt;&gt;"Preenchimento correto"),"",'BD ITEM'!C233)</f>
        <v/>
      </c>
      <c r="D1115" s="218" t="str">
        <f>IF(OR('BD ITEM'!$Q233&lt;&gt;"Preenchimento correto"),"",'BD ITEM'!D233)</f>
        <v/>
      </c>
      <c r="E1115" s="219" t="str">
        <f>IF(OR('BD ITEM'!$Q233&lt;&gt;"Preenchimento correto"),"",'BD ITEM'!J233)</f>
        <v/>
      </c>
      <c r="F1115" s="220" t="str">
        <f>IF(OR('BD ITEM'!$Q233&lt;&gt;"Preenchimento correto"),"",'BD ITEM'!K233)</f>
        <v/>
      </c>
      <c r="G1115" s="221" t="str">
        <f>IF(OR('BD ITEM'!$Q233&lt;&gt;"Preenchimento correto"),"",'BD ITEM'!L233)</f>
        <v/>
      </c>
      <c r="H1115" s="39">
        <v>1</v>
      </c>
      <c r="I1115" s="173"/>
      <c r="J1115" s="34" t="str">
        <f xml:space="preserve">
IF(I1115="","",
VLOOKUP(I1115,'BD EMPRES'!$B$8:$C$507,2,FALSE))</f>
        <v/>
      </c>
      <c r="K1115" s="175"/>
      <c r="L1115" s="176"/>
      <c r="M1115" s="176"/>
      <c r="N1115" s="177"/>
      <c r="O1115" s="222"/>
      <c r="P1115" s="228" t="str">
        <f t="shared" ref="P1115" si="3956" xml:space="preserve">
IF(AND(K1115="",K1116="",K1117="",K1118="",K1119=""),"",
COUNTIFS(K1115:K1119,"&lt;&gt;""",M1115:M1119,"=Válido"))</f>
        <v/>
      </c>
      <c r="Q1115" s="230" t="str">
        <f t="shared" ref="Q1115" si="3957" xml:space="preserve">
IF(T1115&lt;&gt;"Preenchimento correto","",
IF(P1115=1,0,
IF(P1115=0,"",
IF(P1115="","",
ROUND(_xlfn.STDEV.S(AD1115:AD1119)/AVERAGE(AD1115:AD1119),4)))))</f>
        <v/>
      </c>
      <c r="R1115" s="232" t="str">
        <f t="shared" ref="R1115" si="3958" xml:space="preserve">
IF(T1115&lt;&gt;"Preenchimento correto","",
IF(P1115="","",
IF(P1115=0,"",
IF(O1115="","",
IF(O1115="Menor valor",MIN(AD1115:AD1119),
IF(AND(O1115="Tend. central",Q1115&lt;=0.25),ROUND(AVERAGE(AD1115:AD1119),2),
IF(AND(O1115="Tend. central",Q1115&gt;0.25),ROUND(MEDIAN(AD1115:AD1119),2))))))))</f>
        <v/>
      </c>
      <c r="S1115" s="234" t="str">
        <f t="shared" ref="S1115" si="3959" xml:space="preserve">
IF(T1115&lt;&gt;"Preenchimento correto","",
IF(O1115="","",
IF(P1115="","",
IF(P1115=0,"",
IF(OR(G1115="",R1115=""),"",
G1115*R1115)))))</f>
        <v/>
      </c>
      <c r="T1115" s="236" t="str">
        <f t="shared" ref="T1115" si="3960" xml:space="preserve">
IF(AND(A1115="",B1115="",I1115="",I1116="",I1117="",I1118="",I1119="",K1115="",K1116="",K1117="",K1118="",K1119="",L1115="",L1116="",L1117="",L1118="",L1119="",M1115="",M1116="",M1117="",M1118="",M1119="",O1115=""),"",
IF(A1115="","Preenchimento incompleto: falta informar o ID SEC - B01.01",
IF(AND(A1115&lt;&gt;"",B1115&lt;&gt;"",I1115="",I1116="",I1117="",I1118="",I1119="",K1115="",K1116="",K1117="",K1118="",K1119="",L1115="",L1116="",L1117="",L1118="",L1119="",M1115="",M1116="",M1117="",M1118="",M1119="",O1115=""),"Preenchimento incompleto: item sem nenhuma informação de empresa e preço e fonte de preço e validade do orçamento e modalidade de cálculo - B02.01",
IF(AND(B1115="",OR(I1115&lt;&gt;"",I1116&lt;&gt;"",I1117&lt;&gt;"",I1118&lt;&gt;"",I1119&lt;&gt;"",K1115&lt;&gt;"",K1116&lt;&gt;"",K1117&lt;&gt;"",K1118&lt;&gt;"",K1119&lt;&gt;"",L1115&lt;&gt;"",L1116&lt;&gt;"",L1117&lt;&gt;"",L1118&lt;&gt;"",L1119&lt;&gt;"",M1115&lt;&gt;"",M1116&lt;&gt;"",M1117&lt;&gt;"",M1118&lt;&gt;"",M1119&lt;&gt;"",O1115&lt;&gt;"")),"Erro: há empresa(s) e/ou preço(s) e/ou fonte(s) de preço e/ou validade(s) do orçamento e/ou modalidade de cálculo informados para item inexistente - B03.01",
IF(AND(I1115&lt;&gt;"",OR(K1115="",L1115="",M1115="",O1115="")),"Preenchimento incompleto: empresa sem preço e(ou) fonte de preço e(ou) validade do orçamento e(ou) modalidade de cálculo associados - B04.01",
IF(AND(I1116&lt;&gt;"",OR(K1116="",L1116="",M1116="",O1115="")),"Preenchimento incompleto: empresa sem preço e(ou) fonte de preço e(ou) validade do orçamento e(ou) modalidade de cálculo associados - B04.02",
IF(AND(I1117&lt;&gt;"",OR(K1117="",L1117="",M1117="",O1115="")),"Preenchimento incompleto: empresa sem preço e(ou) fonte de preço e(ou) validade do orçamento e(ou) modalidade de cálculo associados - B04.03",
IF(AND(I1118&lt;&gt;"",OR(K1118="",L1118="",M1118="",O1115="")),"Preenchimento incompleto: empresa sem preço e(ou) fonte de preço e(ou) validade do orçamento e(ou) modalidade de cálculo associados - B04.04",
IF(AND(I1119&lt;&gt;"",OR(K1119="",L1119="",M1119="",O1115="")),"Preenchimento incompleto: empresa sem preço e(ou) fonte de preço e(ou) validade do orçamento e(ou) modalidade de cálculo associados - B04.05",
IF(AND(K1115&lt;&gt;"",OR(I1115="",L1115="",M1115="",O1115="")),"Preenchimento incompleto: preço sem empresa e(ou) fonte do preço associados e(ou) validade do orçamento e(ou) modalidade de cálculo associados - B05.01",
IF(AND(K1116&lt;&gt;"",OR(I1116="",L1116="",M1116="",O1115="")),"Preenchimento incompleto: preço sem empresa e(ou) fonte do preço associados e(ou) validade do orçamento e(ou) modalidade de cálculo associados - B05.02",
IF(AND(K1117&lt;&gt;"",OR(I1117="",L1117="",M1117="",O1115="")),"Preenchimento incompleto: preço sem empresa e(ou) fonte do preço associados e(ou) validade do orçamento e(ou) modalidade de cálculo associados - B05.03",
IF(AND(K1118&lt;&gt;"",OR(I1118="",L1118="",M1118="",O1115="")),"Preenchimento incompleto: preço sem empresa e(ou) fonte do preço associados e(ou) validade do orçamento e(ou) modalidade de cálculo associados - B05.04",
IF(AND(K1119&lt;&gt;"",OR(I1119="",L1119="",M1119="",O1115="")),"Preenchimento incompleto: preço sem empresa e(ou) fonte do preço associados e(ou) validade do orçamento e(ou) modalidade de cálculo associados - B05.05",
IF(AND(L1115&lt;&gt;"",OR(K1115="",I1115="",M1115="",O1115="")),"Preenchimento incompleto: fonte do preço sem empresa e(ou) preço associados e(ou) validade do orçamento e(ou) modalidade de cálculo associados - B06.01",
IF(AND(L1116&lt;&gt;"",OR(K1116="",I1116="",M1116="",O1115="")),"Preenchimento incompleto: fonte do preço sem empresa e(ou) preço associados e(ou) validade do orçamento e(ou) modalidade de cálculo associados - B06.02",
IF(AND(L1117&lt;&gt;"",OR(K1117="",I1117="",M1117="",O1115="")),"Preenchimento incompleto: fonte do preço sem empresa e(ou) preço associados e(ou) validade do orçamento e(ou) modalidade de cálculo associados - B06.03",
IF(AND(L1118&lt;&gt;"",OR(K1118="",I1118="",M1118="",O1115="")),"Preenchimento incompleto: fonte do preço sem empresa e(ou) preço associados e(ou) validade do orçamento e(ou) modalidade de cálculo associados - B06.04",
IF(AND(L1119&lt;&gt;"",OR(K1119="",I1119="",M1119="",O1115="")),"Preenchimento incompleto: fonte do preço sem empresa e(ou) preço associados e(ou) validade do orçamento e(ou) modalidade de cálculo associados - B06.05",
IF(AND(M1115&lt;&gt;"",OR(K1115="",I1115="",L1115="",O1115="")),"Preenchimento incompleto: validade do orçamento sem empresa e(ou) preço associados e(ou) fonte do preço e(ou) modalidade de cálculo associados - B07.01",
IF(AND(M1116&lt;&gt;"",OR(K1116="",I1116="",L1116="",O1115="")),"Preenchimento incompleto: validade do orçamento sem empresa e(ou) preço associados e(ou) fonte do preço e(ou) modalidade de cálculo associados - B07.02",
IF(AND(M1117&lt;&gt;"",OR(K1117="",I1117="",L1117="",O1115="")),"Preenchimento incompleto: validade do orçamento sem empresa e(ou) preço associados e(ou) fonte do preço e(ou) modalidade de cálculo associados - B07.03",
IF(AND(M1118&lt;&gt;"",OR(K1118="",I1118="",L1118="",O1115="")),"Preenchimento incompleto: validade do orçamento sem empresa e(ou) preço associados e(ou) fonte do preço e(ou) modalidade de cálculo associados - B07.04",
IF(AND(M1119&lt;&gt;"",OR(K1119="",I1119="",L1119="",O1115="")),"Preenchimento incompleto: validade do orçamento sem empresa e(ou) preço associados e(ou) fonte do preço e(ou) modalidade de cálculo associados - B07.05",
IF(O1115="","Preenchimento incompleto: modalidade de cálculo não informada - B08.01",
IF(V1115="Erro: há repetição de empresa de mídia especializada para o item sendo precificado - B09.01a05","Erro: há repetição de empresa de mídia especializada para o item sendo precificado - B09.01a05",
IF(W1115="Erro: há repetição de empresa de orçamento de empresa para o item sendo precificado - B10.01a05","Erro: há repetição de empresa de orçamento de empresa para o item sendo precificado - B10.01a05",
IF(X1115="Erro: a fonte de preços informada é incompatível com compras governamentais - B11.01a05","Erro: a fonte de preços informada é incompatível com compras governamentais - B11.01a05",
IF(Y1115="Erro: a fonte de preços informada é incompatível com compras governamentais - B12.01a05","Erro: a fonte de preços informada é incompatível com compras governamentais - B12.01a05",
IF(Z1115="Erro: há linhas sendo puladas - B13.01a04","Erro: há linhas sendo puladas - B13.01a04",
IF(AA1115="Erro: há linhas sendo puladas - B14.01a05","Erro: há linhas sendo puladas - B14.01a05",
IF(AB1115="Erro: há linhas sendo puladas - B15.01a05","Erro: há linhas sendo puladas - B15.01a05",
IF(AC1115="Erro: há linhas sendo puladas - B16.01a05","Erro: há linhas sendo puladas - B16.01a05",
IF(AND(P1115&lt;&gt;"",P1115=0),"Preenchimento incompleto: número de propostas válidas igual a zero - B17.01",
"Preenchimento correto"))))))))))))))))))))))))))))))))))</f>
        <v/>
      </c>
      <c r="U1115" s="23"/>
      <c r="V1115" s="121" t="str">
        <f t="shared" ref="V1115" si="3961" xml:space="preserve">
IF(COUNTIFS(I1115:I1119,I1115,L1115:L1119,"=Mídia especializada")&gt;1,"Erro: há repetição de empresa de mídia especializada para o item sendo precificado - B09.01a05",
IF(COUNTIFS(I1115:I1119,I1116,L1115:L1119,"=Mídia especializada")&gt;1,"Erro: há repetição de empresa de mídia especializada para o item sendo precificado - B09.01a05",
IF(COUNTIFS(I1115:I1119,I1117,L1115:L1119,"=Mídia especializada")&gt;1,"Erro: há repetição de empresa de mídia especializada para o item sendo precificado - B09.01a05",
IF(COUNTIFS(I1115:I1119,I1118,L1115:L1119,"=Mídia especializada")&gt;1,"Erro: há repetição de empresa de mídia especializada para o item sendo precificado - B09.01a05",
IF(COUNTIFS(I1115:I1119,I1119,L1115:L1119,"=Mídia especializada")&gt;1,"Erro: há repetição de empresa de mídia especializada para o item sendo precificado - B09.01a05",
"***")))))</f>
        <v>***</v>
      </c>
      <c r="W1115" s="119" t="str">
        <f t="shared" ref="W1115" si="3962" xml:space="preserve">
IF(COUNTIFS(I1115:I1119,I1115,L1115:L1119,"=Orçamento de empresa")&gt;1,"Erro: há repetição de empresa de orçamento de empresa para o item sendo precificado - B10.01a05",
IF(COUNTIFS(I1115:I1119,I1116,L1115:L1119,"=Orçamento de empresa")&gt;1,"Erro: há repetição de empresa de orçamento de empresa para o item sendo precificado - B10.01a05",
IF(COUNTIFS(I1115:I1119,I1117,L1115:L1119,"=Orçamento de empresa")&gt;1,"Erro: há repetição de empresa de orçamento de empresa para o item sendo precificado - B10.01a05",
IF(COUNTIFS(I1115:I1119,I1118,L1115:L1119,"=Orçamento de empresa")&gt;1,"Erro: há repetição de empresa de orçamento de empresa para o item sendo precificado - B10.01a05",
IF(COUNTIFS(I1115:I1119,I1119,L1115:L1119,"=Orçamento de empresa")&gt;1,"Erro: há repetição de empresa de orçamento de empresa para o item sendo precificado - B10.01a05",
"***")))))</f>
        <v>***</v>
      </c>
      <c r="X1115" s="119" t="str">
        <f t="shared" ref="X1115" si="3963" xml:space="preserve">
IF(AND(I1115="Compras governamentais",K1115&lt;&gt;"",L1115="Orçamento de empresa"),"Erro: a fonte de preços informada é incompatível com compras governamentais - B11.01a05",
IF(AND(I1116="Compras governamentais",K1116&lt;&gt;"",L1116="Orçamento de empresa"),"Erro: a fonte de preços informada é incompatível com compras governamentais - B11.01a05",
IF(AND(I1117="Compras governamentais",K1117&lt;&gt;"",L1117="Orçamento de empresa"),"Erro: a fonte de preços informada é incompatível com compras governamentais - B11.01a05",
IF(AND(I1118="Compras governamentais",K1118&lt;&gt;"",L1118="Orçamento de empresa"),"Erro: a fonte de preços informada é incompatível com compras governamentais - B11.01a05",
IF(AND(I1119="Compras governamentais",K1119&lt;&gt;"",L1119="Orçamento de empresa"),"Erro: a fonte de preços informada é incompatível com compras governamentais - B11.01a05",
"***")))))</f>
        <v>***</v>
      </c>
      <c r="Y1115" s="119" t="str">
        <f t="shared" ref="Y1115" si="3964" xml:space="preserve">
IF(AND(I1115="Compras governamentais",K1115&lt;&gt;"",L1115="Mídia especializada"),"Erro: a fonte de preços informada é incompatível com compras governamentais - B12.01a05",
IF(AND(I1116="Compras governamentais",K1116&lt;&gt;"",L1116="Mídia especializada"),"Erro: a fonte de preços informada é incompatível com compras governamentais - B12.01a05",
IF(AND(I1117="Compras governamentais",K1117&lt;&gt;"",L1117="Mídia especializada"),"Erro: a fonte de preços informada é incompatível com compras governamentais - B12.01a05",
IF(AND(I1118="Compras governamentais",K1118&lt;&gt;"",L1118="Mídia especializada"),"Erro: a fonte de preços informada é incompatível com compras governamentais - B12.01a05",
IF(AND(I1119="Compras governamentais",K1119&lt;&gt;"",L1119="Mídia especializada"),"Erro: a fonte de preços informada é incompatível com compras governamentais - B12.01a05",
"***")))))</f>
        <v>***</v>
      </c>
      <c r="Z1115" s="119" t="str">
        <f t="shared" ref="Z1115" si="3965" xml:space="preserve">
IF(AND(I1116&lt;&gt;"",OR(I1115="")),"Erro: há linhas sendo puladas - B13.01a04",
IF(AND(I1117&lt;&gt;"",OR(I1115="",I1116="")),"Erro: há linhas sendo puladas - B13.01a04",
IF(AND(I1118&lt;&gt;"",OR(I1115="",I1116="",I1117="")),"Erro: há linhas sendo puladas - B13.01a04",
IF(AND(I1119&lt;&gt;"",OR(I1115="",I1116="",I1117="",I1118="")),"Erro: há linhas sendo puladas - B13.01a04",
"***"))))</f>
        <v>***</v>
      </c>
      <c r="AA1115" s="119" t="str">
        <f t="shared" ref="AA1115" si="3966" xml:space="preserve">
IF(AND(K1116&lt;&gt;"",OR(K1115="")),"Erro: há linhas sendo puladas - B14.01a05",
IF(AND(K1117&lt;&gt;"",OR(K1115="",K1116="")),"Erro: há linhas sendo puladas - B14.01a05",
IF(AND(K1118&lt;&gt;"",OR(K1115="",K1116="",K1117="")),"Erro: há linhas sendo puladas - B14.01a05",
IF(AND(K1119&lt;&gt;"",OR(K1115="",K1116="",K1117="",K1118="")),"Erro: há linhas sendo puladas - B14.01a05",
"***"))))</f>
        <v>***</v>
      </c>
      <c r="AB1115" s="119" t="str">
        <f t="shared" ref="AB1115" si="3967" xml:space="preserve">
IF(AND(L1116&lt;&gt;"",OR(L1115="")),"Erro: há linhas sendo puladas - B15.01a05",
IF(AND(L1117&lt;&gt;"",OR(L1115="",L1116="")),"Erro: há linhas sendo puladas - B15.01a05",
IF(AND(L1118&lt;&gt;"",OR(L1115="",L1116="",L1117="")),"Erro: há linhas sendo puladas - B15.01a05",
IF(AND(L1119&lt;&gt;"",OR(L1115="",L1116="",L1117="",L1118="")),"Erro: há linhas sendo puladas - B15.01a05",
"***"))))</f>
        <v>***</v>
      </c>
      <c r="AC1115" s="119" t="str">
        <f t="shared" ref="AC1115" si="3968" xml:space="preserve">
IF(AND(M1116&lt;&gt;"",OR(M1115="")),"Erro: há linhas sendo puladas - B16.01a05",
IF(AND(M1117&lt;&gt;"",OR(M1115="",M1116="")),"Erro: há linhas sendo puladas - B16.01a05",
IF(AND(M1118&lt;&gt;"",OR(M1115="",M1116="",M1117="")),"Erro: há linhas sendo puladas - B16.01a05",
IF(AND(M1119&lt;&gt;"",OR(M1115="",M1116="",M1117="",M1118="")),"Erro: há linhas sendo puladas - B16.01a05",
"***"))))</f>
        <v>***</v>
      </c>
      <c r="AD1115" s="131" t="str">
        <f t="shared" ref="AD1115" si="3969" xml:space="preserve">
IF(T1115&lt;&gt;"Preenchimento correto","",
IF(K1115="","",
IF(M1115="Não válido","",
K1115)))</f>
        <v/>
      </c>
    </row>
    <row r="1116" spans="1:30" ht="15" customHeight="1">
      <c r="A1116" s="291"/>
      <c r="B1116" s="216"/>
      <c r="C1116" s="217"/>
      <c r="D1116" s="218"/>
      <c r="E1116" s="219"/>
      <c r="F1116" s="220"/>
      <c r="G1116" s="221"/>
      <c r="H1116" s="35">
        <v>2</v>
      </c>
      <c r="I1116" s="172"/>
      <c r="J1116" s="36" t="str">
        <f xml:space="preserve">
IF(I1116="","",
VLOOKUP(I1116,'BD EMPRES'!$B$8:$C$507,2,FALSE))</f>
        <v/>
      </c>
      <c r="K1116" s="178"/>
      <c r="L1116" s="179"/>
      <c r="M1116" s="179"/>
      <c r="N1116" s="180"/>
      <c r="O1116" s="223"/>
      <c r="P1116" s="228"/>
      <c r="Q1116" s="230"/>
      <c r="R1116" s="232"/>
      <c r="S1116" s="234"/>
      <c r="T1116" s="236"/>
      <c r="U1116" s="23"/>
      <c r="V1116" s="122"/>
      <c r="W1116" s="118"/>
      <c r="X1116" s="118"/>
      <c r="Y1116" s="118"/>
      <c r="Z1116" s="118"/>
      <c r="AA1116" s="118"/>
      <c r="AB1116" s="118"/>
      <c r="AC1116" s="118"/>
      <c r="AD1116" s="132" t="str">
        <f t="shared" ref="AD1116" si="3970" xml:space="preserve">
IF(T1115&lt;&gt;"Preenchimento correto","",
IF(K1116="","",
IF(M1116="Não válido","",
K1116)))</f>
        <v/>
      </c>
    </row>
    <row r="1117" spans="1:30" ht="15" customHeight="1">
      <c r="A1117" s="291"/>
      <c r="B1117" s="216"/>
      <c r="C1117" s="217"/>
      <c r="D1117" s="218"/>
      <c r="E1117" s="219"/>
      <c r="F1117" s="220"/>
      <c r="G1117" s="221"/>
      <c r="H1117" s="35">
        <v>3</v>
      </c>
      <c r="I1117" s="172"/>
      <c r="J1117" s="36" t="str">
        <f xml:space="preserve">
IF(I1117="","",
VLOOKUP(I1117,'BD EMPRES'!$B$8:$C$507,2,FALSE))</f>
        <v/>
      </c>
      <c r="K1117" s="178"/>
      <c r="L1117" s="179"/>
      <c r="M1117" s="179"/>
      <c r="N1117" s="180"/>
      <c r="O1117" s="223"/>
      <c r="P1117" s="228"/>
      <c r="Q1117" s="230"/>
      <c r="R1117" s="232"/>
      <c r="S1117" s="234"/>
      <c r="T1117" s="236"/>
      <c r="U1117" s="23"/>
      <c r="V1117" s="122"/>
      <c r="W1117" s="118"/>
      <c r="X1117" s="118"/>
      <c r="Y1117" s="118"/>
      <c r="Z1117" s="118"/>
      <c r="AA1117" s="118"/>
      <c r="AB1117" s="118"/>
      <c r="AC1117" s="118"/>
      <c r="AD1117" s="132" t="str">
        <f t="shared" ref="AD1117" si="3971" xml:space="preserve">
IF(T1115&lt;&gt;"Preenchimento correto","",
IF(K1117="","",
IF(M1117="Não válido","",
K1117)))</f>
        <v/>
      </c>
    </row>
    <row r="1118" spans="1:30" ht="15" customHeight="1">
      <c r="A1118" s="291"/>
      <c r="B1118" s="216"/>
      <c r="C1118" s="217"/>
      <c r="D1118" s="218"/>
      <c r="E1118" s="219"/>
      <c r="F1118" s="220"/>
      <c r="G1118" s="221"/>
      <c r="H1118" s="35">
        <v>4</v>
      </c>
      <c r="I1118" s="172"/>
      <c r="J1118" s="36" t="str">
        <f xml:space="preserve">
IF(I1118="","",
VLOOKUP(I1118,'BD EMPRES'!$B$8:$C$507,2,FALSE))</f>
        <v/>
      </c>
      <c r="K1118" s="178"/>
      <c r="L1118" s="179"/>
      <c r="M1118" s="179"/>
      <c r="N1118" s="180"/>
      <c r="O1118" s="223"/>
      <c r="P1118" s="228"/>
      <c r="Q1118" s="230"/>
      <c r="R1118" s="232"/>
      <c r="S1118" s="234"/>
      <c r="T1118" s="236"/>
      <c r="U1118" s="23"/>
      <c r="V1118" s="122"/>
      <c r="W1118" s="118"/>
      <c r="X1118" s="118"/>
      <c r="Y1118" s="118"/>
      <c r="Z1118" s="118"/>
      <c r="AA1118" s="118"/>
      <c r="AB1118" s="118"/>
      <c r="AC1118" s="118"/>
      <c r="AD1118" s="132" t="str">
        <f t="shared" ref="AD1118" si="3972" xml:space="preserve">
IF(T1115&lt;&gt;"Preenchimento correto","",
IF(K1118="","",
IF(M1118="Não válido","",
K1118)))</f>
        <v/>
      </c>
    </row>
    <row r="1119" spans="1:30" ht="15" customHeight="1">
      <c r="A1119" s="292"/>
      <c r="B1119" s="216"/>
      <c r="C1119" s="217"/>
      <c r="D1119" s="218"/>
      <c r="E1119" s="219"/>
      <c r="F1119" s="220"/>
      <c r="G1119" s="221"/>
      <c r="H1119" s="37">
        <v>5</v>
      </c>
      <c r="I1119" s="172"/>
      <c r="J1119" s="38" t="str">
        <f xml:space="preserve">
IF(I1119="","",
VLOOKUP(I1119,'BD EMPRES'!$B$8:$C$507,2,FALSE))</f>
        <v/>
      </c>
      <c r="K1119" s="183"/>
      <c r="L1119" s="181"/>
      <c r="M1119" s="181"/>
      <c r="N1119" s="182"/>
      <c r="O1119" s="224"/>
      <c r="P1119" s="228"/>
      <c r="Q1119" s="230"/>
      <c r="R1119" s="232"/>
      <c r="S1119" s="234"/>
      <c r="T1119" s="236"/>
      <c r="U1119" s="23"/>
      <c r="V1119" s="133"/>
      <c r="W1119" s="134"/>
      <c r="X1119" s="134"/>
      <c r="Y1119" s="134"/>
      <c r="Z1119" s="134"/>
      <c r="AA1119" s="134"/>
      <c r="AB1119" s="134"/>
      <c r="AC1119" s="134"/>
      <c r="AD1119" s="135" t="str">
        <f t="shared" ref="AD1119" si="3973" xml:space="preserve">
IF(T1115&gt;"Preenchimento correto","",
IF(K1119="","",
IF(M1119="Não válido","",
K1119)))</f>
        <v/>
      </c>
    </row>
    <row r="1120" spans="1:30" ht="15" customHeight="1">
      <c r="A1120" s="290"/>
      <c r="B1120" s="216" t="str">
        <f>IF(OR('BD ITEM'!$Q234&lt;&gt;"Preenchimento correto"),"",'BD ITEM'!B234)</f>
        <v/>
      </c>
      <c r="C1120" s="217" t="str">
        <f>IF(OR('BD ITEM'!$Q234&lt;&gt;"Preenchimento correto"),"",'BD ITEM'!C234)</f>
        <v/>
      </c>
      <c r="D1120" s="218" t="str">
        <f>IF(OR('BD ITEM'!$Q234&lt;&gt;"Preenchimento correto"),"",'BD ITEM'!D234)</f>
        <v/>
      </c>
      <c r="E1120" s="219" t="str">
        <f>IF(OR('BD ITEM'!$Q234&lt;&gt;"Preenchimento correto"),"",'BD ITEM'!J234)</f>
        <v/>
      </c>
      <c r="F1120" s="220" t="str">
        <f>IF(OR('BD ITEM'!$Q234&lt;&gt;"Preenchimento correto"),"",'BD ITEM'!K234)</f>
        <v/>
      </c>
      <c r="G1120" s="221" t="str">
        <f>IF(OR('BD ITEM'!$Q234&lt;&gt;"Preenchimento correto"),"",'BD ITEM'!L234)</f>
        <v/>
      </c>
      <c r="H1120" s="39">
        <v>1</v>
      </c>
      <c r="I1120" s="173"/>
      <c r="J1120" s="34" t="str">
        <f xml:space="preserve">
IF(I1120="","",
VLOOKUP(I1120,'BD EMPRES'!$B$8:$C$507,2,FALSE))</f>
        <v/>
      </c>
      <c r="K1120" s="175"/>
      <c r="L1120" s="176"/>
      <c r="M1120" s="176"/>
      <c r="N1120" s="177"/>
      <c r="O1120" s="222"/>
      <c r="P1120" s="228" t="str">
        <f t="shared" ref="P1120" si="3974" xml:space="preserve">
IF(AND(K1120="",K1121="",K1122="",K1123="",K1124=""),"",
COUNTIFS(K1120:K1124,"&lt;&gt;""",M1120:M1124,"=Válido"))</f>
        <v/>
      </c>
      <c r="Q1120" s="230" t="str">
        <f t="shared" ref="Q1120" si="3975" xml:space="preserve">
IF(T1120&lt;&gt;"Preenchimento correto","",
IF(P1120=1,0,
IF(P1120=0,"",
IF(P1120="","",
ROUND(_xlfn.STDEV.S(AD1120:AD1124)/AVERAGE(AD1120:AD1124),4)))))</f>
        <v/>
      </c>
      <c r="R1120" s="232" t="str">
        <f t="shared" ref="R1120" si="3976" xml:space="preserve">
IF(T1120&lt;&gt;"Preenchimento correto","",
IF(P1120="","",
IF(P1120=0,"",
IF(O1120="","",
IF(O1120="Menor valor",MIN(AD1120:AD1124),
IF(AND(O1120="Tend. central",Q1120&lt;=0.25),ROUND(AVERAGE(AD1120:AD1124),2),
IF(AND(O1120="Tend. central",Q1120&gt;0.25),ROUND(MEDIAN(AD1120:AD1124),2))))))))</f>
        <v/>
      </c>
      <c r="S1120" s="234" t="str">
        <f t="shared" ref="S1120" si="3977" xml:space="preserve">
IF(T1120&lt;&gt;"Preenchimento correto","",
IF(O1120="","",
IF(P1120="","",
IF(P1120=0,"",
IF(OR(G1120="",R1120=""),"",
G1120*R1120)))))</f>
        <v/>
      </c>
      <c r="T1120" s="236" t="str">
        <f t="shared" ref="T1120" si="3978" xml:space="preserve">
IF(AND(A1120="",B1120="",I1120="",I1121="",I1122="",I1123="",I1124="",K1120="",K1121="",K1122="",K1123="",K1124="",L1120="",L1121="",L1122="",L1123="",L1124="",M1120="",M1121="",M1122="",M1123="",M1124="",O1120=""),"",
IF(A1120="","Preenchimento incompleto: falta informar o ID SEC - B01.01",
IF(AND(A1120&lt;&gt;"",B1120&lt;&gt;"",I1120="",I1121="",I1122="",I1123="",I1124="",K1120="",K1121="",K1122="",K1123="",K1124="",L1120="",L1121="",L1122="",L1123="",L1124="",M1120="",M1121="",M1122="",M1123="",M1124="",O1120=""),"Preenchimento incompleto: item sem nenhuma informação de empresa e preço e fonte de preço e validade do orçamento e modalidade de cálculo - B02.01",
IF(AND(B1120="",OR(I1120&lt;&gt;"",I1121&lt;&gt;"",I1122&lt;&gt;"",I1123&lt;&gt;"",I1124&lt;&gt;"",K1120&lt;&gt;"",K1121&lt;&gt;"",K1122&lt;&gt;"",K1123&lt;&gt;"",K1124&lt;&gt;"",L1120&lt;&gt;"",L1121&lt;&gt;"",L1122&lt;&gt;"",L1123&lt;&gt;"",L1124&lt;&gt;"",M1120&lt;&gt;"",M1121&lt;&gt;"",M1122&lt;&gt;"",M1123&lt;&gt;"",M1124&lt;&gt;"",O1120&lt;&gt;"")),"Erro: há empresa(s) e/ou preço(s) e/ou fonte(s) de preço e/ou validade(s) do orçamento e/ou modalidade de cálculo informados para item inexistente - B03.01",
IF(AND(I1120&lt;&gt;"",OR(K1120="",L1120="",M1120="",O1120="")),"Preenchimento incompleto: empresa sem preço e(ou) fonte de preço e(ou) validade do orçamento e(ou) modalidade de cálculo associados - B04.01",
IF(AND(I1121&lt;&gt;"",OR(K1121="",L1121="",M1121="",O1120="")),"Preenchimento incompleto: empresa sem preço e(ou) fonte de preço e(ou) validade do orçamento e(ou) modalidade de cálculo associados - B04.02",
IF(AND(I1122&lt;&gt;"",OR(K1122="",L1122="",M1122="",O1120="")),"Preenchimento incompleto: empresa sem preço e(ou) fonte de preço e(ou) validade do orçamento e(ou) modalidade de cálculo associados - B04.03",
IF(AND(I1123&lt;&gt;"",OR(K1123="",L1123="",M1123="",O1120="")),"Preenchimento incompleto: empresa sem preço e(ou) fonte de preço e(ou) validade do orçamento e(ou) modalidade de cálculo associados - B04.04",
IF(AND(I1124&lt;&gt;"",OR(K1124="",L1124="",M1124="",O1120="")),"Preenchimento incompleto: empresa sem preço e(ou) fonte de preço e(ou) validade do orçamento e(ou) modalidade de cálculo associados - B04.05",
IF(AND(K1120&lt;&gt;"",OR(I1120="",L1120="",M1120="",O1120="")),"Preenchimento incompleto: preço sem empresa e(ou) fonte do preço associados e(ou) validade do orçamento e(ou) modalidade de cálculo associados - B05.01",
IF(AND(K1121&lt;&gt;"",OR(I1121="",L1121="",M1121="",O1120="")),"Preenchimento incompleto: preço sem empresa e(ou) fonte do preço associados e(ou) validade do orçamento e(ou) modalidade de cálculo associados - B05.02",
IF(AND(K1122&lt;&gt;"",OR(I1122="",L1122="",M1122="",O1120="")),"Preenchimento incompleto: preço sem empresa e(ou) fonte do preço associados e(ou) validade do orçamento e(ou) modalidade de cálculo associados - B05.03",
IF(AND(K1123&lt;&gt;"",OR(I1123="",L1123="",M1123="",O1120="")),"Preenchimento incompleto: preço sem empresa e(ou) fonte do preço associados e(ou) validade do orçamento e(ou) modalidade de cálculo associados - B05.04",
IF(AND(K1124&lt;&gt;"",OR(I1124="",L1124="",M1124="",O1120="")),"Preenchimento incompleto: preço sem empresa e(ou) fonte do preço associados e(ou) validade do orçamento e(ou) modalidade de cálculo associados - B05.05",
IF(AND(L1120&lt;&gt;"",OR(K1120="",I1120="",M1120="",O1120="")),"Preenchimento incompleto: fonte do preço sem empresa e(ou) preço associados e(ou) validade do orçamento e(ou) modalidade de cálculo associados - B06.01",
IF(AND(L1121&lt;&gt;"",OR(K1121="",I1121="",M1121="",O1120="")),"Preenchimento incompleto: fonte do preço sem empresa e(ou) preço associados e(ou) validade do orçamento e(ou) modalidade de cálculo associados - B06.02",
IF(AND(L1122&lt;&gt;"",OR(K1122="",I1122="",M1122="",O1120="")),"Preenchimento incompleto: fonte do preço sem empresa e(ou) preço associados e(ou) validade do orçamento e(ou) modalidade de cálculo associados - B06.03",
IF(AND(L1123&lt;&gt;"",OR(K1123="",I1123="",M1123="",O1120="")),"Preenchimento incompleto: fonte do preço sem empresa e(ou) preço associados e(ou) validade do orçamento e(ou) modalidade de cálculo associados - B06.04",
IF(AND(L1124&lt;&gt;"",OR(K1124="",I1124="",M1124="",O1120="")),"Preenchimento incompleto: fonte do preço sem empresa e(ou) preço associados e(ou) validade do orçamento e(ou) modalidade de cálculo associados - B06.05",
IF(AND(M1120&lt;&gt;"",OR(K1120="",I1120="",L1120="",O1120="")),"Preenchimento incompleto: validade do orçamento sem empresa e(ou) preço associados e(ou) fonte do preço e(ou) modalidade de cálculo associados - B07.01",
IF(AND(M1121&lt;&gt;"",OR(K1121="",I1121="",L1121="",O1120="")),"Preenchimento incompleto: validade do orçamento sem empresa e(ou) preço associados e(ou) fonte do preço e(ou) modalidade de cálculo associados - B07.02",
IF(AND(M1122&lt;&gt;"",OR(K1122="",I1122="",L1122="",O1120="")),"Preenchimento incompleto: validade do orçamento sem empresa e(ou) preço associados e(ou) fonte do preço e(ou) modalidade de cálculo associados - B07.03",
IF(AND(M1123&lt;&gt;"",OR(K1123="",I1123="",L1123="",O1120="")),"Preenchimento incompleto: validade do orçamento sem empresa e(ou) preço associados e(ou) fonte do preço e(ou) modalidade de cálculo associados - B07.04",
IF(AND(M1124&lt;&gt;"",OR(K1124="",I1124="",L1124="",O1120="")),"Preenchimento incompleto: validade do orçamento sem empresa e(ou) preço associados e(ou) fonte do preço e(ou) modalidade de cálculo associados - B07.05",
IF(O1120="","Preenchimento incompleto: modalidade de cálculo não informada - B08.01",
IF(V1120="Erro: há repetição de empresa de mídia especializada para o item sendo precificado - B09.01a05","Erro: há repetição de empresa de mídia especializada para o item sendo precificado - B09.01a05",
IF(W1120="Erro: há repetição de empresa de orçamento de empresa para o item sendo precificado - B10.01a05","Erro: há repetição de empresa de orçamento de empresa para o item sendo precificado - B10.01a05",
IF(X1120="Erro: a fonte de preços informada é incompatível com compras governamentais - B11.01a05","Erro: a fonte de preços informada é incompatível com compras governamentais - B11.01a05",
IF(Y1120="Erro: a fonte de preços informada é incompatível com compras governamentais - B12.01a05","Erro: a fonte de preços informada é incompatível com compras governamentais - B12.01a05",
IF(Z1120="Erro: há linhas sendo puladas - B13.01a04","Erro: há linhas sendo puladas - B13.01a04",
IF(AA1120="Erro: há linhas sendo puladas - B14.01a05","Erro: há linhas sendo puladas - B14.01a05",
IF(AB1120="Erro: há linhas sendo puladas - B15.01a05","Erro: há linhas sendo puladas - B15.01a05",
IF(AC1120="Erro: há linhas sendo puladas - B16.01a05","Erro: há linhas sendo puladas - B16.01a05",
IF(AND(P1120&lt;&gt;"",P1120=0),"Preenchimento incompleto: número de propostas válidas igual a zero - B17.01",
"Preenchimento correto"))))))))))))))))))))))))))))))))))</f>
        <v/>
      </c>
      <c r="U1120" s="23"/>
      <c r="V1120" s="121" t="str">
        <f t="shared" ref="V1120" si="3979" xml:space="preserve">
IF(COUNTIFS(I1120:I1124,I1120,L1120:L1124,"=Mídia especializada")&gt;1,"Erro: há repetição de empresa de mídia especializada para o item sendo precificado - B09.01a05",
IF(COUNTIFS(I1120:I1124,I1121,L1120:L1124,"=Mídia especializada")&gt;1,"Erro: há repetição de empresa de mídia especializada para o item sendo precificado - B09.01a05",
IF(COUNTIFS(I1120:I1124,I1122,L1120:L1124,"=Mídia especializada")&gt;1,"Erro: há repetição de empresa de mídia especializada para o item sendo precificado - B09.01a05",
IF(COUNTIFS(I1120:I1124,I1123,L1120:L1124,"=Mídia especializada")&gt;1,"Erro: há repetição de empresa de mídia especializada para o item sendo precificado - B09.01a05",
IF(COUNTIFS(I1120:I1124,I1124,L1120:L1124,"=Mídia especializada")&gt;1,"Erro: há repetição de empresa de mídia especializada para o item sendo precificado - B09.01a05",
"***")))))</f>
        <v>***</v>
      </c>
      <c r="W1120" s="119" t="str">
        <f t="shared" ref="W1120" si="3980" xml:space="preserve">
IF(COUNTIFS(I1120:I1124,I1120,L1120:L1124,"=Orçamento de empresa")&gt;1,"Erro: há repetição de empresa de orçamento de empresa para o item sendo precificado - B10.01a05",
IF(COUNTIFS(I1120:I1124,I1121,L1120:L1124,"=Orçamento de empresa")&gt;1,"Erro: há repetição de empresa de orçamento de empresa para o item sendo precificado - B10.01a05",
IF(COUNTIFS(I1120:I1124,I1122,L1120:L1124,"=Orçamento de empresa")&gt;1,"Erro: há repetição de empresa de orçamento de empresa para o item sendo precificado - B10.01a05",
IF(COUNTIFS(I1120:I1124,I1123,L1120:L1124,"=Orçamento de empresa")&gt;1,"Erro: há repetição de empresa de orçamento de empresa para o item sendo precificado - B10.01a05",
IF(COUNTIFS(I1120:I1124,I1124,L1120:L1124,"=Orçamento de empresa")&gt;1,"Erro: há repetição de empresa de orçamento de empresa para o item sendo precificado - B10.01a05",
"***")))))</f>
        <v>***</v>
      </c>
      <c r="X1120" s="119" t="str">
        <f t="shared" ref="X1120" si="3981" xml:space="preserve">
IF(AND(I1120="Compras governamentais",K1120&lt;&gt;"",L1120="Orçamento de empresa"),"Erro: a fonte de preços informada é incompatível com compras governamentais - B11.01a05",
IF(AND(I1121="Compras governamentais",K1121&lt;&gt;"",L1121="Orçamento de empresa"),"Erro: a fonte de preços informada é incompatível com compras governamentais - B11.01a05",
IF(AND(I1122="Compras governamentais",K1122&lt;&gt;"",L1122="Orçamento de empresa"),"Erro: a fonte de preços informada é incompatível com compras governamentais - B11.01a05",
IF(AND(I1123="Compras governamentais",K1123&lt;&gt;"",L1123="Orçamento de empresa"),"Erro: a fonte de preços informada é incompatível com compras governamentais - B11.01a05",
IF(AND(I1124="Compras governamentais",K1124&lt;&gt;"",L1124="Orçamento de empresa"),"Erro: a fonte de preços informada é incompatível com compras governamentais - B11.01a05",
"***")))))</f>
        <v>***</v>
      </c>
      <c r="Y1120" s="119" t="str">
        <f t="shared" ref="Y1120" si="3982" xml:space="preserve">
IF(AND(I1120="Compras governamentais",K1120&lt;&gt;"",L1120="Mídia especializada"),"Erro: a fonte de preços informada é incompatível com compras governamentais - B12.01a05",
IF(AND(I1121="Compras governamentais",K1121&lt;&gt;"",L1121="Mídia especializada"),"Erro: a fonte de preços informada é incompatível com compras governamentais - B12.01a05",
IF(AND(I1122="Compras governamentais",K1122&lt;&gt;"",L1122="Mídia especializada"),"Erro: a fonte de preços informada é incompatível com compras governamentais - B12.01a05",
IF(AND(I1123="Compras governamentais",K1123&lt;&gt;"",L1123="Mídia especializada"),"Erro: a fonte de preços informada é incompatível com compras governamentais - B12.01a05",
IF(AND(I1124="Compras governamentais",K1124&lt;&gt;"",L1124="Mídia especializada"),"Erro: a fonte de preços informada é incompatível com compras governamentais - B12.01a05",
"***")))))</f>
        <v>***</v>
      </c>
      <c r="Z1120" s="119" t="str">
        <f t="shared" ref="Z1120" si="3983" xml:space="preserve">
IF(AND(I1121&lt;&gt;"",OR(I1120="")),"Erro: há linhas sendo puladas - B13.01a04",
IF(AND(I1122&lt;&gt;"",OR(I1120="",I1121="")),"Erro: há linhas sendo puladas - B13.01a04",
IF(AND(I1123&lt;&gt;"",OR(I1120="",I1121="",I1122="")),"Erro: há linhas sendo puladas - B13.01a04",
IF(AND(I1124&lt;&gt;"",OR(I1120="",I1121="",I1122="",I1123="")),"Erro: há linhas sendo puladas - B13.01a04",
"***"))))</f>
        <v>***</v>
      </c>
      <c r="AA1120" s="119" t="str">
        <f t="shared" ref="AA1120" si="3984" xml:space="preserve">
IF(AND(K1121&lt;&gt;"",OR(K1120="")),"Erro: há linhas sendo puladas - B14.01a05",
IF(AND(K1122&lt;&gt;"",OR(K1120="",K1121="")),"Erro: há linhas sendo puladas - B14.01a05",
IF(AND(K1123&lt;&gt;"",OR(K1120="",K1121="",K1122="")),"Erro: há linhas sendo puladas - B14.01a05",
IF(AND(K1124&lt;&gt;"",OR(K1120="",K1121="",K1122="",K1123="")),"Erro: há linhas sendo puladas - B14.01a05",
"***"))))</f>
        <v>***</v>
      </c>
      <c r="AB1120" s="119" t="str">
        <f t="shared" ref="AB1120" si="3985" xml:space="preserve">
IF(AND(L1121&lt;&gt;"",OR(L1120="")),"Erro: há linhas sendo puladas - B15.01a05",
IF(AND(L1122&lt;&gt;"",OR(L1120="",L1121="")),"Erro: há linhas sendo puladas - B15.01a05",
IF(AND(L1123&lt;&gt;"",OR(L1120="",L1121="",L1122="")),"Erro: há linhas sendo puladas - B15.01a05",
IF(AND(L1124&lt;&gt;"",OR(L1120="",L1121="",L1122="",L1123="")),"Erro: há linhas sendo puladas - B15.01a05",
"***"))))</f>
        <v>***</v>
      </c>
      <c r="AC1120" s="119" t="str">
        <f t="shared" ref="AC1120" si="3986" xml:space="preserve">
IF(AND(M1121&lt;&gt;"",OR(M1120="")),"Erro: há linhas sendo puladas - B16.01a05",
IF(AND(M1122&lt;&gt;"",OR(M1120="",M1121="")),"Erro: há linhas sendo puladas - B16.01a05",
IF(AND(M1123&lt;&gt;"",OR(M1120="",M1121="",M1122="")),"Erro: há linhas sendo puladas - B16.01a05",
IF(AND(M1124&lt;&gt;"",OR(M1120="",M1121="",M1122="",M1123="")),"Erro: há linhas sendo puladas - B16.01a05",
"***"))))</f>
        <v>***</v>
      </c>
      <c r="AD1120" s="131" t="str">
        <f t="shared" ref="AD1120" si="3987" xml:space="preserve">
IF(T1120&lt;&gt;"Preenchimento correto","",
IF(K1120="","",
IF(M1120="Não válido","",
K1120)))</f>
        <v/>
      </c>
    </row>
    <row r="1121" spans="1:30" ht="15" customHeight="1">
      <c r="A1121" s="291"/>
      <c r="B1121" s="216"/>
      <c r="C1121" s="217"/>
      <c r="D1121" s="218"/>
      <c r="E1121" s="219"/>
      <c r="F1121" s="220"/>
      <c r="G1121" s="221"/>
      <c r="H1121" s="35">
        <v>2</v>
      </c>
      <c r="I1121" s="172"/>
      <c r="J1121" s="36" t="str">
        <f xml:space="preserve">
IF(I1121="","",
VLOOKUP(I1121,'BD EMPRES'!$B$8:$C$507,2,FALSE))</f>
        <v/>
      </c>
      <c r="K1121" s="178"/>
      <c r="L1121" s="179"/>
      <c r="M1121" s="179"/>
      <c r="N1121" s="180"/>
      <c r="O1121" s="223"/>
      <c r="P1121" s="228"/>
      <c r="Q1121" s="230"/>
      <c r="R1121" s="232"/>
      <c r="S1121" s="234"/>
      <c r="T1121" s="236"/>
      <c r="U1121" s="23"/>
      <c r="V1121" s="122"/>
      <c r="W1121" s="118"/>
      <c r="X1121" s="118"/>
      <c r="Y1121" s="118"/>
      <c r="Z1121" s="118"/>
      <c r="AA1121" s="118"/>
      <c r="AB1121" s="118"/>
      <c r="AC1121" s="118"/>
      <c r="AD1121" s="132" t="str">
        <f t="shared" ref="AD1121" si="3988" xml:space="preserve">
IF(T1120&lt;&gt;"Preenchimento correto","",
IF(K1121="","",
IF(M1121="Não válido","",
K1121)))</f>
        <v/>
      </c>
    </row>
    <row r="1122" spans="1:30" ht="15" customHeight="1">
      <c r="A1122" s="291"/>
      <c r="B1122" s="216"/>
      <c r="C1122" s="217"/>
      <c r="D1122" s="218"/>
      <c r="E1122" s="219"/>
      <c r="F1122" s="220"/>
      <c r="G1122" s="221"/>
      <c r="H1122" s="35">
        <v>3</v>
      </c>
      <c r="I1122" s="172"/>
      <c r="J1122" s="36" t="str">
        <f xml:space="preserve">
IF(I1122="","",
VLOOKUP(I1122,'BD EMPRES'!$B$8:$C$507,2,FALSE))</f>
        <v/>
      </c>
      <c r="K1122" s="178"/>
      <c r="L1122" s="179"/>
      <c r="M1122" s="179"/>
      <c r="N1122" s="180"/>
      <c r="O1122" s="223"/>
      <c r="P1122" s="228"/>
      <c r="Q1122" s="230"/>
      <c r="R1122" s="232"/>
      <c r="S1122" s="234"/>
      <c r="T1122" s="236"/>
      <c r="U1122" s="23"/>
      <c r="V1122" s="122"/>
      <c r="W1122" s="118"/>
      <c r="X1122" s="118"/>
      <c r="Y1122" s="118"/>
      <c r="Z1122" s="118"/>
      <c r="AA1122" s="118"/>
      <c r="AB1122" s="118"/>
      <c r="AC1122" s="118"/>
      <c r="AD1122" s="132" t="str">
        <f t="shared" ref="AD1122" si="3989" xml:space="preserve">
IF(T1120&lt;&gt;"Preenchimento correto","",
IF(K1122="","",
IF(M1122="Não válido","",
K1122)))</f>
        <v/>
      </c>
    </row>
    <row r="1123" spans="1:30" ht="15" customHeight="1">
      <c r="A1123" s="291"/>
      <c r="B1123" s="216"/>
      <c r="C1123" s="217"/>
      <c r="D1123" s="218"/>
      <c r="E1123" s="219"/>
      <c r="F1123" s="220"/>
      <c r="G1123" s="221"/>
      <c r="H1123" s="35">
        <v>4</v>
      </c>
      <c r="I1123" s="172"/>
      <c r="J1123" s="36" t="str">
        <f xml:space="preserve">
IF(I1123="","",
VLOOKUP(I1123,'BD EMPRES'!$B$8:$C$507,2,FALSE))</f>
        <v/>
      </c>
      <c r="K1123" s="178"/>
      <c r="L1123" s="179"/>
      <c r="M1123" s="179"/>
      <c r="N1123" s="180"/>
      <c r="O1123" s="223"/>
      <c r="P1123" s="228"/>
      <c r="Q1123" s="230"/>
      <c r="R1123" s="232"/>
      <c r="S1123" s="234"/>
      <c r="T1123" s="236"/>
      <c r="U1123" s="23"/>
      <c r="V1123" s="122"/>
      <c r="W1123" s="118"/>
      <c r="X1123" s="118"/>
      <c r="Y1123" s="118"/>
      <c r="Z1123" s="118"/>
      <c r="AA1123" s="118"/>
      <c r="AB1123" s="118"/>
      <c r="AC1123" s="118"/>
      <c r="AD1123" s="132" t="str">
        <f t="shared" ref="AD1123" si="3990" xml:space="preserve">
IF(T1120&lt;&gt;"Preenchimento correto","",
IF(K1123="","",
IF(M1123="Não válido","",
K1123)))</f>
        <v/>
      </c>
    </row>
    <row r="1124" spans="1:30" ht="15" customHeight="1">
      <c r="A1124" s="292"/>
      <c r="B1124" s="216"/>
      <c r="C1124" s="217"/>
      <c r="D1124" s="218"/>
      <c r="E1124" s="219"/>
      <c r="F1124" s="220"/>
      <c r="G1124" s="221"/>
      <c r="H1124" s="37">
        <v>5</v>
      </c>
      <c r="I1124" s="172"/>
      <c r="J1124" s="38" t="str">
        <f xml:space="preserve">
IF(I1124="","",
VLOOKUP(I1124,'BD EMPRES'!$B$8:$C$507,2,FALSE))</f>
        <v/>
      </c>
      <c r="K1124" s="183"/>
      <c r="L1124" s="181"/>
      <c r="M1124" s="181"/>
      <c r="N1124" s="182"/>
      <c r="O1124" s="224"/>
      <c r="P1124" s="228"/>
      <c r="Q1124" s="230"/>
      <c r="R1124" s="232"/>
      <c r="S1124" s="234"/>
      <c r="T1124" s="236"/>
      <c r="U1124" s="23"/>
      <c r="V1124" s="133"/>
      <c r="W1124" s="134"/>
      <c r="X1124" s="134"/>
      <c r="Y1124" s="134"/>
      <c r="Z1124" s="134"/>
      <c r="AA1124" s="134"/>
      <c r="AB1124" s="134"/>
      <c r="AC1124" s="134"/>
      <c r="AD1124" s="135" t="str">
        <f t="shared" ref="AD1124" si="3991" xml:space="preserve">
IF(T1120&gt;"Preenchimento correto","",
IF(K1124="","",
IF(M1124="Não válido","",
K1124)))</f>
        <v/>
      </c>
    </row>
    <row r="1125" spans="1:30" ht="15" customHeight="1">
      <c r="A1125" s="290"/>
      <c r="B1125" s="216" t="str">
        <f>IF(OR('BD ITEM'!$Q235&lt;&gt;"Preenchimento correto"),"",'BD ITEM'!B235)</f>
        <v/>
      </c>
      <c r="C1125" s="217" t="str">
        <f>IF(OR('BD ITEM'!$Q235&lt;&gt;"Preenchimento correto"),"",'BD ITEM'!C235)</f>
        <v/>
      </c>
      <c r="D1125" s="218" t="str">
        <f>IF(OR('BD ITEM'!$Q235&lt;&gt;"Preenchimento correto"),"",'BD ITEM'!D235)</f>
        <v/>
      </c>
      <c r="E1125" s="219" t="str">
        <f>IF(OR('BD ITEM'!$Q235&lt;&gt;"Preenchimento correto"),"",'BD ITEM'!J235)</f>
        <v/>
      </c>
      <c r="F1125" s="220" t="str">
        <f>IF(OR('BD ITEM'!$Q235&lt;&gt;"Preenchimento correto"),"",'BD ITEM'!K235)</f>
        <v/>
      </c>
      <c r="G1125" s="221" t="str">
        <f>IF(OR('BD ITEM'!$Q235&lt;&gt;"Preenchimento correto"),"",'BD ITEM'!L235)</f>
        <v/>
      </c>
      <c r="H1125" s="39">
        <v>1</v>
      </c>
      <c r="I1125" s="173"/>
      <c r="J1125" s="34" t="str">
        <f xml:space="preserve">
IF(I1125="","",
VLOOKUP(I1125,'BD EMPRES'!$B$8:$C$507,2,FALSE))</f>
        <v/>
      </c>
      <c r="K1125" s="175"/>
      <c r="L1125" s="176"/>
      <c r="M1125" s="176"/>
      <c r="N1125" s="177"/>
      <c r="O1125" s="222"/>
      <c r="P1125" s="228" t="str">
        <f t="shared" ref="P1125" si="3992" xml:space="preserve">
IF(AND(K1125="",K1126="",K1127="",K1128="",K1129=""),"",
COUNTIFS(K1125:K1129,"&lt;&gt;""",M1125:M1129,"=Válido"))</f>
        <v/>
      </c>
      <c r="Q1125" s="230" t="str">
        <f t="shared" ref="Q1125" si="3993" xml:space="preserve">
IF(T1125&lt;&gt;"Preenchimento correto","",
IF(P1125=1,0,
IF(P1125=0,"",
IF(P1125="","",
ROUND(_xlfn.STDEV.S(AD1125:AD1129)/AVERAGE(AD1125:AD1129),4)))))</f>
        <v/>
      </c>
      <c r="R1125" s="232" t="str">
        <f t="shared" ref="R1125" si="3994" xml:space="preserve">
IF(T1125&lt;&gt;"Preenchimento correto","",
IF(P1125="","",
IF(P1125=0,"",
IF(O1125="","",
IF(O1125="Menor valor",MIN(AD1125:AD1129),
IF(AND(O1125="Tend. central",Q1125&lt;=0.25),ROUND(AVERAGE(AD1125:AD1129),2),
IF(AND(O1125="Tend. central",Q1125&gt;0.25),ROUND(MEDIAN(AD1125:AD1129),2))))))))</f>
        <v/>
      </c>
      <c r="S1125" s="234" t="str">
        <f t="shared" ref="S1125" si="3995" xml:space="preserve">
IF(T1125&lt;&gt;"Preenchimento correto","",
IF(O1125="","",
IF(P1125="","",
IF(P1125=0,"",
IF(OR(G1125="",R1125=""),"",
G1125*R1125)))))</f>
        <v/>
      </c>
      <c r="T1125" s="236" t="str">
        <f t="shared" ref="T1125" si="3996" xml:space="preserve">
IF(AND(A1125="",B1125="",I1125="",I1126="",I1127="",I1128="",I1129="",K1125="",K1126="",K1127="",K1128="",K1129="",L1125="",L1126="",L1127="",L1128="",L1129="",M1125="",M1126="",M1127="",M1128="",M1129="",O1125=""),"",
IF(A1125="","Preenchimento incompleto: falta informar o ID SEC - B01.01",
IF(AND(A1125&lt;&gt;"",B1125&lt;&gt;"",I1125="",I1126="",I1127="",I1128="",I1129="",K1125="",K1126="",K1127="",K1128="",K1129="",L1125="",L1126="",L1127="",L1128="",L1129="",M1125="",M1126="",M1127="",M1128="",M1129="",O1125=""),"Preenchimento incompleto: item sem nenhuma informação de empresa e preço e fonte de preço e validade do orçamento e modalidade de cálculo - B02.01",
IF(AND(B1125="",OR(I1125&lt;&gt;"",I1126&lt;&gt;"",I1127&lt;&gt;"",I1128&lt;&gt;"",I1129&lt;&gt;"",K1125&lt;&gt;"",K1126&lt;&gt;"",K1127&lt;&gt;"",K1128&lt;&gt;"",K1129&lt;&gt;"",L1125&lt;&gt;"",L1126&lt;&gt;"",L1127&lt;&gt;"",L1128&lt;&gt;"",L1129&lt;&gt;"",M1125&lt;&gt;"",M1126&lt;&gt;"",M1127&lt;&gt;"",M1128&lt;&gt;"",M1129&lt;&gt;"",O1125&lt;&gt;"")),"Erro: há empresa(s) e/ou preço(s) e/ou fonte(s) de preço e/ou validade(s) do orçamento e/ou modalidade de cálculo informados para item inexistente - B03.01",
IF(AND(I1125&lt;&gt;"",OR(K1125="",L1125="",M1125="",O1125="")),"Preenchimento incompleto: empresa sem preço e(ou) fonte de preço e(ou) validade do orçamento e(ou) modalidade de cálculo associados - B04.01",
IF(AND(I1126&lt;&gt;"",OR(K1126="",L1126="",M1126="",O1125="")),"Preenchimento incompleto: empresa sem preço e(ou) fonte de preço e(ou) validade do orçamento e(ou) modalidade de cálculo associados - B04.02",
IF(AND(I1127&lt;&gt;"",OR(K1127="",L1127="",M1127="",O1125="")),"Preenchimento incompleto: empresa sem preço e(ou) fonte de preço e(ou) validade do orçamento e(ou) modalidade de cálculo associados - B04.03",
IF(AND(I1128&lt;&gt;"",OR(K1128="",L1128="",M1128="",O1125="")),"Preenchimento incompleto: empresa sem preço e(ou) fonte de preço e(ou) validade do orçamento e(ou) modalidade de cálculo associados - B04.04",
IF(AND(I1129&lt;&gt;"",OR(K1129="",L1129="",M1129="",O1125="")),"Preenchimento incompleto: empresa sem preço e(ou) fonte de preço e(ou) validade do orçamento e(ou) modalidade de cálculo associados - B04.05",
IF(AND(K1125&lt;&gt;"",OR(I1125="",L1125="",M1125="",O1125="")),"Preenchimento incompleto: preço sem empresa e(ou) fonte do preço associados e(ou) validade do orçamento e(ou) modalidade de cálculo associados - B05.01",
IF(AND(K1126&lt;&gt;"",OR(I1126="",L1126="",M1126="",O1125="")),"Preenchimento incompleto: preço sem empresa e(ou) fonte do preço associados e(ou) validade do orçamento e(ou) modalidade de cálculo associados - B05.02",
IF(AND(K1127&lt;&gt;"",OR(I1127="",L1127="",M1127="",O1125="")),"Preenchimento incompleto: preço sem empresa e(ou) fonte do preço associados e(ou) validade do orçamento e(ou) modalidade de cálculo associados - B05.03",
IF(AND(K1128&lt;&gt;"",OR(I1128="",L1128="",M1128="",O1125="")),"Preenchimento incompleto: preço sem empresa e(ou) fonte do preço associados e(ou) validade do orçamento e(ou) modalidade de cálculo associados - B05.04",
IF(AND(K1129&lt;&gt;"",OR(I1129="",L1129="",M1129="",O1125="")),"Preenchimento incompleto: preço sem empresa e(ou) fonte do preço associados e(ou) validade do orçamento e(ou) modalidade de cálculo associados - B05.05",
IF(AND(L1125&lt;&gt;"",OR(K1125="",I1125="",M1125="",O1125="")),"Preenchimento incompleto: fonte do preço sem empresa e(ou) preço associados e(ou) validade do orçamento e(ou) modalidade de cálculo associados - B06.01",
IF(AND(L1126&lt;&gt;"",OR(K1126="",I1126="",M1126="",O1125="")),"Preenchimento incompleto: fonte do preço sem empresa e(ou) preço associados e(ou) validade do orçamento e(ou) modalidade de cálculo associados - B06.02",
IF(AND(L1127&lt;&gt;"",OR(K1127="",I1127="",M1127="",O1125="")),"Preenchimento incompleto: fonte do preço sem empresa e(ou) preço associados e(ou) validade do orçamento e(ou) modalidade de cálculo associados - B06.03",
IF(AND(L1128&lt;&gt;"",OR(K1128="",I1128="",M1128="",O1125="")),"Preenchimento incompleto: fonte do preço sem empresa e(ou) preço associados e(ou) validade do orçamento e(ou) modalidade de cálculo associados - B06.04",
IF(AND(L1129&lt;&gt;"",OR(K1129="",I1129="",M1129="",O1125="")),"Preenchimento incompleto: fonte do preço sem empresa e(ou) preço associados e(ou) validade do orçamento e(ou) modalidade de cálculo associados - B06.05",
IF(AND(M1125&lt;&gt;"",OR(K1125="",I1125="",L1125="",O1125="")),"Preenchimento incompleto: validade do orçamento sem empresa e(ou) preço associados e(ou) fonte do preço e(ou) modalidade de cálculo associados - B07.01",
IF(AND(M1126&lt;&gt;"",OR(K1126="",I1126="",L1126="",O1125="")),"Preenchimento incompleto: validade do orçamento sem empresa e(ou) preço associados e(ou) fonte do preço e(ou) modalidade de cálculo associados - B07.02",
IF(AND(M1127&lt;&gt;"",OR(K1127="",I1127="",L1127="",O1125="")),"Preenchimento incompleto: validade do orçamento sem empresa e(ou) preço associados e(ou) fonte do preço e(ou) modalidade de cálculo associados - B07.03",
IF(AND(M1128&lt;&gt;"",OR(K1128="",I1128="",L1128="",O1125="")),"Preenchimento incompleto: validade do orçamento sem empresa e(ou) preço associados e(ou) fonte do preço e(ou) modalidade de cálculo associados - B07.04",
IF(AND(M1129&lt;&gt;"",OR(K1129="",I1129="",L1129="",O1125="")),"Preenchimento incompleto: validade do orçamento sem empresa e(ou) preço associados e(ou) fonte do preço e(ou) modalidade de cálculo associados - B07.05",
IF(O1125="","Preenchimento incompleto: modalidade de cálculo não informada - B08.01",
IF(V1125="Erro: há repetição de empresa de mídia especializada para o item sendo precificado - B09.01a05","Erro: há repetição de empresa de mídia especializada para o item sendo precificado - B09.01a05",
IF(W1125="Erro: há repetição de empresa de orçamento de empresa para o item sendo precificado - B10.01a05","Erro: há repetição de empresa de orçamento de empresa para o item sendo precificado - B10.01a05",
IF(X1125="Erro: a fonte de preços informada é incompatível com compras governamentais - B11.01a05","Erro: a fonte de preços informada é incompatível com compras governamentais - B11.01a05",
IF(Y1125="Erro: a fonte de preços informada é incompatível com compras governamentais - B12.01a05","Erro: a fonte de preços informada é incompatível com compras governamentais - B12.01a05",
IF(Z1125="Erro: há linhas sendo puladas - B13.01a04","Erro: há linhas sendo puladas - B13.01a04",
IF(AA1125="Erro: há linhas sendo puladas - B14.01a05","Erro: há linhas sendo puladas - B14.01a05",
IF(AB1125="Erro: há linhas sendo puladas - B15.01a05","Erro: há linhas sendo puladas - B15.01a05",
IF(AC1125="Erro: há linhas sendo puladas - B16.01a05","Erro: há linhas sendo puladas - B16.01a05",
IF(AND(P1125&lt;&gt;"",P1125=0),"Preenchimento incompleto: número de propostas válidas igual a zero - B17.01",
"Preenchimento correto"))))))))))))))))))))))))))))))))))</f>
        <v/>
      </c>
      <c r="U1125" s="23"/>
      <c r="V1125" s="121" t="str">
        <f t="shared" ref="V1125" si="3997" xml:space="preserve">
IF(COUNTIFS(I1125:I1129,I1125,L1125:L1129,"=Mídia especializada")&gt;1,"Erro: há repetição de empresa de mídia especializada para o item sendo precificado - B09.01a05",
IF(COUNTIFS(I1125:I1129,I1126,L1125:L1129,"=Mídia especializada")&gt;1,"Erro: há repetição de empresa de mídia especializada para o item sendo precificado - B09.01a05",
IF(COUNTIFS(I1125:I1129,I1127,L1125:L1129,"=Mídia especializada")&gt;1,"Erro: há repetição de empresa de mídia especializada para o item sendo precificado - B09.01a05",
IF(COUNTIFS(I1125:I1129,I1128,L1125:L1129,"=Mídia especializada")&gt;1,"Erro: há repetição de empresa de mídia especializada para o item sendo precificado - B09.01a05",
IF(COUNTIFS(I1125:I1129,I1129,L1125:L1129,"=Mídia especializada")&gt;1,"Erro: há repetição de empresa de mídia especializada para o item sendo precificado - B09.01a05",
"***")))))</f>
        <v>***</v>
      </c>
      <c r="W1125" s="119" t="str">
        <f t="shared" ref="W1125" si="3998" xml:space="preserve">
IF(COUNTIFS(I1125:I1129,I1125,L1125:L1129,"=Orçamento de empresa")&gt;1,"Erro: há repetição de empresa de orçamento de empresa para o item sendo precificado - B10.01a05",
IF(COUNTIFS(I1125:I1129,I1126,L1125:L1129,"=Orçamento de empresa")&gt;1,"Erro: há repetição de empresa de orçamento de empresa para o item sendo precificado - B10.01a05",
IF(COUNTIFS(I1125:I1129,I1127,L1125:L1129,"=Orçamento de empresa")&gt;1,"Erro: há repetição de empresa de orçamento de empresa para o item sendo precificado - B10.01a05",
IF(COUNTIFS(I1125:I1129,I1128,L1125:L1129,"=Orçamento de empresa")&gt;1,"Erro: há repetição de empresa de orçamento de empresa para o item sendo precificado - B10.01a05",
IF(COUNTIFS(I1125:I1129,I1129,L1125:L1129,"=Orçamento de empresa")&gt;1,"Erro: há repetição de empresa de orçamento de empresa para o item sendo precificado - B10.01a05",
"***")))))</f>
        <v>***</v>
      </c>
      <c r="X1125" s="119" t="str">
        <f t="shared" ref="X1125" si="3999" xml:space="preserve">
IF(AND(I1125="Compras governamentais",K1125&lt;&gt;"",L1125="Orçamento de empresa"),"Erro: a fonte de preços informada é incompatível com compras governamentais - B11.01a05",
IF(AND(I1126="Compras governamentais",K1126&lt;&gt;"",L1126="Orçamento de empresa"),"Erro: a fonte de preços informada é incompatível com compras governamentais - B11.01a05",
IF(AND(I1127="Compras governamentais",K1127&lt;&gt;"",L1127="Orçamento de empresa"),"Erro: a fonte de preços informada é incompatível com compras governamentais - B11.01a05",
IF(AND(I1128="Compras governamentais",K1128&lt;&gt;"",L1128="Orçamento de empresa"),"Erro: a fonte de preços informada é incompatível com compras governamentais - B11.01a05",
IF(AND(I1129="Compras governamentais",K1129&lt;&gt;"",L1129="Orçamento de empresa"),"Erro: a fonte de preços informada é incompatível com compras governamentais - B11.01a05",
"***")))))</f>
        <v>***</v>
      </c>
      <c r="Y1125" s="119" t="str">
        <f t="shared" ref="Y1125" si="4000" xml:space="preserve">
IF(AND(I1125="Compras governamentais",K1125&lt;&gt;"",L1125="Mídia especializada"),"Erro: a fonte de preços informada é incompatível com compras governamentais - B12.01a05",
IF(AND(I1126="Compras governamentais",K1126&lt;&gt;"",L1126="Mídia especializada"),"Erro: a fonte de preços informada é incompatível com compras governamentais - B12.01a05",
IF(AND(I1127="Compras governamentais",K1127&lt;&gt;"",L1127="Mídia especializada"),"Erro: a fonte de preços informada é incompatível com compras governamentais - B12.01a05",
IF(AND(I1128="Compras governamentais",K1128&lt;&gt;"",L1128="Mídia especializada"),"Erro: a fonte de preços informada é incompatível com compras governamentais - B12.01a05",
IF(AND(I1129="Compras governamentais",K1129&lt;&gt;"",L1129="Mídia especializada"),"Erro: a fonte de preços informada é incompatível com compras governamentais - B12.01a05",
"***")))))</f>
        <v>***</v>
      </c>
      <c r="Z1125" s="119" t="str">
        <f t="shared" ref="Z1125" si="4001" xml:space="preserve">
IF(AND(I1126&lt;&gt;"",OR(I1125="")),"Erro: há linhas sendo puladas - B13.01a04",
IF(AND(I1127&lt;&gt;"",OR(I1125="",I1126="")),"Erro: há linhas sendo puladas - B13.01a04",
IF(AND(I1128&lt;&gt;"",OR(I1125="",I1126="",I1127="")),"Erro: há linhas sendo puladas - B13.01a04",
IF(AND(I1129&lt;&gt;"",OR(I1125="",I1126="",I1127="",I1128="")),"Erro: há linhas sendo puladas - B13.01a04",
"***"))))</f>
        <v>***</v>
      </c>
      <c r="AA1125" s="119" t="str">
        <f t="shared" ref="AA1125" si="4002" xml:space="preserve">
IF(AND(K1126&lt;&gt;"",OR(K1125="")),"Erro: há linhas sendo puladas - B14.01a05",
IF(AND(K1127&lt;&gt;"",OR(K1125="",K1126="")),"Erro: há linhas sendo puladas - B14.01a05",
IF(AND(K1128&lt;&gt;"",OR(K1125="",K1126="",K1127="")),"Erro: há linhas sendo puladas - B14.01a05",
IF(AND(K1129&lt;&gt;"",OR(K1125="",K1126="",K1127="",K1128="")),"Erro: há linhas sendo puladas - B14.01a05",
"***"))))</f>
        <v>***</v>
      </c>
      <c r="AB1125" s="119" t="str">
        <f t="shared" ref="AB1125" si="4003" xml:space="preserve">
IF(AND(L1126&lt;&gt;"",OR(L1125="")),"Erro: há linhas sendo puladas - B15.01a05",
IF(AND(L1127&lt;&gt;"",OR(L1125="",L1126="")),"Erro: há linhas sendo puladas - B15.01a05",
IF(AND(L1128&lt;&gt;"",OR(L1125="",L1126="",L1127="")),"Erro: há linhas sendo puladas - B15.01a05",
IF(AND(L1129&lt;&gt;"",OR(L1125="",L1126="",L1127="",L1128="")),"Erro: há linhas sendo puladas - B15.01a05",
"***"))))</f>
        <v>***</v>
      </c>
      <c r="AC1125" s="119" t="str">
        <f t="shared" ref="AC1125" si="4004" xml:space="preserve">
IF(AND(M1126&lt;&gt;"",OR(M1125="")),"Erro: há linhas sendo puladas - B16.01a05",
IF(AND(M1127&lt;&gt;"",OR(M1125="",M1126="")),"Erro: há linhas sendo puladas - B16.01a05",
IF(AND(M1128&lt;&gt;"",OR(M1125="",M1126="",M1127="")),"Erro: há linhas sendo puladas - B16.01a05",
IF(AND(M1129&lt;&gt;"",OR(M1125="",M1126="",M1127="",M1128="")),"Erro: há linhas sendo puladas - B16.01a05",
"***"))))</f>
        <v>***</v>
      </c>
      <c r="AD1125" s="131" t="str">
        <f t="shared" ref="AD1125" si="4005" xml:space="preserve">
IF(T1125&lt;&gt;"Preenchimento correto","",
IF(K1125="","",
IF(M1125="Não válido","",
K1125)))</f>
        <v/>
      </c>
    </row>
    <row r="1126" spans="1:30" ht="15" customHeight="1">
      <c r="A1126" s="291"/>
      <c r="B1126" s="216"/>
      <c r="C1126" s="217"/>
      <c r="D1126" s="218"/>
      <c r="E1126" s="219"/>
      <c r="F1126" s="220"/>
      <c r="G1126" s="221"/>
      <c r="H1126" s="35">
        <v>2</v>
      </c>
      <c r="I1126" s="172"/>
      <c r="J1126" s="36" t="str">
        <f xml:space="preserve">
IF(I1126="","",
VLOOKUP(I1126,'BD EMPRES'!$B$8:$C$507,2,FALSE))</f>
        <v/>
      </c>
      <c r="K1126" s="178"/>
      <c r="L1126" s="179"/>
      <c r="M1126" s="179"/>
      <c r="N1126" s="180"/>
      <c r="O1126" s="223"/>
      <c r="P1126" s="228"/>
      <c r="Q1126" s="230"/>
      <c r="R1126" s="232"/>
      <c r="S1126" s="234"/>
      <c r="T1126" s="236"/>
      <c r="U1126" s="23"/>
      <c r="V1126" s="122"/>
      <c r="W1126" s="118"/>
      <c r="X1126" s="118"/>
      <c r="Y1126" s="118"/>
      <c r="Z1126" s="118"/>
      <c r="AA1126" s="118"/>
      <c r="AB1126" s="118"/>
      <c r="AC1126" s="118"/>
      <c r="AD1126" s="132" t="str">
        <f t="shared" ref="AD1126" si="4006" xml:space="preserve">
IF(T1125&lt;&gt;"Preenchimento correto","",
IF(K1126="","",
IF(M1126="Não válido","",
K1126)))</f>
        <v/>
      </c>
    </row>
    <row r="1127" spans="1:30" ht="15" customHeight="1">
      <c r="A1127" s="291"/>
      <c r="B1127" s="216"/>
      <c r="C1127" s="217"/>
      <c r="D1127" s="218"/>
      <c r="E1127" s="219"/>
      <c r="F1127" s="220"/>
      <c r="G1127" s="221"/>
      <c r="H1127" s="35">
        <v>3</v>
      </c>
      <c r="I1127" s="172"/>
      <c r="J1127" s="36" t="str">
        <f xml:space="preserve">
IF(I1127="","",
VLOOKUP(I1127,'BD EMPRES'!$B$8:$C$507,2,FALSE))</f>
        <v/>
      </c>
      <c r="K1127" s="178"/>
      <c r="L1127" s="179"/>
      <c r="M1127" s="179"/>
      <c r="N1127" s="180"/>
      <c r="O1127" s="223"/>
      <c r="P1127" s="228"/>
      <c r="Q1127" s="230"/>
      <c r="R1127" s="232"/>
      <c r="S1127" s="234"/>
      <c r="T1127" s="236"/>
      <c r="U1127" s="23"/>
      <c r="V1127" s="122"/>
      <c r="W1127" s="118"/>
      <c r="X1127" s="118"/>
      <c r="Y1127" s="118"/>
      <c r="Z1127" s="118"/>
      <c r="AA1127" s="118"/>
      <c r="AB1127" s="118"/>
      <c r="AC1127" s="118"/>
      <c r="AD1127" s="132" t="str">
        <f t="shared" ref="AD1127" si="4007" xml:space="preserve">
IF(T1125&lt;&gt;"Preenchimento correto","",
IF(K1127="","",
IF(M1127="Não válido","",
K1127)))</f>
        <v/>
      </c>
    </row>
    <row r="1128" spans="1:30" ht="15" customHeight="1">
      <c r="A1128" s="291"/>
      <c r="B1128" s="216"/>
      <c r="C1128" s="217"/>
      <c r="D1128" s="218"/>
      <c r="E1128" s="219"/>
      <c r="F1128" s="220"/>
      <c r="G1128" s="221"/>
      <c r="H1128" s="35">
        <v>4</v>
      </c>
      <c r="I1128" s="172"/>
      <c r="J1128" s="36" t="str">
        <f xml:space="preserve">
IF(I1128="","",
VLOOKUP(I1128,'BD EMPRES'!$B$8:$C$507,2,FALSE))</f>
        <v/>
      </c>
      <c r="K1128" s="178"/>
      <c r="L1128" s="179"/>
      <c r="M1128" s="179"/>
      <c r="N1128" s="180"/>
      <c r="O1128" s="223"/>
      <c r="P1128" s="228"/>
      <c r="Q1128" s="230"/>
      <c r="R1128" s="232"/>
      <c r="S1128" s="234"/>
      <c r="T1128" s="236"/>
      <c r="U1128" s="23"/>
      <c r="V1128" s="122"/>
      <c r="W1128" s="118"/>
      <c r="X1128" s="118"/>
      <c r="Y1128" s="118"/>
      <c r="Z1128" s="118"/>
      <c r="AA1128" s="118"/>
      <c r="AB1128" s="118"/>
      <c r="AC1128" s="118"/>
      <c r="AD1128" s="132" t="str">
        <f t="shared" ref="AD1128" si="4008" xml:space="preserve">
IF(T1125&lt;&gt;"Preenchimento correto","",
IF(K1128="","",
IF(M1128="Não válido","",
K1128)))</f>
        <v/>
      </c>
    </row>
    <row r="1129" spans="1:30" ht="15" customHeight="1">
      <c r="A1129" s="292"/>
      <c r="B1129" s="216"/>
      <c r="C1129" s="217"/>
      <c r="D1129" s="218"/>
      <c r="E1129" s="219"/>
      <c r="F1129" s="220"/>
      <c r="G1129" s="221"/>
      <c r="H1129" s="37">
        <v>5</v>
      </c>
      <c r="I1129" s="172"/>
      <c r="J1129" s="38" t="str">
        <f xml:space="preserve">
IF(I1129="","",
VLOOKUP(I1129,'BD EMPRES'!$B$8:$C$507,2,FALSE))</f>
        <v/>
      </c>
      <c r="K1129" s="183"/>
      <c r="L1129" s="181"/>
      <c r="M1129" s="181"/>
      <c r="N1129" s="182"/>
      <c r="O1129" s="224"/>
      <c r="P1129" s="228"/>
      <c r="Q1129" s="230"/>
      <c r="R1129" s="232"/>
      <c r="S1129" s="234"/>
      <c r="T1129" s="236"/>
      <c r="U1129" s="23"/>
      <c r="V1129" s="133"/>
      <c r="W1129" s="134"/>
      <c r="X1129" s="134"/>
      <c r="Y1129" s="134"/>
      <c r="Z1129" s="134"/>
      <c r="AA1129" s="134"/>
      <c r="AB1129" s="134"/>
      <c r="AC1129" s="134"/>
      <c r="AD1129" s="135" t="str">
        <f t="shared" ref="AD1129" si="4009" xml:space="preserve">
IF(T1125&gt;"Preenchimento correto","",
IF(K1129="","",
IF(M1129="Não válido","",
K1129)))</f>
        <v/>
      </c>
    </row>
    <row r="1130" spans="1:30" ht="15" customHeight="1">
      <c r="A1130" s="290"/>
      <c r="B1130" s="216" t="str">
        <f>IF(OR('BD ITEM'!$Q236&lt;&gt;"Preenchimento correto"),"",'BD ITEM'!B236)</f>
        <v/>
      </c>
      <c r="C1130" s="217" t="str">
        <f>IF(OR('BD ITEM'!$Q236&lt;&gt;"Preenchimento correto"),"",'BD ITEM'!C236)</f>
        <v/>
      </c>
      <c r="D1130" s="218" t="str">
        <f>IF(OR('BD ITEM'!$Q236&lt;&gt;"Preenchimento correto"),"",'BD ITEM'!D236)</f>
        <v/>
      </c>
      <c r="E1130" s="219" t="str">
        <f>IF(OR('BD ITEM'!$Q236&lt;&gt;"Preenchimento correto"),"",'BD ITEM'!J236)</f>
        <v/>
      </c>
      <c r="F1130" s="220" t="str">
        <f>IF(OR('BD ITEM'!$Q236&lt;&gt;"Preenchimento correto"),"",'BD ITEM'!K236)</f>
        <v/>
      </c>
      <c r="G1130" s="221" t="str">
        <f>IF(OR('BD ITEM'!$Q236&lt;&gt;"Preenchimento correto"),"",'BD ITEM'!L236)</f>
        <v/>
      </c>
      <c r="H1130" s="39">
        <v>1</v>
      </c>
      <c r="I1130" s="173"/>
      <c r="J1130" s="34" t="str">
        <f xml:space="preserve">
IF(I1130="","",
VLOOKUP(I1130,'BD EMPRES'!$B$8:$C$507,2,FALSE))</f>
        <v/>
      </c>
      <c r="K1130" s="175"/>
      <c r="L1130" s="176"/>
      <c r="M1130" s="176"/>
      <c r="N1130" s="177"/>
      <c r="O1130" s="222"/>
      <c r="P1130" s="228" t="str">
        <f t="shared" ref="P1130" si="4010" xml:space="preserve">
IF(AND(K1130="",K1131="",K1132="",K1133="",K1134=""),"",
COUNTIFS(K1130:K1134,"&lt;&gt;""",M1130:M1134,"=Válido"))</f>
        <v/>
      </c>
      <c r="Q1130" s="230" t="str">
        <f t="shared" ref="Q1130" si="4011" xml:space="preserve">
IF(T1130&lt;&gt;"Preenchimento correto","",
IF(P1130=1,0,
IF(P1130=0,"",
IF(P1130="","",
ROUND(_xlfn.STDEV.S(AD1130:AD1134)/AVERAGE(AD1130:AD1134),4)))))</f>
        <v/>
      </c>
      <c r="R1130" s="232" t="str">
        <f t="shared" ref="R1130" si="4012" xml:space="preserve">
IF(T1130&lt;&gt;"Preenchimento correto","",
IF(P1130="","",
IF(P1130=0,"",
IF(O1130="","",
IF(O1130="Menor valor",MIN(AD1130:AD1134),
IF(AND(O1130="Tend. central",Q1130&lt;=0.25),ROUND(AVERAGE(AD1130:AD1134),2),
IF(AND(O1130="Tend. central",Q1130&gt;0.25),ROUND(MEDIAN(AD1130:AD1134),2))))))))</f>
        <v/>
      </c>
      <c r="S1130" s="234" t="str">
        <f t="shared" ref="S1130" si="4013" xml:space="preserve">
IF(T1130&lt;&gt;"Preenchimento correto","",
IF(O1130="","",
IF(P1130="","",
IF(P1130=0,"",
IF(OR(G1130="",R1130=""),"",
G1130*R1130)))))</f>
        <v/>
      </c>
      <c r="T1130" s="236" t="str">
        <f t="shared" ref="T1130" si="4014" xml:space="preserve">
IF(AND(A1130="",B1130="",I1130="",I1131="",I1132="",I1133="",I1134="",K1130="",K1131="",K1132="",K1133="",K1134="",L1130="",L1131="",L1132="",L1133="",L1134="",M1130="",M1131="",M1132="",M1133="",M1134="",O1130=""),"",
IF(A1130="","Preenchimento incompleto: falta informar o ID SEC - B01.01",
IF(AND(A1130&lt;&gt;"",B1130&lt;&gt;"",I1130="",I1131="",I1132="",I1133="",I1134="",K1130="",K1131="",K1132="",K1133="",K1134="",L1130="",L1131="",L1132="",L1133="",L1134="",M1130="",M1131="",M1132="",M1133="",M1134="",O1130=""),"Preenchimento incompleto: item sem nenhuma informação de empresa e preço e fonte de preço e validade do orçamento e modalidade de cálculo - B02.01",
IF(AND(B1130="",OR(I1130&lt;&gt;"",I1131&lt;&gt;"",I1132&lt;&gt;"",I1133&lt;&gt;"",I1134&lt;&gt;"",K1130&lt;&gt;"",K1131&lt;&gt;"",K1132&lt;&gt;"",K1133&lt;&gt;"",K1134&lt;&gt;"",L1130&lt;&gt;"",L1131&lt;&gt;"",L1132&lt;&gt;"",L1133&lt;&gt;"",L1134&lt;&gt;"",M1130&lt;&gt;"",M1131&lt;&gt;"",M1132&lt;&gt;"",M1133&lt;&gt;"",M1134&lt;&gt;"",O1130&lt;&gt;"")),"Erro: há empresa(s) e/ou preço(s) e/ou fonte(s) de preço e/ou validade(s) do orçamento e/ou modalidade de cálculo informados para item inexistente - B03.01",
IF(AND(I1130&lt;&gt;"",OR(K1130="",L1130="",M1130="",O1130="")),"Preenchimento incompleto: empresa sem preço e(ou) fonte de preço e(ou) validade do orçamento e(ou) modalidade de cálculo associados - B04.01",
IF(AND(I1131&lt;&gt;"",OR(K1131="",L1131="",M1131="",O1130="")),"Preenchimento incompleto: empresa sem preço e(ou) fonte de preço e(ou) validade do orçamento e(ou) modalidade de cálculo associados - B04.02",
IF(AND(I1132&lt;&gt;"",OR(K1132="",L1132="",M1132="",O1130="")),"Preenchimento incompleto: empresa sem preço e(ou) fonte de preço e(ou) validade do orçamento e(ou) modalidade de cálculo associados - B04.03",
IF(AND(I1133&lt;&gt;"",OR(K1133="",L1133="",M1133="",O1130="")),"Preenchimento incompleto: empresa sem preço e(ou) fonte de preço e(ou) validade do orçamento e(ou) modalidade de cálculo associados - B04.04",
IF(AND(I1134&lt;&gt;"",OR(K1134="",L1134="",M1134="",O1130="")),"Preenchimento incompleto: empresa sem preço e(ou) fonte de preço e(ou) validade do orçamento e(ou) modalidade de cálculo associados - B04.05",
IF(AND(K1130&lt;&gt;"",OR(I1130="",L1130="",M1130="",O1130="")),"Preenchimento incompleto: preço sem empresa e(ou) fonte do preço associados e(ou) validade do orçamento e(ou) modalidade de cálculo associados - B05.01",
IF(AND(K1131&lt;&gt;"",OR(I1131="",L1131="",M1131="",O1130="")),"Preenchimento incompleto: preço sem empresa e(ou) fonte do preço associados e(ou) validade do orçamento e(ou) modalidade de cálculo associados - B05.02",
IF(AND(K1132&lt;&gt;"",OR(I1132="",L1132="",M1132="",O1130="")),"Preenchimento incompleto: preço sem empresa e(ou) fonte do preço associados e(ou) validade do orçamento e(ou) modalidade de cálculo associados - B05.03",
IF(AND(K1133&lt;&gt;"",OR(I1133="",L1133="",M1133="",O1130="")),"Preenchimento incompleto: preço sem empresa e(ou) fonte do preço associados e(ou) validade do orçamento e(ou) modalidade de cálculo associados - B05.04",
IF(AND(K1134&lt;&gt;"",OR(I1134="",L1134="",M1134="",O1130="")),"Preenchimento incompleto: preço sem empresa e(ou) fonte do preço associados e(ou) validade do orçamento e(ou) modalidade de cálculo associados - B05.05",
IF(AND(L1130&lt;&gt;"",OR(K1130="",I1130="",M1130="",O1130="")),"Preenchimento incompleto: fonte do preço sem empresa e(ou) preço associados e(ou) validade do orçamento e(ou) modalidade de cálculo associados - B06.01",
IF(AND(L1131&lt;&gt;"",OR(K1131="",I1131="",M1131="",O1130="")),"Preenchimento incompleto: fonte do preço sem empresa e(ou) preço associados e(ou) validade do orçamento e(ou) modalidade de cálculo associados - B06.02",
IF(AND(L1132&lt;&gt;"",OR(K1132="",I1132="",M1132="",O1130="")),"Preenchimento incompleto: fonte do preço sem empresa e(ou) preço associados e(ou) validade do orçamento e(ou) modalidade de cálculo associados - B06.03",
IF(AND(L1133&lt;&gt;"",OR(K1133="",I1133="",M1133="",O1130="")),"Preenchimento incompleto: fonte do preço sem empresa e(ou) preço associados e(ou) validade do orçamento e(ou) modalidade de cálculo associados - B06.04",
IF(AND(L1134&lt;&gt;"",OR(K1134="",I1134="",M1134="",O1130="")),"Preenchimento incompleto: fonte do preço sem empresa e(ou) preço associados e(ou) validade do orçamento e(ou) modalidade de cálculo associados - B06.05",
IF(AND(M1130&lt;&gt;"",OR(K1130="",I1130="",L1130="",O1130="")),"Preenchimento incompleto: validade do orçamento sem empresa e(ou) preço associados e(ou) fonte do preço e(ou) modalidade de cálculo associados - B07.01",
IF(AND(M1131&lt;&gt;"",OR(K1131="",I1131="",L1131="",O1130="")),"Preenchimento incompleto: validade do orçamento sem empresa e(ou) preço associados e(ou) fonte do preço e(ou) modalidade de cálculo associados - B07.02",
IF(AND(M1132&lt;&gt;"",OR(K1132="",I1132="",L1132="",O1130="")),"Preenchimento incompleto: validade do orçamento sem empresa e(ou) preço associados e(ou) fonte do preço e(ou) modalidade de cálculo associados - B07.03",
IF(AND(M1133&lt;&gt;"",OR(K1133="",I1133="",L1133="",O1130="")),"Preenchimento incompleto: validade do orçamento sem empresa e(ou) preço associados e(ou) fonte do preço e(ou) modalidade de cálculo associados - B07.04",
IF(AND(M1134&lt;&gt;"",OR(K1134="",I1134="",L1134="",O1130="")),"Preenchimento incompleto: validade do orçamento sem empresa e(ou) preço associados e(ou) fonte do preço e(ou) modalidade de cálculo associados - B07.05",
IF(O1130="","Preenchimento incompleto: modalidade de cálculo não informada - B08.01",
IF(V1130="Erro: há repetição de empresa de mídia especializada para o item sendo precificado - B09.01a05","Erro: há repetição de empresa de mídia especializada para o item sendo precificado - B09.01a05",
IF(W1130="Erro: há repetição de empresa de orçamento de empresa para o item sendo precificado - B10.01a05","Erro: há repetição de empresa de orçamento de empresa para o item sendo precificado - B10.01a05",
IF(X1130="Erro: a fonte de preços informada é incompatível com compras governamentais - B11.01a05","Erro: a fonte de preços informada é incompatível com compras governamentais - B11.01a05",
IF(Y1130="Erro: a fonte de preços informada é incompatível com compras governamentais - B12.01a05","Erro: a fonte de preços informada é incompatível com compras governamentais - B12.01a05",
IF(Z1130="Erro: há linhas sendo puladas - B13.01a04","Erro: há linhas sendo puladas - B13.01a04",
IF(AA1130="Erro: há linhas sendo puladas - B14.01a05","Erro: há linhas sendo puladas - B14.01a05",
IF(AB1130="Erro: há linhas sendo puladas - B15.01a05","Erro: há linhas sendo puladas - B15.01a05",
IF(AC1130="Erro: há linhas sendo puladas - B16.01a05","Erro: há linhas sendo puladas - B16.01a05",
IF(AND(P1130&lt;&gt;"",P1130=0),"Preenchimento incompleto: número de propostas válidas igual a zero - B17.01",
"Preenchimento correto"))))))))))))))))))))))))))))))))))</f>
        <v/>
      </c>
      <c r="U1130" s="23"/>
      <c r="V1130" s="121" t="str">
        <f t="shared" ref="V1130" si="4015" xml:space="preserve">
IF(COUNTIFS(I1130:I1134,I1130,L1130:L1134,"=Mídia especializada")&gt;1,"Erro: há repetição de empresa de mídia especializada para o item sendo precificado - B09.01a05",
IF(COUNTIFS(I1130:I1134,I1131,L1130:L1134,"=Mídia especializada")&gt;1,"Erro: há repetição de empresa de mídia especializada para o item sendo precificado - B09.01a05",
IF(COUNTIFS(I1130:I1134,I1132,L1130:L1134,"=Mídia especializada")&gt;1,"Erro: há repetição de empresa de mídia especializada para o item sendo precificado - B09.01a05",
IF(COUNTIFS(I1130:I1134,I1133,L1130:L1134,"=Mídia especializada")&gt;1,"Erro: há repetição de empresa de mídia especializada para o item sendo precificado - B09.01a05",
IF(COUNTIFS(I1130:I1134,I1134,L1130:L1134,"=Mídia especializada")&gt;1,"Erro: há repetição de empresa de mídia especializada para o item sendo precificado - B09.01a05",
"***")))))</f>
        <v>***</v>
      </c>
      <c r="W1130" s="119" t="str">
        <f t="shared" ref="W1130" si="4016" xml:space="preserve">
IF(COUNTIFS(I1130:I1134,I1130,L1130:L1134,"=Orçamento de empresa")&gt;1,"Erro: há repetição de empresa de orçamento de empresa para o item sendo precificado - B10.01a05",
IF(COUNTIFS(I1130:I1134,I1131,L1130:L1134,"=Orçamento de empresa")&gt;1,"Erro: há repetição de empresa de orçamento de empresa para o item sendo precificado - B10.01a05",
IF(COUNTIFS(I1130:I1134,I1132,L1130:L1134,"=Orçamento de empresa")&gt;1,"Erro: há repetição de empresa de orçamento de empresa para o item sendo precificado - B10.01a05",
IF(COUNTIFS(I1130:I1134,I1133,L1130:L1134,"=Orçamento de empresa")&gt;1,"Erro: há repetição de empresa de orçamento de empresa para o item sendo precificado - B10.01a05",
IF(COUNTIFS(I1130:I1134,I1134,L1130:L1134,"=Orçamento de empresa")&gt;1,"Erro: há repetição de empresa de orçamento de empresa para o item sendo precificado - B10.01a05",
"***")))))</f>
        <v>***</v>
      </c>
      <c r="X1130" s="119" t="str">
        <f t="shared" ref="X1130" si="4017" xml:space="preserve">
IF(AND(I1130="Compras governamentais",K1130&lt;&gt;"",L1130="Orçamento de empresa"),"Erro: a fonte de preços informada é incompatível com compras governamentais - B11.01a05",
IF(AND(I1131="Compras governamentais",K1131&lt;&gt;"",L1131="Orçamento de empresa"),"Erro: a fonte de preços informada é incompatível com compras governamentais - B11.01a05",
IF(AND(I1132="Compras governamentais",K1132&lt;&gt;"",L1132="Orçamento de empresa"),"Erro: a fonte de preços informada é incompatível com compras governamentais - B11.01a05",
IF(AND(I1133="Compras governamentais",K1133&lt;&gt;"",L1133="Orçamento de empresa"),"Erro: a fonte de preços informada é incompatível com compras governamentais - B11.01a05",
IF(AND(I1134="Compras governamentais",K1134&lt;&gt;"",L1134="Orçamento de empresa"),"Erro: a fonte de preços informada é incompatível com compras governamentais - B11.01a05",
"***")))))</f>
        <v>***</v>
      </c>
      <c r="Y1130" s="119" t="str">
        <f t="shared" ref="Y1130" si="4018" xml:space="preserve">
IF(AND(I1130="Compras governamentais",K1130&lt;&gt;"",L1130="Mídia especializada"),"Erro: a fonte de preços informada é incompatível com compras governamentais - B12.01a05",
IF(AND(I1131="Compras governamentais",K1131&lt;&gt;"",L1131="Mídia especializada"),"Erro: a fonte de preços informada é incompatível com compras governamentais - B12.01a05",
IF(AND(I1132="Compras governamentais",K1132&lt;&gt;"",L1132="Mídia especializada"),"Erro: a fonte de preços informada é incompatível com compras governamentais - B12.01a05",
IF(AND(I1133="Compras governamentais",K1133&lt;&gt;"",L1133="Mídia especializada"),"Erro: a fonte de preços informada é incompatível com compras governamentais - B12.01a05",
IF(AND(I1134="Compras governamentais",K1134&lt;&gt;"",L1134="Mídia especializada"),"Erro: a fonte de preços informada é incompatível com compras governamentais - B12.01a05",
"***")))))</f>
        <v>***</v>
      </c>
      <c r="Z1130" s="119" t="str">
        <f t="shared" ref="Z1130" si="4019" xml:space="preserve">
IF(AND(I1131&lt;&gt;"",OR(I1130="")),"Erro: há linhas sendo puladas - B13.01a04",
IF(AND(I1132&lt;&gt;"",OR(I1130="",I1131="")),"Erro: há linhas sendo puladas - B13.01a04",
IF(AND(I1133&lt;&gt;"",OR(I1130="",I1131="",I1132="")),"Erro: há linhas sendo puladas - B13.01a04",
IF(AND(I1134&lt;&gt;"",OR(I1130="",I1131="",I1132="",I1133="")),"Erro: há linhas sendo puladas - B13.01a04",
"***"))))</f>
        <v>***</v>
      </c>
      <c r="AA1130" s="119" t="str">
        <f t="shared" ref="AA1130" si="4020" xml:space="preserve">
IF(AND(K1131&lt;&gt;"",OR(K1130="")),"Erro: há linhas sendo puladas - B14.01a05",
IF(AND(K1132&lt;&gt;"",OR(K1130="",K1131="")),"Erro: há linhas sendo puladas - B14.01a05",
IF(AND(K1133&lt;&gt;"",OR(K1130="",K1131="",K1132="")),"Erro: há linhas sendo puladas - B14.01a05",
IF(AND(K1134&lt;&gt;"",OR(K1130="",K1131="",K1132="",K1133="")),"Erro: há linhas sendo puladas - B14.01a05",
"***"))))</f>
        <v>***</v>
      </c>
      <c r="AB1130" s="119" t="str">
        <f t="shared" ref="AB1130" si="4021" xml:space="preserve">
IF(AND(L1131&lt;&gt;"",OR(L1130="")),"Erro: há linhas sendo puladas - B15.01a05",
IF(AND(L1132&lt;&gt;"",OR(L1130="",L1131="")),"Erro: há linhas sendo puladas - B15.01a05",
IF(AND(L1133&lt;&gt;"",OR(L1130="",L1131="",L1132="")),"Erro: há linhas sendo puladas - B15.01a05",
IF(AND(L1134&lt;&gt;"",OR(L1130="",L1131="",L1132="",L1133="")),"Erro: há linhas sendo puladas - B15.01a05",
"***"))))</f>
        <v>***</v>
      </c>
      <c r="AC1130" s="119" t="str">
        <f t="shared" ref="AC1130" si="4022" xml:space="preserve">
IF(AND(M1131&lt;&gt;"",OR(M1130="")),"Erro: há linhas sendo puladas - B16.01a05",
IF(AND(M1132&lt;&gt;"",OR(M1130="",M1131="")),"Erro: há linhas sendo puladas - B16.01a05",
IF(AND(M1133&lt;&gt;"",OR(M1130="",M1131="",M1132="")),"Erro: há linhas sendo puladas - B16.01a05",
IF(AND(M1134&lt;&gt;"",OR(M1130="",M1131="",M1132="",M1133="")),"Erro: há linhas sendo puladas - B16.01a05",
"***"))))</f>
        <v>***</v>
      </c>
      <c r="AD1130" s="131" t="str">
        <f t="shared" ref="AD1130" si="4023" xml:space="preserve">
IF(T1130&lt;&gt;"Preenchimento correto","",
IF(K1130="","",
IF(M1130="Não válido","",
K1130)))</f>
        <v/>
      </c>
    </row>
    <row r="1131" spans="1:30" ht="15" customHeight="1">
      <c r="A1131" s="291"/>
      <c r="B1131" s="216"/>
      <c r="C1131" s="217"/>
      <c r="D1131" s="218"/>
      <c r="E1131" s="219"/>
      <c r="F1131" s="220"/>
      <c r="G1131" s="221"/>
      <c r="H1131" s="35">
        <v>2</v>
      </c>
      <c r="I1131" s="172"/>
      <c r="J1131" s="36" t="str">
        <f xml:space="preserve">
IF(I1131="","",
VLOOKUP(I1131,'BD EMPRES'!$B$8:$C$507,2,FALSE))</f>
        <v/>
      </c>
      <c r="K1131" s="178"/>
      <c r="L1131" s="179"/>
      <c r="M1131" s="179"/>
      <c r="N1131" s="180"/>
      <c r="O1131" s="223"/>
      <c r="P1131" s="228"/>
      <c r="Q1131" s="230"/>
      <c r="R1131" s="232"/>
      <c r="S1131" s="234"/>
      <c r="T1131" s="236"/>
      <c r="U1131" s="23"/>
      <c r="V1131" s="122"/>
      <c r="W1131" s="118"/>
      <c r="X1131" s="118"/>
      <c r="Y1131" s="118"/>
      <c r="Z1131" s="118"/>
      <c r="AA1131" s="118"/>
      <c r="AB1131" s="118"/>
      <c r="AC1131" s="118"/>
      <c r="AD1131" s="132" t="str">
        <f t="shared" ref="AD1131" si="4024" xml:space="preserve">
IF(T1130&lt;&gt;"Preenchimento correto","",
IF(K1131="","",
IF(M1131="Não válido","",
K1131)))</f>
        <v/>
      </c>
    </row>
    <row r="1132" spans="1:30" ht="15" customHeight="1">
      <c r="A1132" s="291"/>
      <c r="B1132" s="216"/>
      <c r="C1132" s="217"/>
      <c r="D1132" s="218"/>
      <c r="E1132" s="219"/>
      <c r="F1132" s="220"/>
      <c r="G1132" s="221"/>
      <c r="H1132" s="35">
        <v>3</v>
      </c>
      <c r="I1132" s="172"/>
      <c r="J1132" s="36" t="str">
        <f xml:space="preserve">
IF(I1132="","",
VLOOKUP(I1132,'BD EMPRES'!$B$8:$C$507,2,FALSE))</f>
        <v/>
      </c>
      <c r="K1132" s="178"/>
      <c r="L1132" s="179"/>
      <c r="M1132" s="179"/>
      <c r="N1132" s="180"/>
      <c r="O1132" s="223"/>
      <c r="P1132" s="228"/>
      <c r="Q1132" s="230"/>
      <c r="R1132" s="232"/>
      <c r="S1132" s="234"/>
      <c r="T1132" s="236"/>
      <c r="U1132" s="23"/>
      <c r="V1132" s="122"/>
      <c r="W1132" s="118"/>
      <c r="X1132" s="118"/>
      <c r="Y1132" s="118"/>
      <c r="Z1132" s="118"/>
      <c r="AA1132" s="118"/>
      <c r="AB1132" s="118"/>
      <c r="AC1132" s="118"/>
      <c r="AD1132" s="132" t="str">
        <f t="shared" ref="AD1132" si="4025" xml:space="preserve">
IF(T1130&lt;&gt;"Preenchimento correto","",
IF(K1132="","",
IF(M1132="Não válido","",
K1132)))</f>
        <v/>
      </c>
    </row>
    <row r="1133" spans="1:30" ht="15" customHeight="1">
      <c r="A1133" s="291"/>
      <c r="B1133" s="216"/>
      <c r="C1133" s="217"/>
      <c r="D1133" s="218"/>
      <c r="E1133" s="219"/>
      <c r="F1133" s="220"/>
      <c r="G1133" s="221"/>
      <c r="H1133" s="35">
        <v>4</v>
      </c>
      <c r="I1133" s="172"/>
      <c r="J1133" s="36" t="str">
        <f xml:space="preserve">
IF(I1133="","",
VLOOKUP(I1133,'BD EMPRES'!$B$8:$C$507,2,FALSE))</f>
        <v/>
      </c>
      <c r="K1133" s="178"/>
      <c r="L1133" s="179"/>
      <c r="M1133" s="179"/>
      <c r="N1133" s="180"/>
      <c r="O1133" s="223"/>
      <c r="P1133" s="228"/>
      <c r="Q1133" s="230"/>
      <c r="R1133" s="232"/>
      <c r="S1133" s="234"/>
      <c r="T1133" s="236"/>
      <c r="U1133" s="23"/>
      <c r="V1133" s="122"/>
      <c r="W1133" s="118"/>
      <c r="X1133" s="118"/>
      <c r="Y1133" s="118"/>
      <c r="Z1133" s="118"/>
      <c r="AA1133" s="118"/>
      <c r="AB1133" s="118"/>
      <c r="AC1133" s="118"/>
      <c r="AD1133" s="132" t="str">
        <f t="shared" ref="AD1133" si="4026" xml:space="preserve">
IF(T1130&lt;&gt;"Preenchimento correto","",
IF(K1133="","",
IF(M1133="Não válido","",
K1133)))</f>
        <v/>
      </c>
    </row>
    <row r="1134" spans="1:30" ht="15" customHeight="1">
      <c r="A1134" s="292"/>
      <c r="B1134" s="216"/>
      <c r="C1134" s="217"/>
      <c r="D1134" s="218"/>
      <c r="E1134" s="219"/>
      <c r="F1134" s="220"/>
      <c r="G1134" s="221"/>
      <c r="H1134" s="37">
        <v>5</v>
      </c>
      <c r="I1134" s="172"/>
      <c r="J1134" s="38" t="str">
        <f xml:space="preserve">
IF(I1134="","",
VLOOKUP(I1134,'BD EMPRES'!$B$8:$C$507,2,FALSE))</f>
        <v/>
      </c>
      <c r="K1134" s="183"/>
      <c r="L1134" s="181"/>
      <c r="M1134" s="181"/>
      <c r="N1134" s="182"/>
      <c r="O1134" s="224"/>
      <c r="P1134" s="228"/>
      <c r="Q1134" s="230"/>
      <c r="R1134" s="232"/>
      <c r="S1134" s="234"/>
      <c r="T1134" s="236"/>
      <c r="U1134" s="23"/>
      <c r="V1134" s="133"/>
      <c r="W1134" s="134"/>
      <c r="X1134" s="134"/>
      <c r="Y1134" s="134"/>
      <c r="Z1134" s="134"/>
      <c r="AA1134" s="134"/>
      <c r="AB1134" s="134"/>
      <c r="AC1134" s="134"/>
      <c r="AD1134" s="135" t="str">
        <f t="shared" ref="AD1134" si="4027" xml:space="preserve">
IF(T1130&gt;"Preenchimento correto","",
IF(K1134="","",
IF(M1134="Não válido","",
K1134)))</f>
        <v/>
      </c>
    </row>
    <row r="1135" spans="1:30" ht="15" customHeight="1">
      <c r="A1135" s="290"/>
      <c r="B1135" s="216" t="str">
        <f>IF(OR('BD ITEM'!$Q237&lt;&gt;"Preenchimento correto"),"",'BD ITEM'!B237)</f>
        <v/>
      </c>
      <c r="C1135" s="217" t="str">
        <f>IF(OR('BD ITEM'!$Q237&lt;&gt;"Preenchimento correto"),"",'BD ITEM'!C237)</f>
        <v/>
      </c>
      <c r="D1135" s="218" t="str">
        <f>IF(OR('BD ITEM'!$Q237&lt;&gt;"Preenchimento correto"),"",'BD ITEM'!D237)</f>
        <v/>
      </c>
      <c r="E1135" s="219" t="str">
        <f>IF(OR('BD ITEM'!$Q237&lt;&gt;"Preenchimento correto"),"",'BD ITEM'!J237)</f>
        <v/>
      </c>
      <c r="F1135" s="220" t="str">
        <f>IF(OR('BD ITEM'!$Q237&lt;&gt;"Preenchimento correto"),"",'BD ITEM'!K237)</f>
        <v/>
      </c>
      <c r="G1135" s="221" t="str">
        <f>IF(OR('BD ITEM'!$Q237&lt;&gt;"Preenchimento correto"),"",'BD ITEM'!L237)</f>
        <v/>
      </c>
      <c r="H1135" s="39">
        <v>1</v>
      </c>
      <c r="I1135" s="173"/>
      <c r="J1135" s="34" t="str">
        <f xml:space="preserve">
IF(I1135="","",
VLOOKUP(I1135,'BD EMPRES'!$B$8:$C$507,2,FALSE))</f>
        <v/>
      </c>
      <c r="K1135" s="175"/>
      <c r="L1135" s="176"/>
      <c r="M1135" s="176"/>
      <c r="N1135" s="177"/>
      <c r="O1135" s="222"/>
      <c r="P1135" s="228" t="str">
        <f t="shared" ref="P1135" si="4028" xml:space="preserve">
IF(AND(K1135="",K1136="",K1137="",K1138="",K1139=""),"",
COUNTIFS(K1135:K1139,"&lt;&gt;""",M1135:M1139,"=Válido"))</f>
        <v/>
      </c>
      <c r="Q1135" s="230" t="str">
        <f t="shared" ref="Q1135" si="4029" xml:space="preserve">
IF(T1135&lt;&gt;"Preenchimento correto","",
IF(P1135=1,0,
IF(P1135=0,"",
IF(P1135="","",
ROUND(_xlfn.STDEV.S(AD1135:AD1139)/AVERAGE(AD1135:AD1139),4)))))</f>
        <v/>
      </c>
      <c r="R1135" s="232" t="str">
        <f t="shared" ref="R1135" si="4030" xml:space="preserve">
IF(T1135&lt;&gt;"Preenchimento correto","",
IF(P1135="","",
IF(P1135=0,"",
IF(O1135="","",
IF(O1135="Menor valor",MIN(AD1135:AD1139),
IF(AND(O1135="Tend. central",Q1135&lt;=0.25),ROUND(AVERAGE(AD1135:AD1139),2),
IF(AND(O1135="Tend. central",Q1135&gt;0.25),ROUND(MEDIAN(AD1135:AD1139),2))))))))</f>
        <v/>
      </c>
      <c r="S1135" s="234" t="str">
        <f t="shared" ref="S1135" si="4031" xml:space="preserve">
IF(T1135&lt;&gt;"Preenchimento correto","",
IF(O1135="","",
IF(P1135="","",
IF(P1135=0,"",
IF(OR(G1135="",R1135=""),"",
G1135*R1135)))))</f>
        <v/>
      </c>
      <c r="T1135" s="236" t="str">
        <f t="shared" ref="T1135" si="4032" xml:space="preserve">
IF(AND(A1135="",B1135="",I1135="",I1136="",I1137="",I1138="",I1139="",K1135="",K1136="",K1137="",K1138="",K1139="",L1135="",L1136="",L1137="",L1138="",L1139="",M1135="",M1136="",M1137="",M1138="",M1139="",O1135=""),"",
IF(A1135="","Preenchimento incompleto: falta informar o ID SEC - B01.01",
IF(AND(A1135&lt;&gt;"",B1135&lt;&gt;"",I1135="",I1136="",I1137="",I1138="",I1139="",K1135="",K1136="",K1137="",K1138="",K1139="",L1135="",L1136="",L1137="",L1138="",L1139="",M1135="",M1136="",M1137="",M1138="",M1139="",O1135=""),"Preenchimento incompleto: item sem nenhuma informação de empresa e preço e fonte de preço e validade do orçamento e modalidade de cálculo - B02.01",
IF(AND(B1135="",OR(I1135&lt;&gt;"",I1136&lt;&gt;"",I1137&lt;&gt;"",I1138&lt;&gt;"",I1139&lt;&gt;"",K1135&lt;&gt;"",K1136&lt;&gt;"",K1137&lt;&gt;"",K1138&lt;&gt;"",K1139&lt;&gt;"",L1135&lt;&gt;"",L1136&lt;&gt;"",L1137&lt;&gt;"",L1138&lt;&gt;"",L1139&lt;&gt;"",M1135&lt;&gt;"",M1136&lt;&gt;"",M1137&lt;&gt;"",M1138&lt;&gt;"",M1139&lt;&gt;"",O1135&lt;&gt;"")),"Erro: há empresa(s) e/ou preço(s) e/ou fonte(s) de preço e/ou validade(s) do orçamento e/ou modalidade de cálculo informados para item inexistente - B03.01",
IF(AND(I1135&lt;&gt;"",OR(K1135="",L1135="",M1135="",O1135="")),"Preenchimento incompleto: empresa sem preço e(ou) fonte de preço e(ou) validade do orçamento e(ou) modalidade de cálculo associados - B04.01",
IF(AND(I1136&lt;&gt;"",OR(K1136="",L1136="",M1136="",O1135="")),"Preenchimento incompleto: empresa sem preço e(ou) fonte de preço e(ou) validade do orçamento e(ou) modalidade de cálculo associados - B04.02",
IF(AND(I1137&lt;&gt;"",OR(K1137="",L1137="",M1137="",O1135="")),"Preenchimento incompleto: empresa sem preço e(ou) fonte de preço e(ou) validade do orçamento e(ou) modalidade de cálculo associados - B04.03",
IF(AND(I1138&lt;&gt;"",OR(K1138="",L1138="",M1138="",O1135="")),"Preenchimento incompleto: empresa sem preço e(ou) fonte de preço e(ou) validade do orçamento e(ou) modalidade de cálculo associados - B04.04",
IF(AND(I1139&lt;&gt;"",OR(K1139="",L1139="",M1139="",O1135="")),"Preenchimento incompleto: empresa sem preço e(ou) fonte de preço e(ou) validade do orçamento e(ou) modalidade de cálculo associados - B04.05",
IF(AND(K1135&lt;&gt;"",OR(I1135="",L1135="",M1135="",O1135="")),"Preenchimento incompleto: preço sem empresa e(ou) fonte do preço associados e(ou) validade do orçamento e(ou) modalidade de cálculo associados - B05.01",
IF(AND(K1136&lt;&gt;"",OR(I1136="",L1136="",M1136="",O1135="")),"Preenchimento incompleto: preço sem empresa e(ou) fonte do preço associados e(ou) validade do orçamento e(ou) modalidade de cálculo associados - B05.02",
IF(AND(K1137&lt;&gt;"",OR(I1137="",L1137="",M1137="",O1135="")),"Preenchimento incompleto: preço sem empresa e(ou) fonte do preço associados e(ou) validade do orçamento e(ou) modalidade de cálculo associados - B05.03",
IF(AND(K1138&lt;&gt;"",OR(I1138="",L1138="",M1138="",O1135="")),"Preenchimento incompleto: preço sem empresa e(ou) fonte do preço associados e(ou) validade do orçamento e(ou) modalidade de cálculo associados - B05.04",
IF(AND(K1139&lt;&gt;"",OR(I1139="",L1139="",M1139="",O1135="")),"Preenchimento incompleto: preço sem empresa e(ou) fonte do preço associados e(ou) validade do orçamento e(ou) modalidade de cálculo associados - B05.05",
IF(AND(L1135&lt;&gt;"",OR(K1135="",I1135="",M1135="",O1135="")),"Preenchimento incompleto: fonte do preço sem empresa e(ou) preço associados e(ou) validade do orçamento e(ou) modalidade de cálculo associados - B06.01",
IF(AND(L1136&lt;&gt;"",OR(K1136="",I1136="",M1136="",O1135="")),"Preenchimento incompleto: fonte do preço sem empresa e(ou) preço associados e(ou) validade do orçamento e(ou) modalidade de cálculo associados - B06.02",
IF(AND(L1137&lt;&gt;"",OR(K1137="",I1137="",M1137="",O1135="")),"Preenchimento incompleto: fonte do preço sem empresa e(ou) preço associados e(ou) validade do orçamento e(ou) modalidade de cálculo associados - B06.03",
IF(AND(L1138&lt;&gt;"",OR(K1138="",I1138="",M1138="",O1135="")),"Preenchimento incompleto: fonte do preço sem empresa e(ou) preço associados e(ou) validade do orçamento e(ou) modalidade de cálculo associados - B06.04",
IF(AND(L1139&lt;&gt;"",OR(K1139="",I1139="",M1139="",O1135="")),"Preenchimento incompleto: fonte do preço sem empresa e(ou) preço associados e(ou) validade do orçamento e(ou) modalidade de cálculo associados - B06.05",
IF(AND(M1135&lt;&gt;"",OR(K1135="",I1135="",L1135="",O1135="")),"Preenchimento incompleto: validade do orçamento sem empresa e(ou) preço associados e(ou) fonte do preço e(ou) modalidade de cálculo associados - B07.01",
IF(AND(M1136&lt;&gt;"",OR(K1136="",I1136="",L1136="",O1135="")),"Preenchimento incompleto: validade do orçamento sem empresa e(ou) preço associados e(ou) fonte do preço e(ou) modalidade de cálculo associados - B07.02",
IF(AND(M1137&lt;&gt;"",OR(K1137="",I1137="",L1137="",O1135="")),"Preenchimento incompleto: validade do orçamento sem empresa e(ou) preço associados e(ou) fonte do preço e(ou) modalidade de cálculo associados - B07.03",
IF(AND(M1138&lt;&gt;"",OR(K1138="",I1138="",L1138="",O1135="")),"Preenchimento incompleto: validade do orçamento sem empresa e(ou) preço associados e(ou) fonte do preço e(ou) modalidade de cálculo associados - B07.04",
IF(AND(M1139&lt;&gt;"",OR(K1139="",I1139="",L1139="",O1135="")),"Preenchimento incompleto: validade do orçamento sem empresa e(ou) preço associados e(ou) fonte do preço e(ou) modalidade de cálculo associados - B07.05",
IF(O1135="","Preenchimento incompleto: modalidade de cálculo não informada - B08.01",
IF(V1135="Erro: há repetição de empresa de mídia especializada para o item sendo precificado - B09.01a05","Erro: há repetição de empresa de mídia especializada para o item sendo precificado - B09.01a05",
IF(W1135="Erro: há repetição de empresa de orçamento de empresa para o item sendo precificado - B10.01a05","Erro: há repetição de empresa de orçamento de empresa para o item sendo precificado - B10.01a05",
IF(X1135="Erro: a fonte de preços informada é incompatível com compras governamentais - B11.01a05","Erro: a fonte de preços informada é incompatível com compras governamentais - B11.01a05",
IF(Y1135="Erro: a fonte de preços informada é incompatível com compras governamentais - B12.01a05","Erro: a fonte de preços informada é incompatível com compras governamentais - B12.01a05",
IF(Z1135="Erro: há linhas sendo puladas - B13.01a04","Erro: há linhas sendo puladas - B13.01a04",
IF(AA1135="Erro: há linhas sendo puladas - B14.01a05","Erro: há linhas sendo puladas - B14.01a05",
IF(AB1135="Erro: há linhas sendo puladas - B15.01a05","Erro: há linhas sendo puladas - B15.01a05",
IF(AC1135="Erro: há linhas sendo puladas - B16.01a05","Erro: há linhas sendo puladas - B16.01a05",
IF(AND(P1135&lt;&gt;"",P1135=0),"Preenchimento incompleto: número de propostas válidas igual a zero - B17.01",
"Preenchimento correto"))))))))))))))))))))))))))))))))))</f>
        <v/>
      </c>
      <c r="U1135" s="23"/>
      <c r="V1135" s="121" t="str">
        <f t="shared" ref="V1135" si="4033" xml:space="preserve">
IF(COUNTIFS(I1135:I1139,I1135,L1135:L1139,"=Mídia especializada")&gt;1,"Erro: há repetição de empresa de mídia especializada para o item sendo precificado - B09.01a05",
IF(COUNTIFS(I1135:I1139,I1136,L1135:L1139,"=Mídia especializada")&gt;1,"Erro: há repetição de empresa de mídia especializada para o item sendo precificado - B09.01a05",
IF(COUNTIFS(I1135:I1139,I1137,L1135:L1139,"=Mídia especializada")&gt;1,"Erro: há repetição de empresa de mídia especializada para o item sendo precificado - B09.01a05",
IF(COUNTIFS(I1135:I1139,I1138,L1135:L1139,"=Mídia especializada")&gt;1,"Erro: há repetição de empresa de mídia especializada para o item sendo precificado - B09.01a05",
IF(COUNTIFS(I1135:I1139,I1139,L1135:L1139,"=Mídia especializada")&gt;1,"Erro: há repetição de empresa de mídia especializada para o item sendo precificado - B09.01a05",
"***")))))</f>
        <v>***</v>
      </c>
      <c r="W1135" s="119" t="str">
        <f t="shared" ref="W1135" si="4034" xml:space="preserve">
IF(COUNTIFS(I1135:I1139,I1135,L1135:L1139,"=Orçamento de empresa")&gt;1,"Erro: há repetição de empresa de orçamento de empresa para o item sendo precificado - B10.01a05",
IF(COUNTIFS(I1135:I1139,I1136,L1135:L1139,"=Orçamento de empresa")&gt;1,"Erro: há repetição de empresa de orçamento de empresa para o item sendo precificado - B10.01a05",
IF(COUNTIFS(I1135:I1139,I1137,L1135:L1139,"=Orçamento de empresa")&gt;1,"Erro: há repetição de empresa de orçamento de empresa para o item sendo precificado - B10.01a05",
IF(COUNTIFS(I1135:I1139,I1138,L1135:L1139,"=Orçamento de empresa")&gt;1,"Erro: há repetição de empresa de orçamento de empresa para o item sendo precificado - B10.01a05",
IF(COUNTIFS(I1135:I1139,I1139,L1135:L1139,"=Orçamento de empresa")&gt;1,"Erro: há repetição de empresa de orçamento de empresa para o item sendo precificado - B10.01a05",
"***")))))</f>
        <v>***</v>
      </c>
      <c r="X1135" s="119" t="str">
        <f t="shared" ref="X1135" si="4035" xml:space="preserve">
IF(AND(I1135="Compras governamentais",K1135&lt;&gt;"",L1135="Orçamento de empresa"),"Erro: a fonte de preços informada é incompatível com compras governamentais - B11.01a05",
IF(AND(I1136="Compras governamentais",K1136&lt;&gt;"",L1136="Orçamento de empresa"),"Erro: a fonte de preços informada é incompatível com compras governamentais - B11.01a05",
IF(AND(I1137="Compras governamentais",K1137&lt;&gt;"",L1137="Orçamento de empresa"),"Erro: a fonte de preços informada é incompatível com compras governamentais - B11.01a05",
IF(AND(I1138="Compras governamentais",K1138&lt;&gt;"",L1138="Orçamento de empresa"),"Erro: a fonte de preços informada é incompatível com compras governamentais - B11.01a05",
IF(AND(I1139="Compras governamentais",K1139&lt;&gt;"",L1139="Orçamento de empresa"),"Erro: a fonte de preços informada é incompatível com compras governamentais - B11.01a05",
"***")))))</f>
        <v>***</v>
      </c>
      <c r="Y1135" s="119" t="str">
        <f t="shared" ref="Y1135" si="4036" xml:space="preserve">
IF(AND(I1135="Compras governamentais",K1135&lt;&gt;"",L1135="Mídia especializada"),"Erro: a fonte de preços informada é incompatível com compras governamentais - B12.01a05",
IF(AND(I1136="Compras governamentais",K1136&lt;&gt;"",L1136="Mídia especializada"),"Erro: a fonte de preços informada é incompatível com compras governamentais - B12.01a05",
IF(AND(I1137="Compras governamentais",K1137&lt;&gt;"",L1137="Mídia especializada"),"Erro: a fonte de preços informada é incompatível com compras governamentais - B12.01a05",
IF(AND(I1138="Compras governamentais",K1138&lt;&gt;"",L1138="Mídia especializada"),"Erro: a fonte de preços informada é incompatível com compras governamentais - B12.01a05",
IF(AND(I1139="Compras governamentais",K1139&lt;&gt;"",L1139="Mídia especializada"),"Erro: a fonte de preços informada é incompatível com compras governamentais - B12.01a05",
"***")))))</f>
        <v>***</v>
      </c>
      <c r="Z1135" s="119" t="str">
        <f t="shared" ref="Z1135" si="4037" xml:space="preserve">
IF(AND(I1136&lt;&gt;"",OR(I1135="")),"Erro: há linhas sendo puladas - B13.01a04",
IF(AND(I1137&lt;&gt;"",OR(I1135="",I1136="")),"Erro: há linhas sendo puladas - B13.01a04",
IF(AND(I1138&lt;&gt;"",OR(I1135="",I1136="",I1137="")),"Erro: há linhas sendo puladas - B13.01a04",
IF(AND(I1139&lt;&gt;"",OR(I1135="",I1136="",I1137="",I1138="")),"Erro: há linhas sendo puladas - B13.01a04",
"***"))))</f>
        <v>***</v>
      </c>
      <c r="AA1135" s="119" t="str">
        <f t="shared" ref="AA1135" si="4038" xml:space="preserve">
IF(AND(K1136&lt;&gt;"",OR(K1135="")),"Erro: há linhas sendo puladas - B14.01a05",
IF(AND(K1137&lt;&gt;"",OR(K1135="",K1136="")),"Erro: há linhas sendo puladas - B14.01a05",
IF(AND(K1138&lt;&gt;"",OR(K1135="",K1136="",K1137="")),"Erro: há linhas sendo puladas - B14.01a05",
IF(AND(K1139&lt;&gt;"",OR(K1135="",K1136="",K1137="",K1138="")),"Erro: há linhas sendo puladas - B14.01a05",
"***"))))</f>
        <v>***</v>
      </c>
      <c r="AB1135" s="119" t="str">
        <f t="shared" ref="AB1135" si="4039" xml:space="preserve">
IF(AND(L1136&lt;&gt;"",OR(L1135="")),"Erro: há linhas sendo puladas - B15.01a05",
IF(AND(L1137&lt;&gt;"",OR(L1135="",L1136="")),"Erro: há linhas sendo puladas - B15.01a05",
IF(AND(L1138&lt;&gt;"",OR(L1135="",L1136="",L1137="")),"Erro: há linhas sendo puladas - B15.01a05",
IF(AND(L1139&lt;&gt;"",OR(L1135="",L1136="",L1137="",L1138="")),"Erro: há linhas sendo puladas - B15.01a05",
"***"))))</f>
        <v>***</v>
      </c>
      <c r="AC1135" s="119" t="str">
        <f t="shared" ref="AC1135" si="4040" xml:space="preserve">
IF(AND(M1136&lt;&gt;"",OR(M1135="")),"Erro: há linhas sendo puladas - B16.01a05",
IF(AND(M1137&lt;&gt;"",OR(M1135="",M1136="")),"Erro: há linhas sendo puladas - B16.01a05",
IF(AND(M1138&lt;&gt;"",OR(M1135="",M1136="",M1137="")),"Erro: há linhas sendo puladas - B16.01a05",
IF(AND(M1139&lt;&gt;"",OR(M1135="",M1136="",M1137="",M1138="")),"Erro: há linhas sendo puladas - B16.01a05",
"***"))))</f>
        <v>***</v>
      </c>
      <c r="AD1135" s="131" t="str">
        <f t="shared" ref="AD1135" si="4041" xml:space="preserve">
IF(T1135&lt;&gt;"Preenchimento correto","",
IF(K1135="","",
IF(M1135="Não válido","",
K1135)))</f>
        <v/>
      </c>
    </row>
    <row r="1136" spans="1:30" ht="15" customHeight="1">
      <c r="A1136" s="291"/>
      <c r="B1136" s="216"/>
      <c r="C1136" s="217"/>
      <c r="D1136" s="218"/>
      <c r="E1136" s="219"/>
      <c r="F1136" s="220"/>
      <c r="G1136" s="221"/>
      <c r="H1136" s="35">
        <v>2</v>
      </c>
      <c r="I1136" s="172"/>
      <c r="J1136" s="36" t="str">
        <f xml:space="preserve">
IF(I1136="","",
VLOOKUP(I1136,'BD EMPRES'!$B$8:$C$507,2,FALSE))</f>
        <v/>
      </c>
      <c r="K1136" s="178"/>
      <c r="L1136" s="179"/>
      <c r="M1136" s="179"/>
      <c r="N1136" s="180"/>
      <c r="O1136" s="223"/>
      <c r="P1136" s="228"/>
      <c r="Q1136" s="230"/>
      <c r="R1136" s="232"/>
      <c r="S1136" s="234"/>
      <c r="T1136" s="236"/>
      <c r="U1136" s="23"/>
      <c r="V1136" s="122"/>
      <c r="W1136" s="118"/>
      <c r="X1136" s="118"/>
      <c r="Y1136" s="118"/>
      <c r="Z1136" s="118"/>
      <c r="AA1136" s="118"/>
      <c r="AB1136" s="118"/>
      <c r="AC1136" s="118"/>
      <c r="AD1136" s="132" t="str">
        <f t="shared" ref="AD1136" si="4042" xml:space="preserve">
IF(T1135&lt;&gt;"Preenchimento correto","",
IF(K1136="","",
IF(M1136="Não válido","",
K1136)))</f>
        <v/>
      </c>
    </row>
    <row r="1137" spans="1:30" ht="15" customHeight="1">
      <c r="A1137" s="291"/>
      <c r="B1137" s="216"/>
      <c r="C1137" s="217"/>
      <c r="D1137" s="218"/>
      <c r="E1137" s="219"/>
      <c r="F1137" s="220"/>
      <c r="G1137" s="221"/>
      <c r="H1137" s="35">
        <v>3</v>
      </c>
      <c r="I1137" s="172"/>
      <c r="J1137" s="36" t="str">
        <f xml:space="preserve">
IF(I1137="","",
VLOOKUP(I1137,'BD EMPRES'!$B$8:$C$507,2,FALSE))</f>
        <v/>
      </c>
      <c r="K1137" s="178"/>
      <c r="L1137" s="179"/>
      <c r="M1137" s="179"/>
      <c r="N1137" s="180"/>
      <c r="O1137" s="223"/>
      <c r="P1137" s="228"/>
      <c r="Q1137" s="230"/>
      <c r="R1137" s="232"/>
      <c r="S1137" s="234"/>
      <c r="T1137" s="236"/>
      <c r="U1137" s="23"/>
      <c r="V1137" s="122"/>
      <c r="W1137" s="118"/>
      <c r="X1137" s="118"/>
      <c r="Y1137" s="118"/>
      <c r="Z1137" s="118"/>
      <c r="AA1137" s="118"/>
      <c r="AB1137" s="118"/>
      <c r="AC1137" s="118"/>
      <c r="AD1137" s="132" t="str">
        <f t="shared" ref="AD1137" si="4043" xml:space="preserve">
IF(T1135&lt;&gt;"Preenchimento correto","",
IF(K1137="","",
IF(M1137="Não válido","",
K1137)))</f>
        <v/>
      </c>
    </row>
    <row r="1138" spans="1:30" ht="15" customHeight="1">
      <c r="A1138" s="291"/>
      <c r="B1138" s="216"/>
      <c r="C1138" s="217"/>
      <c r="D1138" s="218"/>
      <c r="E1138" s="219"/>
      <c r="F1138" s="220"/>
      <c r="G1138" s="221"/>
      <c r="H1138" s="35">
        <v>4</v>
      </c>
      <c r="I1138" s="172"/>
      <c r="J1138" s="36" t="str">
        <f xml:space="preserve">
IF(I1138="","",
VLOOKUP(I1138,'BD EMPRES'!$B$8:$C$507,2,FALSE))</f>
        <v/>
      </c>
      <c r="K1138" s="178"/>
      <c r="L1138" s="179"/>
      <c r="M1138" s="179"/>
      <c r="N1138" s="180"/>
      <c r="O1138" s="223"/>
      <c r="P1138" s="228"/>
      <c r="Q1138" s="230"/>
      <c r="R1138" s="232"/>
      <c r="S1138" s="234"/>
      <c r="T1138" s="236"/>
      <c r="U1138" s="23"/>
      <c r="V1138" s="122"/>
      <c r="W1138" s="118"/>
      <c r="X1138" s="118"/>
      <c r="Y1138" s="118"/>
      <c r="Z1138" s="118"/>
      <c r="AA1138" s="118"/>
      <c r="AB1138" s="118"/>
      <c r="AC1138" s="118"/>
      <c r="AD1138" s="132" t="str">
        <f t="shared" ref="AD1138" si="4044" xml:space="preserve">
IF(T1135&lt;&gt;"Preenchimento correto","",
IF(K1138="","",
IF(M1138="Não válido","",
K1138)))</f>
        <v/>
      </c>
    </row>
    <row r="1139" spans="1:30" ht="15" customHeight="1">
      <c r="A1139" s="292"/>
      <c r="B1139" s="216"/>
      <c r="C1139" s="217"/>
      <c r="D1139" s="218"/>
      <c r="E1139" s="219"/>
      <c r="F1139" s="220"/>
      <c r="G1139" s="221"/>
      <c r="H1139" s="37">
        <v>5</v>
      </c>
      <c r="I1139" s="172"/>
      <c r="J1139" s="38" t="str">
        <f xml:space="preserve">
IF(I1139="","",
VLOOKUP(I1139,'BD EMPRES'!$B$8:$C$507,2,FALSE))</f>
        <v/>
      </c>
      <c r="K1139" s="183"/>
      <c r="L1139" s="181"/>
      <c r="M1139" s="181"/>
      <c r="N1139" s="182"/>
      <c r="O1139" s="224"/>
      <c r="P1139" s="228"/>
      <c r="Q1139" s="230"/>
      <c r="R1139" s="232"/>
      <c r="S1139" s="234"/>
      <c r="T1139" s="236"/>
      <c r="U1139" s="23"/>
      <c r="V1139" s="133"/>
      <c r="W1139" s="134"/>
      <c r="X1139" s="134"/>
      <c r="Y1139" s="134"/>
      <c r="Z1139" s="134"/>
      <c r="AA1139" s="134"/>
      <c r="AB1139" s="134"/>
      <c r="AC1139" s="134"/>
      <c r="AD1139" s="135" t="str">
        <f t="shared" ref="AD1139" si="4045" xml:space="preserve">
IF(T1135&gt;"Preenchimento correto","",
IF(K1139="","",
IF(M1139="Não válido","",
K1139)))</f>
        <v/>
      </c>
    </row>
    <row r="1140" spans="1:30" ht="15" customHeight="1">
      <c r="A1140" s="290"/>
      <c r="B1140" s="216" t="str">
        <f>IF(OR('BD ITEM'!$Q238&lt;&gt;"Preenchimento correto"),"",'BD ITEM'!B238)</f>
        <v/>
      </c>
      <c r="C1140" s="217" t="str">
        <f>IF(OR('BD ITEM'!$Q238&lt;&gt;"Preenchimento correto"),"",'BD ITEM'!C238)</f>
        <v/>
      </c>
      <c r="D1140" s="218" t="str">
        <f>IF(OR('BD ITEM'!$Q238&lt;&gt;"Preenchimento correto"),"",'BD ITEM'!D238)</f>
        <v/>
      </c>
      <c r="E1140" s="219" t="str">
        <f>IF(OR('BD ITEM'!$Q238&lt;&gt;"Preenchimento correto"),"",'BD ITEM'!J238)</f>
        <v/>
      </c>
      <c r="F1140" s="220" t="str">
        <f>IF(OR('BD ITEM'!$Q238&lt;&gt;"Preenchimento correto"),"",'BD ITEM'!K238)</f>
        <v/>
      </c>
      <c r="G1140" s="221" t="str">
        <f>IF(OR('BD ITEM'!$Q238&lt;&gt;"Preenchimento correto"),"",'BD ITEM'!L238)</f>
        <v/>
      </c>
      <c r="H1140" s="39">
        <v>1</v>
      </c>
      <c r="I1140" s="173"/>
      <c r="J1140" s="34" t="str">
        <f xml:space="preserve">
IF(I1140="","",
VLOOKUP(I1140,'BD EMPRES'!$B$8:$C$507,2,FALSE))</f>
        <v/>
      </c>
      <c r="K1140" s="175"/>
      <c r="L1140" s="176"/>
      <c r="M1140" s="176"/>
      <c r="N1140" s="177"/>
      <c r="O1140" s="222"/>
      <c r="P1140" s="228" t="str">
        <f t="shared" ref="P1140" si="4046" xml:space="preserve">
IF(AND(K1140="",K1141="",K1142="",K1143="",K1144=""),"",
COUNTIFS(K1140:K1144,"&lt;&gt;""",M1140:M1144,"=Válido"))</f>
        <v/>
      </c>
      <c r="Q1140" s="230" t="str">
        <f t="shared" ref="Q1140" si="4047" xml:space="preserve">
IF(T1140&lt;&gt;"Preenchimento correto","",
IF(P1140=1,0,
IF(P1140=0,"",
IF(P1140="","",
ROUND(_xlfn.STDEV.S(AD1140:AD1144)/AVERAGE(AD1140:AD1144),4)))))</f>
        <v/>
      </c>
      <c r="R1140" s="232" t="str">
        <f t="shared" ref="R1140" si="4048" xml:space="preserve">
IF(T1140&lt;&gt;"Preenchimento correto","",
IF(P1140="","",
IF(P1140=0,"",
IF(O1140="","",
IF(O1140="Menor valor",MIN(AD1140:AD1144),
IF(AND(O1140="Tend. central",Q1140&lt;=0.25),ROUND(AVERAGE(AD1140:AD1144),2),
IF(AND(O1140="Tend. central",Q1140&gt;0.25),ROUND(MEDIAN(AD1140:AD1144),2))))))))</f>
        <v/>
      </c>
      <c r="S1140" s="234" t="str">
        <f t="shared" ref="S1140" si="4049" xml:space="preserve">
IF(T1140&lt;&gt;"Preenchimento correto","",
IF(O1140="","",
IF(P1140="","",
IF(P1140=0,"",
IF(OR(G1140="",R1140=""),"",
G1140*R1140)))))</f>
        <v/>
      </c>
      <c r="T1140" s="236" t="str">
        <f t="shared" ref="T1140" si="4050" xml:space="preserve">
IF(AND(A1140="",B1140="",I1140="",I1141="",I1142="",I1143="",I1144="",K1140="",K1141="",K1142="",K1143="",K1144="",L1140="",L1141="",L1142="",L1143="",L1144="",M1140="",M1141="",M1142="",M1143="",M1144="",O1140=""),"",
IF(A1140="","Preenchimento incompleto: falta informar o ID SEC - B01.01",
IF(AND(A1140&lt;&gt;"",B1140&lt;&gt;"",I1140="",I1141="",I1142="",I1143="",I1144="",K1140="",K1141="",K1142="",K1143="",K1144="",L1140="",L1141="",L1142="",L1143="",L1144="",M1140="",M1141="",M1142="",M1143="",M1144="",O1140=""),"Preenchimento incompleto: item sem nenhuma informação de empresa e preço e fonte de preço e validade do orçamento e modalidade de cálculo - B02.01",
IF(AND(B1140="",OR(I1140&lt;&gt;"",I1141&lt;&gt;"",I1142&lt;&gt;"",I1143&lt;&gt;"",I1144&lt;&gt;"",K1140&lt;&gt;"",K1141&lt;&gt;"",K1142&lt;&gt;"",K1143&lt;&gt;"",K1144&lt;&gt;"",L1140&lt;&gt;"",L1141&lt;&gt;"",L1142&lt;&gt;"",L1143&lt;&gt;"",L1144&lt;&gt;"",M1140&lt;&gt;"",M1141&lt;&gt;"",M1142&lt;&gt;"",M1143&lt;&gt;"",M1144&lt;&gt;"",O1140&lt;&gt;"")),"Erro: há empresa(s) e/ou preço(s) e/ou fonte(s) de preço e/ou validade(s) do orçamento e/ou modalidade de cálculo informados para item inexistente - B03.01",
IF(AND(I1140&lt;&gt;"",OR(K1140="",L1140="",M1140="",O1140="")),"Preenchimento incompleto: empresa sem preço e(ou) fonte de preço e(ou) validade do orçamento e(ou) modalidade de cálculo associados - B04.01",
IF(AND(I1141&lt;&gt;"",OR(K1141="",L1141="",M1141="",O1140="")),"Preenchimento incompleto: empresa sem preço e(ou) fonte de preço e(ou) validade do orçamento e(ou) modalidade de cálculo associados - B04.02",
IF(AND(I1142&lt;&gt;"",OR(K1142="",L1142="",M1142="",O1140="")),"Preenchimento incompleto: empresa sem preço e(ou) fonte de preço e(ou) validade do orçamento e(ou) modalidade de cálculo associados - B04.03",
IF(AND(I1143&lt;&gt;"",OR(K1143="",L1143="",M1143="",O1140="")),"Preenchimento incompleto: empresa sem preço e(ou) fonte de preço e(ou) validade do orçamento e(ou) modalidade de cálculo associados - B04.04",
IF(AND(I1144&lt;&gt;"",OR(K1144="",L1144="",M1144="",O1140="")),"Preenchimento incompleto: empresa sem preço e(ou) fonte de preço e(ou) validade do orçamento e(ou) modalidade de cálculo associados - B04.05",
IF(AND(K1140&lt;&gt;"",OR(I1140="",L1140="",M1140="",O1140="")),"Preenchimento incompleto: preço sem empresa e(ou) fonte do preço associados e(ou) validade do orçamento e(ou) modalidade de cálculo associados - B05.01",
IF(AND(K1141&lt;&gt;"",OR(I1141="",L1141="",M1141="",O1140="")),"Preenchimento incompleto: preço sem empresa e(ou) fonte do preço associados e(ou) validade do orçamento e(ou) modalidade de cálculo associados - B05.02",
IF(AND(K1142&lt;&gt;"",OR(I1142="",L1142="",M1142="",O1140="")),"Preenchimento incompleto: preço sem empresa e(ou) fonte do preço associados e(ou) validade do orçamento e(ou) modalidade de cálculo associados - B05.03",
IF(AND(K1143&lt;&gt;"",OR(I1143="",L1143="",M1143="",O1140="")),"Preenchimento incompleto: preço sem empresa e(ou) fonte do preço associados e(ou) validade do orçamento e(ou) modalidade de cálculo associados - B05.04",
IF(AND(K1144&lt;&gt;"",OR(I1144="",L1144="",M1144="",O1140="")),"Preenchimento incompleto: preço sem empresa e(ou) fonte do preço associados e(ou) validade do orçamento e(ou) modalidade de cálculo associados - B05.05",
IF(AND(L1140&lt;&gt;"",OR(K1140="",I1140="",M1140="",O1140="")),"Preenchimento incompleto: fonte do preço sem empresa e(ou) preço associados e(ou) validade do orçamento e(ou) modalidade de cálculo associados - B06.01",
IF(AND(L1141&lt;&gt;"",OR(K1141="",I1141="",M1141="",O1140="")),"Preenchimento incompleto: fonte do preço sem empresa e(ou) preço associados e(ou) validade do orçamento e(ou) modalidade de cálculo associados - B06.02",
IF(AND(L1142&lt;&gt;"",OR(K1142="",I1142="",M1142="",O1140="")),"Preenchimento incompleto: fonte do preço sem empresa e(ou) preço associados e(ou) validade do orçamento e(ou) modalidade de cálculo associados - B06.03",
IF(AND(L1143&lt;&gt;"",OR(K1143="",I1143="",M1143="",O1140="")),"Preenchimento incompleto: fonte do preço sem empresa e(ou) preço associados e(ou) validade do orçamento e(ou) modalidade de cálculo associados - B06.04",
IF(AND(L1144&lt;&gt;"",OR(K1144="",I1144="",M1144="",O1140="")),"Preenchimento incompleto: fonte do preço sem empresa e(ou) preço associados e(ou) validade do orçamento e(ou) modalidade de cálculo associados - B06.05",
IF(AND(M1140&lt;&gt;"",OR(K1140="",I1140="",L1140="",O1140="")),"Preenchimento incompleto: validade do orçamento sem empresa e(ou) preço associados e(ou) fonte do preço e(ou) modalidade de cálculo associados - B07.01",
IF(AND(M1141&lt;&gt;"",OR(K1141="",I1141="",L1141="",O1140="")),"Preenchimento incompleto: validade do orçamento sem empresa e(ou) preço associados e(ou) fonte do preço e(ou) modalidade de cálculo associados - B07.02",
IF(AND(M1142&lt;&gt;"",OR(K1142="",I1142="",L1142="",O1140="")),"Preenchimento incompleto: validade do orçamento sem empresa e(ou) preço associados e(ou) fonte do preço e(ou) modalidade de cálculo associados - B07.03",
IF(AND(M1143&lt;&gt;"",OR(K1143="",I1143="",L1143="",O1140="")),"Preenchimento incompleto: validade do orçamento sem empresa e(ou) preço associados e(ou) fonte do preço e(ou) modalidade de cálculo associados - B07.04",
IF(AND(M1144&lt;&gt;"",OR(K1144="",I1144="",L1144="",O1140="")),"Preenchimento incompleto: validade do orçamento sem empresa e(ou) preço associados e(ou) fonte do preço e(ou) modalidade de cálculo associados - B07.05",
IF(O1140="","Preenchimento incompleto: modalidade de cálculo não informada - B08.01",
IF(V1140="Erro: há repetição de empresa de mídia especializada para o item sendo precificado - B09.01a05","Erro: há repetição de empresa de mídia especializada para o item sendo precificado - B09.01a05",
IF(W1140="Erro: há repetição de empresa de orçamento de empresa para o item sendo precificado - B10.01a05","Erro: há repetição de empresa de orçamento de empresa para o item sendo precificado - B10.01a05",
IF(X1140="Erro: a fonte de preços informada é incompatível com compras governamentais - B11.01a05","Erro: a fonte de preços informada é incompatível com compras governamentais - B11.01a05",
IF(Y1140="Erro: a fonte de preços informada é incompatível com compras governamentais - B12.01a05","Erro: a fonte de preços informada é incompatível com compras governamentais - B12.01a05",
IF(Z1140="Erro: há linhas sendo puladas - B13.01a04","Erro: há linhas sendo puladas - B13.01a04",
IF(AA1140="Erro: há linhas sendo puladas - B14.01a05","Erro: há linhas sendo puladas - B14.01a05",
IF(AB1140="Erro: há linhas sendo puladas - B15.01a05","Erro: há linhas sendo puladas - B15.01a05",
IF(AC1140="Erro: há linhas sendo puladas - B16.01a05","Erro: há linhas sendo puladas - B16.01a05",
IF(AND(P1140&lt;&gt;"",P1140=0),"Preenchimento incompleto: número de propostas válidas igual a zero - B17.01",
"Preenchimento correto"))))))))))))))))))))))))))))))))))</f>
        <v/>
      </c>
      <c r="U1140" s="23"/>
      <c r="V1140" s="121" t="str">
        <f t="shared" ref="V1140" si="4051" xml:space="preserve">
IF(COUNTIFS(I1140:I1144,I1140,L1140:L1144,"=Mídia especializada")&gt;1,"Erro: há repetição de empresa de mídia especializada para o item sendo precificado - B09.01a05",
IF(COUNTIFS(I1140:I1144,I1141,L1140:L1144,"=Mídia especializada")&gt;1,"Erro: há repetição de empresa de mídia especializada para o item sendo precificado - B09.01a05",
IF(COUNTIFS(I1140:I1144,I1142,L1140:L1144,"=Mídia especializada")&gt;1,"Erro: há repetição de empresa de mídia especializada para o item sendo precificado - B09.01a05",
IF(COUNTIFS(I1140:I1144,I1143,L1140:L1144,"=Mídia especializada")&gt;1,"Erro: há repetição de empresa de mídia especializada para o item sendo precificado - B09.01a05",
IF(COUNTIFS(I1140:I1144,I1144,L1140:L1144,"=Mídia especializada")&gt;1,"Erro: há repetição de empresa de mídia especializada para o item sendo precificado - B09.01a05",
"***")))))</f>
        <v>***</v>
      </c>
      <c r="W1140" s="119" t="str">
        <f t="shared" ref="W1140" si="4052" xml:space="preserve">
IF(COUNTIFS(I1140:I1144,I1140,L1140:L1144,"=Orçamento de empresa")&gt;1,"Erro: há repetição de empresa de orçamento de empresa para o item sendo precificado - B10.01a05",
IF(COUNTIFS(I1140:I1144,I1141,L1140:L1144,"=Orçamento de empresa")&gt;1,"Erro: há repetição de empresa de orçamento de empresa para o item sendo precificado - B10.01a05",
IF(COUNTIFS(I1140:I1144,I1142,L1140:L1144,"=Orçamento de empresa")&gt;1,"Erro: há repetição de empresa de orçamento de empresa para o item sendo precificado - B10.01a05",
IF(COUNTIFS(I1140:I1144,I1143,L1140:L1144,"=Orçamento de empresa")&gt;1,"Erro: há repetição de empresa de orçamento de empresa para o item sendo precificado - B10.01a05",
IF(COUNTIFS(I1140:I1144,I1144,L1140:L1144,"=Orçamento de empresa")&gt;1,"Erro: há repetição de empresa de orçamento de empresa para o item sendo precificado - B10.01a05",
"***")))))</f>
        <v>***</v>
      </c>
      <c r="X1140" s="119" t="str">
        <f t="shared" ref="X1140" si="4053" xml:space="preserve">
IF(AND(I1140="Compras governamentais",K1140&lt;&gt;"",L1140="Orçamento de empresa"),"Erro: a fonte de preços informada é incompatível com compras governamentais - B11.01a05",
IF(AND(I1141="Compras governamentais",K1141&lt;&gt;"",L1141="Orçamento de empresa"),"Erro: a fonte de preços informada é incompatível com compras governamentais - B11.01a05",
IF(AND(I1142="Compras governamentais",K1142&lt;&gt;"",L1142="Orçamento de empresa"),"Erro: a fonte de preços informada é incompatível com compras governamentais - B11.01a05",
IF(AND(I1143="Compras governamentais",K1143&lt;&gt;"",L1143="Orçamento de empresa"),"Erro: a fonte de preços informada é incompatível com compras governamentais - B11.01a05",
IF(AND(I1144="Compras governamentais",K1144&lt;&gt;"",L1144="Orçamento de empresa"),"Erro: a fonte de preços informada é incompatível com compras governamentais - B11.01a05",
"***")))))</f>
        <v>***</v>
      </c>
      <c r="Y1140" s="119" t="str">
        <f t="shared" ref="Y1140" si="4054" xml:space="preserve">
IF(AND(I1140="Compras governamentais",K1140&lt;&gt;"",L1140="Mídia especializada"),"Erro: a fonte de preços informada é incompatível com compras governamentais - B12.01a05",
IF(AND(I1141="Compras governamentais",K1141&lt;&gt;"",L1141="Mídia especializada"),"Erro: a fonte de preços informada é incompatível com compras governamentais - B12.01a05",
IF(AND(I1142="Compras governamentais",K1142&lt;&gt;"",L1142="Mídia especializada"),"Erro: a fonte de preços informada é incompatível com compras governamentais - B12.01a05",
IF(AND(I1143="Compras governamentais",K1143&lt;&gt;"",L1143="Mídia especializada"),"Erro: a fonte de preços informada é incompatível com compras governamentais - B12.01a05",
IF(AND(I1144="Compras governamentais",K1144&lt;&gt;"",L1144="Mídia especializada"),"Erro: a fonte de preços informada é incompatível com compras governamentais - B12.01a05",
"***")))))</f>
        <v>***</v>
      </c>
      <c r="Z1140" s="119" t="str">
        <f t="shared" ref="Z1140" si="4055" xml:space="preserve">
IF(AND(I1141&lt;&gt;"",OR(I1140="")),"Erro: há linhas sendo puladas - B13.01a04",
IF(AND(I1142&lt;&gt;"",OR(I1140="",I1141="")),"Erro: há linhas sendo puladas - B13.01a04",
IF(AND(I1143&lt;&gt;"",OR(I1140="",I1141="",I1142="")),"Erro: há linhas sendo puladas - B13.01a04",
IF(AND(I1144&lt;&gt;"",OR(I1140="",I1141="",I1142="",I1143="")),"Erro: há linhas sendo puladas - B13.01a04",
"***"))))</f>
        <v>***</v>
      </c>
      <c r="AA1140" s="119" t="str">
        <f t="shared" ref="AA1140" si="4056" xml:space="preserve">
IF(AND(K1141&lt;&gt;"",OR(K1140="")),"Erro: há linhas sendo puladas - B14.01a05",
IF(AND(K1142&lt;&gt;"",OR(K1140="",K1141="")),"Erro: há linhas sendo puladas - B14.01a05",
IF(AND(K1143&lt;&gt;"",OR(K1140="",K1141="",K1142="")),"Erro: há linhas sendo puladas - B14.01a05",
IF(AND(K1144&lt;&gt;"",OR(K1140="",K1141="",K1142="",K1143="")),"Erro: há linhas sendo puladas - B14.01a05",
"***"))))</f>
        <v>***</v>
      </c>
      <c r="AB1140" s="119" t="str">
        <f t="shared" ref="AB1140" si="4057" xml:space="preserve">
IF(AND(L1141&lt;&gt;"",OR(L1140="")),"Erro: há linhas sendo puladas - B15.01a05",
IF(AND(L1142&lt;&gt;"",OR(L1140="",L1141="")),"Erro: há linhas sendo puladas - B15.01a05",
IF(AND(L1143&lt;&gt;"",OR(L1140="",L1141="",L1142="")),"Erro: há linhas sendo puladas - B15.01a05",
IF(AND(L1144&lt;&gt;"",OR(L1140="",L1141="",L1142="",L1143="")),"Erro: há linhas sendo puladas - B15.01a05",
"***"))))</f>
        <v>***</v>
      </c>
      <c r="AC1140" s="119" t="str">
        <f t="shared" ref="AC1140" si="4058" xml:space="preserve">
IF(AND(M1141&lt;&gt;"",OR(M1140="")),"Erro: há linhas sendo puladas - B16.01a05",
IF(AND(M1142&lt;&gt;"",OR(M1140="",M1141="")),"Erro: há linhas sendo puladas - B16.01a05",
IF(AND(M1143&lt;&gt;"",OR(M1140="",M1141="",M1142="")),"Erro: há linhas sendo puladas - B16.01a05",
IF(AND(M1144&lt;&gt;"",OR(M1140="",M1141="",M1142="",M1143="")),"Erro: há linhas sendo puladas - B16.01a05",
"***"))))</f>
        <v>***</v>
      </c>
      <c r="AD1140" s="131" t="str">
        <f t="shared" ref="AD1140" si="4059" xml:space="preserve">
IF(T1140&lt;&gt;"Preenchimento correto","",
IF(K1140="","",
IF(M1140="Não válido","",
K1140)))</f>
        <v/>
      </c>
    </row>
    <row r="1141" spans="1:30" ht="15" customHeight="1">
      <c r="A1141" s="291"/>
      <c r="B1141" s="216"/>
      <c r="C1141" s="217"/>
      <c r="D1141" s="218"/>
      <c r="E1141" s="219"/>
      <c r="F1141" s="220"/>
      <c r="G1141" s="221"/>
      <c r="H1141" s="35">
        <v>2</v>
      </c>
      <c r="I1141" s="172"/>
      <c r="J1141" s="36" t="str">
        <f xml:space="preserve">
IF(I1141="","",
VLOOKUP(I1141,'BD EMPRES'!$B$8:$C$507,2,FALSE))</f>
        <v/>
      </c>
      <c r="K1141" s="178"/>
      <c r="L1141" s="179"/>
      <c r="M1141" s="179"/>
      <c r="N1141" s="180"/>
      <c r="O1141" s="223"/>
      <c r="P1141" s="228"/>
      <c r="Q1141" s="230"/>
      <c r="R1141" s="232"/>
      <c r="S1141" s="234"/>
      <c r="T1141" s="236"/>
      <c r="U1141" s="23"/>
      <c r="V1141" s="122"/>
      <c r="W1141" s="118"/>
      <c r="X1141" s="118"/>
      <c r="Y1141" s="118"/>
      <c r="Z1141" s="118"/>
      <c r="AA1141" s="118"/>
      <c r="AB1141" s="118"/>
      <c r="AC1141" s="118"/>
      <c r="AD1141" s="132" t="str">
        <f t="shared" ref="AD1141" si="4060" xml:space="preserve">
IF(T1140&lt;&gt;"Preenchimento correto","",
IF(K1141="","",
IF(M1141="Não válido","",
K1141)))</f>
        <v/>
      </c>
    </row>
    <row r="1142" spans="1:30" ht="15" customHeight="1">
      <c r="A1142" s="291"/>
      <c r="B1142" s="216"/>
      <c r="C1142" s="217"/>
      <c r="D1142" s="218"/>
      <c r="E1142" s="219"/>
      <c r="F1142" s="220"/>
      <c r="G1142" s="221"/>
      <c r="H1142" s="35">
        <v>3</v>
      </c>
      <c r="I1142" s="172"/>
      <c r="J1142" s="36" t="str">
        <f xml:space="preserve">
IF(I1142="","",
VLOOKUP(I1142,'BD EMPRES'!$B$8:$C$507,2,FALSE))</f>
        <v/>
      </c>
      <c r="K1142" s="178"/>
      <c r="L1142" s="179"/>
      <c r="M1142" s="179"/>
      <c r="N1142" s="180"/>
      <c r="O1142" s="223"/>
      <c r="P1142" s="228"/>
      <c r="Q1142" s="230"/>
      <c r="R1142" s="232"/>
      <c r="S1142" s="234"/>
      <c r="T1142" s="236"/>
      <c r="U1142" s="23"/>
      <c r="V1142" s="122"/>
      <c r="W1142" s="118"/>
      <c r="X1142" s="118"/>
      <c r="Y1142" s="118"/>
      <c r="Z1142" s="118"/>
      <c r="AA1142" s="118"/>
      <c r="AB1142" s="118"/>
      <c r="AC1142" s="118"/>
      <c r="AD1142" s="132" t="str">
        <f t="shared" ref="AD1142" si="4061" xml:space="preserve">
IF(T1140&lt;&gt;"Preenchimento correto","",
IF(K1142="","",
IF(M1142="Não válido","",
K1142)))</f>
        <v/>
      </c>
    </row>
    <row r="1143" spans="1:30" ht="15" customHeight="1">
      <c r="A1143" s="291"/>
      <c r="B1143" s="216"/>
      <c r="C1143" s="217"/>
      <c r="D1143" s="218"/>
      <c r="E1143" s="219"/>
      <c r="F1143" s="220"/>
      <c r="G1143" s="221"/>
      <c r="H1143" s="35">
        <v>4</v>
      </c>
      <c r="I1143" s="172"/>
      <c r="J1143" s="36" t="str">
        <f xml:space="preserve">
IF(I1143="","",
VLOOKUP(I1143,'BD EMPRES'!$B$8:$C$507,2,FALSE))</f>
        <v/>
      </c>
      <c r="K1143" s="178"/>
      <c r="L1143" s="179"/>
      <c r="M1143" s="179"/>
      <c r="N1143" s="180"/>
      <c r="O1143" s="223"/>
      <c r="P1143" s="228"/>
      <c r="Q1143" s="230"/>
      <c r="R1143" s="232"/>
      <c r="S1143" s="234"/>
      <c r="T1143" s="236"/>
      <c r="U1143" s="23"/>
      <c r="V1143" s="122"/>
      <c r="W1143" s="118"/>
      <c r="X1143" s="118"/>
      <c r="Y1143" s="118"/>
      <c r="Z1143" s="118"/>
      <c r="AA1143" s="118"/>
      <c r="AB1143" s="118"/>
      <c r="AC1143" s="118"/>
      <c r="AD1143" s="132" t="str">
        <f t="shared" ref="AD1143" si="4062" xml:space="preserve">
IF(T1140&lt;&gt;"Preenchimento correto","",
IF(K1143="","",
IF(M1143="Não válido","",
K1143)))</f>
        <v/>
      </c>
    </row>
    <row r="1144" spans="1:30" ht="15" customHeight="1">
      <c r="A1144" s="292"/>
      <c r="B1144" s="216"/>
      <c r="C1144" s="217"/>
      <c r="D1144" s="218"/>
      <c r="E1144" s="219"/>
      <c r="F1144" s="220"/>
      <c r="G1144" s="221"/>
      <c r="H1144" s="37">
        <v>5</v>
      </c>
      <c r="I1144" s="172"/>
      <c r="J1144" s="38" t="str">
        <f xml:space="preserve">
IF(I1144="","",
VLOOKUP(I1144,'BD EMPRES'!$B$8:$C$507,2,FALSE))</f>
        <v/>
      </c>
      <c r="K1144" s="183"/>
      <c r="L1144" s="181"/>
      <c r="M1144" s="181"/>
      <c r="N1144" s="182"/>
      <c r="O1144" s="224"/>
      <c r="P1144" s="228"/>
      <c r="Q1144" s="230"/>
      <c r="R1144" s="232"/>
      <c r="S1144" s="234"/>
      <c r="T1144" s="236"/>
      <c r="U1144" s="23"/>
      <c r="V1144" s="133"/>
      <c r="W1144" s="134"/>
      <c r="X1144" s="134"/>
      <c r="Y1144" s="134"/>
      <c r="Z1144" s="134"/>
      <c r="AA1144" s="134"/>
      <c r="AB1144" s="134"/>
      <c r="AC1144" s="134"/>
      <c r="AD1144" s="135" t="str">
        <f t="shared" ref="AD1144" si="4063" xml:space="preserve">
IF(T1140&gt;"Preenchimento correto","",
IF(K1144="","",
IF(M1144="Não válido","",
K1144)))</f>
        <v/>
      </c>
    </row>
    <row r="1145" spans="1:30" ht="15" customHeight="1">
      <c r="A1145" s="290"/>
      <c r="B1145" s="216" t="str">
        <f>IF(OR('BD ITEM'!$Q239&lt;&gt;"Preenchimento correto"),"",'BD ITEM'!B239)</f>
        <v/>
      </c>
      <c r="C1145" s="217" t="str">
        <f>IF(OR('BD ITEM'!$Q239&lt;&gt;"Preenchimento correto"),"",'BD ITEM'!C239)</f>
        <v/>
      </c>
      <c r="D1145" s="218" t="str">
        <f>IF(OR('BD ITEM'!$Q239&lt;&gt;"Preenchimento correto"),"",'BD ITEM'!D239)</f>
        <v/>
      </c>
      <c r="E1145" s="219" t="str">
        <f>IF(OR('BD ITEM'!$Q239&lt;&gt;"Preenchimento correto"),"",'BD ITEM'!J239)</f>
        <v/>
      </c>
      <c r="F1145" s="220" t="str">
        <f>IF(OR('BD ITEM'!$Q239&lt;&gt;"Preenchimento correto"),"",'BD ITEM'!K239)</f>
        <v/>
      </c>
      <c r="G1145" s="221" t="str">
        <f>IF(OR('BD ITEM'!$Q239&lt;&gt;"Preenchimento correto"),"",'BD ITEM'!L239)</f>
        <v/>
      </c>
      <c r="H1145" s="39">
        <v>1</v>
      </c>
      <c r="I1145" s="173"/>
      <c r="J1145" s="34" t="str">
        <f xml:space="preserve">
IF(I1145="","",
VLOOKUP(I1145,'BD EMPRES'!$B$8:$C$507,2,FALSE))</f>
        <v/>
      </c>
      <c r="K1145" s="175"/>
      <c r="L1145" s="176"/>
      <c r="M1145" s="176"/>
      <c r="N1145" s="177"/>
      <c r="O1145" s="222"/>
      <c r="P1145" s="228" t="str">
        <f t="shared" ref="P1145" si="4064" xml:space="preserve">
IF(AND(K1145="",K1146="",K1147="",K1148="",K1149=""),"",
COUNTIFS(K1145:K1149,"&lt;&gt;""",M1145:M1149,"=Válido"))</f>
        <v/>
      </c>
      <c r="Q1145" s="230" t="str">
        <f t="shared" ref="Q1145" si="4065" xml:space="preserve">
IF(T1145&lt;&gt;"Preenchimento correto","",
IF(P1145=1,0,
IF(P1145=0,"",
IF(P1145="","",
ROUND(_xlfn.STDEV.S(AD1145:AD1149)/AVERAGE(AD1145:AD1149),4)))))</f>
        <v/>
      </c>
      <c r="R1145" s="232" t="str">
        <f t="shared" ref="R1145" si="4066" xml:space="preserve">
IF(T1145&lt;&gt;"Preenchimento correto","",
IF(P1145="","",
IF(P1145=0,"",
IF(O1145="","",
IF(O1145="Menor valor",MIN(AD1145:AD1149),
IF(AND(O1145="Tend. central",Q1145&lt;=0.25),ROUND(AVERAGE(AD1145:AD1149),2),
IF(AND(O1145="Tend. central",Q1145&gt;0.25),ROUND(MEDIAN(AD1145:AD1149),2))))))))</f>
        <v/>
      </c>
      <c r="S1145" s="234" t="str">
        <f t="shared" ref="S1145" si="4067" xml:space="preserve">
IF(T1145&lt;&gt;"Preenchimento correto","",
IF(O1145="","",
IF(P1145="","",
IF(P1145=0,"",
IF(OR(G1145="",R1145=""),"",
G1145*R1145)))))</f>
        <v/>
      </c>
      <c r="T1145" s="236" t="str">
        <f t="shared" ref="T1145" si="4068" xml:space="preserve">
IF(AND(A1145="",B1145="",I1145="",I1146="",I1147="",I1148="",I1149="",K1145="",K1146="",K1147="",K1148="",K1149="",L1145="",L1146="",L1147="",L1148="",L1149="",M1145="",M1146="",M1147="",M1148="",M1149="",O1145=""),"",
IF(A1145="","Preenchimento incompleto: falta informar o ID SEC - B01.01",
IF(AND(A1145&lt;&gt;"",B1145&lt;&gt;"",I1145="",I1146="",I1147="",I1148="",I1149="",K1145="",K1146="",K1147="",K1148="",K1149="",L1145="",L1146="",L1147="",L1148="",L1149="",M1145="",M1146="",M1147="",M1148="",M1149="",O1145=""),"Preenchimento incompleto: item sem nenhuma informação de empresa e preço e fonte de preço e validade do orçamento e modalidade de cálculo - B02.01",
IF(AND(B1145="",OR(I1145&lt;&gt;"",I1146&lt;&gt;"",I1147&lt;&gt;"",I1148&lt;&gt;"",I1149&lt;&gt;"",K1145&lt;&gt;"",K1146&lt;&gt;"",K1147&lt;&gt;"",K1148&lt;&gt;"",K1149&lt;&gt;"",L1145&lt;&gt;"",L1146&lt;&gt;"",L1147&lt;&gt;"",L1148&lt;&gt;"",L1149&lt;&gt;"",M1145&lt;&gt;"",M1146&lt;&gt;"",M1147&lt;&gt;"",M1148&lt;&gt;"",M1149&lt;&gt;"",O1145&lt;&gt;"")),"Erro: há empresa(s) e/ou preço(s) e/ou fonte(s) de preço e/ou validade(s) do orçamento e/ou modalidade de cálculo informados para item inexistente - B03.01",
IF(AND(I1145&lt;&gt;"",OR(K1145="",L1145="",M1145="",O1145="")),"Preenchimento incompleto: empresa sem preço e(ou) fonte de preço e(ou) validade do orçamento e(ou) modalidade de cálculo associados - B04.01",
IF(AND(I1146&lt;&gt;"",OR(K1146="",L1146="",M1146="",O1145="")),"Preenchimento incompleto: empresa sem preço e(ou) fonte de preço e(ou) validade do orçamento e(ou) modalidade de cálculo associados - B04.02",
IF(AND(I1147&lt;&gt;"",OR(K1147="",L1147="",M1147="",O1145="")),"Preenchimento incompleto: empresa sem preço e(ou) fonte de preço e(ou) validade do orçamento e(ou) modalidade de cálculo associados - B04.03",
IF(AND(I1148&lt;&gt;"",OR(K1148="",L1148="",M1148="",O1145="")),"Preenchimento incompleto: empresa sem preço e(ou) fonte de preço e(ou) validade do orçamento e(ou) modalidade de cálculo associados - B04.04",
IF(AND(I1149&lt;&gt;"",OR(K1149="",L1149="",M1149="",O1145="")),"Preenchimento incompleto: empresa sem preço e(ou) fonte de preço e(ou) validade do orçamento e(ou) modalidade de cálculo associados - B04.05",
IF(AND(K1145&lt;&gt;"",OR(I1145="",L1145="",M1145="",O1145="")),"Preenchimento incompleto: preço sem empresa e(ou) fonte do preço associados e(ou) validade do orçamento e(ou) modalidade de cálculo associados - B05.01",
IF(AND(K1146&lt;&gt;"",OR(I1146="",L1146="",M1146="",O1145="")),"Preenchimento incompleto: preço sem empresa e(ou) fonte do preço associados e(ou) validade do orçamento e(ou) modalidade de cálculo associados - B05.02",
IF(AND(K1147&lt;&gt;"",OR(I1147="",L1147="",M1147="",O1145="")),"Preenchimento incompleto: preço sem empresa e(ou) fonte do preço associados e(ou) validade do orçamento e(ou) modalidade de cálculo associados - B05.03",
IF(AND(K1148&lt;&gt;"",OR(I1148="",L1148="",M1148="",O1145="")),"Preenchimento incompleto: preço sem empresa e(ou) fonte do preço associados e(ou) validade do orçamento e(ou) modalidade de cálculo associados - B05.04",
IF(AND(K1149&lt;&gt;"",OR(I1149="",L1149="",M1149="",O1145="")),"Preenchimento incompleto: preço sem empresa e(ou) fonte do preço associados e(ou) validade do orçamento e(ou) modalidade de cálculo associados - B05.05",
IF(AND(L1145&lt;&gt;"",OR(K1145="",I1145="",M1145="",O1145="")),"Preenchimento incompleto: fonte do preço sem empresa e(ou) preço associados e(ou) validade do orçamento e(ou) modalidade de cálculo associados - B06.01",
IF(AND(L1146&lt;&gt;"",OR(K1146="",I1146="",M1146="",O1145="")),"Preenchimento incompleto: fonte do preço sem empresa e(ou) preço associados e(ou) validade do orçamento e(ou) modalidade de cálculo associados - B06.02",
IF(AND(L1147&lt;&gt;"",OR(K1147="",I1147="",M1147="",O1145="")),"Preenchimento incompleto: fonte do preço sem empresa e(ou) preço associados e(ou) validade do orçamento e(ou) modalidade de cálculo associados - B06.03",
IF(AND(L1148&lt;&gt;"",OR(K1148="",I1148="",M1148="",O1145="")),"Preenchimento incompleto: fonte do preço sem empresa e(ou) preço associados e(ou) validade do orçamento e(ou) modalidade de cálculo associados - B06.04",
IF(AND(L1149&lt;&gt;"",OR(K1149="",I1149="",M1149="",O1145="")),"Preenchimento incompleto: fonte do preço sem empresa e(ou) preço associados e(ou) validade do orçamento e(ou) modalidade de cálculo associados - B06.05",
IF(AND(M1145&lt;&gt;"",OR(K1145="",I1145="",L1145="",O1145="")),"Preenchimento incompleto: validade do orçamento sem empresa e(ou) preço associados e(ou) fonte do preço e(ou) modalidade de cálculo associados - B07.01",
IF(AND(M1146&lt;&gt;"",OR(K1146="",I1146="",L1146="",O1145="")),"Preenchimento incompleto: validade do orçamento sem empresa e(ou) preço associados e(ou) fonte do preço e(ou) modalidade de cálculo associados - B07.02",
IF(AND(M1147&lt;&gt;"",OR(K1147="",I1147="",L1147="",O1145="")),"Preenchimento incompleto: validade do orçamento sem empresa e(ou) preço associados e(ou) fonte do preço e(ou) modalidade de cálculo associados - B07.03",
IF(AND(M1148&lt;&gt;"",OR(K1148="",I1148="",L1148="",O1145="")),"Preenchimento incompleto: validade do orçamento sem empresa e(ou) preço associados e(ou) fonte do preço e(ou) modalidade de cálculo associados - B07.04",
IF(AND(M1149&lt;&gt;"",OR(K1149="",I1149="",L1149="",O1145="")),"Preenchimento incompleto: validade do orçamento sem empresa e(ou) preço associados e(ou) fonte do preço e(ou) modalidade de cálculo associados - B07.05",
IF(O1145="","Preenchimento incompleto: modalidade de cálculo não informada - B08.01",
IF(V1145="Erro: há repetição de empresa de mídia especializada para o item sendo precificado - B09.01a05","Erro: há repetição de empresa de mídia especializada para o item sendo precificado - B09.01a05",
IF(W1145="Erro: há repetição de empresa de orçamento de empresa para o item sendo precificado - B10.01a05","Erro: há repetição de empresa de orçamento de empresa para o item sendo precificado - B10.01a05",
IF(X1145="Erro: a fonte de preços informada é incompatível com compras governamentais - B11.01a05","Erro: a fonte de preços informada é incompatível com compras governamentais - B11.01a05",
IF(Y1145="Erro: a fonte de preços informada é incompatível com compras governamentais - B12.01a05","Erro: a fonte de preços informada é incompatível com compras governamentais - B12.01a05",
IF(Z1145="Erro: há linhas sendo puladas - B13.01a04","Erro: há linhas sendo puladas - B13.01a04",
IF(AA1145="Erro: há linhas sendo puladas - B14.01a05","Erro: há linhas sendo puladas - B14.01a05",
IF(AB1145="Erro: há linhas sendo puladas - B15.01a05","Erro: há linhas sendo puladas - B15.01a05",
IF(AC1145="Erro: há linhas sendo puladas - B16.01a05","Erro: há linhas sendo puladas - B16.01a05",
IF(AND(P1145&lt;&gt;"",P1145=0),"Preenchimento incompleto: número de propostas válidas igual a zero - B17.01",
"Preenchimento correto"))))))))))))))))))))))))))))))))))</f>
        <v/>
      </c>
      <c r="U1145" s="23"/>
      <c r="V1145" s="121" t="str">
        <f t="shared" ref="V1145" si="4069" xml:space="preserve">
IF(COUNTIFS(I1145:I1149,I1145,L1145:L1149,"=Mídia especializada")&gt;1,"Erro: há repetição de empresa de mídia especializada para o item sendo precificado - B09.01a05",
IF(COUNTIFS(I1145:I1149,I1146,L1145:L1149,"=Mídia especializada")&gt;1,"Erro: há repetição de empresa de mídia especializada para o item sendo precificado - B09.01a05",
IF(COUNTIFS(I1145:I1149,I1147,L1145:L1149,"=Mídia especializada")&gt;1,"Erro: há repetição de empresa de mídia especializada para o item sendo precificado - B09.01a05",
IF(COUNTIFS(I1145:I1149,I1148,L1145:L1149,"=Mídia especializada")&gt;1,"Erro: há repetição de empresa de mídia especializada para o item sendo precificado - B09.01a05",
IF(COUNTIFS(I1145:I1149,I1149,L1145:L1149,"=Mídia especializada")&gt;1,"Erro: há repetição de empresa de mídia especializada para o item sendo precificado - B09.01a05",
"***")))))</f>
        <v>***</v>
      </c>
      <c r="W1145" s="119" t="str">
        <f t="shared" ref="W1145" si="4070" xml:space="preserve">
IF(COUNTIFS(I1145:I1149,I1145,L1145:L1149,"=Orçamento de empresa")&gt;1,"Erro: há repetição de empresa de orçamento de empresa para o item sendo precificado - B10.01a05",
IF(COUNTIFS(I1145:I1149,I1146,L1145:L1149,"=Orçamento de empresa")&gt;1,"Erro: há repetição de empresa de orçamento de empresa para o item sendo precificado - B10.01a05",
IF(COUNTIFS(I1145:I1149,I1147,L1145:L1149,"=Orçamento de empresa")&gt;1,"Erro: há repetição de empresa de orçamento de empresa para o item sendo precificado - B10.01a05",
IF(COUNTIFS(I1145:I1149,I1148,L1145:L1149,"=Orçamento de empresa")&gt;1,"Erro: há repetição de empresa de orçamento de empresa para o item sendo precificado - B10.01a05",
IF(COUNTIFS(I1145:I1149,I1149,L1145:L1149,"=Orçamento de empresa")&gt;1,"Erro: há repetição de empresa de orçamento de empresa para o item sendo precificado - B10.01a05",
"***")))))</f>
        <v>***</v>
      </c>
      <c r="X1145" s="119" t="str">
        <f t="shared" ref="X1145" si="4071" xml:space="preserve">
IF(AND(I1145="Compras governamentais",K1145&lt;&gt;"",L1145="Orçamento de empresa"),"Erro: a fonte de preços informada é incompatível com compras governamentais - B11.01a05",
IF(AND(I1146="Compras governamentais",K1146&lt;&gt;"",L1146="Orçamento de empresa"),"Erro: a fonte de preços informada é incompatível com compras governamentais - B11.01a05",
IF(AND(I1147="Compras governamentais",K1147&lt;&gt;"",L1147="Orçamento de empresa"),"Erro: a fonte de preços informada é incompatível com compras governamentais - B11.01a05",
IF(AND(I1148="Compras governamentais",K1148&lt;&gt;"",L1148="Orçamento de empresa"),"Erro: a fonte de preços informada é incompatível com compras governamentais - B11.01a05",
IF(AND(I1149="Compras governamentais",K1149&lt;&gt;"",L1149="Orçamento de empresa"),"Erro: a fonte de preços informada é incompatível com compras governamentais - B11.01a05",
"***")))))</f>
        <v>***</v>
      </c>
      <c r="Y1145" s="119" t="str">
        <f t="shared" ref="Y1145" si="4072" xml:space="preserve">
IF(AND(I1145="Compras governamentais",K1145&lt;&gt;"",L1145="Mídia especializada"),"Erro: a fonte de preços informada é incompatível com compras governamentais - B12.01a05",
IF(AND(I1146="Compras governamentais",K1146&lt;&gt;"",L1146="Mídia especializada"),"Erro: a fonte de preços informada é incompatível com compras governamentais - B12.01a05",
IF(AND(I1147="Compras governamentais",K1147&lt;&gt;"",L1147="Mídia especializada"),"Erro: a fonte de preços informada é incompatível com compras governamentais - B12.01a05",
IF(AND(I1148="Compras governamentais",K1148&lt;&gt;"",L1148="Mídia especializada"),"Erro: a fonte de preços informada é incompatível com compras governamentais - B12.01a05",
IF(AND(I1149="Compras governamentais",K1149&lt;&gt;"",L1149="Mídia especializada"),"Erro: a fonte de preços informada é incompatível com compras governamentais - B12.01a05",
"***")))))</f>
        <v>***</v>
      </c>
      <c r="Z1145" s="119" t="str">
        <f t="shared" ref="Z1145" si="4073" xml:space="preserve">
IF(AND(I1146&lt;&gt;"",OR(I1145="")),"Erro: há linhas sendo puladas - B13.01a04",
IF(AND(I1147&lt;&gt;"",OR(I1145="",I1146="")),"Erro: há linhas sendo puladas - B13.01a04",
IF(AND(I1148&lt;&gt;"",OR(I1145="",I1146="",I1147="")),"Erro: há linhas sendo puladas - B13.01a04",
IF(AND(I1149&lt;&gt;"",OR(I1145="",I1146="",I1147="",I1148="")),"Erro: há linhas sendo puladas - B13.01a04",
"***"))))</f>
        <v>***</v>
      </c>
      <c r="AA1145" s="119" t="str">
        <f t="shared" ref="AA1145" si="4074" xml:space="preserve">
IF(AND(K1146&lt;&gt;"",OR(K1145="")),"Erro: há linhas sendo puladas - B14.01a05",
IF(AND(K1147&lt;&gt;"",OR(K1145="",K1146="")),"Erro: há linhas sendo puladas - B14.01a05",
IF(AND(K1148&lt;&gt;"",OR(K1145="",K1146="",K1147="")),"Erro: há linhas sendo puladas - B14.01a05",
IF(AND(K1149&lt;&gt;"",OR(K1145="",K1146="",K1147="",K1148="")),"Erro: há linhas sendo puladas - B14.01a05",
"***"))))</f>
        <v>***</v>
      </c>
      <c r="AB1145" s="119" t="str">
        <f t="shared" ref="AB1145" si="4075" xml:space="preserve">
IF(AND(L1146&lt;&gt;"",OR(L1145="")),"Erro: há linhas sendo puladas - B15.01a05",
IF(AND(L1147&lt;&gt;"",OR(L1145="",L1146="")),"Erro: há linhas sendo puladas - B15.01a05",
IF(AND(L1148&lt;&gt;"",OR(L1145="",L1146="",L1147="")),"Erro: há linhas sendo puladas - B15.01a05",
IF(AND(L1149&lt;&gt;"",OR(L1145="",L1146="",L1147="",L1148="")),"Erro: há linhas sendo puladas - B15.01a05",
"***"))))</f>
        <v>***</v>
      </c>
      <c r="AC1145" s="119" t="str">
        <f t="shared" ref="AC1145" si="4076" xml:space="preserve">
IF(AND(M1146&lt;&gt;"",OR(M1145="")),"Erro: há linhas sendo puladas - B16.01a05",
IF(AND(M1147&lt;&gt;"",OR(M1145="",M1146="")),"Erro: há linhas sendo puladas - B16.01a05",
IF(AND(M1148&lt;&gt;"",OR(M1145="",M1146="",M1147="")),"Erro: há linhas sendo puladas - B16.01a05",
IF(AND(M1149&lt;&gt;"",OR(M1145="",M1146="",M1147="",M1148="")),"Erro: há linhas sendo puladas - B16.01a05",
"***"))))</f>
        <v>***</v>
      </c>
      <c r="AD1145" s="131" t="str">
        <f t="shared" ref="AD1145" si="4077" xml:space="preserve">
IF(T1145&lt;&gt;"Preenchimento correto","",
IF(K1145="","",
IF(M1145="Não válido","",
K1145)))</f>
        <v/>
      </c>
    </row>
    <row r="1146" spans="1:30" ht="15" customHeight="1">
      <c r="A1146" s="291"/>
      <c r="B1146" s="216"/>
      <c r="C1146" s="217"/>
      <c r="D1146" s="218"/>
      <c r="E1146" s="219"/>
      <c r="F1146" s="220"/>
      <c r="G1146" s="221"/>
      <c r="H1146" s="35">
        <v>2</v>
      </c>
      <c r="I1146" s="172"/>
      <c r="J1146" s="36" t="str">
        <f xml:space="preserve">
IF(I1146="","",
VLOOKUP(I1146,'BD EMPRES'!$B$8:$C$507,2,FALSE))</f>
        <v/>
      </c>
      <c r="K1146" s="178"/>
      <c r="L1146" s="179"/>
      <c r="M1146" s="179"/>
      <c r="N1146" s="180"/>
      <c r="O1146" s="223"/>
      <c r="P1146" s="228"/>
      <c r="Q1146" s="230"/>
      <c r="R1146" s="232"/>
      <c r="S1146" s="234"/>
      <c r="T1146" s="236"/>
      <c r="U1146" s="23"/>
      <c r="V1146" s="122"/>
      <c r="W1146" s="118"/>
      <c r="X1146" s="118"/>
      <c r="Y1146" s="118"/>
      <c r="Z1146" s="118"/>
      <c r="AA1146" s="118"/>
      <c r="AB1146" s="118"/>
      <c r="AC1146" s="118"/>
      <c r="AD1146" s="132" t="str">
        <f t="shared" ref="AD1146" si="4078" xml:space="preserve">
IF(T1145&lt;&gt;"Preenchimento correto","",
IF(K1146="","",
IF(M1146="Não válido","",
K1146)))</f>
        <v/>
      </c>
    </row>
    <row r="1147" spans="1:30" ht="15" customHeight="1">
      <c r="A1147" s="291"/>
      <c r="B1147" s="216"/>
      <c r="C1147" s="217"/>
      <c r="D1147" s="218"/>
      <c r="E1147" s="219"/>
      <c r="F1147" s="220"/>
      <c r="G1147" s="221"/>
      <c r="H1147" s="35">
        <v>3</v>
      </c>
      <c r="I1147" s="172"/>
      <c r="J1147" s="36" t="str">
        <f xml:space="preserve">
IF(I1147="","",
VLOOKUP(I1147,'BD EMPRES'!$B$8:$C$507,2,FALSE))</f>
        <v/>
      </c>
      <c r="K1147" s="178"/>
      <c r="L1147" s="179"/>
      <c r="M1147" s="179"/>
      <c r="N1147" s="180"/>
      <c r="O1147" s="223"/>
      <c r="P1147" s="228"/>
      <c r="Q1147" s="230"/>
      <c r="R1147" s="232"/>
      <c r="S1147" s="234"/>
      <c r="T1147" s="236"/>
      <c r="U1147" s="23"/>
      <c r="V1147" s="122"/>
      <c r="W1147" s="118"/>
      <c r="X1147" s="118"/>
      <c r="Y1147" s="118"/>
      <c r="Z1147" s="118"/>
      <c r="AA1147" s="118"/>
      <c r="AB1147" s="118"/>
      <c r="AC1147" s="118"/>
      <c r="AD1147" s="132" t="str">
        <f t="shared" ref="AD1147" si="4079" xml:space="preserve">
IF(T1145&lt;&gt;"Preenchimento correto","",
IF(K1147="","",
IF(M1147="Não válido","",
K1147)))</f>
        <v/>
      </c>
    </row>
    <row r="1148" spans="1:30" ht="15" customHeight="1">
      <c r="A1148" s="291"/>
      <c r="B1148" s="216"/>
      <c r="C1148" s="217"/>
      <c r="D1148" s="218"/>
      <c r="E1148" s="219"/>
      <c r="F1148" s="220"/>
      <c r="G1148" s="221"/>
      <c r="H1148" s="35">
        <v>4</v>
      </c>
      <c r="I1148" s="172"/>
      <c r="J1148" s="36" t="str">
        <f xml:space="preserve">
IF(I1148="","",
VLOOKUP(I1148,'BD EMPRES'!$B$8:$C$507,2,FALSE))</f>
        <v/>
      </c>
      <c r="K1148" s="178"/>
      <c r="L1148" s="179"/>
      <c r="M1148" s="179"/>
      <c r="N1148" s="180"/>
      <c r="O1148" s="223"/>
      <c r="P1148" s="228"/>
      <c r="Q1148" s="230"/>
      <c r="R1148" s="232"/>
      <c r="S1148" s="234"/>
      <c r="T1148" s="236"/>
      <c r="U1148" s="23"/>
      <c r="V1148" s="122"/>
      <c r="W1148" s="118"/>
      <c r="X1148" s="118"/>
      <c r="Y1148" s="118"/>
      <c r="Z1148" s="118"/>
      <c r="AA1148" s="118"/>
      <c r="AB1148" s="118"/>
      <c r="AC1148" s="118"/>
      <c r="AD1148" s="132" t="str">
        <f t="shared" ref="AD1148" si="4080" xml:space="preserve">
IF(T1145&lt;&gt;"Preenchimento correto","",
IF(K1148="","",
IF(M1148="Não válido","",
K1148)))</f>
        <v/>
      </c>
    </row>
    <row r="1149" spans="1:30" ht="15" customHeight="1">
      <c r="A1149" s="292"/>
      <c r="B1149" s="216"/>
      <c r="C1149" s="217"/>
      <c r="D1149" s="218"/>
      <c r="E1149" s="219"/>
      <c r="F1149" s="220"/>
      <c r="G1149" s="221"/>
      <c r="H1149" s="37">
        <v>5</v>
      </c>
      <c r="I1149" s="172"/>
      <c r="J1149" s="38" t="str">
        <f xml:space="preserve">
IF(I1149="","",
VLOOKUP(I1149,'BD EMPRES'!$B$8:$C$507,2,FALSE))</f>
        <v/>
      </c>
      <c r="K1149" s="183"/>
      <c r="L1149" s="181"/>
      <c r="M1149" s="181"/>
      <c r="N1149" s="182"/>
      <c r="O1149" s="224"/>
      <c r="P1149" s="228"/>
      <c r="Q1149" s="230"/>
      <c r="R1149" s="232"/>
      <c r="S1149" s="234"/>
      <c r="T1149" s="236"/>
      <c r="U1149" s="23"/>
      <c r="V1149" s="133"/>
      <c r="W1149" s="134"/>
      <c r="X1149" s="134"/>
      <c r="Y1149" s="134"/>
      <c r="Z1149" s="134"/>
      <c r="AA1149" s="134"/>
      <c r="AB1149" s="134"/>
      <c r="AC1149" s="134"/>
      <c r="AD1149" s="135" t="str">
        <f t="shared" ref="AD1149" si="4081" xml:space="preserve">
IF(T1145&gt;"Preenchimento correto","",
IF(K1149="","",
IF(M1149="Não válido","",
K1149)))</f>
        <v/>
      </c>
    </row>
    <row r="1150" spans="1:30" ht="15" customHeight="1">
      <c r="A1150" s="290"/>
      <c r="B1150" s="216" t="str">
        <f>IF(OR('BD ITEM'!$Q240&lt;&gt;"Preenchimento correto"),"",'BD ITEM'!B240)</f>
        <v/>
      </c>
      <c r="C1150" s="217" t="str">
        <f>IF(OR('BD ITEM'!$Q240&lt;&gt;"Preenchimento correto"),"",'BD ITEM'!C240)</f>
        <v/>
      </c>
      <c r="D1150" s="218" t="str">
        <f>IF(OR('BD ITEM'!$Q240&lt;&gt;"Preenchimento correto"),"",'BD ITEM'!D240)</f>
        <v/>
      </c>
      <c r="E1150" s="219" t="str">
        <f>IF(OR('BD ITEM'!$Q240&lt;&gt;"Preenchimento correto"),"",'BD ITEM'!J240)</f>
        <v/>
      </c>
      <c r="F1150" s="220" t="str">
        <f>IF(OR('BD ITEM'!$Q240&lt;&gt;"Preenchimento correto"),"",'BD ITEM'!K240)</f>
        <v/>
      </c>
      <c r="G1150" s="221" t="str">
        <f>IF(OR('BD ITEM'!$Q240&lt;&gt;"Preenchimento correto"),"",'BD ITEM'!L240)</f>
        <v/>
      </c>
      <c r="H1150" s="39">
        <v>1</v>
      </c>
      <c r="I1150" s="173"/>
      <c r="J1150" s="34" t="str">
        <f xml:space="preserve">
IF(I1150="","",
VLOOKUP(I1150,'BD EMPRES'!$B$8:$C$507,2,FALSE))</f>
        <v/>
      </c>
      <c r="K1150" s="175"/>
      <c r="L1150" s="176"/>
      <c r="M1150" s="176"/>
      <c r="N1150" s="177"/>
      <c r="O1150" s="222"/>
      <c r="P1150" s="228" t="str">
        <f t="shared" ref="P1150" si="4082" xml:space="preserve">
IF(AND(K1150="",K1151="",K1152="",K1153="",K1154=""),"",
COUNTIFS(K1150:K1154,"&lt;&gt;""",M1150:M1154,"=Válido"))</f>
        <v/>
      </c>
      <c r="Q1150" s="230" t="str">
        <f t="shared" ref="Q1150" si="4083" xml:space="preserve">
IF(T1150&lt;&gt;"Preenchimento correto","",
IF(P1150=1,0,
IF(P1150=0,"",
IF(P1150="","",
ROUND(_xlfn.STDEV.S(AD1150:AD1154)/AVERAGE(AD1150:AD1154),4)))))</f>
        <v/>
      </c>
      <c r="R1150" s="232" t="str">
        <f t="shared" ref="R1150" si="4084" xml:space="preserve">
IF(T1150&lt;&gt;"Preenchimento correto","",
IF(P1150="","",
IF(P1150=0,"",
IF(O1150="","",
IF(O1150="Menor valor",MIN(AD1150:AD1154),
IF(AND(O1150="Tend. central",Q1150&lt;=0.25),ROUND(AVERAGE(AD1150:AD1154),2),
IF(AND(O1150="Tend. central",Q1150&gt;0.25),ROUND(MEDIAN(AD1150:AD1154),2))))))))</f>
        <v/>
      </c>
      <c r="S1150" s="234" t="str">
        <f t="shared" ref="S1150" si="4085" xml:space="preserve">
IF(T1150&lt;&gt;"Preenchimento correto","",
IF(O1150="","",
IF(P1150="","",
IF(P1150=0,"",
IF(OR(G1150="",R1150=""),"",
G1150*R1150)))))</f>
        <v/>
      </c>
      <c r="T1150" s="236" t="str">
        <f t="shared" ref="T1150" si="4086" xml:space="preserve">
IF(AND(A1150="",B1150="",I1150="",I1151="",I1152="",I1153="",I1154="",K1150="",K1151="",K1152="",K1153="",K1154="",L1150="",L1151="",L1152="",L1153="",L1154="",M1150="",M1151="",M1152="",M1153="",M1154="",O1150=""),"",
IF(A1150="","Preenchimento incompleto: falta informar o ID SEC - B01.01",
IF(AND(A1150&lt;&gt;"",B1150&lt;&gt;"",I1150="",I1151="",I1152="",I1153="",I1154="",K1150="",K1151="",K1152="",K1153="",K1154="",L1150="",L1151="",L1152="",L1153="",L1154="",M1150="",M1151="",M1152="",M1153="",M1154="",O1150=""),"Preenchimento incompleto: item sem nenhuma informação de empresa e preço e fonte de preço e validade do orçamento e modalidade de cálculo - B02.01",
IF(AND(B1150="",OR(I1150&lt;&gt;"",I1151&lt;&gt;"",I1152&lt;&gt;"",I1153&lt;&gt;"",I1154&lt;&gt;"",K1150&lt;&gt;"",K1151&lt;&gt;"",K1152&lt;&gt;"",K1153&lt;&gt;"",K1154&lt;&gt;"",L1150&lt;&gt;"",L1151&lt;&gt;"",L1152&lt;&gt;"",L1153&lt;&gt;"",L1154&lt;&gt;"",M1150&lt;&gt;"",M1151&lt;&gt;"",M1152&lt;&gt;"",M1153&lt;&gt;"",M1154&lt;&gt;"",O1150&lt;&gt;"")),"Erro: há empresa(s) e/ou preço(s) e/ou fonte(s) de preço e/ou validade(s) do orçamento e/ou modalidade de cálculo informados para item inexistente - B03.01",
IF(AND(I1150&lt;&gt;"",OR(K1150="",L1150="",M1150="",O1150="")),"Preenchimento incompleto: empresa sem preço e(ou) fonte de preço e(ou) validade do orçamento e(ou) modalidade de cálculo associados - B04.01",
IF(AND(I1151&lt;&gt;"",OR(K1151="",L1151="",M1151="",O1150="")),"Preenchimento incompleto: empresa sem preço e(ou) fonte de preço e(ou) validade do orçamento e(ou) modalidade de cálculo associados - B04.02",
IF(AND(I1152&lt;&gt;"",OR(K1152="",L1152="",M1152="",O1150="")),"Preenchimento incompleto: empresa sem preço e(ou) fonte de preço e(ou) validade do orçamento e(ou) modalidade de cálculo associados - B04.03",
IF(AND(I1153&lt;&gt;"",OR(K1153="",L1153="",M1153="",O1150="")),"Preenchimento incompleto: empresa sem preço e(ou) fonte de preço e(ou) validade do orçamento e(ou) modalidade de cálculo associados - B04.04",
IF(AND(I1154&lt;&gt;"",OR(K1154="",L1154="",M1154="",O1150="")),"Preenchimento incompleto: empresa sem preço e(ou) fonte de preço e(ou) validade do orçamento e(ou) modalidade de cálculo associados - B04.05",
IF(AND(K1150&lt;&gt;"",OR(I1150="",L1150="",M1150="",O1150="")),"Preenchimento incompleto: preço sem empresa e(ou) fonte do preço associados e(ou) validade do orçamento e(ou) modalidade de cálculo associados - B05.01",
IF(AND(K1151&lt;&gt;"",OR(I1151="",L1151="",M1151="",O1150="")),"Preenchimento incompleto: preço sem empresa e(ou) fonte do preço associados e(ou) validade do orçamento e(ou) modalidade de cálculo associados - B05.02",
IF(AND(K1152&lt;&gt;"",OR(I1152="",L1152="",M1152="",O1150="")),"Preenchimento incompleto: preço sem empresa e(ou) fonte do preço associados e(ou) validade do orçamento e(ou) modalidade de cálculo associados - B05.03",
IF(AND(K1153&lt;&gt;"",OR(I1153="",L1153="",M1153="",O1150="")),"Preenchimento incompleto: preço sem empresa e(ou) fonte do preço associados e(ou) validade do orçamento e(ou) modalidade de cálculo associados - B05.04",
IF(AND(K1154&lt;&gt;"",OR(I1154="",L1154="",M1154="",O1150="")),"Preenchimento incompleto: preço sem empresa e(ou) fonte do preço associados e(ou) validade do orçamento e(ou) modalidade de cálculo associados - B05.05",
IF(AND(L1150&lt;&gt;"",OR(K1150="",I1150="",M1150="",O1150="")),"Preenchimento incompleto: fonte do preço sem empresa e(ou) preço associados e(ou) validade do orçamento e(ou) modalidade de cálculo associados - B06.01",
IF(AND(L1151&lt;&gt;"",OR(K1151="",I1151="",M1151="",O1150="")),"Preenchimento incompleto: fonte do preço sem empresa e(ou) preço associados e(ou) validade do orçamento e(ou) modalidade de cálculo associados - B06.02",
IF(AND(L1152&lt;&gt;"",OR(K1152="",I1152="",M1152="",O1150="")),"Preenchimento incompleto: fonte do preço sem empresa e(ou) preço associados e(ou) validade do orçamento e(ou) modalidade de cálculo associados - B06.03",
IF(AND(L1153&lt;&gt;"",OR(K1153="",I1153="",M1153="",O1150="")),"Preenchimento incompleto: fonte do preço sem empresa e(ou) preço associados e(ou) validade do orçamento e(ou) modalidade de cálculo associados - B06.04",
IF(AND(L1154&lt;&gt;"",OR(K1154="",I1154="",M1154="",O1150="")),"Preenchimento incompleto: fonte do preço sem empresa e(ou) preço associados e(ou) validade do orçamento e(ou) modalidade de cálculo associados - B06.05",
IF(AND(M1150&lt;&gt;"",OR(K1150="",I1150="",L1150="",O1150="")),"Preenchimento incompleto: validade do orçamento sem empresa e(ou) preço associados e(ou) fonte do preço e(ou) modalidade de cálculo associados - B07.01",
IF(AND(M1151&lt;&gt;"",OR(K1151="",I1151="",L1151="",O1150="")),"Preenchimento incompleto: validade do orçamento sem empresa e(ou) preço associados e(ou) fonte do preço e(ou) modalidade de cálculo associados - B07.02",
IF(AND(M1152&lt;&gt;"",OR(K1152="",I1152="",L1152="",O1150="")),"Preenchimento incompleto: validade do orçamento sem empresa e(ou) preço associados e(ou) fonte do preço e(ou) modalidade de cálculo associados - B07.03",
IF(AND(M1153&lt;&gt;"",OR(K1153="",I1153="",L1153="",O1150="")),"Preenchimento incompleto: validade do orçamento sem empresa e(ou) preço associados e(ou) fonte do preço e(ou) modalidade de cálculo associados - B07.04",
IF(AND(M1154&lt;&gt;"",OR(K1154="",I1154="",L1154="",O1150="")),"Preenchimento incompleto: validade do orçamento sem empresa e(ou) preço associados e(ou) fonte do preço e(ou) modalidade de cálculo associados - B07.05",
IF(O1150="","Preenchimento incompleto: modalidade de cálculo não informada - B08.01",
IF(V1150="Erro: há repetição de empresa de mídia especializada para o item sendo precificado - B09.01a05","Erro: há repetição de empresa de mídia especializada para o item sendo precificado - B09.01a05",
IF(W1150="Erro: há repetição de empresa de orçamento de empresa para o item sendo precificado - B10.01a05","Erro: há repetição de empresa de orçamento de empresa para o item sendo precificado - B10.01a05",
IF(X1150="Erro: a fonte de preços informada é incompatível com compras governamentais - B11.01a05","Erro: a fonte de preços informada é incompatível com compras governamentais - B11.01a05",
IF(Y1150="Erro: a fonte de preços informada é incompatível com compras governamentais - B12.01a05","Erro: a fonte de preços informada é incompatível com compras governamentais - B12.01a05",
IF(Z1150="Erro: há linhas sendo puladas - B13.01a04","Erro: há linhas sendo puladas - B13.01a04",
IF(AA1150="Erro: há linhas sendo puladas - B14.01a05","Erro: há linhas sendo puladas - B14.01a05",
IF(AB1150="Erro: há linhas sendo puladas - B15.01a05","Erro: há linhas sendo puladas - B15.01a05",
IF(AC1150="Erro: há linhas sendo puladas - B16.01a05","Erro: há linhas sendo puladas - B16.01a05",
IF(AND(P1150&lt;&gt;"",P1150=0),"Preenchimento incompleto: número de propostas válidas igual a zero - B17.01",
"Preenchimento correto"))))))))))))))))))))))))))))))))))</f>
        <v/>
      </c>
      <c r="U1150" s="23"/>
      <c r="V1150" s="121" t="str">
        <f t="shared" ref="V1150" si="4087" xml:space="preserve">
IF(COUNTIFS(I1150:I1154,I1150,L1150:L1154,"=Mídia especializada")&gt;1,"Erro: há repetição de empresa de mídia especializada para o item sendo precificado - B09.01a05",
IF(COUNTIFS(I1150:I1154,I1151,L1150:L1154,"=Mídia especializada")&gt;1,"Erro: há repetição de empresa de mídia especializada para o item sendo precificado - B09.01a05",
IF(COUNTIFS(I1150:I1154,I1152,L1150:L1154,"=Mídia especializada")&gt;1,"Erro: há repetição de empresa de mídia especializada para o item sendo precificado - B09.01a05",
IF(COUNTIFS(I1150:I1154,I1153,L1150:L1154,"=Mídia especializada")&gt;1,"Erro: há repetição de empresa de mídia especializada para o item sendo precificado - B09.01a05",
IF(COUNTIFS(I1150:I1154,I1154,L1150:L1154,"=Mídia especializada")&gt;1,"Erro: há repetição de empresa de mídia especializada para o item sendo precificado - B09.01a05",
"***")))))</f>
        <v>***</v>
      </c>
      <c r="W1150" s="119" t="str">
        <f t="shared" ref="W1150" si="4088" xml:space="preserve">
IF(COUNTIFS(I1150:I1154,I1150,L1150:L1154,"=Orçamento de empresa")&gt;1,"Erro: há repetição de empresa de orçamento de empresa para o item sendo precificado - B10.01a05",
IF(COUNTIFS(I1150:I1154,I1151,L1150:L1154,"=Orçamento de empresa")&gt;1,"Erro: há repetição de empresa de orçamento de empresa para o item sendo precificado - B10.01a05",
IF(COUNTIFS(I1150:I1154,I1152,L1150:L1154,"=Orçamento de empresa")&gt;1,"Erro: há repetição de empresa de orçamento de empresa para o item sendo precificado - B10.01a05",
IF(COUNTIFS(I1150:I1154,I1153,L1150:L1154,"=Orçamento de empresa")&gt;1,"Erro: há repetição de empresa de orçamento de empresa para o item sendo precificado - B10.01a05",
IF(COUNTIFS(I1150:I1154,I1154,L1150:L1154,"=Orçamento de empresa")&gt;1,"Erro: há repetição de empresa de orçamento de empresa para o item sendo precificado - B10.01a05",
"***")))))</f>
        <v>***</v>
      </c>
      <c r="X1150" s="119" t="str">
        <f t="shared" ref="X1150" si="4089" xml:space="preserve">
IF(AND(I1150="Compras governamentais",K1150&lt;&gt;"",L1150="Orçamento de empresa"),"Erro: a fonte de preços informada é incompatível com compras governamentais - B11.01a05",
IF(AND(I1151="Compras governamentais",K1151&lt;&gt;"",L1151="Orçamento de empresa"),"Erro: a fonte de preços informada é incompatível com compras governamentais - B11.01a05",
IF(AND(I1152="Compras governamentais",K1152&lt;&gt;"",L1152="Orçamento de empresa"),"Erro: a fonte de preços informada é incompatível com compras governamentais - B11.01a05",
IF(AND(I1153="Compras governamentais",K1153&lt;&gt;"",L1153="Orçamento de empresa"),"Erro: a fonte de preços informada é incompatível com compras governamentais - B11.01a05",
IF(AND(I1154="Compras governamentais",K1154&lt;&gt;"",L1154="Orçamento de empresa"),"Erro: a fonte de preços informada é incompatível com compras governamentais - B11.01a05",
"***")))))</f>
        <v>***</v>
      </c>
      <c r="Y1150" s="119" t="str">
        <f t="shared" ref="Y1150" si="4090" xml:space="preserve">
IF(AND(I1150="Compras governamentais",K1150&lt;&gt;"",L1150="Mídia especializada"),"Erro: a fonte de preços informada é incompatível com compras governamentais - B12.01a05",
IF(AND(I1151="Compras governamentais",K1151&lt;&gt;"",L1151="Mídia especializada"),"Erro: a fonte de preços informada é incompatível com compras governamentais - B12.01a05",
IF(AND(I1152="Compras governamentais",K1152&lt;&gt;"",L1152="Mídia especializada"),"Erro: a fonte de preços informada é incompatível com compras governamentais - B12.01a05",
IF(AND(I1153="Compras governamentais",K1153&lt;&gt;"",L1153="Mídia especializada"),"Erro: a fonte de preços informada é incompatível com compras governamentais - B12.01a05",
IF(AND(I1154="Compras governamentais",K1154&lt;&gt;"",L1154="Mídia especializada"),"Erro: a fonte de preços informada é incompatível com compras governamentais - B12.01a05",
"***")))))</f>
        <v>***</v>
      </c>
      <c r="Z1150" s="119" t="str">
        <f t="shared" ref="Z1150" si="4091" xml:space="preserve">
IF(AND(I1151&lt;&gt;"",OR(I1150="")),"Erro: há linhas sendo puladas - B13.01a04",
IF(AND(I1152&lt;&gt;"",OR(I1150="",I1151="")),"Erro: há linhas sendo puladas - B13.01a04",
IF(AND(I1153&lt;&gt;"",OR(I1150="",I1151="",I1152="")),"Erro: há linhas sendo puladas - B13.01a04",
IF(AND(I1154&lt;&gt;"",OR(I1150="",I1151="",I1152="",I1153="")),"Erro: há linhas sendo puladas - B13.01a04",
"***"))))</f>
        <v>***</v>
      </c>
      <c r="AA1150" s="119" t="str">
        <f t="shared" ref="AA1150" si="4092" xml:space="preserve">
IF(AND(K1151&lt;&gt;"",OR(K1150="")),"Erro: há linhas sendo puladas - B14.01a05",
IF(AND(K1152&lt;&gt;"",OR(K1150="",K1151="")),"Erro: há linhas sendo puladas - B14.01a05",
IF(AND(K1153&lt;&gt;"",OR(K1150="",K1151="",K1152="")),"Erro: há linhas sendo puladas - B14.01a05",
IF(AND(K1154&lt;&gt;"",OR(K1150="",K1151="",K1152="",K1153="")),"Erro: há linhas sendo puladas - B14.01a05",
"***"))))</f>
        <v>***</v>
      </c>
      <c r="AB1150" s="119" t="str">
        <f t="shared" ref="AB1150" si="4093" xml:space="preserve">
IF(AND(L1151&lt;&gt;"",OR(L1150="")),"Erro: há linhas sendo puladas - B15.01a05",
IF(AND(L1152&lt;&gt;"",OR(L1150="",L1151="")),"Erro: há linhas sendo puladas - B15.01a05",
IF(AND(L1153&lt;&gt;"",OR(L1150="",L1151="",L1152="")),"Erro: há linhas sendo puladas - B15.01a05",
IF(AND(L1154&lt;&gt;"",OR(L1150="",L1151="",L1152="",L1153="")),"Erro: há linhas sendo puladas - B15.01a05",
"***"))))</f>
        <v>***</v>
      </c>
      <c r="AC1150" s="119" t="str">
        <f t="shared" ref="AC1150" si="4094" xml:space="preserve">
IF(AND(M1151&lt;&gt;"",OR(M1150="")),"Erro: há linhas sendo puladas - B16.01a05",
IF(AND(M1152&lt;&gt;"",OR(M1150="",M1151="")),"Erro: há linhas sendo puladas - B16.01a05",
IF(AND(M1153&lt;&gt;"",OR(M1150="",M1151="",M1152="")),"Erro: há linhas sendo puladas - B16.01a05",
IF(AND(M1154&lt;&gt;"",OR(M1150="",M1151="",M1152="",M1153="")),"Erro: há linhas sendo puladas - B16.01a05",
"***"))))</f>
        <v>***</v>
      </c>
      <c r="AD1150" s="131" t="str">
        <f t="shared" ref="AD1150" si="4095" xml:space="preserve">
IF(T1150&lt;&gt;"Preenchimento correto","",
IF(K1150="","",
IF(M1150="Não válido","",
K1150)))</f>
        <v/>
      </c>
    </row>
    <row r="1151" spans="1:30" ht="15" customHeight="1">
      <c r="A1151" s="291"/>
      <c r="B1151" s="216"/>
      <c r="C1151" s="217"/>
      <c r="D1151" s="218"/>
      <c r="E1151" s="219"/>
      <c r="F1151" s="220"/>
      <c r="G1151" s="221"/>
      <c r="H1151" s="35">
        <v>2</v>
      </c>
      <c r="I1151" s="172"/>
      <c r="J1151" s="36" t="str">
        <f xml:space="preserve">
IF(I1151="","",
VLOOKUP(I1151,'BD EMPRES'!$B$8:$C$507,2,FALSE))</f>
        <v/>
      </c>
      <c r="K1151" s="178"/>
      <c r="L1151" s="179"/>
      <c r="M1151" s="179"/>
      <c r="N1151" s="180"/>
      <c r="O1151" s="223"/>
      <c r="P1151" s="228"/>
      <c r="Q1151" s="230"/>
      <c r="R1151" s="232"/>
      <c r="S1151" s="234"/>
      <c r="T1151" s="236"/>
      <c r="U1151" s="23"/>
      <c r="V1151" s="122"/>
      <c r="W1151" s="118"/>
      <c r="X1151" s="118"/>
      <c r="Y1151" s="118"/>
      <c r="Z1151" s="118"/>
      <c r="AA1151" s="118"/>
      <c r="AB1151" s="118"/>
      <c r="AC1151" s="118"/>
      <c r="AD1151" s="132" t="str">
        <f t="shared" ref="AD1151" si="4096" xml:space="preserve">
IF(T1150&lt;&gt;"Preenchimento correto","",
IF(K1151="","",
IF(M1151="Não válido","",
K1151)))</f>
        <v/>
      </c>
    </row>
    <row r="1152" spans="1:30" ht="15" customHeight="1">
      <c r="A1152" s="291"/>
      <c r="B1152" s="216"/>
      <c r="C1152" s="217"/>
      <c r="D1152" s="218"/>
      <c r="E1152" s="219"/>
      <c r="F1152" s="220"/>
      <c r="G1152" s="221"/>
      <c r="H1152" s="35">
        <v>3</v>
      </c>
      <c r="I1152" s="172"/>
      <c r="J1152" s="36" t="str">
        <f xml:space="preserve">
IF(I1152="","",
VLOOKUP(I1152,'BD EMPRES'!$B$8:$C$507,2,FALSE))</f>
        <v/>
      </c>
      <c r="K1152" s="178"/>
      <c r="L1152" s="179"/>
      <c r="M1152" s="179"/>
      <c r="N1152" s="180"/>
      <c r="O1152" s="223"/>
      <c r="P1152" s="228"/>
      <c r="Q1152" s="230"/>
      <c r="R1152" s="232"/>
      <c r="S1152" s="234"/>
      <c r="T1152" s="236"/>
      <c r="U1152" s="23"/>
      <c r="V1152" s="122"/>
      <c r="W1152" s="118"/>
      <c r="X1152" s="118"/>
      <c r="Y1152" s="118"/>
      <c r="Z1152" s="118"/>
      <c r="AA1152" s="118"/>
      <c r="AB1152" s="118"/>
      <c r="AC1152" s="118"/>
      <c r="AD1152" s="132" t="str">
        <f t="shared" ref="AD1152" si="4097" xml:space="preserve">
IF(T1150&lt;&gt;"Preenchimento correto","",
IF(K1152="","",
IF(M1152="Não válido","",
K1152)))</f>
        <v/>
      </c>
    </row>
    <row r="1153" spans="1:30" ht="15" customHeight="1">
      <c r="A1153" s="291"/>
      <c r="B1153" s="216"/>
      <c r="C1153" s="217"/>
      <c r="D1153" s="218"/>
      <c r="E1153" s="219"/>
      <c r="F1153" s="220"/>
      <c r="G1153" s="221"/>
      <c r="H1153" s="35">
        <v>4</v>
      </c>
      <c r="I1153" s="172"/>
      <c r="J1153" s="36" t="str">
        <f xml:space="preserve">
IF(I1153="","",
VLOOKUP(I1153,'BD EMPRES'!$B$8:$C$507,2,FALSE))</f>
        <v/>
      </c>
      <c r="K1153" s="178"/>
      <c r="L1153" s="179"/>
      <c r="M1153" s="179"/>
      <c r="N1153" s="180"/>
      <c r="O1153" s="223"/>
      <c r="P1153" s="228"/>
      <c r="Q1153" s="230"/>
      <c r="R1153" s="232"/>
      <c r="S1153" s="234"/>
      <c r="T1153" s="236"/>
      <c r="U1153" s="23"/>
      <c r="V1153" s="122"/>
      <c r="W1153" s="118"/>
      <c r="X1153" s="118"/>
      <c r="Y1153" s="118"/>
      <c r="Z1153" s="118"/>
      <c r="AA1153" s="118"/>
      <c r="AB1153" s="118"/>
      <c r="AC1153" s="118"/>
      <c r="AD1153" s="132" t="str">
        <f t="shared" ref="AD1153" si="4098" xml:space="preserve">
IF(T1150&lt;&gt;"Preenchimento correto","",
IF(K1153="","",
IF(M1153="Não válido","",
K1153)))</f>
        <v/>
      </c>
    </row>
    <row r="1154" spans="1:30" ht="15" customHeight="1">
      <c r="A1154" s="292"/>
      <c r="B1154" s="216"/>
      <c r="C1154" s="217"/>
      <c r="D1154" s="218"/>
      <c r="E1154" s="219"/>
      <c r="F1154" s="220"/>
      <c r="G1154" s="221"/>
      <c r="H1154" s="37">
        <v>5</v>
      </c>
      <c r="I1154" s="172"/>
      <c r="J1154" s="38" t="str">
        <f xml:space="preserve">
IF(I1154="","",
VLOOKUP(I1154,'BD EMPRES'!$B$8:$C$507,2,FALSE))</f>
        <v/>
      </c>
      <c r="K1154" s="183"/>
      <c r="L1154" s="181"/>
      <c r="M1154" s="181"/>
      <c r="N1154" s="182"/>
      <c r="O1154" s="224"/>
      <c r="P1154" s="228"/>
      <c r="Q1154" s="230"/>
      <c r="R1154" s="232"/>
      <c r="S1154" s="234"/>
      <c r="T1154" s="236"/>
      <c r="U1154" s="23"/>
      <c r="V1154" s="133"/>
      <c r="W1154" s="134"/>
      <c r="X1154" s="134"/>
      <c r="Y1154" s="134"/>
      <c r="Z1154" s="134"/>
      <c r="AA1154" s="134"/>
      <c r="AB1154" s="134"/>
      <c r="AC1154" s="134"/>
      <c r="AD1154" s="135" t="str">
        <f t="shared" ref="AD1154" si="4099" xml:space="preserve">
IF(T1150&gt;"Preenchimento correto","",
IF(K1154="","",
IF(M1154="Não válido","",
K1154)))</f>
        <v/>
      </c>
    </row>
    <row r="1155" spans="1:30" ht="15" customHeight="1">
      <c r="A1155" s="290"/>
      <c r="B1155" s="216" t="str">
        <f>IF(OR('BD ITEM'!$Q241&lt;&gt;"Preenchimento correto"),"",'BD ITEM'!B241)</f>
        <v/>
      </c>
      <c r="C1155" s="217" t="str">
        <f>IF(OR('BD ITEM'!$Q241&lt;&gt;"Preenchimento correto"),"",'BD ITEM'!C241)</f>
        <v/>
      </c>
      <c r="D1155" s="218" t="str">
        <f>IF(OR('BD ITEM'!$Q241&lt;&gt;"Preenchimento correto"),"",'BD ITEM'!D241)</f>
        <v/>
      </c>
      <c r="E1155" s="219" t="str">
        <f>IF(OR('BD ITEM'!$Q241&lt;&gt;"Preenchimento correto"),"",'BD ITEM'!J241)</f>
        <v/>
      </c>
      <c r="F1155" s="220" t="str">
        <f>IF(OR('BD ITEM'!$Q241&lt;&gt;"Preenchimento correto"),"",'BD ITEM'!K241)</f>
        <v/>
      </c>
      <c r="G1155" s="221" t="str">
        <f>IF(OR('BD ITEM'!$Q241&lt;&gt;"Preenchimento correto"),"",'BD ITEM'!L241)</f>
        <v/>
      </c>
      <c r="H1155" s="39">
        <v>1</v>
      </c>
      <c r="I1155" s="173"/>
      <c r="J1155" s="34" t="str">
        <f xml:space="preserve">
IF(I1155="","",
VLOOKUP(I1155,'BD EMPRES'!$B$8:$C$507,2,FALSE))</f>
        <v/>
      </c>
      <c r="K1155" s="175"/>
      <c r="L1155" s="176"/>
      <c r="M1155" s="176"/>
      <c r="N1155" s="177"/>
      <c r="O1155" s="222"/>
      <c r="P1155" s="228" t="str">
        <f t="shared" ref="P1155" si="4100" xml:space="preserve">
IF(AND(K1155="",K1156="",K1157="",K1158="",K1159=""),"",
COUNTIFS(K1155:K1159,"&lt;&gt;""",M1155:M1159,"=Válido"))</f>
        <v/>
      </c>
      <c r="Q1155" s="230" t="str">
        <f t="shared" ref="Q1155" si="4101" xml:space="preserve">
IF(T1155&lt;&gt;"Preenchimento correto","",
IF(P1155=1,0,
IF(P1155=0,"",
IF(P1155="","",
ROUND(_xlfn.STDEV.S(AD1155:AD1159)/AVERAGE(AD1155:AD1159),4)))))</f>
        <v/>
      </c>
      <c r="R1155" s="232" t="str">
        <f t="shared" ref="R1155" si="4102" xml:space="preserve">
IF(T1155&lt;&gt;"Preenchimento correto","",
IF(P1155="","",
IF(P1155=0,"",
IF(O1155="","",
IF(O1155="Menor valor",MIN(AD1155:AD1159),
IF(AND(O1155="Tend. central",Q1155&lt;=0.25),ROUND(AVERAGE(AD1155:AD1159),2),
IF(AND(O1155="Tend. central",Q1155&gt;0.25),ROUND(MEDIAN(AD1155:AD1159),2))))))))</f>
        <v/>
      </c>
      <c r="S1155" s="234" t="str">
        <f t="shared" ref="S1155" si="4103" xml:space="preserve">
IF(T1155&lt;&gt;"Preenchimento correto","",
IF(O1155="","",
IF(P1155="","",
IF(P1155=0,"",
IF(OR(G1155="",R1155=""),"",
G1155*R1155)))))</f>
        <v/>
      </c>
      <c r="T1155" s="236" t="str">
        <f t="shared" ref="T1155" si="4104" xml:space="preserve">
IF(AND(A1155="",B1155="",I1155="",I1156="",I1157="",I1158="",I1159="",K1155="",K1156="",K1157="",K1158="",K1159="",L1155="",L1156="",L1157="",L1158="",L1159="",M1155="",M1156="",M1157="",M1158="",M1159="",O1155=""),"",
IF(A1155="","Preenchimento incompleto: falta informar o ID SEC - B01.01",
IF(AND(A1155&lt;&gt;"",B1155&lt;&gt;"",I1155="",I1156="",I1157="",I1158="",I1159="",K1155="",K1156="",K1157="",K1158="",K1159="",L1155="",L1156="",L1157="",L1158="",L1159="",M1155="",M1156="",M1157="",M1158="",M1159="",O1155=""),"Preenchimento incompleto: item sem nenhuma informação de empresa e preço e fonte de preço e validade do orçamento e modalidade de cálculo - B02.01",
IF(AND(B1155="",OR(I1155&lt;&gt;"",I1156&lt;&gt;"",I1157&lt;&gt;"",I1158&lt;&gt;"",I1159&lt;&gt;"",K1155&lt;&gt;"",K1156&lt;&gt;"",K1157&lt;&gt;"",K1158&lt;&gt;"",K1159&lt;&gt;"",L1155&lt;&gt;"",L1156&lt;&gt;"",L1157&lt;&gt;"",L1158&lt;&gt;"",L1159&lt;&gt;"",M1155&lt;&gt;"",M1156&lt;&gt;"",M1157&lt;&gt;"",M1158&lt;&gt;"",M1159&lt;&gt;"",O1155&lt;&gt;"")),"Erro: há empresa(s) e/ou preço(s) e/ou fonte(s) de preço e/ou validade(s) do orçamento e/ou modalidade de cálculo informados para item inexistente - B03.01",
IF(AND(I1155&lt;&gt;"",OR(K1155="",L1155="",M1155="",O1155="")),"Preenchimento incompleto: empresa sem preço e(ou) fonte de preço e(ou) validade do orçamento e(ou) modalidade de cálculo associados - B04.01",
IF(AND(I1156&lt;&gt;"",OR(K1156="",L1156="",M1156="",O1155="")),"Preenchimento incompleto: empresa sem preço e(ou) fonte de preço e(ou) validade do orçamento e(ou) modalidade de cálculo associados - B04.02",
IF(AND(I1157&lt;&gt;"",OR(K1157="",L1157="",M1157="",O1155="")),"Preenchimento incompleto: empresa sem preço e(ou) fonte de preço e(ou) validade do orçamento e(ou) modalidade de cálculo associados - B04.03",
IF(AND(I1158&lt;&gt;"",OR(K1158="",L1158="",M1158="",O1155="")),"Preenchimento incompleto: empresa sem preço e(ou) fonte de preço e(ou) validade do orçamento e(ou) modalidade de cálculo associados - B04.04",
IF(AND(I1159&lt;&gt;"",OR(K1159="",L1159="",M1159="",O1155="")),"Preenchimento incompleto: empresa sem preço e(ou) fonte de preço e(ou) validade do orçamento e(ou) modalidade de cálculo associados - B04.05",
IF(AND(K1155&lt;&gt;"",OR(I1155="",L1155="",M1155="",O1155="")),"Preenchimento incompleto: preço sem empresa e(ou) fonte do preço associados e(ou) validade do orçamento e(ou) modalidade de cálculo associados - B05.01",
IF(AND(K1156&lt;&gt;"",OR(I1156="",L1156="",M1156="",O1155="")),"Preenchimento incompleto: preço sem empresa e(ou) fonte do preço associados e(ou) validade do orçamento e(ou) modalidade de cálculo associados - B05.02",
IF(AND(K1157&lt;&gt;"",OR(I1157="",L1157="",M1157="",O1155="")),"Preenchimento incompleto: preço sem empresa e(ou) fonte do preço associados e(ou) validade do orçamento e(ou) modalidade de cálculo associados - B05.03",
IF(AND(K1158&lt;&gt;"",OR(I1158="",L1158="",M1158="",O1155="")),"Preenchimento incompleto: preço sem empresa e(ou) fonte do preço associados e(ou) validade do orçamento e(ou) modalidade de cálculo associados - B05.04",
IF(AND(K1159&lt;&gt;"",OR(I1159="",L1159="",M1159="",O1155="")),"Preenchimento incompleto: preço sem empresa e(ou) fonte do preço associados e(ou) validade do orçamento e(ou) modalidade de cálculo associados - B05.05",
IF(AND(L1155&lt;&gt;"",OR(K1155="",I1155="",M1155="",O1155="")),"Preenchimento incompleto: fonte do preço sem empresa e(ou) preço associados e(ou) validade do orçamento e(ou) modalidade de cálculo associados - B06.01",
IF(AND(L1156&lt;&gt;"",OR(K1156="",I1156="",M1156="",O1155="")),"Preenchimento incompleto: fonte do preço sem empresa e(ou) preço associados e(ou) validade do orçamento e(ou) modalidade de cálculo associados - B06.02",
IF(AND(L1157&lt;&gt;"",OR(K1157="",I1157="",M1157="",O1155="")),"Preenchimento incompleto: fonte do preço sem empresa e(ou) preço associados e(ou) validade do orçamento e(ou) modalidade de cálculo associados - B06.03",
IF(AND(L1158&lt;&gt;"",OR(K1158="",I1158="",M1158="",O1155="")),"Preenchimento incompleto: fonte do preço sem empresa e(ou) preço associados e(ou) validade do orçamento e(ou) modalidade de cálculo associados - B06.04",
IF(AND(L1159&lt;&gt;"",OR(K1159="",I1159="",M1159="",O1155="")),"Preenchimento incompleto: fonte do preço sem empresa e(ou) preço associados e(ou) validade do orçamento e(ou) modalidade de cálculo associados - B06.05",
IF(AND(M1155&lt;&gt;"",OR(K1155="",I1155="",L1155="",O1155="")),"Preenchimento incompleto: validade do orçamento sem empresa e(ou) preço associados e(ou) fonte do preço e(ou) modalidade de cálculo associados - B07.01",
IF(AND(M1156&lt;&gt;"",OR(K1156="",I1156="",L1156="",O1155="")),"Preenchimento incompleto: validade do orçamento sem empresa e(ou) preço associados e(ou) fonte do preço e(ou) modalidade de cálculo associados - B07.02",
IF(AND(M1157&lt;&gt;"",OR(K1157="",I1157="",L1157="",O1155="")),"Preenchimento incompleto: validade do orçamento sem empresa e(ou) preço associados e(ou) fonte do preço e(ou) modalidade de cálculo associados - B07.03",
IF(AND(M1158&lt;&gt;"",OR(K1158="",I1158="",L1158="",O1155="")),"Preenchimento incompleto: validade do orçamento sem empresa e(ou) preço associados e(ou) fonte do preço e(ou) modalidade de cálculo associados - B07.04",
IF(AND(M1159&lt;&gt;"",OR(K1159="",I1159="",L1159="",O1155="")),"Preenchimento incompleto: validade do orçamento sem empresa e(ou) preço associados e(ou) fonte do preço e(ou) modalidade de cálculo associados - B07.05",
IF(O1155="","Preenchimento incompleto: modalidade de cálculo não informada - B08.01",
IF(V1155="Erro: há repetição de empresa de mídia especializada para o item sendo precificado - B09.01a05","Erro: há repetição de empresa de mídia especializada para o item sendo precificado - B09.01a05",
IF(W1155="Erro: há repetição de empresa de orçamento de empresa para o item sendo precificado - B10.01a05","Erro: há repetição de empresa de orçamento de empresa para o item sendo precificado - B10.01a05",
IF(X1155="Erro: a fonte de preços informada é incompatível com compras governamentais - B11.01a05","Erro: a fonte de preços informada é incompatível com compras governamentais - B11.01a05",
IF(Y1155="Erro: a fonte de preços informada é incompatível com compras governamentais - B12.01a05","Erro: a fonte de preços informada é incompatível com compras governamentais - B12.01a05",
IF(Z1155="Erro: há linhas sendo puladas - B13.01a04","Erro: há linhas sendo puladas - B13.01a04",
IF(AA1155="Erro: há linhas sendo puladas - B14.01a05","Erro: há linhas sendo puladas - B14.01a05",
IF(AB1155="Erro: há linhas sendo puladas - B15.01a05","Erro: há linhas sendo puladas - B15.01a05",
IF(AC1155="Erro: há linhas sendo puladas - B16.01a05","Erro: há linhas sendo puladas - B16.01a05",
IF(AND(P1155&lt;&gt;"",P1155=0),"Preenchimento incompleto: número de propostas válidas igual a zero - B17.01",
"Preenchimento correto"))))))))))))))))))))))))))))))))))</f>
        <v/>
      </c>
      <c r="U1155" s="23"/>
      <c r="V1155" s="121" t="str">
        <f t="shared" ref="V1155" si="4105" xml:space="preserve">
IF(COUNTIFS(I1155:I1159,I1155,L1155:L1159,"=Mídia especializada")&gt;1,"Erro: há repetição de empresa de mídia especializada para o item sendo precificado - B09.01a05",
IF(COUNTIFS(I1155:I1159,I1156,L1155:L1159,"=Mídia especializada")&gt;1,"Erro: há repetição de empresa de mídia especializada para o item sendo precificado - B09.01a05",
IF(COUNTIFS(I1155:I1159,I1157,L1155:L1159,"=Mídia especializada")&gt;1,"Erro: há repetição de empresa de mídia especializada para o item sendo precificado - B09.01a05",
IF(COUNTIFS(I1155:I1159,I1158,L1155:L1159,"=Mídia especializada")&gt;1,"Erro: há repetição de empresa de mídia especializada para o item sendo precificado - B09.01a05",
IF(COUNTIFS(I1155:I1159,I1159,L1155:L1159,"=Mídia especializada")&gt;1,"Erro: há repetição de empresa de mídia especializada para o item sendo precificado - B09.01a05",
"***")))))</f>
        <v>***</v>
      </c>
      <c r="W1155" s="119" t="str">
        <f t="shared" ref="W1155" si="4106" xml:space="preserve">
IF(COUNTIFS(I1155:I1159,I1155,L1155:L1159,"=Orçamento de empresa")&gt;1,"Erro: há repetição de empresa de orçamento de empresa para o item sendo precificado - B10.01a05",
IF(COUNTIFS(I1155:I1159,I1156,L1155:L1159,"=Orçamento de empresa")&gt;1,"Erro: há repetição de empresa de orçamento de empresa para o item sendo precificado - B10.01a05",
IF(COUNTIFS(I1155:I1159,I1157,L1155:L1159,"=Orçamento de empresa")&gt;1,"Erro: há repetição de empresa de orçamento de empresa para o item sendo precificado - B10.01a05",
IF(COUNTIFS(I1155:I1159,I1158,L1155:L1159,"=Orçamento de empresa")&gt;1,"Erro: há repetição de empresa de orçamento de empresa para o item sendo precificado - B10.01a05",
IF(COUNTIFS(I1155:I1159,I1159,L1155:L1159,"=Orçamento de empresa")&gt;1,"Erro: há repetição de empresa de orçamento de empresa para o item sendo precificado - B10.01a05",
"***")))))</f>
        <v>***</v>
      </c>
      <c r="X1155" s="119" t="str">
        <f t="shared" ref="X1155" si="4107" xml:space="preserve">
IF(AND(I1155="Compras governamentais",K1155&lt;&gt;"",L1155="Orçamento de empresa"),"Erro: a fonte de preços informada é incompatível com compras governamentais - B11.01a05",
IF(AND(I1156="Compras governamentais",K1156&lt;&gt;"",L1156="Orçamento de empresa"),"Erro: a fonte de preços informada é incompatível com compras governamentais - B11.01a05",
IF(AND(I1157="Compras governamentais",K1157&lt;&gt;"",L1157="Orçamento de empresa"),"Erro: a fonte de preços informada é incompatível com compras governamentais - B11.01a05",
IF(AND(I1158="Compras governamentais",K1158&lt;&gt;"",L1158="Orçamento de empresa"),"Erro: a fonte de preços informada é incompatível com compras governamentais - B11.01a05",
IF(AND(I1159="Compras governamentais",K1159&lt;&gt;"",L1159="Orçamento de empresa"),"Erro: a fonte de preços informada é incompatível com compras governamentais - B11.01a05",
"***")))))</f>
        <v>***</v>
      </c>
      <c r="Y1155" s="119" t="str">
        <f t="shared" ref="Y1155" si="4108" xml:space="preserve">
IF(AND(I1155="Compras governamentais",K1155&lt;&gt;"",L1155="Mídia especializada"),"Erro: a fonte de preços informada é incompatível com compras governamentais - B12.01a05",
IF(AND(I1156="Compras governamentais",K1156&lt;&gt;"",L1156="Mídia especializada"),"Erro: a fonte de preços informada é incompatível com compras governamentais - B12.01a05",
IF(AND(I1157="Compras governamentais",K1157&lt;&gt;"",L1157="Mídia especializada"),"Erro: a fonte de preços informada é incompatível com compras governamentais - B12.01a05",
IF(AND(I1158="Compras governamentais",K1158&lt;&gt;"",L1158="Mídia especializada"),"Erro: a fonte de preços informada é incompatível com compras governamentais - B12.01a05",
IF(AND(I1159="Compras governamentais",K1159&lt;&gt;"",L1159="Mídia especializada"),"Erro: a fonte de preços informada é incompatível com compras governamentais - B12.01a05",
"***")))))</f>
        <v>***</v>
      </c>
      <c r="Z1155" s="119" t="str">
        <f t="shared" ref="Z1155" si="4109" xml:space="preserve">
IF(AND(I1156&lt;&gt;"",OR(I1155="")),"Erro: há linhas sendo puladas - B13.01a04",
IF(AND(I1157&lt;&gt;"",OR(I1155="",I1156="")),"Erro: há linhas sendo puladas - B13.01a04",
IF(AND(I1158&lt;&gt;"",OR(I1155="",I1156="",I1157="")),"Erro: há linhas sendo puladas - B13.01a04",
IF(AND(I1159&lt;&gt;"",OR(I1155="",I1156="",I1157="",I1158="")),"Erro: há linhas sendo puladas - B13.01a04",
"***"))))</f>
        <v>***</v>
      </c>
      <c r="AA1155" s="119" t="str">
        <f t="shared" ref="AA1155" si="4110" xml:space="preserve">
IF(AND(K1156&lt;&gt;"",OR(K1155="")),"Erro: há linhas sendo puladas - B14.01a05",
IF(AND(K1157&lt;&gt;"",OR(K1155="",K1156="")),"Erro: há linhas sendo puladas - B14.01a05",
IF(AND(K1158&lt;&gt;"",OR(K1155="",K1156="",K1157="")),"Erro: há linhas sendo puladas - B14.01a05",
IF(AND(K1159&lt;&gt;"",OR(K1155="",K1156="",K1157="",K1158="")),"Erro: há linhas sendo puladas - B14.01a05",
"***"))))</f>
        <v>***</v>
      </c>
      <c r="AB1155" s="119" t="str">
        <f t="shared" ref="AB1155" si="4111" xml:space="preserve">
IF(AND(L1156&lt;&gt;"",OR(L1155="")),"Erro: há linhas sendo puladas - B15.01a05",
IF(AND(L1157&lt;&gt;"",OR(L1155="",L1156="")),"Erro: há linhas sendo puladas - B15.01a05",
IF(AND(L1158&lt;&gt;"",OR(L1155="",L1156="",L1157="")),"Erro: há linhas sendo puladas - B15.01a05",
IF(AND(L1159&lt;&gt;"",OR(L1155="",L1156="",L1157="",L1158="")),"Erro: há linhas sendo puladas - B15.01a05",
"***"))))</f>
        <v>***</v>
      </c>
      <c r="AC1155" s="119" t="str">
        <f t="shared" ref="AC1155" si="4112" xml:space="preserve">
IF(AND(M1156&lt;&gt;"",OR(M1155="")),"Erro: há linhas sendo puladas - B16.01a05",
IF(AND(M1157&lt;&gt;"",OR(M1155="",M1156="")),"Erro: há linhas sendo puladas - B16.01a05",
IF(AND(M1158&lt;&gt;"",OR(M1155="",M1156="",M1157="")),"Erro: há linhas sendo puladas - B16.01a05",
IF(AND(M1159&lt;&gt;"",OR(M1155="",M1156="",M1157="",M1158="")),"Erro: há linhas sendo puladas - B16.01a05",
"***"))))</f>
        <v>***</v>
      </c>
      <c r="AD1155" s="131" t="str">
        <f t="shared" ref="AD1155" si="4113" xml:space="preserve">
IF(T1155&lt;&gt;"Preenchimento correto","",
IF(K1155="","",
IF(M1155="Não válido","",
K1155)))</f>
        <v/>
      </c>
    </row>
    <row r="1156" spans="1:30" ht="15" customHeight="1">
      <c r="A1156" s="291"/>
      <c r="B1156" s="216"/>
      <c r="C1156" s="217"/>
      <c r="D1156" s="218"/>
      <c r="E1156" s="219"/>
      <c r="F1156" s="220"/>
      <c r="G1156" s="221"/>
      <c r="H1156" s="35">
        <v>2</v>
      </c>
      <c r="I1156" s="172"/>
      <c r="J1156" s="36" t="str">
        <f xml:space="preserve">
IF(I1156="","",
VLOOKUP(I1156,'BD EMPRES'!$B$8:$C$507,2,FALSE))</f>
        <v/>
      </c>
      <c r="K1156" s="178"/>
      <c r="L1156" s="179"/>
      <c r="M1156" s="179"/>
      <c r="N1156" s="180"/>
      <c r="O1156" s="223"/>
      <c r="P1156" s="228"/>
      <c r="Q1156" s="230"/>
      <c r="R1156" s="232"/>
      <c r="S1156" s="234"/>
      <c r="T1156" s="236"/>
      <c r="U1156" s="23"/>
      <c r="V1156" s="122"/>
      <c r="W1156" s="118"/>
      <c r="X1156" s="118"/>
      <c r="Y1156" s="118"/>
      <c r="Z1156" s="118"/>
      <c r="AA1156" s="118"/>
      <c r="AB1156" s="118"/>
      <c r="AC1156" s="118"/>
      <c r="AD1156" s="132" t="str">
        <f t="shared" ref="AD1156" si="4114" xml:space="preserve">
IF(T1155&lt;&gt;"Preenchimento correto","",
IF(K1156="","",
IF(M1156="Não válido","",
K1156)))</f>
        <v/>
      </c>
    </row>
    <row r="1157" spans="1:30" ht="15" customHeight="1">
      <c r="A1157" s="291"/>
      <c r="B1157" s="216"/>
      <c r="C1157" s="217"/>
      <c r="D1157" s="218"/>
      <c r="E1157" s="219"/>
      <c r="F1157" s="220"/>
      <c r="G1157" s="221"/>
      <c r="H1157" s="35">
        <v>3</v>
      </c>
      <c r="I1157" s="172"/>
      <c r="J1157" s="36" t="str">
        <f xml:space="preserve">
IF(I1157="","",
VLOOKUP(I1157,'BD EMPRES'!$B$8:$C$507,2,FALSE))</f>
        <v/>
      </c>
      <c r="K1157" s="178"/>
      <c r="L1157" s="179"/>
      <c r="M1157" s="179"/>
      <c r="N1157" s="180"/>
      <c r="O1157" s="223"/>
      <c r="P1157" s="228"/>
      <c r="Q1157" s="230"/>
      <c r="R1157" s="232"/>
      <c r="S1157" s="234"/>
      <c r="T1157" s="236"/>
      <c r="U1157" s="23"/>
      <c r="V1157" s="122"/>
      <c r="W1157" s="118"/>
      <c r="X1157" s="118"/>
      <c r="Y1157" s="118"/>
      <c r="Z1157" s="118"/>
      <c r="AA1157" s="118"/>
      <c r="AB1157" s="118"/>
      <c r="AC1157" s="118"/>
      <c r="AD1157" s="132" t="str">
        <f t="shared" ref="AD1157" si="4115" xml:space="preserve">
IF(T1155&lt;&gt;"Preenchimento correto","",
IF(K1157="","",
IF(M1157="Não válido","",
K1157)))</f>
        <v/>
      </c>
    </row>
    <row r="1158" spans="1:30" ht="15" customHeight="1">
      <c r="A1158" s="291"/>
      <c r="B1158" s="216"/>
      <c r="C1158" s="217"/>
      <c r="D1158" s="218"/>
      <c r="E1158" s="219"/>
      <c r="F1158" s="220"/>
      <c r="G1158" s="221"/>
      <c r="H1158" s="35">
        <v>4</v>
      </c>
      <c r="I1158" s="172"/>
      <c r="J1158" s="36" t="str">
        <f xml:space="preserve">
IF(I1158="","",
VLOOKUP(I1158,'BD EMPRES'!$B$8:$C$507,2,FALSE))</f>
        <v/>
      </c>
      <c r="K1158" s="178"/>
      <c r="L1158" s="179"/>
      <c r="M1158" s="179"/>
      <c r="N1158" s="180"/>
      <c r="O1158" s="223"/>
      <c r="P1158" s="228"/>
      <c r="Q1158" s="230"/>
      <c r="R1158" s="232"/>
      <c r="S1158" s="234"/>
      <c r="T1158" s="236"/>
      <c r="U1158" s="23"/>
      <c r="V1158" s="122"/>
      <c r="W1158" s="118"/>
      <c r="X1158" s="118"/>
      <c r="Y1158" s="118"/>
      <c r="Z1158" s="118"/>
      <c r="AA1158" s="118"/>
      <c r="AB1158" s="118"/>
      <c r="AC1158" s="118"/>
      <c r="AD1158" s="132" t="str">
        <f t="shared" ref="AD1158" si="4116" xml:space="preserve">
IF(T1155&lt;&gt;"Preenchimento correto","",
IF(K1158="","",
IF(M1158="Não válido","",
K1158)))</f>
        <v/>
      </c>
    </row>
    <row r="1159" spans="1:30" ht="15" customHeight="1">
      <c r="A1159" s="292"/>
      <c r="B1159" s="216"/>
      <c r="C1159" s="217"/>
      <c r="D1159" s="218"/>
      <c r="E1159" s="219"/>
      <c r="F1159" s="220"/>
      <c r="G1159" s="221"/>
      <c r="H1159" s="37">
        <v>5</v>
      </c>
      <c r="I1159" s="172"/>
      <c r="J1159" s="38" t="str">
        <f xml:space="preserve">
IF(I1159="","",
VLOOKUP(I1159,'BD EMPRES'!$B$8:$C$507,2,FALSE))</f>
        <v/>
      </c>
      <c r="K1159" s="183"/>
      <c r="L1159" s="181"/>
      <c r="M1159" s="181"/>
      <c r="N1159" s="182"/>
      <c r="O1159" s="224"/>
      <c r="P1159" s="228"/>
      <c r="Q1159" s="230"/>
      <c r="R1159" s="232"/>
      <c r="S1159" s="234"/>
      <c r="T1159" s="236"/>
      <c r="U1159" s="23"/>
      <c r="V1159" s="133"/>
      <c r="W1159" s="134"/>
      <c r="X1159" s="134"/>
      <c r="Y1159" s="134"/>
      <c r="Z1159" s="134"/>
      <c r="AA1159" s="134"/>
      <c r="AB1159" s="134"/>
      <c r="AC1159" s="134"/>
      <c r="AD1159" s="135" t="str">
        <f t="shared" ref="AD1159" si="4117" xml:space="preserve">
IF(T1155&gt;"Preenchimento correto","",
IF(K1159="","",
IF(M1159="Não válido","",
K1159)))</f>
        <v/>
      </c>
    </row>
    <row r="1160" spans="1:30" ht="15" customHeight="1">
      <c r="A1160" s="290"/>
      <c r="B1160" s="216" t="str">
        <f>IF(OR('BD ITEM'!$Q242&lt;&gt;"Preenchimento correto"),"",'BD ITEM'!B242)</f>
        <v/>
      </c>
      <c r="C1160" s="217" t="str">
        <f>IF(OR('BD ITEM'!$Q242&lt;&gt;"Preenchimento correto"),"",'BD ITEM'!C242)</f>
        <v/>
      </c>
      <c r="D1160" s="218" t="str">
        <f>IF(OR('BD ITEM'!$Q242&lt;&gt;"Preenchimento correto"),"",'BD ITEM'!D242)</f>
        <v/>
      </c>
      <c r="E1160" s="219" t="str">
        <f>IF(OR('BD ITEM'!$Q242&lt;&gt;"Preenchimento correto"),"",'BD ITEM'!J242)</f>
        <v/>
      </c>
      <c r="F1160" s="220" t="str">
        <f>IF(OR('BD ITEM'!$Q242&lt;&gt;"Preenchimento correto"),"",'BD ITEM'!K242)</f>
        <v/>
      </c>
      <c r="G1160" s="221" t="str">
        <f>IF(OR('BD ITEM'!$Q242&lt;&gt;"Preenchimento correto"),"",'BD ITEM'!L242)</f>
        <v/>
      </c>
      <c r="H1160" s="39">
        <v>1</v>
      </c>
      <c r="I1160" s="173"/>
      <c r="J1160" s="34" t="str">
        <f xml:space="preserve">
IF(I1160="","",
VLOOKUP(I1160,'BD EMPRES'!$B$8:$C$507,2,FALSE))</f>
        <v/>
      </c>
      <c r="K1160" s="175"/>
      <c r="L1160" s="176"/>
      <c r="M1160" s="176"/>
      <c r="N1160" s="177"/>
      <c r="O1160" s="222"/>
      <c r="P1160" s="228" t="str">
        <f t="shared" ref="P1160" si="4118" xml:space="preserve">
IF(AND(K1160="",K1161="",K1162="",K1163="",K1164=""),"",
COUNTIFS(K1160:K1164,"&lt;&gt;""",M1160:M1164,"=Válido"))</f>
        <v/>
      </c>
      <c r="Q1160" s="230" t="str">
        <f t="shared" ref="Q1160" si="4119" xml:space="preserve">
IF(T1160&lt;&gt;"Preenchimento correto","",
IF(P1160=1,0,
IF(P1160=0,"",
IF(P1160="","",
ROUND(_xlfn.STDEV.S(AD1160:AD1164)/AVERAGE(AD1160:AD1164),4)))))</f>
        <v/>
      </c>
      <c r="R1160" s="232" t="str">
        <f t="shared" ref="R1160" si="4120" xml:space="preserve">
IF(T1160&lt;&gt;"Preenchimento correto","",
IF(P1160="","",
IF(P1160=0,"",
IF(O1160="","",
IF(O1160="Menor valor",MIN(AD1160:AD1164),
IF(AND(O1160="Tend. central",Q1160&lt;=0.25),ROUND(AVERAGE(AD1160:AD1164),2),
IF(AND(O1160="Tend. central",Q1160&gt;0.25),ROUND(MEDIAN(AD1160:AD1164),2))))))))</f>
        <v/>
      </c>
      <c r="S1160" s="234" t="str">
        <f t="shared" ref="S1160" si="4121" xml:space="preserve">
IF(T1160&lt;&gt;"Preenchimento correto","",
IF(O1160="","",
IF(P1160="","",
IF(P1160=0,"",
IF(OR(G1160="",R1160=""),"",
G1160*R1160)))))</f>
        <v/>
      </c>
      <c r="T1160" s="236" t="str">
        <f t="shared" ref="T1160" si="4122" xml:space="preserve">
IF(AND(A1160="",B1160="",I1160="",I1161="",I1162="",I1163="",I1164="",K1160="",K1161="",K1162="",K1163="",K1164="",L1160="",L1161="",L1162="",L1163="",L1164="",M1160="",M1161="",M1162="",M1163="",M1164="",O1160=""),"",
IF(A1160="","Preenchimento incompleto: falta informar o ID SEC - B01.01",
IF(AND(A1160&lt;&gt;"",B1160&lt;&gt;"",I1160="",I1161="",I1162="",I1163="",I1164="",K1160="",K1161="",K1162="",K1163="",K1164="",L1160="",L1161="",L1162="",L1163="",L1164="",M1160="",M1161="",M1162="",M1163="",M1164="",O1160=""),"Preenchimento incompleto: item sem nenhuma informação de empresa e preço e fonte de preço e validade do orçamento e modalidade de cálculo - B02.01",
IF(AND(B1160="",OR(I1160&lt;&gt;"",I1161&lt;&gt;"",I1162&lt;&gt;"",I1163&lt;&gt;"",I1164&lt;&gt;"",K1160&lt;&gt;"",K1161&lt;&gt;"",K1162&lt;&gt;"",K1163&lt;&gt;"",K1164&lt;&gt;"",L1160&lt;&gt;"",L1161&lt;&gt;"",L1162&lt;&gt;"",L1163&lt;&gt;"",L1164&lt;&gt;"",M1160&lt;&gt;"",M1161&lt;&gt;"",M1162&lt;&gt;"",M1163&lt;&gt;"",M1164&lt;&gt;"",O1160&lt;&gt;"")),"Erro: há empresa(s) e/ou preço(s) e/ou fonte(s) de preço e/ou validade(s) do orçamento e/ou modalidade de cálculo informados para item inexistente - B03.01",
IF(AND(I1160&lt;&gt;"",OR(K1160="",L1160="",M1160="",O1160="")),"Preenchimento incompleto: empresa sem preço e(ou) fonte de preço e(ou) validade do orçamento e(ou) modalidade de cálculo associados - B04.01",
IF(AND(I1161&lt;&gt;"",OR(K1161="",L1161="",M1161="",O1160="")),"Preenchimento incompleto: empresa sem preço e(ou) fonte de preço e(ou) validade do orçamento e(ou) modalidade de cálculo associados - B04.02",
IF(AND(I1162&lt;&gt;"",OR(K1162="",L1162="",M1162="",O1160="")),"Preenchimento incompleto: empresa sem preço e(ou) fonte de preço e(ou) validade do orçamento e(ou) modalidade de cálculo associados - B04.03",
IF(AND(I1163&lt;&gt;"",OR(K1163="",L1163="",M1163="",O1160="")),"Preenchimento incompleto: empresa sem preço e(ou) fonte de preço e(ou) validade do orçamento e(ou) modalidade de cálculo associados - B04.04",
IF(AND(I1164&lt;&gt;"",OR(K1164="",L1164="",M1164="",O1160="")),"Preenchimento incompleto: empresa sem preço e(ou) fonte de preço e(ou) validade do orçamento e(ou) modalidade de cálculo associados - B04.05",
IF(AND(K1160&lt;&gt;"",OR(I1160="",L1160="",M1160="",O1160="")),"Preenchimento incompleto: preço sem empresa e(ou) fonte do preço associados e(ou) validade do orçamento e(ou) modalidade de cálculo associados - B05.01",
IF(AND(K1161&lt;&gt;"",OR(I1161="",L1161="",M1161="",O1160="")),"Preenchimento incompleto: preço sem empresa e(ou) fonte do preço associados e(ou) validade do orçamento e(ou) modalidade de cálculo associados - B05.02",
IF(AND(K1162&lt;&gt;"",OR(I1162="",L1162="",M1162="",O1160="")),"Preenchimento incompleto: preço sem empresa e(ou) fonte do preço associados e(ou) validade do orçamento e(ou) modalidade de cálculo associados - B05.03",
IF(AND(K1163&lt;&gt;"",OR(I1163="",L1163="",M1163="",O1160="")),"Preenchimento incompleto: preço sem empresa e(ou) fonte do preço associados e(ou) validade do orçamento e(ou) modalidade de cálculo associados - B05.04",
IF(AND(K1164&lt;&gt;"",OR(I1164="",L1164="",M1164="",O1160="")),"Preenchimento incompleto: preço sem empresa e(ou) fonte do preço associados e(ou) validade do orçamento e(ou) modalidade de cálculo associados - B05.05",
IF(AND(L1160&lt;&gt;"",OR(K1160="",I1160="",M1160="",O1160="")),"Preenchimento incompleto: fonte do preço sem empresa e(ou) preço associados e(ou) validade do orçamento e(ou) modalidade de cálculo associados - B06.01",
IF(AND(L1161&lt;&gt;"",OR(K1161="",I1161="",M1161="",O1160="")),"Preenchimento incompleto: fonte do preço sem empresa e(ou) preço associados e(ou) validade do orçamento e(ou) modalidade de cálculo associados - B06.02",
IF(AND(L1162&lt;&gt;"",OR(K1162="",I1162="",M1162="",O1160="")),"Preenchimento incompleto: fonte do preço sem empresa e(ou) preço associados e(ou) validade do orçamento e(ou) modalidade de cálculo associados - B06.03",
IF(AND(L1163&lt;&gt;"",OR(K1163="",I1163="",M1163="",O1160="")),"Preenchimento incompleto: fonte do preço sem empresa e(ou) preço associados e(ou) validade do orçamento e(ou) modalidade de cálculo associados - B06.04",
IF(AND(L1164&lt;&gt;"",OR(K1164="",I1164="",M1164="",O1160="")),"Preenchimento incompleto: fonte do preço sem empresa e(ou) preço associados e(ou) validade do orçamento e(ou) modalidade de cálculo associados - B06.05",
IF(AND(M1160&lt;&gt;"",OR(K1160="",I1160="",L1160="",O1160="")),"Preenchimento incompleto: validade do orçamento sem empresa e(ou) preço associados e(ou) fonte do preço e(ou) modalidade de cálculo associados - B07.01",
IF(AND(M1161&lt;&gt;"",OR(K1161="",I1161="",L1161="",O1160="")),"Preenchimento incompleto: validade do orçamento sem empresa e(ou) preço associados e(ou) fonte do preço e(ou) modalidade de cálculo associados - B07.02",
IF(AND(M1162&lt;&gt;"",OR(K1162="",I1162="",L1162="",O1160="")),"Preenchimento incompleto: validade do orçamento sem empresa e(ou) preço associados e(ou) fonte do preço e(ou) modalidade de cálculo associados - B07.03",
IF(AND(M1163&lt;&gt;"",OR(K1163="",I1163="",L1163="",O1160="")),"Preenchimento incompleto: validade do orçamento sem empresa e(ou) preço associados e(ou) fonte do preço e(ou) modalidade de cálculo associados - B07.04",
IF(AND(M1164&lt;&gt;"",OR(K1164="",I1164="",L1164="",O1160="")),"Preenchimento incompleto: validade do orçamento sem empresa e(ou) preço associados e(ou) fonte do preço e(ou) modalidade de cálculo associados - B07.05",
IF(O1160="","Preenchimento incompleto: modalidade de cálculo não informada - B08.01",
IF(V1160="Erro: há repetição de empresa de mídia especializada para o item sendo precificado - B09.01a05","Erro: há repetição de empresa de mídia especializada para o item sendo precificado - B09.01a05",
IF(W1160="Erro: há repetição de empresa de orçamento de empresa para o item sendo precificado - B10.01a05","Erro: há repetição de empresa de orçamento de empresa para o item sendo precificado - B10.01a05",
IF(X1160="Erro: a fonte de preços informada é incompatível com compras governamentais - B11.01a05","Erro: a fonte de preços informada é incompatível com compras governamentais - B11.01a05",
IF(Y1160="Erro: a fonte de preços informada é incompatível com compras governamentais - B12.01a05","Erro: a fonte de preços informada é incompatível com compras governamentais - B12.01a05",
IF(Z1160="Erro: há linhas sendo puladas - B13.01a04","Erro: há linhas sendo puladas - B13.01a04",
IF(AA1160="Erro: há linhas sendo puladas - B14.01a05","Erro: há linhas sendo puladas - B14.01a05",
IF(AB1160="Erro: há linhas sendo puladas - B15.01a05","Erro: há linhas sendo puladas - B15.01a05",
IF(AC1160="Erro: há linhas sendo puladas - B16.01a05","Erro: há linhas sendo puladas - B16.01a05",
IF(AND(P1160&lt;&gt;"",P1160=0),"Preenchimento incompleto: número de propostas válidas igual a zero - B17.01",
"Preenchimento correto"))))))))))))))))))))))))))))))))))</f>
        <v/>
      </c>
      <c r="U1160" s="23"/>
      <c r="V1160" s="121" t="str">
        <f t="shared" ref="V1160" si="4123" xml:space="preserve">
IF(COUNTIFS(I1160:I1164,I1160,L1160:L1164,"=Mídia especializada")&gt;1,"Erro: há repetição de empresa de mídia especializada para o item sendo precificado - B09.01a05",
IF(COUNTIFS(I1160:I1164,I1161,L1160:L1164,"=Mídia especializada")&gt;1,"Erro: há repetição de empresa de mídia especializada para o item sendo precificado - B09.01a05",
IF(COUNTIFS(I1160:I1164,I1162,L1160:L1164,"=Mídia especializada")&gt;1,"Erro: há repetição de empresa de mídia especializada para o item sendo precificado - B09.01a05",
IF(COUNTIFS(I1160:I1164,I1163,L1160:L1164,"=Mídia especializada")&gt;1,"Erro: há repetição de empresa de mídia especializada para o item sendo precificado - B09.01a05",
IF(COUNTIFS(I1160:I1164,I1164,L1160:L1164,"=Mídia especializada")&gt;1,"Erro: há repetição de empresa de mídia especializada para o item sendo precificado - B09.01a05",
"***")))))</f>
        <v>***</v>
      </c>
      <c r="W1160" s="119" t="str">
        <f t="shared" ref="W1160" si="4124" xml:space="preserve">
IF(COUNTIFS(I1160:I1164,I1160,L1160:L1164,"=Orçamento de empresa")&gt;1,"Erro: há repetição de empresa de orçamento de empresa para o item sendo precificado - B10.01a05",
IF(COUNTIFS(I1160:I1164,I1161,L1160:L1164,"=Orçamento de empresa")&gt;1,"Erro: há repetição de empresa de orçamento de empresa para o item sendo precificado - B10.01a05",
IF(COUNTIFS(I1160:I1164,I1162,L1160:L1164,"=Orçamento de empresa")&gt;1,"Erro: há repetição de empresa de orçamento de empresa para o item sendo precificado - B10.01a05",
IF(COUNTIFS(I1160:I1164,I1163,L1160:L1164,"=Orçamento de empresa")&gt;1,"Erro: há repetição de empresa de orçamento de empresa para o item sendo precificado - B10.01a05",
IF(COUNTIFS(I1160:I1164,I1164,L1160:L1164,"=Orçamento de empresa")&gt;1,"Erro: há repetição de empresa de orçamento de empresa para o item sendo precificado - B10.01a05",
"***")))))</f>
        <v>***</v>
      </c>
      <c r="X1160" s="119" t="str">
        <f t="shared" ref="X1160" si="4125" xml:space="preserve">
IF(AND(I1160="Compras governamentais",K1160&lt;&gt;"",L1160="Orçamento de empresa"),"Erro: a fonte de preços informada é incompatível com compras governamentais - B11.01a05",
IF(AND(I1161="Compras governamentais",K1161&lt;&gt;"",L1161="Orçamento de empresa"),"Erro: a fonte de preços informada é incompatível com compras governamentais - B11.01a05",
IF(AND(I1162="Compras governamentais",K1162&lt;&gt;"",L1162="Orçamento de empresa"),"Erro: a fonte de preços informada é incompatível com compras governamentais - B11.01a05",
IF(AND(I1163="Compras governamentais",K1163&lt;&gt;"",L1163="Orçamento de empresa"),"Erro: a fonte de preços informada é incompatível com compras governamentais - B11.01a05",
IF(AND(I1164="Compras governamentais",K1164&lt;&gt;"",L1164="Orçamento de empresa"),"Erro: a fonte de preços informada é incompatível com compras governamentais - B11.01a05",
"***")))))</f>
        <v>***</v>
      </c>
      <c r="Y1160" s="119" t="str">
        <f t="shared" ref="Y1160" si="4126" xml:space="preserve">
IF(AND(I1160="Compras governamentais",K1160&lt;&gt;"",L1160="Mídia especializada"),"Erro: a fonte de preços informada é incompatível com compras governamentais - B12.01a05",
IF(AND(I1161="Compras governamentais",K1161&lt;&gt;"",L1161="Mídia especializada"),"Erro: a fonte de preços informada é incompatível com compras governamentais - B12.01a05",
IF(AND(I1162="Compras governamentais",K1162&lt;&gt;"",L1162="Mídia especializada"),"Erro: a fonte de preços informada é incompatível com compras governamentais - B12.01a05",
IF(AND(I1163="Compras governamentais",K1163&lt;&gt;"",L1163="Mídia especializada"),"Erro: a fonte de preços informada é incompatível com compras governamentais - B12.01a05",
IF(AND(I1164="Compras governamentais",K1164&lt;&gt;"",L1164="Mídia especializada"),"Erro: a fonte de preços informada é incompatível com compras governamentais - B12.01a05",
"***")))))</f>
        <v>***</v>
      </c>
      <c r="Z1160" s="119" t="str">
        <f t="shared" ref="Z1160" si="4127" xml:space="preserve">
IF(AND(I1161&lt;&gt;"",OR(I1160="")),"Erro: há linhas sendo puladas - B13.01a04",
IF(AND(I1162&lt;&gt;"",OR(I1160="",I1161="")),"Erro: há linhas sendo puladas - B13.01a04",
IF(AND(I1163&lt;&gt;"",OR(I1160="",I1161="",I1162="")),"Erro: há linhas sendo puladas - B13.01a04",
IF(AND(I1164&lt;&gt;"",OR(I1160="",I1161="",I1162="",I1163="")),"Erro: há linhas sendo puladas - B13.01a04",
"***"))))</f>
        <v>***</v>
      </c>
      <c r="AA1160" s="119" t="str">
        <f t="shared" ref="AA1160" si="4128" xml:space="preserve">
IF(AND(K1161&lt;&gt;"",OR(K1160="")),"Erro: há linhas sendo puladas - B14.01a05",
IF(AND(K1162&lt;&gt;"",OR(K1160="",K1161="")),"Erro: há linhas sendo puladas - B14.01a05",
IF(AND(K1163&lt;&gt;"",OR(K1160="",K1161="",K1162="")),"Erro: há linhas sendo puladas - B14.01a05",
IF(AND(K1164&lt;&gt;"",OR(K1160="",K1161="",K1162="",K1163="")),"Erro: há linhas sendo puladas - B14.01a05",
"***"))))</f>
        <v>***</v>
      </c>
      <c r="AB1160" s="119" t="str">
        <f t="shared" ref="AB1160" si="4129" xml:space="preserve">
IF(AND(L1161&lt;&gt;"",OR(L1160="")),"Erro: há linhas sendo puladas - B15.01a05",
IF(AND(L1162&lt;&gt;"",OR(L1160="",L1161="")),"Erro: há linhas sendo puladas - B15.01a05",
IF(AND(L1163&lt;&gt;"",OR(L1160="",L1161="",L1162="")),"Erro: há linhas sendo puladas - B15.01a05",
IF(AND(L1164&lt;&gt;"",OR(L1160="",L1161="",L1162="",L1163="")),"Erro: há linhas sendo puladas - B15.01a05",
"***"))))</f>
        <v>***</v>
      </c>
      <c r="AC1160" s="119" t="str">
        <f t="shared" ref="AC1160" si="4130" xml:space="preserve">
IF(AND(M1161&lt;&gt;"",OR(M1160="")),"Erro: há linhas sendo puladas - B16.01a05",
IF(AND(M1162&lt;&gt;"",OR(M1160="",M1161="")),"Erro: há linhas sendo puladas - B16.01a05",
IF(AND(M1163&lt;&gt;"",OR(M1160="",M1161="",M1162="")),"Erro: há linhas sendo puladas - B16.01a05",
IF(AND(M1164&lt;&gt;"",OR(M1160="",M1161="",M1162="",M1163="")),"Erro: há linhas sendo puladas - B16.01a05",
"***"))))</f>
        <v>***</v>
      </c>
      <c r="AD1160" s="131" t="str">
        <f t="shared" ref="AD1160" si="4131" xml:space="preserve">
IF(T1160&lt;&gt;"Preenchimento correto","",
IF(K1160="","",
IF(M1160="Não válido","",
K1160)))</f>
        <v/>
      </c>
    </row>
    <row r="1161" spans="1:30" ht="15" customHeight="1">
      <c r="A1161" s="291"/>
      <c r="B1161" s="216"/>
      <c r="C1161" s="217"/>
      <c r="D1161" s="218"/>
      <c r="E1161" s="219"/>
      <c r="F1161" s="220"/>
      <c r="G1161" s="221"/>
      <c r="H1161" s="35">
        <v>2</v>
      </c>
      <c r="I1161" s="172"/>
      <c r="J1161" s="36" t="str">
        <f xml:space="preserve">
IF(I1161="","",
VLOOKUP(I1161,'BD EMPRES'!$B$8:$C$507,2,FALSE))</f>
        <v/>
      </c>
      <c r="K1161" s="178"/>
      <c r="L1161" s="179"/>
      <c r="M1161" s="179"/>
      <c r="N1161" s="180"/>
      <c r="O1161" s="223"/>
      <c r="P1161" s="228"/>
      <c r="Q1161" s="230"/>
      <c r="R1161" s="232"/>
      <c r="S1161" s="234"/>
      <c r="T1161" s="236"/>
      <c r="U1161" s="23"/>
      <c r="V1161" s="122"/>
      <c r="W1161" s="118"/>
      <c r="X1161" s="118"/>
      <c r="Y1161" s="118"/>
      <c r="Z1161" s="118"/>
      <c r="AA1161" s="118"/>
      <c r="AB1161" s="118"/>
      <c r="AC1161" s="118"/>
      <c r="AD1161" s="132" t="str">
        <f t="shared" ref="AD1161" si="4132" xml:space="preserve">
IF(T1160&lt;&gt;"Preenchimento correto","",
IF(K1161="","",
IF(M1161="Não válido","",
K1161)))</f>
        <v/>
      </c>
    </row>
    <row r="1162" spans="1:30" ht="15" customHeight="1">
      <c r="A1162" s="291"/>
      <c r="B1162" s="216"/>
      <c r="C1162" s="217"/>
      <c r="D1162" s="218"/>
      <c r="E1162" s="219"/>
      <c r="F1162" s="220"/>
      <c r="G1162" s="221"/>
      <c r="H1162" s="35">
        <v>3</v>
      </c>
      <c r="I1162" s="172"/>
      <c r="J1162" s="36" t="str">
        <f xml:space="preserve">
IF(I1162="","",
VLOOKUP(I1162,'BD EMPRES'!$B$8:$C$507,2,FALSE))</f>
        <v/>
      </c>
      <c r="K1162" s="178"/>
      <c r="L1162" s="179"/>
      <c r="M1162" s="179"/>
      <c r="N1162" s="180"/>
      <c r="O1162" s="223"/>
      <c r="P1162" s="228"/>
      <c r="Q1162" s="230"/>
      <c r="R1162" s="232"/>
      <c r="S1162" s="234"/>
      <c r="T1162" s="236"/>
      <c r="U1162" s="23"/>
      <c r="V1162" s="122"/>
      <c r="W1162" s="118"/>
      <c r="X1162" s="118"/>
      <c r="Y1162" s="118"/>
      <c r="Z1162" s="118"/>
      <c r="AA1162" s="118"/>
      <c r="AB1162" s="118"/>
      <c r="AC1162" s="118"/>
      <c r="AD1162" s="132" t="str">
        <f t="shared" ref="AD1162" si="4133" xml:space="preserve">
IF(T1160&lt;&gt;"Preenchimento correto","",
IF(K1162="","",
IF(M1162="Não válido","",
K1162)))</f>
        <v/>
      </c>
    </row>
    <row r="1163" spans="1:30" ht="15" customHeight="1">
      <c r="A1163" s="291"/>
      <c r="B1163" s="216"/>
      <c r="C1163" s="217"/>
      <c r="D1163" s="218"/>
      <c r="E1163" s="219"/>
      <c r="F1163" s="220"/>
      <c r="G1163" s="221"/>
      <c r="H1163" s="35">
        <v>4</v>
      </c>
      <c r="I1163" s="172"/>
      <c r="J1163" s="36" t="str">
        <f xml:space="preserve">
IF(I1163="","",
VLOOKUP(I1163,'BD EMPRES'!$B$8:$C$507,2,FALSE))</f>
        <v/>
      </c>
      <c r="K1163" s="178"/>
      <c r="L1163" s="179"/>
      <c r="M1163" s="179"/>
      <c r="N1163" s="180"/>
      <c r="O1163" s="223"/>
      <c r="P1163" s="228"/>
      <c r="Q1163" s="230"/>
      <c r="R1163" s="232"/>
      <c r="S1163" s="234"/>
      <c r="T1163" s="236"/>
      <c r="U1163" s="23"/>
      <c r="V1163" s="122"/>
      <c r="W1163" s="118"/>
      <c r="X1163" s="118"/>
      <c r="Y1163" s="118"/>
      <c r="Z1163" s="118"/>
      <c r="AA1163" s="118"/>
      <c r="AB1163" s="118"/>
      <c r="AC1163" s="118"/>
      <c r="AD1163" s="132" t="str">
        <f t="shared" ref="AD1163" si="4134" xml:space="preserve">
IF(T1160&lt;&gt;"Preenchimento correto","",
IF(K1163="","",
IF(M1163="Não válido","",
K1163)))</f>
        <v/>
      </c>
    </row>
    <row r="1164" spans="1:30" ht="15" customHeight="1">
      <c r="A1164" s="292"/>
      <c r="B1164" s="216"/>
      <c r="C1164" s="217"/>
      <c r="D1164" s="218"/>
      <c r="E1164" s="219"/>
      <c r="F1164" s="220"/>
      <c r="G1164" s="221"/>
      <c r="H1164" s="37">
        <v>5</v>
      </c>
      <c r="I1164" s="172"/>
      <c r="J1164" s="38" t="str">
        <f xml:space="preserve">
IF(I1164="","",
VLOOKUP(I1164,'BD EMPRES'!$B$8:$C$507,2,FALSE))</f>
        <v/>
      </c>
      <c r="K1164" s="183"/>
      <c r="L1164" s="181"/>
      <c r="M1164" s="181"/>
      <c r="N1164" s="182"/>
      <c r="O1164" s="224"/>
      <c r="P1164" s="228"/>
      <c r="Q1164" s="230"/>
      <c r="R1164" s="232"/>
      <c r="S1164" s="234"/>
      <c r="T1164" s="236"/>
      <c r="U1164" s="23"/>
      <c r="V1164" s="133"/>
      <c r="W1164" s="134"/>
      <c r="X1164" s="134"/>
      <c r="Y1164" s="134"/>
      <c r="Z1164" s="134"/>
      <c r="AA1164" s="134"/>
      <c r="AB1164" s="134"/>
      <c r="AC1164" s="134"/>
      <c r="AD1164" s="135" t="str">
        <f t="shared" ref="AD1164" si="4135" xml:space="preserve">
IF(T1160&gt;"Preenchimento correto","",
IF(K1164="","",
IF(M1164="Não válido","",
K1164)))</f>
        <v/>
      </c>
    </row>
    <row r="1165" spans="1:30" ht="15" customHeight="1">
      <c r="A1165" s="290"/>
      <c r="B1165" s="216" t="str">
        <f>IF(OR('BD ITEM'!$Q243&lt;&gt;"Preenchimento correto"),"",'BD ITEM'!B243)</f>
        <v/>
      </c>
      <c r="C1165" s="217" t="str">
        <f>IF(OR('BD ITEM'!$Q243&lt;&gt;"Preenchimento correto"),"",'BD ITEM'!C243)</f>
        <v/>
      </c>
      <c r="D1165" s="218" t="str">
        <f>IF(OR('BD ITEM'!$Q243&lt;&gt;"Preenchimento correto"),"",'BD ITEM'!D243)</f>
        <v/>
      </c>
      <c r="E1165" s="219" t="str">
        <f>IF(OR('BD ITEM'!$Q243&lt;&gt;"Preenchimento correto"),"",'BD ITEM'!J243)</f>
        <v/>
      </c>
      <c r="F1165" s="220" t="str">
        <f>IF(OR('BD ITEM'!$Q243&lt;&gt;"Preenchimento correto"),"",'BD ITEM'!K243)</f>
        <v/>
      </c>
      <c r="G1165" s="221" t="str">
        <f>IF(OR('BD ITEM'!$Q243&lt;&gt;"Preenchimento correto"),"",'BD ITEM'!L243)</f>
        <v/>
      </c>
      <c r="H1165" s="39">
        <v>1</v>
      </c>
      <c r="I1165" s="173"/>
      <c r="J1165" s="34" t="str">
        <f xml:space="preserve">
IF(I1165="","",
VLOOKUP(I1165,'BD EMPRES'!$B$8:$C$507,2,FALSE))</f>
        <v/>
      </c>
      <c r="K1165" s="175"/>
      <c r="L1165" s="176"/>
      <c r="M1165" s="176"/>
      <c r="N1165" s="177"/>
      <c r="O1165" s="222"/>
      <c r="P1165" s="228" t="str">
        <f t="shared" ref="P1165" si="4136" xml:space="preserve">
IF(AND(K1165="",K1166="",K1167="",K1168="",K1169=""),"",
COUNTIFS(K1165:K1169,"&lt;&gt;""",M1165:M1169,"=Válido"))</f>
        <v/>
      </c>
      <c r="Q1165" s="230" t="str">
        <f t="shared" ref="Q1165" si="4137" xml:space="preserve">
IF(T1165&lt;&gt;"Preenchimento correto","",
IF(P1165=1,0,
IF(P1165=0,"",
IF(P1165="","",
ROUND(_xlfn.STDEV.S(AD1165:AD1169)/AVERAGE(AD1165:AD1169),4)))))</f>
        <v/>
      </c>
      <c r="R1165" s="232" t="str">
        <f t="shared" ref="R1165" si="4138" xml:space="preserve">
IF(T1165&lt;&gt;"Preenchimento correto","",
IF(P1165="","",
IF(P1165=0,"",
IF(O1165="","",
IF(O1165="Menor valor",MIN(AD1165:AD1169),
IF(AND(O1165="Tend. central",Q1165&lt;=0.25),ROUND(AVERAGE(AD1165:AD1169),2),
IF(AND(O1165="Tend. central",Q1165&gt;0.25),ROUND(MEDIAN(AD1165:AD1169),2))))))))</f>
        <v/>
      </c>
      <c r="S1165" s="234" t="str">
        <f t="shared" ref="S1165" si="4139" xml:space="preserve">
IF(T1165&lt;&gt;"Preenchimento correto","",
IF(O1165="","",
IF(P1165="","",
IF(P1165=0,"",
IF(OR(G1165="",R1165=""),"",
G1165*R1165)))))</f>
        <v/>
      </c>
      <c r="T1165" s="236" t="str">
        <f t="shared" ref="T1165" si="4140" xml:space="preserve">
IF(AND(A1165="",B1165="",I1165="",I1166="",I1167="",I1168="",I1169="",K1165="",K1166="",K1167="",K1168="",K1169="",L1165="",L1166="",L1167="",L1168="",L1169="",M1165="",M1166="",M1167="",M1168="",M1169="",O1165=""),"",
IF(A1165="","Preenchimento incompleto: falta informar o ID SEC - B01.01",
IF(AND(A1165&lt;&gt;"",B1165&lt;&gt;"",I1165="",I1166="",I1167="",I1168="",I1169="",K1165="",K1166="",K1167="",K1168="",K1169="",L1165="",L1166="",L1167="",L1168="",L1169="",M1165="",M1166="",M1167="",M1168="",M1169="",O1165=""),"Preenchimento incompleto: item sem nenhuma informação de empresa e preço e fonte de preço e validade do orçamento e modalidade de cálculo - B02.01",
IF(AND(B1165="",OR(I1165&lt;&gt;"",I1166&lt;&gt;"",I1167&lt;&gt;"",I1168&lt;&gt;"",I1169&lt;&gt;"",K1165&lt;&gt;"",K1166&lt;&gt;"",K1167&lt;&gt;"",K1168&lt;&gt;"",K1169&lt;&gt;"",L1165&lt;&gt;"",L1166&lt;&gt;"",L1167&lt;&gt;"",L1168&lt;&gt;"",L1169&lt;&gt;"",M1165&lt;&gt;"",M1166&lt;&gt;"",M1167&lt;&gt;"",M1168&lt;&gt;"",M1169&lt;&gt;"",O1165&lt;&gt;"")),"Erro: há empresa(s) e/ou preço(s) e/ou fonte(s) de preço e/ou validade(s) do orçamento e/ou modalidade de cálculo informados para item inexistente - B03.01",
IF(AND(I1165&lt;&gt;"",OR(K1165="",L1165="",M1165="",O1165="")),"Preenchimento incompleto: empresa sem preço e(ou) fonte de preço e(ou) validade do orçamento e(ou) modalidade de cálculo associados - B04.01",
IF(AND(I1166&lt;&gt;"",OR(K1166="",L1166="",M1166="",O1165="")),"Preenchimento incompleto: empresa sem preço e(ou) fonte de preço e(ou) validade do orçamento e(ou) modalidade de cálculo associados - B04.02",
IF(AND(I1167&lt;&gt;"",OR(K1167="",L1167="",M1167="",O1165="")),"Preenchimento incompleto: empresa sem preço e(ou) fonte de preço e(ou) validade do orçamento e(ou) modalidade de cálculo associados - B04.03",
IF(AND(I1168&lt;&gt;"",OR(K1168="",L1168="",M1168="",O1165="")),"Preenchimento incompleto: empresa sem preço e(ou) fonte de preço e(ou) validade do orçamento e(ou) modalidade de cálculo associados - B04.04",
IF(AND(I1169&lt;&gt;"",OR(K1169="",L1169="",M1169="",O1165="")),"Preenchimento incompleto: empresa sem preço e(ou) fonte de preço e(ou) validade do orçamento e(ou) modalidade de cálculo associados - B04.05",
IF(AND(K1165&lt;&gt;"",OR(I1165="",L1165="",M1165="",O1165="")),"Preenchimento incompleto: preço sem empresa e(ou) fonte do preço associados e(ou) validade do orçamento e(ou) modalidade de cálculo associados - B05.01",
IF(AND(K1166&lt;&gt;"",OR(I1166="",L1166="",M1166="",O1165="")),"Preenchimento incompleto: preço sem empresa e(ou) fonte do preço associados e(ou) validade do orçamento e(ou) modalidade de cálculo associados - B05.02",
IF(AND(K1167&lt;&gt;"",OR(I1167="",L1167="",M1167="",O1165="")),"Preenchimento incompleto: preço sem empresa e(ou) fonte do preço associados e(ou) validade do orçamento e(ou) modalidade de cálculo associados - B05.03",
IF(AND(K1168&lt;&gt;"",OR(I1168="",L1168="",M1168="",O1165="")),"Preenchimento incompleto: preço sem empresa e(ou) fonte do preço associados e(ou) validade do orçamento e(ou) modalidade de cálculo associados - B05.04",
IF(AND(K1169&lt;&gt;"",OR(I1169="",L1169="",M1169="",O1165="")),"Preenchimento incompleto: preço sem empresa e(ou) fonte do preço associados e(ou) validade do orçamento e(ou) modalidade de cálculo associados - B05.05",
IF(AND(L1165&lt;&gt;"",OR(K1165="",I1165="",M1165="",O1165="")),"Preenchimento incompleto: fonte do preço sem empresa e(ou) preço associados e(ou) validade do orçamento e(ou) modalidade de cálculo associados - B06.01",
IF(AND(L1166&lt;&gt;"",OR(K1166="",I1166="",M1166="",O1165="")),"Preenchimento incompleto: fonte do preço sem empresa e(ou) preço associados e(ou) validade do orçamento e(ou) modalidade de cálculo associados - B06.02",
IF(AND(L1167&lt;&gt;"",OR(K1167="",I1167="",M1167="",O1165="")),"Preenchimento incompleto: fonte do preço sem empresa e(ou) preço associados e(ou) validade do orçamento e(ou) modalidade de cálculo associados - B06.03",
IF(AND(L1168&lt;&gt;"",OR(K1168="",I1168="",M1168="",O1165="")),"Preenchimento incompleto: fonte do preço sem empresa e(ou) preço associados e(ou) validade do orçamento e(ou) modalidade de cálculo associados - B06.04",
IF(AND(L1169&lt;&gt;"",OR(K1169="",I1169="",M1169="",O1165="")),"Preenchimento incompleto: fonte do preço sem empresa e(ou) preço associados e(ou) validade do orçamento e(ou) modalidade de cálculo associados - B06.05",
IF(AND(M1165&lt;&gt;"",OR(K1165="",I1165="",L1165="",O1165="")),"Preenchimento incompleto: validade do orçamento sem empresa e(ou) preço associados e(ou) fonte do preço e(ou) modalidade de cálculo associados - B07.01",
IF(AND(M1166&lt;&gt;"",OR(K1166="",I1166="",L1166="",O1165="")),"Preenchimento incompleto: validade do orçamento sem empresa e(ou) preço associados e(ou) fonte do preço e(ou) modalidade de cálculo associados - B07.02",
IF(AND(M1167&lt;&gt;"",OR(K1167="",I1167="",L1167="",O1165="")),"Preenchimento incompleto: validade do orçamento sem empresa e(ou) preço associados e(ou) fonte do preço e(ou) modalidade de cálculo associados - B07.03",
IF(AND(M1168&lt;&gt;"",OR(K1168="",I1168="",L1168="",O1165="")),"Preenchimento incompleto: validade do orçamento sem empresa e(ou) preço associados e(ou) fonte do preço e(ou) modalidade de cálculo associados - B07.04",
IF(AND(M1169&lt;&gt;"",OR(K1169="",I1169="",L1169="",O1165="")),"Preenchimento incompleto: validade do orçamento sem empresa e(ou) preço associados e(ou) fonte do preço e(ou) modalidade de cálculo associados - B07.05",
IF(O1165="","Preenchimento incompleto: modalidade de cálculo não informada - B08.01",
IF(V1165="Erro: há repetição de empresa de mídia especializada para o item sendo precificado - B09.01a05","Erro: há repetição de empresa de mídia especializada para o item sendo precificado - B09.01a05",
IF(W1165="Erro: há repetição de empresa de orçamento de empresa para o item sendo precificado - B10.01a05","Erro: há repetição de empresa de orçamento de empresa para o item sendo precificado - B10.01a05",
IF(X1165="Erro: a fonte de preços informada é incompatível com compras governamentais - B11.01a05","Erro: a fonte de preços informada é incompatível com compras governamentais - B11.01a05",
IF(Y1165="Erro: a fonte de preços informada é incompatível com compras governamentais - B12.01a05","Erro: a fonte de preços informada é incompatível com compras governamentais - B12.01a05",
IF(Z1165="Erro: há linhas sendo puladas - B13.01a04","Erro: há linhas sendo puladas - B13.01a04",
IF(AA1165="Erro: há linhas sendo puladas - B14.01a05","Erro: há linhas sendo puladas - B14.01a05",
IF(AB1165="Erro: há linhas sendo puladas - B15.01a05","Erro: há linhas sendo puladas - B15.01a05",
IF(AC1165="Erro: há linhas sendo puladas - B16.01a05","Erro: há linhas sendo puladas - B16.01a05",
IF(AND(P1165&lt;&gt;"",P1165=0),"Preenchimento incompleto: número de propostas válidas igual a zero - B17.01",
"Preenchimento correto"))))))))))))))))))))))))))))))))))</f>
        <v/>
      </c>
      <c r="U1165" s="23"/>
      <c r="V1165" s="121" t="str">
        <f t="shared" ref="V1165" si="4141" xml:space="preserve">
IF(COUNTIFS(I1165:I1169,I1165,L1165:L1169,"=Mídia especializada")&gt;1,"Erro: há repetição de empresa de mídia especializada para o item sendo precificado - B09.01a05",
IF(COUNTIFS(I1165:I1169,I1166,L1165:L1169,"=Mídia especializada")&gt;1,"Erro: há repetição de empresa de mídia especializada para o item sendo precificado - B09.01a05",
IF(COUNTIFS(I1165:I1169,I1167,L1165:L1169,"=Mídia especializada")&gt;1,"Erro: há repetição de empresa de mídia especializada para o item sendo precificado - B09.01a05",
IF(COUNTIFS(I1165:I1169,I1168,L1165:L1169,"=Mídia especializada")&gt;1,"Erro: há repetição de empresa de mídia especializada para o item sendo precificado - B09.01a05",
IF(COUNTIFS(I1165:I1169,I1169,L1165:L1169,"=Mídia especializada")&gt;1,"Erro: há repetição de empresa de mídia especializada para o item sendo precificado - B09.01a05",
"***")))))</f>
        <v>***</v>
      </c>
      <c r="W1165" s="119" t="str">
        <f t="shared" ref="W1165" si="4142" xml:space="preserve">
IF(COUNTIFS(I1165:I1169,I1165,L1165:L1169,"=Orçamento de empresa")&gt;1,"Erro: há repetição de empresa de orçamento de empresa para o item sendo precificado - B10.01a05",
IF(COUNTIFS(I1165:I1169,I1166,L1165:L1169,"=Orçamento de empresa")&gt;1,"Erro: há repetição de empresa de orçamento de empresa para o item sendo precificado - B10.01a05",
IF(COUNTIFS(I1165:I1169,I1167,L1165:L1169,"=Orçamento de empresa")&gt;1,"Erro: há repetição de empresa de orçamento de empresa para o item sendo precificado - B10.01a05",
IF(COUNTIFS(I1165:I1169,I1168,L1165:L1169,"=Orçamento de empresa")&gt;1,"Erro: há repetição de empresa de orçamento de empresa para o item sendo precificado - B10.01a05",
IF(COUNTIFS(I1165:I1169,I1169,L1165:L1169,"=Orçamento de empresa")&gt;1,"Erro: há repetição de empresa de orçamento de empresa para o item sendo precificado - B10.01a05",
"***")))))</f>
        <v>***</v>
      </c>
      <c r="X1165" s="119" t="str">
        <f t="shared" ref="X1165" si="4143" xml:space="preserve">
IF(AND(I1165="Compras governamentais",K1165&lt;&gt;"",L1165="Orçamento de empresa"),"Erro: a fonte de preços informada é incompatível com compras governamentais - B11.01a05",
IF(AND(I1166="Compras governamentais",K1166&lt;&gt;"",L1166="Orçamento de empresa"),"Erro: a fonte de preços informada é incompatível com compras governamentais - B11.01a05",
IF(AND(I1167="Compras governamentais",K1167&lt;&gt;"",L1167="Orçamento de empresa"),"Erro: a fonte de preços informada é incompatível com compras governamentais - B11.01a05",
IF(AND(I1168="Compras governamentais",K1168&lt;&gt;"",L1168="Orçamento de empresa"),"Erro: a fonte de preços informada é incompatível com compras governamentais - B11.01a05",
IF(AND(I1169="Compras governamentais",K1169&lt;&gt;"",L1169="Orçamento de empresa"),"Erro: a fonte de preços informada é incompatível com compras governamentais - B11.01a05",
"***")))))</f>
        <v>***</v>
      </c>
      <c r="Y1165" s="119" t="str">
        <f t="shared" ref="Y1165" si="4144" xml:space="preserve">
IF(AND(I1165="Compras governamentais",K1165&lt;&gt;"",L1165="Mídia especializada"),"Erro: a fonte de preços informada é incompatível com compras governamentais - B12.01a05",
IF(AND(I1166="Compras governamentais",K1166&lt;&gt;"",L1166="Mídia especializada"),"Erro: a fonte de preços informada é incompatível com compras governamentais - B12.01a05",
IF(AND(I1167="Compras governamentais",K1167&lt;&gt;"",L1167="Mídia especializada"),"Erro: a fonte de preços informada é incompatível com compras governamentais - B12.01a05",
IF(AND(I1168="Compras governamentais",K1168&lt;&gt;"",L1168="Mídia especializada"),"Erro: a fonte de preços informada é incompatível com compras governamentais - B12.01a05",
IF(AND(I1169="Compras governamentais",K1169&lt;&gt;"",L1169="Mídia especializada"),"Erro: a fonte de preços informada é incompatível com compras governamentais - B12.01a05",
"***")))))</f>
        <v>***</v>
      </c>
      <c r="Z1165" s="119" t="str">
        <f t="shared" ref="Z1165" si="4145" xml:space="preserve">
IF(AND(I1166&lt;&gt;"",OR(I1165="")),"Erro: há linhas sendo puladas - B13.01a04",
IF(AND(I1167&lt;&gt;"",OR(I1165="",I1166="")),"Erro: há linhas sendo puladas - B13.01a04",
IF(AND(I1168&lt;&gt;"",OR(I1165="",I1166="",I1167="")),"Erro: há linhas sendo puladas - B13.01a04",
IF(AND(I1169&lt;&gt;"",OR(I1165="",I1166="",I1167="",I1168="")),"Erro: há linhas sendo puladas - B13.01a04",
"***"))))</f>
        <v>***</v>
      </c>
      <c r="AA1165" s="119" t="str">
        <f t="shared" ref="AA1165" si="4146" xml:space="preserve">
IF(AND(K1166&lt;&gt;"",OR(K1165="")),"Erro: há linhas sendo puladas - B14.01a05",
IF(AND(K1167&lt;&gt;"",OR(K1165="",K1166="")),"Erro: há linhas sendo puladas - B14.01a05",
IF(AND(K1168&lt;&gt;"",OR(K1165="",K1166="",K1167="")),"Erro: há linhas sendo puladas - B14.01a05",
IF(AND(K1169&lt;&gt;"",OR(K1165="",K1166="",K1167="",K1168="")),"Erro: há linhas sendo puladas - B14.01a05",
"***"))))</f>
        <v>***</v>
      </c>
      <c r="AB1165" s="119" t="str">
        <f t="shared" ref="AB1165" si="4147" xml:space="preserve">
IF(AND(L1166&lt;&gt;"",OR(L1165="")),"Erro: há linhas sendo puladas - B15.01a05",
IF(AND(L1167&lt;&gt;"",OR(L1165="",L1166="")),"Erro: há linhas sendo puladas - B15.01a05",
IF(AND(L1168&lt;&gt;"",OR(L1165="",L1166="",L1167="")),"Erro: há linhas sendo puladas - B15.01a05",
IF(AND(L1169&lt;&gt;"",OR(L1165="",L1166="",L1167="",L1168="")),"Erro: há linhas sendo puladas - B15.01a05",
"***"))))</f>
        <v>***</v>
      </c>
      <c r="AC1165" s="119" t="str">
        <f t="shared" ref="AC1165" si="4148" xml:space="preserve">
IF(AND(M1166&lt;&gt;"",OR(M1165="")),"Erro: há linhas sendo puladas - B16.01a05",
IF(AND(M1167&lt;&gt;"",OR(M1165="",M1166="")),"Erro: há linhas sendo puladas - B16.01a05",
IF(AND(M1168&lt;&gt;"",OR(M1165="",M1166="",M1167="")),"Erro: há linhas sendo puladas - B16.01a05",
IF(AND(M1169&lt;&gt;"",OR(M1165="",M1166="",M1167="",M1168="")),"Erro: há linhas sendo puladas - B16.01a05",
"***"))))</f>
        <v>***</v>
      </c>
      <c r="AD1165" s="131" t="str">
        <f t="shared" ref="AD1165" si="4149" xml:space="preserve">
IF(T1165&lt;&gt;"Preenchimento correto","",
IF(K1165="","",
IF(M1165="Não válido","",
K1165)))</f>
        <v/>
      </c>
    </row>
    <row r="1166" spans="1:30" ht="15" customHeight="1">
      <c r="A1166" s="291"/>
      <c r="B1166" s="216"/>
      <c r="C1166" s="217"/>
      <c r="D1166" s="218"/>
      <c r="E1166" s="219"/>
      <c r="F1166" s="220"/>
      <c r="G1166" s="221"/>
      <c r="H1166" s="35">
        <v>2</v>
      </c>
      <c r="I1166" s="172"/>
      <c r="J1166" s="36" t="str">
        <f xml:space="preserve">
IF(I1166="","",
VLOOKUP(I1166,'BD EMPRES'!$B$8:$C$507,2,FALSE))</f>
        <v/>
      </c>
      <c r="K1166" s="178"/>
      <c r="L1166" s="179"/>
      <c r="M1166" s="179"/>
      <c r="N1166" s="180"/>
      <c r="O1166" s="223"/>
      <c r="P1166" s="228"/>
      <c r="Q1166" s="230"/>
      <c r="R1166" s="232"/>
      <c r="S1166" s="234"/>
      <c r="T1166" s="236"/>
      <c r="U1166" s="23"/>
      <c r="V1166" s="122"/>
      <c r="W1166" s="118"/>
      <c r="X1166" s="118"/>
      <c r="Y1166" s="118"/>
      <c r="Z1166" s="118"/>
      <c r="AA1166" s="118"/>
      <c r="AB1166" s="118"/>
      <c r="AC1166" s="118"/>
      <c r="AD1166" s="132" t="str">
        <f t="shared" ref="AD1166" si="4150" xml:space="preserve">
IF(T1165&lt;&gt;"Preenchimento correto","",
IF(K1166="","",
IF(M1166="Não válido","",
K1166)))</f>
        <v/>
      </c>
    </row>
    <row r="1167" spans="1:30" ht="15" customHeight="1">
      <c r="A1167" s="291"/>
      <c r="B1167" s="216"/>
      <c r="C1167" s="217"/>
      <c r="D1167" s="218"/>
      <c r="E1167" s="219"/>
      <c r="F1167" s="220"/>
      <c r="G1167" s="221"/>
      <c r="H1167" s="35">
        <v>3</v>
      </c>
      <c r="I1167" s="172"/>
      <c r="J1167" s="36" t="str">
        <f xml:space="preserve">
IF(I1167="","",
VLOOKUP(I1167,'BD EMPRES'!$B$8:$C$507,2,FALSE))</f>
        <v/>
      </c>
      <c r="K1167" s="178"/>
      <c r="L1167" s="179"/>
      <c r="M1167" s="179"/>
      <c r="N1167" s="180"/>
      <c r="O1167" s="223"/>
      <c r="P1167" s="228"/>
      <c r="Q1167" s="230"/>
      <c r="R1167" s="232"/>
      <c r="S1167" s="234"/>
      <c r="T1167" s="236"/>
      <c r="U1167" s="23"/>
      <c r="V1167" s="122"/>
      <c r="W1167" s="118"/>
      <c r="X1167" s="118"/>
      <c r="Y1167" s="118"/>
      <c r="Z1167" s="118"/>
      <c r="AA1167" s="118"/>
      <c r="AB1167" s="118"/>
      <c r="AC1167" s="118"/>
      <c r="AD1167" s="132" t="str">
        <f t="shared" ref="AD1167" si="4151" xml:space="preserve">
IF(T1165&lt;&gt;"Preenchimento correto","",
IF(K1167="","",
IF(M1167="Não válido","",
K1167)))</f>
        <v/>
      </c>
    </row>
    <row r="1168" spans="1:30" ht="15" customHeight="1">
      <c r="A1168" s="291"/>
      <c r="B1168" s="216"/>
      <c r="C1168" s="217"/>
      <c r="D1168" s="218"/>
      <c r="E1168" s="219"/>
      <c r="F1168" s="220"/>
      <c r="G1168" s="221"/>
      <c r="H1168" s="35">
        <v>4</v>
      </c>
      <c r="I1168" s="172"/>
      <c r="J1168" s="36" t="str">
        <f xml:space="preserve">
IF(I1168="","",
VLOOKUP(I1168,'BD EMPRES'!$B$8:$C$507,2,FALSE))</f>
        <v/>
      </c>
      <c r="K1168" s="178"/>
      <c r="L1168" s="179"/>
      <c r="M1168" s="179"/>
      <c r="N1168" s="180"/>
      <c r="O1168" s="223"/>
      <c r="P1168" s="228"/>
      <c r="Q1168" s="230"/>
      <c r="R1168" s="232"/>
      <c r="S1168" s="234"/>
      <c r="T1168" s="236"/>
      <c r="U1168" s="23"/>
      <c r="V1168" s="122"/>
      <c r="W1168" s="118"/>
      <c r="X1168" s="118"/>
      <c r="Y1168" s="118"/>
      <c r="Z1168" s="118"/>
      <c r="AA1168" s="118"/>
      <c r="AB1168" s="118"/>
      <c r="AC1168" s="118"/>
      <c r="AD1168" s="132" t="str">
        <f t="shared" ref="AD1168" si="4152" xml:space="preserve">
IF(T1165&lt;&gt;"Preenchimento correto","",
IF(K1168="","",
IF(M1168="Não válido","",
K1168)))</f>
        <v/>
      </c>
    </row>
    <row r="1169" spans="1:30" ht="15" customHeight="1">
      <c r="A1169" s="292"/>
      <c r="B1169" s="216"/>
      <c r="C1169" s="217"/>
      <c r="D1169" s="218"/>
      <c r="E1169" s="219"/>
      <c r="F1169" s="220"/>
      <c r="G1169" s="221"/>
      <c r="H1169" s="37">
        <v>5</v>
      </c>
      <c r="I1169" s="172"/>
      <c r="J1169" s="38" t="str">
        <f xml:space="preserve">
IF(I1169="","",
VLOOKUP(I1169,'BD EMPRES'!$B$8:$C$507,2,FALSE))</f>
        <v/>
      </c>
      <c r="K1169" s="183"/>
      <c r="L1169" s="181"/>
      <c r="M1169" s="181"/>
      <c r="N1169" s="182"/>
      <c r="O1169" s="224"/>
      <c r="P1169" s="228"/>
      <c r="Q1169" s="230"/>
      <c r="R1169" s="232"/>
      <c r="S1169" s="234"/>
      <c r="T1169" s="236"/>
      <c r="U1169" s="23"/>
      <c r="V1169" s="133"/>
      <c r="W1169" s="134"/>
      <c r="X1169" s="134"/>
      <c r="Y1169" s="134"/>
      <c r="Z1169" s="134"/>
      <c r="AA1169" s="134"/>
      <c r="AB1169" s="134"/>
      <c r="AC1169" s="134"/>
      <c r="AD1169" s="135" t="str">
        <f t="shared" ref="AD1169" si="4153" xml:space="preserve">
IF(T1165&gt;"Preenchimento correto","",
IF(K1169="","",
IF(M1169="Não válido","",
K1169)))</f>
        <v/>
      </c>
    </row>
    <row r="1170" spans="1:30" ht="15" customHeight="1">
      <c r="A1170" s="290"/>
      <c r="B1170" s="216" t="str">
        <f>IF(OR('BD ITEM'!$Q244&lt;&gt;"Preenchimento correto"),"",'BD ITEM'!B244)</f>
        <v/>
      </c>
      <c r="C1170" s="217" t="str">
        <f>IF(OR('BD ITEM'!$Q244&lt;&gt;"Preenchimento correto"),"",'BD ITEM'!C244)</f>
        <v/>
      </c>
      <c r="D1170" s="218" t="str">
        <f>IF(OR('BD ITEM'!$Q244&lt;&gt;"Preenchimento correto"),"",'BD ITEM'!D244)</f>
        <v/>
      </c>
      <c r="E1170" s="219" t="str">
        <f>IF(OR('BD ITEM'!$Q244&lt;&gt;"Preenchimento correto"),"",'BD ITEM'!J244)</f>
        <v/>
      </c>
      <c r="F1170" s="220" t="str">
        <f>IF(OR('BD ITEM'!$Q244&lt;&gt;"Preenchimento correto"),"",'BD ITEM'!K244)</f>
        <v/>
      </c>
      <c r="G1170" s="221" t="str">
        <f>IF(OR('BD ITEM'!$Q244&lt;&gt;"Preenchimento correto"),"",'BD ITEM'!L244)</f>
        <v/>
      </c>
      <c r="H1170" s="39">
        <v>1</v>
      </c>
      <c r="I1170" s="173"/>
      <c r="J1170" s="34" t="str">
        <f xml:space="preserve">
IF(I1170="","",
VLOOKUP(I1170,'BD EMPRES'!$B$8:$C$507,2,FALSE))</f>
        <v/>
      </c>
      <c r="K1170" s="175"/>
      <c r="L1170" s="176"/>
      <c r="M1170" s="176"/>
      <c r="N1170" s="177"/>
      <c r="O1170" s="222"/>
      <c r="P1170" s="228" t="str">
        <f t="shared" ref="P1170" si="4154" xml:space="preserve">
IF(AND(K1170="",K1171="",K1172="",K1173="",K1174=""),"",
COUNTIFS(K1170:K1174,"&lt;&gt;""",M1170:M1174,"=Válido"))</f>
        <v/>
      </c>
      <c r="Q1170" s="230" t="str">
        <f t="shared" ref="Q1170" si="4155" xml:space="preserve">
IF(T1170&lt;&gt;"Preenchimento correto","",
IF(P1170=1,0,
IF(P1170=0,"",
IF(P1170="","",
ROUND(_xlfn.STDEV.S(AD1170:AD1174)/AVERAGE(AD1170:AD1174),4)))))</f>
        <v/>
      </c>
      <c r="R1170" s="232" t="str">
        <f t="shared" ref="R1170" si="4156" xml:space="preserve">
IF(T1170&lt;&gt;"Preenchimento correto","",
IF(P1170="","",
IF(P1170=0,"",
IF(O1170="","",
IF(O1170="Menor valor",MIN(AD1170:AD1174),
IF(AND(O1170="Tend. central",Q1170&lt;=0.25),ROUND(AVERAGE(AD1170:AD1174),2),
IF(AND(O1170="Tend. central",Q1170&gt;0.25),ROUND(MEDIAN(AD1170:AD1174),2))))))))</f>
        <v/>
      </c>
      <c r="S1170" s="234" t="str">
        <f t="shared" ref="S1170" si="4157" xml:space="preserve">
IF(T1170&lt;&gt;"Preenchimento correto","",
IF(O1170="","",
IF(P1170="","",
IF(P1170=0,"",
IF(OR(G1170="",R1170=""),"",
G1170*R1170)))))</f>
        <v/>
      </c>
      <c r="T1170" s="236" t="str">
        <f t="shared" ref="T1170" si="4158" xml:space="preserve">
IF(AND(A1170="",B1170="",I1170="",I1171="",I1172="",I1173="",I1174="",K1170="",K1171="",K1172="",K1173="",K1174="",L1170="",L1171="",L1172="",L1173="",L1174="",M1170="",M1171="",M1172="",M1173="",M1174="",O1170=""),"",
IF(A1170="","Preenchimento incompleto: falta informar o ID SEC - B01.01",
IF(AND(A1170&lt;&gt;"",B1170&lt;&gt;"",I1170="",I1171="",I1172="",I1173="",I1174="",K1170="",K1171="",K1172="",K1173="",K1174="",L1170="",L1171="",L1172="",L1173="",L1174="",M1170="",M1171="",M1172="",M1173="",M1174="",O1170=""),"Preenchimento incompleto: item sem nenhuma informação de empresa e preço e fonte de preço e validade do orçamento e modalidade de cálculo - B02.01",
IF(AND(B1170="",OR(I1170&lt;&gt;"",I1171&lt;&gt;"",I1172&lt;&gt;"",I1173&lt;&gt;"",I1174&lt;&gt;"",K1170&lt;&gt;"",K1171&lt;&gt;"",K1172&lt;&gt;"",K1173&lt;&gt;"",K1174&lt;&gt;"",L1170&lt;&gt;"",L1171&lt;&gt;"",L1172&lt;&gt;"",L1173&lt;&gt;"",L1174&lt;&gt;"",M1170&lt;&gt;"",M1171&lt;&gt;"",M1172&lt;&gt;"",M1173&lt;&gt;"",M1174&lt;&gt;"",O1170&lt;&gt;"")),"Erro: há empresa(s) e/ou preço(s) e/ou fonte(s) de preço e/ou validade(s) do orçamento e/ou modalidade de cálculo informados para item inexistente - B03.01",
IF(AND(I1170&lt;&gt;"",OR(K1170="",L1170="",M1170="",O1170="")),"Preenchimento incompleto: empresa sem preço e(ou) fonte de preço e(ou) validade do orçamento e(ou) modalidade de cálculo associados - B04.01",
IF(AND(I1171&lt;&gt;"",OR(K1171="",L1171="",M1171="",O1170="")),"Preenchimento incompleto: empresa sem preço e(ou) fonte de preço e(ou) validade do orçamento e(ou) modalidade de cálculo associados - B04.02",
IF(AND(I1172&lt;&gt;"",OR(K1172="",L1172="",M1172="",O1170="")),"Preenchimento incompleto: empresa sem preço e(ou) fonte de preço e(ou) validade do orçamento e(ou) modalidade de cálculo associados - B04.03",
IF(AND(I1173&lt;&gt;"",OR(K1173="",L1173="",M1173="",O1170="")),"Preenchimento incompleto: empresa sem preço e(ou) fonte de preço e(ou) validade do orçamento e(ou) modalidade de cálculo associados - B04.04",
IF(AND(I1174&lt;&gt;"",OR(K1174="",L1174="",M1174="",O1170="")),"Preenchimento incompleto: empresa sem preço e(ou) fonte de preço e(ou) validade do orçamento e(ou) modalidade de cálculo associados - B04.05",
IF(AND(K1170&lt;&gt;"",OR(I1170="",L1170="",M1170="",O1170="")),"Preenchimento incompleto: preço sem empresa e(ou) fonte do preço associados e(ou) validade do orçamento e(ou) modalidade de cálculo associados - B05.01",
IF(AND(K1171&lt;&gt;"",OR(I1171="",L1171="",M1171="",O1170="")),"Preenchimento incompleto: preço sem empresa e(ou) fonte do preço associados e(ou) validade do orçamento e(ou) modalidade de cálculo associados - B05.02",
IF(AND(K1172&lt;&gt;"",OR(I1172="",L1172="",M1172="",O1170="")),"Preenchimento incompleto: preço sem empresa e(ou) fonte do preço associados e(ou) validade do orçamento e(ou) modalidade de cálculo associados - B05.03",
IF(AND(K1173&lt;&gt;"",OR(I1173="",L1173="",M1173="",O1170="")),"Preenchimento incompleto: preço sem empresa e(ou) fonte do preço associados e(ou) validade do orçamento e(ou) modalidade de cálculo associados - B05.04",
IF(AND(K1174&lt;&gt;"",OR(I1174="",L1174="",M1174="",O1170="")),"Preenchimento incompleto: preço sem empresa e(ou) fonte do preço associados e(ou) validade do orçamento e(ou) modalidade de cálculo associados - B05.05",
IF(AND(L1170&lt;&gt;"",OR(K1170="",I1170="",M1170="",O1170="")),"Preenchimento incompleto: fonte do preço sem empresa e(ou) preço associados e(ou) validade do orçamento e(ou) modalidade de cálculo associados - B06.01",
IF(AND(L1171&lt;&gt;"",OR(K1171="",I1171="",M1171="",O1170="")),"Preenchimento incompleto: fonte do preço sem empresa e(ou) preço associados e(ou) validade do orçamento e(ou) modalidade de cálculo associados - B06.02",
IF(AND(L1172&lt;&gt;"",OR(K1172="",I1172="",M1172="",O1170="")),"Preenchimento incompleto: fonte do preço sem empresa e(ou) preço associados e(ou) validade do orçamento e(ou) modalidade de cálculo associados - B06.03",
IF(AND(L1173&lt;&gt;"",OR(K1173="",I1173="",M1173="",O1170="")),"Preenchimento incompleto: fonte do preço sem empresa e(ou) preço associados e(ou) validade do orçamento e(ou) modalidade de cálculo associados - B06.04",
IF(AND(L1174&lt;&gt;"",OR(K1174="",I1174="",M1174="",O1170="")),"Preenchimento incompleto: fonte do preço sem empresa e(ou) preço associados e(ou) validade do orçamento e(ou) modalidade de cálculo associados - B06.05",
IF(AND(M1170&lt;&gt;"",OR(K1170="",I1170="",L1170="",O1170="")),"Preenchimento incompleto: validade do orçamento sem empresa e(ou) preço associados e(ou) fonte do preço e(ou) modalidade de cálculo associados - B07.01",
IF(AND(M1171&lt;&gt;"",OR(K1171="",I1171="",L1171="",O1170="")),"Preenchimento incompleto: validade do orçamento sem empresa e(ou) preço associados e(ou) fonte do preço e(ou) modalidade de cálculo associados - B07.02",
IF(AND(M1172&lt;&gt;"",OR(K1172="",I1172="",L1172="",O1170="")),"Preenchimento incompleto: validade do orçamento sem empresa e(ou) preço associados e(ou) fonte do preço e(ou) modalidade de cálculo associados - B07.03",
IF(AND(M1173&lt;&gt;"",OR(K1173="",I1173="",L1173="",O1170="")),"Preenchimento incompleto: validade do orçamento sem empresa e(ou) preço associados e(ou) fonte do preço e(ou) modalidade de cálculo associados - B07.04",
IF(AND(M1174&lt;&gt;"",OR(K1174="",I1174="",L1174="",O1170="")),"Preenchimento incompleto: validade do orçamento sem empresa e(ou) preço associados e(ou) fonte do preço e(ou) modalidade de cálculo associados - B07.05",
IF(O1170="","Preenchimento incompleto: modalidade de cálculo não informada - B08.01",
IF(V1170="Erro: há repetição de empresa de mídia especializada para o item sendo precificado - B09.01a05","Erro: há repetição de empresa de mídia especializada para o item sendo precificado - B09.01a05",
IF(W1170="Erro: há repetição de empresa de orçamento de empresa para o item sendo precificado - B10.01a05","Erro: há repetição de empresa de orçamento de empresa para o item sendo precificado - B10.01a05",
IF(X1170="Erro: a fonte de preços informada é incompatível com compras governamentais - B11.01a05","Erro: a fonte de preços informada é incompatível com compras governamentais - B11.01a05",
IF(Y1170="Erro: a fonte de preços informada é incompatível com compras governamentais - B12.01a05","Erro: a fonte de preços informada é incompatível com compras governamentais - B12.01a05",
IF(Z1170="Erro: há linhas sendo puladas - B13.01a04","Erro: há linhas sendo puladas - B13.01a04",
IF(AA1170="Erro: há linhas sendo puladas - B14.01a05","Erro: há linhas sendo puladas - B14.01a05",
IF(AB1170="Erro: há linhas sendo puladas - B15.01a05","Erro: há linhas sendo puladas - B15.01a05",
IF(AC1170="Erro: há linhas sendo puladas - B16.01a05","Erro: há linhas sendo puladas - B16.01a05",
IF(AND(P1170&lt;&gt;"",P1170=0),"Preenchimento incompleto: número de propostas válidas igual a zero - B17.01",
"Preenchimento correto"))))))))))))))))))))))))))))))))))</f>
        <v/>
      </c>
      <c r="U1170" s="23"/>
      <c r="V1170" s="121" t="str">
        <f t="shared" ref="V1170" si="4159" xml:space="preserve">
IF(COUNTIFS(I1170:I1174,I1170,L1170:L1174,"=Mídia especializada")&gt;1,"Erro: há repetição de empresa de mídia especializada para o item sendo precificado - B09.01a05",
IF(COUNTIFS(I1170:I1174,I1171,L1170:L1174,"=Mídia especializada")&gt;1,"Erro: há repetição de empresa de mídia especializada para o item sendo precificado - B09.01a05",
IF(COUNTIFS(I1170:I1174,I1172,L1170:L1174,"=Mídia especializada")&gt;1,"Erro: há repetição de empresa de mídia especializada para o item sendo precificado - B09.01a05",
IF(COUNTIFS(I1170:I1174,I1173,L1170:L1174,"=Mídia especializada")&gt;1,"Erro: há repetição de empresa de mídia especializada para o item sendo precificado - B09.01a05",
IF(COUNTIFS(I1170:I1174,I1174,L1170:L1174,"=Mídia especializada")&gt;1,"Erro: há repetição de empresa de mídia especializada para o item sendo precificado - B09.01a05",
"***")))))</f>
        <v>***</v>
      </c>
      <c r="W1170" s="119" t="str">
        <f t="shared" ref="W1170" si="4160" xml:space="preserve">
IF(COUNTIFS(I1170:I1174,I1170,L1170:L1174,"=Orçamento de empresa")&gt;1,"Erro: há repetição de empresa de orçamento de empresa para o item sendo precificado - B10.01a05",
IF(COUNTIFS(I1170:I1174,I1171,L1170:L1174,"=Orçamento de empresa")&gt;1,"Erro: há repetição de empresa de orçamento de empresa para o item sendo precificado - B10.01a05",
IF(COUNTIFS(I1170:I1174,I1172,L1170:L1174,"=Orçamento de empresa")&gt;1,"Erro: há repetição de empresa de orçamento de empresa para o item sendo precificado - B10.01a05",
IF(COUNTIFS(I1170:I1174,I1173,L1170:L1174,"=Orçamento de empresa")&gt;1,"Erro: há repetição de empresa de orçamento de empresa para o item sendo precificado - B10.01a05",
IF(COUNTIFS(I1170:I1174,I1174,L1170:L1174,"=Orçamento de empresa")&gt;1,"Erro: há repetição de empresa de orçamento de empresa para o item sendo precificado - B10.01a05",
"***")))))</f>
        <v>***</v>
      </c>
      <c r="X1170" s="119" t="str">
        <f t="shared" ref="X1170" si="4161" xml:space="preserve">
IF(AND(I1170="Compras governamentais",K1170&lt;&gt;"",L1170="Orçamento de empresa"),"Erro: a fonte de preços informada é incompatível com compras governamentais - B11.01a05",
IF(AND(I1171="Compras governamentais",K1171&lt;&gt;"",L1171="Orçamento de empresa"),"Erro: a fonte de preços informada é incompatível com compras governamentais - B11.01a05",
IF(AND(I1172="Compras governamentais",K1172&lt;&gt;"",L1172="Orçamento de empresa"),"Erro: a fonte de preços informada é incompatível com compras governamentais - B11.01a05",
IF(AND(I1173="Compras governamentais",K1173&lt;&gt;"",L1173="Orçamento de empresa"),"Erro: a fonte de preços informada é incompatível com compras governamentais - B11.01a05",
IF(AND(I1174="Compras governamentais",K1174&lt;&gt;"",L1174="Orçamento de empresa"),"Erro: a fonte de preços informada é incompatível com compras governamentais - B11.01a05",
"***")))))</f>
        <v>***</v>
      </c>
      <c r="Y1170" s="119" t="str">
        <f t="shared" ref="Y1170" si="4162" xml:space="preserve">
IF(AND(I1170="Compras governamentais",K1170&lt;&gt;"",L1170="Mídia especializada"),"Erro: a fonte de preços informada é incompatível com compras governamentais - B12.01a05",
IF(AND(I1171="Compras governamentais",K1171&lt;&gt;"",L1171="Mídia especializada"),"Erro: a fonte de preços informada é incompatível com compras governamentais - B12.01a05",
IF(AND(I1172="Compras governamentais",K1172&lt;&gt;"",L1172="Mídia especializada"),"Erro: a fonte de preços informada é incompatível com compras governamentais - B12.01a05",
IF(AND(I1173="Compras governamentais",K1173&lt;&gt;"",L1173="Mídia especializada"),"Erro: a fonte de preços informada é incompatível com compras governamentais - B12.01a05",
IF(AND(I1174="Compras governamentais",K1174&lt;&gt;"",L1174="Mídia especializada"),"Erro: a fonte de preços informada é incompatível com compras governamentais - B12.01a05",
"***")))))</f>
        <v>***</v>
      </c>
      <c r="Z1170" s="119" t="str">
        <f t="shared" ref="Z1170" si="4163" xml:space="preserve">
IF(AND(I1171&lt;&gt;"",OR(I1170="")),"Erro: há linhas sendo puladas - B13.01a04",
IF(AND(I1172&lt;&gt;"",OR(I1170="",I1171="")),"Erro: há linhas sendo puladas - B13.01a04",
IF(AND(I1173&lt;&gt;"",OR(I1170="",I1171="",I1172="")),"Erro: há linhas sendo puladas - B13.01a04",
IF(AND(I1174&lt;&gt;"",OR(I1170="",I1171="",I1172="",I1173="")),"Erro: há linhas sendo puladas - B13.01a04",
"***"))))</f>
        <v>***</v>
      </c>
      <c r="AA1170" s="119" t="str">
        <f t="shared" ref="AA1170" si="4164" xml:space="preserve">
IF(AND(K1171&lt;&gt;"",OR(K1170="")),"Erro: há linhas sendo puladas - B14.01a05",
IF(AND(K1172&lt;&gt;"",OR(K1170="",K1171="")),"Erro: há linhas sendo puladas - B14.01a05",
IF(AND(K1173&lt;&gt;"",OR(K1170="",K1171="",K1172="")),"Erro: há linhas sendo puladas - B14.01a05",
IF(AND(K1174&lt;&gt;"",OR(K1170="",K1171="",K1172="",K1173="")),"Erro: há linhas sendo puladas - B14.01a05",
"***"))))</f>
        <v>***</v>
      </c>
      <c r="AB1170" s="119" t="str">
        <f t="shared" ref="AB1170" si="4165" xml:space="preserve">
IF(AND(L1171&lt;&gt;"",OR(L1170="")),"Erro: há linhas sendo puladas - B15.01a05",
IF(AND(L1172&lt;&gt;"",OR(L1170="",L1171="")),"Erro: há linhas sendo puladas - B15.01a05",
IF(AND(L1173&lt;&gt;"",OR(L1170="",L1171="",L1172="")),"Erro: há linhas sendo puladas - B15.01a05",
IF(AND(L1174&lt;&gt;"",OR(L1170="",L1171="",L1172="",L1173="")),"Erro: há linhas sendo puladas - B15.01a05",
"***"))))</f>
        <v>***</v>
      </c>
      <c r="AC1170" s="119" t="str">
        <f t="shared" ref="AC1170" si="4166" xml:space="preserve">
IF(AND(M1171&lt;&gt;"",OR(M1170="")),"Erro: há linhas sendo puladas - B16.01a05",
IF(AND(M1172&lt;&gt;"",OR(M1170="",M1171="")),"Erro: há linhas sendo puladas - B16.01a05",
IF(AND(M1173&lt;&gt;"",OR(M1170="",M1171="",M1172="")),"Erro: há linhas sendo puladas - B16.01a05",
IF(AND(M1174&lt;&gt;"",OR(M1170="",M1171="",M1172="",M1173="")),"Erro: há linhas sendo puladas - B16.01a05",
"***"))))</f>
        <v>***</v>
      </c>
      <c r="AD1170" s="131" t="str">
        <f t="shared" ref="AD1170" si="4167" xml:space="preserve">
IF(T1170&lt;&gt;"Preenchimento correto","",
IF(K1170="","",
IF(M1170="Não válido","",
K1170)))</f>
        <v/>
      </c>
    </row>
    <row r="1171" spans="1:30" ht="15" customHeight="1">
      <c r="A1171" s="291"/>
      <c r="B1171" s="216"/>
      <c r="C1171" s="217"/>
      <c r="D1171" s="218"/>
      <c r="E1171" s="219"/>
      <c r="F1171" s="220"/>
      <c r="G1171" s="221"/>
      <c r="H1171" s="35">
        <v>2</v>
      </c>
      <c r="I1171" s="172"/>
      <c r="J1171" s="36" t="str">
        <f xml:space="preserve">
IF(I1171="","",
VLOOKUP(I1171,'BD EMPRES'!$B$8:$C$507,2,FALSE))</f>
        <v/>
      </c>
      <c r="K1171" s="178"/>
      <c r="L1171" s="179"/>
      <c r="M1171" s="179"/>
      <c r="N1171" s="180"/>
      <c r="O1171" s="223"/>
      <c r="P1171" s="228"/>
      <c r="Q1171" s="230"/>
      <c r="R1171" s="232"/>
      <c r="S1171" s="234"/>
      <c r="T1171" s="236"/>
      <c r="U1171" s="23"/>
      <c r="V1171" s="122"/>
      <c r="W1171" s="118"/>
      <c r="X1171" s="118"/>
      <c r="Y1171" s="118"/>
      <c r="Z1171" s="118"/>
      <c r="AA1171" s="118"/>
      <c r="AB1171" s="118"/>
      <c r="AC1171" s="118"/>
      <c r="AD1171" s="132" t="str">
        <f t="shared" ref="AD1171" si="4168" xml:space="preserve">
IF(T1170&lt;&gt;"Preenchimento correto","",
IF(K1171="","",
IF(M1171="Não válido","",
K1171)))</f>
        <v/>
      </c>
    </row>
    <row r="1172" spans="1:30" ht="15" customHeight="1">
      <c r="A1172" s="291"/>
      <c r="B1172" s="216"/>
      <c r="C1172" s="217"/>
      <c r="D1172" s="218"/>
      <c r="E1172" s="219"/>
      <c r="F1172" s="220"/>
      <c r="G1172" s="221"/>
      <c r="H1172" s="35">
        <v>3</v>
      </c>
      <c r="I1172" s="172"/>
      <c r="J1172" s="36" t="str">
        <f xml:space="preserve">
IF(I1172="","",
VLOOKUP(I1172,'BD EMPRES'!$B$8:$C$507,2,FALSE))</f>
        <v/>
      </c>
      <c r="K1172" s="178"/>
      <c r="L1172" s="179"/>
      <c r="M1172" s="179"/>
      <c r="N1172" s="180"/>
      <c r="O1172" s="223"/>
      <c r="P1172" s="228"/>
      <c r="Q1172" s="230"/>
      <c r="R1172" s="232"/>
      <c r="S1172" s="234"/>
      <c r="T1172" s="236"/>
      <c r="U1172" s="23"/>
      <c r="V1172" s="122"/>
      <c r="W1172" s="118"/>
      <c r="X1172" s="118"/>
      <c r="Y1172" s="118"/>
      <c r="Z1172" s="118"/>
      <c r="AA1172" s="118"/>
      <c r="AB1172" s="118"/>
      <c r="AC1172" s="118"/>
      <c r="AD1172" s="132" t="str">
        <f t="shared" ref="AD1172" si="4169" xml:space="preserve">
IF(T1170&lt;&gt;"Preenchimento correto","",
IF(K1172="","",
IF(M1172="Não válido","",
K1172)))</f>
        <v/>
      </c>
    </row>
    <row r="1173" spans="1:30" ht="15" customHeight="1">
      <c r="A1173" s="291"/>
      <c r="B1173" s="216"/>
      <c r="C1173" s="217"/>
      <c r="D1173" s="218"/>
      <c r="E1173" s="219"/>
      <c r="F1173" s="220"/>
      <c r="G1173" s="221"/>
      <c r="H1173" s="35">
        <v>4</v>
      </c>
      <c r="I1173" s="172"/>
      <c r="J1173" s="36" t="str">
        <f xml:space="preserve">
IF(I1173="","",
VLOOKUP(I1173,'BD EMPRES'!$B$8:$C$507,2,FALSE))</f>
        <v/>
      </c>
      <c r="K1173" s="178"/>
      <c r="L1173" s="179"/>
      <c r="M1173" s="179"/>
      <c r="N1173" s="180"/>
      <c r="O1173" s="223"/>
      <c r="P1173" s="228"/>
      <c r="Q1173" s="230"/>
      <c r="R1173" s="232"/>
      <c r="S1173" s="234"/>
      <c r="T1173" s="236"/>
      <c r="U1173" s="23"/>
      <c r="V1173" s="122"/>
      <c r="W1173" s="118"/>
      <c r="X1173" s="118"/>
      <c r="Y1173" s="118"/>
      <c r="Z1173" s="118"/>
      <c r="AA1173" s="118"/>
      <c r="AB1173" s="118"/>
      <c r="AC1173" s="118"/>
      <c r="AD1173" s="132" t="str">
        <f t="shared" ref="AD1173" si="4170" xml:space="preserve">
IF(T1170&lt;&gt;"Preenchimento correto","",
IF(K1173="","",
IF(M1173="Não válido","",
K1173)))</f>
        <v/>
      </c>
    </row>
    <row r="1174" spans="1:30" ht="15" customHeight="1">
      <c r="A1174" s="292"/>
      <c r="B1174" s="216"/>
      <c r="C1174" s="217"/>
      <c r="D1174" s="218"/>
      <c r="E1174" s="219"/>
      <c r="F1174" s="220"/>
      <c r="G1174" s="221"/>
      <c r="H1174" s="37">
        <v>5</v>
      </c>
      <c r="I1174" s="172"/>
      <c r="J1174" s="38" t="str">
        <f xml:space="preserve">
IF(I1174="","",
VLOOKUP(I1174,'BD EMPRES'!$B$8:$C$507,2,FALSE))</f>
        <v/>
      </c>
      <c r="K1174" s="183"/>
      <c r="L1174" s="181"/>
      <c r="M1174" s="181"/>
      <c r="N1174" s="182"/>
      <c r="O1174" s="224"/>
      <c r="P1174" s="228"/>
      <c r="Q1174" s="230"/>
      <c r="R1174" s="232"/>
      <c r="S1174" s="234"/>
      <c r="T1174" s="236"/>
      <c r="U1174" s="23"/>
      <c r="V1174" s="133"/>
      <c r="W1174" s="134"/>
      <c r="X1174" s="134"/>
      <c r="Y1174" s="134"/>
      <c r="Z1174" s="134"/>
      <c r="AA1174" s="134"/>
      <c r="AB1174" s="134"/>
      <c r="AC1174" s="134"/>
      <c r="AD1174" s="135" t="str">
        <f t="shared" ref="AD1174" si="4171" xml:space="preserve">
IF(T1170&gt;"Preenchimento correto","",
IF(K1174="","",
IF(M1174="Não válido","",
K1174)))</f>
        <v/>
      </c>
    </row>
    <row r="1175" spans="1:30" ht="15" customHeight="1">
      <c r="A1175" s="290"/>
      <c r="B1175" s="216" t="str">
        <f>IF(OR('BD ITEM'!$Q245&lt;&gt;"Preenchimento correto"),"",'BD ITEM'!B245)</f>
        <v/>
      </c>
      <c r="C1175" s="217" t="str">
        <f>IF(OR('BD ITEM'!$Q245&lt;&gt;"Preenchimento correto"),"",'BD ITEM'!C245)</f>
        <v/>
      </c>
      <c r="D1175" s="218" t="str">
        <f>IF(OR('BD ITEM'!$Q245&lt;&gt;"Preenchimento correto"),"",'BD ITEM'!D245)</f>
        <v/>
      </c>
      <c r="E1175" s="219" t="str">
        <f>IF(OR('BD ITEM'!$Q245&lt;&gt;"Preenchimento correto"),"",'BD ITEM'!J245)</f>
        <v/>
      </c>
      <c r="F1175" s="220" t="str">
        <f>IF(OR('BD ITEM'!$Q245&lt;&gt;"Preenchimento correto"),"",'BD ITEM'!K245)</f>
        <v/>
      </c>
      <c r="G1175" s="221" t="str">
        <f>IF(OR('BD ITEM'!$Q245&lt;&gt;"Preenchimento correto"),"",'BD ITEM'!L245)</f>
        <v/>
      </c>
      <c r="H1175" s="39">
        <v>1</v>
      </c>
      <c r="I1175" s="173"/>
      <c r="J1175" s="34" t="str">
        <f xml:space="preserve">
IF(I1175="","",
VLOOKUP(I1175,'BD EMPRES'!$B$8:$C$507,2,FALSE))</f>
        <v/>
      </c>
      <c r="K1175" s="175"/>
      <c r="L1175" s="176"/>
      <c r="M1175" s="176"/>
      <c r="N1175" s="177"/>
      <c r="O1175" s="222"/>
      <c r="P1175" s="228" t="str">
        <f t="shared" ref="P1175" si="4172" xml:space="preserve">
IF(AND(K1175="",K1176="",K1177="",K1178="",K1179=""),"",
COUNTIFS(K1175:K1179,"&lt;&gt;""",M1175:M1179,"=Válido"))</f>
        <v/>
      </c>
      <c r="Q1175" s="230" t="str">
        <f t="shared" ref="Q1175" si="4173" xml:space="preserve">
IF(T1175&lt;&gt;"Preenchimento correto","",
IF(P1175=1,0,
IF(P1175=0,"",
IF(P1175="","",
ROUND(_xlfn.STDEV.S(AD1175:AD1179)/AVERAGE(AD1175:AD1179),4)))))</f>
        <v/>
      </c>
      <c r="R1175" s="232" t="str">
        <f t="shared" ref="R1175" si="4174" xml:space="preserve">
IF(T1175&lt;&gt;"Preenchimento correto","",
IF(P1175="","",
IF(P1175=0,"",
IF(O1175="","",
IF(O1175="Menor valor",MIN(AD1175:AD1179),
IF(AND(O1175="Tend. central",Q1175&lt;=0.25),ROUND(AVERAGE(AD1175:AD1179),2),
IF(AND(O1175="Tend. central",Q1175&gt;0.25),ROUND(MEDIAN(AD1175:AD1179),2))))))))</f>
        <v/>
      </c>
      <c r="S1175" s="234" t="str">
        <f t="shared" ref="S1175" si="4175" xml:space="preserve">
IF(T1175&lt;&gt;"Preenchimento correto","",
IF(O1175="","",
IF(P1175="","",
IF(P1175=0,"",
IF(OR(G1175="",R1175=""),"",
G1175*R1175)))))</f>
        <v/>
      </c>
      <c r="T1175" s="236" t="str">
        <f t="shared" ref="T1175" si="4176" xml:space="preserve">
IF(AND(A1175="",B1175="",I1175="",I1176="",I1177="",I1178="",I1179="",K1175="",K1176="",K1177="",K1178="",K1179="",L1175="",L1176="",L1177="",L1178="",L1179="",M1175="",M1176="",M1177="",M1178="",M1179="",O1175=""),"",
IF(A1175="","Preenchimento incompleto: falta informar o ID SEC - B01.01",
IF(AND(A1175&lt;&gt;"",B1175&lt;&gt;"",I1175="",I1176="",I1177="",I1178="",I1179="",K1175="",K1176="",K1177="",K1178="",K1179="",L1175="",L1176="",L1177="",L1178="",L1179="",M1175="",M1176="",M1177="",M1178="",M1179="",O1175=""),"Preenchimento incompleto: item sem nenhuma informação de empresa e preço e fonte de preço e validade do orçamento e modalidade de cálculo - B02.01",
IF(AND(B1175="",OR(I1175&lt;&gt;"",I1176&lt;&gt;"",I1177&lt;&gt;"",I1178&lt;&gt;"",I1179&lt;&gt;"",K1175&lt;&gt;"",K1176&lt;&gt;"",K1177&lt;&gt;"",K1178&lt;&gt;"",K1179&lt;&gt;"",L1175&lt;&gt;"",L1176&lt;&gt;"",L1177&lt;&gt;"",L1178&lt;&gt;"",L1179&lt;&gt;"",M1175&lt;&gt;"",M1176&lt;&gt;"",M1177&lt;&gt;"",M1178&lt;&gt;"",M1179&lt;&gt;"",O1175&lt;&gt;"")),"Erro: há empresa(s) e/ou preço(s) e/ou fonte(s) de preço e/ou validade(s) do orçamento e/ou modalidade de cálculo informados para item inexistente - B03.01",
IF(AND(I1175&lt;&gt;"",OR(K1175="",L1175="",M1175="",O1175="")),"Preenchimento incompleto: empresa sem preço e(ou) fonte de preço e(ou) validade do orçamento e(ou) modalidade de cálculo associados - B04.01",
IF(AND(I1176&lt;&gt;"",OR(K1176="",L1176="",M1176="",O1175="")),"Preenchimento incompleto: empresa sem preço e(ou) fonte de preço e(ou) validade do orçamento e(ou) modalidade de cálculo associados - B04.02",
IF(AND(I1177&lt;&gt;"",OR(K1177="",L1177="",M1177="",O1175="")),"Preenchimento incompleto: empresa sem preço e(ou) fonte de preço e(ou) validade do orçamento e(ou) modalidade de cálculo associados - B04.03",
IF(AND(I1178&lt;&gt;"",OR(K1178="",L1178="",M1178="",O1175="")),"Preenchimento incompleto: empresa sem preço e(ou) fonte de preço e(ou) validade do orçamento e(ou) modalidade de cálculo associados - B04.04",
IF(AND(I1179&lt;&gt;"",OR(K1179="",L1179="",M1179="",O1175="")),"Preenchimento incompleto: empresa sem preço e(ou) fonte de preço e(ou) validade do orçamento e(ou) modalidade de cálculo associados - B04.05",
IF(AND(K1175&lt;&gt;"",OR(I1175="",L1175="",M1175="",O1175="")),"Preenchimento incompleto: preço sem empresa e(ou) fonte do preço associados e(ou) validade do orçamento e(ou) modalidade de cálculo associados - B05.01",
IF(AND(K1176&lt;&gt;"",OR(I1176="",L1176="",M1176="",O1175="")),"Preenchimento incompleto: preço sem empresa e(ou) fonte do preço associados e(ou) validade do orçamento e(ou) modalidade de cálculo associados - B05.02",
IF(AND(K1177&lt;&gt;"",OR(I1177="",L1177="",M1177="",O1175="")),"Preenchimento incompleto: preço sem empresa e(ou) fonte do preço associados e(ou) validade do orçamento e(ou) modalidade de cálculo associados - B05.03",
IF(AND(K1178&lt;&gt;"",OR(I1178="",L1178="",M1178="",O1175="")),"Preenchimento incompleto: preço sem empresa e(ou) fonte do preço associados e(ou) validade do orçamento e(ou) modalidade de cálculo associados - B05.04",
IF(AND(K1179&lt;&gt;"",OR(I1179="",L1179="",M1179="",O1175="")),"Preenchimento incompleto: preço sem empresa e(ou) fonte do preço associados e(ou) validade do orçamento e(ou) modalidade de cálculo associados - B05.05",
IF(AND(L1175&lt;&gt;"",OR(K1175="",I1175="",M1175="",O1175="")),"Preenchimento incompleto: fonte do preço sem empresa e(ou) preço associados e(ou) validade do orçamento e(ou) modalidade de cálculo associados - B06.01",
IF(AND(L1176&lt;&gt;"",OR(K1176="",I1176="",M1176="",O1175="")),"Preenchimento incompleto: fonte do preço sem empresa e(ou) preço associados e(ou) validade do orçamento e(ou) modalidade de cálculo associados - B06.02",
IF(AND(L1177&lt;&gt;"",OR(K1177="",I1177="",M1177="",O1175="")),"Preenchimento incompleto: fonte do preço sem empresa e(ou) preço associados e(ou) validade do orçamento e(ou) modalidade de cálculo associados - B06.03",
IF(AND(L1178&lt;&gt;"",OR(K1178="",I1178="",M1178="",O1175="")),"Preenchimento incompleto: fonte do preço sem empresa e(ou) preço associados e(ou) validade do orçamento e(ou) modalidade de cálculo associados - B06.04",
IF(AND(L1179&lt;&gt;"",OR(K1179="",I1179="",M1179="",O1175="")),"Preenchimento incompleto: fonte do preço sem empresa e(ou) preço associados e(ou) validade do orçamento e(ou) modalidade de cálculo associados - B06.05",
IF(AND(M1175&lt;&gt;"",OR(K1175="",I1175="",L1175="",O1175="")),"Preenchimento incompleto: validade do orçamento sem empresa e(ou) preço associados e(ou) fonte do preço e(ou) modalidade de cálculo associados - B07.01",
IF(AND(M1176&lt;&gt;"",OR(K1176="",I1176="",L1176="",O1175="")),"Preenchimento incompleto: validade do orçamento sem empresa e(ou) preço associados e(ou) fonte do preço e(ou) modalidade de cálculo associados - B07.02",
IF(AND(M1177&lt;&gt;"",OR(K1177="",I1177="",L1177="",O1175="")),"Preenchimento incompleto: validade do orçamento sem empresa e(ou) preço associados e(ou) fonte do preço e(ou) modalidade de cálculo associados - B07.03",
IF(AND(M1178&lt;&gt;"",OR(K1178="",I1178="",L1178="",O1175="")),"Preenchimento incompleto: validade do orçamento sem empresa e(ou) preço associados e(ou) fonte do preço e(ou) modalidade de cálculo associados - B07.04",
IF(AND(M1179&lt;&gt;"",OR(K1179="",I1179="",L1179="",O1175="")),"Preenchimento incompleto: validade do orçamento sem empresa e(ou) preço associados e(ou) fonte do preço e(ou) modalidade de cálculo associados - B07.05",
IF(O1175="","Preenchimento incompleto: modalidade de cálculo não informada - B08.01",
IF(V1175="Erro: há repetição de empresa de mídia especializada para o item sendo precificado - B09.01a05","Erro: há repetição de empresa de mídia especializada para o item sendo precificado - B09.01a05",
IF(W1175="Erro: há repetição de empresa de orçamento de empresa para o item sendo precificado - B10.01a05","Erro: há repetição de empresa de orçamento de empresa para o item sendo precificado - B10.01a05",
IF(X1175="Erro: a fonte de preços informada é incompatível com compras governamentais - B11.01a05","Erro: a fonte de preços informada é incompatível com compras governamentais - B11.01a05",
IF(Y1175="Erro: a fonte de preços informada é incompatível com compras governamentais - B12.01a05","Erro: a fonte de preços informada é incompatível com compras governamentais - B12.01a05",
IF(Z1175="Erro: há linhas sendo puladas - B13.01a04","Erro: há linhas sendo puladas - B13.01a04",
IF(AA1175="Erro: há linhas sendo puladas - B14.01a05","Erro: há linhas sendo puladas - B14.01a05",
IF(AB1175="Erro: há linhas sendo puladas - B15.01a05","Erro: há linhas sendo puladas - B15.01a05",
IF(AC1175="Erro: há linhas sendo puladas - B16.01a05","Erro: há linhas sendo puladas - B16.01a05",
IF(AND(P1175&lt;&gt;"",P1175=0),"Preenchimento incompleto: número de propostas válidas igual a zero - B17.01",
"Preenchimento correto"))))))))))))))))))))))))))))))))))</f>
        <v/>
      </c>
      <c r="U1175" s="23"/>
      <c r="V1175" s="121" t="str">
        <f t="shared" ref="V1175" si="4177" xml:space="preserve">
IF(COUNTIFS(I1175:I1179,I1175,L1175:L1179,"=Mídia especializada")&gt;1,"Erro: há repetição de empresa de mídia especializada para o item sendo precificado - B09.01a05",
IF(COUNTIFS(I1175:I1179,I1176,L1175:L1179,"=Mídia especializada")&gt;1,"Erro: há repetição de empresa de mídia especializada para o item sendo precificado - B09.01a05",
IF(COUNTIFS(I1175:I1179,I1177,L1175:L1179,"=Mídia especializada")&gt;1,"Erro: há repetição de empresa de mídia especializada para o item sendo precificado - B09.01a05",
IF(COUNTIFS(I1175:I1179,I1178,L1175:L1179,"=Mídia especializada")&gt;1,"Erro: há repetição de empresa de mídia especializada para o item sendo precificado - B09.01a05",
IF(COUNTIFS(I1175:I1179,I1179,L1175:L1179,"=Mídia especializada")&gt;1,"Erro: há repetição de empresa de mídia especializada para o item sendo precificado - B09.01a05",
"***")))))</f>
        <v>***</v>
      </c>
      <c r="W1175" s="119" t="str">
        <f t="shared" ref="W1175" si="4178" xml:space="preserve">
IF(COUNTIFS(I1175:I1179,I1175,L1175:L1179,"=Orçamento de empresa")&gt;1,"Erro: há repetição de empresa de orçamento de empresa para o item sendo precificado - B10.01a05",
IF(COUNTIFS(I1175:I1179,I1176,L1175:L1179,"=Orçamento de empresa")&gt;1,"Erro: há repetição de empresa de orçamento de empresa para o item sendo precificado - B10.01a05",
IF(COUNTIFS(I1175:I1179,I1177,L1175:L1179,"=Orçamento de empresa")&gt;1,"Erro: há repetição de empresa de orçamento de empresa para o item sendo precificado - B10.01a05",
IF(COUNTIFS(I1175:I1179,I1178,L1175:L1179,"=Orçamento de empresa")&gt;1,"Erro: há repetição de empresa de orçamento de empresa para o item sendo precificado - B10.01a05",
IF(COUNTIFS(I1175:I1179,I1179,L1175:L1179,"=Orçamento de empresa")&gt;1,"Erro: há repetição de empresa de orçamento de empresa para o item sendo precificado - B10.01a05",
"***")))))</f>
        <v>***</v>
      </c>
      <c r="X1175" s="119" t="str">
        <f t="shared" ref="X1175" si="4179" xml:space="preserve">
IF(AND(I1175="Compras governamentais",K1175&lt;&gt;"",L1175="Orçamento de empresa"),"Erro: a fonte de preços informada é incompatível com compras governamentais - B11.01a05",
IF(AND(I1176="Compras governamentais",K1176&lt;&gt;"",L1176="Orçamento de empresa"),"Erro: a fonte de preços informada é incompatível com compras governamentais - B11.01a05",
IF(AND(I1177="Compras governamentais",K1177&lt;&gt;"",L1177="Orçamento de empresa"),"Erro: a fonte de preços informada é incompatível com compras governamentais - B11.01a05",
IF(AND(I1178="Compras governamentais",K1178&lt;&gt;"",L1178="Orçamento de empresa"),"Erro: a fonte de preços informada é incompatível com compras governamentais - B11.01a05",
IF(AND(I1179="Compras governamentais",K1179&lt;&gt;"",L1179="Orçamento de empresa"),"Erro: a fonte de preços informada é incompatível com compras governamentais - B11.01a05",
"***")))))</f>
        <v>***</v>
      </c>
      <c r="Y1175" s="119" t="str">
        <f t="shared" ref="Y1175" si="4180" xml:space="preserve">
IF(AND(I1175="Compras governamentais",K1175&lt;&gt;"",L1175="Mídia especializada"),"Erro: a fonte de preços informada é incompatível com compras governamentais - B12.01a05",
IF(AND(I1176="Compras governamentais",K1176&lt;&gt;"",L1176="Mídia especializada"),"Erro: a fonte de preços informada é incompatível com compras governamentais - B12.01a05",
IF(AND(I1177="Compras governamentais",K1177&lt;&gt;"",L1177="Mídia especializada"),"Erro: a fonte de preços informada é incompatível com compras governamentais - B12.01a05",
IF(AND(I1178="Compras governamentais",K1178&lt;&gt;"",L1178="Mídia especializada"),"Erro: a fonte de preços informada é incompatível com compras governamentais - B12.01a05",
IF(AND(I1179="Compras governamentais",K1179&lt;&gt;"",L1179="Mídia especializada"),"Erro: a fonte de preços informada é incompatível com compras governamentais - B12.01a05",
"***")))))</f>
        <v>***</v>
      </c>
      <c r="Z1175" s="119" t="str">
        <f t="shared" ref="Z1175" si="4181" xml:space="preserve">
IF(AND(I1176&lt;&gt;"",OR(I1175="")),"Erro: há linhas sendo puladas - B13.01a04",
IF(AND(I1177&lt;&gt;"",OR(I1175="",I1176="")),"Erro: há linhas sendo puladas - B13.01a04",
IF(AND(I1178&lt;&gt;"",OR(I1175="",I1176="",I1177="")),"Erro: há linhas sendo puladas - B13.01a04",
IF(AND(I1179&lt;&gt;"",OR(I1175="",I1176="",I1177="",I1178="")),"Erro: há linhas sendo puladas - B13.01a04",
"***"))))</f>
        <v>***</v>
      </c>
      <c r="AA1175" s="119" t="str">
        <f t="shared" ref="AA1175" si="4182" xml:space="preserve">
IF(AND(K1176&lt;&gt;"",OR(K1175="")),"Erro: há linhas sendo puladas - B14.01a05",
IF(AND(K1177&lt;&gt;"",OR(K1175="",K1176="")),"Erro: há linhas sendo puladas - B14.01a05",
IF(AND(K1178&lt;&gt;"",OR(K1175="",K1176="",K1177="")),"Erro: há linhas sendo puladas - B14.01a05",
IF(AND(K1179&lt;&gt;"",OR(K1175="",K1176="",K1177="",K1178="")),"Erro: há linhas sendo puladas - B14.01a05",
"***"))))</f>
        <v>***</v>
      </c>
      <c r="AB1175" s="119" t="str">
        <f t="shared" ref="AB1175" si="4183" xml:space="preserve">
IF(AND(L1176&lt;&gt;"",OR(L1175="")),"Erro: há linhas sendo puladas - B15.01a05",
IF(AND(L1177&lt;&gt;"",OR(L1175="",L1176="")),"Erro: há linhas sendo puladas - B15.01a05",
IF(AND(L1178&lt;&gt;"",OR(L1175="",L1176="",L1177="")),"Erro: há linhas sendo puladas - B15.01a05",
IF(AND(L1179&lt;&gt;"",OR(L1175="",L1176="",L1177="",L1178="")),"Erro: há linhas sendo puladas - B15.01a05",
"***"))))</f>
        <v>***</v>
      </c>
      <c r="AC1175" s="119" t="str">
        <f t="shared" ref="AC1175" si="4184" xml:space="preserve">
IF(AND(M1176&lt;&gt;"",OR(M1175="")),"Erro: há linhas sendo puladas - B16.01a05",
IF(AND(M1177&lt;&gt;"",OR(M1175="",M1176="")),"Erro: há linhas sendo puladas - B16.01a05",
IF(AND(M1178&lt;&gt;"",OR(M1175="",M1176="",M1177="")),"Erro: há linhas sendo puladas - B16.01a05",
IF(AND(M1179&lt;&gt;"",OR(M1175="",M1176="",M1177="",M1178="")),"Erro: há linhas sendo puladas - B16.01a05",
"***"))))</f>
        <v>***</v>
      </c>
      <c r="AD1175" s="131" t="str">
        <f t="shared" ref="AD1175" si="4185" xml:space="preserve">
IF(T1175&lt;&gt;"Preenchimento correto","",
IF(K1175="","",
IF(M1175="Não válido","",
K1175)))</f>
        <v/>
      </c>
    </row>
    <row r="1176" spans="1:30" ht="15" customHeight="1">
      <c r="A1176" s="291"/>
      <c r="B1176" s="216"/>
      <c r="C1176" s="217"/>
      <c r="D1176" s="218"/>
      <c r="E1176" s="219"/>
      <c r="F1176" s="220"/>
      <c r="G1176" s="221"/>
      <c r="H1176" s="35">
        <v>2</v>
      </c>
      <c r="I1176" s="172"/>
      <c r="J1176" s="36" t="str">
        <f xml:space="preserve">
IF(I1176="","",
VLOOKUP(I1176,'BD EMPRES'!$B$8:$C$507,2,FALSE))</f>
        <v/>
      </c>
      <c r="K1176" s="178"/>
      <c r="L1176" s="179"/>
      <c r="M1176" s="179"/>
      <c r="N1176" s="180"/>
      <c r="O1176" s="223"/>
      <c r="P1176" s="228"/>
      <c r="Q1176" s="230"/>
      <c r="R1176" s="232"/>
      <c r="S1176" s="234"/>
      <c r="T1176" s="236"/>
      <c r="U1176" s="23"/>
      <c r="V1176" s="122"/>
      <c r="W1176" s="118"/>
      <c r="X1176" s="118"/>
      <c r="Y1176" s="118"/>
      <c r="Z1176" s="118"/>
      <c r="AA1176" s="118"/>
      <c r="AB1176" s="118"/>
      <c r="AC1176" s="118"/>
      <c r="AD1176" s="132" t="str">
        <f t="shared" ref="AD1176" si="4186" xml:space="preserve">
IF(T1175&lt;&gt;"Preenchimento correto","",
IF(K1176="","",
IF(M1176="Não válido","",
K1176)))</f>
        <v/>
      </c>
    </row>
    <row r="1177" spans="1:30" ht="15" customHeight="1">
      <c r="A1177" s="291"/>
      <c r="B1177" s="216"/>
      <c r="C1177" s="217"/>
      <c r="D1177" s="218"/>
      <c r="E1177" s="219"/>
      <c r="F1177" s="220"/>
      <c r="G1177" s="221"/>
      <c r="H1177" s="35">
        <v>3</v>
      </c>
      <c r="I1177" s="172"/>
      <c r="J1177" s="36" t="str">
        <f xml:space="preserve">
IF(I1177="","",
VLOOKUP(I1177,'BD EMPRES'!$B$8:$C$507,2,FALSE))</f>
        <v/>
      </c>
      <c r="K1177" s="178"/>
      <c r="L1177" s="179"/>
      <c r="M1177" s="179"/>
      <c r="N1177" s="180"/>
      <c r="O1177" s="223"/>
      <c r="P1177" s="228"/>
      <c r="Q1177" s="230"/>
      <c r="R1177" s="232"/>
      <c r="S1177" s="234"/>
      <c r="T1177" s="236"/>
      <c r="U1177" s="23"/>
      <c r="V1177" s="122"/>
      <c r="W1177" s="118"/>
      <c r="X1177" s="118"/>
      <c r="Y1177" s="118"/>
      <c r="Z1177" s="118"/>
      <c r="AA1177" s="118"/>
      <c r="AB1177" s="118"/>
      <c r="AC1177" s="118"/>
      <c r="AD1177" s="132" t="str">
        <f t="shared" ref="AD1177" si="4187" xml:space="preserve">
IF(T1175&lt;&gt;"Preenchimento correto","",
IF(K1177="","",
IF(M1177="Não válido","",
K1177)))</f>
        <v/>
      </c>
    </row>
    <row r="1178" spans="1:30" ht="15" customHeight="1">
      <c r="A1178" s="291"/>
      <c r="B1178" s="216"/>
      <c r="C1178" s="217"/>
      <c r="D1178" s="218"/>
      <c r="E1178" s="219"/>
      <c r="F1178" s="220"/>
      <c r="G1178" s="221"/>
      <c r="H1178" s="35">
        <v>4</v>
      </c>
      <c r="I1178" s="172"/>
      <c r="J1178" s="36" t="str">
        <f xml:space="preserve">
IF(I1178="","",
VLOOKUP(I1178,'BD EMPRES'!$B$8:$C$507,2,FALSE))</f>
        <v/>
      </c>
      <c r="K1178" s="178"/>
      <c r="L1178" s="179"/>
      <c r="M1178" s="179"/>
      <c r="N1178" s="180"/>
      <c r="O1178" s="223"/>
      <c r="P1178" s="228"/>
      <c r="Q1178" s="230"/>
      <c r="R1178" s="232"/>
      <c r="S1178" s="234"/>
      <c r="T1178" s="236"/>
      <c r="U1178" s="23"/>
      <c r="V1178" s="122"/>
      <c r="W1178" s="118"/>
      <c r="X1178" s="118"/>
      <c r="Y1178" s="118"/>
      <c r="Z1178" s="118"/>
      <c r="AA1178" s="118"/>
      <c r="AB1178" s="118"/>
      <c r="AC1178" s="118"/>
      <c r="AD1178" s="132" t="str">
        <f t="shared" ref="AD1178" si="4188" xml:space="preserve">
IF(T1175&lt;&gt;"Preenchimento correto","",
IF(K1178="","",
IF(M1178="Não válido","",
K1178)))</f>
        <v/>
      </c>
    </row>
    <row r="1179" spans="1:30" ht="15" customHeight="1">
      <c r="A1179" s="292"/>
      <c r="B1179" s="216"/>
      <c r="C1179" s="217"/>
      <c r="D1179" s="218"/>
      <c r="E1179" s="219"/>
      <c r="F1179" s="220"/>
      <c r="G1179" s="221"/>
      <c r="H1179" s="37">
        <v>5</v>
      </c>
      <c r="I1179" s="172"/>
      <c r="J1179" s="38" t="str">
        <f xml:space="preserve">
IF(I1179="","",
VLOOKUP(I1179,'BD EMPRES'!$B$8:$C$507,2,FALSE))</f>
        <v/>
      </c>
      <c r="K1179" s="183"/>
      <c r="L1179" s="181"/>
      <c r="M1179" s="181"/>
      <c r="N1179" s="182"/>
      <c r="O1179" s="224"/>
      <c r="P1179" s="228"/>
      <c r="Q1179" s="230"/>
      <c r="R1179" s="232"/>
      <c r="S1179" s="234"/>
      <c r="T1179" s="236"/>
      <c r="U1179" s="23"/>
      <c r="V1179" s="133"/>
      <c r="W1179" s="134"/>
      <c r="X1179" s="134"/>
      <c r="Y1179" s="134"/>
      <c r="Z1179" s="134"/>
      <c r="AA1179" s="134"/>
      <c r="AB1179" s="134"/>
      <c r="AC1179" s="134"/>
      <c r="AD1179" s="135" t="str">
        <f t="shared" ref="AD1179" si="4189" xml:space="preserve">
IF(T1175&gt;"Preenchimento correto","",
IF(K1179="","",
IF(M1179="Não válido","",
K1179)))</f>
        <v/>
      </c>
    </row>
    <row r="1180" spans="1:30" ht="15" customHeight="1">
      <c r="A1180" s="290"/>
      <c r="B1180" s="216" t="str">
        <f>IF(OR('BD ITEM'!$Q246&lt;&gt;"Preenchimento correto"),"",'BD ITEM'!B246)</f>
        <v/>
      </c>
      <c r="C1180" s="217" t="str">
        <f>IF(OR('BD ITEM'!$Q246&lt;&gt;"Preenchimento correto"),"",'BD ITEM'!C246)</f>
        <v/>
      </c>
      <c r="D1180" s="218" t="str">
        <f>IF(OR('BD ITEM'!$Q246&lt;&gt;"Preenchimento correto"),"",'BD ITEM'!D246)</f>
        <v/>
      </c>
      <c r="E1180" s="219" t="str">
        <f>IF(OR('BD ITEM'!$Q246&lt;&gt;"Preenchimento correto"),"",'BD ITEM'!J246)</f>
        <v/>
      </c>
      <c r="F1180" s="220" t="str">
        <f>IF(OR('BD ITEM'!$Q246&lt;&gt;"Preenchimento correto"),"",'BD ITEM'!K246)</f>
        <v/>
      </c>
      <c r="G1180" s="221" t="str">
        <f>IF(OR('BD ITEM'!$Q246&lt;&gt;"Preenchimento correto"),"",'BD ITEM'!L246)</f>
        <v/>
      </c>
      <c r="H1180" s="39">
        <v>1</v>
      </c>
      <c r="I1180" s="173"/>
      <c r="J1180" s="34" t="str">
        <f xml:space="preserve">
IF(I1180="","",
VLOOKUP(I1180,'BD EMPRES'!$B$8:$C$507,2,FALSE))</f>
        <v/>
      </c>
      <c r="K1180" s="175"/>
      <c r="L1180" s="176"/>
      <c r="M1180" s="176"/>
      <c r="N1180" s="177"/>
      <c r="O1180" s="222"/>
      <c r="P1180" s="228" t="str">
        <f t="shared" ref="P1180" si="4190" xml:space="preserve">
IF(AND(K1180="",K1181="",K1182="",K1183="",K1184=""),"",
COUNTIFS(K1180:K1184,"&lt;&gt;""",M1180:M1184,"=Válido"))</f>
        <v/>
      </c>
      <c r="Q1180" s="230" t="str">
        <f t="shared" ref="Q1180" si="4191" xml:space="preserve">
IF(T1180&lt;&gt;"Preenchimento correto","",
IF(P1180=1,0,
IF(P1180=0,"",
IF(P1180="","",
ROUND(_xlfn.STDEV.S(AD1180:AD1184)/AVERAGE(AD1180:AD1184),4)))))</f>
        <v/>
      </c>
      <c r="R1180" s="232" t="str">
        <f t="shared" ref="R1180" si="4192" xml:space="preserve">
IF(T1180&lt;&gt;"Preenchimento correto","",
IF(P1180="","",
IF(P1180=0,"",
IF(O1180="","",
IF(O1180="Menor valor",MIN(AD1180:AD1184),
IF(AND(O1180="Tend. central",Q1180&lt;=0.25),ROUND(AVERAGE(AD1180:AD1184),2),
IF(AND(O1180="Tend. central",Q1180&gt;0.25),ROUND(MEDIAN(AD1180:AD1184),2))))))))</f>
        <v/>
      </c>
      <c r="S1180" s="234" t="str">
        <f t="shared" ref="S1180" si="4193" xml:space="preserve">
IF(T1180&lt;&gt;"Preenchimento correto","",
IF(O1180="","",
IF(P1180="","",
IF(P1180=0,"",
IF(OR(G1180="",R1180=""),"",
G1180*R1180)))))</f>
        <v/>
      </c>
      <c r="T1180" s="236" t="str">
        <f t="shared" ref="T1180" si="4194" xml:space="preserve">
IF(AND(A1180="",B1180="",I1180="",I1181="",I1182="",I1183="",I1184="",K1180="",K1181="",K1182="",K1183="",K1184="",L1180="",L1181="",L1182="",L1183="",L1184="",M1180="",M1181="",M1182="",M1183="",M1184="",O1180=""),"",
IF(A1180="","Preenchimento incompleto: falta informar o ID SEC - B01.01",
IF(AND(A1180&lt;&gt;"",B1180&lt;&gt;"",I1180="",I1181="",I1182="",I1183="",I1184="",K1180="",K1181="",K1182="",K1183="",K1184="",L1180="",L1181="",L1182="",L1183="",L1184="",M1180="",M1181="",M1182="",M1183="",M1184="",O1180=""),"Preenchimento incompleto: item sem nenhuma informação de empresa e preço e fonte de preço e validade do orçamento e modalidade de cálculo - B02.01",
IF(AND(B1180="",OR(I1180&lt;&gt;"",I1181&lt;&gt;"",I1182&lt;&gt;"",I1183&lt;&gt;"",I1184&lt;&gt;"",K1180&lt;&gt;"",K1181&lt;&gt;"",K1182&lt;&gt;"",K1183&lt;&gt;"",K1184&lt;&gt;"",L1180&lt;&gt;"",L1181&lt;&gt;"",L1182&lt;&gt;"",L1183&lt;&gt;"",L1184&lt;&gt;"",M1180&lt;&gt;"",M1181&lt;&gt;"",M1182&lt;&gt;"",M1183&lt;&gt;"",M1184&lt;&gt;"",O1180&lt;&gt;"")),"Erro: há empresa(s) e/ou preço(s) e/ou fonte(s) de preço e/ou validade(s) do orçamento e/ou modalidade de cálculo informados para item inexistente - B03.01",
IF(AND(I1180&lt;&gt;"",OR(K1180="",L1180="",M1180="",O1180="")),"Preenchimento incompleto: empresa sem preço e(ou) fonte de preço e(ou) validade do orçamento e(ou) modalidade de cálculo associados - B04.01",
IF(AND(I1181&lt;&gt;"",OR(K1181="",L1181="",M1181="",O1180="")),"Preenchimento incompleto: empresa sem preço e(ou) fonte de preço e(ou) validade do orçamento e(ou) modalidade de cálculo associados - B04.02",
IF(AND(I1182&lt;&gt;"",OR(K1182="",L1182="",M1182="",O1180="")),"Preenchimento incompleto: empresa sem preço e(ou) fonte de preço e(ou) validade do orçamento e(ou) modalidade de cálculo associados - B04.03",
IF(AND(I1183&lt;&gt;"",OR(K1183="",L1183="",M1183="",O1180="")),"Preenchimento incompleto: empresa sem preço e(ou) fonte de preço e(ou) validade do orçamento e(ou) modalidade de cálculo associados - B04.04",
IF(AND(I1184&lt;&gt;"",OR(K1184="",L1184="",M1184="",O1180="")),"Preenchimento incompleto: empresa sem preço e(ou) fonte de preço e(ou) validade do orçamento e(ou) modalidade de cálculo associados - B04.05",
IF(AND(K1180&lt;&gt;"",OR(I1180="",L1180="",M1180="",O1180="")),"Preenchimento incompleto: preço sem empresa e(ou) fonte do preço associados e(ou) validade do orçamento e(ou) modalidade de cálculo associados - B05.01",
IF(AND(K1181&lt;&gt;"",OR(I1181="",L1181="",M1181="",O1180="")),"Preenchimento incompleto: preço sem empresa e(ou) fonte do preço associados e(ou) validade do orçamento e(ou) modalidade de cálculo associados - B05.02",
IF(AND(K1182&lt;&gt;"",OR(I1182="",L1182="",M1182="",O1180="")),"Preenchimento incompleto: preço sem empresa e(ou) fonte do preço associados e(ou) validade do orçamento e(ou) modalidade de cálculo associados - B05.03",
IF(AND(K1183&lt;&gt;"",OR(I1183="",L1183="",M1183="",O1180="")),"Preenchimento incompleto: preço sem empresa e(ou) fonte do preço associados e(ou) validade do orçamento e(ou) modalidade de cálculo associados - B05.04",
IF(AND(K1184&lt;&gt;"",OR(I1184="",L1184="",M1184="",O1180="")),"Preenchimento incompleto: preço sem empresa e(ou) fonte do preço associados e(ou) validade do orçamento e(ou) modalidade de cálculo associados - B05.05",
IF(AND(L1180&lt;&gt;"",OR(K1180="",I1180="",M1180="",O1180="")),"Preenchimento incompleto: fonte do preço sem empresa e(ou) preço associados e(ou) validade do orçamento e(ou) modalidade de cálculo associados - B06.01",
IF(AND(L1181&lt;&gt;"",OR(K1181="",I1181="",M1181="",O1180="")),"Preenchimento incompleto: fonte do preço sem empresa e(ou) preço associados e(ou) validade do orçamento e(ou) modalidade de cálculo associados - B06.02",
IF(AND(L1182&lt;&gt;"",OR(K1182="",I1182="",M1182="",O1180="")),"Preenchimento incompleto: fonte do preço sem empresa e(ou) preço associados e(ou) validade do orçamento e(ou) modalidade de cálculo associados - B06.03",
IF(AND(L1183&lt;&gt;"",OR(K1183="",I1183="",M1183="",O1180="")),"Preenchimento incompleto: fonte do preço sem empresa e(ou) preço associados e(ou) validade do orçamento e(ou) modalidade de cálculo associados - B06.04",
IF(AND(L1184&lt;&gt;"",OR(K1184="",I1184="",M1184="",O1180="")),"Preenchimento incompleto: fonte do preço sem empresa e(ou) preço associados e(ou) validade do orçamento e(ou) modalidade de cálculo associados - B06.05",
IF(AND(M1180&lt;&gt;"",OR(K1180="",I1180="",L1180="",O1180="")),"Preenchimento incompleto: validade do orçamento sem empresa e(ou) preço associados e(ou) fonte do preço e(ou) modalidade de cálculo associados - B07.01",
IF(AND(M1181&lt;&gt;"",OR(K1181="",I1181="",L1181="",O1180="")),"Preenchimento incompleto: validade do orçamento sem empresa e(ou) preço associados e(ou) fonte do preço e(ou) modalidade de cálculo associados - B07.02",
IF(AND(M1182&lt;&gt;"",OR(K1182="",I1182="",L1182="",O1180="")),"Preenchimento incompleto: validade do orçamento sem empresa e(ou) preço associados e(ou) fonte do preço e(ou) modalidade de cálculo associados - B07.03",
IF(AND(M1183&lt;&gt;"",OR(K1183="",I1183="",L1183="",O1180="")),"Preenchimento incompleto: validade do orçamento sem empresa e(ou) preço associados e(ou) fonte do preço e(ou) modalidade de cálculo associados - B07.04",
IF(AND(M1184&lt;&gt;"",OR(K1184="",I1184="",L1184="",O1180="")),"Preenchimento incompleto: validade do orçamento sem empresa e(ou) preço associados e(ou) fonte do preço e(ou) modalidade de cálculo associados - B07.05",
IF(O1180="","Preenchimento incompleto: modalidade de cálculo não informada - B08.01",
IF(V1180="Erro: há repetição de empresa de mídia especializada para o item sendo precificado - B09.01a05","Erro: há repetição de empresa de mídia especializada para o item sendo precificado - B09.01a05",
IF(W1180="Erro: há repetição de empresa de orçamento de empresa para o item sendo precificado - B10.01a05","Erro: há repetição de empresa de orçamento de empresa para o item sendo precificado - B10.01a05",
IF(X1180="Erro: a fonte de preços informada é incompatível com compras governamentais - B11.01a05","Erro: a fonte de preços informada é incompatível com compras governamentais - B11.01a05",
IF(Y1180="Erro: a fonte de preços informada é incompatível com compras governamentais - B12.01a05","Erro: a fonte de preços informada é incompatível com compras governamentais - B12.01a05",
IF(Z1180="Erro: há linhas sendo puladas - B13.01a04","Erro: há linhas sendo puladas - B13.01a04",
IF(AA1180="Erro: há linhas sendo puladas - B14.01a05","Erro: há linhas sendo puladas - B14.01a05",
IF(AB1180="Erro: há linhas sendo puladas - B15.01a05","Erro: há linhas sendo puladas - B15.01a05",
IF(AC1180="Erro: há linhas sendo puladas - B16.01a05","Erro: há linhas sendo puladas - B16.01a05",
IF(AND(P1180&lt;&gt;"",P1180=0),"Preenchimento incompleto: número de propostas válidas igual a zero - B17.01",
"Preenchimento correto"))))))))))))))))))))))))))))))))))</f>
        <v/>
      </c>
      <c r="U1180" s="23"/>
      <c r="V1180" s="121" t="str">
        <f t="shared" ref="V1180" si="4195" xml:space="preserve">
IF(COUNTIFS(I1180:I1184,I1180,L1180:L1184,"=Mídia especializada")&gt;1,"Erro: há repetição de empresa de mídia especializada para o item sendo precificado - B09.01a05",
IF(COUNTIFS(I1180:I1184,I1181,L1180:L1184,"=Mídia especializada")&gt;1,"Erro: há repetição de empresa de mídia especializada para o item sendo precificado - B09.01a05",
IF(COUNTIFS(I1180:I1184,I1182,L1180:L1184,"=Mídia especializada")&gt;1,"Erro: há repetição de empresa de mídia especializada para o item sendo precificado - B09.01a05",
IF(COUNTIFS(I1180:I1184,I1183,L1180:L1184,"=Mídia especializada")&gt;1,"Erro: há repetição de empresa de mídia especializada para o item sendo precificado - B09.01a05",
IF(COUNTIFS(I1180:I1184,I1184,L1180:L1184,"=Mídia especializada")&gt;1,"Erro: há repetição de empresa de mídia especializada para o item sendo precificado - B09.01a05",
"***")))))</f>
        <v>***</v>
      </c>
      <c r="W1180" s="119" t="str">
        <f t="shared" ref="W1180" si="4196" xml:space="preserve">
IF(COUNTIFS(I1180:I1184,I1180,L1180:L1184,"=Orçamento de empresa")&gt;1,"Erro: há repetição de empresa de orçamento de empresa para o item sendo precificado - B10.01a05",
IF(COUNTIFS(I1180:I1184,I1181,L1180:L1184,"=Orçamento de empresa")&gt;1,"Erro: há repetição de empresa de orçamento de empresa para o item sendo precificado - B10.01a05",
IF(COUNTIFS(I1180:I1184,I1182,L1180:L1184,"=Orçamento de empresa")&gt;1,"Erro: há repetição de empresa de orçamento de empresa para o item sendo precificado - B10.01a05",
IF(COUNTIFS(I1180:I1184,I1183,L1180:L1184,"=Orçamento de empresa")&gt;1,"Erro: há repetição de empresa de orçamento de empresa para o item sendo precificado - B10.01a05",
IF(COUNTIFS(I1180:I1184,I1184,L1180:L1184,"=Orçamento de empresa")&gt;1,"Erro: há repetição de empresa de orçamento de empresa para o item sendo precificado - B10.01a05",
"***")))))</f>
        <v>***</v>
      </c>
      <c r="X1180" s="119" t="str">
        <f t="shared" ref="X1180" si="4197" xml:space="preserve">
IF(AND(I1180="Compras governamentais",K1180&lt;&gt;"",L1180="Orçamento de empresa"),"Erro: a fonte de preços informada é incompatível com compras governamentais - B11.01a05",
IF(AND(I1181="Compras governamentais",K1181&lt;&gt;"",L1181="Orçamento de empresa"),"Erro: a fonte de preços informada é incompatível com compras governamentais - B11.01a05",
IF(AND(I1182="Compras governamentais",K1182&lt;&gt;"",L1182="Orçamento de empresa"),"Erro: a fonte de preços informada é incompatível com compras governamentais - B11.01a05",
IF(AND(I1183="Compras governamentais",K1183&lt;&gt;"",L1183="Orçamento de empresa"),"Erro: a fonte de preços informada é incompatível com compras governamentais - B11.01a05",
IF(AND(I1184="Compras governamentais",K1184&lt;&gt;"",L1184="Orçamento de empresa"),"Erro: a fonte de preços informada é incompatível com compras governamentais - B11.01a05",
"***")))))</f>
        <v>***</v>
      </c>
      <c r="Y1180" s="119" t="str">
        <f t="shared" ref="Y1180" si="4198" xml:space="preserve">
IF(AND(I1180="Compras governamentais",K1180&lt;&gt;"",L1180="Mídia especializada"),"Erro: a fonte de preços informada é incompatível com compras governamentais - B12.01a05",
IF(AND(I1181="Compras governamentais",K1181&lt;&gt;"",L1181="Mídia especializada"),"Erro: a fonte de preços informada é incompatível com compras governamentais - B12.01a05",
IF(AND(I1182="Compras governamentais",K1182&lt;&gt;"",L1182="Mídia especializada"),"Erro: a fonte de preços informada é incompatível com compras governamentais - B12.01a05",
IF(AND(I1183="Compras governamentais",K1183&lt;&gt;"",L1183="Mídia especializada"),"Erro: a fonte de preços informada é incompatível com compras governamentais - B12.01a05",
IF(AND(I1184="Compras governamentais",K1184&lt;&gt;"",L1184="Mídia especializada"),"Erro: a fonte de preços informada é incompatível com compras governamentais - B12.01a05",
"***")))))</f>
        <v>***</v>
      </c>
      <c r="Z1180" s="119" t="str">
        <f t="shared" ref="Z1180" si="4199" xml:space="preserve">
IF(AND(I1181&lt;&gt;"",OR(I1180="")),"Erro: há linhas sendo puladas - B13.01a04",
IF(AND(I1182&lt;&gt;"",OR(I1180="",I1181="")),"Erro: há linhas sendo puladas - B13.01a04",
IF(AND(I1183&lt;&gt;"",OR(I1180="",I1181="",I1182="")),"Erro: há linhas sendo puladas - B13.01a04",
IF(AND(I1184&lt;&gt;"",OR(I1180="",I1181="",I1182="",I1183="")),"Erro: há linhas sendo puladas - B13.01a04",
"***"))))</f>
        <v>***</v>
      </c>
      <c r="AA1180" s="119" t="str">
        <f t="shared" ref="AA1180" si="4200" xml:space="preserve">
IF(AND(K1181&lt;&gt;"",OR(K1180="")),"Erro: há linhas sendo puladas - B14.01a05",
IF(AND(K1182&lt;&gt;"",OR(K1180="",K1181="")),"Erro: há linhas sendo puladas - B14.01a05",
IF(AND(K1183&lt;&gt;"",OR(K1180="",K1181="",K1182="")),"Erro: há linhas sendo puladas - B14.01a05",
IF(AND(K1184&lt;&gt;"",OR(K1180="",K1181="",K1182="",K1183="")),"Erro: há linhas sendo puladas - B14.01a05",
"***"))))</f>
        <v>***</v>
      </c>
      <c r="AB1180" s="119" t="str">
        <f t="shared" ref="AB1180" si="4201" xml:space="preserve">
IF(AND(L1181&lt;&gt;"",OR(L1180="")),"Erro: há linhas sendo puladas - B15.01a05",
IF(AND(L1182&lt;&gt;"",OR(L1180="",L1181="")),"Erro: há linhas sendo puladas - B15.01a05",
IF(AND(L1183&lt;&gt;"",OR(L1180="",L1181="",L1182="")),"Erro: há linhas sendo puladas - B15.01a05",
IF(AND(L1184&lt;&gt;"",OR(L1180="",L1181="",L1182="",L1183="")),"Erro: há linhas sendo puladas - B15.01a05",
"***"))))</f>
        <v>***</v>
      </c>
      <c r="AC1180" s="119" t="str">
        <f t="shared" ref="AC1180" si="4202" xml:space="preserve">
IF(AND(M1181&lt;&gt;"",OR(M1180="")),"Erro: há linhas sendo puladas - B16.01a05",
IF(AND(M1182&lt;&gt;"",OR(M1180="",M1181="")),"Erro: há linhas sendo puladas - B16.01a05",
IF(AND(M1183&lt;&gt;"",OR(M1180="",M1181="",M1182="")),"Erro: há linhas sendo puladas - B16.01a05",
IF(AND(M1184&lt;&gt;"",OR(M1180="",M1181="",M1182="",M1183="")),"Erro: há linhas sendo puladas - B16.01a05",
"***"))))</f>
        <v>***</v>
      </c>
      <c r="AD1180" s="131" t="str">
        <f t="shared" ref="AD1180" si="4203" xml:space="preserve">
IF(T1180&lt;&gt;"Preenchimento correto","",
IF(K1180="","",
IF(M1180="Não válido","",
K1180)))</f>
        <v/>
      </c>
    </row>
    <row r="1181" spans="1:30" ht="15" customHeight="1">
      <c r="A1181" s="291"/>
      <c r="B1181" s="216"/>
      <c r="C1181" s="217"/>
      <c r="D1181" s="218"/>
      <c r="E1181" s="219"/>
      <c r="F1181" s="220"/>
      <c r="G1181" s="221"/>
      <c r="H1181" s="35">
        <v>2</v>
      </c>
      <c r="I1181" s="172"/>
      <c r="J1181" s="36" t="str">
        <f xml:space="preserve">
IF(I1181="","",
VLOOKUP(I1181,'BD EMPRES'!$B$8:$C$507,2,FALSE))</f>
        <v/>
      </c>
      <c r="K1181" s="178"/>
      <c r="L1181" s="179"/>
      <c r="M1181" s="179"/>
      <c r="N1181" s="180"/>
      <c r="O1181" s="223"/>
      <c r="P1181" s="228"/>
      <c r="Q1181" s="230"/>
      <c r="R1181" s="232"/>
      <c r="S1181" s="234"/>
      <c r="T1181" s="236"/>
      <c r="U1181" s="23"/>
      <c r="V1181" s="122"/>
      <c r="W1181" s="118"/>
      <c r="X1181" s="118"/>
      <c r="Y1181" s="118"/>
      <c r="Z1181" s="118"/>
      <c r="AA1181" s="118"/>
      <c r="AB1181" s="118"/>
      <c r="AC1181" s="118"/>
      <c r="AD1181" s="132" t="str">
        <f t="shared" ref="AD1181" si="4204" xml:space="preserve">
IF(T1180&lt;&gt;"Preenchimento correto","",
IF(K1181="","",
IF(M1181="Não válido","",
K1181)))</f>
        <v/>
      </c>
    </row>
    <row r="1182" spans="1:30" ht="15" customHeight="1">
      <c r="A1182" s="291"/>
      <c r="B1182" s="216"/>
      <c r="C1182" s="217"/>
      <c r="D1182" s="218"/>
      <c r="E1182" s="219"/>
      <c r="F1182" s="220"/>
      <c r="G1182" s="221"/>
      <c r="H1182" s="35">
        <v>3</v>
      </c>
      <c r="I1182" s="172"/>
      <c r="J1182" s="36" t="str">
        <f xml:space="preserve">
IF(I1182="","",
VLOOKUP(I1182,'BD EMPRES'!$B$8:$C$507,2,FALSE))</f>
        <v/>
      </c>
      <c r="K1182" s="178"/>
      <c r="L1182" s="179"/>
      <c r="M1182" s="179"/>
      <c r="N1182" s="180"/>
      <c r="O1182" s="223"/>
      <c r="P1182" s="228"/>
      <c r="Q1182" s="230"/>
      <c r="R1182" s="232"/>
      <c r="S1182" s="234"/>
      <c r="T1182" s="236"/>
      <c r="U1182" s="23"/>
      <c r="V1182" s="122"/>
      <c r="W1182" s="118"/>
      <c r="X1182" s="118"/>
      <c r="Y1182" s="118"/>
      <c r="Z1182" s="118"/>
      <c r="AA1182" s="118"/>
      <c r="AB1182" s="118"/>
      <c r="AC1182" s="118"/>
      <c r="AD1182" s="132" t="str">
        <f t="shared" ref="AD1182" si="4205" xml:space="preserve">
IF(T1180&lt;&gt;"Preenchimento correto","",
IF(K1182="","",
IF(M1182="Não válido","",
K1182)))</f>
        <v/>
      </c>
    </row>
    <row r="1183" spans="1:30" ht="15" customHeight="1">
      <c r="A1183" s="291"/>
      <c r="B1183" s="216"/>
      <c r="C1183" s="217"/>
      <c r="D1183" s="218"/>
      <c r="E1183" s="219"/>
      <c r="F1183" s="220"/>
      <c r="G1183" s="221"/>
      <c r="H1183" s="35">
        <v>4</v>
      </c>
      <c r="I1183" s="172"/>
      <c r="J1183" s="36" t="str">
        <f xml:space="preserve">
IF(I1183="","",
VLOOKUP(I1183,'BD EMPRES'!$B$8:$C$507,2,FALSE))</f>
        <v/>
      </c>
      <c r="K1183" s="178"/>
      <c r="L1183" s="179"/>
      <c r="M1183" s="179"/>
      <c r="N1183" s="180"/>
      <c r="O1183" s="223"/>
      <c r="P1183" s="228"/>
      <c r="Q1183" s="230"/>
      <c r="R1183" s="232"/>
      <c r="S1183" s="234"/>
      <c r="T1183" s="236"/>
      <c r="U1183" s="23"/>
      <c r="V1183" s="122"/>
      <c r="W1183" s="118"/>
      <c r="X1183" s="118"/>
      <c r="Y1183" s="118"/>
      <c r="Z1183" s="118"/>
      <c r="AA1183" s="118"/>
      <c r="AB1183" s="118"/>
      <c r="AC1183" s="118"/>
      <c r="AD1183" s="132" t="str">
        <f t="shared" ref="AD1183" si="4206" xml:space="preserve">
IF(T1180&lt;&gt;"Preenchimento correto","",
IF(K1183="","",
IF(M1183="Não válido","",
K1183)))</f>
        <v/>
      </c>
    </row>
    <row r="1184" spans="1:30" ht="15" customHeight="1">
      <c r="A1184" s="292"/>
      <c r="B1184" s="216"/>
      <c r="C1184" s="217"/>
      <c r="D1184" s="218"/>
      <c r="E1184" s="219"/>
      <c r="F1184" s="220"/>
      <c r="G1184" s="221"/>
      <c r="H1184" s="37">
        <v>5</v>
      </c>
      <c r="I1184" s="172"/>
      <c r="J1184" s="38" t="str">
        <f xml:space="preserve">
IF(I1184="","",
VLOOKUP(I1184,'BD EMPRES'!$B$8:$C$507,2,FALSE))</f>
        <v/>
      </c>
      <c r="K1184" s="183"/>
      <c r="L1184" s="181"/>
      <c r="M1184" s="181"/>
      <c r="N1184" s="182"/>
      <c r="O1184" s="224"/>
      <c r="P1184" s="228"/>
      <c r="Q1184" s="230"/>
      <c r="R1184" s="232"/>
      <c r="S1184" s="234"/>
      <c r="T1184" s="236"/>
      <c r="U1184" s="23"/>
      <c r="V1184" s="133"/>
      <c r="W1184" s="134"/>
      <c r="X1184" s="134"/>
      <c r="Y1184" s="134"/>
      <c r="Z1184" s="134"/>
      <c r="AA1184" s="134"/>
      <c r="AB1184" s="134"/>
      <c r="AC1184" s="134"/>
      <c r="AD1184" s="135" t="str">
        <f t="shared" ref="AD1184" si="4207" xml:space="preserve">
IF(T1180&gt;"Preenchimento correto","",
IF(K1184="","",
IF(M1184="Não válido","",
K1184)))</f>
        <v/>
      </c>
    </row>
    <row r="1185" spans="1:30" ht="15" customHeight="1">
      <c r="A1185" s="290"/>
      <c r="B1185" s="216" t="str">
        <f>IF(OR('BD ITEM'!$Q247&lt;&gt;"Preenchimento correto"),"",'BD ITEM'!B247)</f>
        <v/>
      </c>
      <c r="C1185" s="217" t="str">
        <f>IF(OR('BD ITEM'!$Q247&lt;&gt;"Preenchimento correto"),"",'BD ITEM'!C247)</f>
        <v/>
      </c>
      <c r="D1185" s="218" t="str">
        <f>IF(OR('BD ITEM'!$Q247&lt;&gt;"Preenchimento correto"),"",'BD ITEM'!D247)</f>
        <v/>
      </c>
      <c r="E1185" s="219" t="str">
        <f>IF(OR('BD ITEM'!$Q247&lt;&gt;"Preenchimento correto"),"",'BD ITEM'!J247)</f>
        <v/>
      </c>
      <c r="F1185" s="220" t="str">
        <f>IF(OR('BD ITEM'!$Q247&lt;&gt;"Preenchimento correto"),"",'BD ITEM'!K247)</f>
        <v/>
      </c>
      <c r="G1185" s="221" t="str">
        <f>IF(OR('BD ITEM'!$Q247&lt;&gt;"Preenchimento correto"),"",'BD ITEM'!L247)</f>
        <v/>
      </c>
      <c r="H1185" s="39">
        <v>1</v>
      </c>
      <c r="I1185" s="173"/>
      <c r="J1185" s="34" t="str">
        <f xml:space="preserve">
IF(I1185="","",
VLOOKUP(I1185,'BD EMPRES'!$B$8:$C$507,2,FALSE))</f>
        <v/>
      </c>
      <c r="K1185" s="175"/>
      <c r="L1185" s="176"/>
      <c r="M1185" s="176"/>
      <c r="N1185" s="177"/>
      <c r="O1185" s="222"/>
      <c r="P1185" s="228" t="str">
        <f t="shared" ref="P1185" si="4208" xml:space="preserve">
IF(AND(K1185="",K1186="",K1187="",K1188="",K1189=""),"",
COUNTIFS(K1185:K1189,"&lt;&gt;""",M1185:M1189,"=Válido"))</f>
        <v/>
      </c>
      <c r="Q1185" s="230" t="str">
        <f t="shared" ref="Q1185" si="4209" xml:space="preserve">
IF(T1185&lt;&gt;"Preenchimento correto","",
IF(P1185=1,0,
IF(P1185=0,"",
IF(P1185="","",
ROUND(_xlfn.STDEV.S(AD1185:AD1189)/AVERAGE(AD1185:AD1189),4)))))</f>
        <v/>
      </c>
      <c r="R1185" s="232" t="str">
        <f t="shared" ref="R1185" si="4210" xml:space="preserve">
IF(T1185&lt;&gt;"Preenchimento correto","",
IF(P1185="","",
IF(P1185=0,"",
IF(O1185="","",
IF(O1185="Menor valor",MIN(AD1185:AD1189),
IF(AND(O1185="Tend. central",Q1185&lt;=0.25),ROUND(AVERAGE(AD1185:AD1189),2),
IF(AND(O1185="Tend. central",Q1185&gt;0.25),ROUND(MEDIAN(AD1185:AD1189),2))))))))</f>
        <v/>
      </c>
      <c r="S1185" s="234" t="str">
        <f t="shared" ref="S1185" si="4211" xml:space="preserve">
IF(T1185&lt;&gt;"Preenchimento correto","",
IF(O1185="","",
IF(P1185="","",
IF(P1185=0,"",
IF(OR(G1185="",R1185=""),"",
G1185*R1185)))))</f>
        <v/>
      </c>
      <c r="T1185" s="236" t="str">
        <f t="shared" ref="T1185" si="4212" xml:space="preserve">
IF(AND(A1185="",B1185="",I1185="",I1186="",I1187="",I1188="",I1189="",K1185="",K1186="",K1187="",K1188="",K1189="",L1185="",L1186="",L1187="",L1188="",L1189="",M1185="",M1186="",M1187="",M1188="",M1189="",O1185=""),"",
IF(A1185="","Preenchimento incompleto: falta informar o ID SEC - B01.01",
IF(AND(A1185&lt;&gt;"",B1185&lt;&gt;"",I1185="",I1186="",I1187="",I1188="",I1189="",K1185="",K1186="",K1187="",K1188="",K1189="",L1185="",L1186="",L1187="",L1188="",L1189="",M1185="",M1186="",M1187="",M1188="",M1189="",O1185=""),"Preenchimento incompleto: item sem nenhuma informação de empresa e preço e fonte de preço e validade do orçamento e modalidade de cálculo - B02.01",
IF(AND(B1185="",OR(I1185&lt;&gt;"",I1186&lt;&gt;"",I1187&lt;&gt;"",I1188&lt;&gt;"",I1189&lt;&gt;"",K1185&lt;&gt;"",K1186&lt;&gt;"",K1187&lt;&gt;"",K1188&lt;&gt;"",K1189&lt;&gt;"",L1185&lt;&gt;"",L1186&lt;&gt;"",L1187&lt;&gt;"",L1188&lt;&gt;"",L1189&lt;&gt;"",M1185&lt;&gt;"",M1186&lt;&gt;"",M1187&lt;&gt;"",M1188&lt;&gt;"",M1189&lt;&gt;"",O1185&lt;&gt;"")),"Erro: há empresa(s) e/ou preço(s) e/ou fonte(s) de preço e/ou validade(s) do orçamento e/ou modalidade de cálculo informados para item inexistente - B03.01",
IF(AND(I1185&lt;&gt;"",OR(K1185="",L1185="",M1185="",O1185="")),"Preenchimento incompleto: empresa sem preço e(ou) fonte de preço e(ou) validade do orçamento e(ou) modalidade de cálculo associados - B04.01",
IF(AND(I1186&lt;&gt;"",OR(K1186="",L1186="",M1186="",O1185="")),"Preenchimento incompleto: empresa sem preço e(ou) fonte de preço e(ou) validade do orçamento e(ou) modalidade de cálculo associados - B04.02",
IF(AND(I1187&lt;&gt;"",OR(K1187="",L1187="",M1187="",O1185="")),"Preenchimento incompleto: empresa sem preço e(ou) fonte de preço e(ou) validade do orçamento e(ou) modalidade de cálculo associados - B04.03",
IF(AND(I1188&lt;&gt;"",OR(K1188="",L1188="",M1188="",O1185="")),"Preenchimento incompleto: empresa sem preço e(ou) fonte de preço e(ou) validade do orçamento e(ou) modalidade de cálculo associados - B04.04",
IF(AND(I1189&lt;&gt;"",OR(K1189="",L1189="",M1189="",O1185="")),"Preenchimento incompleto: empresa sem preço e(ou) fonte de preço e(ou) validade do orçamento e(ou) modalidade de cálculo associados - B04.05",
IF(AND(K1185&lt;&gt;"",OR(I1185="",L1185="",M1185="",O1185="")),"Preenchimento incompleto: preço sem empresa e(ou) fonte do preço associados e(ou) validade do orçamento e(ou) modalidade de cálculo associados - B05.01",
IF(AND(K1186&lt;&gt;"",OR(I1186="",L1186="",M1186="",O1185="")),"Preenchimento incompleto: preço sem empresa e(ou) fonte do preço associados e(ou) validade do orçamento e(ou) modalidade de cálculo associados - B05.02",
IF(AND(K1187&lt;&gt;"",OR(I1187="",L1187="",M1187="",O1185="")),"Preenchimento incompleto: preço sem empresa e(ou) fonte do preço associados e(ou) validade do orçamento e(ou) modalidade de cálculo associados - B05.03",
IF(AND(K1188&lt;&gt;"",OR(I1188="",L1188="",M1188="",O1185="")),"Preenchimento incompleto: preço sem empresa e(ou) fonte do preço associados e(ou) validade do orçamento e(ou) modalidade de cálculo associados - B05.04",
IF(AND(K1189&lt;&gt;"",OR(I1189="",L1189="",M1189="",O1185="")),"Preenchimento incompleto: preço sem empresa e(ou) fonte do preço associados e(ou) validade do orçamento e(ou) modalidade de cálculo associados - B05.05",
IF(AND(L1185&lt;&gt;"",OR(K1185="",I1185="",M1185="",O1185="")),"Preenchimento incompleto: fonte do preço sem empresa e(ou) preço associados e(ou) validade do orçamento e(ou) modalidade de cálculo associados - B06.01",
IF(AND(L1186&lt;&gt;"",OR(K1186="",I1186="",M1186="",O1185="")),"Preenchimento incompleto: fonte do preço sem empresa e(ou) preço associados e(ou) validade do orçamento e(ou) modalidade de cálculo associados - B06.02",
IF(AND(L1187&lt;&gt;"",OR(K1187="",I1187="",M1187="",O1185="")),"Preenchimento incompleto: fonte do preço sem empresa e(ou) preço associados e(ou) validade do orçamento e(ou) modalidade de cálculo associados - B06.03",
IF(AND(L1188&lt;&gt;"",OR(K1188="",I1188="",M1188="",O1185="")),"Preenchimento incompleto: fonte do preço sem empresa e(ou) preço associados e(ou) validade do orçamento e(ou) modalidade de cálculo associados - B06.04",
IF(AND(L1189&lt;&gt;"",OR(K1189="",I1189="",M1189="",O1185="")),"Preenchimento incompleto: fonte do preço sem empresa e(ou) preço associados e(ou) validade do orçamento e(ou) modalidade de cálculo associados - B06.05",
IF(AND(M1185&lt;&gt;"",OR(K1185="",I1185="",L1185="",O1185="")),"Preenchimento incompleto: validade do orçamento sem empresa e(ou) preço associados e(ou) fonte do preço e(ou) modalidade de cálculo associados - B07.01",
IF(AND(M1186&lt;&gt;"",OR(K1186="",I1186="",L1186="",O1185="")),"Preenchimento incompleto: validade do orçamento sem empresa e(ou) preço associados e(ou) fonte do preço e(ou) modalidade de cálculo associados - B07.02",
IF(AND(M1187&lt;&gt;"",OR(K1187="",I1187="",L1187="",O1185="")),"Preenchimento incompleto: validade do orçamento sem empresa e(ou) preço associados e(ou) fonte do preço e(ou) modalidade de cálculo associados - B07.03",
IF(AND(M1188&lt;&gt;"",OR(K1188="",I1188="",L1188="",O1185="")),"Preenchimento incompleto: validade do orçamento sem empresa e(ou) preço associados e(ou) fonte do preço e(ou) modalidade de cálculo associados - B07.04",
IF(AND(M1189&lt;&gt;"",OR(K1189="",I1189="",L1189="",O1185="")),"Preenchimento incompleto: validade do orçamento sem empresa e(ou) preço associados e(ou) fonte do preço e(ou) modalidade de cálculo associados - B07.05",
IF(O1185="","Preenchimento incompleto: modalidade de cálculo não informada - B08.01",
IF(V1185="Erro: há repetição de empresa de mídia especializada para o item sendo precificado - B09.01a05","Erro: há repetição de empresa de mídia especializada para o item sendo precificado - B09.01a05",
IF(W1185="Erro: há repetição de empresa de orçamento de empresa para o item sendo precificado - B10.01a05","Erro: há repetição de empresa de orçamento de empresa para o item sendo precificado - B10.01a05",
IF(X1185="Erro: a fonte de preços informada é incompatível com compras governamentais - B11.01a05","Erro: a fonte de preços informada é incompatível com compras governamentais - B11.01a05",
IF(Y1185="Erro: a fonte de preços informada é incompatível com compras governamentais - B12.01a05","Erro: a fonte de preços informada é incompatível com compras governamentais - B12.01a05",
IF(Z1185="Erro: há linhas sendo puladas - B13.01a04","Erro: há linhas sendo puladas - B13.01a04",
IF(AA1185="Erro: há linhas sendo puladas - B14.01a05","Erro: há linhas sendo puladas - B14.01a05",
IF(AB1185="Erro: há linhas sendo puladas - B15.01a05","Erro: há linhas sendo puladas - B15.01a05",
IF(AC1185="Erro: há linhas sendo puladas - B16.01a05","Erro: há linhas sendo puladas - B16.01a05",
IF(AND(P1185&lt;&gt;"",P1185=0),"Preenchimento incompleto: número de propostas válidas igual a zero - B17.01",
"Preenchimento correto"))))))))))))))))))))))))))))))))))</f>
        <v/>
      </c>
      <c r="U1185" s="23"/>
      <c r="V1185" s="121" t="str">
        <f t="shared" ref="V1185" si="4213" xml:space="preserve">
IF(COUNTIFS(I1185:I1189,I1185,L1185:L1189,"=Mídia especializada")&gt;1,"Erro: há repetição de empresa de mídia especializada para o item sendo precificado - B09.01a05",
IF(COUNTIFS(I1185:I1189,I1186,L1185:L1189,"=Mídia especializada")&gt;1,"Erro: há repetição de empresa de mídia especializada para o item sendo precificado - B09.01a05",
IF(COUNTIFS(I1185:I1189,I1187,L1185:L1189,"=Mídia especializada")&gt;1,"Erro: há repetição de empresa de mídia especializada para o item sendo precificado - B09.01a05",
IF(COUNTIFS(I1185:I1189,I1188,L1185:L1189,"=Mídia especializada")&gt;1,"Erro: há repetição de empresa de mídia especializada para o item sendo precificado - B09.01a05",
IF(COUNTIFS(I1185:I1189,I1189,L1185:L1189,"=Mídia especializada")&gt;1,"Erro: há repetição de empresa de mídia especializada para o item sendo precificado - B09.01a05",
"***")))))</f>
        <v>***</v>
      </c>
      <c r="W1185" s="119" t="str">
        <f t="shared" ref="W1185" si="4214" xml:space="preserve">
IF(COUNTIFS(I1185:I1189,I1185,L1185:L1189,"=Orçamento de empresa")&gt;1,"Erro: há repetição de empresa de orçamento de empresa para o item sendo precificado - B10.01a05",
IF(COUNTIFS(I1185:I1189,I1186,L1185:L1189,"=Orçamento de empresa")&gt;1,"Erro: há repetição de empresa de orçamento de empresa para o item sendo precificado - B10.01a05",
IF(COUNTIFS(I1185:I1189,I1187,L1185:L1189,"=Orçamento de empresa")&gt;1,"Erro: há repetição de empresa de orçamento de empresa para o item sendo precificado - B10.01a05",
IF(COUNTIFS(I1185:I1189,I1188,L1185:L1189,"=Orçamento de empresa")&gt;1,"Erro: há repetição de empresa de orçamento de empresa para o item sendo precificado - B10.01a05",
IF(COUNTIFS(I1185:I1189,I1189,L1185:L1189,"=Orçamento de empresa")&gt;1,"Erro: há repetição de empresa de orçamento de empresa para o item sendo precificado - B10.01a05",
"***")))))</f>
        <v>***</v>
      </c>
      <c r="X1185" s="119" t="str">
        <f t="shared" ref="X1185" si="4215" xml:space="preserve">
IF(AND(I1185="Compras governamentais",K1185&lt;&gt;"",L1185="Orçamento de empresa"),"Erro: a fonte de preços informada é incompatível com compras governamentais - B11.01a05",
IF(AND(I1186="Compras governamentais",K1186&lt;&gt;"",L1186="Orçamento de empresa"),"Erro: a fonte de preços informada é incompatível com compras governamentais - B11.01a05",
IF(AND(I1187="Compras governamentais",K1187&lt;&gt;"",L1187="Orçamento de empresa"),"Erro: a fonte de preços informada é incompatível com compras governamentais - B11.01a05",
IF(AND(I1188="Compras governamentais",K1188&lt;&gt;"",L1188="Orçamento de empresa"),"Erro: a fonte de preços informada é incompatível com compras governamentais - B11.01a05",
IF(AND(I1189="Compras governamentais",K1189&lt;&gt;"",L1189="Orçamento de empresa"),"Erro: a fonte de preços informada é incompatível com compras governamentais - B11.01a05",
"***")))))</f>
        <v>***</v>
      </c>
      <c r="Y1185" s="119" t="str">
        <f t="shared" ref="Y1185" si="4216" xml:space="preserve">
IF(AND(I1185="Compras governamentais",K1185&lt;&gt;"",L1185="Mídia especializada"),"Erro: a fonte de preços informada é incompatível com compras governamentais - B12.01a05",
IF(AND(I1186="Compras governamentais",K1186&lt;&gt;"",L1186="Mídia especializada"),"Erro: a fonte de preços informada é incompatível com compras governamentais - B12.01a05",
IF(AND(I1187="Compras governamentais",K1187&lt;&gt;"",L1187="Mídia especializada"),"Erro: a fonte de preços informada é incompatível com compras governamentais - B12.01a05",
IF(AND(I1188="Compras governamentais",K1188&lt;&gt;"",L1188="Mídia especializada"),"Erro: a fonte de preços informada é incompatível com compras governamentais - B12.01a05",
IF(AND(I1189="Compras governamentais",K1189&lt;&gt;"",L1189="Mídia especializada"),"Erro: a fonte de preços informada é incompatível com compras governamentais - B12.01a05",
"***")))))</f>
        <v>***</v>
      </c>
      <c r="Z1185" s="119" t="str">
        <f t="shared" ref="Z1185" si="4217" xml:space="preserve">
IF(AND(I1186&lt;&gt;"",OR(I1185="")),"Erro: há linhas sendo puladas - B13.01a04",
IF(AND(I1187&lt;&gt;"",OR(I1185="",I1186="")),"Erro: há linhas sendo puladas - B13.01a04",
IF(AND(I1188&lt;&gt;"",OR(I1185="",I1186="",I1187="")),"Erro: há linhas sendo puladas - B13.01a04",
IF(AND(I1189&lt;&gt;"",OR(I1185="",I1186="",I1187="",I1188="")),"Erro: há linhas sendo puladas - B13.01a04",
"***"))))</f>
        <v>***</v>
      </c>
      <c r="AA1185" s="119" t="str">
        <f t="shared" ref="AA1185" si="4218" xml:space="preserve">
IF(AND(K1186&lt;&gt;"",OR(K1185="")),"Erro: há linhas sendo puladas - B14.01a05",
IF(AND(K1187&lt;&gt;"",OR(K1185="",K1186="")),"Erro: há linhas sendo puladas - B14.01a05",
IF(AND(K1188&lt;&gt;"",OR(K1185="",K1186="",K1187="")),"Erro: há linhas sendo puladas - B14.01a05",
IF(AND(K1189&lt;&gt;"",OR(K1185="",K1186="",K1187="",K1188="")),"Erro: há linhas sendo puladas - B14.01a05",
"***"))))</f>
        <v>***</v>
      </c>
      <c r="AB1185" s="119" t="str">
        <f t="shared" ref="AB1185" si="4219" xml:space="preserve">
IF(AND(L1186&lt;&gt;"",OR(L1185="")),"Erro: há linhas sendo puladas - B15.01a05",
IF(AND(L1187&lt;&gt;"",OR(L1185="",L1186="")),"Erro: há linhas sendo puladas - B15.01a05",
IF(AND(L1188&lt;&gt;"",OR(L1185="",L1186="",L1187="")),"Erro: há linhas sendo puladas - B15.01a05",
IF(AND(L1189&lt;&gt;"",OR(L1185="",L1186="",L1187="",L1188="")),"Erro: há linhas sendo puladas - B15.01a05",
"***"))))</f>
        <v>***</v>
      </c>
      <c r="AC1185" s="119" t="str">
        <f t="shared" ref="AC1185" si="4220" xml:space="preserve">
IF(AND(M1186&lt;&gt;"",OR(M1185="")),"Erro: há linhas sendo puladas - B16.01a05",
IF(AND(M1187&lt;&gt;"",OR(M1185="",M1186="")),"Erro: há linhas sendo puladas - B16.01a05",
IF(AND(M1188&lt;&gt;"",OR(M1185="",M1186="",M1187="")),"Erro: há linhas sendo puladas - B16.01a05",
IF(AND(M1189&lt;&gt;"",OR(M1185="",M1186="",M1187="",M1188="")),"Erro: há linhas sendo puladas - B16.01a05",
"***"))))</f>
        <v>***</v>
      </c>
      <c r="AD1185" s="131" t="str">
        <f t="shared" ref="AD1185" si="4221" xml:space="preserve">
IF(T1185&lt;&gt;"Preenchimento correto","",
IF(K1185="","",
IF(M1185="Não válido","",
K1185)))</f>
        <v/>
      </c>
    </row>
    <row r="1186" spans="1:30" ht="15" customHeight="1">
      <c r="A1186" s="291"/>
      <c r="B1186" s="216"/>
      <c r="C1186" s="217"/>
      <c r="D1186" s="218"/>
      <c r="E1186" s="219"/>
      <c r="F1186" s="220"/>
      <c r="G1186" s="221"/>
      <c r="H1186" s="35">
        <v>2</v>
      </c>
      <c r="I1186" s="172"/>
      <c r="J1186" s="36" t="str">
        <f xml:space="preserve">
IF(I1186="","",
VLOOKUP(I1186,'BD EMPRES'!$B$8:$C$507,2,FALSE))</f>
        <v/>
      </c>
      <c r="K1186" s="178"/>
      <c r="L1186" s="179"/>
      <c r="M1186" s="179"/>
      <c r="N1186" s="180"/>
      <c r="O1186" s="223"/>
      <c r="P1186" s="228"/>
      <c r="Q1186" s="230"/>
      <c r="R1186" s="232"/>
      <c r="S1186" s="234"/>
      <c r="T1186" s="236"/>
      <c r="U1186" s="23"/>
      <c r="V1186" s="122"/>
      <c r="W1186" s="118"/>
      <c r="X1186" s="118"/>
      <c r="Y1186" s="118"/>
      <c r="Z1186" s="118"/>
      <c r="AA1186" s="118"/>
      <c r="AB1186" s="118"/>
      <c r="AC1186" s="118"/>
      <c r="AD1186" s="132" t="str">
        <f t="shared" ref="AD1186" si="4222" xml:space="preserve">
IF(T1185&lt;&gt;"Preenchimento correto","",
IF(K1186="","",
IF(M1186="Não válido","",
K1186)))</f>
        <v/>
      </c>
    </row>
    <row r="1187" spans="1:30" ht="15" customHeight="1">
      <c r="A1187" s="291"/>
      <c r="B1187" s="216"/>
      <c r="C1187" s="217"/>
      <c r="D1187" s="218"/>
      <c r="E1187" s="219"/>
      <c r="F1187" s="220"/>
      <c r="G1187" s="221"/>
      <c r="H1187" s="35">
        <v>3</v>
      </c>
      <c r="I1187" s="172"/>
      <c r="J1187" s="36" t="str">
        <f xml:space="preserve">
IF(I1187="","",
VLOOKUP(I1187,'BD EMPRES'!$B$8:$C$507,2,FALSE))</f>
        <v/>
      </c>
      <c r="K1187" s="178"/>
      <c r="L1187" s="179"/>
      <c r="M1187" s="179"/>
      <c r="N1187" s="180"/>
      <c r="O1187" s="223"/>
      <c r="P1187" s="228"/>
      <c r="Q1187" s="230"/>
      <c r="R1187" s="232"/>
      <c r="S1187" s="234"/>
      <c r="T1187" s="236"/>
      <c r="U1187" s="23"/>
      <c r="V1187" s="122"/>
      <c r="W1187" s="118"/>
      <c r="X1187" s="118"/>
      <c r="Y1187" s="118"/>
      <c r="Z1187" s="118"/>
      <c r="AA1187" s="118"/>
      <c r="AB1187" s="118"/>
      <c r="AC1187" s="118"/>
      <c r="AD1187" s="132" t="str">
        <f t="shared" ref="AD1187" si="4223" xml:space="preserve">
IF(T1185&lt;&gt;"Preenchimento correto","",
IF(K1187="","",
IF(M1187="Não válido","",
K1187)))</f>
        <v/>
      </c>
    </row>
    <row r="1188" spans="1:30" ht="15" customHeight="1">
      <c r="A1188" s="291"/>
      <c r="B1188" s="216"/>
      <c r="C1188" s="217"/>
      <c r="D1188" s="218"/>
      <c r="E1188" s="219"/>
      <c r="F1188" s="220"/>
      <c r="G1188" s="221"/>
      <c r="H1188" s="35">
        <v>4</v>
      </c>
      <c r="I1188" s="172"/>
      <c r="J1188" s="36" t="str">
        <f xml:space="preserve">
IF(I1188="","",
VLOOKUP(I1188,'BD EMPRES'!$B$8:$C$507,2,FALSE))</f>
        <v/>
      </c>
      <c r="K1188" s="178"/>
      <c r="L1188" s="179"/>
      <c r="M1188" s="179"/>
      <c r="N1188" s="180"/>
      <c r="O1188" s="223"/>
      <c r="P1188" s="228"/>
      <c r="Q1188" s="230"/>
      <c r="R1188" s="232"/>
      <c r="S1188" s="234"/>
      <c r="T1188" s="236"/>
      <c r="U1188" s="23"/>
      <c r="V1188" s="122"/>
      <c r="W1188" s="118"/>
      <c r="X1188" s="118"/>
      <c r="Y1188" s="118"/>
      <c r="Z1188" s="118"/>
      <c r="AA1188" s="118"/>
      <c r="AB1188" s="118"/>
      <c r="AC1188" s="118"/>
      <c r="AD1188" s="132" t="str">
        <f t="shared" ref="AD1188" si="4224" xml:space="preserve">
IF(T1185&lt;&gt;"Preenchimento correto","",
IF(K1188="","",
IF(M1188="Não válido","",
K1188)))</f>
        <v/>
      </c>
    </row>
    <row r="1189" spans="1:30" ht="15" customHeight="1">
      <c r="A1189" s="292"/>
      <c r="B1189" s="216"/>
      <c r="C1189" s="217"/>
      <c r="D1189" s="218"/>
      <c r="E1189" s="219"/>
      <c r="F1189" s="220"/>
      <c r="G1189" s="221"/>
      <c r="H1189" s="37">
        <v>5</v>
      </c>
      <c r="I1189" s="172"/>
      <c r="J1189" s="38" t="str">
        <f xml:space="preserve">
IF(I1189="","",
VLOOKUP(I1189,'BD EMPRES'!$B$8:$C$507,2,FALSE))</f>
        <v/>
      </c>
      <c r="K1189" s="183"/>
      <c r="L1189" s="181"/>
      <c r="M1189" s="181"/>
      <c r="N1189" s="182"/>
      <c r="O1189" s="224"/>
      <c r="P1189" s="228"/>
      <c r="Q1189" s="230"/>
      <c r="R1189" s="232"/>
      <c r="S1189" s="234"/>
      <c r="T1189" s="236"/>
      <c r="U1189" s="23"/>
      <c r="V1189" s="133"/>
      <c r="W1189" s="134"/>
      <c r="X1189" s="134"/>
      <c r="Y1189" s="134"/>
      <c r="Z1189" s="134"/>
      <c r="AA1189" s="134"/>
      <c r="AB1189" s="134"/>
      <c r="AC1189" s="134"/>
      <c r="AD1189" s="135" t="str">
        <f t="shared" ref="AD1189" si="4225" xml:space="preserve">
IF(T1185&gt;"Preenchimento correto","",
IF(K1189="","",
IF(M1189="Não válido","",
K1189)))</f>
        <v/>
      </c>
    </row>
    <row r="1190" spans="1:30" ht="15" customHeight="1">
      <c r="A1190" s="290"/>
      <c r="B1190" s="216" t="str">
        <f>IF(OR('BD ITEM'!$Q248&lt;&gt;"Preenchimento correto"),"",'BD ITEM'!B248)</f>
        <v/>
      </c>
      <c r="C1190" s="217" t="str">
        <f>IF(OR('BD ITEM'!$Q248&lt;&gt;"Preenchimento correto"),"",'BD ITEM'!C248)</f>
        <v/>
      </c>
      <c r="D1190" s="218" t="str">
        <f>IF(OR('BD ITEM'!$Q248&lt;&gt;"Preenchimento correto"),"",'BD ITEM'!D248)</f>
        <v/>
      </c>
      <c r="E1190" s="219" t="str">
        <f>IF(OR('BD ITEM'!$Q248&lt;&gt;"Preenchimento correto"),"",'BD ITEM'!J248)</f>
        <v/>
      </c>
      <c r="F1190" s="220" t="str">
        <f>IF(OR('BD ITEM'!$Q248&lt;&gt;"Preenchimento correto"),"",'BD ITEM'!K248)</f>
        <v/>
      </c>
      <c r="G1190" s="221" t="str">
        <f>IF(OR('BD ITEM'!$Q248&lt;&gt;"Preenchimento correto"),"",'BD ITEM'!L248)</f>
        <v/>
      </c>
      <c r="H1190" s="39">
        <v>1</v>
      </c>
      <c r="I1190" s="173"/>
      <c r="J1190" s="34" t="str">
        <f xml:space="preserve">
IF(I1190="","",
VLOOKUP(I1190,'BD EMPRES'!$B$8:$C$507,2,FALSE))</f>
        <v/>
      </c>
      <c r="K1190" s="175"/>
      <c r="L1190" s="176"/>
      <c r="M1190" s="176"/>
      <c r="N1190" s="177"/>
      <c r="O1190" s="222"/>
      <c r="P1190" s="228" t="str">
        <f t="shared" ref="P1190" si="4226" xml:space="preserve">
IF(AND(K1190="",K1191="",K1192="",K1193="",K1194=""),"",
COUNTIFS(K1190:K1194,"&lt;&gt;""",M1190:M1194,"=Válido"))</f>
        <v/>
      </c>
      <c r="Q1190" s="230" t="str">
        <f t="shared" ref="Q1190" si="4227" xml:space="preserve">
IF(T1190&lt;&gt;"Preenchimento correto","",
IF(P1190=1,0,
IF(P1190=0,"",
IF(P1190="","",
ROUND(_xlfn.STDEV.S(AD1190:AD1194)/AVERAGE(AD1190:AD1194),4)))))</f>
        <v/>
      </c>
      <c r="R1190" s="232" t="str">
        <f t="shared" ref="R1190" si="4228" xml:space="preserve">
IF(T1190&lt;&gt;"Preenchimento correto","",
IF(P1190="","",
IF(P1190=0,"",
IF(O1190="","",
IF(O1190="Menor valor",MIN(AD1190:AD1194),
IF(AND(O1190="Tend. central",Q1190&lt;=0.25),ROUND(AVERAGE(AD1190:AD1194),2),
IF(AND(O1190="Tend. central",Q1190&gt;0.25),ROUND(MEDIAN(AD1190:AD1194),2))))))))</f>
        <v/>
      </c>
      <c r="S1190" s="234" t="str">
        <f t="shared" ref="S1190" si="4229" xml:space="preserve">
IF(T1190&lt;&gt;"Preenchimento correto","",
IF(O1190="","",
IF(P1190="","",
IF(P1190=0,"",
IF(OR(G1190="",R1190=""),"",
G1190*R1190)))))</f>
        <v/>
      </c>
      <c r="T1190" s="236" t="str">
        <f t="shared" ref="T1190" si="4230" xml:space="preserve">
IF(AND(A1190="",B1190="",I1190="",I1191="",I1192="",I1193="",I1194="",K1190="",K1191="",K1192="",K1193="",K1194="",L1190="",L1191="",L1192="",L1193="",L1194="",M1190="",M1191="",M1192="",M1193="",M1194="",O1190=""),"",
IF(A1190="","Preenchimento incompleto: falta informar o ID SEC - B01.01",
IF(AND(A1190&lt;&gt;"",B1190&lt;&gt;"",I1190="",I1191="",I1192="",I1193="",I1194="",K1190="",K1191="",K1192="",K1193="",K1194="",L1190="",L1191="",L1192="",L1193="",L1194="",M1190="",M1191="",M1192="",M1193="",M1194="",O1190=""),"Preenchimento incompleto: item sem nenhuma informação de empresa e preço e fonte de preço e validade do orçamento e modalidade de cálculo - B02.01",
IF(AND(B1190="",OR(I1190&lt;&gt;"",I1191&lt;&gt;"",I1192&lt;&gt;"",I1193&lt;&gt;"",I1194&lt;&gt;"",K1190&lt;&gt;"",K1191&lt;&gt;"",K1192&lt;&gt;"",K1193&lt;&gt;"",K1194&lt;&gt;"",L1190&lt;&gt;"",L1191&lt;&gt;"",L1192&lt;&gt;"",L1193&lt;&gt;"",L1194&lt;&gt;"",M1190&lt;&gt;"",M1191&lt;&gt;"",M1192&lt;&gt;"",M1193&lt;&gt;"",M1194&lt;&gt;"",O1190&lt;&gt;"")),"Erro: há empresa(s) e/ou preço(s) e/ou fonte(s) de preço e/ou validade(s) do orçamento e/ou modalidade de cálculo informados para item inexistente - B03.01",
IF(AND(I1190&lt;&gt;"",OR(K1190="",L1190="",M1190="",O1190="")),"Preenchimento incompleto: empresa sem preço e(ou) fonte de preço e(ou) validade do orçamento e(ou) modalidade de cálculo associados - B04.01",
IF(AND(I1191&lt;&gt;"",OR(K1191="",L1191="",M1191="",O1190="")),"Preenchimento incompleto: empresa sem preço e(ou) fonte de preço e(ou) validade do orçamento e(ou) modalidade de cálculo associados - B04.02",
IF(AND(I1192&lt;&gt;"",OR(K1192="",L1192="",M1192="",O1190="")),"Preenchimento incompleto: empresa sem preço e(ou) fonte de preço e(ou) validade do orçamento e(ou) modalidade de cálculo associados - B04.03",
IF(AND(I1193&lt;&gt;"",OR(K1193="",L1193="",M1193="",O1190="")),"Preenchimento incompleto: empresa sem preço e(ou) fonte de preço e(ou) validade do orçamento e(ou) modalidade de cálculo associados - B04.04",
IF(AND(I1194&lt;&gt;"",OR(K1194="",L1194="",M1194="",O1190="")),"Preenchimento incompleto: empresa sem preço e(ou) fonte de preço e(ou) validade do orçamento e(ou) modalidade de cálculo associados - B04.05",
IF(AND(K1190&lt;&gt;"",OR(I1190="",L1190="",M1190="",O1190="")),"Preenchimento incompleto: preço sem empresa e(ou) fonte do preço associados e(ou) validade do orçamento e(ou) modalidade de cálculo associados - B05.01",
IF(AND(K1191&lt;&gt;"",OR(I1191="",L1191="",M1191="",O1190="")),"Preenchimento incompleto: preço sem empresa e(ou) fonte do preço associados e(ou) validade do orçamento e(ou) modalidade de cálculo associados - B05.02",
IF(AND(K1192&lt;&gt;"",OR(I1192="",L1192="",M1192="",O1190="")),"Preenchimento incompleto: preço sem empresa e(ou) fonte do preço associados e(ou) validade do orçamento e(ou) modalidade de cálculo associados - B05.03",
IF(AND(K1193&lt;&gt;"",OR(I1193="",L1193="",M1193="",O1190="")),"Preenchimento incompleto: preço sem empresa e(ou) fonte do preço associados e(ou) validade do orçamento e(ou) modalidade de cálculo associados - B05.04",
IF(AND(K1194&lt;&gt;"",OR(I1194="",L1194="",M1194="",O1190="")),"Preenchimento incompleto: preço sem empresa e(ou) fonte do preço associados e(ou) validade do orçamento e(ou) modalidade de cálculo associados - B05.05",
IF(AND(L1190&lt;&gt;"",OR(K1190="",I1190="",M1190="",O1190="")),"Preenchimento incompleto: fonte do preço sem empresa e(ou) preço associados e(ou) validade do orçamento e(ou) modalidade de cálculo associados - B06.01",
IF(AND(L1191&lt;&gt;"",OR(K1191="",I1191="",M1191="",O1190="")),"Preenchimento incompleto: fonte do preço sem empresa e(ou) preço associados e(ou) validade do orçamento e(ou) modalidade de cálculo associados - B06.02",
IF(AND(L1192&lt;&gt;"",OR(K1192="",I1192="",M1192="",O1190="")),"Preenchimento incompleto: fonte do preço sem empresa e(ou) preço associados e(ou) validade do orçamento e(ou) modalidade de cálculo associados - B06.03",
IF(AND(L1193&lt;&gt;"",OR(K1193="",I1193="",M1193="",O1190="")),"Preenchimento incompleto: fonte do preço sem empresa e(ou) preço associados e(ou) validade do orçamento e(ou) modalidade de cálculo associados - B06.04",
IF(AND(L1194&lt;&gt;"",OR(K1194="",I1194="",M1194="",O1190="")),"Preenchimento incompleto: fonte do preço sem empresa e(ou) preço associados e(ou) validade do orçamento e(ou) modalidade de cálculo associados - B06.05",
IF(AND(M1190&lt;&gt;"",OR(K1190="",I1190="",L1190="",O1190="")),"Preenchimento incompleto: validade do orçamento sem empresa e(ou) preço associados e(ou) fonte do preço e(ou) modalidade de cálculo associados - B07.01",
IF(AND(M1191&lt;&gt;"",OR(K1191="",I1191="",L1191="",O1190="")),"Preenchimento incompleto: validade do orçamento sem empresa e(ou) preço associados e(ou) fonte do preço e(ou) modalidade de cálculo associados - B07.02",
IF(AND(M1192&lt;&gt;"",OR(K1192="",I1192="",L1192="",O1190="")),"Preenchimento incompleto: validade do orçamento sem empresa e(ou) preço associados e(ou) fonte do preço e(ou) modalidade de cálculo associados - B07.03",
IF(AND(M1193&lt;&gt;"",OR(K1193="",I1193="",L1193="",O1190="")),"Preenchimento incompleto: validade do orçamento sem empresa e(ou) preço associados e(ou) fonte do preço e(ou) modalidade de cálculo associados - B07.04",
IF(AND(M1194&lt;&gt;"",OR(K1194="",I1194="",L1194="",O1190="")),"Preenchimento incompleto: validade do orçamento sem empresa e(ou) preço associados e(ou) fonte do preço e(ou) modalidade de cálculo associados - B07.05",
IF(O1190="","Preenchimento incompleto: modalidade de cálculo não informada - B08.01",
IF(V1190="Erro: há repetição de empresa de mídia especializada para o item sendo precificado - B09.01a05","Erro: há repetição de empresa de mídia especializada para o item sendo precificado - B09.01a05",
IF(W1190="Erro: há repetição de empresa de orçamento de empresa para o item sendo precificado - B10.01a05","Erro: há repetição de empresa de orçamento de empresa para o item sendo precificado - B10.01a05",
IF(X1190="Erro: a fonte de preços informada é incompatível com compras governamentais - B11.01a05","Erro: a fonte de preços informada é incompatível com compras governamentais - B11.01a05",
IF(Y1190="Erro: a fonte de preços informada é incompatível com compras governamentais - B12.01a05","Erro: a fonte de preços informada é incompatível com compras governamentais - B12.01a05",
IF(Z1190="Erro: há linhas sendo puladas - B13.01a04","Erro: há linhas sendo puladas - B13.01a04",
IF(AA1190="Erro: há linhas sendo puladas - B14.01a05","Erro: há linhas sendo puladas - B14.01a05",
IF(AB1190="Erro: há linhas sendo puladas - B15.01a05","Erro: há linhas sendo puladas - B15.01a05",
IF(AC1190="Erro: há linhas sendo puladas - B16.01a05","Erro: há linhas sendo puladas - B16.01a05",
IF(AND(P1190&lt;&gt;"",P1190=0),"Preenchimento incompleto: número de propostas válidas igual a zero - B17.01",
"Preenchimento correto"))))))))))))))))))))))))))))))))))</f>
        <v/>
      </c>
      <c r="U1190" s="23"/>
      <c r="V1190" s="121" t="str">
        <f t="shared" ref="V1190" si="4231" xml:space="preserve">
IF(COUNTIFS(I1190:I1194,I1190,L1190:L1194,"=Mídia especializada")&gt;1,"Erro: há repetição de empresa de mídia especializada para o item sendo precificado - B09.01a05",
IF(COUNTIFS(I1190:I1194,I1191,L1190:L1194,"=Mídia especializada")&gt;1,"Erro: há repetição de empresa de mídia especializada para o item sendo precificado - B09.01a05",
IF(COUNTIFS(I1190:I1194,I1192,L1190:L1194,"=Mídia especializada")&gt;1,"Erro: há repetição de empresa de mídia especializada para o item sendo precificado - B09.01a05",
IF(COUNTIFS(I1190:I1194,I1193,L1190:L1194,"=Mídia especializada")&gt;1,"Erro: há repetição de empresa de mídia especializada para o item sendo precificado - B09.01a05",
IF(COUNTIFS(I1190:I1194,I1194,L1190:L1194,"=Mídia especializada")&gt;1,"Erro: há repetição de empresa de mídia especializada para o item sendo precificado - B09.01a05",
"***")))))</f>
        <v>***</v>
      </c>
      <c r="W1190" s="119" t="str">
        <f t="shared" ref="W1190" si="4232" xml:space="preserve">
IF(COUNTIFS(I1190:I1194,I1190,L1190:L1194,"=Orçamento de empresa")&gt;1,"Erro: há repetição de empresa de orçamento de empresa para o item sendo precificado - B10.01a05",
IF(COUNTIFS(I1190:I1194,I1191,L1190:L1194,"=Orçamento de empresa")&gt;1,"Erro: há repetição de empresa de orçamento de empresa para o item sendo precificado - B10.01a05",
IF(COUNTIFS(I1190:I1194,I1192,L1190:L1194,"=Orçamento de empresa")&gt;1,"Erro: há repetição de empresa de orçamento de empresa para o item sendo precificado - B10.01a05",
IF(COUNTIFS(I1190:I1194,I1193,L1190:L1194,"=Orçamento de empresa")&gt;1,"Erro: há repetição de empresa de orçamento de empresa para o item sendo precificado - B10.01a05",
IF(COUNTIFS(I1190:I1194,I1194,L1190:L1194,"=Orçamento de empresa")&gt;1,"Erro: há repetição de empresa de orçamento de empresa para o item sendo precificado - B10.01a05",
"***")))))</f>
        <v>***</v>
      </c>
      <c r="X1190" s="119" t="str">
        <f t="shared" ref="X1190" si="4233" xml:space="preserve">
IF(AND(I1190="Compras governamentais",K1190&lt;&gt;"",L1190="Orçamento de empresa"),"Erro: a fonte de preços informada é incompatível com compras governamentais - B11.01a05",
IF(AND(I1191="Compras governamentais",K1191&lt;&gt;"",L1191="Orçamento de empresa"),"Erro: a fonte de preços informada é incompatível com compras governamentais - B11.01a05",
IF(AND(I1192="Compras governamentais",K1192&lt;&gt;"",L1192="Orçamento de empresa"),"Erro: a fonte de preços informada é incompatível com compras governamentais - B11.01a05",
IF(AND(I1193="Compras governamentais",K1193&lt;&gt;"",L1193="Orçamento de empresa"),"Erro: a fonte de preços informada é incompatível com compras governamentais - B11.01a05",
IF(AND(I1194="Compras governamentais",K1194&lt;&gt;"",L1194="Orçamento de empresa"),"Erro: a fonte de preços informada é incompatível com compras governamentais - B11.01a05",
"***")))))</f>
        <v>***</v>
      </c>
      <c r="Y1190" s="119" t="str">
        <f t="shared" ref="Y1190" si="4234" xml:space="preserve">
IF(AND(I1190="Compras governamentais",K1190&lt;&gt;"",L1190="Mídia especializada"),"Erro: a fonte de preços informada é incompatível com compras governamentais - B12.01a05",
IF(AND(I1191="Compras governamentais",K1191&lt;&gt;"",L1191="Mídia especializada"),"Erro: a fonte de preços informada é incompatível com compras governamentais - B12.01a05",
IF(AND(I1192="Compras governamentais",K1192&lt;&gt;"",L1192="Mídia especializada"),"Erro: a fonte de preços informada é incompatível com compras governamentais - B12.01a05",
IF(AND(I1193="Compras governamentais",K1193&lt;&gt;"",L1193="Mídia especializada"),"Erro: a fonte de preços informada é incompatível com compras governamentais - B12.01a05",
IF(AND(I1194="Compras governamentais",K1194&lt;&gt;"",L1194="Mídia especializada"),"Erro: a fonte de preços informada é incompatível com compras governamentais - B12.01a05",
"***")))))</f>
        <v>***</v>
      </c>
      <c r="Z1190" s="119" t="str">
        <f t="shared" ref="Z1190" si="4235" xml:space="preserve">
IF(AND(I1191&lt;&gt;"",OR(I1190="")),"Erro: há linhas sendo puladas - B13.01a04",
IF(AND(I1192&lt;&gt;"",OR(I1190="",I1191="")),"Erro: há linhas sendo puladas - B13.01a04",
IF(AND(I1193&lt;&gt;"",OR(I1190="",I1191="",I1192="")),"Erro: há linhas sendo puladas - B13.01a04",
IF(AND(I1194&lt;&gt;"",OR(I1190="",I1191="",I1192="",I1193="")),"Erro: há linhas sendo puladas - B13.01a04",
"***"))))</f>
        <v>***</v>
      </c>
      <c r="AA1190" s="119" t="str">
        <f t="shared" ref="AA1190" si="4236" xml:space="preserve">
IF(AND(K1191&lt;&gt;"",OR(K1190="")),"Erro: há linhas sendo puladas - B14.01a05",
IF(AND(K1192&lt;&gt;"",OR(K1190="",K1191="")),"Erro: há linhas sendo puladas - B14.01a05",
IF(AND(K1193&lt;&gt;"",OR(K1190="",K1191="",K1192="")),"Erro: há linhas sendo puladas - B14.01a05",
IF(AND(K1194&lt;&gt;"",OR(K1190="",K1191="",K1192="",K1193="")),"Erro: há linhas sendo puladas - B14.01a05",
"***"))))</f>
        <v>***</v>
      </c>
      <c r="AB1190" s="119" t="str">
        <f t="shared" ref="AB1190" si="4237" xml:space="preserve">
IF(AND(L1191&lt;&gt;"",OR(L1190="")),"Erro: há linhas sendo puladas - B15.01a05",
IF(AND(L1192&lt;&gt;"",OR(L1190="",L1191="")),"Erro: há linhas sendo puladas - B15.01a05",
IF(AND(L1193&lt;&gt;"",OR(L1190="",L1191="",L1192="")),"Erro: há linhas sendo puladas - B15.01a05",
IF(AND(L1194&lt;&gt;"",OR(L1190="",L1191="",L1192="",L1193="")),"Erro: há linhas sendo puladas - B15.01a05",
"***"))))</f>
        <v>***</v>
      </c>
      <c r="AC1190" s="119" t="str">
        <f t="shared" ref="AC1190" si="4238" xml:space="preserve">
IF(AND(M1191&lt;&gt;"",OR(M1190="")),"Erro: há linhas sendo puladas - B16.01a05",
IF(AND(M1192&lt;&gt;"",OR(M1190="",M1191="")),"Erro: há linhas sendo puladas - B16.01a05",
IF(AND(M1193&lt;&gt;"",OR(M1190="",M1191="",M1192="")),"Erro: há linhas sendo puladas - B16.01a05",
IF(AND(M1194&lt;&gt;"",OR(M1190="",M1191="",M1192="",M1193="")),"Erro: há linhas sendo puladas - B16.01a05",
"***"))))</f>
        <v>***</v>
      </c>
      <c r="AD1190" s="131" t="str">
        <f t="shared" ref="AD1190" si="4239" xml:space="preserve">
IF(T1190&lt;&gt;"Preenchimento correto","",
IF(K1190="","",
IF(M1190="Não válido","",
K1190)))</f>
        <v/>
      </c>
    </row>
    <row r="1191" spans="1:30" ht="15" customHeight="1">
      <c r="A1191" s="291"/>
      <c r="B1191" s="216"/>
      <c r="C1191" s="217"/>
      <c r="D1191" s="218"/>
      <c r="E1191" s="219"/>
      <c r="F1191" s="220"/>
      <c r="G1191" s="221"/>
      <c r="H1191" s="35">
        <v>2</v>
      </c>
      <c r="I1191" s="172"/>
      <c r="J1191" s="36" t="str">
        <f xml:space="preserve">
IF(I1191="","",
VLOOKUP(I1191,'BD EMPRES'!$B$8:$C$507,2,FALSE))</f>
        <v/>
      </c>
      <c r="K1191" s="178"/>
      <c r="L1191" s="179"/>
      <c r="M1191" s="179"/>
      <c r="N1191" s="180"/>
      <c r="O1191" s="223"/>
      <c r="P1191" s="228"/>
      <c r="Q1191" s="230"/>
      <c r="R1191" s="232"/>
      <c r="S1191" s="234"/>
      <c r="T1191" s="236"/>
      <c r="U1191" s="23"/>
      <c r="V1191" s="122"/>
      <c r="W1191" s="118"/>
      <c r="X1191" s="118"/>
      <c r="Y1191" s="118"/>
      <c r="Z1191" s="118"/>
      <c r="AA1191" s="118"/>
      <c r="AB1191" s="118"/>
      <c r="AC1191" s="118"/>
      <c r="AD1191" s="132" t="str">
        <f t="shared" ref="AD1191" si="4240" xml:space="preserve">
IF(T1190&lt;&gt;"Preenchimento correto","",
IF(K1191="","",
IF(M1191="Não válido","",
K1191)))</f>
        <v/>
      </c>
    </row>
    <row r="1192" spans="1:30" ht="15" customHeight="1">
      <c r="A1192" s="291"/>
      <c r="B1192" s="216"/>
      <c r="C1192" s="217"/>
      <c r="D1192" s="218"/>
      <c r="E1192" s="219"/>
      <c r="F1192" s="220"/>
      <c r="G1192" s="221"/>
      <c r="H1192" s="35">
        <v>3</v>
      </c>
      <c r="I1192" s="172"/>
      <c r="J1192" s="36" t="str">
        <f xml:space="preserve">
IF(I1192="","",
VLOOKUP(I1192,'BD EMPRES'!$B$8:$C$507,2,FALSE))</f>
        <v/>
      </c>
      <c r="K1192" s="178"/>
      <c r="L1192" s="179"/>
      <c r="M1192" s="179"/>
      <c r="N1192" s="180"/>
      <c r="O1192" s="223"/>
      <c r="P1192" s="228"/>
      <c r="Q1192" s="230"/>
      <c r="R1192" s="232"/>
      <c r="S1192" s="234"/>
      <c r="T1192" s="236"/>
      <c r="U1192" s="23"/>
      <c r="V1192" s="122"/>
      <c r="W1192" s="118"/>
      <c r="X1192" s="118"/>
      <c r="Y1192" s="118"/>
      <c r="Z1192" s="118"/>
      <c r="AA1192" s="118"/>
      <c r="AB1192" s="118"/>
      <c r="AC1192" s="118"/>
      <c r="AD1192" s="132" t="str">
        <f t="shared" ref="AD1192" si="4241" xml:space="preserve">
IF(T1190&lt;&gt;"Preenchimento correto","",
IF(K1192="","",
IF(M1192="Não válido","",
K1192)))</f>
        <v/>
      </c>
    </row>
    <row r="1193" spans="1:30" ht="15" customHeight="1">
      <c r="A1193" s="291"/>
      <c r="B1193" s="216"/>
      <c r="C1193" s="217"/>
      <c r="D1193" s="218"/>
      <c r="E1193" s="219"/>
      <c r="F1193" s="220"/>
      <c r="G1193" s="221"/>
      <c r="H1193" s="35">
        <v>4</v>
      </c>
      <c r="I1193" s="172"/>
      <c r="J1193" s="36" t="str">
        <f xml:space="preserve">
IF(I1193="","",
VLOOKUP(I1193,'BD EMPRES'!$B$8:$C$507,2,FALSE))</f>
        <v/>
      </c>
      <c r="K1193" s="178"/>
      <c r="L1193" s="179"/>
      <c r="M1193" s="179"/>
      <c r="N1193" s="180"/>
      <c r="O1193" s="223"/>
      <c r="P1193" s="228"/>
      <c r="Q1193" s="230"/>
      <c r="R1193" s="232"/>
      <c r="S1193" s="234"/>
      <c r="T1193" s="236"/>
      <c r="U1193" s="23"/>
      <c r="V1193" s="122"/>
      <c r="W1193" s="118"/>
      <c r="X1193" s="118"/>
      <c r="Y1193" s="118"/>
      <c r="Z1193" s="118"/>
      <c r="AA1193" s="118"/>
      <c r="AB1193" s="118"/>
      <c r="AC1193" s="118"/>
      <c r="AD1193" s="132" t="str">
        <f t="shared" ref="AD1193" si="4242" xml:space="preserve">
IF(T1190&lt;&gt;"Preenchimento correto","",
IF(K1193="","",
IF(M1193="Não válido","",
K1193)))</f>
        <v/>
      </c>
    </row>
    <row r="1194" spans="1:30" ht="15" customHeight="1">
      <c r="A1194" s="292"/>
      <c r="B1194" s="216"/>
      <c r="C1194" s="217"/>
      <c r="D1194" s="218"/>
      <c r="E1194" s="219"/>
      <c r="F1194" s="220"/>
      <c r="G1194" s="221"/>
      <c r="H1194" s="37">
        <v>5</v>
      </c>
      <c r="I1194" s="172"/>
      <c r="J1194" s="38" t="str">
        <f xml:space="preserve">
IF(I1194="","",
VLOOKUP(I1194,'BD EMPRES'!$B$8:$C$507,2,FALSE))</f>
        <v/>
      </c>
      <c r="K1194" s="183"/>
      <c r="L1194" s="181"/>
      <c r="M1194" s="181"/>
      <c r="N1194" s="182"/>
      <c r="O1194" s="224"/>
      <c r="P1194" s="228"/>
      <c r="Q1194" s="230"/>
      <c r="R1194" s="232"/>
      <c r="S1194" s="234"/>
      <c r="T1194" s="236"/>
      <c r="U1194" s="23"/>
      <c r="V1194" s="133"/>
      <c r="W1194" s="134"/>
      <c r="X1194" s="134"/>
      <c r="Y1194" s="134"/>
      <c r="Z1194" s="134"/>
      <c r="AA1194" s="134"/>
      <c r="AB1194" s="134"/>
      <c r="AC1194" s="134"/>
      <c r="AD1194" s="135" t="str">
        <f t="shared" ref="AD1194" si="4243" xml:space="preserve">
IF(T1190&gt;"Preenchimento correto","",
IF(K1194="","",
IF(M1194="Não válido","",
K1194)))</f>
        <v/>
      </c>
    </row>
    <row r="1195" spans="1:30" ht="15" customHeight="1">
      <c r="A1195" s="290"/>
      <c r="B1195" s="216" t="str">
        <f>IF(OR('BD ITEM'!$Q249&lt;&gt;"Preenchimento correto"),"",'BD ITEM'!B249)</f>
        <v/>
      </c>
      <c r="C1195" s="262" t="str">
        <f>IF(OR('BD ITEM'!$Q249&lt;&gt;"Preenchimento correto"),"",'BD ITEM'!C249)</f>
        <v/>
      </c>
      <c r="D1195" s="218" t="str">
        <f>IF(OR('BD ITEM'!$Q249&lt;&gt;"Preenchimento correto"),"",'BD ITEM'!D249)</f>
        <v/>
      </c>
      <c r="E1195" s="219" t="str">
        <f>IF(OR('BD ITEM'!$Q249&lt;&gt;"Preenchimento correto"),"",'BD ITEM'!J249)</f>
        <v/>
      </c>
      <c r="F1195" s="220" t="str">
        <f>IF(OR('BD ITEM'!$Q249&lt;&gt;"Preenchimento correto"),"",'BD ITEM'!K249)</f>
        <v/>
      </c>
      <c r="G1195" s="221" t="str">
        <f>IF(OR('BD ITEM'!$Q249&lt;&gt;"Preenchimento correto"),"",'BD ITEM'!L249)</f>
        <v/>
      </c>
      <c r="H1195" s="39">
        <v>1</v>
      </c>
      <c r="I1195" s="173"/>
      <c r="J1195" s="34" t="str">
        <f xml:space="preserve">
IF(I1195="","",
VLOOKUP(I1195,'BD EMPRES'!$B$8:$C$507,2,FALSE))</f>
        <v/>
      </c>
      <c r="K1195" s="175"/>
      <c r="L1195" s="176"/>
      <c r="M1195" s="176"/>
      <c r="N1195" s="177"/>
      <c r="O1195" s="222"/>
      <c r="P1195" s="228" t="str">
        <f t="shared" ref="P1195" si="4244" xml:space="preserve">
IF(AND(K1195="",K1196="",K1197="",K1198="",K1199=""),"",
COUNTIFS(K1195:K1199,"&lt;&gt;""",M1195:M1199,"=Válido"))</f>
        <v/>
      </c>
      <c r="Q1195" s="230" t="str">
        <f t="shared" ref="Q1195" si="4245" xml:space="preserve">
IF(T1195&lt;&gt;"Preenchimento correto","",
IF(P1195=1,0,
IF(P1195=0,"",
IF(P1195="","",
ROUND(_xlfn.STDEV.S(AD1195:AD1199)/AVERAGE(AD1195:AD1199),4)))))</f>
        <v/>
      </c>
      <c r="R1195" s="232" t="str">
        <f t="shared" ref="R1195" si="4246" xml:space="preserve">
IF(T1195&lt;&gt;"Preenchimento correto","",
IF(P1195="","",
IF(P1195=0,"",
IF(O1195="","",
IF(O1195="Menor valor",MIN(AD1195:AD1199),
IF(AND(O1195="Tend. central",Q1195&lt;=0.25),ROUND(AVERAGE(AD1195:AD1199),2),
IF(AND(O1195="Tend. central",Q1195&gt;0.25),ROUND(MEDIAN(AD1195:AD1199),2))))))))</f>
        <v/>
      </c>
      <c r="S1195" s="234" t="str">
        <f t="shared" ref="S1195" si="4247" xml:space="preserve">
IF(T1195&lt;&gt;"Preenchimento correto","",
IF(O1195="","",
IF(P1195="","",
IF(P1195=0,"",
IF(OR(G1195="",R1195=""),"",
G1195*R1195)))))</f>
        <v/>
      </c>
      <c r="T1195" s="236" t="str">
        <f t="shared" ref="T1195" si="4248" xml:space="preserve">
IF(AND(A1195="",B1195="",I1195="",I1196="",I1197="",I1198="",I1199="",K1195="",K1196="",K1197="",K1198="",K1199="",L1195="",L1196="",L1197="",L1198="",L1199="",M1195="",M1196="",M1197="",M1198="",M1199="",O1195=""),"",
IF(A1195="","Preenchimento incompleto: falta informar o ID SEC - B01.01",
IF(AND(A1195&lt;&gt;"",B1195&lt;&gt;"",I1195="",I1196="",I1197="",I1198="",I1199="",K1195="",K1196="",K1197="",K1198="",K1199="",L1195="",L1196="",L1197="",L1198="",L1199="",M1195="",M1196="",M1197="",M1198="",M1199="",O1195=""),"Preenchimento incompleto: item sem nenhuma informação de empresa e preço e fonte de preço e validade do orçamento e modalidade de cálculo - B02.01",
IF(AND(B1195="",OR(I1195&lt;&gt;"",I1196&lt;&gt;"",I1197&lt;&gt;"",I1198&lt;&gt;"",I1199&lt;&gt;"",K1195&lt;&gt;"",K1196&lt;&gt;"",K1197&lt;&gt;"",K1198&lt;&gt;"",K1199&lt;&gt;"",L1195&lt;&gt;"",L1196&lt;&gt;"",L1197&lt;&gt;"",L1198&lt;&gt;"",L1199&lt;&gt;"",M1195&lt;&gt;"",M1196&lt;&gt;"",M1197&lt;&gt;"",M1198&lt;&gt;"",M1199&lt;&gt;"",O1195&lt;&gt;"")),"Erro: há empresa(s) e/ou preço(s) e/ou fonte(s) de preço e/ou validade(s) do orçamento e/ou modalidade de cálculo informados para item inexistente - B03.01",
IF(AND(I1195&lt;&gt;"",OR(K1195="",L1195="",M1195="",O1195="")),"Preenchimento incompleto: empresa sem preço e(ou) fonte de preço e(ou) validade do orçamento e(ou) modalidade de cálculo associados - B04.01",
IF(AND(I1196&lt;&gt;"",OR(K1196="",L1196="",M1196="",O1195="")),"Preenchimento incompleto: empresa sem preço e(ou) fonte de preço e(ou) validade do orçamento e(ou) modalidade de cálculo associados - B04.02",
IF(AND(I1197&lt;&gt;"",OR(K1197="",L1197="",M1197="",O1195="")),"Preenchimento incompleto: empresa sem preço e(ou) fonte de preço e(ou) validade do orçamento e(ou) modalidade de cálculo associados - B04.03",
IF(AND(I1198&lt;&gt;"",OR(K1198="",L1198="",M1198="",O1195="")),"Preenchimento incompleto: empresa sem preço e(ou) fonte de preço e(ou) validade do orçamento e(ou) modalidade de cálculo associados - B04.04",
IF(AND(I1199&lt;&gt;"",OR(K1199="",L1199="",M1199="",O1195="")),"Preenchimento incompleto: empresa sem preço e(ou) fonte de preço e(ou) validade do orçamento e(ou) modalidade de cálculo associados - B04.05",
IF(AND(K1195&lt;&gt;"",OR(I1195="",L1195="",M1195="",O1195="")),"Preenchimento incompleto: preço sem empresa e(ou) fonte do preço associados e(ou) validade do orçamento e(ou) modalidade de cálculo associados - B05.01",
IF(AND(K1196&lt;&gt;"",OR(I1196="",L1196="",M1196="",O1195="")),"Preenchimento incompleto: preço sem empresa e(ou) fonte do preço associados e(ou) validade do orçamento e(ou) modalidade de cálculo associados - B05.02",
IF(AND(K1197&lt;&gt;"",OR(I1197="",L1197="",M1197="",O1195="")),"Preenchimento incompleto: preço sem empresa e(ou) fonte do preço associados e(ou) validade do orçamento e(ou) modalidade de cálculo associados - B05.03",
IF(AND(K1198&lt;&gt;"",OR(I1198="",L1198="",M1198="",O1195="")),"Preenchimento incompleto: preço sem empresa e(ou) fonte do preço associados e(ou) validade do orçamento e(ou) modalidade de cálculo associados - B05.04",
IF(AND(K1199&lt;&gt;"",OR(I1199="",L1199="",M1199="",O1195="")),"Preenchimento incompleto: preço sem empresa e(ou) fonte do preço associados e(ou) validade do orçamento e(ou) modalidade de cálculo associados - B05.05",
IF(AND(L1195&lt;&gt;"",OR(K1195="",I1195="",M1195="",O1195="")),"Preenchimento incompleto: fonte do preço sem empresa e(ou) preço associados e(ou) validade do orçamento e(ou) modalidade de cálculo associados - B06.01",
IF(AND(L1196&lt;&gt;"",OR(K1196="",I1196="",M1196="",O1195="")),"Preenchimento incompleto: fonte do preço sem empresa e(ou) preço associados e(ou) validade do orçamento e(ou) modalidade de cálculo associados - B06.02",
IF(AND(L1197&lt;&gt;"",OR(K1197="",I1197="",M1197="",O1195="")),"Preenchimento incompleto: fonte do preço sem empresa e(ou) preço associados e(ou) validade do orçamento e(ou) modalidade de cálculo associados - B06.03",
IF(AND(L1198&lt;&gt;"",OR(K1198="",I1198="",M1198="",O1195="")),"Preenchimento incompleto: fonte do preço sem empresa e(ou) preço associados e(ou) validade do orçamento e(ou) modalidade de cálculo associados - B06.04",
IF(AND(L1199&lt;&gt;"",OR(K1199="",I1199="",M1199="",O1195="")),"Preenchimento incompleto: fonte do preço sem empresa e(ou) preço associados e(ou) validade do orçamento e(ou) modalidade de cálculo associados - B06.05",
IF(AND(M1195&lt;&gt;"",OR(K1195="",I1195="",L1195="",O1195="")),"Preenchimento incompleto: validade do orçamento sem empresa e(ou) preço associados e(ou) fonte do preço e(ou) modalidade de cálculo associados - B07.01",
IF(AND(M1196&lt;&gt;"",OR(K1196="",I1196="",L1196="",O1195="")),"Preenchimento incompleto: validade do orçamento sem empresa e(ou) preço associados e(ou) fonte do preço e(ou) modalidade de cálculo associados - B07.02",
IF(AND(M1197&lt;&gt;"",OR(K1197="",I1197="",L1197="",O1195="")),"Preenchimento incompleto: validade do orçamento sem empresa e(ou) preço associados e(ou) fonte do preço e(ou) modalidade de cálculo associados - B07.03",
IF(AND(M1198&lt;&gt;"",OR(K1198="",I1198="",L1198="",O1195="")),"Preenchimento incompleto: validade do orçamento sem empresa e(ou) preço associados e(ou) fonte do preço e(ou) modalidade de cálculo associados - B07.04",
IF(AND(M1199&lt;&gt;"",OR(K1199="",I1199="",L1199="",O1195="")),"Preenchimento incompleto: validade do orçamento sem empresa e(ou) preço associados e(ou) fonte do preço e(ou) modalidade de cálculo associados - B07.05",
IF(O1195="","Preenchimento incompleto: modalidade de cálculo não informada - B08.01",
IF(V1195="Erro: há repetição de empresa de mídia especializada para o item sendo precificado - B09.01a05","Erro: há repetição de empresa de mídia especializada para o item sendo precificado - B09.01a05",
IF(W1195="Erro: há repetição de empresa de orçamento de empresa para o item sendo precificado - B10.01a05","Erro: há repetição de empresa de orçamento de empresa para o item sendo precificado - B10.01a05",
IF(X1195="Erro: a fonte de preços informada é incompatível com compras governamentais - B11.01a05","Erro: a fonte de preços informada é incompatível com compras governamentais - B11.01a05",
IF(Y1195="Erro: a fonte de preços informada é incompatível com compras governamentais - B12.01a05","Erro: a fonte de preços informada é incompatível com compras governamentais - B12.01a05",
IF(Z1195="Erro: há linhas sendo puladas - B13.01a04","Erro: há linhas sendo puladas - B13.01a04",
IF(AA1195="Erro: há linhas sendo puladas - B14.01a05","Erro: há linhas sendo puladas - B14.01a05",
IF(AB1195="Erro: há linhas sendo puladas - B15.01a05","Erro: há linhas sendo puladas - B15.01a05",
IF(AC1195="Erro: há linhas sendo puladas - B16.01a05","Erro: há linhas sendo puladas - B16.01a05",
IF(AND(P1195&lt;&gt;"",P1195=0),"Preenchimento incompleto: número de propostas válidas igual a zero - B17.01",
"Preenchimento correto"))))))))))))))))))))))))))))))))))</f>
        <v/>
      </c>
      <c r="U1195" s="23"/>
      <c r="V1195" s="121" t="str">
        <f t="shared" ref="V1195" si="4249" xml:space="preserve">
IF(COUNTIFS(I1195:I1199,I1195,L1195:L1199,"=Mídia especializada")&gt;1,"Erro: há repetição de empresa de mídia especializada para o item sendo precificado - B09.01a05",
IF(COUNTIFS(I1195:I1199,I1196,L1195:L1199,"=Mídia especializada")&gt;1,"Erro: há repetição de empresa de mídia especializada para o item sendo precificado - B09.01a05",
IF(COUNTIFS(I1195:I1199,I1197,L1195:L1199,"=Mídia especializada")&gt;1,"Erro: há repetição de empresa de mídia especializada para o item sendo precificado - B09.01a05",
IF(COUNTIFS(I1195:I1199,I1198,L1195:L1199,"=Mídia especializada")&gt;1,"Erro: há repetição de empresa de mídia especializada para o item sendo precificado - B09.01a05",
IF(COUNTIFS(I1195:I1199,I1199,L1195:L1199,"=Mídia especializada")&gt;1,"Erro: há repetição de empresa de mídia especializada para o item sendo precificado - B09.01a05",
"***")))))</f>
        <v>***</v>
      </c>
      <c r="W1195" s="119" t="str">
        <f t="shared" ref="W1195" si="4250" xml:space="preserve">
IF(COUNTIFS(I1195:I1199,I1195,L1195:L1199,"=Orçamento de empresa")&gt;1,"Erro: há repetição de empresa de orçamento de empresa para o item sendo precificado - B10.01a05",
IF(COUNTIFS(I1195:I1199,I1196,L1195:L1199,"=Orçamento de empresa")&gt;1,"Erro: há repetição de empresa de orçamento de empresa para o item sendo precificado - B10.01a05",
IF(COUNTIFS(I1195:I1199,I1197,L1195:L1199,"=Orçamento de empresa")&gt;1,"Erro: há repetição de empresa de orçamento de empresa para o item sendo precificado - B10.01a05",
IF(COUNTIFS(I1195:I1199,I1198,L1195:L1199,"=Orçamento de empresa")&gt;1,"Erro: há repetição de empresa de orçamento de empresa para o item sendo precificado - B10.01a05",
IF(COUNTIFS(I1195:I1199,I1199,L1195:L1199,"=Orçamento de empresa")&gt;1,"Erro: há repetição de empresa de orçamento de empresa para o item sendo precificado - B10.01a05",
"***")))))</f>
        <v>***</v>
      </c>
      <c r="X1195" s="119" t="str">
        <f t="shared" ref="X1195" si="4251" xml:space="preserve">
IF(AND(I1195="Compras governamentais",K1195&lt;&gt;"",L1195="Orçamento de empresa"),"Erro: a fonte de preços informada é incompatível com compras governamentais - B11.01a05",
IF(AND(I1196="Compras governamentais",K1196&lt;&gt;"",L1196="Orçamento de empresa"),"Erro: a fonte de preços informada é incompatível com compras governamentais - B11.01a05",
IF(AND(I1197="Compras governamentais",K1197&lt;&gt;"",L1197="Orçamento de empresa"),"Erro: a fonte de preços informada é incompatível com compras governamentais - B11.01a05",
IF(AND(I1198="Compras governamentais",K1198&lt;&gt;"",L1198="Orçamento de empresa"),"Erro: a fonte de preços informada é incompatível com compras governamentais - B11.01a05",
IF(AND(I1199="Compras governamentais",K1199&lt;&gt;"",L1199="Orçamento de empresa"),"Erro: a fonte de preços informada é incompatível com compras governamentais - B11.01a05",
"***")))))</f>
        <v>***</v>
      </c>
      <c r="Y1195" s="119" t="str">
        <f t="shared" ref="Y1195" si="4252" xml:space="preserve">
IF(AND(I1195="Compras governamentais",K1195&lt;&gt;"",L1195="Mídia especializada"),"Erro: a fonte de preços informada é incompatível com compras governamentais - B12.01a05",
IF(AND(I1196="Compras governamentais",K1196&lt;&gt;"",L1196="Mídia especializada"),"Erro: a fonte de preços informada é incompatível com compras governamentais - B12.01a05",
IF(AND(I1197="Compras governamentais",K1197&lt;&gt;"",L1197="Mídia especializada"),"Erro: a fonte de preços informada é incompatível com compras governamentais - B12.01a05",
IF(AND(I1198="Compras governamentais",K1198&lt;&gt;"",L1198="Mídia especializada"),"Erro: a fonte de preços informada é incompatível com compras governamentais - B12.01a05",
IF(AND(I1199="Compras governamentais",K1199&lt;&gt;"",L1199="Mídia especializada"),"Erro: a fonte de preços informada é incompatível com compras governamentais - B12.01a05",
"***")))))</f>
        <v>***</v>
      </c>
      <c r="Z1195" s="119" t="str">
        <f t="shared" ref="Z1195" si="4253" xml:space="preserve">
IF(AND(I1196&lt;&gt;"",OR(I1195="")),"Erro: há linhas sendo puladas - B13.01a04",
IF(AND(I1197&lt;&gt;"",OR(I1195="",I1196="")),"Erro: há linhas sendo puladas - B13.01a04",
IF(AND(I1198&lt;&gt;"",OR(I1195="",I1196="",I1197="")),"Erro: há linhas sendo puladas - B13.01a04",
IF(AND(I1199&lt;&gt;"",OR(I1195="",I1196="",I1197="",I1198="")),"Erro: há linhas sendo puladas - B13.01a04",
"***"))))</f>
        <v>***</v>
      </c>
      <c r="AA1195" s="119" t="str">
        <f t="shared" ref="AA1195" si="4254" xml:space="preserve">
IF(AND(K1196&lt;&gt;"",OR(K1195="")),"Erro: há linhas sendo puladas - B14.01a05",
IF(AND(K1197&lt;&gt;"",OR(K1195="",K1196="")),"Erro: há linhas sendo puladas - B14.01a05",
IF(AND(K1198&lt;&gt;"",OR(K1195="",K1196="",K1197="")),"Erro: há linhas sendo puladas - B14.01a05",
IF(AND(K1199&lt;&gt;"",OR(K1195="",K1196="",K1197="",K1198="")),"Erro: há linhas sendo puladas - B14.01a05",
"***"))))</f>
        <v>***</v>
      </c>
      <c r="AB1195" s="119" t="str">
        <f t="shared" ref="AB1195" si="4255" xml:space="preserve">
IF(AND(L1196&lt;&gt;"",OR(L1195="")),"Erro: há linhas sendo puladas - B15.01a05",
IF(AND(L1197&lt;&gt;"",OR(L1195="",L1196="")),"Erro: há linhas sendo puladas - B15.01a05",
IF(AND(L1198&lt;&gt;"",OR(L1195="",L1196="",L1197="")),"Erro: há linhas sendo puladas - B15.01a05",
IF(AND(L1199&lt;&gt;"",OR(L1195="",L1196="",L1197="",L1198="")),"Erro: há linhas sendo puladas - B15.01a05",
"***"))))</f>
        <v>***</v>
      </c>
      <c r="AC1195" s="119" t="str">
        <f t="shared" ref="AC1195" si="4256" xml:space="preserve">
IF(AND(M1196&lt;&gt;"",OR(M1195="")),"Erro: há linhas sendo puladas - B16.01a05",
IF(AND(M1197&lt;&gt;"",OR(M1195="",M1196="")),"Erro: há linhas sendo puladas - B16.01a05",
IF(AND(M1198&lt;&gt;"",OR(M1195="",M1196="",M1197="")),"Erro: há linhas sendo puladas - B16.01a05",
IF(AND(M1199&lt;&gt;"",OR(M1195="",M1196="",M1197="",M1198="")),"Erro: há linhas sendo puladas - B16.01a05",
"***"))))</f>
        <v>***</v>
      </c>
      <c r="AD1195" s="131" t="str">
        <f t="shared" ref="AD1195" si="4257" xml:space="preserve">
IF(T1195&lt;&gt;"Preenchimento correto","",
IF(K1195="","",
IF(M1195="Não válido","",
K1195)))</f>
        <v/>
      </c>
    </row>
    <row r="1196" spans="1:30" ht="15" customHeight="1">
      <c r="A1196" s="291"/>
      <c r="B1196" s="216"/>
      <c r="C1196" s="262"/>
      <c r="D1196" s="218"/>
      <c r="E1196" s="219"/>
      <c r="F1196" s="220"/>
      <c r="G1196" s="221"/>
      <c r="H1196" s="35">
        <v>2</v>
      </c>
      <c r="I1196" s="172"/>
      <c r="J1196" s="36" t="str">
        <f xml:space="preserve">
IF(I1196="","",
VLOOKUP(I1196,'BD EMPRES'!$B$8:$C$507,2,FALSE))</f>
        <v/>
      </c>
      <c r="K1196" s="178"/>
      <c r="L1196" s="179"/>
      <c r="M1196" s="179"/>
      <c r="N1196" s="180"/>
      <c r="O1196" s="223"/>
      <c r="P1196" s="228"/>
      <c r="Q1196" s="230"/>
      <c r="R1196" s="232"/>
      <c r="S1196" s="234"/>
      <c r="T1196" s="236"/>
      <c r="U1196" s="23"/>
      <c r="V1196" s="122"/>
      <c r="W1196" s="118"/>
      <c r="X1196" s="118"/>
      <c r="Y1196" s="118"/>
      <c r="Z1196" s="118"/>
      <c r="AA1196" s="118"/>
      <c r="AB1196" s="118"/>
      <c r="AC1196" s="118"/>
      <c r="AD1196" s="132" t="str">
        <f t="shared" ref="AD1196" si="4258" xml:space="preserve">
IF(T1195&lt;&gt;"Preenchimento correto","",
IF(K1196="","",
IF(M1196="Não válido","",
K1196)))</f>
        <v/>
      </c>
    </row>
    <row r="1197" spans="1:30" ht="15" customHeight="1">
      <c r="A1197" s="291"/>
      <c r="B1197" s="216"/>
      <c r="C1197" s="262"/>
      <c r="D1197" s="218"/>
      <c r="E1197" s="219"/>
      <c r="F1197" s="220"/>
      <c r="G1197" s="221"/>
      <c r="H1197" s="35">
        <v>3</v>
      </c>
      <c r="I1197" s="172"/>
      <c r="J1197" s="36" t="str">
        <f xml:space="preserve">
IF(I1197="","",
VLOOKUP(I1197,'BD EMPRES'!$B$8:$C$507,2,FALSE))</f>
        <v/>
      </c>
      <c r="K1197" s="178"/>
      <c r="L1197" s="179"/>
      <c r="M1197" s="179"/>
      <c r="N1197" s="180"/>
      <c r="O1197" s="223"/>
      <c r="P1197" s="228"/>
      <c r="Q1197" s="230"/>
      <c r="R1197" s="232"/>
      <c r="S1197" s="234"/>
      <c r="T1197" s="236"/>
      <c r="U1197" s="23"/>
      <c r="V1197" s="122"/>
      <c r="W1197" s="118"/>
      <c r="X1197" s="118"/>
      <c r="Y1197" s="118"/>
      <c r="Z1197" s="118"/>
      <c r="AA1197" s="118"/>
      <c r="AB1197" s="118"/>
      <c r="AC1197" s="118"/>
      <c r="AD1197" s="132" t="str">
        <f t="shared" ref="AD1197" si="4259" xml:space="preserve">
IF(T1195&lt;&gt;"Preenchimento correto","",
IF(K1197="","",
IF(M1197="Não válido","",
K1197)))</f>
        <v/>
      </c>
    </row>
    <row r="1198" spans="1:30" ht="15" customHeight="1">
      <c r="A1198" s="291"/>
      <c r="B1198" s="216"/>
      <c r="C1198" s="262"/>
      <c r="D1198" s="218"/>
      <c r="E1198" s="219"/>
      <c r="F1198" s="220"/>
      <c r="G1198" s="221"/>
      <c r="H1198" s="35">
        <v>4</v>
      </c>
      <c r="I1198" s="172"/>
      <c r="J1198" s="36" t="str">
        <f xml:space="preserve">
IF(I1198="","",
VLOOKUP(I1198,'BD EMPRES'!$B$8:$C$507,2,FALSE))</f>
        <v/>
      </c>
      <c r="K1198" s="178"/>
      <c r="L1198" s="179"/>
      <c r="M1198" s="179"/>
      <c r="N1198" s="180"/>
      <c r="O1198" s="223"/>
      <c r="P1198" s="228"/>
      <c r="Q1198" s="230"/>
      <c r="R1198" s="232"/>
      <c r="S1198" s="234"/>
      <c r="T1198" s="236"/>
      <c r="U1198" s="23"/>
      <c r="V1198" s="122"/>
      <c r="W1198" s="118"/>
      <c r="X1198" s="118"/>
      <c r="Y1198" s="118"/>
      <c r="Z1198" s="118"/>
      <c r="AA1198" s="118"/>
      <c r="AB1198" s="118"/>
      <c r="AC1198" s="118"/>
      <c r="AD1198" s="132" t="str">
        <f t="shared" ref="AD1198" si="4260" xml:space="preserve">
IF(T1195&lt;&gt;"Preenchimento correto","",
IF(K1198="","",
IF(M1198="Não válido","",
K1198)))</f>
        <v/>
      </c>
    </row>
    <row r="1199" spans="1:30" ht="15" customHeight="1">
      <c r="A1199" s="292"/>
      <c r="B1199" s="216"/>
      <c r="C1199" s="262"/>
      <c r="D1199" s="218"/>
      <c r="E1199" s="219"/>
      <c r="F1199" s="220"/>
      <c r="G1199" s="221"/>
      <c r="H1199" s="37">
        <v>5</v>
      </c>
      <c r="I1199" s="172"/>
      <c r="J1199" s="38" t="str">
        <f xml:space="preserve">
IF(I1199="","",
VLOOKUP(I1199,'BD EMPRES'!$B$8:$C$507,2,FALSE))</f>
        <v/>
      </c>
      <c r="K1199" s="183"/>
      <c r="L1199" s="181"/>
      <c r="M1199" s="181"/>
      <c r="N1199" s="182"/>
      <c r="O1199" s="224"/>
      <c r="P1199" s="228"/>
      <c r="Q1199" s="230"/>
      <c r="R1199" s="232"/>
      <c r="S1199" s="234"/>
      <c r="T1199" s="236"/>
      <c r="U1199" s="23"/>
      <c r="V1199" s="133"/>
      <c r="W1199" s="134"/>
      <c r="X1199" s="134"/>
      <c r="Y1199" s="134"/>
      <c r="Z1199" s="134"/>
      <c r="AA1199" s="134"/>
      <c r="AB1199" s="134"/>
      <c r="AC1199" s="134"/>
      <c r="AD1199" s="135" t="str">
        <f t="shared" ref="AD1199" si="4261" xml:space="preserve">
IF(T1195&gt;"Preenchimento correto","",
IF(K1199="","",
IF(M1199="Não válido","",
K1199)))</f>
        <v/>
      </c>
    </row>
    <row r="1200" spans="1:30" ht="15" customHeight="1">
      <c r="A1200" s="290"/>
      <c r="B1200" s="216" t="str">
        <f>IF(OR('BD ITEM'!$Q250&lt;&gt;"Preenchimento correto"),"",'BD ITEM'!B250)</f>
        <v/>
      </c>
      <c r="C1200" s="217" t="str">
        <f>IF(OR('BD ITEM'!$Q250&lt;&gt;"Preenchimento correto"),"",'BD ITEM'!C250)</f>
        <v/>
      </c>
      <c r="D1200" s="218" t="str">
        <f>IF(OR('BD ITEM'!$Q250&lt;&gt;"Preenchimento correto"),"",'BD ITEM'!D250)</f>
        <v/>
      </c>
      <c r="E1200" s="219" t="str">
        <f>IF(OR('BD ITEM'!$Q250&lt;&gt;"Preenchimento correto"),"",'BD ITEM'!J250)</f>
        <v/>
      </c>
      <c r="F1200" s="220" t="str">
        <f>IF(OR('BD ITEM'!$Q250&lt;&gt;"Preenchimento correto"),"",'BD ITEM'!K250)</f>
        <v/>
      </c>
      <c r="G1200" s="221" t="str">
        <f>IF(OR('BD ITEM'!$Q250&lt;&gt;"Preenchimento correto"),"",'BD ITEM'!L250)</f>
        <v/>
      </c>
      <c r="H1200" s="39">
        <v>1</v>
      </c>
      <c r="I1200" s="173"/>
      <c r="J1200" s="34" t="str">
        <f xml:space="preserve">
IF(I1200="","",
VLOOKUP(I1200,'BD EMPRES'!$B$8:$C$507,2,FALSE))</f>
        <v/>
      </c>
      <c r="K1200" s="175"/>
      <c r="L1200" s="176"/>
      <c r="M1200" s="176"/>
      <c r="N1200" s="177"/>
      <c r="O1200" s="222"/>
      <c r="P1200" s="228" t="str">
        <f t="shared" ref="P1200" si="4262" xml:space="preserve">
IF(AND(K1200="",K1201="",K1202="",K1203="",K1204=""),"",
COUNTIFS(K1200:K1204,"&lt;&gt;""",M1200:M1204,"=Válido"))</f>
        <v/>
      </c>
      <c r="Q1200" s="230" t="str">
        <f t="shared" ref="Q1200" si="4263" xml:space="preserve">
IF(T1200&lt;&gt;"Preenchimento correto","",
IF(P1200=1,0,
IF(P1200=0,"",
IF(P1200="","",
ROUND(_xlfn.STDEV.S(AD1200:AD1204)/AVERAGE(AD1200:AD1204),4)))))</f>
        <v/>
      </c>
      <c r="R1200" s="232" t="str">
        <f t="shared" ref="R1200" si="4264" xml:space="preserve">
IF(T1200&lt;&gt;"Preenchimento correto","",
IF(P1200="","",
IF(P1200=0,"",
IF(O1200="","",
IF(O1200="Menor valor",MIN(AD1200:AD1204),
IF(AND(O1200="Tend. central",Q1200&lt;=0.25),ROUND(AVERAGE(AD1200:AD1204),2),
IF(AND(O1200="Tend. central",Q1200&gt;0.25),ROUND(MEDIAN(AD1200:AD1204),2))))))))</f>
        <v/>
      </c>
      <c r="S1200" s="234" t="str">
        <f t="shared" ref="S1200" si="4265" xml:space="preserve">
IF(T1200&lt;&gt;"Preenchimento correto","",
IF(O1200="","",
IF(P1200="","",
IF(P1200=0,"",
IF(OR(G1200="",R1200=""),"",
G1200*R1200)))))</f>
        <v/>
      </c>
      <c r="T1200" s="236" t="str">
        <f t="shared" ref="T1200" si="4266" xml:space="preserve">
IF(AND(A1200="",B1200="",I1200="",I1201="",I1202="",I1203="",I1204="",K1200="",K1201="",K1202="",K1203="",K1204="",L1200="",L1201="",L1202="",L1203="",L1204="",M1200="",M1201="",M1202="",M1203="",M1204="",O1200=""),"",
IF(A1200="","Preenchimento incompleto: falta informar o ID SEC - B01.01",
IF(AND(A1200&lt;&gt;"",B1200&lt;&gt;"",I1200="",I1201="",I1202="",I1203="",I1204="",K1200="",K1201="",K1202="",K1203="",K1204="",L1200="",L1201="",L1202="",L1203="",L1204="",M1200="",M1201="",M1202="",M1203="",M1204="",O1200=""),"Preenchimento incompleto: item sem nenhuma informação de empresa e preço e fonte de preço e validade do orçamento e modalidade de cálculo - B02.01",
IF(AND(B1200="",OR(I1200&lt;&gt;"",I1201&lt;&gt;"",I1202&lt;&gt;"",I1203&lt;&gt;"",I1204&lt;&gt;"",K1200&lt;&gt;"",K1201&lt;&gt;"",K1202&lt;&gt;"",K1203&lt;&gt;"",K1204&lt;&gt;"",L1200&lt;&gt;"",L1201&lt;&gt;"",L1202&lt;&gt;"",L1203&lt;&gt;"",L1204&lt;&gt;"",M1200&lt;&gt;"",M1201&lt;&gt;"",M1202&lt;&gt;"",M1203&lt;&gt;"",M1204&lt;&gt;"",O1200&lt;&gt;"")),"Erro: há empresa(s) e/ou preço(s) e/ou fonte(s) de preço e/ou validade(s) do orçamento e/ou modalidade de cálculo informados para item inexistente - B03.01",
IF(AND(I1200&lt;&gt;"",OR(K1200="",L1200="",M1200="",O1200="")),"Preenchimento incompleto: empresa sem preço e(ou) fonte de preço e(ou) validade do orçamento e(ou) modalidade de cálculo associados - B04.01",
IF(AND(I1201&lt;&gt;"",OR(K1201="",L1201="",M1201="",O1200="")),"Preenchimento incompleto: empresa sem preço e(ou) fonte de preço e(ou) validade do orçamento e(ou) modalidade de cálculo associados - B04.02",
IF(AND(I1202&lt;&gt;"",OR(K1202="",L1202="",M1202="",O1200="")),"Preenchimento incompleto: empresa sem preço e(ou) fonte de preço e(ou) validade do orçamento e(ou) modalidade de cálculo associados - B04.03",
IF(AND(I1203&lt;&gt;"",OR(K1203="",L1203="",M1203="",O1200="")),"Preenchimento incompleto: empresa sem preço e(ou) fonte de preço e(ou) validade do orçamento e(ou) modalidade de cálculo associados - B04.04",
IF(AND(I1204&lt;&gt;"",OR(K1204="",L1204="",M1204="",O1200="")),"Preenchimento incompleto: empresa sem preço e(ou) fonte de preço e(ou) validade do orçamento e(ou) modalidade de cálculo associados - B04.05",
IF(AND(K1200&lt;&gt;"",OR(I1200="",L1200="",M1200="",O1200="")),"Preenchimento incompleto: preço sem empresa e(ou) fonte do preço associados e(ou) validade do orçamento e(ou) modalidade de cálculo associados - B05.01",
IF(AND(K1201&lt;&gt;"",OR(I1201="",L1201="",M1201="",O1200="")),"Preenchimento incompleto: preço sem empresa e(ou) fonte do preço associados e(ou) validade do orçamento e(ou) modalidade de cálculo associados - B05.02",
IF(AND(K1202&lt;&gt;"",OR(I1202="",L1202="",M1202="",O1200="")),"Preenchimento incompleto: preço sem empresa e(ou) fonte do preço associados e(ou) validade do orçamento e(ou) modalidade de cálculo associados - B05.03",
IF(AND(K1203&lt;&gt;"",OR(I1203="",L1203="",M1203="",O1200="")),"Preenchimento incompleto: preço sem empresa e(ou) fonte do preço associados e(ou) validade do orçamento e(ou) modalidade de cálculo associados - B05.04",
IF(AND(K1204&lt;&gt;"",OR(I1204="",L1204="",M1204="",O1200="")),"Preenchimento incompleto: preço sem empresa e(ou) fonte do preço associados e(ou) validade do orçamento e(ou) modalidade de cálculo associados - B05.05",
IF(AND(L1200&lt;&gt;"",OR(K1200="",I1200="",M1200="",O1200="")),"Preenchimento incompleto: fonte do preço sem empresa e(ou) preço associados e(ou) validade do orçamento e(ou) modalidade de cálculo associados - B06.01",
IF(AND(L1201&lt;&gt;"",OR(K1201="",I1201="",M1201="",O1200="")),"Preenchimento incompleto: fonte do preço sem empresa e(ou) preço associados e(ou) validade do orçamento e(ou) modalidade de cálculo associados - B06.02",
IF(AND(L1202&lt;&gt;"",OR(K1202="",I1202="",M1202="",O1200="")),"Preenchimento incompleto: fonte do preço sem empresa e(ou) preço associados e(ou) validade do orçamento e(ou) modalidade de cálculo associados - B06.03",
IF(AND(L1203&lt;&gt;"",OR(K1203="",I1203="",M1203="",O1200="")),"Preenchimento incompleto: fonte do preço sem empresa e(ou) preço associados e(ou) validade do orçamento e(ou) modalidade de cálculo associados - B06.04",
IF(AND(L1204&lt;&gt;"",OR(K1204="",I1204="",M1204="",O1200="")),"Preenchimento incompleto: fonte do preço sem empresa e(ou) preço associados e(ou) validade do orçamento e(ou) modalidade de cálculo associados - B06.05",
IF(AND(M1200&lt;&gt;"",OR(K1200="",I1200="",L1200="",O1200="")),"Preenchimento incompleto: validade do orçamento sem empresa e(ou) preço associados e(ou) fonte do preço e(ou) modalidade de cálculo associados - B07.01",
IF(AND(M1201&lt;&gt;"",OR(K1201="",I1201="",L1201="",O1200="")),"Preenchimento incompleto: validade do orçamento sem empresa e(ou) preço associados e(ou) fonte do preço e(ou) modalidade de cálculo associados - B07.02",
IF(AND(M1202&lt;&gt;"",OR(K1202="",I1202="",L1202="",O1200="")),"Preenchimento incompleto: validade do orçamento sem empresa e(ou) preço associados e(ou) fonte do preço e(ou) modalidade de cálculo associados - B07.03",
IF(AND(M1203&lt;&gt;"",OR(K1203="",I1203="",L1203="",O1200="")),"Preenchimento incompleto: validade do orçamento sem empresa e(ou) preço associados e(ou) fonte do preço e(ou) modalidade de cálculo associados - B07.04",
IF(AND(M1204&lt;&gt;"",OR(K1204="",I1204="",L1204="",O1200="")),"Preenchimento incompleto: validade do orçamento sem empresa e(ou) preço associados e(ou) fonte do preço e(ou) modalidade de cálculo associados - B07.05",
IF(O1200="","Preenchimento incompleto: modalidade de cálculo não informada - B08.01",
IF(V1200="Erro: há repetição de empresa de mídia especializada para o item sendo precificado - B09.01a05","Erro: há repetição de empresa de mídia especializada para o item sendo precificado - B09.01a05",
IF(W1200="Erro: há repetição de empresa de orçamento de empresa para o item sendo precificado - B10.01a05","Erro: há repetição de empresa de orçamento de empresa para o item sendo precificado - B10.01a05",
IF(X1200="Erro: a fonte de preços informada é incompatível com compras governamentais - B11.01a05","Erro: a fonte de preços informada é incompatível com compras governamentais - B11.01a05",
IF(Y1200="Erro: a fonte de preços informada é incompatível com compras governamentais - B12.01a05","Erro: a fonte de preços informada é incompatível com compras governamentais - B12.01a05",
IF(Z1200="Erro: há linhas sendo puladas - B13.01a04","Erro: há linhas sendo puladas - B13.01a04",
IF(AA1200="Erro: há linhas sendo puladas - B14.01a05","Erro: há linhas sendo puladas - B14.01a05",
IF(AB1200="Erro: há linhas sendo puladas - B15.01a05","Erro: há linhas sendo puladas - B15.01a05",
IF(AC1200="Erro: há linhas sendo puladas - B16.01a05","Erro: há linhas sendo puladas - B16.01a05",
IF(AND(P1200&lt;&gt;"",P1200=0),"Preenchimento incompleto: número de propostas válidas igual a zero - B17.01",
"Preenchimento correto"))))))))))))))))))))))))))))))))))</f>
        <v/>
      </c>
      <c r="U1200" s="23"/>
      <c r="V1200" s="121" t="str">
        <f t="shared" ref="V1200" si="4267" xml:space="preserve">
IF(COUNTIFS(I1200:I1204,I1200,L1200:L1204,"=Mídia especializada")&gt;1,"Erro: há repetição de empresa de mídia especializada para o item sendo precificado - B09.01a05",
IF(COUNTIFS(I1200:I1204,I1201,L1200:L1204,"=Mídia especializada")&gt;1,"Erro: há repetição de empresa de mídia especializada para o item sendo precificado - B09.01a05",
IF(COUNTIFS(I1200:I1204,I1202,L1200:L1204,"=Mídia especializada")&gt;1,"Erro: há repetição de empresa de mídia especializada para o item sendo precificado - B09.01a05",
IF(COUNTIFS(I1200:I1204,I1203,L1200:L1204,"=Mídia especializada")&gt;1,"Erro: há repetição de empresa de mídia especializada para o item sendo precificado - B09.01a05",
IF(COUNTIFS(I1200:I1204,I1204,L1200:L1204,"=Mídia especializada")&gt;1,"Erro: há repetição de empresa de mídia especializada para o item sendo precificado - B09.01a05",
"***")))))</f>
        <v>***</v>
      </c>
      <c r="W1200" s="119" t="str">
        <f t="shared" ref="W1200" si="4268" xml:space="preserve">
IF(COUNTIFS(I1200:I1204,I1200,L1200:L1204,"=Orçamento de empresa")&gt;1,"Erro: há repetição de empresa de orçamento de empresa para o item sendo precificado - B10.01a05",
IF(COUNTIFS(I1200:I1204,I1201,L1200:L1204,"=Orçamento de empresa")&gt;1,"Erro: há repetição de empresa de orçamento de empresa para o item sendo precificado - B10.01a05",
IF(COUNTIFS(I1200:I1204,I1202,L1200:L1204,"=Orçamento de empresa")&gt;1,"Erro: há repetição de empresa de orçamento de empresa para o item sendo precificado - B10.01a05",
IF(COUNTIFS(I1200:I1204,I1203,L1200:L1204,"=Orçamento de empresa")&gt;1,"Erro: há repetição de empresa de orçamento de empresa para o item sendo precificado - B10.01a05",
IF(COUNTIFS(I1200:I1204,I1204,L1200:L1204,"=Orçamento de empresa")&gt;1,"Erro: há repetição de empresa de orçamento de empresa para o item sendo precificado - B10.01a05",
"***")))))</f>
        <v>***</v>
      </c>
      <c r="X1200" s="119" t="str">
        <f t="shared" ref="X1200" si="4269" xml:space="preserve">
IF(AND(I1200="Compras governamentais",K1200&lt;&gt;"",L1200="Orçamento de empresa"),"Erro: a fonte de preços informada é incompatível com compras governamentais - B11.01a05",
IF(AND(I1201="Compras governamentais",K1201&lt;&gt;"",L1201="Orçamento de empresa"),"Erro: a fonte de preços informada é incompatível com compras governamentais - B11.01a05",
IF(AND(I1202="Compras governamentais",K1202&lt;&gt;"",L1202="Orçamento de empresa"),"Erro: a fonte de preços informada é incompatível com compras governamentais - B11.01a05",
IF(AND(I1203="Compras governamentais",K1203&lt;&gt;"",L1203="Orçamento de empresa"),"Erro: a fonte de preços informada é incompatível com compras governamentais - B11.01a05",
IF(AND(I1204="Compras governamentais",K1204&lt;&gt;"",L1204="Orçamento de empresa"),"Erro: a fonte de preços informada é incompatível com compras governamentais - B11.01a05",
"***")))))</f>
        <v>***</v>
      </c>
      <c r="Y1200" s="119" t="str">
        <f t="shared" ref="Y1200" si="4270" xml:space="preserve">
IF(AND(I1200="Compras governamentais",K1200&lt;&gt;"",L1200="Mídia especializada"),"Erro: a fonte de preços informada é incompatível com compras governamentais - B12.01a05",
IF(AND(I1201="Compras governamentais",K1201&lt;&gt;"",L1201="Mídia especializada"),"Erro: a fonte de preços informada é incompatível com compras governamentais - B12.01a05",
IF(AND(I1202="Compras governamentais",K1202&lt;&gt;"",L1202="Mídia especializada"),"Erro: a fonte de preços informada é incompatível com compras governamentais - B12.01a05",
IF(AND(I1203="Compras governamentais",K1203&lt;&gt;"",L1203="Mídia especializada"),"Erro: a fonte de preços informada é incompatível com compras governamentais - B12.01a05",
IF(AND(I1204="Compras governamentais",K1204&lt;&gt;"",L1204="Mídia especializada"),"Erro: a fonte de preços informada é incompatível com compras governamentais - B12.01a05",
"***")))))</f>
        <v>***</v>
      </c>
      <c r="Z1200" s="119" t="str">
        <f t="shared" ref="Z1200" si="4271" xml:space="preserve">
IF(AND(I1201&lt;&gt;"",OR(I1200="")),"Erro: há linhas sendo puladas - B13.01a04",
IF(AND(I1202&lt;&gt;"",OR(I1200="",I1201="")),"Erro: há linhas sendo puladas - B13.01a04",
IF(AND(I1203&lt;&gt;"",OR(I1200="",I1201="",I1202="")),"Erro: há linhas sendo puladas - B13.01a04",
IF(AND(I1204&lt;&gt;"",OR(I1200="",I1201="",I1202="",I1203="")),"Erro: há linhas sendo puladas - B13.01a04",
"***"))))</f>
        <v>***</v>
      </c>
      <c r="AA1200" s="119" t="str">
        <f t="shared" ref="AA1200" si="4272" xml:space="preserve">
IF(AND(K1201&lt;&gt;"",OR(K1200="")),"Erro: há linhas sendo puladas - B14.01a05",
IF(AND(K1202&lt;&gt;"",OR(K1200="",K1201="")),"Erro: há linhas sendo puladas - B14.01a05",
IF(AND(K1203&lt;&gt;"",OR(K1200="",K1201="",K1202="")),"Erro: há linhas sendo puladas - B14.01a05",
IF(AND(K1204&lt;&gt;"",OR(K1200="",K1201="",K1202="",K1203="")),"Erro: há linhas sendo puladas - B14.01a05",
"***"))))</f>
        <v>***</v>
      </c>
      <c r="AB1200" s="119" t="str">
        <f t="shared" ref="AB1200" si="4273" xml:space="preserve">
IF(AND(L1201&lt;&gt;"",OR(L1200="")),"Erro: há linhas sendo puladas - B15.01a05",
IF(AND(L1202&lt;&gt;"",OR(L1200="",L1201="")),"Erro: há linhas sendo puladas - B15.01a05",
IF(AND(L1203&lt;&gt;"",OR(L1200="",L1201="",L1202="")),"Erro: há linhas sendo puladas - B15.01a05",
IF(AND(L1204&lt;&gt;"",OR(L1200="",L1201="",L1202="",L1203="")),"Erro: há linhas sendo puladas - B15.01a05",
"***"))))</f>
        <v>***</v>
      </c>
      <c r="AC1200" s="119" t="str">
        <f t="shared" ref="AC1200" si="4274" xml:space="preserve">
IF(AND(M1201&lt;&gt;"",OR(M1200="")),"Erro: há linhas sendo puladas - B16.01a05",
IF(AND(M1202&lt;&gt;"",OR(M1200="",M1201="")),"Erro: há linhas sendo puladas - B16.01a05",
IF(AND(M1203&lt;&gt;"",OR(M1200="",M1201="",M1202="")),"Erro: há linhas sendo puladas - B16.01a05",
IF(AND(M1204&lt;&gt;"",OR(M1200="",M1201="",M1202="",M1203="")),"Erro: há linhas sendo puladas - B16.01a05",
"***"))))</f>
        <v>***</v>
      </c>
      <c r="AD1200" s="131" t="str">
        <f t="shared" ref="AD1200" si="4275" xml:space="preserve">
IF(T1200&lt;&gt;"Preenchimento correto","",
IF(K1200="","",
IF(M1200="Não válido","",
K1200)))</f>
        <v/>
      </c>
    </row>
    <row r="1201" spans="1:30" ht="15" customHeight="1">
      <c r="A1201" s="291"/>
      <c r="B1201" s="216"/>
      <c r="C1201" s="217"/>
      <c r="D1201" s="218"/>
      <c r="E1201" s="219"/>
      <c r="F1201" s="220"/>
      <c r="G1201" s="221"/>
      <c r="H1201" s="35">
        <v>2</v>
      </c>
      <c r="I1201" s="172"/>
      <c r="J1201" s="36" t="str">
        <f xml:space="preserve">
IF(I1201="","",
VLOOKUP(I1201,'BD EMPRES'!$B$8:$C$507,2,FALSE))</f>
        <v/>
      </c>
      <c r="K1201" s="178"/>
      <c r="L1201" s="179"/>
      <c r="M1201" s="179"/>
      <c r="N1201" s="180"/>
      <c r="O1201" s="223"/>
      <c r="P1201" s="228"/>
      <c r="Q1201" s="230"/>
      <c r="R1201" s="232"/>
      <c r="S1201" s="234"/>
      <c r="T1201" s="236"/>
      <c r="U1201" s="23"/>
      <c r="V1201" s="122"/>
      <c r="W1201" s="118"/>
      <c r="X1201" s="118"/>
      <c r="Y1201" s="118"/>
      <c r="Z1201" s="118"/>
      <c r="AA1201" s="118"/>
      <c r="AB1201" s="118"/>
      <c r="AC1201" s="118"/>
      <c r="AD1201" s="132" t="str">
        <f t="shared" ref="AD1201" si="4276" xml:space="preserve">
IF(T1200&lt;&gt;"Preenchimento correto","",
IF(K1201="","",
IF(M1201="Não válido","",
K1201)))</f>
        <v/>
      </c>
    </row>
    <row r="1202" spans="1:30" ht="15" customHeight="1">
      <c r="A1202" s="291"/>
      <c r="B1202" s="216"/>
      <c r="C1202" s="217"/>
      <c r="D1202" s="218"/>
      <c r="E1202" s="219"/>
      <c r="F1202" s="220"/>
      <c r="G1202" s="221"/>
      <c r="H1202" s="35">
        <v>3</v>
      </c>
      <c r="I1202" s="172"/>
      <c r="J1202" s="36" t="str">
        <f xml:space="preserve">
IF(I1202="","",
VLOOKUP(I1202,'BD EMPRES'!$B$8:$C$507,2,FALSE))</f>
        <v/>
      </c>
      <c r="K1202" s="178"/>
      <c r="L1202" s="179"/>
      <c r="M1202" s="179"/>
      <c r="N1202" s="180"/>
      <c r="O1202" s="223"/>
      <c r="P1202" s="228"/>
      <c r="Q1202" s="230"/>
      <c r="R1202" s="232"/>
      <c r="S1202" s="234"/>
      <c r="T1202" s="236"/>
      <c r="U1202" s="23"/>
      <c r="V1202" s="122"/>
      <c r="W1202" s="118"/>
      <c r="X1202" s="118"/>
      <c r="Y1202" s="118"/>
      <c r="Z1202" s="118"/>
      <c r="AA1202" s="118"/>
      <c r="AB1202" s="118"/>
      <c r="AC1202" s="118"/>
      <c r="AD1202" s="132" t="str">
        <f t="shared" ref="AD1202" si="4277" xml:space="preserve">
IF(T1200&lt;&gt;"Preenchimento correto","",
IF(K1202="","",
IF(M1202="Não válido","",
K1202)))</f>
        <v/>
      </c>
    </row>
    <row r="1203" spans="1:30" ht="15" customHeight="1">
      <c r="A1203" s="291"/>
      <c r="B1203" s="216"/>
      <c r="C1203" s="217"/>
      <c r="D1203" s="218"/>
      <c r="E1203" s="219"/>
      <c r="F1203" s="220"/>
      <c r="G1203" s="221"/>
      <c r="H1203" s="35">
        <v>4</v>
      </c>
      <c r="I1203" s="172"/>
      <c r="J1203" s="36" t="str">
        <f xml:space="preserve">
IF(I1203="","",
VLOOKUP(I1203,'BD EMPRES'!$B$8:$C$507,2,FALSE))</f>
        <v/>
      </c>
      <c r="K1203" s="178"/>
      <c r="L1203" s="179"/>
      <c r="M1203" s="179"/>
      <c r="N1203" s="180"/>
      <c r="O1203" s="223"/>
      <c r="P1203" s="228"/>
      <c r="Q1203" s="230"/>
      <c r="R1203" s="232"/>
      <c r="S1203" s="234"/>
      <c r="T1203" s="236"/>
      <c r="U1203" s="23"/>
      <c r="V1203" s="122"/>
      <c r="W1203" s="118"/>
      <c r="X1203" s="118"/>
      <c r="Y1203" s="118"/>
      <c r="Z1203" s="118"/>
      <c r="AA1203" s="118"/>
      <c r="AB1203" s="118"/>
      <c r="AC1203" s="118"/>
      <c r="AD1203" s="132" t="str">
        <f t="shared" ref="AD1203" si="4278" xml:space="preserve">
IF(T1200&lt;&gt;"Preenchimento correto","",
IF(K1203="","",
IF(M1203="Não válido","",
K1203)))</f>
        <v/>
      </c>
    </row>
    <row r="1204" spans="1:30" ht="15" customHeight="1">
      <c r="A1204" s="292"/>
      <c r="B1204" s="216"/>
      <c r="C1204" s="217"/>
      <c r="D1204" s="218"/>
      <c r="E1204" s="219"/>
      <c r="F1204" s="220"/>
      <c r="G1204" s="221"/>
      <c r="H1204" s="37">
        <v>5</v>
      </c>
      <c r="I1204" s="172"/>
      <c r="J1204" s="38" t="str">
        <f xml:space="preserve">
IF(I1204="","",
VLOOKUP(I1204,'BD EMPRES'!$B$8:$C$507,2,FALSE))</f>
        <v/>
      </c>
      <c r="K1204" s="183"/>
      <c r="L1204" s="181"/>
      <c r="M1204" s="181"/>
      <c r="N1204" s="182"/>
      <c r="O1204" s="224"/>
      <c r="P1204" s="228"/>
      <c r="Q1204" s="230"/>
      <c r="R1204" s="232"/>
      <c r="S1204" s="234"/>
      <c r="T1204" s="236"/>
      <c r="U1204" s="23"/>
      <c r="V1204" s="133"/>
      <c r="W1204" s="134"/>
      <c r="X1204" s="134"/>
      <c r="Y1204" s="134"/>
      <c r="Z1204" s="134"/>
      <c r="AA1204" s="134"/>
      <c r="AB1204" s="134"/>
      <c r="AC1204" s="134"/>
      <c r="AD1204" s="135" t="str">
        <f t="shared" ref="AD1204" si="4279" xml:space="preserve">
IF(T1200&gt;"Preenchimento correto","",
IF(K1204="","",
IF(M1204="Não válido","",
K1204)))</f>
        <v/>
      </c>
    </row>
    <row r="1205" spans="1:30" ht="15" customHeight="1">
      <c r="A1205" s="290"/>
      <c r="B1205" s="216" t="str">
        <f>IF(OR('BD ITEM'!$Q251&lt;&gt;"Preenchimento correto"),"",'BD ITEM'!B251)</f>
        <v/>
      </c>
      <c r="C1205" s="217" t="str">
        <f>IF(OR('BD ITEM'!$Q251&lt;&gt;"Preenchimento correto"),"",'BD ITEM'!C251)</f>
        <v/>
      </c>
      <c r="D1205" s="218" t="str">
        <f>IF(OR('BD ITEM'!$Q251&lt;&gt;"Preenchimento correto"),"",'BD ITEM'!D251)</f>
        <v/>
      </c>
      <c r="E1205" s="219" t="str">
        <f>IF(OR('BD ITEM'!$Q251&lt;&gt;"Preenchimento correto"),"",'BD ITEM'!J251)</f>
        <v/>
      </c>
      <c r="F1205" s="220" t="str">
        <f>IF(OR('BD ITEM'!$Q251&lt;&gt;"Preenchimento correto"),"",'BD ITEM'!K251)</f>
        <v/>
      </c>
      <c r="G1205" s="221" t="str">
        <f>IF(OR('BD ITEM'!$Q251&lt;&gt;"Preenchimento correto"),"",'BD ITEM'!L251)</f>
        <v/>
      </c>
      <c r="H1205" s="39">
        <v>1</v>
      </c>
      <c r="I1205" s="173"/>
      <c r="J1205" s="34" t="str">
        <f xml:space="preserve">
IF(I1205="","",
VLOOKUP(I1205,'BD EMPRES'!$B$8:$C$507,2,FALSE))</f>
        <v/>
      </c>
      <c r="K1205" s="175"/>
      <c r="L1205" s="176"/>
      <c r="M1205" s="176"/>
      <c r="N1205" s="177"/>
      <c r="O1205" s="222"/>
      <c r="P1205" s="228" t="str">
        <f t="shared" ref="P1205" si="4280" xml:space="preserve">
IF(AND(K1205="",K1206="",K1207="",K1208="",K1209=""),"",
COUNTIFS(K1205:K1209,"&lt;&gt;""",M1205:M1209,"=Válido"))</f>
        <v/>
      </c>
      <c r="Q1205" s="230" t="str">
        <f t="shared" ref="Q1205" si="4281" xml:space="preserve">
IF(T1205&lt;&gt;"Preenchimento correto","",
IF(P1205=1,0,
IF(P1205=0,"",
IF(P1205="","",
ROUND(_xlfn.STDEV.S(AD1205:AD1209)/AVERAGE(AD1205:AD1209),4)))))</f>
        <v/>
      </c>
      <c r="R1205" s="232" t="str">
        <f t="shared" ref="R1205" si="4282" xml:space="preserve">
IF(T1205&lt;&gt;"Preenchimento correto","",
IF(P1205="","",
IF(P1205=0,"",
IF(O1205="","",
IF(O1205="Menor valor",MIN(AD1205:AD1209),
IF(AND(O1205="Tend. central",Q1205&lt;=0.25),ROUND(AVERAGE(AD1205:AD1209),2),
IF(AND(O1205="Tend. central",Q1205&gt;0.25),ROUND(MEDIAN(AD1205:AD1209),2))))))))</f>
        <v/>
      </c>
      <c r="S1205" s="234" t="str">
        <f t="shared" ref="S1205" si="4283" xml:space="preserve">
IF(T1205&lt;&gt;"Preenchimento correto","",
IF(O1205="","",
IF(P1205="","",
IF(P1205=0,"",
IF(OR(G1205="",R1205=""),"",
G1205*R1205)))))</f>
        <v/>
      </c>
      <c r="T1205" s="236" t="str">
        <f t="shared" ref="T1205" si="4284" xml:space="preserve">
IF(AND(A1205="",B1205="",I1205="",I1206="",I1207="",I1208="",I1209="",K1205="",K1206="",K1207="",K1208="",K1209="",L1205="",L1206="",L1207="",L1208="",L1209="",M1205="",M1206="",M1207="",M1208="",M1209="",O1205=""),"",
IF(A1205="","Preenchimento incompleto: falta informar o ID SEC - B01.01",
IF(AND(A1205&lt;&gt;"",B1205&lt;&gt;"",I1205="",I1206="",I1207="",I1208="",I1209="",K1205="",K1206="",K1207="",K1208="",K1209="",L1205="",L1206="",L1207="",L1208="",L1209="",M1205="",M1206="",M1207="",M1208="",M1209="",O1205=""),"Preenchimento incompleto: item sem nenhuma informação de empresa e preço e fonte de preço e validade do orçamento e modalidade de cálculo - B02.01",
IF(AND(B1205="",OR(I1205&lt;&gt;"",I1206&lt;&gt;"",I1207&lt;&gt;"",I1208&lt;&gt;"",I1209&lt;&gt;"",K1205&lt;&gt;"",K1206&lt;&gt;"",K1207&lt;&gt;"",K1208&lt;&gt;"",K1209&lt;&gt;"",L1205&lt;&gt;"",L1206&lt;&gt;"",L1207&lt;&gt;"",L1208&lt;&gt;"",L1209&lt;&gt;"",M1205&lt;&gt;"",M1206&lt;&gt;"",M1207&lt;&gt;"",M1208&lt;&gt;"",M1209&lt;&gt;"",O1205&lt;&gt;"")),"Erro: há empresa(s) e/ou preço(s) e/ou fonte(s) de preço e/ou validade(s) do orçamento e/ou modalidade de cálculo informados para item inexistente - B03.01",
IF(AND(I1205&lt;&gt;"",OR(K1205="",L1205="",M1205="",O1205="")),"Preenchimento incompleto: empresa sem preço e(ou) fonte de preço e(ou) validade do orçamento e(ou) modalidade de cálculo associados - B04.01",
IF(AND(I1206&lt;&gt;"",OR(K1206="",L1206="",M1206="",O1205="")),"Preenchimento incompleto: empresa sem preço e(ou) fonte de preço e(ou) validade do orçamento e(ou) modalidade de cálculo associados - B04.02",
IF(AND(I1207&lt;&gt;"",OR(K1207="",L1207="",M1207="",O1205="")),"Preenchimento incompleto: empresa sem preço e(ou) fonte de preço e(ou) validade do orçamento e(ou) modalidade de cálculo associados - B04.03",
IF(AND(I1208&lt;&gt;"",OR(K1208="",L1208="",M1208="",O1205="")),"Preenchimento incompleto: empresa sem preço e(ou) fonte de preço e(ou) validade do orçamento e(ou) modalidade de cálculo associados - B04.04",
IF(AND(I1209&lt;&gt;"",OR(K1209="",L1209="",M1209="",O1205="")),"Preenchimento incompleto: empresa sem preço e(ou) fonte de preço e(ou) validade do orçamento e(ou) modalidade de cálculo associados - B04.05",
IF(AND(K1205&lt;&gt;"",OR(I1205="",L1205="",M1205="",O1205="")),"Preenchimento incompleto: preço sem empresa e(ou) fonte do preço associados e(ou) validade do orçamento e(ou) modalidade de cálculo associados - B05.01",
IF(AND(K1206&lt;&gt;"",OR(I1206="",L1206="",M1206="",O1205="")),"Preenchimento incompleto: preço sem empresa e(ou) fonte do preço associados e(ou) validade do orçamento e(ou) modalidade de cálculo associados - B05.02",
IF(AND(K1207&lt;&gt;"",OR(I1207="",L1207="",M1207="",O1205="")),"Preenchimento incompleto: preço sem empresa e(ou) fonte do preço associados e(ou) validade do orçamento e(ou) modalidade de cálculo associados - B05.03",
IF(AND(K1208&lt;&gt;"",OR(I1208="",L1208="",M1208="",O1205="")),"Preenchimento incompleto: preço sem empresa e(ou) fonte do preço associados e(ou) validade do orçamento e(ou) modalidade de cálculo associados - B05.04",
IF(AND(K1209&lt;&gt;"",OR(I1209="",L1209="",M1209="",O1205="")),"Preenchimento incompleto: preço sem empresa e(ou) fonte do preço associados e(ou) validade do orçamento e(ou) modalidade de cálculo associados - B05.05",
IF(AND(L1205&lt;&gt;"",OR(K1205="",I1205="",M1205="",O1205="")),"Preenchimento incompleto: fonte do preço sem empresa e(ou) preço associados e(ou) validade do orçamento e(ou) modalidade de cálculo associados - B06.01",
IF(AND(L1206&lt;&gt;"",OR(K1206="",I1206="",M1206="",O1205="")),"Preenchimento incompleto: fonte do preço sem empresa e(ou) preço associados e(ou) validade do orçamento e(ou) modalidade de cálculo associados - B06.02",
IF(AND(L1207&lt;&gt;"",OR(K1207="",I1207="",M1207="",O1205="")),"Preenchimento incompleto: fonte do preço sem empresa e(ou) preço associados e(ou) validade do orçamento e(ou) modalidade de cálculo associados - B06.03",
IF(AND(L1208&lt;&gt;"",OR(K1208="",I1208="",M1208="",O1205="")),"Preenchimento incompleto: fonte do preço sem empresa e(ou) preço associados e(ou) validade do orçamento e(ou) modalidade de cálculo associados - B06.04",
IF(AND(L1209&lt;&gt;"",OR(K1209="",I1209="",M1209="",O1205="")),"Preenchimento incompleto: fonte do preço sem empresa e(ou) preço associados e(ou) validade do orçamento e(ou) modalidade de cálculo associados - B06.05",
IF(AND(M1205&lt;&gt;"",OR(K1205="",I1205="",L1205="",O1205="")),"Preenchimento incompleto: validade do orçamento sem empresa e(ou) preço associados e(ou) fonte do preço e(ou) modalidade de cálculo associados - B07.01",
IF(AND(M1206&lt;&gt;"",OR(K1206="",I1206="",L1206="",O1205="")),"Preenchimento incompleto: validade do orçamento sem empresa e(ou) preço associados e(ou) fonte do preço e(ou) modalidade de cálculo associados - B07.02",
IF(AND(M1207&lt;&gt;"",OR(K1207="",I1207="",L1207="",O1205="")),"Preenchimento incompleto: validade do orçamento sem empresa e(ou) preço associados e(ou) fonte do preço e(ou) modalidade de cálculo associados - B07.03",
IF(AND(M1208&lt;&gt;"",OR(K1208="",I1208="",L1208="",O1205="")),"Preenchimento incompleto: validade do orçamento sem empresa e(ou) preço associados e(ou) fonte do preço e(ou) modalidade de cálculo associados - B07.04",
IF(AND(M1209&lt;&gt;"",OR(K1209="",I1209="",L1209="",O1205="")),"Preenchimento incompleto: validade do orçamento sem empresa e(ou) preço associados e(ou) fonte do preço e(ou) modalidade de cálculo associados - B07.05",
IF(O1205="","Preenchimento incompleto: modalidade de cálculo não informada - B08.01",
IF(V1205="Erro: há repetição de empresa de mídia especializada para o item sendo precificado - B09.01a05","Erro: há repetição de empresa de mídia especializada para o item sendo precificado - B09.01a05",
IF(W1205="Erro: há repetição de empresa de orçamento de empresa para o item sendo precificado - B10.01a05","Erro: há repetição de empresa de orçamento de empresa para o item sendo precificado - B10.01a05",
IF(X1205="Erro: a fonte de preços informada é incompatível com compras governamentais - B11.01a05","Erro: a fonte de preços informada é incompatível com compras governamentais - B11.01a05",
IF(Y1205="Erro: a fonte de preços informada é incompatível com compras governamentais - B12.01a05","Erro: a fonte de preços informada é incompatível com compras governamentais - B12.01a05",
IF(Z1205="Erro: há linhas sendo puladas - B13.01a04","Erro: há linhas sendo puladas - B13.01a04",
IF(AA1205="Erro: há linhas sendo puladas - B14.01a05","Erro: há linhas sendo puladas - B14.01a05",
IF(AB1205="Erro: há linhas sendo puladas - B15.01a05","Erro: há linhas sendo puladas - B15.01a05",
IF(AC1205="Erro: há linhas sendo puladas - B16.01a05","Erro: há linhas sendo puladas - B16.01a05",
IF(AND(P1205&lt;&gt;"",P1205=0),"Preenchimento incompleto: número de propostas válidas igual a zero - B17.01",
"Preenchimento correto"))))))))))))))))))))))))))))))))))</f>
        <v/>
      </c>
      <c r="U1205" s="23"/>
      <c r="V1205" s="121" t="str">
        <f t="shared" ref="V1205" si="4285" xml:space="preserve">
IF(COUNTIFS(I1205:I1209,I1205,L1205:L1209,"=Mídia especializada")&gt;1,"Erro: há repetição de empresa de mídia especializada para o item sendo precificado - B09.01a05",
IF(COUNTIFS(I1205:I1209,I1206,L1205:L1209,"=Mídia especializada")&gt;1,"Erro: há repetição de empresa de mídia especializada para o item sendo precificado - B09.01a05",
IF(COUNTIFS(I1205:I1209,I1207,L1205:L1209,"=Mídia especializada")&gt;1,"Erro: há repetição de empresa de mídia especializada para o item sendo precificado - B09.01a05",
IF(COUNTIFS(I1205:I1209,I1208,L1205:L1209,"=Mídia especializada")&gt;1,"Erro: há repetição de empresa de mídia especializada para o item sendo precificado - B09.01a05",
IF(COUNTIFS(I1205:I1209,I1209,L1205:L1209,"=Mídia especializada")&gt;1,"Erro: há repetição de empresa de mídia especializada para o item sendo precificado - B09.01a05",
"***")))))</f>
        <v>***</v>
      </c>
      <c r="W1205" s="119" t="str">
        <f t="shared" ref="W1205" si="4286" xml:space="preserve">
IF(COUNTIFS(I1205:I1209,I1205,L1205:L1209,"=Orçamento de empresa")&gt;1,"Erro: há repetição de empresa de orçamento de empresa para o item sendo precificado - B10.01a05",
IF(COUNTIFS(I1205:I1209,I1206,L1205:L1209,"=Orçamento de empresa")&gt;1,"Erro: há repetição de empresa de orçamento de empresa para o item sendo precificado - B10.01a05",
IF(COUNTIFS(I1205:I1209,I1207,L1205:L1209,"=Orçamento de empresa")&gt;1,"Erro: há repetição de empresa de orçamento de empresa para o item sendo precificado - B10.01a05",
IF(COUNTIFS(I1205:I1209,I1208,L1205:L1209,"=Orçamento de empresa")&gt;1,"Erro: há repetição de empresa de orçamento de empresa para o item sendo precificado - B10.01a05",
IF(COUNTIFS(I1205:I1209,I1209,L1205:L1209,"=Orçamento de empresa")&gt;1,"Erro: há repetição de empresa de orçamento de empresa para o item sendo precificado - B10.01a05",
"***")))))</f>
        <v>***</v>
      </c>
      <c r="X1205" s="119" t="str">
        <f t="shared" ref="X1205" si="4287" xml:space="preserve">
IF(AND(I1205="Compras governamentais",K1205&lt;&gt;"",L1205="Orçamento de empresa"),"Erro: a fonte de preços informada é incompatível com compras governamentais - B11.01a05",
IF(AND(I1206="Compras governamentais",K1206&lt;&gt;"",L1206="Orçamento de empresa"),"Erro: a fonte de preços informada é incompatível com compras governamentais - B11.01a05",
IF(AND(I1207="Compras governamentais",K1207&lt;&gt;"",L1207="Orçamento de empresa"),"Erro: a fonte de preços informada é incompatível com compras governamentais - B11.01a05",
IF(AND(I1208="Compras governamentais",K1208&lt;&gt;"",L1208="Orçamento de empresa"),"Erro: a fonte de preços informada é incompatível com compras governamentais - B11.01a05",
IF(AND(I1209="Compras governamentais",K1209&lt;&gt;"",L1209="Orçamento de empresa"),"Erro: a fonte de preços informada é incompatível com compras governamentais - B11.01a05",
"***")))))</f>
        <v>***</v>
      </c>
      <c r="Y1205" s="119" t="str">
        <f t="shared" ref="Y1205" si="4288" xml:space="preserve">
IF(AND(I1205="Compras governamentais",K1205&lt;&gt;"",L1205="Mídia especializada"),"Erro: a fonte de preços informada é incompatível com compras governamentais - B12.01a05",
IF(AND(I1206="Compras governamentais",K1206&lt;&gt;"",L1206="Mídia especializada"),"Erro: a fonte de preços informada é incompatível com compras governamentais - B12.01a05",
IF(AND(I1207="Compras governamentais",K1207&lt;&gt;"",L1207="Mídia especializada"),"Erro: a fonte de preços informada é incompatível com compras governamentais - B12.01a05",
IF(AND(I1208="Compras governamentais",K1208&lt;&gt;"",L1208="Mídia especializada"),"Erro: a fonte de preços informada é incompatível com compras governamentais - B12.01a05",
IF(AND(I1209="Compras governamentais",K1209&lt;&gt;"",L1209="Mídia especializada"),"Erro: a fonte de preços informada é incompatível com compras governamentais - B12.01a05",
"***")))))</f>
        <v>***</v>
      </c>
      <c r="Z1205" s="119" t="str">
        <f t="shared" ref="Z1205" si="4289" xml:space="preserve">
IF(AND(I1206&lt;&gt;"",OR(I1205="")),"Erro: há linhas sendo puladas - B13.01a04",
IF(AND(I1207&lt;&gt;"",OR(I1205="",I1206="")),"Erro: há linhas sendo puladas - B13.01a04",
IF(AND(I1208&lt;&gt;"",OR(I1205="",I1206="",I1207="")),"Erro: há linhas sendo puladas - B13.01a04",
IF(AND(I1209&lt;&gt;"",OR(I1205="",I1206="",I1207="",I1208="")),"Erro: há linhas sendo puladas - B13.01a04",
"***"))))</f>
        <v>***</v>
      </c>
      <c r="AA1205" s="119" t="str">
        <f t="shared" ref="AA1205" si="4290" xml:space="preserve">
IF(AND(K1206&lt;&gt;"",OR(K1205="")),"Erro: há linhas sendo puladas - B14.01a05",
IF(AND(K1207&lt;&gt;"",OR(K1205="",K1206="")),"Erro: há linhas sendo puladas - B14.01a05",
IF(AND(K1208&lt;&gt;"",OR(K1205="",K1206="",K1207="")),"Erro: há linhas sendo puladas - B14.01a05",
IF(AND(K1209&lt;&gt;"",OR(K1205="",K1206="",K1207="",K1208="")),"Erro: há linhas sendo puladas - B14.01a05",
"***"))))</f>
        <v>***</v>
      </c>
      <c r="AB1205" s="119" t="str">
        <f t="shared" ref="AB1205" si="4291" xml:space="preserve">
IF(AND(L1206&lt;&gt;"",OR(L1205="")),"Erro: há linhas sendo puladas - B15.01a05",
IF(AND(L1207&lt;&gt;"",OR(L1205="",L1206="")),"Erro: há linhas sendo puladas - B15.01a05",
IF(AND(L1208&lt;&gt;"",OR(L1205="",L1206="",L1207="")),"Erro: há linhas sendo puladas - B15.01a05",
IF(AND(L1209&lt;&gt;"",OR(L1205="",L1206="",L1207="",L1208="")),"Erro: há linhas sendo puladas - B15.01a05",
"***"))))</f>
        <v>***</v>
      </c>
      <c r="AC1205" s="119" t="str">
        <f t="shared" ref="AC1205" si="4292" xml:space="preserve">
IF(AND(M1206&lt;&gt;"",OR(M1205="")),"Erro: há linhas sendo puladas - B16.01a05",
IF(AND(M1207&lt;&gt;"",OR(M1205="",M1206="")),"Erro: há linhas sendo puladas - B16.01a05",
IF(AND(M1208&lt;&gt;"",OR(M1205="",M1206="",M1207="")),"Erro: há linhas sendo puladas - B16.01a05",
IF(AND(M1209&lt;&gt;"",OR(M1205="",M1206="",M1207="",M1208="")),"Erro: há linhas sendo puladas - B16.01a05",
"***"))))</f>
        <v>***</v>
      </c>
      <c r="AD1205" s="131" t="str">
        <f t="shared" ref="AD1205" si="4293" xml:space="preserve">
IF(T1205&lt;&gt;"Preenchimento correto","",
IF(K1205="","",
IF(M1205="Não válido","",
K1205)))</f>
        <v/>
      </c>
    </row>
    <row r="1206" spans="1:30" ht="15" customHeight="1">
      <c r="A1206" s="291"/>
      <c r="B1206" s="216"/>
      <c r="C1206" s="217"/>
      <c r="D1206" s="218"/>
      <c r="E1206" s="219"/>
      <c r="F1206" s="220"/>
      <c r="G1206" s="221"/>
      <c r="H1206" s="35">
        <v>2</v>
      </c>
      <c r="I1206" s="172"/>
      <c r="J1206" s="36" t="str">
        <f xml:space="preserve">
IF(I1206="","",
VLOOKUP(I1206,'BD EMPRES'!$B$8:$C$507,2,FALSE))</f>
        <v/>
      </c>
      <c r="K1206" s="178"/>
      <c r="L1206" s="179"/>
      <c r="M1206" s="179"/>
      <c r="N1206" s="180"/>
      <c r="O1206" s="223"/>
      <c r="P1206" s="228"/>
      <c r="Q1206" s="230"/>
      <c r="R1206" s="232"/>
      <c r="S1206" s="234"/>
      <c r="T1206" s="236"/>
      <c r="U1206" s="23"/>
      <c r="V1206" s="122"/>
      <c r="W1206" s="118"/>
      <c r="X1206" s="118"/>
      <c r="Y1206" s="118"/>
      <c r="Z1206" s="118"/>
      <c r="AA1206" s="118"/>
      <c r="AB1206" s="118"/>
      <c r="AC1206" s="118"/>
      <c r="AD1206" s="132" t="str">
        <f t="shared" ref="AD1206" si="4294" xml:space="preserve">
IF(T1205&lt;&gt;"Preenchimento correto","",
IF(K1206="","",
IF(M1206="Não válido","",
K1206)))</f>
        <v/>
      </c>
    </row>
    <row r="1207" spans="1:30" ht="15" customHeight="1">
      <c r="A1207" s="291"/>
      <c r="B1207" s="216"/>
      <c r="C1207" s="217"/>
      <c r="D1207" s="218"/>
      <c r="E1207" s="219"/>
      <c r="F1207" s="220"/>
      <c r="G1207" s="221"/>
      <c r="H1207" s="35">
        <v>3</v>
      </c>
      <c r="I1207" s="172"/>
      <c r="J1207" s="36" t="str">
        <f xml:space="preserve">
IF(I1207="","",
VLOOKUP(I1207,'BD EMPRES'!$B$8:$C$507,2,FALSE))</f>
        <v/>
      </c>
      <c r="K1207" s="178"/>
      <c r="L1207" s="179"/>
      <c r="M1207" s="179"/>
      <c r="N1207" s="180"/>
      <c r="O1207" s="223"/>
      <c r="P1207" s="228"/>
      <c r="Q1207" s="230"/>
      <c r="R1207" s="232"/>
      <c r="S1207" s="234"/>
      <c r="T1207" s="236"/>
      <c r="U1207" s="23"/>
      <c r="V1207" s="122"/>
      <c r="W1207" s="118"/>
      <c r="X1207" s="118"/>
      <c r="Y1207" s="118"/>
      <c r="Z1207" s="118"/>
      <c r="AA1207" s="118"/>
      <c r="AB1207" s="118"/>
      <c r="AC1207" s="118"/>
      <c r="AD1207" s="132" t="str">
        <f t="shared" ref="AD1207" si="4295" xml:space="preserve">
IF(T1205&lt;&gt;"Preenchimento correto","",
IF(K1207="","",
IF(M1207="Não válido","",
K1207)))</f>
        <v/>
      </c>
    </row>
    <row r="1208" spans="1:30" ht="15" customHeight="1">
      <c r="A1208" s="291"/>
      <c r="B1208" s="216"/>
      <c r="C1208" s="217"/>
      <c r="D1208" s="218"/>
      <c r="E1208" s="219"/>
      <c r="F1208" s="220"/>
      <c r="G1208" s="221"/>
      <c r="H1208" s="35">
        <v>4</v>
      </c>
      <c r="I1208" s="172"/>
      <c r="J1208" s="36" t="str">
        <f xml:space="preserve">
IF(I1208="","",
VLOOKUP(I1208,'BD EMPRES'!$B$8:$C$507,2,FALSE))</f>
        <v/>
      </c>
      <c r="K1208" s="178"/>
      <c r="L1208" s="179"/>
      <c r="M1208" s="179"/>
      <c r="N1208" s="180"/>
      <c r="O1208" s="223"/>
      <c r="P1208" s="228"/>
      <c r="Q1208" s="230"/>
      <c r="R1208" s="232"/>
      <c r="S1208" s="234"/>
      <c r="T1208" s="236"/>
      <c r="U1208" s="23"/>
      <c r="V1208" s="122"/>
      <c r="W1208" s="118"/>
      <c r="X1208" s="118"/>
      <c r="Y1208" s="118"/>
      <c r="Z1208" s="118"/>
      <c r="AA1208" s="118"/>
      <c r="AB1208" s="118"/>
      <c r="AC1208" s="118"/>
      <c r="AD1208" s="132" t="str">
        <f t="shared" ref="AD1208" si="4296" xml:space="preserve">
IF(T1205&lt;&gt;"Preenchimento correto","",
IF(K1208="","",
IF(M1208="Não válido","",
K1208)))</f>
        <v/>
      </c>
    </row>
    <row r="1209" spans="1:30" ht="15" customHeight="1">
      <c r="A1209" s="292"/>
      <c r="B1209" s="216"/>
      <c r="C1209" s="217"/>
      <c r="D1209" s="218"/>
      <c r="E1209" s="219"/>
      <c r="F1209" s="220"/>
      <c r="G1209" s="221"/>
      <c r="H1209" s="37">
        <v>5</v>
      </c>
      <c r="I1209" s="172"/>
      <c r="J1209" s="38" t="str">
        <f xml:space="preserve">
IF(I1209="","",
VLOOKUP(I1209,'BD EMPRES'!$B$8:$C$507,2,FALSE))</f>
        <v/>
      </c>
      <c r="K1209" s="183"/>
      <c r="L1209" s="181"/>
      <c r="M1209" s="181"/>
      <c r="N1209" s="182"/>
      <c r="O1209" s="224"/>
      <c r="P1209" s="228"/>
      <c r="Q1209" s="230"/>
      <c r="R1209" s="232"/>
      <c r="S1209" s="234"/>
      <c r="T1209" s="236"/>
      <c r="U1209" s="23"/>
      <c r="V1209" s="133"/>
      <c r="W1209" s="134"/>
      <c r="X1209" s="134"/>
      <c r="Y1209" s="134"/>
      <c r="Z1209" s="134"/>
      <c r="AA1209" s="134"/>
      <c r="AB1209" s="134"/>
      <c r="AC1209" s="134"/>
      <c r="AD1209" s="135" t="str">
        <f t="shared" ref="AD1209" si="4297" xml:space="preserve">
IF(T1205&gt;"Preenchimento correto","",
IF(K1209="","",
IF(M1209="Não válido","",
K1209)))</f>
        <v/>
      </c>
    </row>
    <row r="1210" spans="1:30" ht="15" customHeight="1">
      <c r="A1210" s="290"/>
      <c r="B1210" s="216" t="str">
        <f>IF(OR('BD ITEM'!$Q252&lt;&gt;"Preenchimento correto"),"",'BD ITEM'!B252)</f>
        <v/>
      </c>
      <c r="C1210" s="217" t="str">
        <f>IF(OR('BD ITEM'!$Q252&lt;&gt;"Preenchimento correto"),"",'BD ITEM'!C252)</f>
        <v/>
      </c>
      <c r="D1210" s="218" t="str">
        <f>IF(OR('BD ITEM'!$Q252&lt;&gt;"Preenchimento correto"),"",'BD ITEM'!D252)</f>
        <v/>
      </c>
      <c r="E1210" s="219" t="str">
        <f>IF(OR('BD ITEM'!$Q252&lt;&gt;"Preenchimento correto"),"",'BD ITEM'!J252)</f>
        <v/>
      </c>
      <c r="F1210" s="220" t="str">
        <f>IF(OR('BD ITEM'!$Q252&lt;&gt;"Preenchimento correto"),"",'BD ITEM'!K252)</f>
        <v/>
      </c>
      <c r="G1210" s="221" t="str">
        <f>IF(OR('BD ITEM'!$Q252&lt;&gt;"Preenchimento correto"),"",'BD ITEM'!L252)</f>
        <v/>
      </c>
      <c r="H1210" s="39">
        <v>1</v>
      </c>
      <c r="I1210" s="173"/>
      <c r="J1210" s="34" t="str">
        <f xml:space="preserve">
IF(I1210="","",
VLOOKUP(I1210,'BD EMPRES'!$B$8:$C$507,2,FALSE))</f>
        <v/>
      </c>
      <c r="K1210" s="175"/>
      <c r="L1210" s="176"/>
      <c r="M1210" s="176"/>
      <c r="N1210" s="177"/>
      <c r="O1210" s="222"/>
      <c r="P1210" s="228" t="str">
        <f t="shared" ref="P1210" si="4298" xml:space="preserve">
IF(AND(K1210="",K1211="",K1212="",K1213="",K1214=""),"",
COUNTIFS(K1210:K1214,"&lt;&gt;""",M1210:M1214,"=Válido"))</f>
        <v/>
      </c>
      <c r="Q1210" s="230" t="str">
        <f t="shared" ref="Q1210" si="4299" xml:space="preserve">
IF(T1210&lt;&gt;"Preenchimento correto","",
IF(P1210=1,0,
IF(P1210=0,"",
IF(P1210="","",
ROUND(_xlfn.STDEV.S(AD1210:AD1214)/AVERAGE(AD1210:AD1214),4)))))</f>
        <v/>
      </c>
      <c r="R1210" s="232" t="str">
        <f t="shared" ref="R1210" si="4300" xml:space="preserve">
IF(T1210&lt;&gt;"Preenchimento correto","",
IF(P1210="","",
IF(P1210=0,"",
IF(O1210="","",
IF(O1210="Menor valor",MIN(AD1210:AD1214),
IF(AND(O1210="Tend. central",Q1210&lt;=0.25),ROUND(AVERAGE(AD1210:AD1214),2),
IF(AND(O1210="Tend. central",Q1210&gt;0.25),ROUND(MEDIAN(AD1210:AD1214),2))))))))</f>
        <v/>
      </c>
      <c r="S1210" s="234" t="str">
        <f t="shared" ref="S1210" si="4301" xml:space="preserve">
IF(T1210&lt;&gt;"Preenchimento correto","",
IF(O1210="","",
IF(P1210="","",
IF(P1210=0,"",
IF(OR(G1210="",R1210=""),"",
G1210*R1210)))))</f>
        <v/>
      </c>
      <c r="T1210" s="236" t="str">
        <f t="shared" ref="T1210" si="4302" xml:space="preserve">
IF(AND(A1210="",B1210="",I1210="",I1211="",I1212="",I1213="",I1214="",K1210="",K1211="",K1212="",K1213="",K1214="",L1210="",L1211="",L1212="",L1213="",L1214="",M1210="",M1211="",M1212="",M1213="",M1214="",O1210=""),"",
IF(A1210="","Preenchimento incompleto: falta informar o ID SEC - B01.01",
IF(AND(A1210&lt;&gt;"",B1210&lt;&gt;"",I1210="",I1211="",I1212="",I1213="",I1214="",K1210="",K1211="",K1212="",K1213="",K1214="",L1210="",L1211="",L1212="",L1213="",L1214="",M1210="",M1211="",M1212="",M1213="",M1214="",O1210=""),"Preenchimento incompleto: item sem nenhuma informação de empresa e preço e fonte de preço e validade do orçamento e modalidade de cálculo - B02.01",
IF(AND(B1210="",OR(I1210&lt;&gt;"",I1211&lt;&gt;"",I1212&lt;&gt;"",I1213&lt;&gt;"",I1214&lt;&gt;"",K1210&lt;&gt;"",K1211&lt;&gt;"",K1212&lt;&gt;"",K1213&lt;&gt;"",K1214&lt;&gt;"",L1210&lt;&gt;"",L1211&lt;&gt;"",L1212&lt;&gt;"",L1213&lt;&gt;"",L1214&lt;&gt;"",M1210&lt;&gt;"",M1211&lt;&gt;"",M1212&lt;&gt;"",M1213&lt;&gt;"",M1214&lt;&gt;"",O1210&lt;&gt;"")),"Erro: há empresa(s) e/ou preço(s) e/ou fonte(s) de preço e/ou validade(s) do orçamento e/ou modalidade de cálculo informados para item inexistente - B03.01",
IF(AND(I1210&lt;&gt;"",OR(K1210="",L1210="",M1210="",O1210="")),"Preenchimento incompleto: empresa sem preço e(ou) fonte de preço e(ou) validade do orçamento e(ou) modalidade de cálculo associados - B04.01",
IF(AND(I1211&lt;&gt;"",OR(K1211="",L1211="",M1211="",O1210="")),"Preenchimento incompleto: empresa sem preço e(ou) fonte de preço e(ou) validade do orçamento e(ou) modalidade de cálculo associados - B04.02",
IF(AND(I1212&lt;&gt;"",OR(K1212="",L1212="",M1212="",O1210="")),"Preenchimento incompleto: empresa sem preço e(ou) fonte de preço e(ou) validade do orçamento e(ou) modalidade de cálculo associados - B04.03",
IF(AND(I1213&lt;&gt;"",OR(K1213="",L1213="",M1213="",O1210="")),"Preenchimento incompleto: empresa sem preço e(ou) fonte de preço e(ou) validade do orçamento e(ou) modalidade de cálculo associados - B04.04",
IF(AND(I1214&lt;&gt;"",OR(K1214="",L1214="",M1214="",O1210="")),"Preenchimento incompleto: empresa sem preço e(ou) fonte de preço e(ou) validade do orçamento e(ou) modalidade de cálculo associados - B04.05",
IF(AND(K1210&lt;&gt;"",OR(I1210="",L1210="",M1210="",O1210="")),"Preenchimento incompleto: preço sem empresa e(ou) fonte do preço associados e(ou) validade do orçamento e(ou) modalidade de cálculo associados - B05.01",
IF(AND(K1211&lt;&gt;"",OR(I1211="",L1211="",M1211="",O1210="")),"Preenchimento incompleto: preço sem empresa e(ou) fonte do preço associados e(ou) validade do orçamento e(ou) modalidade de cálculo associados - B05.02",
IF(AND(K1212&lt;&gt;"",OR(I1212="",L1212="",M1212="",O1210="")),"Preenchimento incompleto: preço sem empresa e(ou) fonte do preço associados e(ou) validade do orçamento e(ou) modalidade de cálculo associados - B05.03",
IF(AND(K1213&lt;&gt;"",OR(I1213="",L1213="",M1213="",O1210="")),"Preenchimento incompleto: preço sem empresa e(ou) fonte do preço associados e(ou) validade do orçamento e(ou) modalidade de cálculo associados - B05.04",
IF(AND(K1214&lt;&gt;"",OR(I1214="",L1214="",M1214="",O1210="")),"Preenchimento incompleto: preço sem empresa e(ou) fonte do preço associados e(ou) validade do orçamento e(ou) modalidade de cálculo associados - B05.05",
IF(AND(L1210&lt;&gt;"",OR(K1210="",I1210="",M1210="",O1210="")),"Preenchimento incompleto: fonte do preço sem empresa e(ou) preço associados e(ou) validade do orçamento e(ou) modalidade de cálculo associados - B06.01",
IF(AND(L1211&lt;&gt;"",OR(K1211="",I1211="",M1211="",O1210="")),"Preenchimento incompleto: fonte do preço sem empresa e(ou) preço associados e(ou) validade do orçamento e(ou) modalidade de cálculo associados - B06.02",
IF(AND(L1212&lt;&gt;"",OR(K1212="",I1212="",M1212="",O1210="")),"Preenchimento incompleto: fonte do preço sem empresa e(ou) preço associados e(ou) validade do orçamento e(ou) modalidade de cálculo associados - B06.03",
IF(AND(L1213&lt;&gt;"",OR(K1213="",I1213="",M1213="",O1210="")),"Preenchimento incompleto: fonte do preço sem empresa e(ou) preço associados e(ou) validade do orçamento e(ou) modalidade de cálculo associados - B06.04",
IF(AND(L1214&lt;&gt;"",OR(K1214="",I1214="",M1214="",O1210="")),"Preenchimento incompleto: fonte do preço sem empresa e(ou) preço associados e(ou) validade do orçamento e(ou) modalidade de cálculo associados - B06.05",
IF(AND(M1210&lt;&gt;"",OR(K1210="",I1210="",L1210="",O1210="")),"Preenchimento incompleto: validade do orçamento sem empresa e(ou) preço associados e(ou) fonte do preço e(ou) modalidade de cálculo associados - B07.01",
IF(AND(M1211&lt;&gt;"",OR(K1211="",I1211="",L1211="",O1210="")),"Preenchimento incompleto: validade do orçamento sem empresa e(ou) preço associados e(ou) fonte do preço e(ou) modalidade de cálculo associados - B07.02",
IF(AND(M1212&lt;&gt;"",OR(K1212="",I1212="",L1212="",O1210="")),"Preenchimento incompleto: validade do orçamento sem empresa e(ou) preço associados e(ou) fonte do preço e(ou) modalidade de cálculo associados - B07.03",
IF(AND(M1213&lt;&gt;"",OR(K1213="",I1213="",L1213="",O1210="")),"Preenchimento incompleto: validade do orçamento sem empresa e(ou) preço associados e(ou) fonte do preço e(ou) modalidade de cálculo associados - B07.04",
IF(AND(M1214&lt;&gt;"",OR(K1214="",I1214="",L1214="",O1210="")),"Preenchimento incompleto: validade do orçamento sem empresa e(ou) preço associados e(ou) fonte do preço e(ou) modalidade de cálculo associados - B07.05",
IF(O1210="","Preenchimento incompleto: modalidade de cálculo não informada - B08.01",
IF(V1210="Erro: há repetição de empresa de mídia especializada para o item sendo precificado - B09.01a05","Erro: há repetição de empresa de mídia especializada para o item sendo precificado - B09.01a05",
IF(W1210="Erro: há repetição de empresa de orçamento de empresa para o item sendo precificado - B10.01a05","Erro: há repetição de empresa de orçamento de empresa para o item sendo precificado - B10.01a05",
IF(X1210="Erro: a fonte de preços informada é incompatível com compras governamentais - B11.01a05","Erro: a fonte de preços informada é incompatível com compras governamentais - B11.01a05",
IF(Y1210="Erro: a fonte de preços informada é incompatível com compras governamentais - B12.01a05","Erro: a fonte de preços informada é incompatível com compras governamentais - B12.01a05",
IF(Z1210="Erro: há linhas sendo puladas - B13.01a04","Erro: há linhas sendo puladas - B13.01a04",
IF(AA1210="Erro: há linhas sendo puladas - B14.01a05","Erro: há linhas sendo puladas - B14.01a05",
IF(AB1210="Erro: há linhas sendo puladas - B15.01a05","Erro: há linhas sendo puladas - B15.01a05",
IF(AC1210="Erro: há linhas sendo puladas - B16.01a05","Erro: há linhas sendo puladas - B16.01a05",
IF(AND(P1210&lt;&gt;"",P1210=0),"Preenchimento incompleto: número de propostas válidas igual a zero - B17.01",
"Preenchimento correto"))))))))))))))))))))))))))))))))))</f>
        <v/>
      </c>
      <c r="U1210" s="23"/>
      <c r="V1210" s="121" t="str">
        <f t="shared" ref="V1210" si="4303" xml:space="preserve">
IF(COUNTIFS(I1210:I1214,I1210,L1210:L1214,"=Mídia especializada")&gt;1,"Erro: há repetição de empresa de mídia especializada para o item sendo precificado - B09.01a05",
IF(COUNTIFS(I1210:I1214,I1211,L1210:L1214,"=Mídia especializada")&gt;1,"Erro: há repetição de empresa de mídia especializada para o item sendo precificado - B09.01a05",
IF(COUNTIFS(I1210:I1214,I1212,L1210:L1214,"=Mídia especializada")&gt;1,"Erro: há repetição de empresa de mídia especializada para o item sendo precificado - B09.01a05",
IF(COUNTIFS(I1210:I1214,I1213,L1210:L1214,"=Mídia especializada")&gt;1,"Erro: há repetição de empresa de mídia especializada para o item sendo precificado - B09.01a05",
IF(COUNTIFS(I1210:I1214,I1214,L1210:L1214,"=Mídia especializada")&gt;1,"Erro: há repetição de empresa de mídia especializada para o item sendo precificado - B09.01a05",
"***")))))</f>
        <v>***</v>
      </c>
      <c r="W1210" s="119" t="str">
        <f t="shared" ref="W1210" si="4304" xml:space="preserve">
IF(COUNTIFS(I1210:I1214,I1210,L1210:L1214,"=Orçamento de empresa")&gt;1,"Erro: há repetição de empresa de orçamento de empresa para o item sendo precificado - B10.01a05",
IF(COUNTIFS(I1210:I1214,I1211,L1210:L1214,"=Orçamento de empresa")&gt;1,"Erro: há repetição de empresa de orçamento de empresa para o item sendo precificado - B10.01a05",
IF(COUNTIFS(I1210:I1214,I1212,L1210:L1214,"=Orçamento de empresa")&gt;1,"Erro: há repetição de empresa de orçamento de empresa para o item sendo precificado - B10.01a05",
IF(COUNTIFS(I1210:I1214,I1213,L1210:L1214,"=Orçamento de empresa")&gt;1,"Erro: há repetição de empresa de orçamento de empresa para o item sendo precificado - B10.01a05",
IF(COUNTIFS(I1210:I1214,I1214,L1210:L1214,"=Orçamento de empresa")&gt;1,"Erro: há repetição de empresa de orçamento de empresa para o item sendo precificado - B10.01a05",
"***")))))</f>
        <v>***</v>
      </c>
      <c r="X1210" s="119" t="str">
        <f t="shared" ref="X1210" si="4305" xml:space="preserve">
IF(AND(I1210="Compras governamentais",K1210&lt;&gt;"",L1210="Orçamento de empresa"),"Erro: a fonte de preços informada é incompatível com compras governamentais - B11.01a05",
IF(AND(I1211="Compras governamentais",K1211&lt;&gt;"",L1211="Orçamento de empresa"),"Erro: a fonte de preços informada é incompatível com compras governamentais - B11.01a05",
IF(AND(I1212="Compras governamentais",K1212&lt;&gt;"",L1212="Orçamento de empresa"),"Erro: a fonte de preços informada é incompatível com compras governamentais - B11.01a05",
IF(AND(I1213="Compras governamentais",K1213&lt;&gt;"",L1213="Orçamento de empresa"),"Erro: a fonte de preços informada é incompatível com compras governamentais - B11.01a05",
IF(AND(I1214="Compras governamentais",K1214&lt;&gt;"",L1214="Orçamento de empresa"),"Erro: a fonte de preços informada é incompatível com compras governamentais - B11.01a05",
"***")))))</f>
        <v>***</v>
      </c>
      <c r="Y1210" s="119" t="str">
        <f t="shared" ref="Y1210" si="4306" xml:space="preserve">
IF(AND(I1210="Compras governamentais",K1210&lt;&gt;"",L1210="Mídia especializada"),"Erro: a fonte de preços informada é incompatível com compras governamentais - B12.01a05",
IF(AND(I1211="Compras governamentais",K1211&lt;&gt;"",L1211="Mídia especializada"),"Erro: a fonte de preços informada é incompatível com compras governamentais - B12.01a05",
IF(AND(I1212="Compras governamentais",K1212&lt;&gt;"",L1212="Mídia especializada"),"Erro: a fonte de preços informada é incompatível com compras governamentais - B12.01a05",
IF(AND(I1213="Compras governamentais",K1213&lt;&gt;"",L1213="Mídia especializada"),"Erro: a fonte de preços informada é incompatível com compras governamentais - B12.01a05",
IF(AND(I1214="Compras governamentais",K1214&lt;&gt;"",L1214="Mídia especializada"),"Erro: a fonte de preços informada é incompatível com compras governamentais - B12.01a05",
"***")))))</f>
        <v>***</v>
      </c>
      <c r="Z1210" s="119" t="str">
        <f t="shared" ref="Z1210" si="4307" xml:space="preserve">
IF(AND(I1211&lt;&gt;"",OR(I1210="")),"Erro: há linhas sendo puladas - B13.01a04",
IF(AND(I1212&lt;&gt;"",OR(I1210="",I1211="")),"Erro: há linhas sendo puladas - B13.01a04",
IF(AND(I1213&lt;&gt;"",OR(I1210="",I1211="",I1212="")),"Erro: há linhas sendo puladas - B13.01a04",
IF(AND(I1214&lt;&gt;"",OR(I1210="",I1211="",I1212="",I1213="")),"Erro: há linhas sendo puladas - B13.01a04",
"***"))))</f>
        <v>***</v>
      </c>
      <c r="AA1210" s="119" t="str">
        <f t="shared" ref="AA1210" si="4308" xml:space="preserve">
IF(AND(K1211&lt;&gt;"",OR(K1210="")),"Erro: há linhas sendo puladas - B14.01a05",
IF(AND(K1212&lt;&gt;"",OR(K1210="",K1211="")),"Erro: há linhas sendo puladas - B14.01a05",
IF(AND(K1213&lt;&gt;"",OR(K1210="",K1211="",K1212="")),"Erro: há linhas sendo puladas - B14.01a05",
IF(AND(K1214&lt;&gt;"",OR(K1210="",K1211="",K1212="",K1213="")),"Erro: há linhas sendo puladas - B14.01a05",
"***"))))</f>
        <v>***</v>
      </c>
      <c r="AB1210" s="119" t="str">
        <f t="shared" ref="AB1210" si="4309" xml:space="preserve">
IF(AND(L1211&lt;&gt;"",OR(L1210="")),"Erro: há linhas sendo puladas - B15.01a05",
IF(AND(L1212&lt;&gt;"",OR(L1210="",L1211="")),"Erro: há linhas sendo puladas - B15.01a05",
IF(AND(L1213&lt;&gt;"",OR(L1210="",L1211="",L1212="")),"Erro: há linhas sendo puladas - B15.01a05",
IF(AND(L1214&lt;&gt;"",OR(L1210="",L1211="",L1212="",L1213="")),"Erro: há linhas sendo puladas - B15.01a05",
"***"))))</f>
        <v>***</v>
      </c>
      <c r="AC1210" s="119" t="str">
        <f t="shared" ref="AC1210" si="4310" xml:space="preserve">
IF(AND(M1211&lt;&gt;"",OR(M1210="")),"Erro: há linhas sendo puladas - B16.01a05",
IF(AND(M1212&lt;&gt;"",OR(M1210="",M1211="")),"Erro: há linhas sendo puladas - B16.01a05",
IF(AND(M1213&lt;&gt;"",OR(M1210="",M1211="",M1212="")),"Erro: há linhas sendo puladas - B16.01a05",
IF(AND(M1214&lt;&gt;"",OR(M1210="",M1211="",M1212="",M1213="")),"Erro: há linhas sendo puladas - B16.01a05",
"***"))))</f>
        <v>***</v>
      </c>
      <c r="AD1210" s="131" t="str">
        <f t="shared" ref="AD1210" si="4311" xml:space="preserve">
IF(T1210&lt;&gt;"Preenchimento correto","",
IF(K1210="","",
IF(M1210="Não válido","",
K1210)))</f>
        <v/>
      </c>
    </row>
    <row r="1211" spans="1:30" ht="15" customHeight="1">
      <c r="A1211" s="291"/>
      <c r="B1211" s="216"/>
      <c r="C1211" s="217"/>
      <c r="D1211" s="218"/>
      <c r="E1211" s="219"/>
      <c r="F1211" s="220"/>
      <c r="G1211" s="221"/>
      <c r="H1211" s="35">
        <v>2</v>
      </c>
      <c r="I1211" s="172"/>
      <c r="J1211" s="36" t="str">
        <f xml:space="preserve">
IF(I1211="","",
VLOOKUP(I1211,'BD EMPRES'!$B$8:$C$507,2,FALSE))</f>
        <v/>
      </c>
      <c r="K1211" s="178"/>
      <c r="L1211" s="179"/>
      <c r="M1211" s="179"/>
      <c r="N1211" s="180"/>
      <c r="O1211" s="223"/>
      <c r="P1211" s="228"/>
      <c r="Q1211" s="230"/>
      <c r="R1211" s="232"/>
      <c r="S1211" s="234"/>
      <c r="T1211" s="236"/>
      <c r="U1211" s="23"/>
      <c r="V1211" s="122"/>
      <c r="W1211" s="118"/>
      <c r="X1211" s="118"/>
      <c r="Y1211" s="118"/>
      <c r="Z1211" s="118"/>
      <c r="AA1211" s="118"/>
      <c r="AB1211" s="118"/>
      <c r="AC1211" s="118"/>
      <c r="AD1211" s="132" t="str">
        <f t="shared" ref="AD1211" si="4312" xml:space="preserve">
IF(T1210&lt;&gt;"Preenchimento correto","",
IF(K1211="","",
IF(M1211="Não válido","",
K1211)))</f>
        <v/>
      </c>
    </row>
    <row r="1212" spans="1:30" ht="15" customHeight="1">
      <c r="A1212" s="291"/>
      <c r="B1212" s="216"/>
      <c r="C1212" s="217"/>
      <c r="D1212" s="218"/>
      <c r="E1212" s="219"/>
      <c r="F1212" s="220"/>
      <c r="G1212" s="221"/>
      <c r="H1212" s="35">
        <v>3</v>
      </c>
      <c r="I1212" s="172"/>
      <c r="J1212" s="36" t="str">
        <f xml:space="preserve">
IF(I1212="","",
VLOOKUP(I1212,'BD EMPRES'!$B$8:$C$507,2,FALSE))</f>
        <v/>
      </c>
      <c r="K1212" s="178"/>
      <c r="L1212" s="179"/>
      <c r="M1212" s="179"/>
      <c r="N1212" s="180"/>
      <c r="O1212" s="223"/>
      <c r="P1212" s="228"/>
      <c r="Q1212" s="230"/>
      <c r="R1212" s="232"/>
      <c r="S1212" s="234"/>
      <c r="T1212" s="236"/>
      <c r="U1212" s="23"/>
      <c r="V1212" s="122"/>
      <c r="W1212" s="118"/>
      <c r="X1212" s="118"/>
      <c r="Y1212" s="118"/>
      <c r="Z1212" s="118"/>
      <c r="AA1212" s="118"/>
      <c r="AB1212" s="118"/>
      <c r="AC1212" s="118"/>
      <c r="AD1212" s="132" t="str">
        <f t="shared" ref="AD1212" si="4313" xml:space="preserve">
IF(T1210&lt;&gt;"Preenchimento correto","",
IF(K1212="","",
IF(M1212="Não válido","",
K1212)))</f>
        <v/>
      </c>
    </row>
    <row r="1213" spans="1:30" ht="15" customHeight="1">
      <c r="A1213" s="291"/>
      <c r="B1213" s="216"/>
      <c r="C1213" s="217"/>
      <c r="D1213" s="218"/>
      <c r="E1213" s="219"/>
      <c r="F1213" s="220"/>
      <c r="G1213" s="221"/>
      <c r="H1213" s="35">
        <v>4</v>
      </c>
      <c r="I1213" s="172"/>
      <c r="J1213" s="36" t="str">
        <f xml:space="preserve">
IF(I1213="","",
VLOOKUP(I1213,'BD EMPRES'!$B$8:$C$507,2,FALSE))</f>
        <v/>
      </c>
      <c r="K1213" s="178"/>
      <c r="L1213" s="179"/>
      <c r="M1213" s="179"/>
      <c r="N1213" s="180"/>
      <c r="O1213" s="223"/>
      <c r="P1213" s="228"/>
      <c r="Q1213" s="230"/>
      <c r="R1213" s="232"/>
      <c r="S1213" s="234"/>
      <c r="T1213" s="236"/>
      <c r="U1213" s="23"/>
      <c r="V1213" s="122"/>
      <c r="W1213" s="118"/>
      <c r="X1213" s="118"/>
      <c r="Y1213" s="118"/>
      <c r="Z1213" s="118"/>
      <c r="AA1213" s="118"/>
      <c r="AB1213" s="118"/>
      <c r="AC1213" s="118"/>
      <c r="AD1213" s="132" t="str">
        <f t="shared" ref="AD1213" si="4314" xml:space="preserve">
IF(T1210&lt;&gt;"Preenchimento correto","",
IF(K1213="","",
IF(M1213="Não válido","",
K1213)))</f>
        <v/>
      </c>
    </row>
    <row r="1214" spans="1:30" ht="15" customHeight="1">
      <c r="A1214" s="292"/>
      <c r="B1214" s="216"/>
      <c r="C1214" s="217"/>
      <c r="D1214" s="218"/>
      <c r="E1214" s="219"/>
      <c r="F1214" s="220"/>
      <c r="G1214" s="221"/>
      <c r="H1214" s="37">
        <v>5</v>
      </c>
      <c r="I1214" s="172"/>
      <c r="J1214" s="38" t="str">
        <f xml:space="preserve">
IF(I1214="","",
VLOOKUP(I1214,'BD EMPRES'!$B$8:$C$507,2,FALSE))</f>
        <v/>
      </c>
      <c r="K1214" s="183"/>
      <c r="L1214" s="181"/>
      <c r="M1214" s="181"/>
      <c r="N1214" s="182"/>
      <c r="O1214" s="224"/>
      <c r="P1214" s="228"/>
      <c r="Q1214" s="230"/>
      <c r="R1214" s="232"/>
      <c r="S1214" s="234"/>
      <c r="T1214" s="236"/>
      <c r="U1214" s="23"/>
      <c r="V1214" s="133"/>
      <c r="W1214" s="134"/>
      <c r="X1214" s="134"/>
      <c r="Y1214" s="134"/>
      <c r="Z1214" s="134"/>
      <c r="AA1214" s="134"/>
      <c r="AB1214" s="134"/>
      <c r="AC1214" s="134"/>
      <c r="AD1214" s="135" t="str">
        <f t="shared" ref="AD1214" si="4315" xml:space="preserve">
IF(T1210&gt;"Preenchimento correto","",
IF(K1214="","",
IF(M1214="Não válido","",
K1214)))</f>
        <v/>
      </c>
    </row>
    <row r="1215" spans="1:30" ht="15" customHeight="1">
      <c r="A1215" s="290"/>
      <c r="B1215" s="216" t="str">
        <f>IF(OR('BD ITEM'!$Q253&lt;&gt;"Preenchimento correto"),"",'BD ITEM'!B253)</f>
        <v/>
      </c>
      <c r="C1215" s="217" t="str">
        <f>IF(OR('BD ITEM'!$Q253&lt;&gt;"Preenchimento correto"),"",'BD ITEM'!C253)</f>
        <v/>
      </c>
      <c r="D1215" s="218" t="str">
        <f>IF(OR('BD ITEM'!$Q253&lt;&gt;"Preenchimento correto"),"",'BD ITEM'!D253)</f>
        <v/>
      </c>
      <c r="E1215" s="219" t="str">
        <f>IF(OR('BD ITEM'!$Q253&lt;&gt;"Preenchimento correto"),"",'BD ITEM'!J253)</f>
        <v/>
      </c>
      <c r="F1215" s="220" t="str">
        <f>IF(OR('BD ITEM'!$Q253&lt;&gt;"Preenchimento correto"),"",'BD ITEM'!K253)</f>
        <v/>
      </c>
      <c r="G1215" s="221" t="str">
        <f>IF(OR('BD ITEM'!$Q253&lt;&gt;"Preenchimento correto"),"",'BD ITEM'!L253)</f>
        <v/>
      </c>
      <c r="H1215" s="39">
        <v>1</v>
      </c>
      <c r="I1215" s="173"/>
      <c r="J1215" s="34" t="str">
        <f xml:space="preserve">
IF(I1215="","",
VLOOKUP(I1215,'BD EMPRES'!$B$8:$C$507,2,FALSE))</f>
        <v/>
      </c>
      <c r="K1215" s="175"/>
      <c r="L1215" s="176"/>
      <c r="M1215" s="176"/>
      <c r="N1215" s="177"/>
      <c r="O1215" s="222"/>
      <c r="P1215" s="228" t="str">
        <f t="shared" ref="P1215" si="4316" xml:space="preserve">
IF(AND(K1215="",K1216="",K1217="",K1218="",K1219=""),"",
COUNTIFS(K1215:K1219,"&lt;&gt;""",M1215:M1219,"=Válido"))</f>
        <v/>
      </c>
      <c r="Q1215" s="230" t="str">
        <f t="shared" ref="Q1215" si="4317" xml:space="preserve">
IF(T1215&lt;&gt;"Preenchimento correto","",
IF(P1215=1,0,
IF(P1215=0,"",
IF(P1215="","",
ROUND(_xlfn.STDEV.S(AD1215:AD1219)/AVERAGE(AD1215:AD1219),4)))))</f>
        <v/>
      </c>
      <c r="R1215" s="232" t="str">
        <f t="shared" ref="R1215" si="4318" xml:space="preserve">
IF(T1215&lt;&gt;"Preenchimento correto","",
IF(P1215="","",
IF(P1215=0,"",
IF(O1215="","",
IF(O1215="Menor valor",MIN(AD1215:AD1219),
IF(AND(O1215="Tend. central",Q1215&lt;=0.25),ROUND(AVERAGE(AD1215:AD1219),2),
IF(AND(O1215="Tend. central",Q1215&gt;0.25),ROUND(MEDIAN(AD1215:AD1219),2))))))))</f>
        <v/>
      </c>
      <c r="S1215" s="234" t="str">
        <f t="shared" ref="S1215" si="4319" xml:space="preserve">
IF(T1215&lt;&gt;"Preenchimento correto","",
IF(O1215="","",
IF(P1215="","",
IF(P1215=0,"",
IF(OR(G1215="",R1215=""),"",
G1215*R1215)))))</f>
        <v/>
      </c>
      <c r="T1215" s="236" t="str">
        <f t="shared" ref="T1215" si="4320" xml:space="preserve">
IF(AND(A1215="",B1215="",I1215="",I1216="",I1217="",I1218="",I1219="",K1215="",K1216="",K1217="",K1218="",K1219="",L1215="",L1216="",L1217="",L1218="",L1219="",M1215="",M1216="",M1217="",M1218="",M1219="",O1215=""),"",
IF(A1215="","Preenchimento incompleto: falta informar o ID SEC - B01.01",
IF(AND(A1215&lt;&gt;"",B1215&lt;&gt;"",I1215="",I1216="",I1217="",I1218="",I1219="",K1215="",K1216="",K1217="",K1218="",K1219="",L1215="",L1216="",L1217="",L1218="",L1219="",M1215="",M1216="",M1217="",M1218="",M1219="",O1215=""),"Preenchimento incompleto: item sem nenhuma informação de empresa e preço e fonte de preço e validade do orçamento e modalidade de cálculo - B02.01",
IF(AND(B1215="",OR(I1215&lt;&gt;"",I1216&lt;&gt;"",I1217&lt;&gt;"",I1218&lt;&gt;"",I1219&lt;&gt;"",K1215&lt;&gt;"",K1216&lt;&gt;"",K1217&lt;&gt;"",K1218&lt;&gt;"",K1219&lt;&gt;"",L1215&lt;&gt;"",L1216&lt;&gt;"",L1217&lt;&gt;"",L1218&lt;&gt;"",L1219&lt;&gt;"",M1215&lt;&gt;"",M1216&lt;&gt;"",M1217&lt;&gt;"",M1218&lt;&gt;"",M1219&lt;&gt;"",O1215&lt;&gt;"")),"Erro: há empresa(s) e/ou preço(s) e/ou fonte(s) de preço e/ou validade(s) do orçamento e/ou modalidade de cálculo informados para item inexistente - B03.01",
IF(AND(I1215&lt;&gt;"",OR(K1215="",L1215="",M1215="",O1215="")),"Preenchimento incompleto: empresa sem preço e(ou) fonte de preço e(ou) validade do orçamento e(ou) modalidade de cálculo associados - B04.01",
IF(AND(I1216&lt;&gt;"",OR(K1216="",L1216="",M1216="",O1215="")),"Preenchimento incompleto: empresa sem preço e(ou) fonte de preço e(ou) validade do orçamento e(ou) modalidade de cálculo associados - B04.02",
IF(AND(I1217&lt;&gt;"",OR(K1217="",L1217="",M1217="",O1215="")),"Preenchimento incompleto: empresa sem preço e(ou) fonte de preço e(ou) validade do orçamento e(ou) modalidade de cálculo associados - B04.03",
IF(AND(I1218&lt;&gt;"",OR(K1218="",L1218="",M1218="",O1215="")),"Preenchimento incompleto: empresa sem preço e(ou) fonte de preço e(ou) validade do orçamento e(ou) modalidade de cálculo associados - B04.04",
IF(AND(I1219&lt;&gt;"",OR(K1219="",L1219="",M1219="",O1215="")),"Preenchimento incompleto: empresa sem preço e(ou) fonte de preço e(ou) validade do orçamento e(ou) modalidade de cálculo associados - B04.05",
IF(AND(K1215&lt;&gt;"",OR(I1215="",L1215="",M1215="",O1215="")),"Preenchimento incompleto: preço sem empresa e(ou) fonte do preço associados e(ou) validade do orçamento e(ou) modalidade de cálculo associados - B05.01",
IF(AND(K1216&lt;&gt;"",OR(I1216="",L1216="",M1216="",O1215="")),"Preenchimento incompleto: preço sem empresa e(ou) fonte do preço associados e(ou) validade do orçamento e(ou) modalidade de cálculo associados - B05.02",
IF(AND(K1217&lt;&gt;"",OR(I1217="",L1217="",M1217="",O1215="")),"Preenchimento incompleto: preço sem empresa e(ou) fonte do preço associados e(ou) validade do orçamento e(ou) modalidade de cálculo associados - B05.03",
IF(AND(K1218&lt;&gt;"",OR(I1218="",L1218="",M1218="",O1215="")),"Preenchimento incompleto: preço sem empresa e(ou) fonte do preço associados e(ou) validade do orçamento e(ou) modalidade de cálculo associados - B05.04",
IF(AND(K1219&lt;&gt;"",OR(I1219="",L1219="",M1219="",O1215="")),"Preenchimento incompleto: preço sem empresa e(ou) fonte do preço associados e(ou) validade do orçamento e(ou) modalidade de cálculo associados - B05.05",
IF(AND(L1215&lt;&gt;"",OR(K1215="",I1215="",M1215="",O1215="")),"Preenchimento incompleto: fonte do preço sem empresa e(ou) preço associados e(ou) validade do orçamento e(ou) modalidade de cálculo associados - B06.01",
IF(AND(L1216&lt;&gt;"",OR(K1216="",I1216="",M1216="",O1215="")),"Preenchimento incompleto: fonte do preço sem empresa e(ou) preço associados e(ou) validade do orçamento e(ou) modalidade de cálculo associados - B06.02",
IF(AND(L1217&lt;&gt;"",OR(K1217="",I1217="",M1217="",O1215="")),"Preenchimento incompleto: fonte do preço sem empresa e(ou) preço associados e(ou) validade do orçamento e(ou) modalidade de cálculo associados - B06.03",
IF(AND(L1218&lt;&gt;"",OR(K1218="",I1218="",M1218="",O1215="")),"Preenchimento incompleto: fonte do preço sem empresa e(ou) preço associados e(ou) validade do orçamento e(ou) modalidade de cálculo associados - B06.04",
IF(AND(L1219&lt;&gt;"",OR(K1219="",I1219="",M1219="",O1215="")),"Preenchimento incompleto: fonte do preço sem empresa e(ou) preço associados e(ou) validade do orçamento e(ou) modalidade de cálculo associados - B06.05",
IF(AND(M1215&lt;&gt;"",OR(K1215="",I1215="",L1215="",O1215="")),"Preenchimento incompleto: validade do orçamento sem empresa e(ou) preço associados e(ou) fonte do preço e(ou) modalidade de cálculo associados - B07.01",
IF(AND(M1216&lt;&gt;"",OR(K1216="",I1216="",L1216="",O1215="")),"Preenchimento incompleto: validade do orçamento sem empresa e(ou) preço associados e(ou) fonte do preço e(ou) modalidade de cálculo associados - B07.02",
IF(AND(M1217&lt;&gt;"",OR(K1217="",I1217="",L1217="",O1215="")),"Preenchimento incompleto: validade do orçamento sem empresa e(ou) preço associados e(ou) fonte do preço e(ou) modalidade de cálculo associados - B07.03",
IF(AND(M1218&lt;&gt;"",OR(K1218="",I1218="",L1218="",O1215="")),"Preenchimento incompleto: validade do orçamento sem empresa e(ou) preço associados e(ou) fonte do preço e(ou) modalidade de cálculo associados - B07.04",
IF(AND(M1219&lt;&gt;"",OR(K1219="",I1219="",L1219="",O1215="")),"Preenchimento incompleto: validade do orçamento sem empresa e(ou) preço associados e(ou) fonte do preço e(ou) modalidade de cálculo associados - B07.05",
IF(O1215="","Preenchimento incompleto: modalidade de cálculo não informada - B08.01",
IF(V1215="Erro: há repetição de empresa de mídia especializada para o item sendo precificado - B09.01a05","Erro: há repetição de empresa de mídia especializada para o item sendo precificado - B09.01a05",
IF(W1215="Erro: há repetição de empresa de orçamento de empresa para o item sendo precificado - B10.01a05","Erro: há repetição de empresa de orçamento de empresa para o item sendo precificado - B10.01a05",
IF(X1215="Erro: a fonte de preços informada é incompatível com compras governamentais - B11.01a05","Erro: a fonte de preços informada é incompatível com compras governamentais - B11.01a05",
IF(Y1215="Erro: a fonte de preços informada é incompatível com compras governamentais - B12.01a05","Erro: a fonte de preços informada é incompatível com compras governamentais - B12.01a05",
IF(Z1215="Erro: há linhas sendo puladas - B13.01a04","Erro: há linhas sendo puladas - B13.01a04",
IF(AA1215="Erro: há linhas sendo puladas - B14.01a05","Erro: há linhas sendo puladas - B14.01a05",
IF(AB1215="Erro: há linhas sendo puladas - B15.01a05","Erro: há linhas sendo puladas - B15.01a05",
IF(AC1215="Erro: há linhas sendo puladas - B16.01a05","Erro: há linhas sendo puladas - B16.01a05",
IF(AND(P1215&lt;&gt;"",P1215=0),"Preenchimento incompleto: número de propostas válidas igual a zero - B17.01",
"Preenchimento correto"))))))))))))))))))))))))))))))))))</f>
        <v/>
      </c>
      <c r="U1215" s="23"/>
      <c r="V1215" s="121" t="str">
        <f t="shared" ref="V1215" si="4321" xml:space="preserve">
IF(COUNTIFS(I1215:I1219,I1215,L1215:L1219,"=Mídia especializada")&gt;1,"Erro: há repetição de empresa de mídia especializada para o item sendo precificado - B09.01a05",
IF(COUNTIFS(I1215:I1219,I1216,L1215:L1219,"=Mídia especializada")&gt;1,"Erro: há repetição de empresa de mídia especializada para o item sendo precificado - B09.01a05",
IF(COUNTIFS(I1215:I1219,I1217,L1215:L1219,"=Mídia especializada")&gt;1,"Erro: há repetição de empresa de mídia especializada para o item sendo precificado - B09.01a05",
IF(COUNTIFS(I1215:I1219,I1218,L1215:L1219,"=Mídia especializada")&gt;1,"Erro: há repetição de empresa de mídia especializada para o item sendo precificado - B09.01a05",
IF(COUNTIFS(I1215:I1219,I1219,L1215:L1219,"=Mídia especializada")&gt;1,"Erro: há repetição de empresa de mídia especializada para o item sendo precificado - B09.01a05",
"***")))))</f>
        <v>***</v>
      </c>
      <c r="W1215" s="119" t="str">
        <f t="shared" ref="W1215" si="4322" xml:space="preserve">
IF(COUNTIFS(I1215:I1219,I1215,L1215:L1219,"=Orçamento de empresa")&gt;1,"Erro: há repetição de empresa de orçamento de empresa para o item sendo precificado - B10.01a05",
IF(COUNTIFS(I1215:I1219,I1216,L1215:L1219,"=Orçamento de empresa")&gt;1,"Erro: há repetição de empresa de orçamento de empresa para o item sendo precificado - B10.01a05",
IF(COUNTIFS(I1215:I1219,I1217,L1215:L1219,"=Orçamento de empresa")&gt;1,"Erro: há repetição de empresa de orçamento de empresa para o item sendo precificado - B10.01a05",
IF(COUNTIFS(I1215:I1219,I1218,L1215:L1219,"=Orçamento de empresa")&gt;1,"Erro: há repetição de empresa de orçamento de empresa para o item sendo precificado - B10.01a05",
IF(COUNTIFS(I1215:I1219,I1219,L1215:L1219,"=Orçamento de empresa")&gt;1,"Erro: há repetição de empresa de orçamento de empresa para o item sendo precificado - B10.01a05",
"***")))))</f>
        <v>***</v>
      </c>
      <c r="X1215" s="119" t="str">
        <f t="shared" ref="X1215" si="4323" xml:space="preserve">
IF(AND(I1215="Compras governamentais",K1215&lt;&gt;"",L1215="Orçamento de empresa"),"Erro: a fonte de preços informada é incompatível com compras governamentais - B11.01a05",
IF(AND(I1216="Compras governamentais",K1216&lt;&gt;"",L1216="Orçamento de empresa"),"Erro: a fonte de preços informada é incompatível com compras governamentais - B11.01a05",
IF(AND(I1217="Compras governamentais",K1217&lt;&gt;"",L1217="Orçamento de empresa"),"Erro: a fonte de preços informada é incompatível com compras governamentais - B11.01a05",
IF(AND(I1218="Compras governamentais",K1218&lt;&gt;"",L1218="Orçamento de empresa"),"Erro: a fonte de preços informada é incompatível com compras governamentais - B11.01a05",
IF(AND(I1219="Compras governamentais",K1219&lt;&gt;"",L1219="Orçamento de empresa"),"Erro: a fonte de preços informada é incompatível com compras governamentais - B11.01a05",
"***")))))</f>
        <v>***</v>
      </c>
      <c r="Y1215" s="119" t="str">
        <f t="shared" ref="Y1215" si="4324" xml:space="preserve">
IF(AND(I1215="Compras governamentais",K1215&lt;&gt;"",L1215="Mídia especializada"),"Erro: a fonte de preços informada é incompatível com compras governamentais - B12.01a05",
IF(AND(I1216="Compras governamentais",K1216&lt;&gt;"",L1216="Mídia especializada"),"Erro: a fonte de preços informada é incompatível com compras governamentais - B12.01a05",
IF(AND(I1217="Compras governamentais",K1217&lt;&gt;"",L1217="Mídia especializada"),"Erro: a fonte de preços informada é incompatível com compras governamentais - B12.01a05",
IF(AND(I1218="Compras governamentais",K1218&lt;&gt;"",L1218="Mídia especializada"),"Erro: a fonte de preços informada é incompatível com compras governamentais - B12.01a05",
IF(AND(I1219="Compras governamentais",K1219&lt;&gt;"",L1219="Mídia especializada"),"Erro: a fonte de preços informada é incompatível com compras governamentais - B12.01a05",
"***")))))</f>
        <v>***</v>
      </c>
      <c r="Z1215" s="119" t="str">
        <f t="shared" ref="Z1215" si="4325" xml:space="preserve">
IF(AND(I1216&lt;&gt;"",OR(I1215="")),"Erro: há linhas sendo puladas - B13.01a04",
IF(AND(I1217&lt;&gt;"",OR(I1215="",I1216="")),"Erro: há linhas sendo puladas - B13.01a04",
IF(AND(I1218&lt;&gt;"",OR(I1215="",I1216="",I1217="")),"Erro: há linhas sendo puladas - B13.01a04",
IF(AND(I1219&lt;&gt;"",OR(I1215="",I1216="",I1217="",I1218="")),"Erro: há linhas sendo puladas - B13.01a04",
"***"))))</f>
        <v>***</v>
      </c>
      <c r="AA1215" s="119" t="str">
        <f t="shared" ref="AA1215" si="4326" xml:space="preserve">
IF(AND(K1216&lt;&gt;"",OR(K1215="")),"Erro: há linhas sendo puladas - B14.01a05",
IF(AND(K1217&lt;&gt;"",OR(K1215="",K1216="")),"Erro: há linhas sendo puladas - B14.01a05",
IF(AND(K1218&lt;&gt;"",OR(K1215="",K1216="",K1217="")),"Erro: há linhas sendo puladas - B14.01a05",
IF(AND(K1219&lt;&gt;"",OR(K1215="",K1216="",K1217="",K1218="")),"Erro: há linhas sendo puladas - B14.01a05",
"***"))))</f>
        <v>***</v>
      </c>
      <c r="AB1215" s="119" t="str">
        <f t="shared" ref="AB1215" si="4327" xml:space="preserve">
IF(AND(L1216&lt;&gt;"",OR(L1215="")),"Erro: há linhas sendo puladas - B15.01a05",
IF(AND(L1217&lt;&gt;"",OR(L1215="",L1216="")),"Erro: há linhas sendo puladas - B15.01a05",
IF(AND(L1218&lt;&gt;"",OR(L1215="",L1216="",L1217="")),"Erro: há linhas sendo puladas - B15.01a05",
IF(AND(L1219&lt;&gt;"",OR(L1215="",L1216="",L1217="",L1218="")),"Erro: há linhas sendo puladas - B15.01a05",
"***"))))</f>
        <v>***</v>
      </c>
      <c r="AC1215" s="119" t="str">
        <f t="shared" ref="AC1215" si="4328" xml:space="preserve">
IF(AND(M1216&lt;&gt;"",OR(M1215="")),"Erro: há linhas sendo puladas - B16.01a05",
IF(AND(M1217&lt;&gt;"",OR(M1215="",M1216="")),"Erro: há linhas sendo puladas - B16.01a05",
IF(AND(M1218&lt;&gt;"",OR(M1215="",M1216="",M1217="")),"Erro: há linhas sendo puladas - B16.01a05",
IF(AND(M1219&lt;&gt;"",OR(M1215="",M1216="",M1217="",M1218="")),"Erro: há linhas sendo puladas - B16.01a05",
"***"))))</f>
        <v>***</v>
      </c>
      <c r="AD1215" s="131" t="str">
        <f t="shared" ref="AD1215" si="4329" xml:space="preserve">
IF(T1215&lt;&gt;"Preenchimento correto","",
IF(K1215="","",
IF(M1215="Não válido","",
K1215)))</f>
        <v/>
      </c>
    </row>
    <row r="1216" spans="1:30" ht="15" customHeight="1">
      <c r="A1216" s="291"/>
      <c r="B1216" s="216"/>
      <c r="C1216" s="217"/>
      <c r="D1216" s="218"/>
      <c r="E1216" s="219"/>
      <c r="F1216" s="220"/>
      <c r="G1216" s="221"/>
      <c r="H1216" s="35">
        <v>2</v>
      </c>
      <c r="I1216" s="172"/>
      <c r="J1216" s="36" t="str">
        <f xml:space="preserve">
IF(I1216="","",
VLOOKUP(I1216,'BD EMPRES'!$B$8:$C$507,2,FALSE))</f>
        <v/>
      </c>
      <c r="K1216" s="178"/>
      <c r="L1216" s="179"/>
      <c r="M1216" s="179"/>
      <c r="N1216" s="180"/>
      <c r="O1216" s="223"/>
      <c r="P1216" s="228"/>
      <c r="Q1216" s="230"/>
      <c r="R1216" s="232"/>
      <c r="S1216" s="234"/>
      <c r="T1216" s="236"/>
      <c r="U1216" s="23"/>
      <c r="V1216" s="122"/>
      <c r="W1216" s="118"/>
      <c r="X1216" s="118"/>
      <c r="Y1216" s="118"/>
      <c r="Z1216" s="118"/>
      <c r="AA1216" s="118"/>
      <c r="AB1216" s="118"/>
      <c r="AC1216" s="118"/>
      <c r="AD1216" s="132" t="str">
        <f t="shared" ref="AD1216" si="4330" xml:space="preserve">
IF(T1215&lt;&gt;"Preenchimento correto","",
IF(K1216="","",
IF(M1216="Não válido","",
K1216)))</f>
        <v/>
      </c>
    </row>
    <row r="1217" spans="1:30" ht="15" customHeight="1">
      <c r="A1217" s="291"/>
      <c r="B1217" s="216"/>
      <c r="C1217" s="217"/>
      <c r="D1217" s="218"/>
      <c r="E1217" s="219"/>
      <c r="F1217" s="220"/>
      <c r="G1217" s="221"/>
      <c r="H1217" s="35">
        <v>3</v>
      </c>
      <c r="I1217" s="172"/>
      <c r="J1217" s="36" t="str">
        <f xml:space="preserve">
IF(I1217="","",
VLOOKUP(I1217,'BD EMPRES'!$B$8:$C$507,2,FALSE))</f>
        <v/>
      </c>
      <c r="K1217" s="178"/>
      <c r="L1217" s="179"/>
      <c r="M1217" s="179"/>
      <c r="N1217" s="180"/>
      <c r="O1217" s="223"/>
      <c r="P1217" s="228"/>
      <c r="Q1217" s="230"/>
      <c r="R1217" s="232"/>
      <c r="S1217" s="234"/>
      <c r="T1217" s="236"/>
      <c r="U1217" s="23"/>
      <c r="V1217" s="122"/>
      <c r="W1217" s="118"/>
      <c r="X1217" s="118"/>
      <c r="Y1217" s="118"/>
      <c r="Z1217" s="118"/>
      <c r="AA1217" s="118"/>
      <c r="AB1217" s="118"/>
      <c r="AC1217" s="118"/>
      <c r="AD1217" s="132" t="str">
        <f t="shared" ref="AD1217" si="4331" xml:space="preserve">
IF(T1215&lt;&gt;"Preenchimento correto","",
IF(K1217="","",
IF(M1217="Não válido","",
K1217)))</f>
        <v/>
      </c>
    </row>
    <row r="1218" spans="1:30" ht="15" customHeight="1">
      <c r="A1218" s="291"/>
      <c r="B1218" s="216"/>
      <c r="C1218" s="217"/>
      <c r="D1218" s="218"/>
      <c r="E1218" s="219"/>
      <c r="F1218" s="220"/>
      <c r="G1218" s="221"/>
      <c r="H1218" s="35">
        <v>4</v>
      </c>
      <c r="I1218" s="172"/>
      <c r="J1218" s="36" t="str">
        <f xml:space="preserve">
IF(I1218="","",
VLOOKUP(I1218,'BD EMPRES'!$B$8:$C$507,2,FALSE))</f>
        <v/>
      </c>
      <c r="K1218" s="178"/>
      <c r="L1218" s="179"/>
      <c r="M1218" s="179"/>
      <c r="N1218" s="180"/>
      <c r="O1218" s="223"/>
      <c r="P1218" s="228"/>
      <c r="Q1218" s="230"/>
      <c r="R1218" s="232"/>
      <c r="S1218" s="234"/>
      <c r="T1218" s="236"/>
      <c r="U1218" s="23"/>
      <c r="V1218" s="122"/>
      <c r="W1218" s="118"/>
      <c r="X1218" s="118"/>
      <c r="Y1218" s="118"/>
      <c r="Z1218" s="118"/>
      <c r="AA1218" s="118"/>
      <c r="AB1218" s="118"/>
      <c r="AC1218" s="118"/>
      <c r="AD1218" s="132" t="str">
        <f t="shared" ref="AD1218" si="4332" xml:space="preserve">
IF(T1215&lt;&gt;"Preenchimento correto","",
IF(K1218="","",
IF(M1218="Não válido","",
K1218)))</f>
        <v/>
      </c>
    </row>
    <row r="1219" spans="1:30" ht="15" customHeight="1">
      <c r="A1219" s="292"/>
      <c r="B1219" s="216"/>
      <c r="C1219" s="217"/>
      <c r="D1219" s="218"/>
      <c r="E1219" s="219"/>
      <c r="F1219" s="220"/>
      <c r="G1219" s="221"/>
      <c r="H1219" s="37">
        <v>5</v>
      </c>
      <c r="I1219" s="172"/>
      <c r="J1219" s="38" t="str">
        <f xml:space="preserve">
IF(I1219="","",
VLOOKUP(I1219,'BD EMPRES'!$B$8:$C$507,2,FALSE))</f>
        <v/>
      </c>
      <c r="K1219" s="183"/>
      <c r="L1219" s="181"/>
      <c r="M1219" s="181"/>
      <c r="N1219" s="182"/>
      <c r="O1219" s="224"/>
      <c r="P1219" s="228"/>
      <c r="Q1219" s="230"/>
      <c r="R1219" s="232"/>
      <c r="S1219" s="234"/>
      <c r="T1219" s="236"/>
      <c r="U1219" s="23"/>
      <c r="V1219" s="133"/>
      <c r="W1219" s="134"/>
      <c r="X1219" s="134"/>
      <c r="Y1219" s="134"/>
      <c r="Z1219" s="134"/>
      <c r="AA1219" s="134"/>
      <c r="AB1219" s="134"/>
      <c r="AC1219" s="134"/>
      <c r="AD1219" s="135" t="str">
        <f t="shared" ref="AD1219" si="4333" xml:space="preserve">
IF(T1215&gt;"Preenchimento correto","",
IF(K1219="","",
IF(M1219="Não válido","",
K1219)))</f>
        <v/>
      </c>
    </row>
    <row r="1220" spans="1:30" ht="15" customHeight="1">
      <c r="A1220" s="290"/>
      <c r="B1220" s="216" t="str">
        <f>IF(OR('BD ITEM'!$Q254&lt;&gt;"Preenchimento correto"),"",'BD ITEM'!B254)</f>
        <v/>
      </c>
      <c r="C1220" s="217" t="str">
        <f>IF(OR('BD ITEM'!$Q254&lt;&gt;"Preenchimento correto"),"",'BD ITEM'!C254)</f>
        <v/>
      </c>
      <c r="D1220" s="218" t="str">
        <f>IF(OR('BD ITEM'!$Q254&lt;&gt;"Preenchimento correto"),"",'BD ITEM'!D254)</f>
        <v/>
      </c>
      <c r="E1220" s="219" t="str">
        <f>IF(OR('BD ITEM'!$Q254&lt;&gt;"Preenchimento correto"),"",'BD ITEM'!J254)</f>
        <v/>
      </c>
      <c r="F1220" s="220" t="str">
        <f>IF(OR('BD ITEM'!$Q254&lt;&gt;"Preenchimento correto"),"",'BD ITEM'!K254)</f>
        <v/>
      </c>
      <c r="G1220" s="221" t="str">
        <f>IF(OR('BD ITEM'!$Q254&lt;&gt;"Preenchimento correto"),"",'BD ITEM'!L254)</f>
        <v/>
      </c>
      <c r="H1220" s="39">
        <v>1</v>
      </c>
      <c r="I1220" s="173"/>
      <c r="J1220" s="34" t="str">
        <f xml:space="preserve">
IF(I1220="","",
VLOOKUP(I1220,'BD EMPRES'!$B$8:$C$507,2,FALSE))</f>
        <v/>
      </c>
      <c r="K1220" s="175"/>
      <c r="L1220" s="176"/>
      <c r="M1220" s="176"/>
      <c r="N1220" s="177"/>
      <c r="O1220" s="222"/>
      <c r="P1220" s="228" t="str">
        <f t="shared" ref="P1220" si="4334" xml:space="preserve">
IF(AND(K1220="",K1221="",K1222="",K1223="",K1224=""),"",
COUNTIFS(K1220:K1224,"&lt;&gt;""",M1220:M1224,"=Válido"))</f>
        <v/>
      </c>
      <c r="Q1220" s="230" t="str">
        <f t="shared" ref="Q1220" si="4335" xml:space="preserve">
IF(T1220&lt;&gt;"Preenchimento correto","",
IF(P1220=1,0,
IF(P1220=0,"",
IF(P1220="","",
ROUND(_xlfn.STDEV.S(AD1220:AD1224)/AVERAGE(AD1220:AD1224),4)))))</f>
        <v/>
      </c>
      <c r="R1220" s="232" t="str">
        <f t="shared" ref="R1220" si="4336" xml:space="preserve">
IF(T1220&lt;&gt;"Preenchimento correto","",
IF(P1220="","",
IF(P1220=0,"",
IF(O1220="","",
IF(O1220="Menor valor",MIN(AD1220:AD1224),
IF(AND(O1220="Tend. central",Q1220&lt;=0.25),ROUND(AVERAGE(AD1220:AD1224),2),
IF(AND(O1220="Tend. central",Q1220&gt;0.25),ROUND(MEDIAN(AD1220:AD1224),2))))))))</f>
        <v/>
      </c>
      <c r="S1220" s="234" t="str">
        <f t="shared" ref="S1220" si="4337" xml:space="preserve">
IF(T1220&lt;&gt;"Preenchimento correto","",
IF(O1220="","",
IF(P1220="","",
IF(P1220=0,"",
IF(OR(G1220="",R1220=""),"",
G1220*R1220)))))</f>
        <v/>
      </c>
      <c r="T1220" s="236" t="str">
        <f t="shared" ref="T1220" si="4338" xml:space="preserve">
IF(AND(A1220="",B1220="",I1220="",I1221="",I1222="",I1223="",I1224="",K1220="",K1221="",K1222="",K1223="",K1224="",L1220="",L1221="",L1222="",L1223="",L1224="",M1220="",M1221="",M1222="",M1223="",M1224="",O1220=""),"",
IF(A1220="","Preenchimento incompleto: falta informar o ID SEC - B01.01",
IF(AND(A1220&lt;&gt;"",B1220&lt;&gt;"",I1220="",I1221="",I1222="",I1223="",I1224="",K1220="",K1221="",K1222="",K1223="",K1224="",L1220="",L1221="",L1222="",L1223="",L1224="",M1220="",M1221="",M1222="",M1223="",M1224="",O1220=""),"Preenchimento incompleto: item sem nenhuma informação de empresa e preço e fonte de preço e validade do orçamento e modalidade de cálculo - B02.01",
IF(AND(B1220="",OR(I1220&lt;&gt;"",I1221&lt;&gt;"",I1222&lt;&gt;"",I1223&lt;&gt;"",I1224&lt;&gt;"",K1220&lt;&gt;"",K1221&lt;&gt;"",K1222&lt;&gt;"",K1223&lt;&gt;"",K1224&lt;&gt;"",L1220&lt;&gt;"",L1221&lt;&gt;"",L1222&lt;&gt;"",L1223&lt;&gt;"",L1224&lt;&gt;"",M1220&lt;&gt;"",M1221&lt;&gt;"",M1222&lt;&gt;"",M1223&lt;&gt;"",M1224&lt;&gt;"",O1220&lt;&gt;"")),"Erro: há empresa(s) e/ou preço(s) e/ou fonte(s) de preço e/ou validade(s) do orçamento e/ou modalidade de cálculo informados para item inexistente - B03.01",
IF(AND(I1220&lt;&gt;"",OR(K1220="",L1220="",M1220="",O1220="")),"Preenchimento incompleto: empresa sem preço e(ou) fonte de preço e(ou) validade do orçamento e(ou) modalidade de cálculo associados - B04.01",
IF(AND(I1221&lt;&gt;"",OR(K1221="",L1221="",M1221="",O1220="")),"Preenchimento incompleto: empresa sem preço e(ou) fonte de preço e(ou) validade do orçamento e(ou) modalidade de cálculo associados - B04.02",
IF(AND(I1222&lt;&gt;"",OR(K1222="",L1222="",M1222="",O1220="")),"Preenchimento incompleto: empresa sem preço e(ou) fonte de preço e(ou) validade do orçamento e(ou) modalidade de cálculo associados - B04.03",
IF(AND(I1223&lt;&gt;"",OR(K1223="",L1223="",M1223="",O1220="")),"Preenchimento incompleto: empresa sem preço e(ou) fonte de preço e(ou) validade do orçamento e(ou) modalidade de cálculo associados - B04.04",
IF(AND(I1224&lt;&gt;"",OR(K1224="",L1224="",M1224="",O1220="")),"Preenchimento incompleto: empresa sem preço e(ou) fonte de preço e(ou) validade do orçamento e(ou) modalidade de cálculo associados - B04.05",
IF(AND(K1220&lt;&gt;"",OR(I1220="",L1220="",M1220="",O1220="")),"Preenchimento incompleto: preço sem empresa e(ou) fonte do preço associados e(ou) validade do orçamento e(ou) modalidade de cálculo associados - B05.01",
IF(AND(K1221&lt;&gt;"",OR(I1221="",L1221="",M1221="",O1220="")),"Preenchimento incompleto: preço sem empresa e(ou) fonte do preço associados e(ou) validade do orçamento e(ou) modalidade de cálculo associados - B05.02",
IF(AND(K1222&lt;&gt;"",OR(I1222="",L1222="",M1222="",O1220="")),"Preenchimento incompleto: preço sem empresa e(ou) fonte do preço associados e(ou) validade do orçamento e(ou) modalidade de cálculo associados - B05.03",
IF(AND(K1223&lt;&gt;"",OR(I1223="",L1223="",M1223="",O1220="")),"Preenchimento incompleto: preço sem empresa e(ou) fonte do preço associados e(ou) validade do orçamento e(ou) modalidade de cálculo associados - B05.04",
IF(AND(K1224&lt;&gt;"",OR(I1224="",L1224="",M1224="",O1220="")),"Preenchimento incompleto: preço sem empresa e(ou) fonte do preço associados e(ou) validade do orçamento e(ou) modalidade de cálculo associados - B05.05",
IF(AND(L1220&lt;&gt;"",OR(K1220="",I1220="",M1220="",O1220="")),"Preenchimento incompleto: fonte do preço sem empresa e(ou) preço associados e(ou) validade do orçamento e(ou) modalidade de cálculo associados - B06.01",
IF(AND(L1221&lt;&gt;"",OR(K1221="",I1221="",M1221="",O1220="")),"Preenchimento incompleto: fonte do preço sem empresa e(ou) preço associados e(ou) validade do orçamento e(ou) modalidade de cálculo associados - B06.02",
IF(AND(L1222&lt;&gt;"",OR(K1222="",I1222="",M1222="",O1220="")),"Preenchimento incompleto: fonte do preço sem empresa e(ou) preço associados e(ou) validade do orçamento e(ou) modalidade de cálculo associados - B06.03",
IF(AND(L1223&lt;&gt;"",OR(K1223="",I1223="",M1223="",O1220="")),"Preenchimento incompleto: fonte do preço sem empresa e(ou) preço associados e(ou) validade do orçamento e(ou) modalidade de cálculo associados - B06.04",
IF(AND(L1224&lt;&gt;"",OR(K1224="",I1224="",M1224="",O1220="")),"Preenchimento incompleto: fonte do preço sem empresa e(ou) preço associados e(ou) validade do orçamento e(ou) modalidade de cálculo associados - B06.05",
IF(AND(M1220&lt;&gt;"",OR(K1220="",I1220="",L1220="",O1220="")),"Preenchimento incompleto: validade do orçamento sem empresa e(ou) preço associados e(ou) fonte do preço e(ou) modalidade de cálculo associados - B07.01",
IF(AND(M1221&lt;&gt;"",OR(K1221="",I1221="",L1221="",O1220="")),"Preenchimento incompleto: validade do orçamento sem empresa e(ou) preço associados e(ou) fonte do preço e(ou) modalidade de cálculo associados - B07.02",
IF(AND(M1222&lt;&gt;"",OR(K1222="",I1222="",L1222="",O1220="")),"Preenchimento incompleto: validade do orçamento sem empresa e(ou) preço associados e(ou) fonte do preço e(ou) modalidade de cálculo associados - B07.03",
IF(AND(M1223&lt;&gt;"",OR(K1223="",I1223="",L1223="",O1220="")),"Preenchimento incompleto: validade do orçamento sem empresa e(ou) preço associados e(ou) fonte do preço e(ou) modalidade de cálculo associados - B07.04",
IF(AND(M1224&lt;&gt;"",OR(K1224="",I1224="",L1224="",O1220="")),"Preenchimento incompleto: validade do orçamento sem empresa e(ou) preço associados e(ou) fonte do preço e(ou) modalidade de cálculo associados - B07.05",
IF(O1220="","Preenchimento incompleto: modalidade de cálculo não informada - B08.01",
IF(V1220="Erro: há repetição de empresa de mídia especializada para o item sendo precificado - B09.01a05","Erro: há repetição de empresa de mídia especializada para o item sendo precificado - B09.01a05",
IF(W1220="Erro: há repetição de empresa de orçamento de empresa para o item sendo precificado - B10.01a05","Erro: há repetição de empresa de orçamento de empresa para o item sendo precificado - B10.01a05",
IF(X1220="Erro: a fonte de preços informada é incompatível com compras governamentais - B11.01a05","Erro: a fonte de preços informada é incompatível com compras governamentais - B11.01a05",
IF(Y1220="Erro: a fonte de preços informada é incompatível com compras governamentais - B12.01a05","Erro: a fonte de preços informada é incompatível com compras governamentais - B12.01a05",
IF(Z1220="Erro: há linhas sendo puladas - B13.01a04","Erro: há linhas sendo puladas - B13.01a04",
IF(AA1220="Erro: há linhas sendo puladas - B14.01a05","Erro: há linhas sendo puladas - B14.01a05",
IF(AB1220="Erro: há linhas sendo puladas - B15.01a05","Erro: há linhas sendo puladas - B15.01a05",
IF(AC1220="Erro: há linhas sendo puladas - B16.01a05","Erro: há linhas sendo puladas - B16.01a05",
IF(AND(P1220&lt;&gt;"",P1220=0),"Preenchimento incompleto: número de propostas válidas igual a zero - B17.01",
"Preenchimento correto"))))))))))))))))))))))))))))))))))</f>
        <v/>
      </c>
      <c r="U1220" s="23"/>
      <c r="V1220" s="121" t="str">
        <f t="shared" ref="V1220" si="4339" xml:space="preserve">
IF(COUNTIFS(I1220:I1224,I1220,L1220:L1224,"=Mídia especializada")&gt;1,"Erro: há repetição de empresa de mídia especializada para o item sendo precificado - B09.01a05",
IF(COUNTIFS(I1220:I1224,I1221,L1220:L1224,"=Mídia especializada")&gt;1,"Erro: há repetição de empresa de mídia especializada para o item sendo precificado - B09.01a05",
IF(COUNTIFS(I1220:I1224,I1222,L1220:L1224,"=Mídia especializada")&gt;1,"Erro: há repetição de empresa de mídia especializada para o item sendo precificado - B09.01a05",
IF(COUNTIFS(I1220:I1224,I1223,L1220:L1224,"=Mídia especializada")&gt;1,"Erro: há repetição de empresa de mídia especializada para o item sendo precificado - B09.01a05",
IF(COUNTIFS(I1220:I1224,I1224,L1220:L1224,"=Mídia especializada")&gt;1,"Erro: há repetição de empresa de mídia especializada para o item sendo precificado - B09.01a05",
"***")))))</f>
        <v>***</v>
      </c>
      <c r="W1220" s="119" t="str">
        <f t="shared" ref="W1220" si="4340" xml:space="preserve">
IF(COUNTIFS(I1220:I1224,I1220,L1220:L1224,"=Orçamento de empresa")&gt;1,"Erro: há repetição de empresa de orçamento de empresa para o item sendo precificado - B10.01a05",
IF(COUNTIFS(I1220:I1224,I1221,L1220:L1224,"=Orçamento de empresa")&gt;1,"Erro: há repetição de empresa de orçamento de empresa para o item sendo precificado - B10.01a05",
IF(COUNTIFS(I1220:I1224,I1222,L1220:L1224,"=Orçamento de empresa")&gt;1,"Erro: há repetição de empresa de orçamento de empresa para o item sendo precificado - B10.01a05",
IF(COUNTIFS(I1220:I1224,I1223,L1220:L1224,"=Orçamento de empresa")&gt;1,"Erro: há repetição de empresa de orçamento de empresa para o item sendo precificado - B10.01a05",
IF(COUNTIFS(I1220:I1224,I1224,L1220:L1224,"=Orçamento de empresa")&gt;1,"Erro: há repetição de empresa de orçamento de empresa para o item sendo precificado - B10.01a05",
"***")))))</f>
        <v>***</v>
      </c>
      <c r="X1220" s="119" t="str">
        <f t="shared" ref="X1220" si="4341" xml:space="preserve">
IF(AND(I1220="Compras governamentais",K1220&lt;&gt;"",L1220="Orçamento de empresa"),"Erro: a fonte de preços informada é incompatível com compras governamentais - B11.01a05",
IF(AND(I1221="Compras governamentais",K1221&lt;&gt;"",L1221="Orçamento de empresa"),"Erro: a fonte de preços informada é incompatível com compras governamentais - B11.01a05",
IF(AND(I1222="Compras governamentais",K1222&lt;&gt;"",L1222="Orçamento de empresa"),"Erro: a fonte de preços informada é incompatível com compras governamentais - B11.01a05",
IF(AND(I1223="Compras governamentais",K1223&lt;&gt;"",L1223="Orçamento de empresa"),"Erro: a fonte de preços informada é incompatível com compras governamentais - B11.01a05",
IF(AND(I1224="Compras governamentais",K1224&lt;&gt;"",L1224="Orçamento de empresa"),"Erro: a fonte de preços informada é incompatível com compras governamentais - B11.01a05",
"***")))))</f>
        <v>***</v>
      </c>
      <c r="Y1220" s="119" t="str">
        <f t="shared" ref="Y1220" si="4342" xml:space="preserve">
IF(AND(I1220="Compras governamentais",K1220&lt;&gt;"",L1220="Mídia especializada"),"Erro: a fonte de preços informada é incompatível com compras governamentais - B12.01a05",
IF(AND(I1221="Compras governamentais",K1221&lt;&gt;"",L1221="Mídia especializada"),"Erro: a fonte de preços informada é incompatível com compras governamentais - B12.01a05",
IF(AND(I1222="Compras governamentais",K1222&lt;&gt;"",L1222="Mídia especializada"),"Erro: a fonte de preços informada é incompatível com compras governamentais - B12.01a05",
IF(AND(I1223="Compras governamentais",K1223&lt;&gt;"",L1223="Mídia especializada"),"Erro: a fonte de preços informada é incompatível com compras governamentais - B12.01a05",
IF(AND(I1224="Compras governamentais",K1224&lt;&gt;"",L1224="Mídia especializada"),"Erro: a fonte de preços informada é incompatível com compras governamentais - B12.01a05",
"***")))))</f>
        <v>***</v>
      </c>
      <c r="Z1220" s="119" t="str">
        <f t="shared" ref="Z1220" si="4343" xml:space="preserve">
IF(AND(I1221&lt;&gt;"",OR(I1220="")),"Erro: há linhas sendo puladas - B13.01a04",
IF(AND(I1222&lt;&gt;"",OR(I1220="",I1221="")),"Erro: há linhas sendo puladas - B13.01a04",
IF(AND(I1223&lt;&gt;"",OR(I1220="",I1221="",I1222="")),"Erro: há linhas sendo puladas - B13.01a04",
IF(AND(I1224&lt;&gt;"",OR(I1220="",I1221="",I1222="",I1223="")),"Erro: há linhas sendo puladas - B13.01a04",
"***"))))</f>
        <v>***</v>
      </c>
      <c r="AA1220" s="119" t="str">
        <f t="shared" ref="AA1220" si="4344" xml:space="preserve">
IF(AND(K1221&lt;&gt;"",OR(K1220="")),"Erro: há linhas sendo puladas - B14.01a05",
IF(AND(K1222&lt;&gt;"",OR(K1220="",K1221="")),"Erro: há linhas sendo puladas - B14.01a05",
IF(AND(K1223&lt;&gt;"",OR(K1220="",K1221="",K1222="")),"Erro: há linhas sendo puladas - B14.01a05",
IF(AND(K1224&lt;&gt;"",OR(K1220="",K1221="",K1222="",K1223="")),"Erro: há linhas sendo puladas - B14.01a05",
"***"))))</f>
        <v>***</v>
      </c>
      <c r="AB1220" s="119" t="str">
        <f t="shared" ref="AB1220" si="4345" xml:space="preserve">
IF(AND(L1221&lt;&gt;"",OR(L1220="")),"Erro: há linhas sendo puladas - B15.01a05",
IF(AND(L1222&lt;&gt;"",OR(L1220="",L1221="")),"Erro: há linhas sendo puladas - B15.01a05",
IF(AND(L1223&lt;&gt;"",OR(L1220="",L1221="",L1222="")),"Erro: há linhas sendo puladas - B15.01a05",
IF(AND(L1224&lt;&gt;"",OR(L1220="",L1221="",L1222="",L1223="")),"Erro: há linhas sendo puladas - B15.01a05",
"***"))))</f>
        <v>***</v>
      </c>
      <c r="AC1220" s="119" t="str">
        <f t="shared" ref="AC1220" si="4346" xml:space="preserve">
IF(AND(M1221&lt;&gt;"",OR(M1220="")),"Erro: há linhas sendo puladas - B16.01a05",
IF(AND(M1222&lt;&gt;"",OR(M1220="",M1221="")),"Erro: há linhas sendo puladas - B16.01a05",
IF(AND(M1223&lt;&gt;"",OR(M1220="",M1221="",M1222="")),"Erro: há linhas sendo puladas - B16.01a05",
IF(AND(M1224&lt;&gt;"",OR(M1220="",M1221="",M1222="",M1223="")),"Erro: há linhas sendo puladas - B16.01a05",
"***"))))</f>
        <v>***</v>
      </c>
      <c r="AD1220" s="131" t="str">
        <f t="shared" ref="AD1220" si="4347" xml:space="preserve">
IF(T1220&lt;&gt;"Preenchimento correto","",
IF(K1220="","",
IF(M1220="Não válido","",
K1220)))</f>
        <v/>
      </c>
    </row>
    <row r="1221" spans="1:30" ht="15" customHeight="1">
      <c r="A1221" s="291"/>
      <c r="B1221" s="216"/>
      <c r="C1221" s="217"/>
      <c r="D1221" s="218"/>
      <c r="E1221" s="219"/>
      <c r="F1221" s="220"/>
      <c r="G1221" s="221"/>
      <c r="H1221" s="35">
        <v>2</v>
      </c>
      <c r="I1221" s="172"/>
      <c r="J1221" s="36" t="str">
        <f xml:space="preserve">
IF(I1221="","",
VLOOKUP(I1221,'BD EMPRES'!$B$8:$C$507,2,FALSE))</f>
        <v/>
      </c>
      <c r="K1221" s="178"/>
      <c r="L1221" s="179"/>
      <c r="M1221" s="179"/>
      <c r="N1221" s="180"/>
      <c r="O1221" s="223"/>
      <c r="P1221" s="228"/>
      <c r="Q1221" s="230"/>
      <c r="R1221" s="232"/>
      <c r="S1221" s="234"/>
      <c r="T1221" s="236"/>
      <c r="U1221" s="23"/>
      <c r="V1221" s="122"/>
      <c r="W1221" s="118"/>
      <c r="X1221" s="118"/>
      <c r="Y1221" s="118"/>
      <c r="Z1221" s="118"/>
      <c r="AA1221" s="118"/>
      <c r="AB1221" s="118"/>
      <c r="AC1221" s="118"/>
      <c r="AD1221" s="132" t="str">
        <f t="shared" ref="AD1221" si="4348" xml:space="preserve">
IF(T1220&lt;&gt;"Preenchimento correto","",
IF(K1221="","",
IF(M1221="Não válido","",
K1221)))</f>
        <v/>
      </c>
    </row>
    <row r="1222" spans="1:30" ht="15" customHeight="1">
      <c r="A1222" s="291"/>
      <c r="B1222" s="216"/>
      <c r="C1222" s="217"/>
      <c r="D1222" s="218"/>
      <c r="E1222" s="219"/>
      <c r="F1222" s="220"/>
      <c r="G1222" s="221"/>
      <c r="H1222" s="35">
        <v>3</v>
      </c>
      <c r="I1222" s="172"/>
      <c r="J1222" s="36" t="str">
        <f xml:space="preserve">
IF(I1222="","",
VLOOKUP(I1222,'BD EMPRES'!$B$8:$C$507,2,FALSE))</f>
        <v/>
      </c>
      <c r="K1222" s="178"/>
      <c r="L1222" s="179"/>
      <c r="M1222" s="179"/>
      <c r="N1222" s="180"/>
      <c r="O1222" s="223"/>
      <c r="P1222" s="228"/>
      <c r="Q1222" s="230"/>
      <c r="R1222" s="232"/>
      <c r="S1222" s="234"/>
      <c r="T1222" s="236"/>
      <c r="U1222" s="23"/>
      <c r="V1222" s="122"/>
      <c r="W1222" s="118"/>
      <c r="X1222" s="118"/>
      <c r="Y1222" s="118"/>
      <c r="Z1222" s="118"/>
      <c r="AA1222" s="118"/>
      <c r="AB1222" s="118"/>
      <c r="AC1222" s="118"/>
      <c r="AD1222" s="132" t="str">
        <f t="shared" ref="AD1222" si="4349" xml:space="preserve">
IF(T1220&lt;&gt;"Preenchimento correto","",
IF(K1222="","",
IF(M1222="Não válido","",
K1222)))</f>
        <v/>
      </c>
    </row>
    <row r="1223" spans="1:30" ht="15" customHeight="1">
      <c r="A1223" s="291"/>
      <c r="B1223" s="216"/>
      <c r="C1223" s="217"/>
      <c r="D1223" s="218"/>
      <c r="E1223" s="219"/>
      <c r="F1223" s="220"/>
      <c r="G1223" s="221"/>
      <c r="H1223" s="35">
        <v>4</v>
      </c>
      <c r="I1223" s="172"/>
      <c r="J1223" s="36" t="str">
        <f xml:space="preserve">
IF(I1223="","",
VLOOKUP(I1223,'BD EMPRES'!$B$8:$C$507,2,FALSE))</f>
        <v/>
      </c>
      <c r="K1223" s="178"/>
      <c r="L1223" s="179"/>
      <c r="M1223" s="179"/>
      <c r="N1223" s="180"/>
      <c r="O1223" s="223"/>
      <c r="P1223" s="228"/>
      <c r="Q1223" s="230"/>
      <c r="R1223" s="232"/>
      <c r="S1223" s="234"/>
      <c r="T1223" s="236"/>
      <c r="U1223" s="23"/>
      <c r="V1223" s="122"/>
      <c r="W1223" s="118"/>
      <c r="X1223" s="118"/>
      <c r="Y1223" s="118"/>
      <c r="Z1223" s="118"/>
      <c r="AA1223" s="118"/>
      <c r="AB1223" s="118"/>
      <c r="AC1223" s="118"/>
      <c r="AD1223" s="132" t="str">
        <f t="shared" ref="AD1223" si="4350" xml:space="preserve">
IF(T1220&lt;&gt;"Preenchimento correto","",
IF(K1223="","",
IF(M1223="Não válido","",
K1223)))</f>
        <v/>
      </c>
    </row>
    <row r="1224" spans="1:30" ht="15" customHeight="1">
      <c r="A1224" s="292"/>
      <c r="B1224" s="216"/>
      <c r="C1224" s="217"/>
      <c r="D1224" s="218"/>
      <c r="E1224" s="219"/>
      <c r="F1224" s="220"/>
      <c r="G1224" s="221"/>
      <c r="H1224" s="37">
        <v>5</v>
      </c>
      <c r="I1224" s="172"/>
      <c r="J1224" s="38" t="str">
        <f xml:space="preserve">
IF(I1224="","",
VLOOKUP(I1224,'BD EMPRES'!$B$8:$C$507,2,FALSE))</f>
        <v/>
      </c>
      <c r="K1224" s="183"/>
      <c r="L1224" s="181"/>
      <c r="M1224" s="181"/>
      <c r="N1224" s="182"/>
      <c r="O1224" s="224"/>
      <c r="P1224" s="228"/>
      <c r="Q1224" s="230"/>
      <c r="R1224" s="232"/>
      <c r="S1224" s="234"/>
      <c r="T1224" s="236"/>
      <c r="U1224" s="23"/>
      <c r="V1224" s="133"/>
      <c r="W1224" s="134"/>
      <c r="X1224" s="134"/>
      <c r="Y1224" s="134"/>
      <c r="Z1224" s="134"/>
      <c r="AA1224" s="134"/>
      <c r="AB1224" s="134"/>
      <c r="AC1224" s="134"/>
      <c r="AD1224" s="135" t="str">
        <f t="shared" ref="AD1224" si="4351" xml:space="preserve">
IF(T1220&gt;"Preenchimento correto","",
IF(K1224="","",
IF(M1224="Não válido","",
K1224)))</f>
        <v/>
      </c>
    </row>
    <row r="1225" spans="1:30" ht="15" customHeight="1">
      <c r="A1225" s="290"/>
      <c r="B1225" s="216" t="str">
        <f>IF(OR('BD ITEM'!$Q255&lt;&gt;"Preenchimento correto"),"",'BD ITEM'!B255)</f>
        <v/>
      </c>
      <c r="C1225" s="217" t="str">
        <f>IF(OR('BD ITEM'!$Q255&lt;&gt;"Preenchimento correto"),"",'BD ITEM'!C255)</f>
        <v/>
      </c>
      <c r="D1225" s="218" t="str">
        <f>IF(OR('BD ITEM'!$Q255&lt;&gt;"Preenchimento correto"),"",'BD ITEM'!D255)</f>
        <v/>
      </c>
      <c r="E1225" s="219" t="str">
        <f>IF(OR('BD ITEM'!$Q255&lt;&gt;"Preenchimento correto"),"",'BD ITEM'!J255)</f>
        <v/>
      </c>
      <c r="F1225" s="220" t="str">
        <f>IF(OR('BD ITEM'!$Q255&lt;&gt;"Preenchimento correto"),"",'BD ITEM'!K255)</f>
        <v/>
      </c>
      <c r="G1225" s="221" t="str">
        <f>IF(OR('BD ITEM'!$Q255&lt;&gt;"Preenchimento correto"),"",'BD ITEM'!L255)</f>
        <v/>
      </c>
      <c r="H1225" s="39">
        <v>1</v>
      </c>
      <c r="I1225" s="173"/>
      <c r="J1225" s="34" t="str">
        <f xml:space="preserve">
IF(I1225="","",
VLOOKUP(I1225,'BD EMPRES'!$B$8:$C$507,2,FALSE))</f>
        <v/>
      </c>
      <c r="K1225" s="175"/>
      <c r="L1225" s="176"/>
      <c r="M1225" s="176"/>
      <c r="N1225" s="177"/>
      <c r="O1225" s="222"/>
      <c r="P1225" s="228" t="str">
        <f t="shared" ref="P1225" si="4352" xml:space="preserve">
IF(AND(K1225="",K1226="",K1227="",K1228="",K1229=""),"",
COUNTIFS(K1225:K1229,"&lt;&gt;""",M1225:M1229,"=Válido"))</f>
        <v/>
      </c>
      <c r="Q1225" s="230" t="str">
        <f t="shared" ref="Q1225" si="4353" xml:space="preserve">
IF(T1225&lt;&gt;"Preenchimento correto","",
IF(P1225=1,0,
IF(P1225=0,"",
IF(P1225="","",
ROUND(_xlfn.STDEV.S(AD1225:AD1229)/AVERAGE(AD1225:AD1229),4)))))</f>
        <v/>
      </c>
      <c r="R1225" s="232" t="str">
        <f t="shared" ref="R1225" si="4354" xml:space="preserve">
IF(T1225&lt;&gt;"Preenchimento correto","",
IF(P1225="","",
IF(P1225=0,"",
IF(O1225="","",
IF(O1225="Menor valor",MIN(AD1225:AD1229),
IF(AND(O1225="Tend. central",Q1225&lt;=0.25),ROUND(AVERAGE(AD1225:AD1229),2),
IF(AND(O1225="Tend. central",Q1225&gt;0.25),ROUND(MEDIAN(AD1225:AD1229),2))))))))</f>
        <v/>
      </c>
      <c r="S1225" s="234" t="str">
        <f t="shared" ref="S1225" si="4355" xml:space="preserve">
IF(T1225&lt;&gt;"Preenchimento correto","",
IF(O1225="","",
IF(P1225="","",
IF(P1225=0,"",
IF(OR(G1225="",R1225=""),"",
G1225*R1225)))))</f>
        <v/>
      </c>
      <c r="T1225" s="236" t="str">
        <f t="shared" ref="T1225" si="4356" xml:space="preserve">
IF(AND(A1225="",B1225="",I1225="",I1226="",I1227="",I1228="",I1229="",K1225="",K1226="",K1227="",K1228="",K1229="",L1225="",L1226="",L1227="",L1228="",L1229="",M1225="",M1226="",M1227="",M1228="",M1229="",O1225=""),"",
IF(A1225="","Preenchimento incompleto: falta informar o ID SEC - B01.01",
IF(AND(A1225&lt;&gt;"",B1225&lt;&gt;"",I1225="",I1226="",I1227="",I1228="",I1229="",K1225="",K1226="",K1227="",K1228="",K1229="",L1225="",L1226="",L1227="",L1228="",L1229="",M1225="",M1226="",M1227="",M1228="",M1229="",O1225=""),"Preenchimento incompleto: item sem nenhuma informação de empresa e preço e fonte de preço e validade do orçamento e modalidade de cálculo - B02.01",
IF(AND(B1225="",OR(I1225&lt;&gt;"",I1226&lt;&gt;"",I1227&lt;&gt;"",I1228&lt;&gt;"",I1229&lt;&gt;"",K1225&lt;&gt;"",K1226&lt;&gt;"",K1227&lt;&gt;"",K1228&lt;&gt;"",K1229&lt;&gt;"",L1225&lt;&gt;"",L1226&lt;&gt;"",L1227&lt;&gt;"",L1228&lt;&gt;"",L1229&lt;&gt;"",M1225&lt;&gt;"",M1226&lt;&gt;"",M1227&lt;&gt;"",M1228&lt;&gt;"",M1229&lt;&gt;"",O1225&lt;&gt;"")),"Erro: há empresa(s) e/ou preço(s) e/ou fonte(s) de preço e/ou validade(s) do orçamento e/ou modalidade de cálculo informados para item inexistente - B03.01",
IF(AND(I1225&lt;&gt;"",OR(K1225="",L1225="",M1225="",O1225="")),"Preenchimento incompleto: empresa sem preço e(ou) fonte de preço e(ou) validade do orçamento e(ou) modalidade de cálculo associados - B04.01",
IF(AND(I1226&lt;&gt;"",OR(K1226="",L1226="",M1226="",O1225="")),"Preenchimento incompleto: empresa sem preço e(ou) fonte de preço e(ou) validade do orçamento e(ou) modalidade de cálculo associados - B04.02",
IF(AND(I1227&lt;&gt;"",OR(K1227="",L1227="",M1227="",O1225="")),"Preenchimento incompleto: empresa sem preço e(ou) fonte de preço e(ou) validade do orçamento e(ou) modalidade de cálculo associados - B04.03",
IF(AND(I1228&lt;&gt;"",OR(K1228="",L1228="",M1228="",O1225="")),"Preenchimento incompleto: empresa sem preço e(ou) fonte de preço e(ou) validade do orçamento e(ou) modalidade de cálculo associados - B04.04",
IF(AND(I1229&lt;&gt;"",OR(K1229="",L1229="",M1229="",O1225="")),"Preenchimento incompleto: empresa sem preço e(ou) fonte de preço e(ou) validade do orçamento e(ou) modalidade de cálculo associados - B04.05",
IF(AND(K1225&lt;&gt;"",OR(I1225="",L1225="",M1225="",O1225="")),"Preenchimento incompleto: preço sem empresa e(ou) fonte do preço associados e(ou) validade do orçamento e(ou) modalidade de cálculo associados - B05.01",
IF(AND(K1226&lt;&gt;"",OR(I1226="",L1226="",M1226="",O1225="")),"Preenchimento incompleto: preço sem empresa e(ou) fonte do preço associados e(ou) validade do orçamento e(ou) modalidade de cálculo associados - B05.02",
IF(AND(K1227&lt;&gt;"",OR(I1227="",L1227="",M1227="",O1225="")),"Preenchimento incompleto: preço sem empresa e(ou) fonte do preço associados e(ou) validade do orçamento e(ou) modalidade de cálculo associados - B05.03",
IF(AND(K1228&lt;&gt;"",OR(I1228="",L1228="",M1228="",O1225="")),"Preenchimento incompleto: preço sem empresa e(ou) fonte do preço associados e(ou) validade do orçamento e(ou) modalidade de cálculo associados - B05.04",
IF(AND(K1229&lt;&gt;"",OR(I1229="",L1229="",M1229="",O1225="")),"Preenchimento incompleto: preço sem empresa e(ou) fonte do preço associados e(ou) validade do orçamento e(ou) modalidade de cálculo associados - B05.05",
IF(AND(L1225&lt;&gt;"",OR(K1225="",I1225="",M1225="",O1225="")),"Preenchimento incompleto: fonte do preço sem empresa e(ou) preço associados e(ou) validade do orçamento e(ou) modalidade de cálculo associados - B06.01",
IF(AND(L1226&lt;&gt;"",OR(K1226="",I1226="",M1226="",O1225="")),"Preenchimento incompleto: fonte do preço sem empresa e(ou) preço associados e(ou) validade do orçamento e(ou) modalidade de cálculo associados - B06.02",
IF(AND(L1227&lt;&gt;"",OR(K1227="",I1227="",M1227="",O1225="")),"Preenchimento incompleto: fonte do preço sem empresa e(ou) preço associados e(ou) validade do orçamento e(ou) modalidade de cálculo associados - B06.03",
IF(AND(L1228&lt;&gt;"",OR(K1228="",I1228="",M1228="",O1225="")),"Preenchimento incompleto: fonte do preço sem empresa e(ou) preço associados e(ou) validade do orçamento e(ou) modalidade de cálculo associados - B06.04",
IF(AND(L1229&lt;&gt;"",OR(K1229="",I1229="",M1229="",O1225="")),"Preenchimento incompleto: fonte do preço sem empresa e(ou) preço associados e(ou) validade do orçamento e(ou) modalidade de cálculo associados - B06.05",
IF(AND(M1225&lt;&gt;"",OR(K1225="",I1225="",L1225="",O1225="")),"Preenchimento incompleto: validade do orçamento sem empresa e(ou) preço associados e(ou) fonte do preço e(ou) modalidade de cálculo associados - B07.01",
IF(AND(M1226&lt;&gt;"",OR(K1226="",I1226="",L1226="",O1225="")),"Preenchimento incompleto: validade do orçamento sem empresa e(ou) preço associados e(ou) fonte do preço e(ou) modalidade de cálculo associados - B07.02",
IF(AND(M1227&lt;&gt;"",OR(K1227="",I1227="",L1227="",O1225="")),"Preenchimento incompleto: validade do orçamento sem empresa e(ou) preço associados e(ou) fonte do preço e(ou) modalidade de cálculo associados - B07.03",
IF(AND(M1228&lt;&gt;"",OR(K1228="",I1228="",L1228="",O1225="")),"Preenchimento incompleto: validade do orçamento sem empresa e(ou) preço associados e(ou) fonte do preço e(ou) modalidade de cálculo associados - B07.04",
IF(AND(M1229&lt;&gt;"",OR(K1229="",I1229="",L1229="",O1225="")),"Preenchimento incompleto: validade do orçamento sem empresa e(ou) preço associados e(ou) fonte do preço e(ou) modalidade de cálculo associados - B07.05",
IF(O1225="","Preenchimento incompleto: modalidade de cálculo não informada - B08.01",
IF(V1225="Erro: há repetição de empresa de mídia especializada para o item sendo precificado - B09.01a05","Erro: há repetição de empresa de mídia especializada para o item sendo precificado - B09.01a05",
IF(W1225="Erro: há repetição de empresa de orçamento de empresa para o item sendo precificado - B10.01a05","Erro: há repetição de empresa de orçamento de empresa para o item sendo precificado - B10.01a05",
IF(X1225="Erro: a fonte de preços informada é incompatível com compras governamentais - B11.01a05","Erro: a fonte de preços informada é incompatível com compras governamentais - B11.01a05",
IF(Y1225="Erro: a fonte de preços informada é incompatível com compras governamentais - B12.01a05","Erro: a fonte de preços informada é incompatível com compras governamentais - B12.01a05",
IF(Z1225="Erro: há linhas sendo puladas - B13.01a04","Erro: há linhas sendo puladas - B13.01a04",
IF(AA1225="Erro: há linhas sendo puladas - B14.01a05","Erro: há linhas sendo puladas - B14.01a05",
IF(AB1225="Erro: há linhas sendo puladas - B15.01a05","Erro: há linhas sendo puladas - B15.01a05",
IF(AC1225="Erro: há linhas sendo puladas - B16.01a05","Erro: há linhas sendo puladas - B16.01a05",
IF(AND(P1225&lt;&gt;"",P1225=0),"Preenchimento incompleto: número de propostas válidas igual a zero - B17.01",
"Preenchimento correto"))))))))))))))))))))))))))))))))))</f>
        <v/>
      </c>
      <c r="U1225" s="23"/>
      <c r="V1225" s="121" t="str">
        <f t="shared" ref="V1225" si="4357" xml:space="preserve">
IF(COUNTIFS(I1225:I1229,I1225,L1225:L1229,"=Mídia especializada")&gt;1,"Erro: há repetição de empresa de mídia especializada para o item sendo precificado - B09.01a05",
IF(COUNTIFS(I1225:I1229,I1226,L1225:L1229,"=Mídia especializada")&gt;1,"Erro: há repetição de empresa de mídia especializada para o item sendo precificado - B09.01a05",
IF(COUNTIFS(I1225:I1229,I1227,L1225:L1229,"=Mídia especializada")&gt;1,"Erro: há repetição de empresa de mídia especializada para o item sendo precificado - B09.01a05",
IF(COUNTIFS(I1225:I1229,I1228,L1225:L1229,"=Mídia especializada")&gt;1,"Erro: há repetição de empresa de mídia especializada para o item sendo precificado - B09.01a05",
IF(COUNTIFS(I1225:I1229,I1229,L1225:L1229,"=Mídia especializada")&gt;1,"Erro: há repetição de empresa de mídia especializada para o item sendo precificado - B09.01a05",
"***")))))</f>
        <v>***</v>
      </c>
      <c r="W1225" s="119" t="str">
        <f t="shared" ref="W1225" si="4358" xml:space="preserve">
IF(COUNTIFS(I1225:I1229,I1225,L1225:L1229,"=Orçamento de empresa")&gt;1,"Erro: há repetição de empresa de orçamento de empresa para o item sendo precificado - B10.01a05",
IF(COUNTIFS(I1225:I1229,I1226,L1225:L1229,"=Orçamento de empresa")&gt;1,"Erro: há repetição de empresa de orçamento de empresa para o item sendo precificado - B10.01a05",
IF(COUNTIFS(I1225:I1229,I1227,L1225:L1229,"=Orçamento de empresa")&gt;1,"Erro: há repetição de empresa de orçamento de empresa para o item sendo precificado - B10.01a05",
IF(COUNTIFS(I1225:I1229,I1228,L1225:L1229,"=Orçamento de empresa")&gt;1,"Erro: há repetição de empresa de orçamento de empresa para o item sendo precificado - B10.01a05",
IF(COUNTIFS(I1225:I1229,I1229,L1225:L1229,"=Orçamento de empresa")&gt;1,"Erro: há repetição de empresa de orçamento de empresa para o item sendo precificado - B10.01a05",
"***")))))</f>
        <v>***</v>
      </c>
      <c r="X1225" s="119" t="str">
        <f t="shared" ref="X1225" si="4359" xml:space="preserve">
IF(AND(I1225="Compras governamentais",K1225&lt;&gt;"",L1225="Orçamento de empresa"),"Erro: a fonte de preços informada é incompatível com compras governamentais - B11.01a05",
IF(AND(I1226="Compras governamentais",K1226&lt;&gt;"",L1226="Orçamento de empresa"),"Erro: a fonte de preços informada é incompatível com compras governamentais - B11.01a05",
IF(AND(I1227="Compras governamentais",K1227&lt;&gt;"",L1227="Orçamento de empresa"),"Erro: a fonte de preços informada é incompatível com compras governamentais - B11.01a05",
IF(AND(I1228="Compras governamentais",K1228&lt;&gt;"",L1228="Orçamento de empresa"),"Erro: a fonte de preços informada é incompatível com compras governamentais - B11.01a05",
IF(AND(I1229="Compras governamentais",K1229&lt;&gt;"",L1229="Orçamento de empresa"),"Erro: a fonte de preços informada é incompatível com compras governamentais - B11.01a05",
"***")))))</f>
        <v>***</v>
      </c>
      <c r="Y1225" s="119" t="str">
        <f t="shared" ref="Y1225" si="4360" xml:space="preserve">
IF(AND(I1225="Compras governamentais",K1225&lt;&gt;"",L1225="Mídia especializada"),"Erro: a fonte de preços informada é incompatível com compras governamentais - B12.01a05",
IF(AND(I1226="Compras governamentais",K1226&lt;&gt;"",L1226="Mídia especializada"),"Erro: a fonte de preços informada é incompatível com compras governamentais - B12.01a05",
IF(AND(I1227="Compras governamentais",K1227&lt;&gt;"",L1227="Mídia especializada"),"Erro: a fonte de preços informada é incompatível com compras governamentais - B12.01a05",
IF(AND(I1228="Compras governamentais",K1228&lt;&gt;"",L1228="Mídia especializada"),"Erro: a fonte de preços informada é incompatível com compras governamentais - B12.01a05",
IF(AND(I1229="Compras governamentais",K1229&lt;&gt;"",L1229="Mídia especializada"),"Erro: a fonte de preços informada é incompatível com compras governamentais - B12.01a05",
"***")))))</f>
        <v>***</v>
      </c>
      <c r="Z1225" s="119" t="str">
        <f t="shared" ref="Z1225" si="4361" xml:space="preserve">
IF(AND(I1226&lt;&gt;"",OR(I1225="")),"Erro: há linhas sendo puladas - B13.01a04",
IF(AND(I1227&lt;&gt;"",OR(I1225="",I1226="")),"Erro: há linhas sendo puladas - B13.01a04",
IF(AND(I1228&lt;&gt;"",OR(I1225="",I1226="",I1227="")),"Erro: há linhas sendo puladas - B13.01a04",
IF(AND(I1229&lt;&gt;"",OR(I1225="",I1226="",I1227="",I1228="")),"Erro: há linhas sendo puladas - B13.01a04",
"***"))))</f>
        <v>***</v>
      </c>
      <c r="AA1225" s="119" t="str">
        <f t="shared" ref="AA1225" si="4362" xml:space="preserve">
IF(AND(K1226&lt;&gt;"",OR(K1225="")),"Erro: há linhas sendo puladas - B14.01a05",
IF(AND(K1227&lt;&gt;"",OR(K1225="",K1226="")),"Erro: há linhas sendo puladas - B14.01a05",
IF(AND(K1228&lt;&gt;"",OR(K1225="",K1226="",K1227="")),"Erro: há linhas sendo puladas - B14.01a05",
IF(AND(K1229&lt;&gt;"",OR(K1225="",K1226="",K1227="",K1228="")),"Erro: há linhas sendo puladas - B14.01a05",
"***"))))</f>
        <v>***</v>
      </c>
      <c r="AB1225" s="119" t="str">
        <f t="shared" ref="AB1225" si="4363" xml:space="preserve">
IF(AND(L1226&lt;&gt;"",OR(L1225="")),"Erro: há linhas sendo puladas - B15.01a05",
IF(AND(L1227&lt;&gt;"",OR(L1225="",L1226="")),"Erro: há linhas sendo puladas - B15.01a05",
IF(AND(L1228&lt;&gt;"",OR(L1225="",L1226="",L1227="")),"Erro: há linhas sendo puladas - B15.01a05",
IF(AND(L1229&lt;&gt;"",OR(L1225="",L1226="",L1227="",L1228="")),"Erro: há linhas sendo puladas - B15.01a05",
"***"))))</f>
        <v>***</v>
      </c>
      <c r="AC1225" s="119" t="str">
        <f t="shared" ref="AC1225" si="4364" xml:space="preserve">
IF(AND(M1226&lt;&gt;"",OR(M1225="")),"Erro: há linhas sendo puladas - B16.01a05",
IF(AND(M1227&lt;&gt;"",OR(M1225="",M1226="")),"Erro: há linhas sendo puladas - B16.01a05",
IF(AND(M1228&lt;&gt;"",OR(M1225="",M1226="",M1227="")),"Erro: há linhas sendo puladas - B16.01a05",
IF(AND(M1229&lt;&gt;"",OR(M1225="",M1226="",M1227="",M1228="")),"Erro: há linhas sendo puladas - B16.01a05",
"***"))))</f>
        <v>***</v>
      </c>
      <c r="AD1225" s="131" t="str">
        <f t="shared" ref="AD1225" si="4365" xml:space="preserve">
IF(T1225&lt;&gt;"Preenchimento correto","",
IF(K1225="","",
IF(M1225="Não válido","",
K1225)))</f>
        <v/>
      </c>
    </row>
    <row r="1226" spans="1:30" ht="15" customHeight="1">
      <c r="A1226" s="291"/>
      <c r="B1226" s="216"/>
      <c r="C1226" s="217"/>
      <c r="D1226" s="218"/>
      <c r="E1226" s="219"/>
      <c r="F1226" s="220"/>
      <c r="G1226" s="221"/>
      <c r="H1226" s="35">
        <v>2</v>
      </c>
      <c r="I1226" s="172"/>
      <c r="J1226" s="36" t="str">
        <f xml:space="preserve">
IF(I1226="","",
VLOOKUP(I1226,'BD EMPRES'!$B$8:$C$507,2,FALSE))</f>
        <v/>
      </c>
      <c r="K1226" s="178"/>
      <c r="L1226" s="179"/>
      <c r="M1226" s="179"/>
      <c r="N1226" s="180"/>
      <c r="O1226" s="223"/>
      <c r="P1226" s="228"/>
      <c r="Q1226" s="230"/>
      <c r="R1226" s="232"/>
      <c r="S1226" s="234"/>
      <c r="T1226" s="236"/>
      <c r="U1226" s="23"/>
      <c r="V1226" s="122"/>
      <c r="W1226" s="118"/>
      <c r="X1226" s="118"/>
      <c r="Y1226" s="118"/>
      <c r="Z1226" s="118"/>
      <c r="AA1226" s="118"/>
      <c r="AB1226" s="118"/>
      <c r="AC1226" s="118"/>
      <c r="AD1226" s="132" t="str">
        <f t="shared" ref="AD1226" si="4366" xml:space="preserve">
IF(T1225&lt;&gt;"Preenchimento correto","",
IF(K1226="","",
IF(M1226="Não válido","",
K1226)))</f>
        <v/>
      </c>
    </row>
    <row r="1227" spans="1:30" ht="15" customHeight="1">
      <c r="A1227" s="291"/>
      <c r="B1227" s="216"/>
      <c r="C1227" s="217"/>
      <c r="D1227" s="218"/>
      <c r="E1227" s="219"/>
      <c r="F1227" s="220"/>
      <c r="G1227" s="221"/>
      <c r="H1227" s="35">
        <v>3</v>
      </c>
      <c r="I1227" s="172"/>
      <c r="J1227" s="36" t="str">
        <f xml:space="preserve">
IF(I1227="","",
VLOOKUP(I1227,'BD EMPRES'!$B$8:$C$507,2,FALSE))</f>
        <v/>
      </c>
      <c r="K1227" s="178"/>
      <c r="L1227" s="179"/>
      <c r="M1227" s="179"/>
      <c r="N1227" s="180"/>
      <c r="O1227" s="223"/>
      <c r="P1227" s="228"/>
      <c r="Q1227" s="230"/>
      <c r="R1227" s="232"/>
      <c r="S1227" s="234"/>
      <c r="T1227" s="236"/>
      <c r="U1227" s="23"/>
      <c r="V1227" s="122"/>
      <c r="W1227" s="118"/>
      <c r="X1227" s="118"/>
      <c r="Y1227" s="118"/>
      <c r="Z1227" s="118"/>
      <c r="AA1227" s="118"/>
      <c r="AB1227" s="118"/>
      <c r="AC1227" s="118"/>
      <c r="AD1227" s="132" t="str">
        <f t="shared" ref="AD1227" si="4367" xml:space="preserve">
IF(T1225&lt;&gt;"Preenchimento correto","",
IF(K1227="","",
IF(M1227="Não válido","",
K1227)))</f>
        <v/>
      </c>
    </row>
    <row r="1228" spans="1:30" ht="15" customHeight="1">
      <c r="A1228" s="291"/>
      <c r="B1228" s="216"/>
      <c r="C1228" s="217"/>
      <c r="D1228" s="218"/>
      <c r="E1228" s="219"/>
      <c r="F1228" s="220"/>
      <c r="G1228" s="221"/>
      <c r="H1228" s="35">
        <v>4</v>
      </c>
      <c r="I1228" s="172"/>
      <c r="J1228" s="36" t="str">
        <f xml:space="preserve">
IF(I1228="","",
VLOOKUP(I1228,'BD EMPRES'!$B$8:$C$507,2,FALSE))</f>
        <v/>
      </c>
      <c r="K1228" s="178"/>
      <c r="L1228" s="179"/>
      <c r="M1228" s="179"/>
      <c r="N1228" s="180"/>
      <c r="O1228" s="223"/>
      <c r="P1228" s="228"/>
      <c r="Q1228" s="230"/>
      <c r="R1228" s="232"/>
      <c r="S1228" s="234"/>
      <c r="T1228" s="236"/>
      <c r="U1228" s="23"/>
      <c r="V1228" s="122"/>
      <c r="W1228" s="118"/>
      <c r="X1228" s="118"/>
      <c r="Y1228" s="118"/>
      <c r="Z1228" s="118"/>
      <c r="AA1228" s="118"/>
      <c r="AB1228" s="118"/>
      <c r="AC1228" s="118"/>
      <c r="AD1228" s="132" t="str">
        <f t="shared" ref="AD1228" si="4368" xml:space="preserve">
IF(T1225&lt;&gt;"Preenchimento correto","",
IF(K1228="","",
IF(M1228="Não válido","",
K1228)))</f>
        <v/>
      </c>
    </row>
    <row r="1229" spans="1:30" ht="15" customHeight="1">
      <c r="A1229" s="292"/>
      <c r="B1229" s="216"/>
      <c r="C1229" s="217"/>
      <c r="D1229" s="218"/>
      <c r="E1229" s="219"/>
      <c r="F1229" s="220"/>
      <c r="G1229" s="221"/>
      <c r="H1229" s="37">
        <v>5</v>
      </c>
      <c r="I1229" s="172"/>
      <c r="J1229" s="38" t="str">
        <f xml:space="preserve">
IF(I1229="","",
VLOOKUP(I1229,'BD EMPRES'!$B$8:$C$507,2,FALSE))</f>
        <v/>
      </c>
      <c r="K1229" s="183"/>
      <c r="L1229" s="181"/>
      <c r="M1229" s="181"/>
      <c r="N1229" s="182"/>
      <c r="O1229" s="224"/>
      <c r="P1229" s="228"/>
      <c r="Q1229" s="230"/>
      <c r="R1229" s="232"/>
      <c r="S1229" s="234"/>
      <c r="T1229" s="236"/>
      <c r="U1229" s="23"/>
      <c r="V1229" s="133"/>
      <c r="W1229" s="134"/>
      <c r="X1229" s="134"/>
      <c r="Y1229" s="134"/>
      <c r="Z1229" s="134"/>
      <c r="AA1229" s="134"/>
      <c r="AB1229" s="134"/>
      <c r="AC1229" s="134"/>
      <c r="AD1229" s="135" t="str">
        <f t="shared" ref="AD1229" si="4369" xml:space="preserve">
IF(T1225&gt;"Preenchimento correto","",
IF(K1229="","",
IF(M1229="Não válido","",
K1229)))</f>
        <v/>
      </c>
    </row>
    <row r="1230" spans="1:30" ht="15" customHeight="1">
      <c r="A1230" s="290"/>
      <c r="B1230" s="216" t="str">
        <f>IF(OR('BD ITEM'!$Q256&lt;&gt;"Preenchimento correto"),"",'BD ITEM'!B256)</f>
        <v/>
      </c>
      <c r="C1230" s="217" t="str">
        <f>IF(OR('BD ITEM'!$Q256&lt;&gt;"Preenchimento correto"),"",'BD ITEM'!C256)</f>
        <v/>
      </c>
      <c r="D1230" s="218" t="str">
        <f>IF(OR('BD ITEM'!$Q256&lt;&gt;"Preenchimento correto"),"",'BD ITEM'!D256)</f>
        <v/>
      </c>
      <c r="E1230" s="219" t="str">
        <f>IF(OR('BD ITEM'!$Q256&lt;&gt;"Preenchimento correto"),"",'BD ITEM'!J256)</f>
        <v/>
      </c>
      <c r="F1230" s="220" t="str">
        <f>IF(OR('BD ITEM'!$Q256&lt;&gt;"Preenchimento correto"),"",'BD ITEM'!K256)</f>
        <v/>
      </c>
      <c r="G1230" s="221" t="str">
        <f>IF(OR('BD ITEM'!$Q256&lt;&gt;"Preenchimento correto"),"",'BD ITEM'!L256)</f>
        <v/>
      </c>
      <c r="H1230" s="39">
        <v>1</v>
      </c>
      <c r="I1230" s="173"/>
      <c r="J1230" s="34" t="str">
        <f xml:space="preserve">
IF(I1230="","",
VLOOKUP(I1230,'BD EMPRES'!$B$8:$C$507,2,FALSE))</f>
        <v/>
      </c>
      <c r="K1230" s="175"/>
      <c r="L1230" s="176"/>
      <c r="M1230" s="176"/>
      <c r="N1230" s="177"/>
      <c r="O1230" s="222"/>
      <c r="P1230" s="228" t="str">
        <f t="shared" ref="P1230" si="4370" xml:space="preserve">
IF(AND(K1230="",K1231="",K1232="",K1233="",K1234=""),"",
COUNTIFS(K1230:K1234,"&lt;&gt;""",M1230:M1234,"=Válido"))</f>
        <v/>
      </c>
      <c r="Q1230" s="230" t="str">
        <f t="shared" ref="Q1230" si="4371" xml:space="preserve">
IF(T1230&lt;&gt;"Preenchimento correto","",
IF(P1230=1,0,
IF(P1230=0,"",
IF(P1230="","",
ROUND(_xlfn.STDEV.S(AD1230:AD1234)/AVERAGE(AD1230:AD1234),4)))))</f>
        <v/>
      </c>
      <c r="R1230" s="232" t="str">
        <f t="shared" ref="R1230" si="4372" xml:space="preserve">
IF(T1230&lt;&gt;"Preenchimento correto","",
IF(P1230="","",
IF(P1230=0,"",
IF(O1230="","",
IF(O1230="Menor valor",MIN(AD1230:AD1234),
IF(AND(O1230="Tend. central",Q1230&lt;=0.25),ROUND(AVERAGE(AD1230:AD1234),2),
IF(AND(O1230="Tend. central",Q1230&gt;0.25),ROUND(MEDIAN(AD1230:AD1234),2))))))))</f>
        <v/>
      </c>
      <c r="S1230" s="234" t="str">
        <f t="shared" ref="S1230" si="4373" xml:space="preserve">
IF(T1230&lt;&gt;"Preenchimento correto","",
IF(O1230="","",
IF(P1230="","",
IF(P1230=0,"",
IF(OR(G1230="",R1230=""),"",
G1230*R1230)))))</f>
        <v/>
      </c>
      <c r="T1230" s="236" t="str">
        <f t="shared" ref="T1230" si="4374" xml:space="preserve">
IF(AND(A1230="",B1230="",I1230="",I1231="",I1232="",I1233="",I1234="",K1230="",K1231="",K1232="",K1233="",K1234="",L1230="",L1231="",L1232="",L1233="",L1234="",M1230="",M1231="",M1232="",M1233="",M1234="",O1230=""),"",
IF(A1230="","Preenchimento incompleto: falta informar o ID SEC - B01.01",
IF(AND(A1230&lt;&gt;"",B1230&lt;&gt;"",I1230="",I1231="",I1232="",I1233="",I1234="",K1230="",K1231="",K1232="",K1233="",K1234="",L1230="",L1231="",L1232="",L1233="",L1234="",M1230="",M1231="",M1232="",M1233="",M1234="",O1230=""),"Preenchimento incompleto: item sem nenhuma informação de empresa e preço e fonte de preço e validade do orçamento e modalidade de cálculo - B02.01",
IF(AND(B1230="",OR(I1230&lt;&gt;"",I1231&lt;&gt;"",I1232&lt;&gt;"",I1233&lt;&gt;"",I1234&lt;&gt;"",K1230&lt;&gt;"",K1231&lt;&gt;"",K1232&lt;&gt;"",K1233&lt;&gt;"",K1234&lt;&gt;"",L1230&lt;&gt;"",L1231&lt;&gt;"",L1232&lt;&gt;"",L1233&lt;&gt;"",L1234&lt;&gt;"",M1230&lt;&gt;"",M1231&lt;&gt;"",M1232&lt;&gt;"",M1233&lt;&gt;"",M1234&lt;&gt;"",O1230&lt;&gt;"")),"Erro: há empresa(s) e/ou preço(s) e/ou fonte(s) de preço e/ou validade(s) do orçamento e/ou modalidade de cálculo informados para item inexistente - B03.01",
IF(AND(I1230&lt;&gt;"",OR(K1230="",L1230="",M1230="",O1230="")),"Preenchimento incompleto: empresa sem preço e(ou) fonte de preço e(ou) validade do orçamento e(ou) modalidade de cálculo associados - B04.01",
IF(AND(I1231&lt;&gt;"",OR(K1231="",L1231="",M1231="",O1230="")),"Preenchimento incompleto: empresa sem preço e(ou) fonte de preço e(ou) validade do orçamento e(ou) modalidade de cálculo associados - B04.02",
IF(AND(I1232&lt;&gt;"",OR(K1232="",L1232="",M1232="",O1230="")),"Preenchimento incompleto: empresa sem preço e(ou) fonte de preço e(ou) validade do orçamento e(ou) modalidade de cálculo associados - B04.03",
IF(AND(I1233&lt;&gt;"",OR(K1233="",L1233="",M1233="",O1230="")),"Preenchimento incompleto: empresa sem preço e(ou) fonte de preço e(ou) validade do orçamento e(ou) modalidade de cálculo associados - B04.04",
IF(AND(I1234&lt;&gt;"",OR(K1234="",L1234="",M1234="",O1230="")),"Preenchimento incompleto: empresa sem preço e(ou) fonte de preço e(ou) validade do orçamento e(ou) modalidade de cálculo associados - B04.05",
IF(AND(K1230&lt;&gt;"",OR(I1230="",L1230="",M1230="",O1230="")),"Preenchimento incompleto: preço sem empresa e(ou) fonte do preço associados e(ou) validade do orçamento e(ou) modalidade de cálculo associados - B05.01",
IF(AND(K1231&lt;&gt;"",OR(I1231="",L1231="",M1231="",O1230="")),"Preenchimento incompleto: preço sem empresa e(ou) fonte do preço associados e(ou) validade do orçamento e(ou) modalidade de cálculo associados - B05.02",
IF(AND(K1232&lt;&gt;"",OR(I1232="",L1232="",M1232="",O1230="")),"Preenchimento incompleto: preço sem empresa e(ou) fonte do preço associados e(ou) validade do orçamento e(ou) modalidade de cálculo associados - B05.03",
IF(AND(K1233&lt;&gt;"",OR(I1233="",L1233="",M1233="",O1230="")),"Preenchimento incompleto: preço sem empresa e(ou) fonte do preço associados e(ou) validade do orçamento e(ou) modalidade de cálculo associados - B05.04",
IF(AND(K1234&lt;&gt;"",OR(I1234="",L1234="",M1234="",O1230="")),"Preenchimento incompleto: preço sem empresa e(ou) fonte do preço associados e(ou) validade do orçamento e(ou) modalidade de cálculo associados - B05.05",
IF(AND(L1230&lt;&gt;"",OR(K1230="",I1230="",M1230="",O1230="")),"Preenchimento incompleto: fonte do preço sem empresa e(ou) preço associados e(ou) validade do orçamento e(ou) modalidade de cálculo associados - B06.01",
IF(AND(L1231&lt;&gt;"",OR(K1231="",I1231="",M1231="",O1230="")),"Preenchimento incompleto: fonte do preço sem empresa e(ou) preço associados e(ou) validade do orçamento e(ou) modalidade de cálculo associados - B06.02",
IF(AND(L1232&lt;&gt;"",OR(K1232="",I1232="",M1232="",O1230="")),"Preenchimento incompleto: fonte do preço sem empresa e(ou) preço associados e(ou) validade do orçamento e(ou) modalidade de cálculo associados - B06.03",
IF(AND(L1233&lt;&gt;"",OR(K1233="",I1233="",M1233="",O1230="")),"Preenchimento incompleto: fonte do preço sem empresa e(ou) preço associados e(ou) validade do orçamento e(ou) modalidade de cálculo associados - B06.04",
IF(AND(L1234&lt;&gt;"",OR(K1234="",I1234="",M1234="",O1230="")),"Preenchimento incompleto: fonte do preço sem empresa e(ou) preço associados e(ou) validade do orçamento e(ou) modalidade de cálculo associados - B06.05",
IF(AND(M1230&lt;&gt;"",OR(K1230="",I1230="",L1230="",O1230="")),"Preenchimento incompleto: validade do orçamento sem empresa e(ou) preço associados e(ou) fonte do preço e(ou) modalidade de cálculo associados - B07.01",
IF(AND(M1231&lt;&gt;"",OR(K1231="",I1231="",L1231="",O1230="")),"Preenchimento incompleto: validade do orçamento sem empresa e(ou) preço associados e(ou) fonte do preço e(ou) modalidade de cálculo associados - B07.02",
IF(AND(M1232&lt;&gt;"",OR(K1232="",I1232="",L1232="",O1230="")),"Preenchimento incompleto: validade do orçamento sem empresa e(ou) preço associados e(ou) fonte do preço e(ou) modalidade de cálculo associados - B07.03",
IF(AND(M1233&lt;&gt;"",OR(K1233="",I1233="",L1233="",O1230="")),"Preenchimento incompleto: validade do orçamento sem empresa e(ou) preço associados e(ou) fonte do preço e(ou) modalidade de cálculo associados - B07.04",
IF(AND(M1234&lt;&gt;"",OR(K1234="",I1234="",L1234="",O1230="")),"Preenchimento incompleto: validade do orçamento sem empresa e(ou) preço associados e(ou) fonte do preço e(ou) modalidade de cálculo associados - B07.05",
IF(O1230="","Preenchimento incompleto: modalidade de cálculo não informada - B08.01",
IF(V1230="Erro: há repetição de empresa de mídia especializada para o item sendo precificado - B09.01a05","Erro: há repetição de empresa de mídia especializada para o item sendo precificado - B09.01a05",
IF(W1230="Erro: há repetição de empresa de orçamento de empresa para o item sendo precificado - B10.01a05","Erro: há repetição de empresa de orçamento de empresa para o item sendo precificado - B10.01a05",
IF(X1230="Erro: a fonte de preços informada é incompatível com compras governamentais - B11.01a05","Erro: a fonte de preços informada é incompatível com compras governamentais - B11.01a05",
IF(Y1230="Erro: a fonte de preços informada é incompatível com compras governamentais - B12.01a05","Erro: a fonte de preços informada é incompatível com compras governamentais - B12.01a05",
IF(Z1230="Erro: há linhas sendo puladas - B13.01a04","Erro: há linhas sendo puladas - B13.01a04",
IF(AA1230="Erro: há linhas sendo puladas - B14.01a05","Erro: há linhas sendo puladas - B14.01a05",
IF(AB1230="Erro: há linhas sendo puladas - B15.01a05","Erro: há linhas sendo puladas - B15.01a05",
IF(AC1230="Erro: há linhas sendo puladas - B16.01a05","Erro: há linhas sendo puladas - B16.01a05",
IF(AND(P1230&lt;&gt;"",P1230=0),"Preenchimento incompleto: número de propostas válidas igual a zero - B17.01",
"Preenchimento correto"))))))))))))))))))))))))))))))))))</f>
        <v/>
      </c>
      <c r="U1230" s="23"/>
      <c r="V1230" s="121" t="str">
        <f t="shared" ref="V1230" si="4375" xml:space="preserve">
IF(COUNTIFS(I1230:I1234,I1230,L1230:L1234,"=Mídia especializada")&gt;1,"Erro: há repetição de empresa de mídia especializada para o item sendo precificado - B09.01a05",
IF(COUNTIFS(I1230:I1234,I1231,L1230:L1234,"=Mídia especializada")&gt;1,"Erro: há repetição de empresa de mídia especializada para o item sendo precificado - B09.01a05",
IF(COUNTIFS(I1230:I1234,I1232,L1230:L1234,"=Mídia especializada")&gt;1,"Erro: há repetição de empresa de mídia especializada para o item sendo precificado - B09.01a05",
IF(COUNTIFS(I1230:I1234,I1233,L1230:L1234,"=Mídia especializada")&gt;1,"Erro: há repetição de empresa de mídia especializada para o item sendo precificado - B09.01a05",
IF(COUNTIFS(I1230:I1234,I1234,L1230:L1234,"=Mídia especializada")&gt;1,"Erro: há repetição de empresa de mídia especializada para o item sendo precificado - B09.01a05",
"***")))))</f>
        <v>***</v>
      </c>
      <c r="W1230" s="119" t="str">
        <f t="shared" ref="W1230" si="4376" xml:space="preserve">
IF(COUNTIFS(I1230:I1234,I1230,L1230:L1234,"=Orçamento de empresa")&gt;1,"Erro: há repetição de empresa de orçamento de empresa para o item sendo precificado - B10.01a05",
IF(COUNTIFS(I1230:I1234,I1231,L1230:L1234,"=Orçamento de empresa")&gt;1,"Erro: há repetição de empresa de orçamento de empresa para o item sendo precificado - B10.01a05",
IF(COUNTIFS(I1230:I1234,I1232,L1230:L1234,"=Orçamento de empresa")&gt;1,"Erro: há repetição de empresa de orçamento de empresa para o item sendo precificado - B10.01a05",
IF(COUNTIFS(I1230:I1234,I1233,L1230:L1234,"=Orçamento de empresa")&gt;1,"Erro: há repetição de empresa de orçamento de empresa para o item sendo precificado - B10.01a05",
IF(COUNTIFS(I1230:I1234,I1234,L1230:L1234,"=Orçamento de empresa")&gt;1,"Erro: há repetição de empresa de orçamento de empresa para o item sendo precificado - B10.01a05",
"***")))))</f>
        <v>***</v>
      </c>
      <c r="X1230" s="119" t="str">
        <f t="shared" ref="X1230" si="4377" xml:space="preserve">
IF(AND(I1230="Compras governamentais",K1230&lt;&gt;"",L1230="Orçamento de empresa"),"Erro: a fonte de preços informada é incompatível com compras governamentais - B11.01a05",
IF(AND(I1231="Compras governamentais",K1231&lt;&gt;"",L1231="Orçamento de empresa"),"Erro: a fonte de preços informada é incompatível com compras governamentais - B11.01a05",
IF(AND(I1232="Compras governamentais",K1232&lt;&gt;"",L1232="Orçamento de empresa"),"Erro: a fonte de preços informada é incompatível com compras governamentais - B11.01a05",
IF(AND(I1233="Compras governamentais",K1233&lt;&gt;"",L1233="Orçamento de empresa"),"Erro: a fonte de preços informada é incompatível com compras governamentais - B11.01a05",
IF(AND(I1234="Compras governamentais",K1234&lt;&gt;"",L1234="Orçamento de empresa"),"Erro: a fonte de preços informada é incompatível com compras governamentais - B11.01a05",
"***")))))</f>
        <v>***</v>
      </c>
      <c r="Y1230" s="119" t="str">
        <f t="shared" ref="Y1230" si="4378" xml:space="preserve">
IF(AND(I1230="Compras governamentais",K1230&lt;&gt;"",L1230="Mídia especializada"),"Erro: a fonte de preços informada é incompatível com compras governamentais - B12.01a05",
IF(AND(I1231="Compras governamentais",K1231&lt;&gt;"",L1231="Mídia especializada"),"Erro: a fonte de preços informada é incompatível com compras governamentais - B12.01a05",
IF(AND(I1232="Compras governamentais",K1232&lt;&gt;"",L1232="Mídia especializada"),"Erro: a fonte de preços informada é incompatível com compras governamentais - B12.01a05",
IF(AND(I1233="Compras governamentais",K1233&lt;&gt;"",L1233="Mídia especializada"),"Erro: a fonte de preços informada é incompatível com compras governamentais - B12.01a05",
IF(AND(I1234="Compras governamentais",K1234&lt;&gt;"",L1234="Mídia especializada"),"Erro: a fonte de preços informada é incompatível com compras governamentais - B12.01a05",
"***")))))</f>
        <v>***</v>
      </c>
      <c r="Z1230" s="119" t="str">
        <f t="shared" ref="Z1230" si="4379" xml:space="preserve">
IF(AND(I1231&lt;&gt;"",OR(I1230="")),"Erro: há linhas sendo puladas - B13.01a04",
IF(AND(I1232&lt;&gt;"",OR(I1230="",I1231="")),"Erro: há linhas sendo puladas - B13.01a04",
IF(AND(I1233&lt;&gt;"",OR(I1230="",I1231="",I1232="")),"Erro: há linhas sendo puladas - B13.01a04",
IF(AND(I1234&lt;&gt;"",OR(I1230="",I1231="",I1232="",I1233="")),"Erro: há linhas sendo puladas - B13.01a04",
"***"))))</f>
        <v>***</v>
      </c>
      <c r="AA1230" s="119" t="str">
        <f t="shared" ref="AA1230" si="4380" xml:space="preserve">
IF(AND(K1231&lt;&gt;"",OR(K1230="")),"Erro: há linhas sendo puladas - B14.01a05",
IF(AND(K1232&lt;&gt;"",OR(K1230="",K1231="")),"Erro: há linhas sendo puladas - B14.01a05",
IF(AND(K1233&lt;&gt;"",OR(K1230="",K1231="",K1232="")),"Erro: há linhas sendo puladas - B14.01a05",
IF(AND(K1234&lt;&gt;"",OR(K1230="",K1231="",K1232="",K1233="")),"Erro: há linhas sendo puladas - B14.01a05",
"***"))))</f>
        <v>***</v>
      </c>
      <c r="AB1230" s="119" t="str">
        <f t="shared" ref="AB1230" si="4381" xml:space="preserve">
IF(AND(L1231&lt;&gt;"",OR(L1230="")),"Erro: há linhas sendo puladas - B15.01a05",
IF(AND(L1232&lt;&gt;"",OR(L1230="",L1231="")),"Erro: há linhas sendo puladas - B15.01a05",
IF(AND(L1233&lt;&gt;"",OR(L1230="",L1231="",L1232="")),"Erro: há linhas sendo puladas - B15.01a05",
IF(AND(L1234&lt;&gt;"",OR(L1230="",L1231="",L1232="",L1233="")),"Erro: há linhas sendo puladas - B15.01a05",
"***"))))</f>
        <v>***</v>
      </c>
      <c r="AC1230" s="119" t="str">
        <f t="shared" ref="AC1230" si="4382" xml:space="preserve">
IF(AND(M1231&lt;&gt;"",OR(M1230="")),"Erro: há linhas sendo puladas - B16.01a05",
IF(AND(M1232&lt;&gt;"",OR(M1230="",M1231="")),"Erro: há linhas sendo puladas - B16.01a05",
IF(AND(M1233&lt;&gt;"",OR(M1230="",M1231="",M1232="")),"Erro: há linhas sendo puladas - B16.01a05",
IF(AND(M1234&lt;&gt;"",OR(M1230="",M1231="",M1232="",M1233="")),"Erro: há linhas sendo puladas - B16.01a05",
"***"))))</f>
        <v>***</v>
      </c>
      <c r="AD1230" s="131" t="str">
        <f t="shared" ref="AD1230" si="4383" xml:space="preserve">
IF(T1230&lt;&gt;"Preenchimento correto","",
IF(K1230="","",
IF(M1230="Não válido","",
K1230)))</f>
        <v/>
      </c>
    </row>
    <row r="1231" spans="1:30" ht="15" customHeight="1">
      <c r="A1231" s="291"/>
      <c r="B1231" s="216"/>
      <c r="C1231" s="217"/>
      <c r="D1231" s="218"/>
      <c r="E1231" s="219"/>
      <c r="F1231" s="220"/>
      <c r="G1231" s="221"/>
      <c r="H1231" s="35">
        <v>2</v>
      </c>
      <c r="I1231" s="172"/>
      <c r="J1231" s="36" t="str">
        <f xml:space="preserve">
IF(I1231="","",
VLOOKUP(I1231,'BD EMPRES'!$B$8:$C$507,2,FALSE))</f>
        <v/>
      </c>
      <c r="K1231" s="178"/>
      <c r="L1231" s="179"/>
      <c r="M1231" s="179"/>
      <c r="N1231" s="180"/>
      <c r="O1231" s="223"/>
      <c r="P1231" s="228"/>
      <c r="Q1231" s="230"/>
      <c r="R1231" s="232"/>
      <c r="S1231" s="234"/>
      <c r="T1231" s="236"/>
      <c r="U1231" s="23"/>
      <c r="V1231" s="122"/>
      <c r="W1231" s="118"/>
      <c r="X1231" s="118"/>
      <c r="Y1231" s="118"/>
      <c r="Z1231" s="118"/>
      <c r="AA1231" s="118"/>
      <c r="AB1231" s="118"/>
      <c r="AC1231" s="118"/>
      <c r="AD1231" s="132" t="str">
        <f t="shared" ref="AD1231" si="4384" xml:space="preserve">
IF(T1230&lt;&gt;"Preenchimento correto","",
IF(K1231="","",
IF(M1231="Não válido","",
K1231)))</f>
        <v/>
      </c>
    </row>
    <row r="1232" spans="1:30" ht="15" customHeight="1">
      <c r="A1232" s="291"/>
      <c r="B1232" s="216"/>
      <c r="C1232" s="217"/>
      <c r="D1232" s="218"/>
      <c r="E1232" s="219"/>
      <c r="F1232" s="220"/>
      <c r="G1232" s="221"/>
      <c r="H1232" s="35">
        <v>3</v>
      </c>
      <c r="I1232" s="172"/>
      <c r="J1232" s="36" t="str">
        <f xml:space="preserve">
IF(I1232="","",
VLOOKUP(I1232,'BD EMPRES'!$B$8:$C$507,2,FALSE))</f>
        <v/>
      </c>
      <c r="K1232" s="178"/>
      <c r="L1232" s="179"/>
      <c r="M1232" s="179"/>
      <c r="N1232" s="180"/>
      <c r="O1232" s="223"/>
      <c r="P1232" s="228"/>
      <c r="Q1232" s="230"/>
      <c r="R1232" s="232"/>
      <c r="S1232" s="234"/>
      <c r="T1232" s="236"/>
      <c r="U1232" s="23"/>
      <c r="V1232" s="122"/>
      <c r="W1232" s="118"/>
      <c r="X1232" s="118"/>
      <c r="Y1232" s="118"/>
      <c r="Z1232" s="118"/>
      <c r="AA1232" s="118"/>
      <c r="AB1232" s="118"/>
      <c r="AC1232" s="118"/>
      <c r="AD1232" s="132" t="str">
        <f t="shared" ref="AD1232" si="4385" xml:space="preserve">
IF(T1230&lt;&gt;"Preenchimento correto","",
IF(K1232="","",
IF(M1232="Não válido","",
K1232)))</f>
        <v/>
      </c>
    </row>
    <row r="1233" spans="1:30" ht="15" customHeight="1">
      <c r="A1233" s="291"/>
      <c r="B1233" s="216"/>
      <c r="C1233" s="217"/>
      <c r="D1233" s="218"/>
      <c r="E1233" s="219"/>
      <c r="F1233" s="220"/>
      <c r="G1233" s="221"/>
      <c r="H1233" s="35">
        <v>4</v>
      </c>
      <c r="I1233" s="172"/>
      <c r="J1233" s="36" t="str">
        <f xml:space="preserve">
IF(I1233="","",
VLOOKUP(I1233,'BD EMPRES'!$B$8:$C$507,2,FALSE))</f>
        <v/>
      </c>
      <c r="K1233" s="178"/>
      <c r="L1233" s="179"/>
      <c r="M1233" s="179"/>
      <c r="N1233" s="180"/>
      <c r="O1233" s="223"/>
      <c r="P1233" s="228"/>
      <c r="Q1233" s="230"/>
      <c r="R1233" s="232"/>
      <c r="S1233" s="234"/>
      <c r="T1233" s="236"/>
      <c r="U1233" s="23"/>
      <c r="V1233" s="122"/>
      <c r="W1233" s="118"/>
      <c r="X1233" s="118"/>
      <c r="Y1233" s="118"/>
      <c r="Z1233" s="118"/>
      <c r="AA1233" s="118"/>
      <c r="AB1233" s="118"/>
      <c r="AC1233" s="118"/>
      <c r="AD1233" s="132" t="str">
        <f t="shared" ref="AD1233" si="4386" xml:space="preserve">
IF(T1230&lt;&gt;"Preenchimento correto","",
IF(K1233="","",
IF(M1233="Não válido","",
K1233)))</f>
        <v/>
      </c>
    </row>
    <row r="1234" spans="1:30" ht="15" customHeight="1">
      <c r="A1234" s="292"/>
      <c r="B1234" s="216"/>
      <c r="C1234" s="217"/>
      <c r="D1234" s="218"/>
      <c r="E1234" s="219"/>
      <c r="F1234" s="220"/>
      <c r="G1234" s="221"/>
      <c r="H1234" s="37">
        <v>5</v>
      </c>
      <c r="I1234" s="172"/>
      <c r="J1234" s="38" t="str">
        <f xml:space="preserve">
IF(I1234="","",
VLOOKUP(I1234,'BD EMPRES'!$B$8:$C$507,2,FALSE))</f>
        <v/>
      </c>
      <c r="K1234" s="183"/>
      <c r="L1234" s="181"/>
      <c r="M1234" s="181"/>
      <c r="N1234" s="182"/>
      <c r="O1234" s="224"/>
      <c r="P1234" s="228"/>
      <c r="Q1234" s="230"/>
      <c r="R1234" s="232"/>
      <c r="S1234" s="234"/>
      <c r="T1234" s="236"/>
      <c r="U1234" s="23"/>
      <c r="V1234" s="133"/>
      <c r="W1234" s="134"/>
      <c r="X1234" s="134"/>
      <c r="Y1234" s="134"/>
      <c r="Z1234" s="134"/>
      <c r="AA1234" s="134"/>
      <c r="AB1234" s="134"/>
      <c r="AC1234" s="134"/>
      <c r="AD1234" s="135" t="str">
        <f t="shared" ref="AD1234" si="4387" xml:space="preserve">
IF(T1230&gt;"Preenchimento correto","",
IF(K1234="","",
IF(M1234="Não válido","",
K1234)))</f>
        <v/>
      </c>
    </row>
    <row r="1235" spans="1:30" ht="15" customHeight="1">
      <c r="A1235" s="290"/>
      <c r="B1235" s="216" t="str">
        <f>IF(OR('BD ITEM'!$Q257&lt;&gt;"Preenchimento correto"),"",'BD ITEM'!B257)</f>
        <v/>
      </c>
      <c r="C1235" s="217" t="str">
        <f>IF(OR('BD ITEM'!$Q257&lt;&gt;"Preenchimento correto"),"",'BD ITEM'!C257)</f>
        <v/>
      </c>
      <c r="D1235" s="218" t="str">
        <f>IF(OR('BD ITEM'!$Q257&lt;&gt;"Preenchimento correto"),"",'BD ITEM'!D257)</f>
        <v/>
      </c>
      <c r="E1235" s="219" t="str">
        <f>IF(OR('BD ITEM'!$Q257&lt;&gt;"Preenchimento correto"),"",'BD ITEM'!J257)</f>
        <v/>
      </c>
      <c r="F1235" s="220" t="str">
        <f>IF(OR('BD ITEM'!$Q257&lt;&gt;"Preenchimento correto"),"",'BD ITEM'!K257)</f>
        <v/>
      </c>
      <c r="G1235" s="221" t="str">
        <f>IF(OR('BD ITEM'!$Q257&lt;&gt;"Preenchimento correto"),"",'BD ITEM'!L257)</f>
        <v/>
      </c>
      <c r="H1235" s="39">
        <v>1</v>
      </c>
      <c r="I1235" s="173"/>
      <c r="J1235" s="34" t="str">
        <f xml:space="preserve">
IF(I1235="","",
VLOOKUP(I1235,'BD EMPRES'!$B$8:$C$507,2,FALSE))</f>
        <v/>
      </c>
      <c r="K1235" s="175"/>
      <c r="L1235" s="176"/>
      <c r="M1235" s="176"/>
      <c r="N1235" s="177"/>
      <c r="O1235" s="222"/>
      <c r="P1235" s="228" t="str">
        <f t="shared" ref="P1235" si="4388" xml:space="preserve">
IF(AND(K1235="",K1236="",K1237="",K1238="",K1239=""),"",
COUNTIFS(K1235:K1239,"&lt;&gt;""",M1235:M1239,"=Válido"))</f>
        <v/>
      </c>
      <c r="Q1235" s="230" t="str">
        <f t="shared" ref="Q1235" si="4389" xml:space="preserve">
IF(T1235&lt;&gt;"Preenchimento correto","",
IF(P1235=1,0,
IF(P1235=0,"",
IF(P1235="","",
ROUND(_xlfn.STDEV.S(AD1235:AD1239)/AVERAGE(AD1235:AD1239),4)))))</f>
        <v/>
      </c>
      <c r="R1235" s="232" t="str">
        <f t="shared" ref="R1235" si="4390" xml:space="preserve">
IF(T1235&lt;&gt;"Preenchimento correto","",
IF(P1235="","",
IF(P1235=0,"",
IF(O1235="","",
IF(O1235="Menor valor",MIN(AD1235:AD1239),
IF(AND(O1235="Tend. central",Q1235&lt;=0.25),ROUND(AVERAGE(AD1235:AD1239),2),
IF(AND(O1235="Tend. central",Q1235&gt;0.25),ROUND(MEDIAN(AD1235:AD1239),2))))))))</f>
        <v/>
      </c>
      <c r="S1235" s="234" t="str">
        <f t="shared" ref="S1235" si="4391" xml:space="preserve">
IF(T1235&lt;&gt;"Preenchimento correto","",
IF(O1235="","",
IF(P1235="","",
IF(P1235=0,"",
IF(OR(G1235="",R1235=""),"",
G1235*R1235)))))</f>
        <v/>
      </c>
      <c r="T1235" s="236" t="str">
        <f t="shared" ref="T1235" si="4392" xml:space="preserve">
IF(AND(A1235="",B1235="",I1235="",I1236="",I1237="",I1238="",I1239="",K1235="",K1236="",K1237="",K1238="",K1239="",L1235="",L1236="",L1237="",L1238="",L1239="",M1235="",M1236="",M1237="",M1238="",M1239="",O1235=""),"",
IF(A1235="","Preenchimento incompleto: falta informar o ID SEC - B01.01",
IF(AND(A1235&lt;&gt;"",B1235&lt;&gt;"",I1235="",I1236="",I1237="",I1238="",I1239="",K1235="",K1236="",K1237="",K1238="",K1239="",L1235="",L1236="",L1237="",L1238="",L1239="",M1235="",M1236="",M1237="",M1238="",M1239="",O1235=""),"Preenchimento incompleto: item sem nenhuma informação de empresa e preço e fonte de preço e validade do orçamento e modalidade de cálculo - B02.01",
IF(AND(B1235="",OR(I1235&lt;&gt;"",I1236&lt;&gt;"",I1237&lt;&gt;"",I1238&lt;&gt;"",I1239&lt;&gt;"",K1235&lt;&gt;"",K1236&lt;&gt;"",K1237&lt;&gt;"",K1238&lt;&gt;"",K1239&lt;&gt;"",L1235&lt;&gt;"",L1236&lt;&gt;"",L1237&lt;&gt;"",L1238&lt;&gt;"",L1239&lt;&gt;"",M1235&lt;&gt;"",M1236&lt;&gt;"",M1237&lt;&gt;"",M1238&lt;&gt;"",M1239&lt;&gt;"",O1235&lt;&gt;"")),"Erro: há empresa(s) e/ou preço(s) e/ou fonte(s) de preço e/ou validade(s) do orçamento e/ou modalidade de cálculo informados para item inexistente - B03.01",
IF(AND(I1235&lt;&gt;"",OR(K1235="",L1235="",M1235="",O1235="")),"Preenchimento incompleto: empresa sem preço e(ou) fonte de preço e(ou) validade do orçamento e(ou) modalidade de cálculo associados - B04.01",
IF(AND(I1236&lt;&gt;"",OR(K1236="",L1236="",M1236="",O1235="")),"Preenchimento incompleto: empresa sem preço e(ou) fonte de preço e(ou) validade do orçamento e(ou) modalidade de cálculo associados - B04.02",
IF(AND(I1237&lt;&gt;"",OR(K1237="",L1237="",M1237="",O1235="")),"Preenchimento incompleto: empresa sem preço e(ou) fonte de preço e(ou) validade do orçamento e(ou) modalidade de cálculo associados - B04.03",
IF(AND(I1238&lt;&gt;"",OR(K1238="",L1238="",M1238="",O1235="")),"Preenchimento incompleto: empresa sem preço e(ou) fonte de preço e(ou) validade do orçamento e(ou) modalidade de cálculo associados - B04.04",
IF(AND(I1239&lt;&gt;"",OR(K1239="",L1239="",M1239="",O1235="")),"Preenchimento incompleto: empresa sem preço e(ou) fonte de preço e(ou) validade do orçamento e(ou) modalidade de cálculo associados - B04.05",
IF(AND(K1235&lt;&gt;"",OR(I1235="",L1235="",M1235="",O1235="")),"Preenchimento incompleto: preço sem empresa e(ou) fonte do preço associados e(ou) validade do orçamento e(ou) modalidade de cálculo associados - B05.01",
IF(AND(K1236&lt;&gt;"",OR(I1236="",L1236="",M1236="",O1235="")),"Preenchimento incompleto: preço sem empresa e(ou) fonte do preço associados e(ou) validade do orçamento e(ou) modalidade de cálculo associados - B05.02",
IF(AND(K1237&lt;&gt;"",OR(I1237="",L1237="",M1237="",O1235="")),"Preenchimento incompleto: preço sem empresa e(ou) fonte do preço associados e(ou) validade do orçamento e(ou) modalidade de cálculo associados - B05.03",
IF(AND(K1238&lt;&gt;"",OR(I1238="",L1238="",M1238="",O1235="")),"Preenchimento incompleto: preço sem empresa e(ou) fonte do preço associados e(ou) validade do orçamento e(ou) modalidade de cálculo associados - B05.04",
IF(AND(K1239&lt;&gt;"",OR(I1239="",L1239="",M1239="",O1235="")),"Preenchimento incompleto: preço sem empresa e(ou) fonte do preço associados e(ou) validade do orçamento e(ou) modalidade de cálculo associados - B05.05",
IF(AND(L1235&lt;&gt;"",OR(K1235="",I1235="",M1235="",O1235="")),"Preenchimento incompleto: fonte do preço sem empresa e(ou) preço associados e(ou) validade do orçamento e(ou) modalidade de cálculo associados - B06.01",
IF(AND(L1236&lt;&gt;"",OR(K1236="",I1236="",M1236="",O1235="")),"Preenchimento incompleto: fonte do preço sem empresa e(ou) preço associados e(ou) validade do orçamento e(ou) modalidade de cálculo associados - B06.02",
IF(AND(L1237&lt;&gt;"",OR(K1237="",I1237="",M1237="",O1235="")),"Preenchimento incompleto: fonte do preço sem empresa e(ou) preço associados e(ou) validade do orçamento e(ou) modalidade de cálculo associados - B06.03",
IF(AND(L1238&lt;&gt;"",OR(K1238="",I1238="",M1238="",O1235="")),"Preenchimento incompleto: fonte do preço sem empresa e(ou) preço associados e(ou) validade do orçamento e(ou) modalidade de cálculo associados - B06.04",
IF(AND(L1239&lt;&gt;"",OR(K1239="",I1239="",M1239="",O1235="")),"Preenchimento incompleto: fonte do preço sem empresa e(ou) preço associados e(ou) validade do orçamento e(ou) modalidade de cálculo associados - B06.05",
IF(AND(M1235&lt;&gt;"",OR(K1235="",I1235="",L1235="",O1235="")),"Preenchimento incompleto: validade do orçamento sem empresa e(ou) preço associados e(ou) fonte do preço e(ou) modalidade de cálculo associados - B07.01",
IF(AND(M1236&lt;&gt;"",OR(K1236="",I1236="",L1236="",O1235="")),"Preenchimento incompleto: validade do orçamento sem empresa e(ou) preço associados e(ou) fonte do preço e(ou) modalidade de cálculo associados - B07.02",
IF(AND(M1237&lt;&gt;"",OR(K1237="",I1237="",L1237="",O1235="")),"Preenchimento incompleto: validade do orçamento sem empresa e(ou) preço associados e(ou) fonte do preço e(ou) modalidade de cálculo associados - B07.03",
IF(AND(M1238&lt;&gt;"",OR(K1238="",I1238="",L1238="",O1235="")),"Preenchimento incompleto: validade do orçamento sem empresa e(ou) preço associados e(ou) fonte do preço e(ou) modalidade de cálculo associados - B07.04",
IF(AND(M1239&lt;&gt;"",OR(K1239="",I1239="",L1239="",O1235="")),"Preenchimento incompleto: validade do orçamento sem empresa e(ou) preço associados e(ou) fonte do preço e(ou) modalidade de cálculo associados - B07.05",
IF(O1235="","Preenchimento incompleto: modalidade de cálculo não informada - B08.01",
IF(V1235="Erro: há repetição de empresa de mídia especializada para o item sendo precificado - B09.01a05","Erro: há repetição de empresa de mídia especializada para o item sendo precificado - B09.01a05",
IF(W1235="Erro: há repetição de empresa de orçamento de empresa para o item sendo precificado - B10.01a05","Erro: há repetição de empresa de orçamento de empresa para o item sendo precificado - B10.01a05",
IF(X1235="Erro: a fonte de preços informada é incompatível com compras governamentais - B11.01a05","Erro: a fonte de preços informada é incompatível com compras governamentais - B11.01a05",
IF(Y1235="Erro: a fonte de preços informada é incompatível com compras governamentais - B12.01a05","Erro: a fonte de preços informada é incompatível com compras governamentais - B12.01a05",
IF(Z1235="Erro: há linhas sendo puladas - B13.01a04","Erro: há linhas sendo puladas - B13.01a04",
IF(AA1235="Erro: há linhas sendo puladas - B14.01a05","Erro: há linhas sendo puladas - B14.01a05",
IF(AB1235="Erro: há linhas sendo puladas - B15.01a05","Erro: há linhas sendo puladas - B15.01a05",
IF(AC1235="Erro: há linhas sendo puladas - B16.01a05","Erro: há linhas sendo puladas - B16.01a05",
IF(AND(P1235&lt;&gt;"",P1235=0),"Preenchimento incompleto: número de propostas válidas igual a zero - B17.01",
"Preenchimento correto"))))))))))))))))))))))))))))))))))</f>
        <v/>
      </c>
      <c r="U1235" s="23"/>
      <c r="V1235" s="121" t="str">
        <f t="shared" ref="V1235" si="4393" xml:space="preserve">
IF(COUNTIFS(I1235:I1239,I1235,L1235:L1239,"=Mídia especializada")&gt;1,"Erro: há repetição de empresa de mídia especializada para o item sendo precificado - B09.01a05",
IF(COUNTIFS(I1235:I1239,I1236,L1235:L1239,"=Mídia especializada")&gt;1,"Erro: há repetição de empresa de mídia especializada para o item sendo precificado - B09.01a05",
IF(COUNTIFS(I1235:I1239,I1237,L1235:L1239,"=Mídia especializada")&gt;1,"Erro: há repetição de empresa de mídia especializada para o item sendo precificado - B09.01a05",
IF(COUNTIFS(I1235:I1239,I1238,L1235:L1239,"=Mídia especializada")&gt;1,"Erro: há repetição de empresa de mídia especializada para o item sendo precificado - B09.01a05",
IF(COUNTIFS(I1235:I1239,I1239,L1235:L1239,"=Mídia especializada")&gt;1,"Erro: há repetição de empresa de mídia especializada para o item sendo precificado - B09.01a05",
"***")))))</f>
        <v>***</v>
      </c>
      <c r="W1235" s="119" t="str">
        <f t="shared" ref="W1235" si="4394" xml:space="preserve">
IF(COUNTIFS(I1235:I1239,I1235,L1235:L1239,"=Orçamento de empresa")&gt;1,"Erro: há repetição de empresa de orçamento de empresa para o item sendo precificado - B10.01a05",
IF(COUNTIFS(I1235:I1239,I1236,L1235:L1239,"=Orçamento de empresa")&gt;1,"Erro: há repetição de empresa de orçamento de empresa para o item sendo precificado - B10.01a05",
IF(COUNTIFS(I1235:I1239,I1237,L1235:L1239,"=Orçamento de empresa")&gt;1,"Erro: há repetição de empresa de orçamento de empresa para o item sendo precificado - B10.01a05",
IF(COUNTIFS(I1235:I1239,I1238,L1235:L1239,"=Orçamento de empresa")&gt;1,"Erro: há repetição de empresa de orçamento de empresa para o item sendo precificado - B10.01a05",
IF(COUNTIFS(I1235:I1239,I1239,L1235:L1239,"=Orçamento de empresa")&gt;1,"Erro: há repetição de empresa de orçamento de empresa para o item sendo precificado - B10.01a05",
"***")))))</f>
        <v>***</v>
      </c>
      <c r="X1235" s="119" t="str">
        <f t="shared" ref="X1235" si="4395" xml:space="preserve">
IF(AND(I1235="Compras governamentais",K1235&lt;&gt;"",L1235="Orçamento de empresa"),"Erro: a fonte de preços informada é incompatível com compras governamentais - B11.01a05",
IF(AND(I1236="Compras governamentais",K1236&lt;&gt;"",L1236="Orçamento de empresa"),"Erro: a fonte de preços informada é incompatível com compras governamentais - B11.01a05",
IF(AND(I1237="Compras governamentais",K1237&lt;&gt;"",L1237="Orçamento de empresa"),"Erro: a fonte de preços informada é incompatível com compras governamentais - B11.01a05",
IF(AND(I1238="Compras governamentais",K1238&lt;&gt;"",L1238="Orçamento de empresa"),"Erro: a fonte de preços informada é incompatível com compras governamentais - B11.01a05",
IF(AND(I1239="Compras governamentais",K1239&lt;&gt;"",L1239="Orçamento de empresa"),"Erro: a fonte de preços informada é incompatível com compras governamentais - B11.01a05",
"***")))))</f>
        <v>***</v>
      </c>
      <c r="Y1235" s="119" t="str">
        <f t="shared" ref="Y1235" si="4396" xml:space="preserve">
IF(AND(I1235="Compras governamentais",K1235&lt;&gt;"",L1235="Mídia especializada"),"Erro: a fonte de preços informada é incompatível com compras governamentais - B12.01a05",
IF(AND(I1236="Compras governamentais",K1236&lt;&gt;"",L1236="Mídia especializada"),"Erro: a fonte de preços informada é incompatível com compras governamentais - B12.01a05",
IF(AND(I1237="Compras governamentais",K1237&lt;&gt;"",L1237="Mídia especializada"),"Erro: a fonte de preços informada é incompatível com compras governamentais - B12.01a05",
IF(AND(I1238="Compras governamentais",K1238&lt;&gt;"",L1238="Mídia especializada"),"Erro: a fonte de preços informada é incompatível com compras governamentais - B12.01a05",
IF(AND(I1239="Compras governamentais",K1239&lt;&gt;"",L1239="Mídia especializada"),"Erro: a fonte de preços informada é incompatível com compras governamentais - B12.01a05",
"***")))))</f>
        <v>***</v>
      </c>
      <c r="Z1235" s="119" t="str">
        <f t="shared" ref="Z1235" si="4397" xml:space="preserve">
IF(AND(I1236&lt;&gt;"",OR(I1235="")),"Erro: há linhas sendo puladas - B13.01a04",
IF(AND(I1237&lt;&gt;"",OR(I1235="",I1236="")),"Erro: há linhas sendo puladas - B13.01a04",
IF(AND(I1238&lt;&gt;"",OR(I1235="",I1236="",I1237="")),"Erro: há linhas sendo puladas - B13.01a04",
IF(AND(I1239&lt;&gt;"",OR(I1235="",I1236="",I1237="",I1238="")),"Erro: há linhas sendo puladas - B13.01a04",
"***"))))</f>
        <v>***</v>
      </c>
      <c r="AA1235" s="119" t="str">
        <f t="shared" ref="AA1235" si="4398" xml:space="preserve">
IF(AND(K1236&lt;&gt;"",OR(K1235="")),"Erro: há linhas sendo puladas - B14.01a05",
IF(AND(K1237&lt;&gt;"",OR(K1235="",K1236="")),"Erro: há linhas sendo puladas - B14.01a05",
IF(AND(K1238&lt;&gt;"",OR(K1235="",K1236="",K1237="")),"Erro: há linhas sendo puladas - B14.01a05",
IF(AND(K1239&lt;&gt;"",OR(K1235="",K1236="",K1237="",K1238="")),"Erro: há linhas sendo puladas - B14.01a05",
"***"))))</f>
        <v>***</v>
      </c>
      <c r="AB1235" s="119" t="str">
        <f t="shared" ref="AB1235" si="4399" xml:space="preserve">
IF(AND(L1236&lt;&gt;"",OR(L1235="")),"Erro: há linhas sendo puladas - B15.01a05",
IF(AND(L1237&lt;&gt;"",OR(L1235="",L1236="")),"Erro: há linhas sendo puladas - B15.01a05",
IF(AND(L1238&lt;&gt;"",OR(L1235="",L1236="",L1237="")),"Erro: há linhas sendo puladas - B15.01a05",
IF(AND(L1239&lt;&gt;"",OR(L1235="",L1236="",L1237="",L1238="")),"Erro: há linhas sendo puladas - B15.01a05",
"***"))))</f>
        <v>***</v>
      </c>
      <c r="AC1235" s="119" t="str">
        <f t="shared" ref="AC1235" si="4400" xml:space="preserve">
IF(AND(M1236&lt;&gt;"",OR(M1235="")),"Erro: há linhas sendo puladas - B16.01a05",
IF(AND(M1237&lt;&gt;"",OR(M1235="",M1236="")),"Erro: há linhas sendo puladas - B16.01a05",
IF(AND(M1238&lt;&gt;"",OR(M1235="",M1236="",M1237="")),"Erro: há linhas sendo puladas - B16.01a05",
IF(AND(M1239&lt;&gt;"",OR(M1235="",M1236="",M1237="",M1238="")),"Erro: há linhas sendo puladas - B16.01a05",
"***"))))</f>
        <v>***</v>
      </c>
      <c r="AD1235" s="131" t="str">
        <f t="shared" ref="AD1235" si="4401" xml:space="preserve">
IF(T1235&lt;&gt;"Preenchimento correto","",
IF(K1235="","",
IF(M1235="Não válido","",
K1235)))</f>
        <v/>
      </c>
    </row>
    <row r="1236" spans="1:30" ht="15" customHeight="1">
      <c r="A1236" s="291"/>
      <c r="B1236" s="216"/>
      <c r="C1236" s="217"/>
      <c r="D1236" s="218"/>
      <c r="E1236" s="219"/>
      <c r="F1236" s="220"/>
      <c r="G1236" s="221"/>
      <c r="H1236" s="35">
        <v>2</v>
      </c>
      <c r="I1236" s="172"/>
      <c r="J1236" s="36" t="str">
        <f xml:space="preserve">
IF(I1236="","",
VLOOKUP(I1236,'BD EMPRES'!$B$8:$C$507,2,FALSE))</f>
        <v/>
      </c>
      <c r="K1236" s="178"/>
      <c r="L1236" s="179"/>
      <c r="M1236" s="179"/>
      <c r="N1236" s="180"/>
      <c r="O1236" s="223"/>
      <c r="P1236" s="228"/>
      <c r="Q1236" s="230"/>
      <c r="R1236" s="232"/>
      <c r="S1236" s="234"/>
      <c r="T1236" s="236"/>
      <c r="U1236" s="23"/>
      <c r="V1236" s="122"/>
      <c r="W1236" s="118"/>
      <c r="X1236" s="118"/>
      <c r="Y1236" s="118"/>
      <c r="Z1236" s="118"/>
      <c r="AA1236" s="118"/>
      <c r="AB1236" s="118"/>
      <c r="AC1236" s="118"/>
      <c r="AD1236" s="132" t="str">
        <f t="shared" ref="AD1236" si="4402" xml:space="preserve">
IF(T1235&lt;&gt;"Preenchimento correto","",
IF(K1236="","",
IF(M1236="Não válido","",
K1236)))</f>
        <v/>
      </c>
    </row>
    <row r="1237" spans="1:30" ht="15" customHeight="1">
      <c r="A1237" s="291"/>
      <c r="B1237" s="216"/>
      <c r="C1237" s="217"/>
      <c r="D1237" s="218"/>
      <c r="E1237" s="219"/>
      <c r="F1237" s="220"/>
      <c r="G1237" s="221"/>
      <c r="H1237" s="35">
        <v>3</v>
      </c>
      <c r="I1237" s="172"/>
      <c r="J1237" s="36" t="str">
        <f xml:space="preserve">
IF(I1237="","",
VLOOKUP(I1237,'BD EMPRES'!$B$8:$C$507,2,FALSE))</f>
        <v/>
      </c>
      <c r="K1237" s="178"/>
      <c r="L1237" s="179"/>
      <c r="M1237" s="179"/>
      <c r="N1237" s="180"/>
      <c r="O1237" s="223"/>
      <c r="P1237" s="228"/>
      <c r="Q1237" s="230"/>
      <c r="R1237" s="232"/>
      <c r="S1237" s="234"/>
      <c r="T1237" s="236"/>
      <c r="U1237" s="23"/>
      <c r="V1237" s="122"/>
      <c r="W1237" s="118"/>
      <c r="X1237" s="118"/>
      <c r="Y1237" s="118"/>
      <c r="Z1237" s="118"/>
      <c r="AA1237" s="118"/>
      <c r="AB1237" s="118"/>
      <c r="AC1237" s="118"/>
      <c r="AD1237" s="132" t="str">
        <f t="shared" ref="AD1237" si="4403" xml:space="preserve">
IF(T1235&lt;&gt;"Preenchimento correto","",
IF(K1237="","",
IF(M1237="Não válido","",
K1237)))</f>
        <v/>
      </c>
    </row>
    <row r="1238" spans="1:30" ht="15" customHeight="1">
      <c r="A1238" s="291"/>
      <c r="B1238" s="216"/>
      <c r="C1238" s="217"/>
      <c r="D1238" s="218"/>
      <c r="E1238" s="219"/>
      <c r="F1238" s="220"/>
      <c r="G1238" s="221"/>
      <c r="H1238" s="35">
        <v>4</v>
      </c>
      <c r="I1238" s="172"/>
      <c r="J1238" s="36" t="str">
        <f xml:space="preserve">
IF(I1238="","",
VLOOKUP(I1238,'BD EMPRES'!$B$8:$C$507,2,FALSE))</f>
        <v/>
      </c>
      <c r="K1238" s="178"/>
      <c r="L1238" s="179"/>
      <c r="M1238" s="179"/>
      <c r="N1238" s="180"/>
      <c r="O1238" s="223"/>
      <c r="P1238" s="228"/>
      <c r="Q1238" s="230"/>
      <c r="R1238" s="232"/>
      <c r="S1238" s="234"/>
      <c r="T1238" s="236"/>
      <c r="U1238" s="23"/>
      <c r="V1238" s="122"/>
      <c r="W1238" s="118"/>
      <c r="X1238" s="118"/>
      <c r="Y1238" s="118"/>
      <c r="Z1238" s="118"/>
      <c r="AA1238" s="118"/>
      <c r="AB1238" s="118"/>
      <c r="AC1238" s="118"/>
      <c r="AD1238" s="132" t="str">
        <f t="shared" ref="AD1238" si="4404" xml:space="preserve">
IF(T1235&lt;&gt;"Preenchimento correto","",
IF(K1238="","",
IF(M1238="Não válido","",
K1238)))</f>
        <v/>
      </c>
    </row>
    <row r="1239" spans="1:30" ht="15" customHeight="1">
      <c r="A1239" s="292"/>
      <c r="B1239" s="216"/>
      <c r="C1239" s="217"/>
      <c r="D1239" s="218"/>
      <c r="E1239" s="219"/>
      <c r="F1239" s="220"/>
      <c r="G1239" s="221"/>
      <c r="H1239" s="37">
        <v>5</v>
      </c>
      <c r="I1239" s="172"/>
      <c r="J1239" s="38" t="str">
        <f xml:space="preserve">
IF(I1239="","",
VLOOKUP(I1239,'BD EMPRES'!$B$8:$C$507,2,FALSE))</f>
        <v/>
      </c>
      <c r="K1239" s="183"/>
      <c r="L1239" s="181"/>
      <c r="M1239" s="181"/>
      <c r="N1239" s="182"/>
      <c r="O1239" s="224"/>
      <c r="P1239" s="228"/>
      <c r="Q1239" s="230"/>
      <c r="R1239" s="232"/>
      <c r="S1239" s="234"/>
      <c r="T1239" s="236"/>
      <c r="U1239" s="23"/>
      <c r="V1239" s="133"/>
      <c r="W1239" s="134"/>
      <c r="X1239" s="134"/>
      <c r="Y1239" s="134"/>
      <c r="Z1239" s="134"/>
      <c r="AA1239" s="134"/>
      <c r="AB1239" s="134"/>
      <c r="AC1239" s="134"/>
      <c r="AD1239" s="135" t="str">
        <f t="shared" ref="AD1239" si="4405" xml:space="preserve">
IF(T1235&gt;"Preenchimento correto","",
IF(K1239="","",
IF(M1239="Não válido","",
K1239)))</f>
        <v/>
      </c>
    </row>
    <row r="1240" spans="1:30" ht="15" customHeight="1">
      <c r="A1240" s="290"/>
      <c r="B1240" s="216" t="str">
        <f>IF(OR('BD ITEM'!$Q258&lt;&gt;"Preenchimento correto"),"",'BD ITEM'!B258)</f>
        <v/>
      </c>
      <c r="C1240" s="217" t="str">
        <f>IF(OR('BD ITEM'!$Q258&lt;&gt;"Preenchimento correto"),"",'BD ITEM'!C258)</f>
        <v/>
      </c>
      <c r="D1240" s="218" t="str">
        <f>IF(OR('BD ITEM'!$Q258&lt;&gt;"Preenchimento correto"),"",'BD ITEM'!D258)</f>
        <v/>
      </c>
      <c r="E1240" s="219" t="str">
        <f>IF(OR('BD ITEM'!$Q258&lt;&gt;"Preenchimento correto"),"",'BD ITEM'!J258)</f>
        <v/>
      </c>
      <c r="F1240" s="220" t="str">
        <f>IF(OR('BD ITEM'!$Q258&lt;&gt;"Preenchimento correto"),"",'BD ITEM'!K258)</f>
        <v/>
      </c>
      <c r="G1240" s="221" t="str">
        <f>IF(OR('BD ITEM'!$Q258&lt;&gt;"Preenchimento correto"),"",'BD ITEM'!L258)</f>
        <v/>
      </c>
      <c r="H1240" s="39">
        <v>1</v>
      </c>
      <c r="I1240" s="173"/>
      <c r="J1240" s="34" t="str">
        <f xml:space="preserve">
IF(I1240="","",
VLOOKUP(I1240,'BD EMPRES'!$B$8:$C$507,2,FALSE))</f>
        <v/>
      </c>
      <c r="K1240" s="175"/>
      <c r="L1240" s="176"/>
      <c r="M1240" s="176"/>
      <c r="N1240" s="177"/>
      <c r="O1240" s="222"/>
      <c r="P1240" s="228" t="str">
        <f t="shared" ref="P1240" si="4406" xml:space="preserve">
IF(AND(K1240="",K1241="",K1242="",K1243="",K1244=""),"",
COUNTIFS(K1240:K1244,"&lt;&gt;""",M1240:M1244,"=Válido"))</f>
        <v/>
      </c>
      <c r="Q1240" s="230" t="str">
        <f t="shared" ref="Q1240" si="4407" xml:space="preserve">
IF(T1240&lt;&gt;"Preenchimento correto","",
IF(P1240=1,0,
IF(P1240=0,"",
IF(P1240="","",
ROUND(_xlfn.STDEV.S(AD1240:AD1244)/AVERAGE(AD1240:AD1244),4)))))</f>
        <v/>
      </c>
      <c r="R1240" s="232" t="str">
        <f t="shared" ref="R1240" si="4408" xml:space="preserve">
IF(T1240&lt;&gt;"Preenchimento correto","",
IF(P1240="","",
IF(P1240=0,"",
IF(O1240="","",
IF(O1240="Menor valor",MIN(AD1240:AD1244),
IF(AND(O1240="Tend. central",Q1240&lt;=0.25),ROUND(AVERAGE(AD1240:AD1244),2),
IF(AND(O1240="Tend. central",Q1240&gt;0.25),ROUND(MEDIAN(AD1240:AD1244),2))))))))</f>
        <v/>
      </c>
      <c r="S1240" s="234" t="str">
        <f t="shared" ref="S1240" si="4409" xml:space="preserve">
IF(T1240&lt;&gt;"Preenchimento correto","",
IF(O1240="","",
IF(P1240="","",
IF(P1240=0,"",
IF(OR(G1240="",R1240=""),"",
G1240*R1240)))))</f>
        <v/>
      </c>
      <c r="T1240" s="236" t="str">
        <f t="shared" ref="T1240" si="4410" xml:space="preserve">
IF(AND(A1240="",B1240="",I1240="",I1241="",I1242="",I1243="",I1244="",K1240="",K1241="",K1242="",K1243="",K1244="",L1240="",L1241="",L1242="",L1243="",L1244="",M1240="",M1241="",M1242="",M1243="",M1244="",O1240=""),"",
IF(A1240="","Preenchimento incompleto: falta informar o ID SEC - B01.01",
IF(AND(A1240&lt;&gt;"",B1240&lt;&gt;"",I1240="",I1241="",I1242="",I1243="",I1244="",K1240="",K1241="",K1242="",K1243="",K1244="",L1240="",L1241="",L1242="",L1243="",L1244="",M1240="",M1241="",M1242="",M1243="",M1244="",O1240=""),"Preenchimento incompleto: item sem nenhuma informação de empresa e preço e fonte de preço e validade do orçamento e modalidade de cálculo - B02.01",
IF(AND(B1240="",OR(I1240&lt;&gt;"",I1241&lt;&gt;"",I1242&lt;&gt;"",I1243&lt;&gt;"",I1244&lt;&gt;"",K1240&lt;&gt;"",K1241&lt;&gt;"",K1242&lt;&gt;"",K1243&lt;&gt;"",K1244&lt;&gt;"",L1240&lt;&gt;"",L1241&lt;&gt;"",L1242&lt;&gt;"",L1243&lt;&gt;"",L1244&lt;&gt;"",M1240&lt;&gt;"",M1241&lt;&gt;"",M1242&lt;&gt;"",M1243&lt;&gt;"",M1244&lt;&gt;"",O1240&lt;&gt;"")),"Erro: há empresa(s) e/ou preço(s) e/ou fonte(s) de preço e/ou validade(s) do orçamento e/ou modalidade de cálculo informados para item inexistente - B03.01",
IF(AND(I1240&lt;&gt;"",OR(K1240="",L1240="",M1240="",O1240="")),"Preenchimento incompleto: empresa sem preço e(ou) fonte de preço e(ou) validade do orçamento e(ou) modalidade de cálculo associados - B04.01",
IF(AND(I1241&lt;&gt;"",OR(K1241="",L1241="",M1241="",O1240="")),"Preenchimento incompleto: empresa sem preço e(ou) fonte de preço e(ou) validade do orçamento e(ou) modalidade de cálculo associados - B04.02",
IF(AND(I1242&lt;&gt;"",OR(K1242="",L1242="",M1242="",O1240="")),"Preenchimento incompleto: empresa sem preço e(ou) fonte de preço e(ou) validade do orçamento e(ou) modalidade de cálculo associados - B04.03",
IF(AND(I1243&lt;&gt;"",OR(K1243="",L1243="",M1243="",O1240="")),"Preenchimento incompleto: empresa sem preço e(ou) fonte de preço e(ou) validade do orçamento e(ou) modalidade de cálculo associados - B04.04",
IF(AND(I1244&lt;&gt;"",OR(K1244="",L1244="",M1244="",O1240="")),"Preenchimento incompleto: empresa sem preço e(ou) fonte de preço e(ou) validade do orçamento e(ou) modalidade de cálculo associados - B04.05",
IF(AND(K1240&lt;&gt;"",OR(I1240="",L1240="",M1240="",O1240="")),"Preenchimento incompleto: preço sem empresa e(ou) fonte do preço associados e(ou) validade do orçamento e(ou) modalidade de cálculo associados - B05.01",
IF(AND(K1241&lt;&gt;"",OR(I1241="",L1241="",M1241="",O1240="")),"Preenchimento incompleto: preço sem empresa e(ou) fonte do preço associados e(ou) validade do orçamento e(ou) modalidade de cálculo associados - B05.02",
IF(AND(K1242&lt;&gt;"",OR(I1242="",L1242="",M1242="",O1240="")),"Preenchimento incompleto: preço sem empresa e(ou) fonte do preço associados e(ou) validade do orçamento e(ou) modalidade de cálculo associados - B05.03",
IF(AND(K1243&lt;&gt;"",OR(I1243="",L1243="",M1243="",O1240="")),"Preenchimento incompleto: preço sem empresa e(ou) fonte do preço associados e(ou) validade do orçamento e(ou) modalidade de cálculo associados - B05.04",
IF(AND(K1244&lt;&gt;"",OR(I1244="",L1244="",M1244="",O1240="")),"Preenchimento incompleto: preço sem empresa e(ou) fonte do preço associados e(ou) validade do orçamento e(ou) modalidade de cálculo associados - B05.05",
IF(AND(L1240&lt;&gt;"",OR(K1240="",I1240="",M1240="",O1240="")),"Preenchimento incompleto: fonte do preço sem empresa e(ou) preço associados e(ou) validade do orçamento e(ou) modalidade de cálculo associados - B06.01",
IF(AND(L1241&lt;&gt;"",OR(K1241="",I1241="",M1241="",O1240="")),"Preenchimento incompleto: fonte do preço sem empresa e(ou) preço associados e(ou) validade do orçamento e(ou) modalidade de cálculo associados - B06.02",
IF(AND(L1242&lt;&gt;"",OR(K1242="",I1242="",M1242="",O1240="")),"Preenchimento incompleto: fonte do preço sem empresa e(ou) preço associados e(ou) validade do orçamento e(ou) modalidade de cálculo associados - B06.03",
IF(AND(L1243&lt;&gt;"",OR(K1243="",I1243="",M1243="",O1240="")),"Preenchimento incompleto: fonte do preço sem empresa e(ou) preço associados e(ou) validade do orçamento e(ou) modalidade de cálculo associados - B06.04",
IF(AND(L1244&lt;&gt;"",OR(K1244="",I1244="",M1244="",O1240="")),"Preenchimento incompleto: fonte do preço sem empresa e(ou) preço associados e(ou) validade do orçamento e(ou) modalidade de cálculo associados - B06.05",
IF(AND(M1240&lt;&gt;"",OR(K1240="",I1240="",L1240="",O1240="")),"Preenchimento incompleto: validade do orçamento sem empresa e(ou) preço associados e(ou) fonte do preço e(ou) modalidade de cálculo associados - B07.01",
IF(AND(M1241&lt;&gt;"",OR(K1241="",I1241="",L1241="",O1240="")),"Preenchimento incompleto: validade do orçamento sem empresa e(ou) preço associados e(ou) fonte do preço e(ou) modalidade de cálculo associados - B07.02",
IF(AND(M1242&lt;&gt;"",OR(K1242="",I1242="",L1242="",O1240="")),"Preenchimento incompleto: validade do orçamento sem empresa e(ou) preço associados e(ou) fonte do preço e(ou) modalidade de cálculo associados - B07.03",
IF(AND(M1243&lt;&gt;"",OR(K1243="",I1243="",L1243="",O1240="")),"Preenchimento incompleto: validade do orçamento sem empresa e(ou) preço associados e(ou) fonte do preço e(ou) modalidade de cálculo associados - B07.04",
IF(AND(M1244&lt;&gt;"",OR(K1244="",I1244="",L1244="",O1240="")),"Preenchimento incompleto: validade do orçamento sem empresa e(ou) preço associados e(ou) fonte do preço e(ou) modalidade de cálculo associados - B07.05",
IF(O1240="","Preenchimento incompleto: modalidade de cálculo não informada - B08.01",
IF(V1240="Erro: há repetição de empresa de mídia especializada para o item sendo precificado - B09.01a05","Erro: há repetição de empresa de mídia especializada para o item sendo precificado - B09.01a05",
IF(W1240="Erro: há repetição de empresa de orçamento de empresa para o item sendo precificado - B10.01a05","Erro: há repetição de empresa de orçamento de empresa para o item sendo precificado - B10.01a05",
IF(X1240="Erro: a fonte de preços informada é incompatível com compras governamentais - B11.01a05","Erro: a fonte de preços informada é incompatível com compras governamentais - B11.01a05",
IF(Y1240="Erro: a fonte de preços informada é incompatível com compras governamentais - B12.01a05","Erro: a fonte de preços informada é incompatível com compras governamentais - B12.01a05",
IF(Z1240="Erro: há linhas sendo puladas - B13.01a04","Erro: há linhas sendo puladas - B13.01a04",
IF(AA1240="Erro: há linhas sendo puladas - B14.01a05","Erro: há linhas sendo puladas - B14.01a05",
IF(AB1240="Erro: há linhas sendo puladas - B15.01a05","Erro: há linhas sendo puladas - B15.01a05",
IF(AC1240="Erro: há linhas sendo puladas - B16.01a05","Erro: há linhas sendo puladas - B16.01a05",
IF(AND(P1240&lt;&gt;"",P1240=0),"Preenchimento incompleto: número de propostas válidas igual a zero - B17.01",
"Preenchimento correto"))))))))))))))))))))))))))))))))))</f>
        <v/>
      </c>
      <c r="U1240" s="23"/>
      <c r="V1240" s="121" t="str">
        <f t="shared" ref="V1240" si="4411" xml:space="preserve">
IF(COUNTIFS(I1240:I1244,I1240,L1240:L1244,"=Mídia especializada")&gt;1,"Erro: há repetição de empresa de mídia especializada para o item sendo precificado - B09.01a05",
IF(COUNTIFS(I1240:I1244,I1241,L1240:L1244,"=Mídia especializada")&gt;1,"Erro: há repetição de empresa de mídia especializada para o item sendo precificado - B09.01a05",
IF(COUNTIFS(I1240:I1244,I1242,L1240:L1244,"=Mídia especializada")&gt;1,"Erro: há repetição de empresa de mídia especializada para o item sendo precificado - B09.01a05",
IF(COUNTIFS(I1240:I1244,I1243,L1240:L1244,"=Mídia especializada")&gt;1,"Erro: há repetição de empresa de mídia especializada para o item sendo precificado - B09.01a05",
IF(COUNTIFS(I1240:I1244,I1244,L1240:L1244,"=Mídia especializada")&gt;1,"Erro: há repetição de empresa de mídia especializada para o item sendo precificado - B09.01a05",
"***")))))</f>
        <v>***</v>
      </c>
      <c r="W1240" s="119" t="str">
        <f t="shared" ref="W1240" si="4412" xml:space="preserve">
IF(COUNTIFS(I1240:I1244,I1240,L1240:L1244,"=Orçamento de empresa")&gt;1,"Erro: há repetição de empresa de orçamento de empresa para o item sendo precificado - B10.01a05",
IF(COUNTIFS(I1240:I1244,I1241,L1240:L1244,"=Orçamento de empresa")&gt;1,"Erro: há repetição de empresa de orçamento de empresa para o item sendo precificado - B10.01a05",
IF(COUNTIFS(I1240:I1244,I1242,L1240:L1244,"=Orçamento de empresa")&gt;1,"Erro: há repetição de empresa de orçamento de empresa para o item sendo precificado - B10.01a05",
IF(COUNTIFS(I1240:I1244,I1243,L1240:L1244,"=Orçamento de empresa")&gt;1,"Erro: há repetição de empresa de orçamento de empresa para o item sendo precificado - B10.01a05",
IF(COUNTIFS(I1240:I1244,I1244,L1240:L1244,"=Orçamento de empresa")&gt;1,"Erro: há repetição de empresa de orçamento de empresa para o item sendo precificado - B10.01a05",
"***")))))</f>
        <v>***</v>
      </c>
      <c r="X1240" s="119" t="str">
        <f t="shared" ref="X1240" si="4413" xml:space="preserve">
IF(AND(I1240="Compras governamentais",K1240&lt;&gt;"",L1240="Orçamento de empresa"),"Erro: a fonte de preços informada é incompatível com compras governamentais - B11.01a05",
IF(AND(I1241="Compras governamentais",K1241&lt;&gt;"",L1241="Orçamento de empresa"),"Erro: a fonte de preços informada é incompatível com compras governamentais - B11.01a05",
IF(AND(I1242="Compras governamentais",K1242&lt;&gt;"",L1242="Orçamento de empresa"),"Erro: a fonte de preços informada é incompatível com compras governamentais - B11.01a05",
IF(AND(I1243="Compras governamentais",K1243&lt;&gt;"",L1243="Orçamento de empresa"),"Erro: a fonte de preços informada é incompatível com compras governamentais - B11.01a05",
IF(AND(I1244="Compras governamentais",K1244&lt;&gt;"",L1244="Orçamento de empresa"),"Erro: a fonte de preços informada é incompatível com compras governamentais - B11.01a05",
"***")))))</f>
        <v>***</v>
      </c>
      <c r="Y1240" s="119" t="str">
        <f t="shared" ref="Y1240" si="4414" xml:space="preserve">
IF(AND(I1240="Compras governamentais",K1240&lt;&gt;"",L1240="Mídia especializada"),"Erro: a fonte de preços informada é incompatível com compras governamentais - B12.01a05",
IF(AND(I1241="Compras governamentais",K1241&lt;&gt;"",L1241="Mídia especializada"),"Erro: a fonte de preços informada é incompatível com compras governamentais - B12.01a05",
IF(AND(I1242="Compras governamentais",K1242&lt;&gt;"",L1242="Mídia especializada"),"Erro: a fonte de preços informada é incompatível com compras governamentais - B12.01a05",
IF(AND(I1243="Compras governamentais",K1243&lt;&gt;"",L1243="Mídia especializada"),"Erro: a fonte de preços informada é incompatível com compras governamentais - B12.01a05",
IF(AND(I1244="Compras governamentais",K1244&lt;&gt;"",L1244="Mídia especializada"),"Erro: a fonte de preços informada é incompatível com compras governamentais - B12.01a05",
"***")))))</f>
        <v>***</v>
      </c>
      <c r="Z1240" s="119" t="str">
        <f t="shared" ref="Z1240" si="4415" xml:space="preserve">
IF(AND(I1241&lt;&gt;"",OR(I1240="")),"Erro: há linhas sendo puladas - B13.01a04",
IF(AND(I1242&lt;&gt;"",OR(I1240="",I1241="")),"Erro: há linhas sendo puladas - B13.01a04",
IF(AND(I1243&lt;&gt;"",OR(I1240="",I1241="",I1242="")),"Erro: há linhas sendo puladas - B13.01a04",
IF(AND(I1244&lt;&gt;"",OR(I1240="",I1241="",I1242="",I1243="")),"Erro: há linhas sendo puladas - B13.01a04",
"***"))))</f>
        <v>***</v>
      </c>
      <c r="AA1240" s="119" t="str">
        <f t="shared" ref="AA1240" si="4416" xml:space="preserve">
IF(AND(K1241&lt;&gt;"",OR(K1240="")),"Erro: há linhas sendo puladas - B14.01a05",
IF(AND(K1242&lt;&gt;"",OR(K1240="",K1241="")),"Erro: há linhas sendo puladas - B14.01a05",
IF(AND(K1243&lt;&gt;"",OR(K1240="",K1241="",K1242="")),"Erro: há linhas sendo puladas - B14.01a05",
IF(AND(K1244&lt;&gt;"",OR(K1240="",K1241="",K1242="",K1243="")),"Erro: há linhas sendo puladas - B14.01a05",
"***"))))</f>
        <v>***</v>
      </c>
      <c r="AB1240" s="119" t="str">
        <f t="shared" ref="AB1240" si="4417" xml:space="preserve">
IF(AND(L1241&lt;&gt;"",OR(L1240="")),"Erro: há linhas sendo puladas - B15.01a05",
IF(AND(L1242&lt;&gt;"",OR(L1240="",L1241="")),"Erro: há linhas sendo puladas - B15.01a05",
IF(AND(L1243&lt;&gt;"",OR(L1240="",L1241="",L1242="")),"Erro: há linhas sendo puladas - B15.01a05",
IF(AND(L1244&lt;&gt;"",OR(L1240="",L1241="",L1242="",L1243="")),"Erro: há linhas sendo puladas - B15.01a05",
"***"))))</f>
        <v>***</v>
      </c>
      <c r="AC1240" s="119" t="str">
        <f t="shared" ref="AC1240" si="4418" xml:space="preserve">
IF(AND(M1241&lt;&gt;"",OR(M1240="")),"Erro: há linhas sendo puladas - B16.01a05",
IF(AND(M1242&lt;&gt;"",OR(M1240="",M1241="")),"Erro: há linhas sendo puladas - B16.01a05",
IF(AND(M1243&lt;&gt;"",OR(M1240="",M1241="",M1242="")),"Erro: há linhas sendo puladas - B16.01a05",
IF(AND(M1244&lt;&gt;"",OR(M1240="",M1241="",M1242="",M1243="")),"Erro: há linhas sendo puladas - B16.01a05",
"***"))))</f>
        <v>***</v>
      </c>
      <c r="AD1240" s="131" t="str">
        <f t="shared" ref="AD1240" si="4419" xml:space="preserve">
IF(T1240&lt;&gt;"Preenchimento correto","",
IF(K1240="","",
IF(M1240="Não válido","",
K1240)))</f>
        <v/>
      </c>
    </row>
    <row r="1241" spans="1:30" ht="15" customHeight="1">
      <c r="A1241" s="291"/>
      <c r="B1241" s="216"/>
      <c r="C1241" s="217"/>
      <c r="D1241" s="218"/>
      <c r="E1241" s="219"/>
      <c r="F1241" s="220"/>
      <c r="G1241" s="221"/>
      <c r="H1241" s="35">
        <v>2</v>
      </c>
      <c r="I1241" s="172"/>
      <c r="J1241" s="36" t="str">
        <f xml:space="preserve">
IF(I1241="","",
VLOOKUP(I1241,'BD EMPRES'!$B$8:$C$507,2,FALSE))</f>
        <v/>
      </c>
      <c r="K1241" s="178"/>
      <c r="L1241" s="179"/>
      <c r="M1241" s="179"/>
      <c r="N1241" s="180"/>
      <c r="O1241" s="223"/>
      <c r="P1241" s="228"/>
      <c r="Q1241" s="230"/>
      <c r="R1241" s="232"/>
      <c r="S1241" s="234"/>
      <c r="T1241" s="236"/>
      <c r="U1241" s="23"/>
      <c r="V1241" s="122"/>
      <c r="W1241" s="118"/>
      <c r="X1241" s="118"/>
      <c r="Y1241" s="118"/>
      <c r="Z1241" s="118"/>
      <c r="AA1241" s="118"/>
      <c r="AB1241" s="118"/>
      <c r="AC1241" s="118"/>
      <c r="AD1241" s="132" t="str">
        <f t="shared" ref="AD1241" si="4420" xml:space="preserve">
IF(T1240&lt;&gt;"Preenchimento correto","",
IF(K1241="","",
IF(M1241="Não válido","",
K1241)))</f>
        <v/>
      </c>
    </row>
    <row r="1242" spans="1:30" ht="15" customHeight="1">
      <c r="A1242" s="291"/>
      <c r="B1242" s="216"/>
      <c r="C1242" s="217"/>
      <c r="D1242" s="218"/>
      <c r="E1242" s="219"/>
      <c r="F1242" s="220"/>
      <c r="G1242" s="221"/>
      <c r="H1242" s="35">
        <v>3</v>
      </c>
      <c r="I1242" s="172"/>
      <c r="J1242" s="36" t="str">
        <f xml:space="preserve">
IF(I1242="","",
VLOOKUP(I1242,'BD EMPRES'!$B$8:$C$507,2,FALSE))</f>
        <v/>
      </c>
      <c r="K1242" s="178"/>
      <c r="L1242" s="179"/>
      <c r="M1242" s="179"/>
      <c r="N1242" s="180"/>
      <c r="O1242" s="223"/>
      <c r="P1242" s="228"/>
      <c r="Q1242" s="230"/>
      <c r="R1242" s="232"/>
      <c r="S1242" s="234"/>
      <c r="T1242" s="236"/>
      <c r="U1242" s="23"/>
      <c r="V1242" s="122"/>
      <c r="W1242" s="118"/>
      <c r="X1242" s="118"/>
      <c r="Y1242" s="118"/>
      <c r="Z1242" s="118"/>
      <c r="AA1242" s="118"/>
      <c r="AB1242" s="118"/>
      <c r="AC1242" s="118"/>
      <c r="AD1242" s="132" t="str">
        <f t="shared" ref="AD1242" si="4421" xml:space="preserve">
IF(T1240&lt;&gt;"Preenchimento correto","",
IF(K1242="","",
IF(M1242="Não válido","",
K1242)))</f>
        <v/>
      </c>
    </row>
    <row r="1243" spans="1:30" ht="15" customHeight="1">
      <c r="A1243" s="291"/>
      <c r="B1243" s="216"/>
      <c r="C1243" s="217"/>
      <c r="D1243" s="218"/>
      <c r="E1243" s="219"/>
      <c r="F1243" s="220"/>
      <c r="G1243" s="221"/>
      <c r="H1243" s="35">
        <v>4</v>
      </c>
      <c r="I1243" s="172"/>
      <c r="J1243" s="36" t="str">
        <f xml:space="preserve">
IF(I1243="","",
VLOOKUP(I1243,'BD EMPRES'!$B$8:$C$507,2,FALSE))</f>
        <v/>
      </c>
      <c r="K1243" s="178"/>
      <c r="L1243" s="179"/>
      <c r="M1243" s="179"/>
      <c r="N1243" s="180"/>
      <c r="O1243" s="223"/>
      <c r="P1243" s="228"/>
      <c r="Q1243" s="230"/>
      <c r="R1243" s="232"/>
      <c r="S1243" s="234"/>
      <c r="T1243" s="236"/>
      <c r="U1243" s="23"/>
      <c r="V1243" s="122"/>
      <c r="W1243" s="118"/>
      <c r="X1243" s="118"/>
      <c r="Y1243" s="118"/>
      <c r="Z1243" s="118"/>
      <c r="AA1243" s="118"/>
      <c r="AB1243" s="118"/>
      <c r="AC1243" s="118"/>
      <c r="AD1243" s="132" t="str">
        <f t="shared" ref="AD1243" si="4422" xml:space="preserve">
IF(T1240&lt;&gt;"Preenchimento correto","",
IF(K1243="","",
IF(M1243="Não válido","",
K1243)))</f>
        <v/>
      </c>
    </row>
    <row r="1244" spans="1:30" ht="15" customHeight="1">
      <c r="A1244" s="292"/>
      <c r="B1244" s="216"/>
      <c r="C1244" s="217"/>
      <c r="D1244" s="218"/>
      <c r="E1244" s="219"/>
      <c r="F1244" s="220"/>
      <c r="G1244" s="221"/>
      <c r="H1244" s="37">
        <v>5</v>
      </c>
      <c r="I1244" s="172"/>
      <c r="J1244" s="38" t="str">
        <f xml:space="preserve">
IF(I1244="","",
VLOOKUP(I1244,'BD EMPRES'!$B$8:$C$507,2,FALSE))</f>
        <v/>
      </c>
      <c r="K1244" s="183"/>
      <c r="L1244" s="181"/>
      <c r="M1244" s="181"/>
      <c r="N1244" s="182"/>
      <c r="O1244" s="224"/>
      <c r="P1244" s="228"/>
      <c r="Q1244" s="230"/>
      <c r="R1244" s="232"/>
      <c r="S1244" s="234"/>
      <c r="T1244" s="236"/>
      <c r="U1244" s="23"/>
      <c r="V1244" s="133"/>
      <c r="W1244" s="134"/>
      <c r="X1244" s="134"/>
      <c r="Y1244" s="134"/>
      <c r="Z1244" s="134"/>
      <c r="AA1244" s="134"/>
      <c r="AB1244" s="134"/>
      <c r="AC1244" s="134"/>
      <c r="AD1244" s="135" t="str">
        <f t="shared" ref="AD1244" si="4423" xml:space="preserve">
IF(T1240&gt;"Preenchimento correto","",
IF(K1244="","",
IF(M1244="Não válido","",
K1244)))</f>
        <v/>
      </c>
    </row>
    <row r="1245" spans="1:30" ht="15" customHeight="1">
      <c r="A1245" s="290"/>
      <c r="B1245" s="216" t="str">
        <f>IF(OR('BD ITEM'!$Q259&lt;&gt;"Preenchimento correto"),"",'BD ITEM'!B259)</f>
        <v/>
      </c>
      <c r="C1245" s="217" t="str">
        <f>IF(OR('BD ITEM'!$Q259&lt;&gt;"Preenchimento correto"),"",'BD ITEM'!C259)</f>
        <v/>
      </c>
      <c r="D1245" s="218" t="str">
        <f>IF(OR('BD ITEM'!$Q259&lt;&gt;"Preenchimento correto"),"",'BD ITEM'!D259)</f>
        <v/>
      </c>
      <c r="E1245" s="219" t="str">
        <f>IF(OR('BD ITEM'!$Q259&lt;&gt;"Preenchimento correto"),"",'BD ITEM'!J259)</f>
        <v/>
      </c>
      <c r="F1245" s="220" t="str">
        <f>IF(OR('BD ITEM'!$Q259&lt;&gt;"Preenchimento correto"),"",'BD ITEM'!K259)</f>
        <v/>
      </c>
      <c r="G1245" s="221" t="str">
        <f>IF(OR('BD ITEM'!$Q259&lt;&gt;"Preenchimento correto"),"",'BD ITEM'!L259)</f>
        <v/>
      </c>
      <c r="H1245" s="39">
        <v>1</v>
      </c>
      <c r="I1245" s="173"/>
      <c r="J1245" s="34" t="str">
        <f xml:space="preserve">
IF(I1245="","",
VLOOKUP(I1245,'BD EMPRES'!$B$8:$C$507,2,FALSE))</f>
        <v/>
      </c>
      <c r="K1245" s="175"/>
      <c r="L1245" s="176"/>
      <c r="M1245" s="176"/>
      <c r="N1245" s="177"/>
      <c r="O1245" s="222"/>
      <c r="P1245" s="228" t="str">
        <f t="shared" ref="P1245" si="4424" xml:space="preserve">
IF(AND(K1245="",K1246="",K1247="",K1248="",K1249=""),"",
COUNTIFS(K1245:K1249,"&lt;&gt;""",M1245:M1249,"=Válido"))</f>
        <v/>
      </c>
      <c r="Q1245" s="230" t="str">
        <f t="shared" ref="Q1245" si="4425" xml:space="preserve">
IF(T1245&lt;&gt;"Preenchimento correto","",
IF(P1245=1,0,
IF(P1245=0,"",
IF(P1245="","",
ROUND(_xlfn.STDEV.S(AD1245:AD1249)/AVERAGE(AD1245:AD1249),4)))))</f>
        <v/>
      </c>
      <c r="R1245" s="232" t="str">
        <f t="shared" ref="R1245" si="4426" xml:space="preserve">
IF(T1245&lt;&gt;"Preenchimento correto","",
IF(P1245="","",
IF(P1245=0,"",
IF(O1245="","",
IF(O1245="Menor valor",MIN(AD1245:AD1249),
IF(AND(O1245="Tend. central",Q1245&lt;=0.25),ROUND(AVERAGE(AD1245:AD1249),2),
IF(AND(O1245="Tend. central",Q1245&gt;0.25),ROUND(MEDIAN(AD1245:AD1249),2))))))))</f>
        <v/>
      </c>
      <c r="S1245" s="234" t="str">
        <f t="shared" ref="S1245" si="4427" xml:space="preserve">
IF(T1245&lt;&gt;"Preenchimento correto","",
IF(O1245="","",
IF(P1245="","",
IF(P1245=0,"",
IF(OR(G1245="",R1245=""),"",
G1245*R1245)))))</f>
        <v/>
      </c>
      <c r="T1245" s="236" t="str">
        <f t="shared" ref="T1245" si="4428" xml:space="preserve">
IF(AND(A1245="",B1245="",I1245="",I1246="",I1247="",I1248="",I1249="",K1245="",K1246="",K1247="",K1248="",K1249="",L1245="",L1246="",L1247="",L1248="",L1249="",M1245="",M1246="",M1247="",M1248="",M1249="",O1245=""),"",
IF(A1245="","Preenchimento incompleto: falta informar o ID SEC - B01.01",
IF(AND(A1245&lt;&gt;"",B1245&lt;&gt;"",I1245="",I1246="",I1247="",I1248="",I1249="",K1245="",K1246="",K1247="",K1248="",K1249="",L1245="",L1246="",L1247="",L1248="",L1249="",M1245="",M1246="",M1247="",M1248="",M1249="",O1245=""),"Preenchimento incompleto: item sem nenhuma informação de empresa e preço e fonte de preço e validade do orçamento e modalidade de cálculo - B02.01",
IF(AND(B1245="",OR(I1245&lt;&gt;"",I1246&lt;&gt;"",I1247&lt;&gt;"",I1248&lt;&gt;"",I1249&lt;&gt;"",K1245&lt;&gt;"",K1246&lt;&gt;"",K1247&lt;&gt;"",K1248&lt;&gt;"",K1249&lt;&gt;"",L1245&lt;&gt;"",L1246&lt;&gt;"",L1247&lt;&gt;"",L1248&lt;&gt;"",L1249&lt;&gt;"",M1245&lt;&gt;"",M1246&lt;&gt;"",M1247&lt;&gt;"",M1248&lt;&gt;"",M1249&lt;&gt;"",O1245&lt;&gt;"")),"Erro: há empresa(s) e/ou preço(s) e/ou fonte(s) de preço e/ou validade(s) do orçamento e/ou modalidade de cálculo informados para item inexistente - B03.01",
IF(AND(I1245&lt;&gt;"",OR(K1245="",L1245="",M1245="",O1245="")),"Preenchimento incompleto: empresa sem preço e(ou) fonte de preço e(ou) validade do orçamento e(ou) modalidade de cálculo associados - B04.01",
IF(AND(I1246&lt;&gt;"",OR(K1246="",L1246="",M1246="",O1245="")),"Preenchimento incompleto: empresa sem preço e(ou) fonte de preço e(ou) validade do orçamento e(ou) modalidade de cálculo associados - B04.02",
IF(AND(I1247&lt;&gt;"",OR(K1247="",L1247="",M1247="",O1245="")),"Preenchimento incompleto: empresa sem preço e(ou) fonte de preço e(ou) validade do orçamento e(ou) modalidade de cálculo associados - B04.03",
IF(AND(I1248&lt;&gt;"",OR(K1248="",L1248="",M1248="",O1245="")),"Preenchimento incompleto: empresa sem preço e(ou) fonte de preço e(ou) validade do orçamento e(ou) modalidade de cálculo associados - B04.04",
IF(AND(I1249&lt;&gt;"",OR(K1249="",L1249="",M1249="",O1245="")),"Preenchimento incompleto: empresa sem preço e(ou) fonte de preço e(ou) validade do orçamento e(ou) modalidade de cálculo associados - B04.05",
IF(AND(K1245&lt;&gt;"",OR(I1245="",L1245="",M1245="",O1245="")),"Preenchimento incompleto: preço sem empresa e(ou) fonte do preço associados e(ou) validade do orçamento e(ou) modalidade de cálculo associados - B05.01",
IF(AND(K1246&lt;&gt;"",OR(I1246="",L1246="",M1246="",O1245="")),"Preenchimento incompleto: preço sem empresa e(ou) fonte do preço associados e(ou) validade do orçamento e(ou) modalidade de cálculo associados - B05.02",
IF(AND(K1247&lt;&gt;"",OR(I1247="",L1247="",M1247="",O1245="")),"Preenchimento incompleto: preço sem empresa e(ou) fonte do preço associados e(ou) validade do orçamento e(ou) modalidade de cálculo associados - B05.03",
IF(AND(K1248&lt;&gt;"",OR(I1248="",L1248="",M1248="",O1245="")),"Preenchimento incompleto: preço sem empresa e(ou) fonte do preço associados e(ou) validade do orçamento e(ou) modalidade de cálculo associados - B05.04",
IF(AND(K1249&lt;&gt;"",OR(I1249="",L1249="",M1249="",O1245="")),"Preenchimento incompleto: preço sem empresa e(ou) fonte do preço associados e(ou) validade do orçamento e(ou) modalidade de cálculo associados - B05.05",
IF(AND(L1245&lt;&gt;"",OR(K1245="",I1245="",M1245="",O1245="")),"Preenchimento incompleto: fonte do preço sem empresa e(ou) preço associados e(ou) validade do orçamento e(ou) modalidade de cálculo associados - B06.01",
IF(AND(L1246&lt;&gt;"",OR(K1246="",I1246="",M1246="",O1245="")),"Preenchimento incompleto: fonte do preço sem empresa e(ou) preço associados e(ou) validade do orçamento e(ou) modalidade de cálculo associados - B06.02",
IF(AND(L1247&lt;&gt;"",OR(K1247="",I1247="",M1247="",O1245="")),"Preenchimento incompleto: fonte do preço sem empresa e(ou) preço associados e(ou) validade do orçamento e(ou) modalidade de cálculo associados - B06.03",
IF(AND(L1248&lt;&gt;"",OR(K1248="",I1248="",M1248="",O1245="")),"Preenchimento incompleto: fonte do preço sem empresa e(ou) preço associados e(ou) validade do orçamento e(ou) modalidade de cálculo associados - B06.04",
IF(AND(L1249&lt;&gt;"",OR(K1249="",I1249="",M1249="",O1245="")),"Preenchimento incompleto: fonte do preço sem empresa e(ou) preço associados e(ou) validade do orçamento e(ou) modalidade de cálculo associados - B06.05",
IF(AND(M1245&lt;&gt;"",OR(K1245="",I1245="",L1245="",O1245="")),"Preenchimento incompleto: validade do orçamento sem empresa e(ou) preço associados e(ou) fonte do preço e(ou) modalidade de cálculo associados - B07.01",
IF(AND(M1246&lt;&gt;"",OR(K1246="",I1246="",L1246="",O1245="")),"Preenchimento incompleto: validade do orçamento sem empresa e(ou) preço associados e(ou) fonte do preço e(ou) modalidade de cálculo associados - B07.02",
IF(AND(M1247&lt;&gt;"",OR(K1247="",I1247="",L1247="",O1245="")),"Preenchimento incompleto: validade do orçamento sem empresa e(ou) preço associados e(ou) fonte do preço e(ou) modalidade de cálculo associados - B07.03",
IF(AND(M1248&lt;&gt;"",OR(K1248="",I1248="",L1248="",O1245="")),"Preenchimento incompleto: validade do orçamento sem empresa e(ou) preço associados e(ou) fonte do preço e(ou) modalidade de cálculo associados - B07.04",
IF(AND(M1249&lt;&gt;"",OR(K1249="",I1249="",L1249="",O1245="")),"Preenchimento incompleto: validade do orçamento sem empresa e(ou) preço associados e(ou) fonte do preço e(ou) modalidade de cálculo associados - B07.05",
IF(O1245="","Preenchimento incompleto: modalidade de cálculo não informada - B08.01",
IF(V1245="Erro: há repetição de empresa de mídia especializada para o item sendo precificado - B09.01a05","Erro: há repetição de empresa de mídia especializada para o item sendo precificado - B09.01a05",
IF(W1245="Erro: há repetição de empresa de orçamento de empresa para o item sendo precificado - B10.01a05","Erro: há repetição de empresa de orçamento de empresa para o item sendo precificado - B10.01a05",
IF(X1245="Erro: a fonte de preços informada é incompatível com compras governamentais - B11.01a05","Erro: a fonte de preços informada é incompatível com compras governamentais - B11.01a05",
IF(Y1245="Erro: a fonte de preços informada é incompatível com compras governamentais - B12.01a05","Erro: a fonte de preços informada é incompatível com compras governamentais - B12.01a05",
IF(Z1245="Erro: há linhas sendo puladas - B13.01a04","Erro: há linhas sendo puladas - B13.01a04",
IF(AA1245="Erro: há linhas sendo puladas - B14.01a05","Erro: há linhas sendo puladas - B14.01a05",
IF(AB1245="Erro: há linhas sendo puladas - B15.01a05","Erro: há linhas sendo puladas - B15.01a05",
IF(AC1245="Erro: há linhas sendo puladas - B16.01a05","Erro: há linhas sendo puladas - B16.01a05",
IF(AND(P1245&lt;&gt;"",P1245=0),"Preenchimento incompleto: número de propostas válidas igual a zero - B17.01",
"Preenchimento correto"))))))))))))))))))))))))))))))))))</f>
        <v/>
      </c>
      <c r="U1245" s="23"/>
      <c r="V1245" s="121" t="str">
        <f t="shared" ref="V1245" si="4429" xml:space="preserve">
IF(COUNTIFS(I1245:I1249,I1245,L1245:L1249,"=Mídia especializada")&gt;1,"Erro: há repetição de empresa de mídia especializada para o item sendo precificado - B09.01a05",
IF(COUNTIFS(I1245:I1249,I1246,L1245:L1249,"=Mídia especializada")&gt;1,"Erro: há repetição de empresa de mídia especializada para o item sendo precificado - B09.01a05",
IF(COUNTIFS(I1245:I1249,I1247,L1245:L1249,"=Mídia especializada")&gt;1,"Erro: há repetição de empresa de mídia especializada para o item sendo precificado - B09.01a05",
IF(COUNTIFS(I1245:I1249,I1248,L1245:L1249,"=Mídia especializada")&gt;1,"Erro: há repetição de empresa de mídia especializada para o item sendo precificado - B09.01a05",
IF(COUNTIFS(I1245:I1249,I1249,L1245:L1249,"=Mídia especializada")&gt;1,"Erro: há repetição de empresa de mídia especializada para o item sendo precificado - B09.01a05",
"***")))))</f>
        <v>***</v>
      </c>
      <c r="W1245" s="119" t="str">
        <f t="shared" ref="W1245" si="4430" xml:space="preserve">
IF(COUNTIFS(I1245:I1249,I1245,L1245:L1249,"=Orçamento de empresa")&gt;1,"Erro: há repetição de empresa de orçamento de empresa para o item sendo precificado - B10.01a05",
IF(COUNTIFS(I1245:I1249,I1246,L1245:L1249,"=Orçamento de empresa")&gt;1,"Erro: há repetição de empresa de orçamento de empresa para o item sendo precificado - B10.01a05",
IF(COUNTIFS(I1245:I1249,I1247,L1245:L1249,"=Orçamento de empresa")&gt;1,"Erro: há repetição de empresa de orçamento de empresa para o item sendo precificado - B10.01a05",
IF(COUNTIFS(I1245:I1249,I1248,L1245:L1249,"=Orçamento de empresa")&gt;1,"Erro: há repetição de empresa de orçamento de empresa para o item sendo precificado - B10.01a05",
IF(COUNTIFS(I1245:I1249,I1249,L1245:L1249,"=Orçamento de empresa")&gt;1,"Erro: há repetição de empresa de orçamento de empresa para o item sendo precificado - B10.01a05",
"***")))))</f>
        <v>***</v>
      </c>
      <c r="X1245" s="119" t="str">
        <f t="shared" ref="X1245" si="4431" xml:space="preserve">
IF(AND(I1245="Compras governamentais",K1245&lt;&gt;"",L1245="Orçamento de empresa"),"Erro: a fonte de preços informada é incompatível com compras governamentais - B11.01a05",
IF(AND(I1246="Compras governamentais",K1246&lt;&gt;"",L1246="Orçamento de empresa"),"Erro: a fonte de preços informada é incompatível com compras governamentais - B11.01a05",
IF(AND(I1247="Compras governamentais",K1247&lt;&gt;"",L1247="Orçamento de empresa"),"Erro: a fonte de preços informada é incompatível com compras governamentais - B11.01a05",
IF(AND(I1248="Compras governamentais",K1248&lt;&gt;"",L1248="Orçamento de empresa"),"Erro: a fonte de preços informada é incompatível com compras governamentais - B11.01a05",
IF(AND(I1249="Compras governamentais",K1249&lt;&gt;"",L1249="Orçamento de empresa"),"Erro: a fonte de preços informada é incompatível com compras governamentais - B11.01a05",
"***")))))</f>
        <v>***</v>
      </c>
      <c r="Y1245" s="119" t="str">
        <f t="shared" ref="Y1245" si="4432" xml:space="preserve">
IF(AND(I1245="Compras governamentais",K1245&lt;&gt;"",L1245="Mídia especializada"),"Erro: a fonte de preços informada é incompatível com compras governamentais - B12.01a05",
IF(AND(I1246="Compras governamentais",K1246&lt;&gt;"",L1246="Mídia especializada"),"Erro: a fonte de preços informada é incompatível com compras governamentais - B12.01a05",
IF(AND(I1247="Compras governamentais",K1247&lt;&gt;"",L1247="Mídia especializada"),"Erro: a fonte de preços informada é incompatível com compras governamentais - B12.01a05",
IF(AND(I1248="Compras governamentais",K1248&lt;&gt;"",L1248="Mídia especializada"),"Erro: a fonte de preços informada é incompatível com compras governamentais - B12.01a05",
IF(AND(I1249="Compras governamentais",K1249&lt;&gt;"",L1249="Mídia especializada"),"Erro: a fonte de preços informada é incompatível com compras governamentais - B12.01a05",
"***")))))</f>
        <v>***</v>
      </c>
      <c r="Z1245" s="119" t="str">
        <f t="shared" ref="Z1245" si="4433" xml:space="preserve">
IF(AND(I1246&lt;&gt;"",OR(I1245="")),"Erro: há linhas sendo puladas - B13.01a04",
IF(AND(I1247&lt;&gt;"",OR(I1245="",I1246="")),"Erro: há linhas sendo puladas - B13.01a04",
IF(AND(I1248&lt;&gt;"",OR(I1245="",I1246="",I1247="")),"Erro: há linhas sendo puladas - B13.01a04",
IF(AND(I1249&lt;&gt;"",OR(I1245="",I1246="",I1247="",I1248="")),"Erro: há linhas sendo puladas - B13.01a04",
"***"))))</f>
        <v>***</v>
      </c>
      <c r="AA1245" s="119" t="str">
        <f t="shared" ref="AA1245" si="4434" xml:space="preserve">
IF(AND(K1246&lt;&gt;"",OR(K1245="")),"Erro: há linhas sendo puladas - B14.01a05",
IF(AND(K1247&lt;&gt;"",OR(K1245="",K1246="")),"Erro: há linhas sendo puladas - B14.01a05",
IF(AND(K1248&lt;&gt;"",OR(K1245="",K1246="",K1247="")),"Erro: há linhas sendo puladas - B14.01a05",
IF(AND(K1249&lt;&gt;"",OR(K1245="",K1246="",K1247="",K1248="")),"Erro: há linhas sendo puladas - B14.01a05",
"***"))))</f>
        <v>***</v>
      </c>
      <c r="AB1245" s="119" t="str">
        <f t="shared" ref="AB1245" si="4435" xml:space="preserve">
IF(AND(L1246&lt;&gt;"",OR(L1245="")),"Erro: há linhas sendo puladas - B15.01a05",
IF(AND(L1247&lt;&gt;"",OR(L1245="",L1246="")),"Erro: há linhas sendo puladas - B15.01a05",
IF(AND(L1248&lt;&gt;"",OR(L1245="",L1246="",L1247="")),"Erro: há linhas sendo puladas - B15.01a05",
IF(AND(L1249&lt;&gt;"",OR(L1245="",L1246="",L1247="",L1248="")),"Erro: há linhas sendo puladas - B15.01a05",
"***"))))</f>
        <v>***</v>
      </c>
      <c r="AC1245" s="119" t="str">
        <f t="shared" ref="AC1245" si="4436" xml:space="preserve">
IF(AND(M1246&lt;&gt;"",OR(M1245="")),"Erro: há linhas sendo puladas - B16.01a05",
IF(AND(M1247&lt;&gt;"",OR(M1245="",M1246="")),"Erro: há linhas sendo puladas - B16.01a05",
IF(AND(M1248&lt;&gt;"",OR(M1245="",M1246="",M1247="")),"Erro: há linhas sendo puladas - B16.01a05",
IF(AND(M1249&lt;&gt;"",OR(M1245="",M1246="",M1247="",M1248="")),"Erro: há linhas sendo puladas - B16.01a05",
"***"))))</f>
        <v>***</v>
      </c>
      <c r="AD1245" s="131" t="str">
        <f t="shared" ref="AD1245" si="4437" xml:space="preserve">
IF(T1245&lt;&gt;"Preenchimento correto","",
IF(K1245="","",
IF(M1245="Não válido","",
K1245)))</f>
        <v/>
      </c>
    </row>
    <row r="1246" spans="1:30" ht="15" customHeight="1">
      <c r="A1246" s="291"/>
      <c r="B1246" s="216"/>
      <c r="C1246" s="217"/>
      <c r="D1246" s="218"/>
      <c r="E1246" s="219"/>
      <c r="F1246" s="220"/>
      <c r="G1246" s="221"/>
      <c r="H1246" s="35">
        <v>2</v>
      </c>
      <c r="I1246" s="172"/>
      <c r="J1246" s="36" t="str">
        <f xml:space="preserve">
IF(I1246="","",
VLOOKUP(I1246,'BD EMPRES'!$B$8:$C$507,2,FALSE))</f>
        <v/>
      </c>
      <c r="K1246" s="178"/>
      <c r="L1246" s="179"/>
      <c r="M1246" s="179"/>
      <c r="N1246" s="180"/>
      <c r="O1246" s="223"/>
      <c r="P1246" s="228"/>
      <c r="Q1246" s="230"/>
      <c r="R1246" s="232"/>
      <c r="S1246" s="234"/>
      <c r="T1246" s="236"/>
      <c r="U1246" s="23"/>
      <c r="V1246" s="122"/>
      <c r="W1246" s="118"/>
      <c r="X1246" s="118"/>
      <c r="Y1246" s="118"/>
      <c r="Z1246" s="118"/>
      <c r="AA1246" s="118"/>
      <c r="AB1246" s="118"/>
      <c r="AC1246" s="118"/>
      <c r="AD1246" s="132" t="str">
        <f t="shared" ref="AD1246" si="4438" xml:space="preserve">
IF(T1245&lt;&gt;"Preenchimento correto","",
IF(K1246="","",
IF(M1246="Não válido","",
K1246)))</f>
        <v/>
      </c>
    </row>
    <row r="1247" spans="1:30" ht="15" customHeight="1">
      <c r="A1247" s="291"/>
      <c r="B1247" s="216"/>
      <c r="C1247" s="217"/>
      <c r="D1247" s="218"/>
      <c r="E1247" s="219"/>
      <c r="F1247" s="220"/>
      <c r="G1247" s="221"/>
      <c r="H1247" s="35">
        <v>3</v>
      </c>
      <c r="I1247" s="172"/>
      <c r="J1247" s="36" t="str">
        <f xml:space="preserve">
IF(I1247="","",
VLOOKUP(I1247,'BD EMPRES'!$B$8:$C$507,2,FALSE))</f>
        <v/>
      </c>
      <c r="K1247" s="178"/>
      <c r="L1247" s="179"/>
      <c r="M1247" s="179"/>
      <c r="N1247" s="180"/>
      <c r="O1247" s="223"/>
      <c r="P1247" s="228"/>
      <c r="Q1247" s="230"/>
      <c r="R1247" s="232"/>
      <c r="S1247" s="234"/>
      <c r="T1247" s="236"/>
      <c r="U1247" s="23"/>
      <c r="V1247" s="122"/>
      <c r="W1247" s="118"/>
      <c r="X1247" s="118"/>
      <c r="Y1247" s="118"/>
      <c r="Z1247" s="118"/>
      <c r="AA1247" s="118"/>
      <c r="AB1247" s="118"/>
      <c r="AC1247" s="118"/>
      <c r="AD1247" s="132" t="str">
        <f t="shared" ref="AD1247" si="4439" xml:space="preserve">
IF(T1245&lt;&gt;"Preenchimento correto","",
IF(K1247="","",
IF(M1247="Não válido","",
K1247)))</f>
        <v/>
      </c>
    </row>
    <row r="1248" spans="1:30" ht="15" customHeight="1">
      <c r="A1248" s="291"/>
      <c r="B1248" s="216"/>
      <c r="C1248" s="217"/>
      <c r="D1248" s="218"/>
      <c r="E1248" s="219"/>
      <c r="F1248" s="220"/>
      <c r="G1248" s="221"/>
      <c r="H1248" s="35">
        <v>4</v>
      </c>
      <c r="I1248" s="172"/>
      <c r="J1248" s="36" t="str">
        <f xml:space="preserve">
IF(I1248="","",
VLOOKUP(I1248,'BD EMPRES'!$B$8:$C$507,2,FALSE))</f>
        <v/>
      </c>
      <c r="K1248" s="178"/>
      <c r="L1248" s="179"/>
      <c r="M1248" s="179"/>
      <c r="N1248" s="180"/>
      <c r="O1248" s="223"/>
      <c r="P1248" s="228"/>
      <c r="Q1248" s="230"/>
      <c r="R1248" s="232"/>
      <c r="S1248" s="234"/>
      <c r="T1248" s="236"/>
      <c r="U1248" s="23"/>
      <c r="V1248" s="122"/>
      <c r="W1248" s="118"/>
      <c r="X1248" s="118"/>
      <c r="Y1248" s="118"/>
      <c r="Z1248" s="118"/>
      <c r="AA1248" s="118"/>
      <c r="AB1248" s="118"/>
      <c r="AC1248" s="118"/>
      <c r="AD1248" s="132" t="str">
        <f t="shared" ref="AD1248" si="4440" xml:space="preserve">
IF(T1245&lt;&gt;"Preenchimento correto","",
IF(K1248="","",
IF(M1248="Não válido","",
K1248)))</f>
        <v/>
      </c>
    </row>
    <row r="1249" spans="1:30" ht="15" customHeight="1">
      <c r="A1249" s="292"/>
      <c r="B1249" s="216"/>
      <c r="C1249" s="217"/>
      <c r="D1249" s="218"/>
      <c r="E1249" s="219"/>
      <c r="F1249" s="220"/>
      <c r="G1249" s="221"/>
      <c r="H1249" s="37">
        <v>5</v>
      </c>
      <c r="I1249" s="172"/>
      <c r="J1249" s="38" t="str">
        <f xml:space="preserve">
IF(I1249="","",
VLOOKUP(I1249,'BD EMPRES'!$B$8:$C$507,2,FALSE))</f>
        <v/>
      </c>
      <c r="K1249" s="183"/>
      <c r="L1249" s="181"/>
      <c r="M1249" s="181"/>
      <c r="N1249" s="182"/>
      <c r="O1249" s="224"/>
      <c r="P1249" s="228"/>
      <c r="Q1249" s="230"/>
      <c r="R1249" s="232"/>
      <c r="S1249" s="234"/>
      <c r="T1249" s="236"/>
      <c r="U1249" s="23"/>
      <c r="V1249" s="133"/>
      <c r="W1249" s="134"/>
      <c r="X1249" s="134"/>
      <c r="Y1249" s="134"/>
      <c r="Z1249" s="134"/>
      <c r="AA1249" s="134"/>
      <c r="AB1249" s="134"/>
      <c r="AC1249" s="134"/>
      <c r="AD1249" s="135" t="str">
        <f t="shared" ref="AD1249" si="4441" xml:space="preserve">
IF(T1245&gt;"Preenchimento correto","",
IF(K1249="","",
IF(M1249="Não válido","",
K1249)))</f>
        <v/>
      </c>
    </row>
    <row r="1250" spans="1:30" ht="15" customHeight="1">
      <c r="A1250" s="290"/>
      <c r="B1250" s="216" t="str">
        <f>IF(OR('BD ITEM'!$Q260&lt;&gt;"Preenchimento correto"),"",'BD ITEM'!B260)</f>
        <v/>
      </c>
      <c r="C1250" s="217" t="str">
        <f>IF(OR('BD ITEM'!$Q260&lt;&gt;"Preenchimento correto"),"",'BD ITEM'!C260)</f>
        <v/>
      </c>
      <c r="D1250" s="218" t="str">
        <f>IF(OR('BD ITEM'!$Q260&lt;&gt;"Preenchimento correto"),"",'BD ITEM'!D260)</f>
        <v/>
      </c>
      <c r="E1250" s="219" t="str">
        <f>IF(OR('BD ITEM'!$Q260&lt;&gt;"Preenchimento correto"),"",'BD ITEM'!J260)</f>
        <v/>
      </c>
      <c r="F1250" s="220" t="str">
        <f>IF(OR('BD ITEM'!$Q260&lt;&gt;"Preenchimento correto"),"",'BD ITEM'!K260)</f>
        <v/>
      </c>
      <c r="G1250" s="221" t="str">
        <f>IF(OR('BD ITEM'!$Q260&lt;&gt;"Preenchimento correto"),"",'BD ITEM'!L260)</f>
        <v/>
      </c>
      <c r="H1250" s="39">
        <v>1</v>
      </c>
      <c r="I1250" s="173"/>
      <c r="J1250" s="34" t="str">
        <f xml:space="preserve">
IF(I1250="","",
VLOOKUP(I1250,'BD EMPRES'!$B$8:$C$507,2,FALSE))</f>
        <v/>
      </c>
      <c r="K1250" s="175"/>
      <c r="L1250" s="176"/>
      <c r="M1250" s="176"/>
      <c r="N1250" s="177"/>
      <c r="O1250" s="222"/>
      <c r="P1250" s="228" t="str">
        <f t="shared" ref="P1250" si="4442" xml:space="preserve">
IF(AND(K1250="",K1251="",K1252="",K1253="",K1254=""),"",
COUNTIFS(K1250:K1254,"&lt;&gt;""",M1250:M1254,"=Válido"))</f>
        <v/>
      </c>
      <c r="Q1250" s="230" t="str">
        <f t="shared" ref="Q1250" si="4443" xml:space="preserve">
IF(T1250&lt;&gt;"Preenchimento correto","",
IF(P1250=1,0,
IF(P1250=0,"",
IF(P1250="","",
ROUND(_xlfn.STDEV.S(AD1250:AD1254)/AVERAGE(AD1250:AD1254),4)))))</f>
        <v/>
      </c>
      <c r="R1250" s="232" t="str">
        <f t="shared" ref="R1250" si="4444" xml:space="preserve">
IF(T1250&lt;&gt;"Preenchimento correto","",
IF(P1250="","",
IF(P1250=0,"",
IF(O1250="","",
IF(O1250="Menor valor",MIN(AD1250:AD1254),
IF(AND(O1250="Tend. central",Q1250&lt;=0.25),ROUND(AVERAGE(AD1250:AD1254),2),
IF(AND(O1250="Tend. central",Q1250&gt;0.25),ROUND(MEDIAN(AD1250:AD1254),2))))))))</f>
        <v/>
      </c>
      <c r="S1250" s="234" t="str">
        <f t="shared" ref="S1250" si="4445" xml:space="preserve">
IF(T1250&lt;&gt;"Preenchimento correto","",
IF(O1250="","",
IF(P1250="","",
IF(P1250=0,"",
IF(OR(G1250="",R1250=""),"",
G1250*R1250)))))</f>
        <v/>
      </c>
      <c r="T1250" s="236" t="str">
        <f t="shared" ref="T1250" si="4446" xml:space="preserve">
IF(AND(A1250="",B1250="",I1250="",I1251="",I1252="",I1253="",I1254="",K1250="",K1251="",K1252="",K1253="",K1254="",L1250="",L1251="",L1252="",L1253="",L1254="",M1250="",M1251="",M1252="",M1253="",M1254="",O1250=""),"",
IF(A1250="","Preenchimento incompleto: falta informar o ID SEC - B01.01",
IF(AND(A1250&lt;&gt;"",B1250&lt;&gt;"",I1250="",I1251="",I1252="",I1253="",I1254="",K1250="",K1251="",K1252="",K1253="",K1254="",L1250="",L1251="",L1252="",L1253="",L1254="",M1250="",M1251="",M1252="",M1253="",M1254="",O1250=""),"Preenchimento incompleto: item sem nenhuma informação de empresa e preço e fonte de preço e validade do orçamento e modalidade de cálculo - B02.01",
IF(AND(B1250="",OR(I1250&lt;&gt;"",I1251&lt;&gt;"",I1252&lt;&gt;"",I1253&lt;&gt;"",I1254&lt;&gt;"",K1250&lt;&gt;"",K1251&lt;&gt;"",K1252&lt;&gt;"",K1253&lt;&gt;"",K1254&lt;&gt;"",L1250&lt;&gt;"",L1251&lt;&gt;"",L1252&lt;&gt;"",L1253&lt;&gt;"",L1254&lt;&gt;"",M1250&lt;&gt;"",M1251&lt;&gt;"",M1252&lt;&gt;"",M1253&lt;&gt;"",M1254&lt;&gt;"",O1250&lt;&gt;"")),"Erro: há empresa(s) e/ou preço(s) e/ou fonte(s) de preço e/ou validade(s) do orçamento e/ou modalidade de cálculo informados para item inexistente - B03.01",
IF(AND(I1250&lt;&gt;"",OR(K1250="",L1250="",M1250="",O1250="")),"Preenchimento incompleto: empresa sem preço e(ou) fonte de preço e(ou) validade do orçamento e(ou) modalidade de cálculo associados - B04.01",
IF(AND(I1251&lt;&gt;"",OR(K1251="",L1251="",M1251="",O1250="")),"Preenchimento incompleto: empresa sem preço e(ou) fonte de preço e(ou) validade do orçamento e(ou) modalidade de cálculo associados - B04.02",
IF(AND(I1252&lt;&gt;"",OR(K1252="",L1252="",M1252="",O1250="")),"Preenchimento incompleto: empresa sem preço e(ou) fonte de preço e(ou) validade do orçamento e(ou) modalidade de cálculo associados - B04.03",
IF(AND(I1253&lt;&gt;"",OR(K1253="",L1253="",M1253="",O1250="")),"Preenchimento incompleto: empresa sem preço e(ou) fonte de preço e(ou) validade do orçamento e(ou) modalidade de cálculo associados - B04.04",
IF(AND(I1254&lt;&gt;"",OR(K1254="",L1254="",M1254="",O1250="")),"Preenchimento incompleto: empresa sem preço e(ou) fonte de preço e(ou) validade do orçamento e(ou) modalidade de cálculo associados - B04.05",
IF(AND(K1250&lt;&gt;"",OR(I1250="",L1250="",M1250="",O1250="")),"Preenchimento incompleto: preço sem empresa e(ou) fonte do preço associados e(ou) validade do orçamento e(ou) modalidade de cálculo associados - B05.01",
IF(AND(K1251&lt;&gt;"",OR(I1251="",L1251="",M1251="",O1250="")),"Preenchimento incompleto: preço sem empresa e(ou) fonte do preço associados e(ou) validade do orçamento e(ou) modalidade de cálculo associados - B05.02",
IF(AND(K1252&lt;&gt;"",OR(I1252="",L1252="",M1252="",O1250="")),"Preenchimento incompleto: preço sem empresa e(ou) fonte do preço associados e(ou) validade do orçamento e(ou) modalidade de cálculo associados - B05.03",
IF(AND(K1253&lt;&gt;"",OR(I1253="",L1253="",M1253="",O1250="")),"Preenchimento incompleto: preço sem empresa e(ou) fonte do preço associados e(ou) validade do orçamento e(ou) modalidade de cálculo associados - B05.04",
IF(AND(K1254&lt;&gt;"",OR(I1254="",L1254="",M1254="",O1250="")),"Preenchimento incompleto: preço sem empresa e(ou) fonte do preço associados e(ou) validade do orçamento e(ou) modalidade de cálculo associados - B05.05",
IF(AND(L1250&lt;&gt;"",OR(K1250="",I1250="",M1250="",O1250="")),"Preenchimento incompleto: fonte do preço sem empresa e(ou) preço associados e(ou) validade do orçamento e(ou) modalidade de cálculo associados - B06.01",
IF(AND(L1251&lt;&gt;"",OR(K1251="",I1251="",M1251="",O1250="")),"Preenchimento incompleto: fonte do preço sem empresa e(ou) preço associados e(ou) validade do orçamento e(ou) modalidade de cálculo associados - B06.02",
IF(AND(L1252&lt;&gt;"",OR(K1252="",I1252="",M1252="",O1250="")),"Preenchimento incompleto: fonte do preço sem empresa e(ou) preço associados e(ou) validade do orçamento e(ou) modalidade de cálculo associados - B06.03",
IF(AND(L1253&lt;&gt;"",OR(K1253="",I1253="",M1253="",O1250="")),"Preenchimento incompleto: fonte do preço sem empresa e(ou) preço associados e(ou) validade do orçamento e(ou) modalidade de cálculo associados - B06.04",
IF(AND(L1254&lt;&gt;"",OR(K1254="",I1254="",M1254="",O1250="")),"Preenchimento incompleto: fonte do preço sem empresa e(ou) preço associados e(ou) validade do orçamento e(ou) modalidade de cálculo associados - B06.05",
IF(AND(M1250&lt;&gt;"",OR(K1250="",I1250="",L1250="",O1250="")),"Preenchimento incompleto: validade do orçamento sem empresa e(ou) preço associados e(ou) fonte do preço e(ou) modalidade de cálculo associados - B07.01",
IF(AND(M1251&lt;&gt;"",OR(K1251="",I1251="",L1251="",O1250="")),"Preenchimento incompleto: validade do orçamento sem empresa e(ou) preço associados e(ou) fonte do preço e(ou) modalidade de cálculo associados - B07.02",
IF(AND(M1252&lt;&gt;"",OR(K1252="",I1252="",L1252="",O1250="")),"Preenchimento incompleto: validade do orçamento sem empresa e(ou) preço associados e(ou) fonte do preço e(ou) modalidade de cálculo associados - B07.03",
IF(AND(M1253&lt;&gt;"",OR(K1253="",I1253="",L1253="",O1250="")),"Preenchimento incompleto: validade do orçamento sem empresa e(ou) preço associados e(ou) fonte do preço e(ou) modalidade de cálculo associados - B07.04",
IF(AND(M1254&lt;&gt;"",OR(K1254="",I1254="",L1254="",O1250="")),"Preenchimento incompleto: validade do orçamento sem empresa e(ou) preço associados e(ou) fonte do preço e(ou) modalidade de cálculo associados - B07.05",
IF(O1250="","Preenchimento incompleto: modalidade de cálculo não informada - B08.01",
IF(V1250="Erro: há repetição de empresa de mídia especializada para o item sendo precificado - B09.01a05","Erro: há repetição de empresa de mídia especializada para o item sendo precificado - B09.01a05",
IF(W1250="Erro: há repetição de empresa de orçamento de empresa para o item sendo precificado - B10.01a05","Erro: há repetição de empresa de orçamento de empresa para o item sendo precificado - B10.01a05",
IF(X1250="Erro: a fonte de preços informada é incompatível com compras governamentais - B11.01a05","Erro: a fonte de preços informada é incompatível com compras governamentais - B11.01a05",
IF(Y1250="Erro: a fonte de preços informada é incompatível com compras governamentais - B12.01a05","Erro: a fonte de preços informada é incompatível com compras governamentais - B12.01a05",
IF(Z1250="Erro: há linhas sendo puladas - B13.01a04","Erro: há linhas sendo puladas - B13.01a04",
IF(AA1250="Erro: há linhas sendo puladas - B14.01a05","Erro: há linhas sendo puladas - B14.01a05",
IF(AB1250="Erro: há linhas sendo puladas - B15.01a05","Erro: há linhas sendo puladas - B15.01a05",
IF(AC1250="Erro: há linhas sendo puladas - B16.01a05","Erro: há linhas sendo puladas - B16.01a05",
IF(AND(P1250&lt;&gt;"",P1250=0),"Preenchimento incompleto: número de propostas válidas igual a zero - B17.01",
"Preenchimento correto"))))))))))))))))))))))))))))))))))</f>
        <v/>
      </c>
      <c r="U1250" s="23"/>
      <c r="V1250" s="121" t="str">
        <f t="shared" ref="V1250" si="4447" xml:space="preserve">
IF(COUNTIFS(I1250:I1254,I1250,L1250:L1254,"=Mídia especializada")&gt;1,"Erro: há repetição de empresa de mídia especializada para o item sendo precificado - B09.01a05",
IF(COUNTIFS(I1250:I1254,I1251,L1250:L1254,"=Mídia especializada")&gt;1,"Erro: há repetição de empresa de mídia especializada para o item sendo precificado - B09.01a05",
IF(COUNTIFS(I1250:I1254,I1252,L1250:L1254,"=Mídia especializada")&gt;1,"Erro: há repetição de empresa de mídia especializada para o item sendo precificado - B09.01a05",
IF(COUNTIFS(I1250:I1254,I1253,L1250:L1254,"=Mídia especializada")&gt;1,"Erro: há repetição de empresa de mídia especializada para o item sendo precificado - B09.01a05",
IF(COUNTIFS(I1250:I1254,I1254,L1250:L1254,"=Mídia especializada")&gt;1,"Erro: há repetição de empresa de mídia especializada para o item sendo precificado - B09.01a05",
"***")))))</f>
        <v>***</v>
      </c>
      <c r="W1250" s="119" t="str">
        <f t="shared" ref="W1250" si="4448" xml:space="preserve">
IF(COUNTIFS(I1250:I1254,I1250,L1250:L1254,"=Orçamento de empresa")&gt;1,"Erro: há repetição de empresa de orçamento de empresa para o item sendo precificado - B10.01a05",
IF(COUNTIFS(I1250:I1254,I1251,L1250:L1254,"=Orçamento de empresa")&gt;1,"Erro: há repetição de empresa de orçamento de empresa para o item sendo precificado - B10.01a05",
IF(COUNTIFS(I1250:I1254,I1252,L1250:L1254,"=Orçamento de empresa")&gt;1,"Erro: há repetição de empresa de orçamento de empresa para o item sendo precificado - B10.01a05",
IF(COUNTIFS(I1250:I1254,I1253,L1250:L1254,"=Orçamento de empresa")&gt;1,"Erro: há repetição de empresa de orçamento de empresa para o item sendo precificado - B10.01a05",
IF(COUNTIFS(I1250:I1254,I1254,L1250:L1254,"=Orçamento de empresa")&gt;1,"Erro: há repetição de empresa de orçamento de empresa para o item sendo precificado - B10.01a05",
"***")))))</f>
        <v>***</v>
      </c>
      <c r="X1250" s="119" t="str">
        <f t="shared" ref="X1250" si="4449" xml:space="preserve">
IF(AND(I1250="Compras governamentais",K1250&lt;&gt;"",L1250="Orçamento de empresa"),"Erro: a fonte de preços informada é incompatível com compras governamentais - B11.01a05",
IF(AND(I1251="Compras governamentais",K1251&lt;&gt;"",L1251="Orçamento de empresa"),"Erro: a fonte de preços informada é incompatível com compras governamentais - B11.01a05",
IF(AND(I1252="Compras governamentais",K1252&lt;&gt;"",L1252="Orçamento de empresa"),"Erro: a fonte de preços informada é incompatível com compras governamentais - B11.01a05",
IF(AND(I1253="Compras governamentais",K1253&lt;&gt;"",L1253="Orçamento de empresa"),"Erro: a fonte de preços informada é incompatível com compras governamentais - B11.01a05",
IF(AND(I1254="Compras governamentais",K1254&lt;&gt;"",L1254="Orçamento de empresa"),"Erro: a fonte de preços informada é incompatível com compras governamentais - B11.01a05",
"***")))))</f>
        <v>***</v>
      </c>
      <c r="Y1250" s="119" t="str">
        <f t="shared" ref="Y1250" si="4450" xml:space="preserve">
IF(AND(I1250="Compras governamentais",K1250&lt;&gt;"",L1250="Mídia especializada"),"Erro: a fonte de preços informada é incompatível com compras governamentais - B12.01a05",
IF(AND(I1251="Compras governamentais",K1251&lt;&gt;"",L1251="Mídia especializada"),"Erro: a fonte de preços informada é incompatível com compras governamentais - B12.01a05",
IF(AND(I1252="Compras governamentais",K1252&lt;&gt;"",L1252="Mídia especializada"),"Erro: a fonte de preços informada é incompatível com compras governamentais - B12.01a05",
IF(AND(I1253="Compras governamentais",K1253&lt;&gt;"",L1253="Mídia especializada"),"Erro: a fonte de preços informada é incompatível com compras governamentais - B12.01a05",
IF(AND(I1254="Compras governamentais",K1254&lt;&gt;"",L1254="Mídia especializada"),"Erro: a fonte de preços informada é incompatível com compras governamentais - B12.01a05",
"***")))))</f>
        <v>***</v>
      </c>
      <c r="Z1250" s="119" t="str">
        <f t="shared" ref="Z1250" si="4451" xml:space="preserve">
IF(AND(I1251&lt;&gt;"",OR(I1250="")),"Erro: há linhas sendo puladas - B13.01a04",
IF(AND(I1252&lt;&gt;"",OR(I1250="",I1251="")),"Erro: há linhas sendo puladas - B13.01a04",
IF(AND(I1253&lt;&gt;"",OR(I1250="",I1251="",I1252="")),"Erro: há linhas sendo puladas - B13.01a04",
IF(AND(I1254&lt;&gt;"",OR(I1250="",I1251="",I1252="",I1253="")),"Erro: há linhas sendo puladas - B13.01a04",
"***"))))</f>
        <v>***</v>
      </c>
      <c r="AA1250" s="119" t="str">
        <f t="shared" ref="AA1250" si="4452" xml:space="preserve">
IF(AND(K1251&lt;&gt;"",OR(K1250="")),"Erro: há linhas sendo puladas - B14.01a05",
IF(AND(K1252&lt;&gt;"",OR(K1250="",K1251="")),"Erro: há linhas sendo puladas - B14.01a05",
IF(AND(K1253&lt;&gt;"",OR(K1250="",K1251="",K1252="")),"Erro: há linhas sendo puladas - B14.01a05",
IF(AND(K1254&lt;&gt;"",OR(K1250="",K1251="",K1252="",K1253="")),"Erro: há linhas sendo puladas - B14.01a05",
"***"))))</f>
        <v>***</v>
      </c>
      <c r="AB1250" s="119" t="str">
        <f t="shared" ref="AB1250" si="4453" xml:space="preserve">
IF(AND(L1251&lt;&gt;"",OR(L1250="")),"Erro: há linhas sendo puladas - B15.01a05",
IF(AND(L1252&lt;&gt;"",OR(L1250="",L1251="")),"Erro: há linhas sendo puladas - B15.01a05",
IF(AND(L1253&lt;&gt;"",OR(L1250="",L1251="",L1252="")),"Erro: há linhas sendo puladas - B15.01a05",
IF(AND(L1254&lt;&gt;"",OR(L1250="",L1251="",L1252="",L1253="")),"Erro: há linhas sendo puladas - B15.01a05",
"***"))))</f>
        <v>***</v>
      </c>
      <c r="AC1250" s="119" t="str">
        <f t="shared" ref="AC1250" si="4454" xml:space="preserve">
IF(AND(M1251&lt;&gt;"",OR(M1250="")),"Erro: há linhas sendo puladas - B16.01a05",
IF(AND(M1252&lt;&gt;"",OR(M1250="",M1251="")),"Erro: há linhas sendo puladas - B16.01a05",
IF(AND(M1253&lt;&gt;"",OR(M1250="",M1251="",M1252="")),"Erro: há linhas sendo puladas - B16.01a05",
IF(AND(M1254&lt;&gt;"",OR(M1250="",M1251="",M1252="",M1253="")),"Erro: há linhas sendo puladas - B16.01a05",
"***"))))</f>
        <v>***</v>
      </c>
      <c r="AD1250" s="131" t="str">
        <f t="shared" ref="AD1250" si="4455" xml:space="preserve">
IF(T1250&lt;&gt;"Preenchimento correto","",
IF(K1250="","",
IF(M1250="Não válido","",
K1250)))</f>
        <v/>
      </c>
    </row>
    <row r="1251" spans="1:30" ht="15" customHeight="1">
      <c r="A1251" s="291"/>
      <c r="B1251" s="216"/>
      <c r="C1251" s="217"/>
      <c r="D1251" s="218"/>
      <c r="E1251" s="219"/>
      <c r="F1251" s="220"/>
      <c r="G1251" s="221"/>
      <c r="H1251" s="35">
        <v>2</v>
      </c>
      <c r="I1251" s="172"/>
      <c r="J1251" s="36" t="str">
        <f xml:space="preserve">
IF(I1251="","",
VLOOKUP(I1251,'BD EMPRES'!$B$8:$C$507,2,FALSE))</f>
        <v/>
      </c>
      <c r="K1251" s="178"/>
      <c r="L1251" s="179"/>
      <c r="M1251" s="179"/>
      <c r="N1251" s="180"/>
      <c r="O1251" s="223"/>
      <c r="P1251" s="228"/>
      <c r="Q1251" s="230"/>
      <c r="R1251" s="232"/>
      <c r="S1251" s="234"/>
      <c r="T1251" s="236"/>
      <c r="U1251" s="23"/>
      <c r="V1251" s="122"/>
      <c r="W1251" s="118"/>
      <c r="X1251" s="118"/>
      <c r="Y1251" s="118"/>
      <c r="Z1251" s="118"/>
      <c r="AA1251" s="118"/>
      <c r="AB1251" s="118"/>
      <c r="AC1251" s="118"/>
      <c r="AD1251" s="132" t="str">
        <f t="shared" ref="AD1251" si="4456" xml:space="preserve">
IF(T1250&lt;&gt;"Preenchimento correto","",
IF(K1251="","",
IF(M1251="Não válido","",
K1251)))</f>
        <v/>
      </c>
    </row>
    <row r="1252" spans="1:30" ht="15" customHeight="1">
      <c r="A1252" s="291"/>
      <c r="B1252" s="216"/>
      <c r="C1252" s="217"/>
      <c r="D1252" s="218"/>
      <c r="E1252" s="219"/>
      <c r="F1252" s="220"/>
      <c r="G1252" s="221"/>
      <c r="H1252" s="35">
        <v>3</v>
      </c>
      <c r="I1252" s="172"/>
      <c r="J1252" s="36" t="str">
        <f xml:space="preserve">
IF(I1252="","",
VLOOKUP(I1252,'BD EMPRES'!$B$8:$C$507,2,FALSE))</f>
        <v/>
      </c>
      <c r="K1252" s="178"/>
      <c r="L1252" s="179"/>
      <c r="M1252" s="179"/>
      <c r="N1252" s="180"/>
      <c r="O1252" s="223"/>
      <c r="P1252" s="228"/>
      <c r="Q1252" s="230"/>
      <c r="R1252" s="232"/>
      <c r="S1252" s="234"/>
      <c r="T1252" s="236"/>
      <c r="U1252" s="23"/>
      <c r="V1252" s="122"/>
      <c r="W1252" s="118"/>
      <c r="X1252" s="118"/>
      <c r="Y1252" s="118"/>
      <c r="Z1252" s="118"/>
      <c r="AA1252" s="118"/>
      <c r="AB1252" s="118"/>
      <c r="AC1252" s="118"/>
      <c r="AD1252" s="132" t="str">
        <f t="shared" ref="AD1252" si="4457" xml:space="preserve">
IF(T1250&lt;&gt;"Preenchimento correto","",
IF(K1252="","",
IF(M1252="Não válido","",
K1252)))</f>
        <v/>
      </c>
    </row>
    <row r="1253" spans="1:30" ht="15" customHeight="1">
      <c r="A1253" s="291"/>
      <c r="B1253" s="216"/>
      <c r="C1253" s="217"/>
      <c r="D1253" s="218"/>
      <c r="E1253" s="219"/>
      <c r="F1253" s="220"/>
      <c r="G1253" s="221"/>
      <c r="H1253" s="35">
        <v>4</v>
      </c>
      <c r="I1253" s="172"/>
      <c r="J1253" s="36" t="str">
        <f xml:space="preserve">
IF(I1253="","",
VLOOKUP(I1253,'BD EMPRES'!$B$8:$C$507,2,FALSE))</f>
        <v/>
      </c>
      <c r="K1253" s="178"/>
      <c r="L1253" s="179"/>
      <c r="M1253" s="179"/>
      <c r="N1253" s="180"/>
      <c r="O1253" s="223"/>
      <c r="P1253" s="228"/>
      <c r="Q1253" s="230"/>
      <c r="R1253" s="232"/>
      <c r="S1253" s="234"/>
      <c r="T1253" s="236"/>
      <c r="U1253" s="23"/>
      <c r="V1253" s="122"/>
      <c r="W1253" s="118"/>
      <c r="X1253" s="118"/>
      <c r="Y1253" s="118"/>
      <c r="Z1253" s="118"/>
      <c r="AA1253" s="118"/>
      <c r="AB1253" s="118"/>
      <c r="AC1253" s="118"/>
      <c r="AD1253" s="132" t="str">
        <f t="shared" ref="AD1253" si="4458" xml:space="preserve">
IF(T1250&lt;&gt;"Preenchimento correto","",
IF(K1253="","",
IF(M1253="Não válido","",
K1253)))</f>
        <v/>
      </c>
    </row>
    <row r="1254" spans="1:30" ht="15" customHeight="1">
      <c r="A1254" s="292"/>
      <c r="B1254" s="216"/>
      <c r="C1254" s="217"/>
      <c r="D1254" s="218"/>
      <c r="E1254" s="219"/>
      <c r="F1254" s="220"/>
      <c r="G1254" s="221"/>
      <c r="H1254" s="37">
        <v>5</v>
      </c>
      <c r="I1254" s="172"/>
      <c r="J1254" s="38" t="str">
        <f xml:space="preserve">
IF(I1254="","",
VLOOKUP(I1254,'BD EMPRES'!$B$8:$C$507,2,FALSE))</f>
        <v/>
      </c>
      <c r="K1254" s="183"/>
      <c r="L1254" s="181"/>
      <c r="M1254" s="181"/>
      <c r="N1254" s="182"/>
      <c r="O1254" s="224"/>
      <c r="P1254" s="228"/>
      <c r="Q1254" s="230"/>
      <c r="R1254" s="232"/>
      <c r="S1254" s="234"/>
      <c r="T1254" s="236"/>
      <c r="U1254" s="23"/>
      <c r="V1254" s="133"/>
      <c r="W1254" s="134"/>
      <c r="X1254" s="134"/>
      <c r="Y1254" s="134"/>
      <c r="Z1254" s="134"/>
      <c r="AA1254" s="134"/>
      <c r="AB1254" s="134"/>
      <c r="AC1254" s="134"/>
      <c r="AD1254" s="135" t="str">
        <f t="shared" ref="AD1254" si="4459" xml:space="preserve">
IF(T1250&gt;"Preenchimento correto","",
IF(K1254="","",
IF(M1254="Não válido","",
K1254)))</f>
        <v/>
      </c>
    </row>
    <row r="1255" spans="1:30" ht="15" customHeight="1">
      <c r="A1255" s="225"/>
      <c r="B1255" s="216" t="str">
        <f>IF(OR('BD ITEM'!$Q261&lt;&gt;"Preenchimento correto"),"",'BD ITEM'!B261)</f>
        <v/>
      </c>
      <c r="C1255" s="217" t="str">
        <f>IF(OR('BD ITEM'!$Q261&lt;&gt;"Preenchimento correto"),"",'BD ITEM'!C261)</f>
        <v/>
      </c>
      <c r="D1255" s="218" t="str">
        <f>IF(OR('BD ITEM'!$Q261&lt;&gt;"Preenchimento correto"),"",'BD ITEM'!D261)</f>
        <v/>
      </c>
      <c r="E1255" s="219" t="str">
        <f>IF(OR('BD ITEM'!$Q261&lt;&gt;"Preenchimento correto"),"",'BD ITEM'!J261)</f>
        <v/>
      </c>
      <c r="F1255" s="220" t="str">
        <f>IF(OR('BD ITEM'!$Q261&lt;&gt;"Preenchimento correto"),"",'BD ITEM'!K261)</f>
        <v/>
      </c>
      <c r="G1255" s="221" t="str">
        <f>IF(OR('BD ITEM'!$Q261&lt;&gt;"Preenchimento correto"),"",'BD ITEM'!L261)</f>
        <v/>
      </c>
      <c r="H1255" s="39">
        <v>1</v>
      </c>
      <c r="I1255" s="173"/>
      <c r="J1255" s="34" t="str">
        <f xml:space="preserve">
IF(I1255="","",
VLOOKUP(I1255,'BD EMPRES'!$B$8:$C$507,2,FALSE))</f>
        <v/>
      </c>
      <c r="K1255" s="175"/>
      <c r="L1255" s="176"/>
      <c r="M1255" s="176"/>
      <c r="N1255" s="177"/>
      <c r="O1255" s="222"/>
      <c r="P1255" s="228" t="str">
        <f t="shared" ref="P1255" si="4460" xml:space="preserve">
IF(AND(K1255="",K1256="",K1257="",K1258="",K1259=""),"",
COUNTIFS(K1255:K1259,"&lt;&gt;""",M1255:M1259,"=Válido"))</f>
        <v/>
      </c>
      <c r="Q1255" s="230" t="str">
        <f t="shared" ref="Q1255" si="4461" xml:space="preserve">
IF(T1255&lt;&gt;"Preenchimento correto","",
IF(P1255=1,0,
IF(P1255=0,"",
IF(P1255="","",
ROUND(_xlfn.STDEV.S(AD1255:AD1259)/AVERAGE(AD1255:AD1259),4)))))</f>
        <v/>
      </c>
      <c r="R1255" s="232" t="str">
        <f t="shared" ref="R1255" si="4462" xml:space="preserve">
IF(T1255&lt;&gt;"Preenchimento correto","",
IF(P1255="","",
IF(P1255=0,"",
IF(O1255="","",
IF(O1255="Menor valor",MIN(AD1255:AD1259),
IF(AND(O1255="Tend. central",Q1255&lt;=0.25),ROUND(AVERAGE(AD1255:AD1259),2),
IF(AND(O1255="Tend. central",Q1255&gt;0.25),ROUND(MEDIAN(AD1255:AD1259),2))))))))</f>
        <v/>
      </c>
      <c r="S1255" s="234" t="str">
        <f t="shared" ref="S1255" si="4463" xml:space="preserve">
IF(T1255&lt;&gt;"Preenchimento correto","",
IF(O1255="","",
IF(P1255="","",
IF(P1255=0,"",
IF(OR(G1255="",R1255=""),"",
G1255*R1255)))))</f>
        <v/>
      </c>
      <c r="T1255" s="236" t="str">
        <f t="shared" ref="T1255" si="4464" xml:space="preserve">
IF(AND(A1255="",B1255="",I1255="",I1256="",I1257="",I1258="",I1259="",K1255="",K1256="",K1257="",K1258="",K1259="",L1255="",L1256="",L1257="",L1258="",L1259="",M1255="",M1256="",M1257="",M1258="",M1259="",O1255=""),"",
IF(A1255="","Preenchimento incompleto: falta informar o ID SEC - B01.01",
IF(AND(A1255&lt;&gt;"",B1255&lt;&gt;"",I1255="",I1256="",I1257="",I1258="",I1259="",K1255="",K1256="",K1257="",K1258="",K1259="",L1255="",L1256="",L1257="",L1258="",L1259="",M1255="",M1256="",M1257="",M1258="",M1259="",O1255=""),"Preenchimento incompleto: item sem nenhuma informação de empresa e preço e fonte de preço e validade do orçamento e modalidade de cálculo - B02.01",
IF(AND(B1255="",OR(I1255&lt;&gt;"",I1256&lt;&gt;"",I1257&lt;&gt;"",I1258&lt;&gt;"",I1259&lt;&gt;"",K1255&lt;&gt;"",K1256&lt;&gt;"",K1257&lt;&gt;"",K1258&lt;&gt;"",K1259&lt;&gt;"",L1255&lt;&gt;"",L1256&lt;&gt;"",L1257&lt;&gt;"",L1258&lt;&gt;"",L1259&lt;&gt;"",M1255&lt;&gt;"",M1256&lt;&gt;"",M1257&lt;&gt;"",M1258&lt;&gt;"",M1259&lt;&gt;"",O1255&lt;&gt;"")),"Erro: há empresa(s) e/ou preço(s) e/ou fonte(s) de preço e/ou validade(s) do orçamento e/ou modalidade de cálculo informados para item inexistente - B03.01",
IF(AND(I1255&lt;&gt;"",OR(K1255="",L1255="",M1255="",O1255="")),"Preenchimento incompleto: empresa sem preço e(ou) fonte de preço e(ou) validade do orçamento e(ou) modalidade de cálculo associados - B04.01",
IF(AND(I1256&lt;&gt;"",OR(K1256="",L1256="",M1256="",O1255="")),"Preenchimento incompleto: empresa sem preço e(ou) fonte de preço e(ou) validade do orçamento e(ou) modalidade de cálculo associados - B04.02",
IF(AND(I1257&lt;&gt;"",OR(K1257="",L1257="",M1257="",O1255="")),"Preenchimento incompleto: empresa sem preço e(ou) fonte de preço e(ou) validade do orçamento e(ou) modalidade de cálculo associados - B04.03",
IF(AND(I1258&lt;&gt;"",OR(K1258="",L1258="",M1258="",O1255="")),"Preenchimento incompleto: empresa sem preço e(ou) fonte de preço e(ou) validade do orçamento e(ou) modalidade de cálculo associados - B04.04",
IF(AND(I1259&lt;&gt;"",OR(K1259="",L1259="",M1259="",O1255="")),"Preenchimento incompleto: empresa sem preço e(ou) fonte de preço e(ou) validade do orçamento e(ou) modalidade de cálculo associados - B04.05",
IF(AND(K1255&lt;&gt;"",OR(I1255="",L1255="",M1255="",O1255="")),"Preenchimento incompleto: preço sem empresa e(ou) fonte do preço associados e(ou) validade do orçamento e(ou) modalidade de cálculo associados - B05.01",
IF(AND(K1256&lt;&gt;"",OR(I1256="",L1256="",M1256="",O1255="")),"Preenchimento incompleto: preço sem empresa e(ou) fonte do preço associados e(ou) validade do orçamento e(ou) modalidade de cálculo associados - B05.02",
IF(AND(K1257&lt;&gt;"",OR(I1257="",L1257="",M1257="",O1255="")),"Preenchimento incompleto: preço sem empresa e(ou) fonte do preço associados e(ou) validade do orçamento e(ou) modalidade de cálculo associados - B05.03",
IF(AND(K1258&lt;&gt;"",OR(I1258="",L1258="",M1258="",O1255="")),"Preenchimento incompleto: preço sem empresa e(ou) fonte do preço associados e(ou) validade do orçamento e(ou) modalidade de cálculo associados - B05.04",
IF(AND(K1259&lt;&gt;"",OR(I1259="",L1259="",M1259="",O1255="")),"Preenchimento incompleto: preço sem empresa e(ou) fonte do preço associados e(ou) validade do orçamento e(ou) modalidade de cálculo associados - B05.05",
IF(AND(L1255&lt;&gt;"",OR(K1255="",I1255="",M1255="",O1255="")),"Preenchimento incompleto: fonte do preço sem empresa e(ou) preço associados e(ou) validade do orçamento e(ou) modalidade de cálculo associados - B06.01",
IF(AND(L1256&lt;&gt;"",OR(K1256="",I1256="",M1256="",O1255="")),"Preenchimento incompleto: fonte do preço sem empresa e(ou) preço associados e(ou) validade do orçamento e(ou) modalidade de cálculo associados - B06.02",
IF(AND(L1257&lt;&gt;"",OR(K1257="",I1257="",M1257="",O1255="")),"Preenchimento incompleto: fonte do preço sem empresa e(ou) preço associados e(ou) validade do orçamento e(ou) modalidade de cálculo associados - B06.03",
IF(AND(L1258&lt;&gt;"",OR(K1258="",I1258="",M1258="",O1255="")),"Preenchimento incompleto: fonte do preço sem empresa e(ou) preço associados e(ou) validade do orçamento e(ou) modalidade de cálculo associados - B06.04",
IF(AND(L1259&lt;&gt;"",OR(K1259="",I1259="",M1259="",O1255="")),"Preenchimento incompleto: fonte do preço sem empresa e(ou) preço associados e(ou) validade do orçamento e(ou) modalidade de cálculo associados - B06.05",
IF(AND(M1255&lt;&gt;"",OR(K1255="",I1255="",L1255="",O1255="")),"Preenchimento incompleto: validade do orçamento sem empresa e(ou) preço associados e(ou) fonte do preço e(ou) modalidade de cálculo associados - B07.01",
IF(AND(M1256&lt;&gt;"",OR(K1256="",I1256="",L1256="",O1255="")),"Preenchimento incompleto: validade do orçamento sem empresa e(ou) preço associados e(ou) fonte do preço e(ou) modalidade de cálculo associados - B07.02",
IF(AND(M1257&lt;&gt;"",OR(K1257="",I1257="",L1257="",O1255="")),"Preenchimento incompleto: validade do orçamento sem empresa e(ou) preço associados e(ou) fonte do preço e(ou) modalidade de cálculo associados - B07.03",
IF(AND(M1258&lt;&gt;"",OR(K1258="",I1258="",L1258="",O1255="")),"Preenchimento incompleto: validade do orçamento sem empresa e(ou) preço associados e(ou) fonte do preço e(ou) modalidade de cálculo associados - B07.04",
IF(AND(M1259&lt;&gt;"",OR(K1259="",I1259="",L1259="",O1255="")),"Preenchimento incompleto: validade do orçamento sem empresa e(ou) preço associados e(ou) fonte do preço e(ou) modalidade de cálculo associados - B07.05",
IF(O1255="","Preenchimento incompleto: modalidade de cálculo não informada - B08.01",
IF(V1255="Erro: há repetição de empresa de mídia especializada para o item sendo precificado - B09.01a05","Erro: há repetição de empresa de mídia especializada para o item sendo precificado - B09.01a05",
IF(W1255="Erro: há repetição de empresa de orçamento de empresa para o item sendo precificado - B10.01a05","Erro: há repetição de empresa de orçamento de empresa para o item sendo precificado - B10.01a05",
IF(X1255="Erro: a fonte de preços informada é incompatível com compras governamentais - B11.01a05","Erro: a fonte de preços informada é incompatível com compras governamentais - B11.01a05",
IF(Y1255="Erro: a fonte de preços informada é incompatível com compras governamentais - B12.01a05","Erro: a fonte de preços informada é incompatível com compras governamentais - B12.01a05",
IF(Z1255="Erro: há linhas sendo puladas - B13.01a04","Erro: há linhas sendo puladas - B13.01a04",
IF(AA1255="Erro: há linhas sendo puladas - B14.01a05","Erro: há linhas sendo puladas - B14.01a05",
IF(AB1255="Erro: há linhas sendo puladas - B15.01a05","Erro: há linhas sendo puladas - B15.01a05",
IF(AC1255="Erro: há linhas sendo puladas - B16.01a05","Erro: há linhas sendo puladas - B16.01a05",
IF(AND(P1255&lt;&gt;"",P1255=0),"Preenchimento incompleto: número de propostas válidas igual a zero - B17.01",
"Preenchimento correto"))))))))))))))))))))))))))))))))))</f>
        <v/>
      </c>
      <c r="U1255" s="23"/>
      <c r="V1255" s="121" t="str">
        <f t="shared" ref="V1255" si="4465" xml:space="preserve">
IF(COUNTIFS(I1255:I1259,I1255,L1255:L1259,"=Mídia especializada")&gt;1,"Erro: há repetição de empresa de mídia especializada para o item sendo precificado - B09.01a05",
IF(COUNTIFS(I1255:I1259,I1256,L1255:L1259,"=Mídia especializada")&gt;1,"Erro: há repetição de empresa de mídia especializada para o item sendo precificado - B09.01a05",
IF(COUNTIFS(I1255:I1259,I1257,L1255:L1259,"=Mídia especializada")&gt;1,"Erro: há repetição de empresa de mídia especializada para o item sendo precificado - B09.01a05",
IF(COUNTIFS(I1255:I1259,I1258,L1255:L1259,"=Mídia especializada")&gt;1,"Erro: há repetição de empresa de mídia especializada para o item sendo precificado - B09.01a05",
IF(COUNTIFS(I1255:I1259,I1259,L1255:L1259,"=Mídia especializada")&gt;1,"Erro: há repetição de empresa de mídia especializada para o item sendo precificado - B09.01a05",
"***")))))</f>
        <v>***</v>
      </c>
      <c r="W1255" s="119" t="str">
        <f t="shared" ref="W1255" si="4466" xml:space="preserve">
IF(COUNTIFS(I1255:I1259,I1255,L1255:L1259,"=Orçamento de empresa")&gt;1,"Erro: há repetição de empresa de orçamento de empresa para o item sendo precificado - B10.01a05",
IF(COUNTIFS(I1255:I1259,I1256,L1255:L1259,"=Orçamento de empresa")&gt;1,"Erro: há repetição de empresa de orçamento de empresa para o item sendo precificado - B10.01a05",
IF(COUNTIFS(I1255:I1259,I1257,L1255:L1259,"=Orçamento de empresa")&gt;1,"Erro: há repetição de empresa de orçamento de empresa para o item sendo precificado - B10.01a05",
IF(COUNTIFS(I1255:I1259,I1258,L1255:L1259,"=Orçamento de empresa")&gt;1,"Erro: há repetição de empresa de orçamento de empresa para o item sendo precificado - B10.01a05",
IF(COUNTIFS(I1255:I1259,I1259,L1255:L1259,"=Orçamento de empresa")&gt;1,"Erro: há repetição de empresa de orçamento de empresa para o item sendo precificado - B10.01a05",
"***")))))</f>
        <v>***</v>
      </c>
      <c r="X1255" s="119" t="str">
        <f t="shared" ref="X1255" si="4467" xml:space="preserve">
IF(AND(I1255="Compras governamentais",K1255&lt;&gt;"",L1255="Orçamento de empresa"),"Erro: a fonte de preços informada é incompatível com compras governamentais - B11.01a05",
IF(AND(I1256="Compras governamentais",K1256&lt;&gt;"",L1256="Orçamento de empresa"),"Erro: a fonte de preços informada é incompatível com compras governamentais - B11.01a05",
IF(AND(I1257="Compras governamentais",K1257&lt;&gt;"",L1257="Orçamento de empresa"),"Erro: a fonte de preços informada é incompatível com compras governamentais - B11.01a05",
IF(AND(I1258="Compras governamentais",K1258&lt;&gt;"",L1258="Orçamento de empresa"),"Erro: a fonte de preços informada é incompatível com compras governamentais - B11.01a05",
IF(AND(I1259="Compras governamentais",K1259&lt;&gt;"",L1259="Orçamento de empresa"),"Erro: a fonte de preços informada é incompatível com compras governamentais - B11.01a05",
"***")))))</f>
        <v>***</v>
      </c>
      <c r="Y1255" s="119" t="str">
        <f t="shared" ref="Y1255" si="4468" xml:space="preserve">
IF(AND(I1255="Compras governamentais",K1255&lt;&gt;"",L1255="Mídia especializada"),"Erro: a fonte de preços informada é incompatível com compras governamentais - B12.01a05",
IF(AND(I1256="Compras governamentais",K1256&lt;&gt;"",L1256="Mídia especializada"),"Erro: a fonte de preços informada é incompatível com compras governamentais - B12.01a05",
IF(AND(I1257="Compras governamentais",K1257&lt;&gt;"",L1257="Mídia especializada"),"Erro: a fonte de preços informada é incompatível com compras governamentais - B12.01a05",
IF(AND(I1258="Compras governamentais",K1258&lt;&gt;"",L1258="Mídia especializada"),"Erro: a fonte de preços informada é incompatível com compras governamentais - B12.01a05",
IF(AND(I1259="Compras governamentais",K1259&lt;&gt;"",L1259="Mídia especializada"),"Erro: a fonte de preços informada é incompatível com compras governamentais - B12.01a05",
"***")))))</f>
        <v>***</v>
      </c>
      <c r="Z1255" s="119" t="str">
        <f t="shared" ref="Z1255" si="4469" xml:space="preserve">
IF(AND(I1256&lt;&gt;"",OR(I1255="")),"Erro: há linhas sendo puladas - B13.01a04",
IF(AND(I1257&lt;&gt;"",OR(I1255="",I1256="")),"Erro: há linhas sendo puladas - B13.01a04",
IF(AND(I1258&lt;&gt;"",OR(I1255="",I1256="",I1257="")),"Erro: há linhas sendo puladas - B13.01a04",
IF(AND(I1259&lt;&gt;"",OR(I1255="",I1256="",I1257="",I1258="")),"Erro: há linhas sendo puladas - B13.01a04",
"***"))))</f>
        <v>***</v>
      </c>
      <c r="AA1255" s="119" t="str">
        <f t="shared" ref="AA1255" si="4470" xml:space="preserve">
IF(AND(K1256&lt;&gt;"",OR(K1255="")),"Erro: há linhas sendo puladas - B14.01a05",
IF(AND(K1257&lt;&gt;"",OR(K1255="",K1256="")),"Erro: há linhas sendo puladas - B14.01a05",
IF(AND(K1258&lt;&gt;"",OR(K1255="",K1256="",K1257="")),"Erro: há linhas sendo puladas - B14.01a05",
IF(AND(K1259&lt;&gt;"",OR(K1255="",K1256="",K1257="",K1258="")),"Erro: há linhas sendo puladas - B14.01a05",
"***"))))</f>
        <v>***</v>
      </c>
      <c r="AB1255" s="119" t="str">
        <f t="shared" ref="AB1255" si="4471" xml:space="preserve">
IF(AND(L1256&lt;&gt;"",OR(L1255="")),"Erro: há linhas sendo puladas - B15.01a05",
IF(AND(L1257&lt;&gt;"",OR(L1255="",L1256="")),"Erro: há linhas sendo puladas - B15.01a05",
IF(AND(L1258&lt;&gt;"",OR(L1255="",L1256="",L1257="")),"Erro: há linhas sendo puladas - B15.01a05",
IF(AND(L1259&lt;&gt;"",OR(L1255="",L1256="",L1257="",L1258="")),"Erro: há linhas sendo puladas - B15.01a05",
"***"))))</f>
        <v>***</v>
      </c>
      <c r="AC1255" s="119" t="str">
        <f t="shared" ref="AC1255" si="4472" xml:space="preserve">
IF(AND(M1256&lt;&gt;"",OR(M1255="")),"Erro: há linhas sendo puladas - B16.01a05",
IF(AND(M1257&lt;&gt;"",OR(M1255="",M1256="")),"Erro: há linhas sendo puladas - B16.01a05",
IF(AND(M1258&lt;&gt;"",OR(M1255="",M1256="",M1257="")),"Erro: há linhas sendo puladas - B16.01a05",
IF(AND(M1259&lt;&gt;"",OR(M1255="",M1256="",M1257="",M1258="")),"Erro: há linhas sendo puladas - B16.01a05",
"***"))))</f>
        <v>***</v>
      </c>
      <c r="AD1255" s="131" t="str">
        <f t="shared" ref="AD1255" si="4473" xml:space="preserve">
IF(T1255&lt;&gt;"Preenchimento correto","",
IF(K1255="","",
IF(M1255="Não válido","",
K1255)))</f>
        <v/>
      </c>
    </row>
    <row r="1256" spans="1:30" ht="15" customHeight="1">
      <c r="A1256" s="226"/>
      <c r="B1256" s="216"/>
      <c r="C1256" s="217"/>
      <c r="D1256" s="218"/>
      <c r="E1256" s="219"/>
      <c r="F1256" s="220"/>
      <c r="G1256" s="221"/>
      <c r="H1256" s="35">
        <v>2</v>
      </c>
      <c r="I1256" s="172"/>
      <c r="J1256" s="36" t="str">
        <f xml:space="preserve">
IF(I1256="","",
VLOOKUP(I1256,'BD EMPRES'!$B$8:$C$507,2,FALSE))</f>
        <v/>
      </c>
      <c r="K1256" s="178"/>
      <c r="L1256" s="179"/>
      <c r="M1256" s="179"/>
      <c r="N1256" s="180"/>
      <c r="O1256" s="223"/>
      <c r="P1256" s="228"/>
      <c r="Q1256" s="230"/>
      <c r="R1256" s="232"/>
      <c r="S1256" s="234"/>
      <c r="T1256" s="236"/>
      <c r="U1256" s="23"/>
      <c r="V1256" s="122"/>
      <c r="W1256" s="118"/>
      <c r="X1256" s="118"/>
      <c r="Y1256" s="118"/>
      <c r="Z1256" s="118"/>
      <c r="AA1256" s="118"/>
      <c r="AB1256" s="118"/>
      <c r="AC1256" s="118"/>
      <c r="AD1256" s="132" t="str">
        <f t="shared" ref="AD1256" si="4474" xml:space="preserve">
IF(T1255&lt;&gt;"Preenchimento correto","",
IF(K1256="","",
IF(M1256="Não válido","",
K1256)))</f>
        <v/>
      </c>
    </row>
    <row r="1257" spans="1:30" ht="15" customHeight="1">
      <c r="A1257" s="226"/>
      <c r="B1257" s="216"/>
      <c r="C1257" s="217"/>
      <c r="D1257" s="218"/>
      <c r="E1257" s="219"/>
      <c r="F1257" s="220"/>
      <c r="G1257" s="221"/>
      <c r="H1257" s="35">
        <v>3</v>
      </c>
      <c r="I1257" s="172"/>
      <c r="J1257" s="36" t="str">
        <f xml:space="preserve">
IF(I1257="","",
VLOOKUP(I1257,'BD EMPRES'!$B$8:$C$507,2,FALSE))</f>
        <v/>
      </c>
      <c r="K1257" s="178"/>
      <c r="L1257" s="179"/>
      <c r="M1257" s="179"/>
      <c r="N1257" s="180"/>
      <c r="O1257" s="223"/>
      <c r="P1257" s="228"/>
      <c r="Q1257" s="230"/>
      <c r="R1257" s="232"/>
      <c r="S1257" s="234"/>
      <c r="T1257" s="236"/>
      <c r="U1257" s="23"/>
      <c r="V1257" s="122"/>
      <c r="W1257" s="118"/>
      <c r="X1257" s="118"/>
      <c r="Y1257" s="118"/>
      <c r="Z1257" s="118"/>
      <c r="AA1257" s="118"/>
      <c r="AB1257" s="118"/>
      <c r="AC1257" s="118"/>
      <c r="AD1257" s="132" t="str">
        <f t="shared" ref="AD1257" si="4475" xml:space="preserve">
IF(T1255&lt;&gt;"Preenchimento correto","",
IF(K1257="","",
IF(M1257="Não válido","",
K1257)))</f>
        <v/>
      </c>
    </row>
    <row r="1258" spans="1:30" ht="15" customHeight="1">
      <c r="A1258" s="226"/>
      <c r="B1258" s="216"/>
      <c r="C1258" s="217"/>
      <c r="D1258" s="218"/>
      <c r="E1258" s="219"/>
      <c r="F1258" s="220"/>
      <c r="G1258" s="221"/>
      <c r="H1258" s="35">
        <v>4</v>
      </c>
      <c r="I1258" s="172"/>
      <c r="J1258" s="36" t="str">
        <f xml:space="preserve">
IF(I1258="","",
VLOOKUP(I1258,'BD EMPRES'!$B$8:$C$507,2,FALSE))</f>
        <v/>
      </c>
      <c r="K1258" s="178"/>
      <c r="L1258" s="179"/>
      <c r="M1258" s="179"/>
      <c r="N1258" s="180"/>
      <c r="O1258" s="223"/>
      <c r="P1258" s="228"/>
      <c r="Q1258" s="230"/>
      <c r="R1258" s="232"/>
      <c r="S1258" s="234"/>
      <c r="T1258" s="236"/>
      <c r="U1258" s="23"/>
      <c r="V1258" s="122"/>
      <c r="W1258" s="118"/>
      <c r="X1258" s="118"/>
      <c r="Y1258" s="118"/>
      <c r="Z1258" s="118"/>
      <c r="AA1258" s="118"/>
      <c r="AB1258" s="118"/>
      <c r="AC1258" s="118"/>
      <c r="AD1258" s="132" t="str">
        <f t="shared" ref="AD1258" si="4476" xml:space="preserve">
IF(T1255&lt;&gt;"Preenchimento correto","",
IF(K1258="","",
IF(M1258="Não válido","",
K1258)))</f>
        <v/>
      </c>
    </row>
    <row r="1259" spans="1:30" ht="15" customHeight="1">
      <c r="A1259" s="238"/>
      <c r="B1259" s="216"/>
      <c r="C1259" s="217"/>
      <c r="D1259" s="218"/>
      <c r="E1259" s="219"/>
      <c r="F1259" s="220"/>
      <c r="G1259" s="221"/>
      <c r="H1259" s="49">
        <v>5</v>
      </c>
      <c r="I1259" s="172"/>
      <c r="J1259" s="50" t="str">
        <f xml:space="preserve">
IF(I1259="","",
VLOOKUP(I1259,'BD EMPRES'!$B$8:$C$507,2,FALSE))</f>
        <v/>
      </c>
      <c r="K1259" s="184"/>
      <c r="L1259" s="185"/>
      <c r="M1259" s="181"/>
      <c r="N1259" s="182"/>
      <c r="O1259" s="224"/>
      <c r="P1259" s="229"/>
      <c r="Q1259" s="231"/>
      <c r="R1259" s="233"/>
      <c r="S1259" s="235"/>
      <c r="T1259" s="236"/>
      <c r="U1259" s="23"/>
      <c r="V1259" s="133"/>
      <c r="W1259" s="134"/>
      <c r="X1259" s="134"/>
      <c r="Y1259" s="134"/>
      <c r="Z1259" s="134"/>
      <c r="AA1259" s="134"/>
      <c r="AB1259" s="134"/>
      <c r="AC1259" s="134"/>
      <c r="AD1259" s="135" t="str">
        <f t="shared" ref="AD1259" si="4477" xml:space="preserve">
IF(T1255&gt;"Preenchimento correto","",
IF(K1259="","",
IF(M1259="Não válido","",
K1259)))</f>
        <v/>
      </c>
    </row>
    <row r="1260" spans="1:30" ht="15" customHeight="1">
      <c r="A1260" s="225"/>
      <c r="B1260" s="216" t="str">
        <f>IF(OR('BD ITEM'!$Q262&lt;&gt;"Preenchimento correto"),"",'BD ITEM'!B262)</f>
        <v/>
      </c>
      <c r="C1260" s="217" t="str">
        <f>IF(OR('BD ITEM'!$Q262&lt;&gt;"Preenchimento correto"),"",'BD ITEM'!C262)</f>
        <v/>
      </c>
      <c r="D1260" s="218" t="str">
        <f>IF(OR('BD ITEM'!$Q262&lt;&gt;"Preenchimento correto"),"",'BD ITEM'!D262)</f>
        <v/>
      </c>
      <c r="E1260" s="219" t="str">
        <f>IF(OR('BD ITEM'!$Q262&lt;&gt;"Preenchimento correto"),"",'BD ITEM'!J262)</f>
        <v/>
      </c>
      <c r="F1260" s="220" t="str">
        <f>IF(OR('BD ITEM'!$Q262&lt;&gt;"Preenchimento correto"),"",'BD ITEM'!K262)</f>
        <v/>
      </c>
      <c r="G1260" s="221" t="str">
        <f>IF(OR('BD ITEM'!$Q262&lt;&gt;"Preenchimento correto"),"",'BD ITEM'!L262)</f>
        <v/>
      </c>
      <c r="H1260" s="39">
        <v>1</v>
      </c>
      <c r="I1260" s="173"/>
      <c r="J1260" s="34" t="str">
        <f xml:space="preserve">
IF(I1260="","",
VLOOKUP(I1260,'BD EMPRES'!$B$8:$C$507,2,FALSE))</f>
        <v/>
      </c>
      <c r="K1260" s="175"/>
      <c r="L1260" s="176"/>
      <c r="M1260" s="176"/>
      <c r="N1260" s="177"/>
      <c r="O1260" s="222"/>
      <c r="P1260" s="228" t="str">
        <f t="shared" ref="P1260" si="4478" xml:space="preserve">
IF(AND(K1260="",K1261="",K1262="",K1263="",K1264=""),"",
COUNTIFS(K1260:K1264,"&lt;&gt;""",M1260:M1264,"=Válido"))</f>
        <v/>
      </c>
      <c r="Q1260" s="230" t="str">
        <f t="shared" ref="Q1260" si="4479" xml:space="preserve">
IF(T1260&lt;&gt;"Preenchimento correto","",
IF(P1260=1,0,
IF(P1260=0,"",
IF(P1260="","",
ROUND(_xlfn.STDEV.S(AD1260:AD1264)/AVERAGE(AD1260:AD1264),4)))))</f>
        <v/>
      </c>
      <c r="R1260" s="232" t="str">
        <f t="shared" ref="R1260" si="4480" xml:space="preserve">
IF(T1260&lt;&gt;"Preenchimento correto","",
IF(P1260="","",
IF(P1260=0,"",
IF(O1260="","",
IF(O1260="Menor valor",MIN(AD1260:AD1264),
IF(AND(O1260="Tend. central",Q1260&lt;=0.25),ROUND(AVERAGE(AD1260:AD1264),2),
IF(AND(O1260="Tend. central",Q1260&gt;0.25),ROUND(MEDIAN(AD1260:AD1264),2))))))))</f>
        <v/>
      </c>
      <c r="S1260" s="234" t="str">
        <f t="shared" ref="S1260" si="4481" xml:space="preserve">
IF(T1260&lt;&gt;"Preenchimento correto","",
IF(O1260="","",
IF(P1260="","",
IF(P1260=0,"",
IF(OR(G1260="",R1260=""),"",
G1260*R1260)))))</f>
        <v/>
      </c>
      <c r="T1260" s="236" t="str">
        <f t="shared" ref="T1260" si="4482" xml:space="preserve">
IF(AND(A1260="",B1260="",I1260="",I1261="",I1262="",I1263="",I1264="",K1260="",K1261="",K1262="",K1263="",K1264="",L1260="",L1261="",L1262="",L1263="",L1264="",M1260="",M1261="",M1262="",M1263="",M1264="",O1260=""),"",
IF(A1260="","Preenchimento incompleto: falta informar o ID SEC - B01.01",
IF(AND(A1260&lt;&gt;"",B1260&lt;&gt;"",I1260="",I1261="",I1262="",I1263="",I1264="",K1260="",K1261="",K1262="",K1263="",K1264="",L1260="",L1261="",L1262="",L1263="",L1264="",M1260="",M1261="",M1262="",M1263="",M1264="",O1260=""),"Preenchimento incompleto: item sem nenhuma informação de empresa e preço e fonte de preço e validade do orçamento e modalidade de cálculo - B02.01",
IF(AND(B1260="",OR(I1260&lt;&gt;"",I1261&lt;&gt;"",I1262&lt;&gt;"",I1263&lt;&gt;"",I1264&lt;&gt;"",K1260&lt;&gt;"",K1261&lt;&gt;"",K1262&lt;&gt;"",K1263&lt;&gt;"",K1264&lt;&gt;"",L1260&lt;&gt;"",L1261&lt;&gt;"",L1262&lt;&gt;"",L1263&lt;&gt;"",L1264&lt;&gt;"",M1260&lt;&gt;"",M1261&lt;&gt;"",M1262&lt;&gt;"",M1263&lt;&gt;"",M1264&lt;&gt;"",O1260&lt;&gt;"")),"Erro: há empresa(s) e/ou preço(s) e/ou fonte(s) de preço e/ou validade(s) do orçamento e/ou modalidade de cálculo informados para item inexistente - B03.01",
IF(AND(I1260&lt;&gt;"",OR(K1260="",L1260="",M1260="",O1260="")),"Preenchimento incompleto: empresa sem preço e(ou) fonte de preço e(ou) validade do orçamento e(ou) modalidade de cálculo associados - B04.01",
IF(AND(I1261&lt;&gt;"",OR(K1261="",L1261="",M1261="",O1260="")),"Preenchimento incompleto: empresa sem preço e(ou) fonte de preço e(ou) validade do orçamento e(ou) modalidade de cálculo associados - B04.02",
IF(AND(I1262&lt;&gt;"",OR(K1262="",L1262="",M1262="",O1260="")),"Preenchimento incompleto: empresa sem preço e(ou) fonte de preço e(ou) validade do orçamento e(ou) modalidade de cálculo associados - B04.03",
IF(AND(I1263&lt;&gt;"",OR(K1263="",L1263="",M1263="",O1260="")),"Preenchimento incompleto: empresa sem preço e(ou) fonte de preço e(ou) validade do orçamento e(ou) modalidade de cálculo associados - B04.04",
IF(AND(I1264&lt;&gt;"",OR(K1264="",L1264="",M1264="",O1260="")),"Preenchimento incompleto: empresa sem preço e(ou) fonte de preço e(ou) validade do orçamento e(ou) modalidade de cálculo associados - B04.05",
IF(AND(K1260&lt;&gt;"",OR(I1260="",L1260="",M1260="",O1260="")),"Preenchimento incompleto: preço sem empresa e(ou) fonte do preço associados e(ou) validade do orçamento e(ou) modalidade de cálculo associados - B05.01",
IF(AND(K1261&lt;&gt;"",OR(I1261="",L1261="",M1261="",O1260="")),"Preenchimento incompleto: preço sem empresa e(ou) fonte do preço associados e(ou) validade do orçamento e(ou) modalidade de cálculo associados - B05.02",
IF(AND(K1262&lt;&gt;"",OR(I1262="",L1262="",M1262="",O1260="")),"Preenchimento incompleto: preço sem empresa e(ou) fonte do preço associados e(ou) validade do orçamento e(ou) modalidade de cálculo associados - B05.03",
IF(AND(K1263&lt;&gt;"",OR(I1263="",L1263="",M1263="",O1260="")),"Preenchimento incompleto: preço sem empresa e(ou) fonte do preço associados e(ou) validade do orçamento e(ou) modalidade de cálculo associados - B05.04",
IF(AND(K1264&lt;&gt;"",OR(I1264="",L1264="",M1264="",O1260="")),"Preenchimento incompleto: preço sem empresa e(ou) fonte do preço associados e(ou) validade do orçamento e(ou) modalidade de cálculo associados - B05.05",
IF(AND(L1260&lt;&gt;"",OR(K1260="",I1260="",M1260="",O1260="")),"Preenchimento incompleto: fonte do preço sem empresa e(ou) preço associados e(ou) validade do orçamento e(ou) modalidade de cálculo associados - B06.01",
IF(AND(L1261&lt;&gt;"",OR(K1261="",I1261="",M1261="",O1260="")),"Preenchimento incompleto: fonte do preço sem empresa e(ou) preço associados e(ou) validade do orçamento e(ou) modalidade de cálculo associados - B06.02",
IF(AND(L1262&lt;&gt;"",OR(K1262="",I1262="",M1262="",O1260="")),"Preenchimento incompleto: fonte do preço sem empresa e(ou) preço associados e(ou) validade do orçamento e(ou) modalidade de cálculo associados - B06.03",
IF(AND(L1263&lt;&gt;"",OR(K1263="",I1263="",M1263="",O1260="")),"Preenchimento incompleto: fonte do preço sem empresa e(ou) preço associados e(ou) validade do orçamento e(ou) modalidade de cálculo associados - B06.04",
IF(AND(L1264&lt;&gt;"",OR(K1264="",I1264="",M1264="",O1260="")),"Preenchimento incompleto: fonte do preço sem empresa e(ou) preço associados e(ou) validade do orçamento e(ou) modalidade de cálculo associados - B06.05",
IF(AND(M1260&lt;&gt;"",OR(K1260="",I1260="",L1260="",O1260="")),"Preenchimento incompleto: validade do orçamento sem empresa e(ou) preço associados e(ou) fonte do preço e(ou) modalidade de cálculo associados - B07.01",
IF(AND(M1261&lt;&gt;"",OR(K1261="",I1261="",L1261="",O1260="")),"Preenchimento incompleto: validade do orçamento sem empresa e(ou) preço associados e(ou) fonte do preço e(ou) modalidade de cálculo associados - B07.02",
IF(AND(M1262&lt;&gt;"",OR(K1262="",I1262="",L1262="",O1260="")),"Preenchimento incompleto: validade do orçamento sem empresa e(ou) preço associados e(ou) fonte do preço e(ou) modalidade de cálculo associados - B07.03",
IF(AND(M1263&lt;&gt;"",OR(K1263="",I1263="",L1263="",O1260="")),"Preenchimento incompleto: validade do orçamento sem empresa e(ou) preço associados e(ou) fonte do preço e(ou) modalidade de cálculo associados - B07.04",
IF(AND(M1264&lt;&gt;"",OR(K1264="",I1264="",L1264="",O1260="")),"Preenchimento incompleto: validade do orçamento sem empresa e(ou) preço associados e(ou) fonte do preço e(ou) modalidade de cálculo associados - B07.05",
IF(O1260="","Preenchimento incompleto: modalidade de cálculo não informada - B08.01",
IF(V1260="Erro: há repetição de empresa de mídia especializada para o item sendo precificado - B09.01a05","Erro: há repetição de empresa de mídia especializada para o item sendo precificado - B09.01a05",
IF(W1260="Erro: há repetição de empresa de orçamento de empresa para o item sendo precificado - B10.01a05","Erro: há repetição de empresa de orçamento de empresa para o item sendo precificado - B10.01a05",
IF(X1260="Erro: a fonte de preços informada é incompatível com compras governamentais - B11.01a05","Erro: a fonte de preços informada é incompatível com compras governamentais - B11.01a05",
IF(Y1260="Erro: a fonte de preços informada é incompatível com compras governamentais - B12.01a05","Erro: a fonte de preços informada é incompatível com compras governamentais - B12.01a05",
IF(Z1260="Erro: há linhas sendo puladas - B13.01a04","Erro: há linhas sendo puladas - B13.01a04",
IF(AA1260="Erro: há linhas sendo puladas - B14.01a05","Erro: há linhas sendo puladas - B14.01a05",
IF(AB1260="Erro: há linhas sendo puladas - B15.01a05","Erro: há linhas sendo puladas - B15.01a05",
IF(AC1260="Erro: há linhas sendo puladas - B16.01a05","Erro: há linhas sendo puladas - B16.01a05",
IF(AND(P1260&lt;&gt;"",P1260=0),"Preenchimento incompleto: número de propostas válidas igual a zero - B17.01",
"Preenchimento correto"))))))))))))))))))))))))))))))))))</f>
        <v/>
      </c>
      <c r="U1260" s="23"/>
      <c r="V1260" s="121" t="str">
        <f t="shared" ref="V1260" si="4483" xml:space="preserve">
IF(COUNTIFS(I1260:I1264,I1260,L1260:L1264,"=Mídia especializada")&gt;1,"Erro: há repetição de empresa de mídia especializada para o item sendo precificado - B09.01a05",
IF(COUNTIFS(I1260:I1264,I1261,L1260:L1264,"=Mídia especializada")&gt;1,"Erro: há repetição de empresa de mídia especializada para o item sendo precificado - B09.01a05",
IF(COUNTIFS(I1260:I1264,I1262,L1260:L1264,"=Mídia especializada")&gt;1,"Erro: há repetição de empresa de mídia especializada para o item sendo precificado - B09.01a05",
IF(COUNTIFS(I1260:I1264,I1263,L1260:L1264,"=Mídia especializada")&gt;1,"Erro: há repetição de empresa de mídia especializada para o item sendo precificado - B09.01a05",
IF(COUNTIFS(I1260:I1264,I1264,L1260:L1264,"=Mídia especializada")&gt;1,"Erro: há repetição de empresa de mídia especializada para o item sendo precificado - B09.01a05",
"***")))))</f>
        <v>***</v>
      </c>
      <c r="W1260" s="119" t="str">
        <f t="shared" ref="W1260" si="4484" xml:space="preserve">
IF(COUNTIFS(I1260:I1264,I1260,L1260:L1264,"=Orçamento de empresa")&gt;1,"Erro: há repetição de empresa de orçamento de empresa para o item sendo precificado - B10.01a05",
IF(COUNTIFS(I1260:I1264,I1261,L1260:L1264,"=Orçamento de empresa")&gt;1,"Erro: há repetição de empresa de orçamento de empresa para o item sendo precificado - B10.01a05",
IF(COUNTIFS(I1260:I1264,I1262,L1260:L1264,"=Orçamento de empresa")&gt;1,"Erro: há repetição de empresa de orçamento de empresa para o item sendo precificado - B10.01a05",
IF(COUNTIFS(I1260:I1264,I1263,L1260:L1264,"=Orçamento de empresa")&gt;1,"Erro: há repetição de empresa de orçamento de empresa para o item sendo precificado - B10.01a05",
IF(COUNTIFS(I1260:I1264,I1264,L1260:L1264,"=Orçamento de empresa")&gt;1,"Erro: há repetição de empresa de orçamento de empresa para o item sendo precificado - B10.01a05",
"***")))))</f>
        <v>***</v>
      </c>
      <c r="X1260" s="119" t="str">
        <f t="shared" ref="X1260" si="4485" xml:space="preserve">
IF(AND(I1260="Compras governamentais",K1260&lt;&gt;"",L1260="Orçamento de empresa"),"Erro: a fonte de preços informada é incompatível com compras governamentais - B11.01a05",
IF(AND(I1261="Compras governamentais",K1261&lt;&gt;"",L1261="Orçamento de empresa"),"Erro: a fonte de preços informada é incompatível com compras governamentais - B11.01a05",
IF(AND(I1262="Compras governamentais",K1262&lt;&gt;"",L1262="Orçamento de empresa"),"Erro: a fonte de preços informada é incompatível com compras governamentais - B11.01a05",
IF(AND(I1263="Compras governamentais",K1263&lt;&gt;"",L1263="Orçamento de empresa"),"Erro: a fonte de preços informada é incompatível com compras governamentais - B11.01a05",
IF(AND(I1264="Compras governamentais",K1264&lt;&gt;"",L1264="Orçamento de empresa"),"Erro: a fonte de preços informada é incompatível com compras governamentais - B11.01a05",
"***")))))</f>
        <v>***</v>
      </c>
      <c r="Y1260" s="119" t="str">
        <f t="shared" ref="Y1260" si="4486" xml:space="preserve">
IF(AND(I1260="Compras governamentais",K1260&lt;&gt;"",L1260="Mídia especializada"),"Erro: a fonte de preços informada é incompatível com compras governamentais - B12.01a05",
IF(AND(I1261="Compras governamentais",K1261&lt;&gt;"",L1261="Mídia especializada"),"Erro: a fonte de preços informada é incompatível com compras governamentais - B12.01a05",
IF(AND(I1262="Compras governamentais",K1262&lt;&gt;"",L1262="Mídia especializada"),"Erro: a fonte de preços informada é incompatível com compras governamentais - B12.01a05",
IF(AND(I1263="Compras governamentais",K1263&lt;&gt;"",L1263="Mídia especializada"),"Erro: a fonte de preços informada é incompatível com compras governamentais - B12.01a05",
IF(AND(I1264="Compras governamentais",K1264&lt;&gt;"",L1264="Mídia especializada"),"Erro: a fonte de preços informada é incompatível com compras governamentais - B12.01a05",
"***")))))</f>
        <v>***</v>
      </c>
      <c r="Z1260" s="119" t="str">
        <f t="shared" ref="Z1260" si="4487" xml:space="preserve">
IF(AND(I1261&lt;&gt;"",OR(I1260="")),"Erro: há linhas sendo puladas - B13.01a04",
IF(AND(I1262&lt;&gt;"",OR(I1260="",I1261="")),"Erro: há linhas sendo puladas - B13.01a04",
IF(AND(I1263&lt;&gt;"",OR(I1260="",I1261="",I1262="")),"Erro: há linhas sendo puladas - B13.01a04",
IF(AND(I1264&lt;&gt;"",OR(I1260="",I1261="",I1262="",I1263="")),"Erro: há linhas sendo puladas - B13.01a04",
"***"))))</f>
        <v>***</v>
      </c>
      <c r="AA1260" s="119" t="str">
        <f t="shared" ref="AA1260" si="4488" xml:space="preserve">
IF(AND(K1261&lt;&gt;"",OR(K1260="")),"Erro: há linhas sendo puladas - B14.01a05",
IF(AND(K1262&lt;&gt;"",OR(K1260="",K1261="")),"Erro: há linhas sendo puladas - B14.01a05",
IF(AND(K1263&lt;&gt;"",OR(K1260="",K1261="",K1262="")),"Erro: há linhas sendo puladas - B14.01a05",
IF(AND(K1264&lt;&gt;"",OR(K1260="",K1261="",K1262="",K1263="")),"Erro: há linhas sendo puladas - B14.01a05",
"***"))))</f>
        <v>***</v>
      </c>
      <c r="AB1260" s="119" t="str">
        <f t="shared" ref="AB1260" si="4489" xml:space="preserve">
IF(AND(L1261&lt;&gt;"",OR(L1260="")),"Erro: há linhas sendo puladas - B15.01a05",
IF(AND(L1262&lt;&gt;"",OR(L1260="",L1261="")),"Erro: há linhas sendo puladas - B15.01a05",
IF(AND(L1263&lt;&gt;"",OR(L1260="",L1261="",L1262="")),"Erro: há linhas sendo puladas - B15.01a05",
IF(AND(L1264&lt;&gt;"",OR(L1260="",L1261="",L1262="",L1263="")),"Erro: há linhas sendo puladas - B15.01a05",
"***"))))</f>
        <v>***</v>
      </c>
      <c r="AC1260" s="119" t="str">
        <f t="shared" ref="AC1260" si="4490" xml:space="preserve">
IF(AND(M1261&lt;&gt;"",OR(M1260="")),"Erro: há linhas sendo puladas - B16.01a05",
IF(AND(M1262&lt;&gt;"",OR(M1260="",M1261="")),"Erro: há linhas sendo puladas - B16.01a05",
IF(AND(M1263&lt;&gt;"",OR(M1260="",M1261="",M1262="")),"Erro: há linhas sendo puladas - B16.01a05",
IF(AND(M1264&lt;&gt;"",OR(M1260="",M1261="",M1262="",M1263="")),"Erro: há linhas sendo puladas - B16.01a05",
"***"))))</f>
        <v>***</v>
      </c>
      <c r="AD1260" s="131" t="str">
        <f t="shared" ref="AD1260" si="4491" xml:space="preserve">
IF(T1260&lt;&gt;"Preenchimento correto","",
IF(K1260="","",
IF(M1260="Não válido","",
K1260)))</f>
        <v/>
      </c>
    </row>
    <row r="1261" spans="1:30" ht="15" customHeight="1">
      <c r="A1261" s="226"/>
      <c r="B1261" s="216"/>
      <c r="C1261" s="217"/>
      <c r="D1261" s="218"/>
      <c r="E1261" s="219"/>
      <c r="F1261" s="220"/>
      <c r="G1261" s="221"/>
      <c r="H1261" s="35">
        <v>2</v>
      </c>
      <c r="I1261" s="172"/>
      <c r="J1261" s="36" t="str">
        <f xml:space="preserve">
IF(I1261="","",
VLOOKUP(I1261,'BD EMPRES'!$B$8:$C$507,2,FALSE))</f>
        <v/>
      </c>
      <c r="K1261" s="178"/>
      <c r="L1261" s="179"/>
      <c r="M1261" s="179"/>
      <c r="N1261" s="180"/>
      <c r="O1261" s="223"/>
      <c r="P1261" s="228"/>
      <c r="Q1261" s="230"/>
      <c r="R1261" s="232"/>
      <c r="S1261" s="234"/>
      <c r="T1261" s="236"/>
      <c r="U1261" s="23"/>
      <c r="V1261" s="122"/>
      <c r="W1261" s="118"/>
      <c r="X1261" s="118"/>
      <c r="Y1261" s="118"/>
      <c r="Z1261" s="118"/>
      <c r="AA1261" s="118"/>
      <c r="AB1261" s="118"/>
      <c r="AC1261" s="118"/>
      <c r="AD1261" s="132" t="str">
        <f t="shared" ref="AD1261" si="4492" xml:space="preserve">
IF(T1260&lt;&gt;"Preenchimento correto","",
IF(K1261="","",
IF(M1261="Não válido","",
K1261)))</f>
        <v/>
      </c>
    </row>
    <row r="1262" spans="1:30" ht="15" customHeight="1">
      <c r="A1262" s="226"/>
      <c r="B1262" s="216"/>
      <c r="C1262" s="217"/>
      <c r="D1262" s="218"/>
      <c r="E1262" s="219"/>
      <c r="F1262" s="220"/>
      <c r="G1262" s="221"/>
      <c r="H1262" s="35">
        <v>3</v>
      </c>
      <c r="I1262" s="172"/>
      <c r="J1262" s="36" t="str">
        <f xml:space="preserve">
IF(I1262="","",
VLOOKUP(I1262,'BD EMPRES'!$B$8:$C$507,2,FALSE))</f>
        <v/>
      </c>
      <c r="K1262" s="178"/>
      <c r="L1262" s="179"/>
      <c r="M1262" s="179"/>
      <c r="N1262" s="180"/>
      <c r="O1262" s="223"/>
      <c r="P1262" s="228"/>
      <c r="Q1262" s="230"/>
      <c r="R1262" s="232"/>
      <c r="S1262" s="234"/>
      <c r="T1262" s="236"/>
      <c r="U1262" s="23"/>
      <c r="V1262" s="122"/>
      <c r="W1262" s="118"/>
      <c r="X1262" s="118"/>
      <c r="Y1262" s="118"/>
      <c r="Z1262" s="118"/>
      <c r="AA1262" s="118"/>
      <c r="AB1262" s="118"/>
      <c r="AC1262" s="118"/>
      <c r="AD1262" s="132" t="str">
        <f t="shared" ref="AD1262" si="4493" xml:space="preserve">
IF(T1260&lt;&gt;"Preenchimento correto","",
IF(K1262="","",
IF(M1262="Não válido","",
K1262)))</f>
        <v/>
      </c>
    </row>
    <row r="1263" spans="1:30" ht="15" customHeight="1">
      <c r="A1263" s="226"/>
      <c r="B1263" s="216"/>
      <c r="C1263" s="217"/>
      <c r="D1263" s="218"/>
      <c r="E1263" s="219"/>
      <c r="F1263" s="220"/>
      <c r="G1263" s="221"/>
      <c r="H1263" s="35">
        <v>4</v>
      </c>
      <c r="I1263" s="172"/>
      <c r="J1263" s="36" t="str">
        <f xml:space="preserve">
IF(I1263="","",
VLOOKUP(I1263,'BD EMPRES'!$B$8:$C$507,2,FALSE))</f>
        <v/>
      </c>
      <c r="K1263" s="178"/>
      <c r="L1263" s="179"/>
      <c r="M1263" s="179"/>
      <c r="N1263" s="180"/>
      <c r="O1263" s="223"/>
      <c r="P1263" s="228"/>
      <c r="Q1263" s="230"/>
      <c r="R1263" s="232"/>
      <c r="S1263" s="234"/>
      <c r="T1263" s="236"/>
      <c r="U1263" s="23"/>
      <c r="V1263" s="122"/>
      <c r="W1263" s="118"/>
      <c r="X1263" s="118"/>
      <c r="Y1263" s="118"/>
      <c r="Z1263" s="118"/>
      <c r="AA1263" s="118"/>
      <c r="AB1263" s="118"/>
      <c r="AC1263" s="118"/>
      <c r="AD1263" s="132" t="str">
        <f t="shared" ref="AD1263" si="4494" xml:space="preserve">
IF(T1260&lt;&gt;"Preenchimento correto","",
IF(K1263="","",
IF(M1263="Não válido","",
K1263)))</f>
        <v/>
      </c>
    </row>
    <row r="1264" spans="1:30" ht="15" customHeight="1">
      <c r="A1264" s="227"/>
      <c r="B1264" s="216"/>
      <c r="C1264" s="217"/>
      <c r="D1264" s="218"/>
      <c r="E1264" s="219"/>
      <c r="F1264" s="220"/>
      <c r="G1264" s="221"/>
      <c r="H1264" s="49">
        <v>5</v>
      </c>
      <c r="I1264" s="172"/>
      <c r="J1264" s="50" t="str">
        <f xml:space="preserve">
IF(I1264="","",
VLOOKUP(I1264,'BD EMPRES'!$B$8:$C$507,2,FALSE))</f>
        <v/>
      </c>
      <c r="K1264" s="184"/>
      <c r="L1264" s="185"/>
      <c r="M1264" s="181"/>
      <c r="N1264" s="182"/>
      <c r="O1264" s="224"/>
      <c r="P1264" s="229"/>
      <c r="Q1264" s="231"/>
      <c r="R1264" s="233"/>
      <c r="S1264" s="235"/>
      <c r="T1264" s="236"/>
      <c r="U1264" s="23"/>
      <c r="V1264" s="133"/>
      <c r="W1264" s="134"/>
      <c r="X1264" s="134"/>
      <c r="Y1264" s="134"/>
      <c r="Z1264" s="134"/>
      <c r="AA1264" s="134"/>
      <c r="AB1264" s="134"/>
      <c r="AC1264" s="134"/>
      <c r="AD1264" s="135" t="str">
        <f t="shared" ref="AD1264" si="4495" xml:space="preserve">
IF(T1260&gt;"Preenchimento correto","",
IF(K1264="","",
IF(M1264="Não válido","",
K1264)))</f>
        <v/>
      </c>
    </row>
    <row r="1265" spans="1:30" ht="15" customHeight="1">
      <c r="A1265" s="237"/>
      <c r="B1265" s="216" t="str">
        <f>IF(OR('BD ITEM'!$Q263&lt;&gt;"Preenchimento correto"),"",'BD ITEM'!B263)</f>
        <v/>
      </c>
      <c r="C1265" s="217" t="str">
        <f>IF(OR('BD ITEM'!$Q263&lt;&gt;"Preenchimento correto"),"",'BD ITEM'!C263)</f>
        <v/>
      </c>
      <c r="D1265" s="218" t="str">
        <f>IF(OR('BD ITEM'!$Q263&lt;&gt;"Preenchimento correto"),"",'BD ITEM'!D263)</f>
        <v/>
      </c>
      <c r="E1265" s="219" t="str">
        <f>IF(OR('BD ITEM'!$Q263&lt;&gt;"Preenchimento correto"),"",'BD ITEM'!J263)</f>
        <v/>
      </c>
      <c r="F1265" s="220" t="str">
        <f>IF(OR('BD ITEM'!$Q263&lt;&gt;"Preenchimento correto"),"",'BD ITEM'!K263)</f>
        <v/>
      </c>
      <c r="G1265" s="221" t="str">
        <f>IF(OR('BD ITEM'!$Q263&lt;&gt;"Preenchimento correto"),"",'BD ITEM'!L263)</f>
        <v/>
      </c>
      <c r="H1265" s="39">
        <v>1</v>
      </c>
      <c r="I1265" s="173"/>
      <c r="J1265" s="34" t="str">
        <f xml:space="preserve">
IF(I1265="","",
VLOOKUP(I1265,'BD EMPRES'!$B$8:$C$507,2,FALSE))</f>
        <v/>
      </c>
      <c r="K1265" s="175"/>
      <c r="L1265" s="176"/>
      <c r="M1265" s="176"/>
      <c r="N1265" s="177"/>
      <c r="O1265" s="222"/>
      <c r="P1265" s="228" t="str">
        <f t="shared" ref="P1265" si="4496" xml:space="preserve">
IF(AND(K1265="",K1266="",K1267="",K1268="",K1269=""),"",
COUNTIFS(K1265:K1269,"&lt;&gt;""",M1265:M1269,"=Válido"))</f>
        <v/>
      </c>
      <c r="Q1265" s="230" t="str">
        <f t="shared" ref="Q1265" si="4497" xml:space="preserve">
IF(T1265&lt;&gt;"Preenchimento correto","",
IF(P1265=1,0,
IF(P1265=0,"",
IF(P1265="","",
ROUND(_xlfn.STDEV.S(AD1265:AD1269)/AVERAGE(AD1265:AD1269),4)))))</f>
        <v/>
      </c>
      <c r="R1265" s="232" t="str">
        <f t="shared" ref="R1265" si="4498" xml:space="preserve">
IF(T1265&lt;&gt;"Preenchimento correto","",
IF(P1265="","",
IF(P1265=0,"",
IF(O1265="","",
IF(O1265="Menor valor",MIN(AD1265:AD1269),
IF(AND(O1265="Tend. central",Q1265&lt;=0.25),ROUND(AVERAGE(AD1265:AD1269),2),
IF(AND(O1265="Tend. central",Q1265&gt;0.25),ROUND(MEDIAN(AD1265:AD1269),2))))))))</f>
        <v/>
      </c>
      <c r="S1265" s="234" t="str">
        <f t="shared" ref="S1265" si="4499" xml:space="preserve">
IF(T1265&lt;&gt;"Preenchimento correto","",
IF(O1265="","",
IF(P1265="","",
IF(P1265=0,"",
IF(OR(G1265="",R1265=""),"",
G1265*R1265)))))</f>
        <v/>
      </c>
      <c r="T1265" s="236" t="str">
        <f t="shared" ref="T1265" si="4500" xml:space="preserve">
IF(AND(A1265="",B1265="",I1265="",I1266="",I1267="",I1268="",I1269="",K1265="",K1266="",K1267="",K1268="",K1269="",L1265="",L1266="",L1267="",L1268="",L1269="",M1265="",M1266="",M1267="",M1268="",M1269="",O1265=""),"",
IF(A1265="","Preenchimento incompleto: falta informar o ID SEC - B01.01",
IF(AND(A1265&lt;&gt;"",B1265&lt;&gt;"",I1265="",I1266="",I1267="",I1268="",I1269="",K1265="",K1266="",K1267="",K1268="",K1269="",L1265="",L1266="",L1267="",L1268="",L1269="",M1265="",M1266="",M1267="",M1268="",M1269="",O1265=""),"Preenchimento incompleto: item sem nenhuma informação de empresa e preço e fonte de preço e validade do orçamento e modalidade de cálculo - B02.01",
IF(AND(B1265="",OR(I1265&lt;&gt;"",I1266&lt;&gt;"",I1267&lt;&gt;"",I1268&lt;&gt;"",I1269&lt;&gt;"",K1265&lt;&gt;"",K1266&lt;&gt;"",K1267&lt;&gt;"",K1268&lt;&gt;"",K1269&lt;&gt;"",L1265&lt;&gt;"",L1266&lt;&gt;"",L1267&lt;&gt;"",L1268&lt;&gt;"",L1269&lt;&gt;"",M1265&lt;&gt;"",M1266&lt;&gt;"",M1267&lt;&gt;"",M1268&lt;&gt;"",M1269&lt;&gt;"",O1265&lt;&gt;"")),"Erro: há empresa(s) e/ou preço(s) e/ou fonte(s) de preço e/ou validade(s) do orçamento e/ou modalidade de cálculo informados para item inexistente - B03.01",
IF(AND(I1265&lt;&gt;"",OR(K1265="",L1265="",M1265="",O1265="")),"Preenchimento incompleto: empresa sem preço e(ou) fonte de preço e(ou) validade do orçamento e(ou) modalidade de cálculo associados - B04.01",
IF(AND(I1266&lt;&gt;"",OR(K1266="",L1266="",M1266="",O1265="")),"Preenchimento incompleto: empresa sem preço e(ou) fonte de preço e(ou) validade do orçamento e(ou) modalidade de cálculo associados - B04.02",
IF(AND(I1267&lt;&gt;"",OR(K1267="",L1267="",M1267="",O1265="")),"Preenchimento incompleto: empresa sem preço e(ou) fonte de preço e(ou) validade do orçamento e(ou) modalidade de cálculo associados - B04.03",
IF(AND(I1268&lt;&gt;"",OR(K1268="",L1268="",M1268="",O1265="")),"Preenchimento incompleto: empresa sem preço e(ou) fonte de preço e(ou) validade do orçamento e(ou) modalidade de cálculo associados - B04.04",
IF(AND(I1269&lt;&gt;"",OR(K1269="",L1269="",M1269="",O1265="")),"Preenchimento incompleto: empresa sem preço e(ou) fonte de preço e(ou) validade do orçamento e(ou) modalidade de cálculo associados - B04.05",
IF(AND(K1265&lt;&gt;"",OR(I1265="",L1265="",M1265="",O1265="")),"Preenchimento incompleto: preço sem empresa e(ou) fonte do preço associados e(ou) validade do orçamento e(ou) modalidade de cálculo associados - B05.01",
IF(AND(K1266&lt;&gt;"",OR(I1266="",L1266="",M1266="",O1265="")),"Preenchimento incompleto: preço sem empresa e(ou) fonte do preço associados e(ou) validade do orçamento e(ou) modalidade de cálculo associados - B05.02",
IF(AND(K1267&lt;&gt;"",OR(I1267="",L1267="",M1267="",O1265="")),"Preenchimento incompleto: preço sem empresa e(ou) fonte do preço associados e(ou) validade do orçamento e(ou) modalidade de cálculo associados - B05.03",
IF(AND(K1268&lt;&gt;"",OR(I1268="",L1268="",M1268="",O1265="")),"Preenchimento incompleto: preço sem empresa e(ou) fonte do preço associados e(ou) validade do orçamento e(ou) modalidade de cálculo associados - B05.04",
IF(AND(K1269&lt;&gt;"",OR(I1269="",L1269="",M1269="",O1265="")),"Preenchimento incompleto: preço sem empresa e(ou) fonte do preço associados e(ou) validade do orçamento e(ou) modalidade de cálculo associados - B05.05",
IF(AND(L1265&lt;&gt;"",OR(K1265="",I1265="",M1265="",O1265="")),"Preenchimento incompleto: fonte do preço sem empresa e(ou) preço associados e(ou) validade do orçamento e(ou) modalidade de cálculo associados - B06.01",
IF(AND(L1266&lt;&gt;"",OR(K1266="",I1266="",M1266="",O1265="")),"Preenchimento incompleto: fonte do preço sem empresa e(ou) preço associados e(ou) validade do orçamento e(ou) modalidade de cálculo associados - B06.02",
IF(AND(L1267&lt;&gt;"",OR(K1267="",I1267="",M1267="",O1265="")),"Preenchimento incompleto: fonte do preço sem empresa e(ou) preço associados e(ou) validade do orçamento e(ou) modalidade de cálculo associados - B06.03",
IF(AND(L1268&lt;&gt;"",OR(K1268="",I1268="",M1268="",O1265="")),"Preenchimento incompleto: fonte do preço sem empresa e(ou) preço associados e(ou) validade do orçamento e(ou) modalidade de cálculo associados - B06.04",
IF(AND(L1269&lt;&gt;"",OR(K1269="",I1269="",M1269="",O1265="")),"Preenchimento incompleto: fonte do preço sem empresa e(ou) preço associados e(ou) validade do orçamento e(ou) modalidade de cálculo associados - B06.05",
IF(AND(M1265&lt;&gt;"",OR(K1265="",I1265="",L1265="",O1265="")),"Preenchimento incompleto: validade do orçamento sem empresa e(ou) preço associados e(ou) fonte do preço e(ou) modalidade de cálculo associados - B07.01",
IF(AND(M1266&lt;&gt;"",OR(K1266="",I1266="",L1266="",O1265="")),"Preenchimento incompleto: validade do orçamento sem empresa e(ou) preço associados e(ou) fonte do preço e(ou) modalidade de cálculo associados - B07.02",
IF(AND(M1267&lt;&gt;"",OR(K1267="",I1267="",L1267="",O1265="")),"Preenchimento incompleto: validade do orçamento sem empresa e(ou) preço associados e(ou) fonte do preço e(ou) modalidade de cálculo associados - B07.03",
IF(AND(M1268&lt;&gt;"",OR(K1268="",I1268="",L1268="",O1265="")),"Preenchimento incompleto: validade do orçamento sem empresa e(ou) preço associados e(ou) fonte do preço e(ou) modalidade de cálculo associados - B07.04",
IF(AND(M1269&lt;&gt;"",OR(K1269="",I1269="",L1269="",O1265="")),"Preenchimento incompleto: validade do orçamento sem empresa e(ou) preço associados e(ou) fonte do preço e(ou) modalidade de cálculo associados - B07.05",
IF(O1265="","Preenchimento incompleto: modalidade de cálculo não informada - B08.01",
IF(V1265="Erro: há repetição de empresa de mídia especializada para o item sendo precificado - B09.01a05","Erro: há repetição de empresa de mídia especializada para o item sendo precificado - B09.01a05",
IF(W1265="Erro: há repetição de empresa de orçamento de empresa para o item sendo precificado - B10.01a05","Erro: há repetição de empresa de orçamento de empresa para o item sendo precificado - B10.01a05",
IF(X1265="Erro: a fonte de preços informada é incompatível com compras governamentais - B11.01a05","Erro: a fonte de preços informada é incompatível com compras governamentais - B11.01a05",
IF(Y1265="Erro: a fonte de preços informada é incompatível com compras governamentais - B12.01a05","Erro: a fonte de preços informada é incompatível com compras governamentais - B12.01a05",
IF(Z1265="Erro: há linhas sendo puladas - B13.01a04","Erro: há linhas sendo puladas - B13.01a04",
IF(AA1265="Erro: há linhas sendo puladas - B14.01a05","Erro: há linhas sendo puladas - B14.01a05",
IF(AB1265="Erro: há linhas sendo puladas - B15.01a05","Erro: há linhas sendo puladas - B15.01a05",
IF(AC1265="Erro: há linhas sendo puladas - B16.01a05","Erro: há linhas sendo puladas - B16.01a05",
IF(AND(P1265&lt;&gt;"",P1265=0),"Preenchimento incompleto: número de propostas válidas igual a zero - B17.01",
"Preenchimento correto"))))))))))))))))))))))))))))))))))</f>
        <v/>
      </c>
      <c r="U1265" s="23"/>
      <c r="V1265" s="121" t="str">
        <f t="shared" ref="V1265" si="4501" xml:space="preserve">
IF(COUNTIFS(I1265:I1269,I1265,L1265:L1269,"=Mídia especializada")&gt;1,"Erro: há repetição de empresa de mídia especializada para o item sendo precificado - B09.01a05",
IF(COUNTIFS(I1265:I1269,I1266,L1265:L1269,"=Mídia especializada")&gt;1,"Erro: há repetição de empresa de mídia especializada para o item sendo precificado - B09.01a05",
IF(COUNTIFS(I1265:I1269,I1267,L1265:L1269,"=Mídia especializada")&gt;1,"Erro: há repetição de empresa de mídia especializada para o item sendo precificado - B09.01a05",
IF(COUNTIFS(I1265:I1269,I1268,L1265:L1269,"=Mídia especializada")&gt;1,"Erro: há repetição de empresa de mídia especializada para o item sendo precificado - B09.01a05",
IF(COUNTIFS(I1265:I1269,I1269,L1265:L1269,"=Mídia especializada")&gt;1,"Erro: há repetição de empresa de mídia especializada para o item sendo precificado - B09.01a05",
"***")))))</f>
        <v>***</v>
      </c>
      <c r="W1265" s="119" t="str">
        <f t="shared" ref="W1265" si="4502" xml:space="preserve">
IF(COUNTIFS(I1265:I1269,I1265,L1265:L1269,"=Orçamento de empresa")&gt;1,"Erro: há repetição de empresa de orçamento de empresa para o item sendo precificado - B10.01a05",
IF(COUNTIFS(I1265:I1269,I1266,L1265:L1269,"=Orçamento de empresa")&gt;1,"Erro: há repetição de empresa de orçamento de empresa para o item sendo precificado - B10.01a05",
IF(COUNTIFS(I1265:I1269,I1267,L1265:L1269,"=Orçamento de empresa")&gt;1,"Erro: há repetição de empresa de orçamento de empresa para o item sendo precificado - B10.01a05",
IF(COUNTIFS(I1265:I1269,I1268,L1265:L1269,"=Orçamento de empresa")&gt;1,"Erro: há repetição de empresa de orçamento de empresa para o item sendo precificado - B10.01a05",
IF(COUNTIFS(I1265:I1269,I1269,L1265:L1269,"=Orçamento de empresa")&gt;1,"Erro: há repetição de empresa de orçamento de empresa para o item sendo precificado - B10.01a05",
"***")))))</f>
        <v>***</v>
      </c>
      <c r="X1265" s="119" t="str">
        <f t="shared" ref="X1265" si="4503" xml:space="preserve">
IF(AND(I1265="Compras governamentais",K1265&lt;&gt;"",L1265="Orçamento de empresa"),"Erro: a fonte de preços informada é incompatível com compras governamentais - B11.01a05",
IF(AND(I1266="Compras governamentais",K1266&lt;&gt;"",L1266="Orçamento de empresa"),"Erro: a fonte de preços informada é incompatível com compras governamentais - B11.01a05",
IF(AND(I1267="Compras governamentais",K1267&lt;&gt;"",L1267="Orçamento de empresa"),"Erro: a fonte de preços informada é incompatível com compras governamentais - B11.01a05",
IF(AND(I1268="Compras governamentais",K1268&lt;&gt;"",L1268="Orçamento de empresa"),"Erro: a fonte de preços informada é incompatível com compras governamentais - B11.01a05",
IF(AND(I1269="Compras governamentais",K1269&lt;&gt;"",L1269="Orçamento de empresa"),"Erro: a fonte de preços informada é incompatível com compras governamentais - B11.01a05",
"***")))))</f>
        <v>***</v>
      </c>
      <c r="Y1265" s="119" t="str">
        <f t="shared" ref="Y1265" si="4504" xml:space="preserve">
IF(AND(I1265="Compras governamentais",K1265&lt;&gt;"",L1265="Mídia especializada"),"Erro: a fonte de preços informada é incompatível com compras governamentais - B12.01a05",
IF(AND(I1266="Compras governamentais",K1266&lt;&gt;"",L1266="Mídia especializada"),"Erro: a fonte de preços informada é incompatível com compras governamentais - B12.01a05",
IF(AND(I1267="Compras governamentais",K1267&lt;&gt;"",L1267="Mídia especializada"),"Erro: a fonte de preços informada é incompatível com compras governamentais - B12.01a05",
IF(AND(I1268="Compras governamentais",K1268&lt;&gt;"",L1268="Mídia especializada"),"Erro: a fonte de preços informada é incompatível com compras governamentais - B12.01a05",
IF(AND(I1269="Compras governamentais",K1269&lt;&gt;"",L1269="Mídia especializada"),"Erro: a fonte de preços informada é incompatível com compras governamentais - B12.01a05",
"***")))))</f>
        <v>***</v>
      </c>
      <c r="Z1265" s="119" t="str">
        <f t="shared" ref="Z1265" si="4505" xml:space="preserve">
IF(AND(I1266&lt;&gt;"",OR(I1265="")),"Erro: há linhas sendo puladas - B13.01a04",
IF(AND(I1267&lt;&gt;"",OR(I1265="",I1266="")),"Erro: há linhas sendo puladas - B13.01a04",
IF(AND(I1268&lt;&gt;"",OR(I1265="",I1266="",I1267="")),"Erro: há linhas sendo puladas - B13.01a04",
IF(AND(I1269&lt;&gt;"",OR(I1265="",I1266="",I1267="",I1268="")),"Erro: há linhas sendo puladas - B13.01a04",
"***"))))</f>
        <v>***</v>
      </c>
      <c r="AA1265" s="119" t="str">
        <f t="shared" ref="AA1265" si="4506" xml:space="preserve">
IF(AND(K1266&lt;&gt;"",OR(K1265="")),"Erro: há linhas sendo puladas - B14.01a05",
IF(AND(K1267&lt;&gt;"",OR(K1265="",K1266="")),"Erro: há linhas sendo puladas - B14.01a05",
IF(AND(K1268&lt;&gt;"",OR(K1265="",K1266="",K1267="")),"Erro: há linhas sendo puladas - B14.01a05",
IF(AND(K1269&lt;&gt;"",OR(K1265="",K1266="",K1267="",K1268="")),"Erro: há linhas sendo puladas - B14.01a05",
"***"))))</f>
        <v>***</v>
      </c>
      <c r="AB1265" s="119" t="str">
        <f t="shared" ref="AB1265" si="4507" xml:space="preserve">
IF(AND(L1266&lt;&gt;"",OR(L1265="")),"Erro: há linhas sendo puladas - B15.01a05",
IF(AND(L1267&lt;&gt;"",OR(L1265="",L1266="")),"Erro: há linhas sendo puladas - B15.01a05",
IF(AND(L1268&lt;&gt;"",OR(L1265="",L1266="",L1267="")),"Erro: há linhas sendo puladas - B15.01a05",
IF(AND(L1269&lt;&gt;"",OR(L1265="",L1266="",L1267="",L1268="")),"Erro: há linhas sendo puladas - B15.01a05",
"***"))))</f>
        <v>***</v>
      </c>
      <c r="AC1265" s="119" t="str">
        <f t="shared" ref="AC1265" si="4508" xml:space="preserve">
IF(AND(M1266&lt;&gt;"",OR(M1265="")),"Erro: há linhas sendo puladas - B16.01a05",
IF(AND(M1267&lt;&gt;"",OR(M1265="",M1266="")),"Erro: há linhas sendo puladas - B16.01a05",
IF(AND(M1268&lt;&gt;"",OR(M1265="",M1266="",M1267="")),"Erro: há linhas sendo puladas - B16.01a05",
IF(AND(M1269&lt;&gt;"",OR(M1265="",M1266="",M1267="",M1268="")),"Erro: há linhas sendo puladas - B16.01a05",
"***"))))</f>
        <v>***</v>
      </c>
      <c r="AD1265" s="131" t="str">
        <f t="shared" ref="AD1265" si="4509" xml:space="preserve">
IF(T1265&lt;&gt;"Preenchimento correto","",
IF(K1265="","",
IF(M1265="Não válido","",
K1265)))</f>
        <v/>
      </c>
    </row>
    <row r="1266" spans="1:30" ht="15" customHeight="1">
      <c r="A1266" s="226"/>
      <c r="B1266" s="216"/>
      <c r="C1266" s="217"/>
      <c r="D1266" s="218"/>
      <c r="E1266" s="219"/>
      <c r="F1266" s="220"/>
      <c r="G1266" s="221"/>
      <c r="H1266" s="35">
        <v>2</v>
      </c>
      <c r="I1266" s="172"/>
      <c r="J1266" s="36" t="str">
        <f xml:space="preserve">
IF(I1266="","",
VLOOKUP(I1266,'BD EMPRES'!$B$8:$C$507,2,FALSE))</f>
        <v/>
      </c>
      <c r="K1266" s="178"/>
      <c r="L1266" s="179"/>
      <c r="M1266" s="179"/>
      <c r="N1266" s="180"/>
      <c r="O1266" s="223"/>
      <c r="P1266" s="228"/>
      <c r="Q1266" s="230"/>
      <c r="R1266" s="232"/>
      <c r="S1266" s="234"/>
      <c r="T1266" s="236"/>
      <c r="U1266" s="23"/>
      <c r="V1266" s="122"/>
      <c r="W1266" s="118"/>
      <c r="X1266" s="118"/>
      <c r="Y1266" s="118"/>
      <c r="Z1266" s="118"/>
      <c r="AA1266" s="118"/>
      <c r="AB1266" s="118"/>
      <c r="AC1266" s="118"/>
      <c r="AD1266" s="132" t="str">
        <f t="shared" ref="AD1266" si="4510" xml:space="preserve">
IF(T1265&lt;&gt;"Preenchimento correto","",
IF(K1266="","",
IF(M1266="Não válido","",
K1266)))</f>
        <v/>
      </c>
    </row>
    <row r="1267" spans="1:30" ht="15" customHeight="1">
      <c r="A1267" s="226"/>
      <c r="B1267" s="216"/>
      <c r="C1267" s="217"/>
      <c r="D1267" s="218"/>
      <c r="E1267" s="219"/>
      <c r="F1267" s="220"/>
      <c r="G1267" s="221"/>
      <c r="H1267" s="35">
        <v>3</v>
      </c>
      <c r="I1267" s="172"/>
      <c r="J1267" s="36" t="str">
        <f xml:space="preserve">
IF(I1267="","",
VLOOKUP(I1267,'BD EMPRES'!$B$8:$C$507,2,FALSE))</f>
        <v/>
      </c>
      <c r="K1267" s="178"/>
      <c r="L1267" s="179"/>
      <c r="M1267" s="179"/>
      <c r="N1267" s="180"/>
      <c r="O1267" s="223"/>
      <c r="P1267" s="228"/>
      <c r="Q1267" s="230"/>
      <c r="R1267" s="232"/>
      <c r="S1267" s="234"/>
      <c r="T1267" s="236"/>
      <c r="U1267" s="23"/>
      <c r="V1267" s="122"/>
      <c r="W1267" s="118"/>
      <c r="X1267" s="118"/>
      <c r="Y1267" s="118"/>
      <c r="Z1267" s="118"/>
      <c r="AA1267" s="118"/>
      <c r="AB1267" s="118"/>
      <c r="AC1267" s="118"/>
      <c r="AD1267" s="132" t="str">
        <f t="shared" ref="AD1267" si="4511" xml:space="preserve">
IF(T1265&lt;&gt;"Preenchimento correto","",
IF(K1267="","",
IF(M1267="Não válido","",
K1267)))</f>
        <v/>
      </c>
    </row>
    <row r="1268" spans="1:30" ht="15" customHeight="1">
      <c r="A1268" s="226"/>
      <c r="B1268" s="216"/>
      <c r="C1268" s="217"/>
      <c r="D1268" s="218"/>
      <c r="E1268" s="219"/>
      <c r="F1268" s="220"/>
      <c r="G1268" s="221"/>
      <c r="H1268" s="35">
        <v>4</v>
      </c>
      <c r="I1268" s="172"/>
      <c r="J1268" s="36" t="str">
        <f xml:space="preserve">
IF(I1268="","",
VLOOKUP(I1268,'BD EMPRES'!$B$8:$C$507,2,FALSE))</f>
        <v/>
      </c>
      <c r="K1268" s="178"/>
      <c r="L1268" s="179"/>
      <c r="M1268" s="179"/>
      <c r="N1268" s="180"/>
      <c r="O1268" s="223"/>
      <c r="P1268" s="228"/>
      <c r="Q1268" s="230"/>
      <c r="R1268" s="232"/>
      <c r="S1268" s="234"/>
      <c r="T1268" s="236"/>
      <c r="U1268" s="23"/>
      <c r="V1268" s="122"/>
      <c r="W1268" s="118"/>
      <c r="X1268" s="118"/>
      <c r="Y1268" s="118"/>
      <c r="Z1268" s="118"/>
      <c r="AA1268" s="118"/>
      <c r="AB1268" s="118"/>
      <c r="AC1268" s="118"/>
      <c r="AD1268" s="132" t="str">
        <f t="shared" ref="AD1268" si="4512" xml:space="preserve">
IF(T1265&lt;&gt;"Preenchimento correto","",
IF(K1268="","",
IF(M1268="Não válido","",
K1268)))</f>
        <v/>
      </c>
    </row>
    <row r="1269" spans="1:30" ht="15" customHeight="1">
      <c r="A1269" s="227"/>
      <c r="B1269" s="216"/>
      <c r="C1269" s="217"/>
      <c r="D1269" s="218"/>
      <c r="E1269" s="219"/>
      <c r="F1269" s="220"/>
      <c r="G1269" s="221"/>
      <c r="H1269" s="49">
        <v>5</v>
      </c>
      <c r="I1269" s="172"/>
      <c r="J1269" s="50" t="str">
        <f xml:space="preserve">
IF(I1269="","",
VLOOKUP(I1269,'BD EMPRES'!$B$8:$C$507,2,FALSE))</f>
        <v/>
      </c>
      <c r="K1269" s="184"/>
      <c r="L1269" s="185"/>
      <c r="M1269" s="181"/>
      <c r="N1269" s="182"/>
      <c r="O1269" s="224"/>
      <c r="P1269" s="229"/>
      <c r="Q1269" s="231"/>
      <c r="R1269" s="233"/>
      <c r="S1269" s="235"/>
      <c r="T1269" s="236"/>
      <c r="U1269" s="23"/>
      <c r="V1269" s="133"/>
      <c r="W1269" s="134"/>
      <c r="X1269" s="134"/>
      <c r="Y1269" s="134"/>
      <c r="Z1269" s="134"/>
      <c r="AA1269" s="134"/>
      <c r="AB1269" s="134"/>
      <c r="AC1269" s="134"/>
      <c r="AD1269" s="135" t="str">
        <f t="shared" ref="AD1269" si="4513" xml:space="preserve">
IF(T1265&gt;"Preenchimento correto","",
IF(K1269="","",
IF(M1269="Não válido","",
K1269)))</f>
        <v/>
      </c>
    </row>
    <row r="1270" spans="1:30" ht="15" customHeight="1">
      <c r="A1270" s="237"/>
      <c r="B1270" s="216" t="str">
        <f>IF(OR('BD ITEM'!$Q264&lt;&gt;"Preenchimento correto"),"",'BD ITEM'!B264)</f>
        <v/>
      </c>
      <c r="C1270" s="217" t="str">
        <f>IF(OR('BD ITEM'!$Q264&lt;&gt;"Preenchimento correto"),"",'BD ITEM'!C264)</f>
        <v/>
      </c>
      <c r="D1270" s="218" t="str">
        <f>IF(OR('BD ITEM'!$Q264&lt;&gt;"Preenchimento correto"),"",'BD ITEM'!D264)</f>
        <v/>
      </c>
      <c r="E1270" s="219" t="str">
        <f>IF(OR('BD ITEM'!$Q264&lt;&gt;"Preenchimento correto"),"",'BD ITEM'!J264)</f>
        <v/>
      </c>
      <c r="F1270" s="220" t="str">
        <f>IF(OR('BD ITEM'!$Q264&lt;&gt;"Preenchimento correto"),"",'BD ITEM'!K264)</f>
        <v/>
      </c>
      <c r="G1270" s="221" t="str">
        <f>IF(OR('BD ITEM'!$Q264&lt;&gt;"Preenchimento correto"),"",'BD ITEM'!L264)</f>
        <v/>
      </c>
      <c r="H1270" s="39">
        <v>1</v>
      </c>
      <c r="I1270" s="173"/>
      <c r="J1270" s="34" t="str">
        <f xml:space="preserve">
IF(I1270="","",
VLOOKUP(I1270,'BD EMPRES'!$B$8:$C$507,2,FALSE))</f>
        <v/>
      </c>
      <c r="K1270" s="175"/>
      <c r="L1270" s="176"/>
      <c r="M1270" s="176"/>
      <c r="N1270" s="177"/>
      <c r="O1270" s="222"/>
      <c r="P1270" s="228" t="str">
        <f t="shared" ref="P1270" si="4514" xml:space="preserve">
IF(AND(K1270="",K1271="",K1272="",K1273="",K1274=""),"",
COUNTIFS(K1270:K1274,"&lt;&gt;""",M1270:M1274,"=Válido"))</f>
        <v/>
      </c>
      <c r="Q1270" s="230" t="str">
        <f t="shared" ref="Q1270" si="4515" xml:space="preserve">
IF(T1270&lt;&gt;"Preenchimento correto","",
IF(P1270=1,0,
IF(P1270=0,"",
IF(P1270="","",
ROUND(_xlfn.STDEV.S(AD1270:AD1274)/AVERAGE(AD1270:AD1274),4)))))</f>
        <v/>
      </c>
      <c r="R1270" s="232" t="str">
        <f t="shared" ref="R1270" si="4516" xml:space="preserve">
IF(T1270&lt;&gt;"Preenchimento correto","",
IF(P1270="","",
IF(P1270=0,"",
IF(O1270="","",
IF(O1270="Menor valor",MIN(AD1270:AD1274),
IF(AND(O1270="Tend. central",Q1270&lt;=0.25),ROUND(AVERAGE(AD1270:AD1274),2),
IF(AND(O1270="Tend. central",Q1270&gt;0.25),ROUND(MEDIAN(AD1270:AD1274),2))))))))</f>
        <v/>
      </c>
      <c r="S1270" s="234" t="str">
        <f t="shared" ref="S1270" si="4517" xml:space="preserve">
IF(T1270&lt;&gt;"Preenchimento correto","",
IF(O1270="","",
IF(P1270="","",
IF(P1270=0,"",
IF(OR(G1270="",R1270=""),"",
G1270*R1270)))))</f>
        <v/>
      </c>
      <c r="T1270" s="236" t="str">
        <f t="shared" ref="T1270" si="4518" xml:space="preserve">
IF(AND(A1270="",B1270="",I1270="",I1271="",I1272="",I1273="",I1274="",K1270="",K1271="",K1272="",K1273="",K1274="",L1270="",L1271="",L1272="",L1273="",L1274="",M1270="",M1271="",M1272="",M1273="",M1274="",O1270=""),"",
IF(A1270="","Preenchimento incompleto: falta informar o ID SEC - B01.01",
IF(AND(A1270&lt;&gt;"",B1270&lt;&gt;"",I1270="",I1271="",I1272="",I1273="",I1274="",K1270="",K1271="",K1272="",K1273="",K1274="",L1270="",L1271="",L1272="",L1273="",L1274="",M1270="",M1271="",M1272="",M1273="",M1274="",O1270=""),"Preenchimento incompleto: item sem nenhuma informação de empresa e preço e fonte de preço e validade do orçamento e modalidade de cálculo - B02.01",
IF(AND(B1270="",OR(I1270&lt;&gt;"",I1271&lt;&gt;"",I1272&lt;&gt;"",I1273&lt;&gt;"",I1274&lt;&gt;"",K1270&lt;&gt;"",K1271&lt;&gt;"",K1272&lt;&gt;"",K1273&lt;&gt;"",K1274&lt;&gt;"",L1270&lt;&gt;"",L1271&lt;&gt;"",L1272&lt;&gt;"",L1273&lt;&gt;"",L1274&lt;&gt;"",M1270&lt;&gt;"",M1271&lt;&gt;"",M1272&lt;&gt;"",M1273&lt;&gt;"",M1274&lt;&gt;"",O1270&lt;&gt;"")),"Erro: há empresa(s) e/ou preço(s) e/ou fonte(s) de preço e/ou validade(s) do orçamento e/ou modalidade de cálculo informados para item inexistente - B03.01",
IF(AND(I1270&lt;&gt;"",OR(K1270="",L1270="",M1270="",O1270="")),"Preenchimento incompleto: empresa sem preço e(ou) fonte de preço e(ou) validade do orçamento e(ou) modalidade de cálculo associados - B04.01",
IF(AND(I1271&lt;&gt;"",OR(K1271="",L1271="",M1271="",O1270="")),"Preenchimento incompleto: empresa sem preço e(ou) fonte de preço e(ou) validade do orçamento e(ou) modalidade de cálculo associados - B04.02",
IF(AND(I1272&lt;&gt;"",OR(K1272="",L1272="",M1272="",O1270="")),"Preenchimento incompleto: empresa sem preço e(ou) fonte de preço e(ou) validade do orçamento e(ou) modalidade de cálculo associados - B04.03",
IF(AND(I1273&lt;&gt;"",OR(K1273="",L1273="",M1273="",O1270="")),"Preenchimento incompleto: empresa sem preço e(ou) fonte de preço e(ou) validade do orçamento e(ou) modalidade de cálculo associados - B04.04",
IF(AND(I1274&lt;&gt;"",OR(K1274="",L1274="",M1274="",O1270="")),"Preenchimento incompleto: empresa sem preço e(ou) fonte de preço e(ou) validade do orçamento e(ou) modalidade de cálculo associados - B04.05",
IF(AND(K1270&lt;&gt;"",OR(I1270="",L1270="",M1270="",O1270="")),"Preenchimento incompleto: preço sem empresa e(ou) fonte do preço associados e(ou) validade do orçamento e(ou) modalidade de cálculo associados - B05.01",
IF(AND(K1271&lt;&gt;"",OR(I1271="",L1271="",M1271="",O1270="")),"Preenchimento incompleto: preço sem empresa e(ou) fonte do preço associados e(ou) validade do orçamento e(ou) modalidade de cálculo associados - B05.02",
IF(AND(K1272&lt;&gt;"",OR(I1272="",L1272="",M1272="",O1270="")),"Preenchimento incompleto: preço sem empresa e(ou) fonte do preço associados e(ou) validade do orçamento e(ou) modalidade de cálculo associados - B05.03",
IF(AND(K1273&lt;&gt;"",OR(I1273="",L1273="",M1273="",O1270="")),"Preenchimento incompleto: preço sem empresa e(ou) fonte do preço associados e(ou) validade do orçamento e(ou) modalidade de cálculo associados - B05.04",
IF(AND(K1274&lt;&gt;"",OR(I1274="",L1274="",M1274="",O1270="")),"Preenchimento incompleto: preço sem empresa e(ou) fonte do preço associados e(ou) validade do orçamento e(ou) modalidade de cálculo associados - B05.05",
IF(AND(L1270&lt;&gt;"",OR(K1270="",I1270="",M1270="",O1270="")),"Preenchimento incompleto: fonte do preço sem empresa e(ou) preço associados e(ou) validade do orçamento e(ou) modalidade de cálculo associados - B06.01",
IF(AND(L1271&lt;&gt;"",OR(K1271="",I1271="",M1271="",O1270="")),"Preenchimento incompleto: fonte do preço sem empresa e(ou) preço associados e(ou) validade do orçamento e(ou) modalidade de cálculo associados - B06.02",
IF(AND(L1272&lt;&gt;"",OR(K1272="",I1272="",M1272="",O1270="")),"Preenchimento incompleto: fonte do preço sem empresa e(ou) preço associados e(ou) validade do orçamento e(ou) modalidade de cálculo associados - B06.03",
IF(AND(L1273&lt;&gt;"",OR(K1273="",I1273="",M1273="",O1270="")),"Preenchimento incompleto: fonte do preço sem empresa e(ou) preço associados e(ou) validade do orçamento e(ou) modalidade de cálculo associados - B06.04",
IF(AND(L1274&lt;&gt;"",OR(K1274="",I1274="",M1274="",O1270="")),"Preenchimento incompleto: fonte do preço sem empresa e(ou) preço associados e(ou) validade do orçamento e(ou) modalidade de cálculo associados - B06.05",
IF(AND(M1270&lt;&gt;"",OR(K1270="",I1270="",L1270="",O1270="")),"Preenchimento incompleto: validade do orçamento sem empresa e(ou) preço associados e(ou) fonte do preço e(ou) modalidade de cálculo associados - B07.01",
IF(AND(M1271&lt;&gt;"",OR(K1271="",I1271="",L1271="",O1270="")),"Preenchimento incompleto: validade do orçamento sem empresa e(ou) preço associados e(ou) fonte do preço e(ou) modalidade de cálculo associados - B07.02",
IF(AND(M1272&lt;&gt;"",OR(K1272="",I1272="",L1272="",O1270="")),"Preenchimento incompleto: validade do orçamento sem empresa e(ou) preço associados e(ou) fonte do preço e(ou) modalidade de cálculo associados - B07.03",
IF(AND(M1273&lt;&gt;"",OR(K1273="",I1273="",L1273="",O1270="")),"Preenchimento incompleto: validade do orçamento sem empresa e(ou) preço associados e(ou) fonte do preço e(ou) modalidade de cálculo associados - B07.04",
IF(AND(M1274&lt;&gt;"",OR(K1274="",I1274="",L1274="",O1270="")),"Preenchimento incompleto: validade do orçamento sem empresa e(ou) preço associados e(ou) fonte do preço e(ou) modalidade de cálculo associados - B07.05",
IF(O1270="","Preenchimento incompleto: modalidade de cálculo não informada - B08.01",
IF(V1270="Erro: há repetição de empresa de mídia especializada para o item sendo precificado - B09.01a05","Erro: há repetição de empresa de mídia especializada para o item sendo precificado - B09.01a05",
IF(W1270="Erro: há repetição de empresa de orçamento de empresa para o item sendo precificado - B10.01a05","Erro: há repetição de empresa de orçamento de empresa para o item sendo precificado - B10.01a05",
IF(X1270="Erro: a fonte de preços informada é incompatível com compras governamentais - B11.01a05","Erro: a fonte de preços informada é incompatível com compras governamentais - B11.01a05",
IF(Y1270="Erro: a fonte de preços informada é incompatível com compras governamentais - B12.01a05","Erro: a fonte de preços informada é incompatível com compras governamentais - B12.01a05",
IF(Z1270="Erro: há linhas sendo puladas - B13.01a04","Erro: há linhas sendo puladas - B13.01a04",
IF(AA1270="Erro: há linhas sendo puladas - B14.01a05","Erro: há linhas sendo puladas - B14.01a05",
IF(AB1270="Erro: há linhas sendo puladas - B15.01a05","Erro: há linhas sendo puladas - B15.01a05",
IF(AC1270="Erro: há linhas sendo puladas - B16.01a05","Erro: há linhas sendo puladas - B16.01a05",
IF(AND(P1270&lt;&gt;"",P1270=0),"Preenchimento incompleto: número de propostas válidas igual a zero - B17.01",
"Preenchimento correto"))))))))))))))))))))))))))))))))))</f>
        <v/>
      </c>
      <c r="U1270" s="23"/>
      <c r="V1270" s="121" t="str">
        <f t="shared" ref="V1270" si="4519" xml:space="preserve">
IF(COUNTIFS(I1270:I1274,I1270,L1270:L1274,"=Mídia especializada")&gt;1,"Erro: há repetição de empresa de mídia especializada para o item sendo precificado - B09.01a05",
IF(COUNTIFS(I1270:I1274,I1271,L1270:L1274,"=Mídia especializada")&gt;1,"Erro: há repetição de empresa de mídia especializada para o item sendo precificado - B09.01a05",
IF(COUNTIFS(I1270:I1274,I1272,L1270:L1274,"=Mídia especializada")&gt;1,"Erro: há repetição de empresa de mídia especializada para o item sendo precificado - B09.01a05",
IF(COUNTIFS(I1270:I1274,I1273,L1270:L1274,"=Mídia especializada")&gt;1,"Erro: há repetição de empresa de mídia especializada para o item sendo precificado - B09.01a05",
IF(COUNTIFS(I1270:I1274,I1274,L1270:L1274,"=Mídia especializada")&gt;1,"Erro: há repetição de empresa de mídia especializada para o item sendo precificado - B09.01a05",
"***")))))</f>
        <v>***</v>
      </c>
      <c r="W1270" s="119" t="str">
        <f t="shared" ref="W1270" si="4520" xml:space="preserve">
IF(COUNTIFS(I1270:I1274,I1270,L1270:L1274,"=Orçamento de empresa")&gt;1,"Erro: há repetição de empresa de orçamento de empresa para o item sendo precificado - B10.01a05",
IF(COUNTIFS(I1270:I1274,I1271,L1270:L1274,"=Orçamento de empresa")&gt;1,"Erro: há repetição de empresa de orçamento de empresa para o item sendo precificado - B10.01a05",
IF(COUNTIFS(I1270:I1274,I1272,L1270:L1274,"=Orçamento de empresa")&gt;1,"Erro: há repetição de empresa de orçamento de empresa para o item sendo precificado - B10.01a05",
IF(COUNTIFS(I1270:I1274,I1273,L1270:L1274,"=Orçamento de empresa")&gt;1,"Erro: há repetição de empresa de orçamento de empresa para o item sendo precificado - B10.01a05",
IF(COUNTIFS(I1270:I1274,I1274,L1270:L1274,"=Orçamento de empresa")&gt;1,"Erro: há repetição de empresa de orçamento de empresa para o item sendo precificado - B10.01a05",
"***")))))</f>
        <v>***</v>
      </c>
      <c r="X1270" s="119" t="str">
        <f t="shared" ref="X1270" si="4521" xml:space="preserve">
IF(AND(I1270="Compras governamentais",K1270&lt;&gt;"",L1270="Orçamento de empresa"),"Erro: a fonte de preços informada é incompatível com compras governamentais - B11.01a05",
IF(AND(I1271="Compras governamentais",K1271&lt;&gt;"",L1271="Orçamento de empresa"),"Erro: a fonte de preços informada é incompatível com compras governamentais - B11.01a05",
IF(AND(I1272="Compras governamentais",K1272&lt;&gt;"",L1272="Orçamento de empresa"),"Erro: a fonte de preços informada é incompatível com compras governamentais - B11.01a05",
IF(AND(I1273="Compras governamentais",K1273&lt;&gt;"",L1273="Orçamento de empresa"),"Erro: a fonte de preços informada é incompatível com compras governamentais - B11.01a05",
IF(AND(I1274="Compras governamentais",K1274&lt;&gt;"",L1274="Orçamento de empresa"),"Erro: a fonte de preços informada é incompatível com compras governamentais - B11.01a05",
"***")))))</f>
        <v>***</v>
      </c>
      <c r="Y1270" s="119" t="str">
        <f t="shared" ref="Y1270" si="4522" xml:space="preserve">
IF(AND(I1270="Compras governamentais",K1270&lt;&gt;"",L1270="Mídia especializada"),"Erro: a fonte de preços informada é incompatível com compras governamentais - B12.01a05",
IF(AND(I1271="Compras governamentais",K1271&lt;&gt;"",L1271="Mídia especializada"),"Erro: a fonte de preços informada é incompatível com compras governamentais - B12.01a05",
IF(AND(I1272="Compras governamentais",K1272&lt;&gt;"",L1272="Mídia especializada"),"Erro: a fonte de preços informada é incompatível com compras governamentais - B12.01a05",
IF(AND(I1273="Compras governamentais",K1273&lt;&gt;"",L1273="Mídia especializada"),"Erro: a fonte de preços informada é incompatível com compras governamentais - B12.01a05",
IF(AND(I1274="Compras governamentais",K1274&lt;&gt;"",L1274="Mídia especializada"),"Erro: a fonte de preços informada é incompatível com compras governamentais - B12.01a05",
"***")))))</f>
        <v>***</v>
      </c>
      <c r="Z1270" s="119" t="str">
        <f t="shared" ref="Z1270" si="4523" xml:space="preserve">
IF(AND(I1271&lt;&gt;"",OR(I1270="")),"Erro: há linhas sendo puladas - B13.01a04",
IF(AND(I1272&lt;&gt;"",OR(I1270="",I1271="")),"Erro: há linhas sendo puladas - B13.01a04",
IF(AND(I1273&lt;&gt;"",OR(I1270="",I1271="",I1272="")),"Erro: há linhas sendo puladas - B13.01a04",
IF(AND(I1274&lt;&gt;"",OR(I1270="",I1271="",I1272="",I1273="")),"Erro: há linhas sendo puladas - B13.01a04",
"***"))))</f>
        <v>***</v>
      </c>
      <c r="AA1270" s="119" t="str">
        <f t="shared" ref="AA1270" si="4524" xml:space="preserve">
IF(AND(K1271&lt;&gt;"",OR(K1270="")),"Erro: há linhas sendo puladas - B14.01a05",
IF(AND(K1272&lt;&gt;"",OR(K1270="",K1271="")),"Erro: há linhas sendo puladas - B14.01a05",
IF(AND(K1273&lt;&gt;"",OR(K1270="",K1271="",K1272="")),"Erro: há linhas sendo puladas - B14.01a05",
IF(AND(K1274&lt;&gt;"",OR(K1270="",K1271="",K1272="",K1273="")),"Erro: há linhas sendo puladas - B14.01a05",
"***"))))</f>
        <v>***</v>
      </c>
      <c r="AB1270" s="119" t="str">
        <f t="shared" ref="AB1270" si="4525" xml:space="preserve">
IF(AND(L1271&lt;&gt;"",OR(L1270="")),"Erro: há linhas sendo puladas - B15.01a05",
IF(AND(L1272&lt;&gt;"",OR(L1270="",L1271="")),"Erro: há linhas sendo puladas - B15.01a05",
IF(AND(L1273&lt;&gt;"",OR(L1270="",L1271="",L1272="")),"Erro: há linhas sendo puladas - B15.01a05",
IF(AND(L1274&lt;&gt;"",OR(L1270="",L1271="",L1272="",L1273="")),"Erro: há linhas sendo puladas - B15.01a05",
"***"))))</f>
        <v>***</v>
      </c>
      <c r="AC1270" s="119" t="str">
        <f t="shared" ref="AC1270" si="4526" xml:space="preserve">
IF(AND(M1271&lt;&gt;"",OR(M1270="")),"Erro: há linhas sendo puladas - B16.01a05",
IF(AND(M1272&lt;&gt;"",OR(M1270="",M1271="")),"Erro: há linhas sendo puladas - B16.01a05",
IF(AND(M1273&lt;&gt;"",OR(M1270="",M1271="",M1272="")),"Erro: há linhas sendo puladas - B16.01a05",
IF(AND(M1274&lt;&gt;"",OR(M1270="",M1271="",M1272="",M1273="")),"Erro: há linhas sendo puladas - B16.01a05",
"***"))))</f>
        <v>***</v>
      </c>
      <c r="AD1270" s="131" t="str">
        <f t="shared" ref="AD1270" si="4527" xml:space="preserve">
IF(T1270&lt;&gt;"Preenchimento correto","",
IF(K1270="","",
IF(M1270="Não válido","",
K1270)))</f>
        <v/>
      </c>
    </row>
    <row r="1271" spans="1:30" ht="15" customHeight="1">
      <c r="A1271" s="226"/>
      <c r="B1271" s="216"/>
      <c r="C1271" s="217"/>
      <c r="D1271" s="218"/>
      <c r="E1271" s="219"/>
      <c r="F1271" s="220"/>
      <c r="G1271" s="221"/>
      <c r="H1271" s="35">
        <v>2</v>
      </c>
      <c r="I1271" s="172"/>
      <c r="J1271" s="36" t="str">
        <f xml:space="preserve">
IF(I1271="","",
VLOOKUP(I1271,'BD EMPRES'!$B$8:$C$507,2,FALSE))</f>
        <v/>
      </c>
      <c r="K1271" s="178"/>
      <c r="L1271" s="179"/>
      <c r="M1271" s="179"/>
      <c r="N1271" s="180"/>
      <c r="O1271" s="223"/>
      <c r="P1271" s="228"/>
      <c r="Q1271" s="230"/>
      <c r="R1271" s="232"/>
      <c r="S1271" s="234"/>
      <c r="T1271" s="236"/>
      <c r="U1271" s="23"/>
      <c r="V1271" s="122"/>
      <c r="W1271" s="118"/>
      <c r="X1271" s="118"/>
      <c r="Y1271" s="118"/>
      <c r="Z1271" s="118"/>
      <c r="AA1271" s="118"/>
      <c r="AB1271" s="118"/>
      <c r="AC1271" s="118"/>
      <c r="AD1271" s="132" t="str">
        <f t="shared" ref="AD1271" si="4528" xml:space="preserve">
IF(T1270&lt;&gt;"Preenchimento correto","",
IF(K1271="","",
IF(M1271="Não válido","",
K1271)))</f>
        <v/>
      </c>
    </row>
    <row r="1272" spans="1:30" ht="15" customHeight="1">
      <c r="A1272" s="226"/>
      <c r="B1272" s="216"/>
      <c r="C1272" s="217"/>
      <c r="D1272" s="218"/>
      <c r="E1272" s="219"/>
      <c r="F1272" s="220"/>
      <c r="G1272" s="221"/>
      <c r="H1272" s="35">
        <v>3</v>
      </c>
      <c r="I1272" s="172"/>
      <c r="J1272" s="36" t="str">
        <f xml:space="preserve">
IF(I1272="","",
VLOOKUP(I1272,'BD EMPRES'!$B$8:$C$507,2,FALSE))</f>
        <v/>
      </c>
      <c r="K1272" s="178"/>
      <c r="L1272" s="179"/>
      <c r="M1272" s="179"/>
      <c r="N1272" s="180"/>
      <c r="O1272" s="223"/>
      <c r="P1272" s="228"/>
      <c r="Q1272" s="230"/>
      <c r="R1272" s="232"/>
      <c r="S1272" s="234"/>
      <c r="T1272" s="236"/>
      <c r="U1272" s="23"/>
      <c r="V1272" s="122"/>
      <c r="W1272" s="118"/>
      <c r="X1272" s="118"/>
      <c r="Y1272" s="118"/>
      <c r="Z1272" s="118"/>
      <c r="AA1272" s="118"/>
      <c r="AB1272" s="118"/>
      <c r="AC1272" s="118"/>
      <c r="AD1272" s="132" t="str">
        <f t="shared" ref="AD1272" si="4529" xml:space="preserve">
IF(T1270&lt;&gt;"Preenchimento correto","",
IF(K1272="","",
IF(M1272="Não válido","",
K1272)))</f>
        <v/>
      </c>
    </row>
    <row r="1273" spans="1:30" ht="15" customHeight="1">
      <c r="A1273" s="226"/>
      <c r="B1273" s="216"/>
      <c r="C1273" s="217"/>
      <c r="D1273" s="218"/>
      <c r="E1273" s="219"/>
      <c r="F1273" s="220"/>
      <c r="G1273" s="221"/>
      <c r="H1273" s="35">
        <v>4</v>
      </c>
      <c r="I1273" s="172"/>
      <c r="J1273" s="36" t="str">
        <f xml:space="preserve">
IF(I1273="","",
VLOOKUP(I1273,'BD EMPRES'!$B$8:$C$507,2,FALSE))</f>
        <v/>
      </c>
      <c r="K1273" s="178"/>
      <c r="L1273" s="179"/>
      <c r="M1273" s="179"/>
      <c r="N1273" s="180"/>
      <c r="O1273" s="223"/>
      <c r="P1273" s="228"/>
      <c r="Q1273" s="230"/>
      <c r="R1273" s="232"/>
      <c r="S1273" s="234"/>
      <c r="T1273" s="236"/>
      <c r="U1273" s="23"/>
      <c r="V1273" s="122"/>
      <c r="W1273" s="118"/>
      <c r="X1273" s="118"/>
      <c r="Y1273" s="118"/>
      <c r="Z1273" s="118"/>
      <c r="AA1273" s="118"/>
      <c r="AB1273" s="118"/>
      <c r="AC1273" s="118"/>
      <c r="AD1273" s="132" t="str">
        <f t="shared" ref="AD1273" si="4530" xml:space="preserve">
IF(T1270&lt;&gt;"Preenchimento correto","",
IF(K1273="","",
IF(M1273="Não válido","",
K1273)))</f>
        <v/>
      </c>
    </row>
    <row r="1274" spans="1:30" ht="15" customHeight="1">
      <c r="A1274" s="227"/>
      <c r="B1274" s="216"/>
      <c r="C1274" s="217"/>
      <c r="D1274" s="218"/>
      <c r="E1274" s="219"/>
      <c r="F1274" s="220"/>
      <c r="G1274" s="221"/>
      <c r="H1274" s="49">
        <v>5</v>
      </c>
      <c r="I1274" s="172"/>
      <c r="J1274" s="50" t="str">
        <f xml:space="preserve">
IF(I1274="","",
VLOOKUP(I1274,'BD EMPRES'!$B$8:$C$507,2,FALSE))</f>
        <v/>
      </c>
      <c r="K1274" s="184"/>
      <c r="L1274" s="185"/>
      <c r="M1274" s="181"/>
      <c r="N1274" s="182"/>
      <c r="O1274" s="224"/>
      <c r="P1274" s="229"/>
      <c r="Q1274" s="231"/>
      <c r="R1274" s="233"/>
      <c r="S1274" s="235"/>
      <c r="T1274" s="236"/>
      <c r="U1274" s="23"/>
      <c r="V1274" s="133"/>
      <c r="W1274" s="134"/>
      <c r="X1274" s="134"/>
      <c r="Y1274" s="134"/>
      <c r="Z1274" s="134"/>
      <c r="AA1274" s="134"/>
      <c r="AB1274" s="134"/>
      <c r="AC1274" s="134"/>
      <c r="AD1274" s="135" t="str">
        <f t="shared" ref="AD1274" si="4531" xml:space="preserve">
IF(T1270&gt;"Preenchimento correto","",
IF(K1274="","",
IF(M1274="Não válido","",
K1274)))</f>
        <v/>
      </c>
    </row>
    <row r="1275" spans="1:30" ht="15" customHeight="1">
      <c r="A1275" s="237"/>
      <c r="B1275" s="216" t="str">
        <f>IF(OR('BD ITEM'!$Q265&lt;&gt;"Preenchimento correto"),"",'BD ITEM'!B265)</f>
        <v/>
      </c>
      <c r="C1275" s="217" t="str">
        <f>IF(OR('BD ITEM'!$Q265&lt;&gt;"Preenchimento correto"),"",'BD ITEM'!C265)</f>
        <v/>
      </c>
      <c r="D1275" s="218" t="str">
        <f>IF(OR('BD ITEM'!$Q265&lt;&gt;"Preenchimento correto"),"",'BD ITEM'!D265)</f>
        <v/>
      </c>
      <c r="E1275" s="219" t="str">
        <f>IF(OR('BD ITEM'!$Q265&lt;&gt;"Preenchimento correto"),"",'BD ITEM'!J265)</f>
        <v/>
      </c>
      <c r="F1275" s="220" t="str">
        <f>IF(OR('BD ITEM'!$Q265&lt;&gt;"Preenchimento correto"),"",'BD ITEM'!K265)</f>
        <v/>
      </c>
      <c r="G1275" s="221" t="str">
        <f>IF(OR('BD ITEM'!$Q265&lt;&gt;"Preenchimento correto"),"",'BD ITEM'!L265)</f>
        <v/>
      </c>
      <c r="H1275" s="39">
        <v>1</v>
      </c>
      <c r="I1275" s="173"/>
      <c r="J1275" s="34" t="str">
        <f xml:space="preserve">
IF(I1275="","",
VLOOKUP(I1275,'BD EMPRES'!$B$8:$C$507,2,FALSE))</f>
        <v/>
      </c>
      <c r="K1275" s="175"/>
      <c r="L1275" s="176"/>
      <c r="M1275" s="176"/>
      <c r="N1275" s="177"/>
      <c r="O1275" s="222"/>
      <c r="P1275" s="228" t="str">
        <f t="shared" ref="P1275" si="4532" xml:space="preserve">
IF(AND(K1275="",K1276="",K1277="",K1278="",K1279=""),"",
COUNTIFS(K1275:K1279,"&lt;&gt;""",M1275:M1279,"=Válido"))</f>
        <v/>
      </c>
      <c r="Q1275" s="230" t="str">
        <f t="shared" ref="Q1275" si="4533" xml:space="preserve">
IF(T1275&lt;&gt;"Preenchimento correto","",
IF(P1275=1,0,
IF(P1275=0,"",
IF(P1275="","",
ROUND(_xlfn.STDEV.S(AD1275:AD1279)/AVERAGE(AD1275:AD1279),4)))))</f>
        <v/>
      </c>
      <c r="R1275" s="232" t="str">
        <f t="shared" ref="R1275" si="4534" xml:space="preserve">
IF(T1275&lt;&gt;"Preenchimento correto","",
IF(P1275="","",
IF(P1275=0,"",
IF(O1275="","",
IF(O1275="Menor valor",MIN(AD1275:AD1279),
IF(AND(O1275="Tend. central",Q1275&lt;=0.25),ROUND(AVERAGE(AD1275:AD1279),2),
IF(AND(O1275="Tend. central",Q1275&gt;0.25),ROUND(MEDIAN(AD1275:AD1279),2))))))))</f>
        <v/>
      </c>
      <c r="S1275" s="234" t="str">
        <f t="shared" ref="S1275" si="4535" xml:space="preserve">
IF(T1275&lt;&gt;"Preenchimento correto","",
IF(O1275="","",
IF(P1275="","",
IF(P1275=0,"",
IF(OR(G1275="",R1275=""),"",
G1275*R1275)))))</f>
        <v/>
      </c>
      <c r="T1275" s="236" t="str">
        <f t="shared" ref="T1275" si="4536" xml:space="preserve">
IF(AND(A1275="",B1275="",I1275="",I1276="",I1277="",I1278="",I1279="",K1275="",K1276="",K1277="",K1278="",K1279="",L1275="",L1276="",L1277="",L1278="",L1279="",M1275="",M1276="",M1277="",M1278="",M1279="",O1275=""),"",
IF(A1275="","Preenchimento incompleto: falta informar o ID SEC - B01.01",
IF(AND(A1275&lt;&gt;"",B1275&lt;&gt;"",I1275="",I1276="",I1277="",I1278="",I1279="",K1275="",K1276="",K1277="",K1278="",K1279="",L1275="",L1276="",L1277="",L1278="",L1279="",M1275="",M1276="",M1277="",M1278="",M1279="",O1275=""),"Preenchimento incompleto: item sem nenhuma informação de empresa e preço e fonte de preço e validade do orçamento e modalidade de cálculo - B02.01",
IF(AND(B1275="",OR(I1275&lt;&gt;"",I1276&lt;&gt;"",I1277&lt;&gt;"",I1278&lt;&gt;"",I1279&lt;&gt;"",K1275&lt;&gt;"",K1276&lt;&gt;"",K1277&lt;&gt;"",K1278&lt;&gt;"",K1279&lt;&gt;"",L1275&lt;&gt;"",L1276&lt;&gt;"",L1277&lt;&gt;"",L1278&lt;&gt;"",L1279&lt;&gt;"",M1275&lt;&gt;"",M1276&lt;&gt;"",M1277&lt;&gt;"",M1278&lt;&gt;"",M1279&lt;&gt;"",O1275&lt;&gt;"")),"Erro: há empresa(s) e/ou preço(s) e/ou fonte(s) de preço e/ou validade(s) do orçamento e/ou modalidade de cálculo informados para item inexistente - B03.01",
IF(AND(I1275&lt;&gt;"",OR(K1275="",L1275="",M1275="",O1275="")),"Preenchimento incompleto: empresa sem preço e(ou) fonte de preço e(ou) validade do orçamento e(ou) modalidade de cálculo associados - B04.01",
IF(AND(I1276&lt;&gt;"",OR(K1276="",L1276="",M1276="",O1275="")),"Preenchimento incompleto: empresa sem preço e(ou) fonte de preço e(ou) validade do orçamento e(ou) modalidade de cálculo associados - B04.02",
IF(AND(I1277&lt;&gt;"",OR(K1277="",L1277="",M1277="",O1275="")),"Preenchimento incompleto: empresa sem preço e(ou) fonte de preço e(ou) validade do orçamento e(ou) modalidade de cálculo associados - B04.03",
IF(AND(I1278&lt;&gt;"",OR(K1278="",L1278="",M1278="",O1275="")),"Preenchimento incompleto: empresa sem preço e(ou) fonte de preço e(ou) validade do orçamento e(ou) modalidade de cálculo associados - B04.04",
IF(AND(I1279&lt;&gt;"",OR(K1279="",L1279="",M1279="",O1275="")),"Preenchimento incompleto: empresa sem preço e(ou) fonte de preço e(ou) validade do orçamento e(ou) modalidade de cálculo associados - B04.05",
IF(AND(K1275&lt;&gt;"",OR(I1275="",L1275="",M1275="",O1275="")),"Preenchimento incompleto: preço sem empresa e(ou) fonte do preço associados e(ou) validade do orçamento e(ou) modalidade de cálculo associados - B05.01",
IF(AND(K1276&lt;&gt;"",OR(I1276="",L1276="",M1276="",O1275="")),"Preenchimento incompleto: preço sem empresa e(ou) fonte do preço associados e(ou) validade do orçamento e(ou) modalidade de cálculo associados - B05.02",
IF(AND(K1277&lt;&gt;"",OR(I1277="",L1277="",M1277="",O1275="")),"Preenchimento incompleto: preço sem empresa e(ou) fonte do preço associados e(ou) validade do orçamento e(ou) modalidade de cálculo associados - B05.03",
IF(AND(K1278&lt;&gt;"",OR(I1278="",L1278="",M1278="",O1275="")),"Preenchimento incompleto: preço sem empresa e(ou) fonte do preço associados e(ou) validade do orçamento e(ou) modalidade de cálculo associados - B05.04",
IF(AND(K1279&lt;&gt;"",OR(I1279="",L1279="",M1279="",O1275="")),"Preenchimento incompleto: preço sem empresa e(ou) fonte do preço associados e(ou) validade do orçamento e(ou) modalidade de cálculo associados - B05.05",
IF(AND(L1275&lt;&gt;"",OR(K1275="",I1275="",M1275="",O1275="")),"Preenchimento incompleto: fonte do preço sem empresa e(ou) preço associados e(ou) validade do orçamento e(ou) modalidade de cálculo associados - B06.01",
IF(AND(L1276&lt;&gt;"",OR(K1276="",I1276="",M1276="",O1275="")),"Preenchimento incompleto: fonte do preço sem empresa e(ou) preço associados e(ou) validade do orçamento e(ou) modalidade de cálculo associados - B06.02",
IF(AND(L1277&lt;&gt;"",OR(K1277="",I1277="",M1277="",O1275="")),"Preenchimento incompleto: fonte do preço sem empresa e(ou) preço associados e(ou) validade do orçamento e(ou) modalidade de cálculo associados - B06.03",
IF(AND(L1278&lt;&gt;"",OR(K1278="",I1278="",M1278="",O1275="")),"Preenchimento incompleto: fonte do preço sem empresa e(ou) preço associados e(ou) validade do orçamento e(ou) modalidade de cálculo associados - B06.04",
IF(AND(L1279&lt;&gt;"",OR(K1279="",I1279="",M1279="",O1275="")),"Preenchimento incompleto: fonte do preço sem empresa e(ou) preço associados e(ou) validade do orçamento e(ou) modalidade de cálculo associados - B06.05",
IF(AND(M1275&lt;&gt;"",OR(K1275="",I1275="",L1275="",O1275="")),"Preenchimento incompleto: validade do orçamento sem empresa e(ou) preço associados e(ou) fonte do preço e(ou) modalidade de cálculo associados - B07.01",
IF(AND(M1276&lt;&gt;"",OR(K1276="",I1276="",L1276="",O1275="")),"Preenchimento incompleto: validade do orçamento sem empresa e(ou) preço associados e(ou) fonte do preço e(ou) modalidade de cálculo associados - B07.02",
IF(AND(M1277&lt;&gt;"",OR(K1277="",I1277="",L1277="",O1275="")),"Preenchimento incompleto: validade do orçamento sem empresa e(ou) preço associados e(ou) fonte do preço e(ou) modalidade de cálculo associados - B07.03",
IF(AND(M1278&lt;&gt;"",OR(K1278="",I1278="",L1278="",O1275="")),"Preenchimento incompleto: validade do orçamento sem empresa e(ou) preço associados e(ou) fonte do preço e(ou) modalidade de cálculo associados - B07.04",
IF(AND(M1279&lt;&gt;"",OR(K1279="",I1279="",L1279="",O1275="")),"Preenchimento incompleto: validade do orçamento sem empresa e(ou) preço associados e(ou) fonte do preço e(ou) modalidade de cálculo associados - B07.05",
IF(O1275="","Preenchimento incompleto: modalidade de cálculo não informada - B08.01",
IF(V1275="Erro: há repetição de empresa de mídia especializada para o item sendo precificado - B09.01a05","Erro: há repetição de empresa de mídia especializada para o item sendo precificado - B09.01a05",
IF(W1275="Erro: há repetição de empresa de orçamento de empresa para o item sendo precificado - B10.01a05","Erro: há repetição de empresa de orçamento de empresa para o item sendo precificado - B10.01a05",
IF(X1275="Erro: a fonte de preços informada é incompatível com compras governamentais - B11.01a05","Erro: a fonte de preços informada é incompatível com compras governamentais - B11.01a05",
IF(Y1275="Erro: a fonte de preços informada é incompatível com compras governamentais - B12.01a05","Erro: a fonte de preços informada é incompatível com compras governamentais - B12.01a05",
IF(Z1275="Erro: há linhas sendo puladas - B13.01a04","Erro: há linhas sendo puladas - B13.01a04",
IF(AA1275="Erro: há linhas sendo puladas - B14.01a05","Erro: há linhas sendo puladas - B14.01a05",
IF(AB1275="Erro: há linhas sendo puladas - B15.01a05","Erro: há linhas sendo puladas - B15.01a05",
IF(AC1275="Erro: há linhas sendo puladas - B16.01a05","Erro: há linhas sendo puladas - B16.01a05",
IF(AND(P1275&lt;&gt;"",P1275=0),"Preenchimento incompleto: número de propostas válidas igual a zero - B17.01",
"Preenchimento correto"))))))))))))))))))))))))))))))))))</f>
        <v/>
      </c>
      <c r="U1275" s="23"/>
      <c r="V1275" s="121" t="str">
        <f t="shared" ref="V1275" si="4537" xml:space="preserve">
IF(COUNTIFS(I1275:I1279,I1275,L1275:L1279,"=Mídia especializada")&gt;1,"Erro: há repetição de empresa de mídia especializada para o item sendo precificado - B09.01a05",
IF(COUNTIFS(I1275:I1279,I1276,L1275:L1279,"=Mídia especializada")&gt;1,"Erro: há repetição de empresa de mídia especializada para o item sendo precificado - B09.01a05",
IF(COUNTIFS(I1275:I1279,I1277,L1275:L1279,"=Mídia especializada")&gt;1,"Erro: há repetição de empresa de mídia especializada para o item sendo precificado - B09.01a05",
IF(COUNTIFS(I1275:I1279,I1278,L1275:L1279,"=Mídia especializada")&gt;1,"Erro: há repetição de empresa de mídia especializada para o item sendo precificado - B09.01a05",
IF(COUNTIFS(I1275:I1279,I1279,L1275:L1279,"=Mídia especializada")&gt;1,"Erro: há repetição de empresa de mídia especializada para o item sendo precificado - B09.01a05",
"***")))))</f>
        <v>***</v>
      </c>
      <c r="W1275" s="119" t="str">
        <f t="shared" ref="W1275" si="4538" xml:space="preserve">
IF(COUNTIFS(I1275:I1279,I1275,L1275:L1279,"=Orçamento de empresa")&gt;1,"Erro: há repetição de empresa de orçamento de empresa para o item sendo precificado - B10.01a05",
IF(COUNTIFS(I1275:I1279,I1276,L1275:L1279,"=Orçamento de empresa")&gt;1,"Erro: há repetição de empresa de orçamento de empresa para o item sendo precificado - B10.01a05",
IF(COUNTIFS(I1275:I1279,I1277,L1275:L1279,"=Orçamento de empresa")&gt;1,"Erro: há repetição de empresa de orçamento de empresa para o item sendo precificado - B10.01a05",
IF(COUNTIFS(I1275:I1279,I1278,L1275:L1279,"=Orçamento de empresa")&gt;1,"Erro: há repetição de empresa de orçamento de empresa para o item sendo precificado - B10.01a05",
IF(COUNTIFS(I1275:I1279,I1279,L1275:L1279,"=Orçamento de empresa")&gt;1,"Erro: há repetição de empresa de orçamento de empresa para o item sendo precificado - B10.01a05",
"***")))))</f>
        <v>***</v>
      </c>
      <c r="X1275" s="119" t="str">
        <f t="shared" ref="X1275" si="4539" xml:space="preserve">
IF(AND(I1275="Compras governamentais",K1275&lt;&gt;"",L1275="Orçamento de empresa"),"Erro: a fonte de preços informada é incompatível com compras governamentais - B11.01a05",
IF(AND(I1276="Compras governamentais",K1276&lt;&gt;"",L1276="Orçamento de empresa"),"Erro: a fonte de preços informada é incompatível com compras governamentais - B11.01a05",
IF(AND(I1277="Compras governamentais",K1277&lt;&gt;"",L1277="Orçamento de empresa"),"Erro: a fonte de preços informada é incompatível com compras governamentais - B11.01a05",
IF(AND(I1278="Compras governamentais",K1278&lt;&gt;"",L1278="Orçamento de empresa"),"Erro: a fonte de preços informada é incompatível com compras governamentais - B11.01a05",
IF(AND(I1279="Compras governamentais",K1279&lt;&gt;"",L1279="Orçamento de empresa"),"Erro: a fonte de preços informada é incompatível com compras governamentais - B11.01a05",
"***")))))</f>
        <v>***</v>
      </c>
      <c r="Y1275" s="119" t="str">
        <f t="shared" ref="Y1275" si="4540" xml:space="preserve">
IF(AND(I1275="Compras governamentais",K1275&lt;&gt;"",L1275="Mídia especializada"),"Erro: a fonte de preços informada é incompatível com compras governamentais - B12.01a05",
IF(AND(I1276="Compras governamentais",K1276&lt;&gt;"",L1276="Mídia especializada"),"Erro: a fonte de preços informada é incompatível com compras governamentais - B12.01a05",
IF(AND(I1277="Compras governamentais",K1277&lt;&gt;"",L1277="Mídia especializada"),"Erro: a fonte de preços informada é incompatível com compras governamentais - B12.01a05",
IF(AND(I1278="Compras governamentais",K1278&lt;&gt;"",L1278="Mídia especializada"),"Erro: a fonte de preços informada é incompatível com compras governamentais - B12.01a05",
IF(AND(I1279="Compras governamentais",K1279&lt;&gt;"",L1279="Mídia especializada"),"Erro: a fonte de preços informada é incompatível com compras governamentais - B12.01a05",
"***")))))</f>
        <v>***</v>
      </c>
      <c r="Z1275" s="119" t="str">
        <f t="shared" ref="Z1275" si="4541" xml:space="preserve">
IF(AND(I1276&lt;&gt;"",OR(I1275="")),"Erro: há linhas sendo puladas - B13.01a04",
IF(AND(I1277&lt;&gt;"",OR(I1275="",I1276="")),"Erro: há linhas sendo puladas - B13.01a04",
IF(AND(I1278&lt;&gt;"",OR(I1275="",I1276="",I1277="")),"Erro: há linhas sendo puladas - B13.01a04",
IF(AND(I1279&lt;&gt;"",OR(I1275="",I1276="",I1277="",I1278="")),"Erro: há linhas sendo puladas - B13.01a04",
"***"))))</f>
        <v>***</v>
      </c>
      <c r="AA1275" s="119" t="str">
        <f t="shared" ref="AA1275" si="4542" xml:space="preserve">
IF(AND(K1276&lt;&gt;"",OR(K1275="")),"Erro: há linhas sendo puladas - B14.01a05",
IF(AND(K1277&lt;&gt;"",OR(K1275="",K1276="")),"Erro: há linhas sendo puladas - B14.01a05",
IF(AND(K1278&lt;&gt;"",OR(K1275="",K1276="",K1277="")),"Erro: há linhas sendo puladas - B14.01a05",
IF(AND(K1279&lt;&gt;"",OR(K1275="",K1276="",K1277="",K1278="")),"Erro: há linhas sendo puladas - B14.01a05",
"***"))))</f>
        <v>***</v>
      </c>
      <c r="AB1275" s="119" t="str">
        <f t="shared" ref="AB1275" si="4543" xml:space="preserve">
IF(AND(L1276&lt;&gt;"",OR(L1275="")),"Erro: há linhas sendo puladas - B15.01a05",
IF(AND(L1277&lt;&gt;"",OR(L1275="",L1276="")),"Erro: há linhas sendo puladas - B15.01a05",
IF(AND(L1278&lt;&gt;"",OR(L1275="",L1276="",L1277="")),"Erro: há linhas sendo puladas - B15.01a05",
IF(AND(L1279&lt;&gt;"",OR(L1275="",L1276="",L1277="",L1278="")),"Erro: há linhas sendo puladas - B15.01a05",
"***"))))</f>
        <v>***</v>
      </c>
      <c r="AC1275" s="119" t="str">
        <f t="shared" ref="AC1275" si="4544" xml:space="preserve">
IF(AND(M1276&lt;&gt;"",OR(M1275="")),"Erro: há linhas sendo puladas - B16.01a05",
IF(AND(M1277&lt;&gt;"",OR(M1275="",M1276="")),"Erro: há linhas sendo puladas - B16.01a05",
IF(AND(M1278&lt;&gt;"",OR(M1275="",M1276="",M1277="")),"Erro: há linhas sendo puladas - B16.01a05",
IF(AND(M1279&lt;&gt;"",OR(M1275="",M1276="",M1277="",M1278="")),"Erro: há linhas sendo puladas - B16.01a05",
"***"))))</f>
        <v>***</v>
      </c>
      <c r="AD1275" s="131" t="str">
        <f t="shared" ref="AD1275" si="4545" xml:space="preserve">
IF(T1275&lt;&gt;"Preenchimento correto","",
IF(K1275="","",
IF(M1275="Não válido","",
K1275)))</f>
        <v/>
      </c>
    </row>
    <row r="1276" spans="1:30" ht="15" customHeight="1">
      <c r="A1276" s="226"/>
      <c r="B1276" s="216"/>
      <c r="C1276" s="217"/>
      <c r="D1276" s="218"/>
      <c r="E1276" s="219"/>
      <c r="F1276" s="220"/>
      <c r="G1276" s="221"/>
      <c r="H1276" s="35">
        <v>2</v>
      </c>
      <c r="I1276" s="172"/>
      <c r="J1276" s="36" t="str">
        <f xml:space="preserve">
IF(I1276="","",
VLOOKUP(I1276,'BD EMPRES'!$B$8:$C$507,2,FALSE))</f>
        <v/>
      </c>
      <c r="K1276" s="178"/>
      <c r="L1276" s="179"/>
      <c r="M1276" s="179"/>
      <c r="N1276" s="180"/>
      <c r="O1276" s="223"/>
      <c r="P1276" s="228"/>
      <c r="Q1276" s="230"/>
      <c r="R1276" s="232"/>
      <c r="S1276" s="234"/>
      <c r="T1276" s="236"/>
      <c r="U1276" s="23"/>
      <c r="V1276" s="122"/>
      <c r="W1276" s="118"/>
      <c r="X1276" s="118"/>
      <c r="Y1276" s="118"/>
      <c r="Z1276" s="118"/>
      <c r="AA1276" s="118"/>
      <c r="AB1276" s="118"/>
      <c r="AC1276" s="118"/>
      <c r="AD1276" s="132" t="str">
        <f t="shared" ref="AD1276" si="4546" xml:space="preserve">
IF(T1275&lt;&gt;"Preenchimento correto","",
IF(K1276="","",
IF(M1276="Não válido","",
K1276)))</f>
        <v/>
      </c>
    </row>
    <row r="1277" spans="1:30" ht="15" customHeight="1">
      <c r="A1277" s="226"/>
      <c r="B1277" s="216"/>
      <c r="C1277" s="217"/>
      <c r="D1277" s="218"/>
      <c r="E1277" s="219"/>
      <c r="F1277" s="220"/>
      <c r="G1277" s="221"/>
      <c r="H1277" s="35">
        <v>3</v>
      </c>
      <c r="I1277" s="172"/>
      <c r="J1277" s="36" t="str">
        <f xml:space="preserve">
IF(I1277="","",
VLOOKUP(I1277,'BD EMPRES'!$B$8:$C$507,2,FALSE))</f>
        <v/>
      </c>
      <c r="K1277" s="178"/>
      <c r="L1277" s="179"/>
      <c r="M1277" s="179"/>
      <c r="N1277" s="180"/>
      <c r="O1277" s="223"/>
      <c r="P1277" s="228"/>
      <c r="Q1277" s="230"/>
      <c r="R1277" s="232"/>
      <c r="S1277" s="234"/>
      <c r="T1277" s="236"/>
      <c r="U1277" s="23"/>
      <c r="V1277" s="122"/>
      <c r="W1277" s="118"/>
      <c r="X1277" s="118"/>
      <c r="Y1277" s="118"/>
      <c r="Z1277" s="118"/>
      <c r="AA1277" s="118"/>
      <c r="AB1277" s="118"/>
      <c r="AC1277" s="118"/>
      <c r="AD1277" s="132" t="str">
        <f t="shared" ref="AD1277" si="4547" xml:space="preserve">
IF(T1275&lt;&gt;"Preenchimento correto","",
IF(K1277="","",
IF(M1277="Não válido","",
K1277)))</f>
        <v/>
      </c>
    </row>
    <row r="1278" spans="1:30" ht="15" customHeight="1">
      <c r="A1278" s="226"/>
      <c r="B1278" s="216"/>
      <c r="C1278" s="217"/>
      <c r="D1278" s="218"/>
      <c r="E1278" s="219"/>
      <c r="F1278" s="220"/>
      <c r="G1278" s="221"/>
      <c r="H1278" s="35">
        <v>4</v>
      </c>
      <c r="I1278" s="172"/>
      <c r="J1278" s="36" t="str">
        <f xml:space="preserve">
IF(I1278="","",
VLOOKUP(I1278,'BD EMPRES'!$B$8:$C$507,2,FALSE))</f>
        <v/>
      </c>
      <c r="K1278" s="178"/>
      <c r="L1278" s="179"/>
      <c r="M1278" s="179"/>
      <c r="N1278" s="180"/>
      <c r="O1278" s="223"/>
      <c r="P1278" s="228"/>
      <c r="Q1278" s="230"/>
      <c r="R1278" s="232"/>
      <c r="S1278" s="234"/>
      <c r="T1278" s="236"/>
      <c r="U1278" s="23"/>
      <c r="V1278" s="122"/>
      <c r="W1278" s="118"/>
      <c r="X1278" s="118"/>
      <c r="Y1278" s="118"/>
      <c r="Z1278" s="118"/>
      <c r="AA1278" s="118"/>
      <c r="AB1278" s="118"/>
      <c r="AC1278" s="118"/>
      <c r="AD1278" s="132" t="str">
        <f t="shared" ref="AD1278" si="4548" xml:space="preserve">
IF(T1275&lt;&gt;"Preenchimento correto","",
IF(K1278="","",
IF(M1278="Não válido","",
K1278)))</f>
        <v/>
      </c>
    </row>
    <row r="1279" spans="1:30" ht="15" customHeight="1">
      <c r="A1279" s="227"/>
      <c r="B1279" s="216"/>
      <c r="C1279" s="217"/>
      <c r="D1279" s="218"/>
      <c r="E1279" s="219"/>
      <c r="F1279" s="220"/>
      <c r="G1279" s="221"/>
      <c r="H1279" s="49">
        <v>5</v>
      </c>
      <c r="I1279" s="172"/>
      <c r="J1279" s="50" t="str">
        <f xml:space="preserve">
IF(I1279="","",
VLOOKUP(I1279,'BD EMPRES'!$B$8:$C$507,2,FALSE))</f>
        <v/>
      </c>
      <c r="K1279" s="184"/>
      <c r="L1279" s="185"/>
      <c r="M1279" s="181"/>
      <c r="N1279" s="182"/>
      <c r="O1279" s="224"/>
      <c r="P1279" s="229"/>
      <c r="Q1279" s="231"/>
      <c r="R1279" s="233"/>
      <c r="S1279" s="235"/>
      <c r="T1279" s="236"/>
      <c r="U1279" s="23"/>
      <c r="V1279" s="133"/>
      <c r="W1279" s="134"/>
      <c r="X1279" s="134"/>
      <c r="Y1279" s="134"/>
      <c r="Z1279" s="134"/>
      <c r="AA1279" s="134"/>
      <c r="AB1279" s="134"/>
      <c r="AC1279" s="134"/>
      <c r="AD1279" s="135" t="str">
        <f t="shared" ref="AD1279" si="4549" xml:space="preserve">
IF(T1275&gt;"Preenchimento correto","",
IF(K1279="","",
IF(M1279="Não válido","",
K1279)))</f>
        <v/>
      </c>
    </row>
    <row r="1280" spans="1:30" ht="15" customHeight="1">
      <c r="A1280" s="237"/>
      <c r="B1280" s="216" t="str">
        <f>IF(OR('BD ITEM'!$Q266&lt;&gt;"Preenchimento correto"),"",'BD ITEM'!B266)</f>
        <v/>
      </c>
      <c r="C1280" s="217" t="str">
        <f>IF(OR('BD ITEM'!$Q266&lt;&gt;"Preenchimento correto"),"",'BD ITEM'!C266)</f>
        <v/>
      </c>
      <c r="D1280" s="218" t="str">
        <f>IF(OR('BD ITEM'!$Q266&lt;&gt;"Preenchimento correto"),"",'BD ITEM'!D266)</f>
        <v/>
      </c>
      <c r="E1280" s="219" t="str">
        <f>IF(OR('BD ITEM'!$Q266&lt;&gt;"Preenchimento correto"),"",'BD ITEM'!J266)</f>
        <v/>
      </c>
      <c r="F1280" s="220" t="str">
        <f>IF(OR('BD ITEM'!$Q266&lt;&gt;"Preenchimento correto"),"",'BD ITEM'!K266)</f>
        <v/>
      </c>
      <c r="G1280" s="221" t="str">
        <f>IF(OR('BD ITEM'!$Q266&lt;&gt;"Preenchimento correto"),"",'BD ITEM'!L266)</f>
        <v/>
      </c>
      <c r="H1280" s="39">
        <v>1</v>
      </c>
      <c r="I1280" s="173"/>
      <c r="J1280" s="34" t="str">
        <f xml:space="preserve">
IF(I1280="","",
VLOOKUP(I1280,'BD EMPRES'!$B$8:$C$507,2,FALSE))</f>
        <v/>
      </c>
      <c r="K1280" s="175"/>
      <c r="L1280" s="176"/>
      <c r="M1280" s="176"/>
      <c r="N1280" s="177"/>
      <c r="O1280" s="222"/>
      <c r="P1280" s="228" t="str">
        <f t="shared" ref="P1280" si="4550" xml:space="preserve">
IF(AND(K1280="",K1281="",K1282="",K1283="",K1284=""),"",
COUNTIFS(K1280:K1284,"&lt;&gt;""",M1280:M1284,"=Válido"))</f>
        <v/>
      </c>
      <c r="Q1280" s="230" t="str">
        <f t="shared" ref="Q1280" si="4551" xml:space="preserve">
IF(T1280&lt;&gt;"Preenchimento correto","",
IF(P1280=1,0,
IF(P1280=0,"",
IF(P1280="","",
ROUND(_xlfn.STDEV.S(AD1280:AD1284)/AVERAGE(AD1280:AD1284),4)))))</f>
        <v/>
      </c>
      <c r="R1280" s="232" t="str">
        <f t="shared" ref="R1280" si="4552" xml:space="preserve">
IF(T1280&lt;&gt;"Preenchimento correto","",
IF(P1280="","",
IF(P1280=0,"",
IF(O1280="","",
IF(O1280="Menor valor",MIN(AD1280:AD1284),
IF(AND(O1280="Tend. central",Q1280&lt;=0.25),ROUND(AVERAGE(AD1280:AD1284),2),
IF(AND(O1280="Tend. central",Q1280&gt;0.25),ROUND(MEDIAN(AD1280:AD1284),2))))))))</f>
        <v/>
      </c>
      <c r="S1280" s="234" t="str">
        <f t="shared" ref="S1280" si="4553" xml:space="preserve">
IF(T1280&lt;&gt;"Preenchimento correto","",
IF(O1280="","",
IF(P1280="","",
IF(P1280=0,"",
IF(OR(G1280="",R1280=""),"",
G1280*R1280)))))</f>
        <v/>
      </c>
      <c r="T1280" s="236" t="str">
        <f t="shared" ref="T1280" si="4554" xml:space="preserve">
IF(AND(A1280="",B1280="",I1280="",I1281="",I1282="",I1283="",I1284="",K1280="",K1281="",K1282="",K1283="",K1284="",L1280="",L1281="",L1282="",L1283="",L1284="",M1280="",M1281="",M1282="",M1283="",M1284="",O1280=""),"",
IF(A1280="","Preenchimento incompleto: falta informar o ID SEC - B01.01",
IF(AND(A1280&lt;&gt;"",B1280&lt;&gt;"",I1280="",I1281="",I1282="",I1283="",I1284="",K1280="",K1281="",K1282="",K1283="",K1284="",L1280="",L1281="",L1282="",L1283="",L1284="",M1280="",M1281="",M1282="",M1283="",M1284="",O1280=""),"Preenchimento incompleto: item sem nenhuma informação de empresa e preço e fonte de preço e validade do orçamento e modalidade de cálculo - B02.01",
IF(AND(B1280="",OR(I1280&lt;&gt;"",I1281&lt;&gt;"",I1282&lt;&gt;"",I1283&lt;&gt;"",I1284&lt;&gt;"",K1280&lt;&gt;"",K1281&lt;&gt;"",K1282&lt;&gt;"",K1283&lt;&gt;"",K1284&lt;&gt;"",L1280&lt;&gt;"",L1281&lt;&gt;"",L1282&lt;&gt;"",L1283&lt;&gt;"",L1284&lt;&gt;"",M1280&lt;&gt;"",M1281&lt;&gt;"",M1282&lt;&gt;"",M1283&lt;&gt;"",M1284&lt;&gt;"",O1280&lt;&gt;"")),"Erro: há empresa(s) e/ou preço(s) e/ou fonte(s) de preço e/ou validade(s) do orçamento e/ou modalidade de cálculo informados para item inexistente - B03.01",
IF(AND(I1280&lt;&gt;"",OR(K1280="",L1280="",M1280="",O1280="")),"Preenchimento incompleto: empresa sem preço e(ou) fonte de preço e(ou) validade do orçamento e(ou) modalidade de cálculo associados - B04.01",
IF(AND(I1281&lt;&gt;"",OR(K1281="",L1281="",M1281="",O1280="")),"Preenchimento incompleto: empresa sem preço e(ou) fonte de preço e(ou) validade do orçamento e(ou) modalidade de cálculo associados - B04.02",
IF(AND(I1282&lt;&gt;"",OR(K1282="",L1282="",M1282="",O1280="")),"Preenchimento incompleto: empresa sem preço e(ou) fonte de preço e(ou) validade do orçamento e(ou) modalidade de cálculo associados - B04.03",
IF(AND(I1283&lt;&gt;"",OR(K1283="",L1283="",M1283="",O1280="")),"Preenchimento incompleto: empresa sem preço e(ou) fonte de preço e(ou) validade do orçamento e(ou) modalidade de cálculo associados - B04.04",
IF(AND(I1284&lt;&gt;"",OR(K1284="",L1284="",M1284="",O1280="")),"Preenchimento incompleto: empresa sem preço e(ou) fonte de preço e(ou) validade do orçamento e(ou) modalidade de cálculo associados - B04.05",
IF(AND(K1280&lt;&gt;"",OR(I1280="",L1280="",M1280="",O1280="")),"Preenchimento incompleto: preço sem empresa e(ou) fonte do preço associados e(ou) validade do orçamento e(ou) modalidade de cálculo associados - B05.01",
IF(AND(K1281&lt;&gt;"",OR(I1281="",L1281="",M1281="",O1280="")),"Preenchimento incompleto: preço sem empresa e(ou) fonte do preço associados e(ou) validade do orçamento e(ou) modalidade de cálculo associados - B05.02",
IF(AND(K1282&lt;&gt;"",OR(I1282="",L1282="",M1282="",O1280="")),"Preenchimento incompleto: preço sem empresa e(ou) fonte do preço associados e(ou) validade do orçamento e(ou) modalidade de cálculo associados - B05.03",
IF(AND(K1283&lt;&gt;"",OR(I1283="",L1283="",M1283="",O1280="")),"Preenchimento incompleto: preço sem empresa e(ou) fonte do preço associados e(ou) validade do orçamento e(ou) modalidade de cálculo associados - B05.04",
IF(AND(K1284&lt;&gt;"",OR(I1284="",L1284="",M1284="",O1280="")),"Preenchimento incompleto: preço sem empresa e(ou) fonte do preço associados e(ou) validade do orçamento e(ou) modalidade de cálculo associados - B05.05",
IF(AND(L1280&lt;&gt;"",OR(K1280="",I1280="",M1280="",O1280="")),"Preenchimento incompleto: fonte do preço sem empresa e(ou) preço associados e(ou) validade do orçamento e(ou) modalidade de cálculo associados - B06.01",
IF(AND(L1281&lt;&gt;"",OR(K1281="",I1281="",M1281="",O1280="")),"Preenchimento incompleto: fonte do preço sem empresa e(ou) preço associados e(ou) validade do orçamento e(ou) modalidade de cálculo associados - B06.02",
IF(AND(L1282&lt;&gt;"",OR(K1282="",I1282="",M1282="",O1280="")),"Preenchimento incompleto: fonte do preço sem empresa e(ou) preço associados e(ou) validade do orçamento e(ou) modalidade de cálculo associados - B06.03",
IF(AND(L1283&lt;&gt;"",OR(K1283="",I1283="",M1283="",O1280="")),"Preenchimento incompleto: fonte do preço sem empresa e(ou) preço associados e(ou) validade do orçamento e(ou) modalidade de cálculo associados - B06.04",
IF(AND(L1284&lt;&gt;"",OR(K1284="",I1284="",M1284="",O1280="")),"Preenchimento incompleto: fonte do preço sem empresa e(ou) preço associados e(ou) validade do orçamento e(ou) modalidade de cálculo associados - B06.05",
IF(AND(M1280&lt;&gt;"",OR(K1280="",I1280="",L1280="",O1280="")),"Preenchimento incompleto: validade do orçamento sem empresa e(ou) preço associados e(ou) fonte do preço e(ou) modalidade de cálculo associados - B07.01",
IF(AND(M1281&lt;&gt;"",OR(K1281="",I1281="",L1281="",O1280="")),"Preenchimento incompleto: validade do orçamento sem empresa e(ou) preço associados e(ou) fonte do preço e(ou) modalidade de cálculo associados - B07.02",
IF(AND(M1282&lt;&gt;"",OR(K1282="",I1282="",L1282="",O1280="")),"Preenchimento incompleto: validade do orçamento sem empresa e(ou) preço associados e(ou) fonte do preço e(ou) modalidade de cálculo associados - B07.03",
IF(AND(M1283&lt;&gt;"",OR(K1283="",I1283="",L1283="",O1280="")),"Preenchimento incompleto: validade do orçamento sem empresa e(ou) preço associados e(ou) fonte do preço e(ou) modalidade de cálculo associados - B07.04",
IF(AND(M1284&lt;&gt;"",OR(K1284="",I1284="",L1284="",O1280="")),"Preenchimento incompleto: validade do orçamento sem empresa e(ou) preço associados e(ou) fonte do preço e(ou) modalidade de cálculo associados - B07.05",
IF(O1280="","Preenchimento incompleto: modalidade de cálculo não informada - B08.01",
IF(V1280="Erro: há repetição de empresa de mídia especializada para o item sendo precificado - B09.01a05","Erro: há repetição de empresa de mídia especializada para o item sendo precificado - B09.01a05",
IF(W1280="Erro: há repetição de empresa de orçamento de empresa para o item sendo precificado - B10.01a05","Erro: há repetição de empresa de orçamento de empresa para o item sendo precificado - B10.01a05",
IF(X1280="Erro: a fonte de preços informada é incompatível com compras governamentais - B11.01a05","Erro: a fonte de preços informada é incompatível com compras governamentais - B11.01a05",
IF(Y1280="Erro: a fonte de preços informada é incompatível com compras governamentais - B12.01a05","Erro: a fonte de preços informada é incompatível com compras governamentais - B12.01a05",
IF(Z1280="Erro: há linhas sendo puladas - B13.01a04","Erro: há linhas sendo puladas - B13.01a04",
IF(AA1280="Erro: há linhas sendo puladas - B14.01a05","Erro: há linhas sendo puladas - B14.01a05",
IF(AB1280="Erro: há linhas sendo puladas - B15.01a05","Erro: há linhas sendo puladas - B15.01a05",
IF(AC1280="Erro: há linhas sendo puladas - B16.01a05","Erro: há linhas sendo puladas - B16.01a05",
IF(AND(P1280&lt;&gt;"",P1280=0),"Preenchimento incompleto: número de propostas válidas igual a zero - B17.01",
"Preenchimento correto"))))))))))))))))))))))))))))))))))</f>
        <v/>
      </c>
      <c r="U1280" s="23"/>
      <c r="V1280" s="121" t="str">
        <f t="shared" ref="V1280" si="4555" xml:space="preserve">
IF(COUNTIFS(I1280:I1284,I1280,L1280:L1284,"=Mídia especializada")&gt;1,"Erro: há repetição de empresa de mídia especializada para o item sendo precificado - B09.01a05",
IF(COUNTIFS(I1280:I1284,I1281,L1280:L1284,"=Mídia especializada")&gt;1,"Erro: há repetição de empresa de mídia especializada para o item sendo precificado - B09.01a05",
IF(COUNTIFS(I1280:I1284,I1282,L1280:L1284,"=Mídia especializada")&gt;1,"Erro: há repetição de empresa de mídia especializada para o item sendo precificado - B09.01a05",
IF(COUNTIFS(I1280:I1284,I1283,L1280:L1284,"=Mídia especializada")&gt;1,"Erro: há repetição de empresa de mídia especializada para o item sendo precificado - B09.01a05",
IF(COUNTIFS(I1280:I1284,I1284,L1280:L1284,"=Mídia especializada")&gt;1,"Erro: há repetição de empresa de mídia especializada para o item sendo precificado - B09.01a05",
"***")))))</f>
        <v>***</v>
      </c>
      <c r="W1280" s="119" t="str">
        <f t="shared" ref="W1280" si="4556" xml:space="preserve">
IF(COUNTIFS(I1280:I1284,I1280,L1280:L1284,"=Orçamento de empresa")&gt;1,"Erro: há repetição de empresa de orçamento de empresa para o item sendo precificado - B10.01a05",
IF(COUNTIFS(I1280:I1284,I1281,L1280:L1284,"=Orçamento de empresa")&gt;1,"Erro: há repetição de empresa de orçamento de empresa para o item sendo precificado - B10.01a05",
IF(COUNTIFS(I1280:I1284,I1282,L1280:L1284,"=Orçamento de empresa")&gt;1,"Erro: há repetição de empresa de orçamento de empresa para o item sendo precificado - B10.01a05",
IF(COUNTIFS(I1280:I1284,I1283,L1280:L1284,"=Orçamento de empresa")&gt;1,"Erro: há repetição de empresa de orçamento de empresa para o item sendo precificado - B10.01a05",
IF(COUNTIFS(I1280:I1284,I1284,L1280:L1284,"=Orçamento de empresa")&gt;1,"Erro: há repetição de empresa de orçamento de empresa para o item sendo precificado - B10.01a05",
"***")))))</f>
        <v>***</v>
      </c>
      <c r="X1280" s="119" t="str">
        <f t="shared" ref="X1280" si="4557" xml:space="preserve">
IF(AND(I1280="Compras governamentais",K1280&lt;&gt;"",L1280="Orçamento de empresa"),"Erro: a fonte de preços informada é incompatível com compras governamentais - B11.01a05",
IF(AND(I1281="Compras governamentais",K1281&lt;&gt;"",L1281="Orçamento de empresa"),"Erro: a fonte de preços informada é incompatível com compras governamentais - B11.01a05",
IF(AND(I1282="Compras governamentais",K1282&lt;&gt;"",L1282="Orçamento de empresa"),"Erro: a fonte de preços informada é incompatível com compras governamentais - B11.01a05",
IF(AND(I1283="Compras governamentais",K1283&lt;&gt;"",L1283="Orçamento de empresa"),"Erro: a fonte de preços informada é incompatível com compras governamentais - B11.01a05",
IF(AND(I1284="Compras governamentais",K1284&lt;&gt;"",L1284="Orçamento de empresa"),"Erro: a fonte de preços informada é incompatível com compras governamentais - B11.01a05",
"***")))))</f>
        <v>***</v>
      </c>
      <c r="Y1280" s="119" t="str">
        <f t="shared" ref="Y1280" si="4558" xml:space="preserve">
IF(AND(I1280="Compras governamentais",K1280&lt;&gt;"",L1280="Mídia especializada"),"Erro: a fonte de preços informada é incompatível com compras governamentais - B12.01a05",
IF(AND(I1281="Compras governamentais",K1281&lt;&gt;"",L1281="Mídia especializada"),"Erro: a fonte de preços informada é incompatível com compras governamentais - B12.01a05",
IF(AND(I1282="Compras governamentais",K1282&lt;&gt;"",L1282="Mídia especializada"),"Erro: a fonte de preços informada é incompatível com compras governamentais - B12.01a05",
IF(AND(I1283="Compras governamentais",K1283&lt;&gt;"",L1283="Mídia especializada"),"Erro: a fonte de preços informada é incompatível com compras governamentais - B12.01a05",
IF(AND(I1284="Compras governamentais",K1284&lt;&gt;"",L1284="Mídia especializada"),"Erro: a fonte de preços informada é incompatível com compras governamentais - B12.01a05",
"***")))))</f>
        <v>***</v>
      </c>
      <c r="Z1280" s="119" t="str">
        <f t="shared" ref="Z1280" si="4559" xml:space="preserve">
IF(AND(I1281&lt;&gt;"",OR(I1280="")),"Erro: há linhas sendo puladas - B13.01a04",
IF(AND(I1282&lt;&gt;"",OR(I1280="",I1281="")),"Erro: há linhas sendo puladas - B13.01a04",
IF(AND(I1283&lt;&gt;"",OR(I1280="",I1281="",I1282="")),"Erro: há linhas sendo puladas - B13.01a04",
IF(AND(I1284&lt;&gt;"",OR(I1280="",I1281="",I1282="",I1283="")),"Erro: há linhas sendo puladas - B13.01a04",
"***"))))</f>
        <v>***</v>
      </c>
      <c r="AA1280" s="119" t="str">
        <f t="shared" ref="AA1280" si="4560" xml:space="preserve">
IF(AND(K1281&lt;&gt;"",OR(K1280="")),"Erro: há linhas sendo puladas - B14.01a05",
IF(AND(K1282&lt;&gt;"",OR(K1280="",K1281="")),"Erro: há linhas sendo puladas - B14.01a05",
IF(AND(K1283&lt;&gt;"",OR(K1280="",K1281="",K1282="")),"Erro: há linhas sendo puladas - B14.01a05",
IF(AND(K1284&lt;&gt;"",OR(K1280="",K1281="",K1282="",K1283="")),"Erro: há linhas sendo puladas - B14.01a05",
"***"))))</f>
        <v>***</v>
      </c>
      <c r="AB1280" s="119" t="str">
        <f t="shared" ref="AB1280" si="4561" xml:space="preserve">
IF(AND(L1281&lt;&gt;"",OR(L1280="")),"Erro: há linhas sendo puladas - B15.01a05",
IF(AND(L1282&lt;&gt;"",OR(L1280="",L1281="")),"Erro: há linhas sendo puladas - B15.01a05",
IF(AND(L1283&lt;&gt;"",OR(L1280="",L1281="",L1282="")),"Erro: há linhas sendo puladas - B15.01a05",
IF(AND(L1284&lt;&gt;"",OR(L1280="",L1281="",L1282="",L1283="")),"Erro: há linhas sendo puladas - B15.01a05",
"***"))))</f>
        <v>***</v>
      </c>
      <c r="AC1280" s="119" t="str">
        <f t="shared" ref="AC1280" si="4562" xml:space="preserve">
IF(AND(M1281&lt;&gt;"",OR(M1280="")),"Erro: há linhas sendo puladas - B16.01a05",
IF(AND(M1282&lt;&gt;"",OR(M1280="",M1281="")),"Erro: há linhas sendo puladas - B16.01a05",
IF(AND(M1283&lt;&gt;"",OR(M1280="",M1281="",M1282="")),"Erro: há linhas sendo puladas - B16.01a05",
IF(AND(M1284&lt;&gt;"",OR(M1280="",M1281="",M1282="",M1283="")),"Erro: há linhas sendo puladas - B16.01a05",
"***"))))</f>
        <v>***</v>
      </c>
      <c r="AD1280" s="131" t="str">
        <f t="shared" ref="AD1280" si="4563" xml:space="preserve">
IF(T1280&lt;&gt;"Preenchimento correto","",
IF(K1280="","",
IF(M1280="Não válido","",
K1280)))</f>
        <v/>
      </c>
    </row>
    <row r="1281" spans="1:30" ht="15" customHeight="1">
      <c r="A1281" s="226"/>
      <c r="B1281" s="216"/>
      <c r="C1281" s="217"/>
      <c r="D1281" s="218"/>
      <c r="E1281" s="219"/>
      <c r="F1281" s="220"/>
      <c r="G1281" s="221"/>
      <c r="H1281" s="35">
        <v>2</v>
      </c>
      <c r="I1281" s="172"/>
      <c r="J1281" s="36" t="str">
        <f xml:space="preserve">
IF(I1281="","",
VLOOKUP(I1281,'BD EMPRES'!$B$8:$C$507,2,FALSE))</f>
        <v/>
      </c>
      <c r="K1281" s="178"/>
      <c r="L1281" s="179"/>
      <c r="M1281" s="179"/>
      <c r="N1281" s="180"/>
      <c r="O1281" s="223"/>
      <c r="P1281" s="228"/>
      <c r="Q1281" s="230"/>
      <c r="R1281" s="232"/>
      <c r="S1281" s="234"/>
      <c r="T1281" s="236"/>
      <c r="U1281" s="23"/>
      <c r="V1281" s="122"/>
      <c r="W1281" s="118"/>
      <c r="X1281" s="118"/>
      <c r="Y1281" s="118"/>
      <c r="Z1281" s="118"/>
      <c r="AA1281" s="118"/>
      <c r="AB1281" s="118"/>
      <c r="AC1281" s="118"/>
      <c r="AD1281" s="132" t="str">
        <f t="shared" ref="AD1281" si="4564" xml:space="preserve">
IF(T1280&lt;&gt;"Preenchimento correto","",
IF(K1281="","",
IF(M1281="Não válido","",
K1281)))</f>
        <v/>
      </c>
    </row>
    <row r="1282" spans="1:30" ht="15" customHeight="1">
      <c r="A1282" s="226"/>
      <c r="B1282" s="216"/>
      <c r="C1282" s="217"/>
      <c r="D1282" s="218"/>
      <c r="E1282" s="219"/>
      <c r="F1282" s="220"/>
      <c r="G1282" s="221"/>
      <c r="H1282" s="35">
        <v>3</v>
      </c>
      <c r="I1282" s="172"/>
      <c r="J1282" s="36" t="str">
        <f xml:space="preserve">
IF(I1282="","",
VLOOKUP(I1282,'BD EMPRES'!$B$8:$C$507,2,FALSE))</f>
        <v/>
      </c>
      <c r="K1282" s="178"/>
      <c r="L1282" s="179"/>
      <c r="M1282" s="179"/>
      <c r="N1282" s="180"/>
      <c r="O1282" s="223"/>
      <c r="P1282" s="228"/>
      <c r="Q1282" s="230"/>
      <c r="R1282" s="232"/>
      <c r="S1282" s="234"/>
      <c r="T1282" s="236"/>
      <c r="U1282" s="23"/>
      <c r="V1282" s="122"/>
      <c r="W1282" s="118"/>
      <c r="X1282" s="118"/>
      <c r="Y1282" s="118"/>
      <c r="Z1282" s="118"/>
      <c r="AA1282" s="118"/>
      <c r="AB1282" s="118"/>
      <c r="AC1282" s="118"/>
      <c r="AD1282" s="132" t="str">
        <f t="shared" ref="AD1282" si="4565" xml:space="preserve">
IF(T1280&lt;&gt;"Preenchimento correto","",
IF(K1282="","",
IF(M1282="Não válido","",
K1282)))</f>
        <v/>
      </c>
    </row>
    <row r="1283" spans="1:30" ht="15" customHeight="1">
      <c r="A1283" s="226"/>
      <c r="B1283" s="216"/>
      <c r="C1283" s="217"/>
      <c r="D1283" s="218"/>
      <c r="E1283" s="219"/>
      <c r="F1283" s="220"/>
      <c r="G1283" s="221"/>
      <c r="H1283" s="35">
        <v>4</v>
      </c>
      <c r="I1283" s="172"/>
      <c r="J1283" s="36" t="str">
        <f xml:space="preserve">
IF(I1283="","",
VLOOKUP(I1283,'BD EMPRES'!$B$8:$C$507,2,FALSE))</f>
        <v/>
      </c>
      <c r="K1283" s="178"/>
      <c r="L1283" s="179"/>
      <c r="M1283" s="179"/>
      <c r="N1283" s="180"/>
      <c r="O1283" s="223"/>
      <c r="P1283" s="228"/>
      <c r="Q1283" s="230"/>
      <c r="R1283" s="232"/>
      <c r="S1283" s="234"/>
      <c r="T1283" s="236"/>
      <c r="U1283" s="23"/>
      <c r="V1283" s="122"/>
      <c r="W1283" s="118"/>
      <c r="X1283" s="118"/>
      <c r="Y1283" s="118"/>
      <c r="Z1283" s="118"/>
      <c r="AA1283" s="118"/>
      <c r="AB1283" s="118"/>
      <c r="AC1283" s="118"/>
      <c r="AD1283" s="132" t="str">
        <f t="shared" ref="AD1283" si="4566" xml:space="preserve">
IF(T1280&lt;&gt;"Preenchimento correto","",
IF(K1283="","",
IF(M1283="Não válido","",
K1283)))</f>
        <v/>
      </c>
    </row>
    <row r="1284" spans="1:30" ht="15" customHeight="1">
      <c r="A1284" s="227"/>
      <c r="B1284" s="216"/>
      <c r="C1284" s="217"/>
      <c r="D1284" s="218"/>
      <c r="E1284" s="219"/>
      <c r="F1284" s="220"/>
      <c r="G1284" s="221"/>
      <c r="H1284" s="49">
        <v>5</v>
      </c>
      <c r="I1284" s="172"/>
      <c r="J1284" s="50" t="str">
        <f xml:space="preserve">
IF(I1284="","",
VLOOKUP(I1284,'BD EMPRES'!$B$8:$C$507,2,FALSE))</f>
        <v/>
      </c>
      <c r="K1284" s="184"/>
      <c r="L1284" s="185"/>
      <c r="M1284" s="181"/>
      <c r="N1284" s="182"/>
      <c r="O1284" s="224"/>
      <c r="P1284" s="229"/>
      <c r="Q1284" s="231"/>
      <c r="R1284" s="233"/>
      <c r="S1284" s="235"/>
      <c r="T1284" s="236"/>
      <c r="U1284" s="23"/>
      <c r="V1284" s="133"/>
      <c r="W1284" s="134"/>
      <c r="X1284" s="134"/>
      <c r="Y1284" s="134"/>
      <c r="Z1284" s="134"/>
      <c r="AA1284" s="134"/>
      <c r="AB1284" s="134"/>
      <c r="AC1284" s="134"/>
      <c r="AD1284" s="135" t="str">
        <f t="shared" ref="AD1284" si="4567" xml:space="preserve">
IF(T1280&gt;"Preenchimento correto","",
IF(K1284="","",
IF(M1284="Não válido","",
K1284)))</f>
        <v/>
      </c>
    </row>
    <row r="1285" spans="1:30" ht="15" customHeight="1">
      <c r="A1285" s="237"/>
      <c r="B1285" s="216" t="str">
        <f>IF(OR('BD ITEM'!$Q267&lt;&gt;"Preenchimento correto"),"",'BD ITEM'!B267)</f>
        <v/>
      </c>
      <c r="C1285" s="217" t="str">
        <f>IF(OR('BD ITEM'!$Q267&lt;&gt;"Preenchimento correto"),"",'BD ITEM'!C267)</f>
        <v/>
      </c>
      <c r="D1285" s="218" t="str">
        <f>IF(OR('BD ITEM'!$Q267&lt;&gt;"Preenchimento correto"),"",'BD ITEM'!D267)</f>
        <v/>
      </c>
      <c r="E1285" s="219" t="str">
        <f>IF(OR('BD ITEM'!$Q267&lt;&gt;"Preenchimento correto"),"",'BD ITEM'!J267)</f>
        <v/>
      </c>
      <c r="F1285" s="220" t="str">
        <f>IF(OR('BD ITEM'!$Q267&lt;&gt;"Preenchimento correto"),"",'BD ITEM'!K267)</f>
        <v/>
      </c>
      <c r="G1285" s="221" t="str">
        <f>IF(OR('BD ITEM'!$Q267&lt;&gt;"Preenchimento correto"),"",'BD ITEM'!L267)</f>
        <v/>
      </c>
      <c r="H1285" s="39">
        <v>1</v>
      </c>
      <c r="I1285" s="173"/>
      <c r="J1285" s="34" t="str">
        <f xml:space="preserve">
IF(I1285="","",
VLOOKUP(I1285,'BD EMPRES'!$B$8:$C$507,2,FALSE))</f>
        <v/>
      </c>
      <c r="K1285" s="175"/>
      <c r="L1285" s="176"/>
      <c r="M1285" s="176"/>
      <c r="N1285" s="177"/>
      <c r="O1285" s="222"/>
      <c r="P1285" s="228" t="str">
        <f t="shared" ref="P1285" si="4568" xml:space="preserve">
IF(AND(K1285="",K1286="",K1287="",K1288="",K1289=""),"",
COUNTIFS(K1285:K1289,"&lt;&gt;""",M1285:M1289,"=Válido"))</f>
        <v/>
      </c>
      <c r="Q1285" s="230" t="str">
        <f t="shared" ref="Q1285" si="4569" xml:space="preserve">
IF(T1285&lt;&gt;"Preenchimento correto","",
IF(P1285=1,0,
IF(P1285=0,"",
IF(P1285="","",
ROUND(_xlfn.STDEV.S(AD1285:AD1289)/AVERAGE(AD1285:AD1289),4)))))</f>
        <v/>
      </c>
      <c r="R1285" s="232" t="str">
        <f t="shared" ref="R1285" si="4570" xml:space="preserve">
IF(T1285&lt;&gt;"Preenchimento correto","",
IF(P1285="","",
IF(P1285=0,"",
IF(O1285="","",
IF(O1285="Menor valor",MIN(AD1285:AD1289),
IF(AND(O1285="Tend. central",Q1285&lt;=0.25),ROUND(AVERAGE(AD1285:AD1289),2),
IF(AND(O1285="Tend. central",Q1285&gt;0.25),ROUND(MEDIAN(AD1285:AD1289),2))))))))</f>
        <v/>
      </c>
      <c r="S1285" s="234" t="str">
        <f t="shared" ref="S1285" si="4571" xml:space="preserve">
IF(T1285&lt;&gt;"Preenchimento correto","",
IF(O1285="","",
IF(P1285="","",
IF(P1285=0,"",
IF(OR(G1285="",R1285=""),"",
G1285*R1285)))))</f>
        <v/>
      </c>
      <c r="T1285" s="236" t="str">
        <f t="shared" ref="T1285" si="4572" xml:space="preserve">
IF(AND(A1285="",B1285="",I1285="",I1286="",I1287="",I1288="",I1289="",K1285="",K1286="",K1287="",K1288="",K1289="",L1285="",L1286="",L1287="",L1288="",L1289="",M1285="",M1286="",M1287="",M1288="",M1289="",O1285=""),"",
IF(A1285="","Preenchimento incompleto: falta informar o ID SEC - B01.01",
IF(AND(A1285&lt;&gt;"",B1285&lt;&gt;"",I1285="",I1286="",I1287="",I1288="",I1289="",K1285="",K1286="",K1287="",K1288="",K1289="",L1285="",L1286="",L1287="",L1288="",L1289="",M1285="",M1286="",M1287="",M1288="",M1289="",O1285=""),"Preenchimento incompleto: item sem nenhuma informação de empresa e preço e fonte de preço e validade do orçamento e modalidade de cálculo - B02.01",
IF(AND(B1285="",OR(I1285&lt;&gt;"",I1286&lt;&gt;"",I1287&lt;&gt;"",I1288&lt;&gt;"",I1289&lt;&gt;"",K1285&lt;&gt;"",K1286&lt;&gt;"",K1287&lt;&gt;"",K1288&lt;&gt;"",K1289&lt;&gt;"",L1285&lt;&gt;"",L1286&lt;&gt;"",L1287&lt;&gt;"",L1288&lt;&gt;"",L1289&lt;&gt;"",M1285&lt;&gt;"",M1286&lt;&gt;"",M1287&lt;&gt;"",M1288&lt;&gt;"",M1289&lt;&gt;"",O1285&lt;&gt;"")),"Erro: há empresa(s) e/ou preço(s) e/ou fonte(s) de preço e/ou validade(s) do orçamento e/ou modalidade de cálculo informados para item inexistente - B03.01",
IF(AND(I1285&lt;&gt;"",OR(K1285="",L1285="",M1285="",O1285="")),"Preenchimento incompleto: empresa sem preço e(ou) fonte de preço e(ou) validade do orçamento e(ou) modalidade de cálculo associados - B04.01",
IF(AND(I1286&lt;&gt;"",OR(K1286="",L1286="",M1286="",O1285="")),"Preenchimento incompleto: empresa sem preço e(ou) fonte de preço e(ou) validade do orçamento e(ou) modalidade de cálculo associados - B04.02",
IF(AND(I1287&lt;&gt;"",OR(K1287="",L1287="",M1287="",O1285="")),"Preenchimento incompleto: empresa sem preço e(ou) fonte de preço e(ou) validade do orçamento e(ou) modalidade de cálculo associados - B04.03",
IF(AND(I1288&lt;&gt;"",OR(K1288="",L1288="",M1288="",O1285="")),"Preenchimento incompleto: empresa sem preço e(ou) fonte de preço e(ou) validade do orçamento e(ou) modalidade de cálculo associados - B04.04",
IF(AND(I1289&lt;&gt;"",OR(K1289="",L1289="",M1289="",O1285="")),"Preenchimento incompleto: empresa sem preço e(ou) fonte de preço e(ou) validade do orçamento e(ou) modalidade de cálculo associados - B04.05",
IF(AND(K1285&lt;&gt;"",OR(I1285="",L1285="",M1285="",O1285="")),"Preenchimento incompleto: preço sem empresa e(ou) fonte do preço associados e(ou) validade do orçamento e(ou) modalidade de cálculo associados - B05.01",
IF(AND(K1286&lt;&gt;"",OR(I1286="",L1286="",M1286="",O1285="")),"Preenchimento incompleto: preço sem empresa e(ou) fonte do preço associados e(ou) validade do orçamento e(ou) modalidade de cálculo associados - B05.02",
IF(AND(K1287&lt;&gt;"",OR(I1287="",L1287="",M1287="",O1285="")),"Preenchimento incompleto: preço sem empresa e(ou) fonte do preço associados e(ou) validade do orçamento e(ou) modalidade de cálculo associados - B05.03",
IF(AND(K1288&lt;&gt;"",OR(I1288="",L1288="",M1288="",O1285="")),"Preenchimento incompleto: preço sem empresa e(ou) fonte do preço associados e(ou) validade do orçamento e(ou) modalidade de cálculo associados - B05.04",
IF(AND(K1289&lt;&gt;"",OR(I1289="",L1289="",M1289="",O1285="")),"Preenchimento incompleto: preço sem empresa e(ou) fonte do preço associados e(ou) validade do orçamento e(ou) modalidade de cálculo associados - B05.05",
IF(AND(L1285&lt;&gt;"",OR(K1285="",I1285="",M1285="",O1285="")),"Preenchimento incompleto: fonte do preço sem empresa e(ou) preço associados e(ou) validade do orçamento e(ou) modalidade de cálculo associados - B06.01",
IF(AND(L1286&lt;&gt;"",OR(K1286="",I1286="",M1286="",O1285="")),"Preenchimento incompleto: fonte do preço sem empresa e(ou) preço associados e(ou) validade do orçamento e(ou) modalidade de cálculo associados - B06.02",
IF(AND(L1287&lt;&gt;"",OR(K1287="",I1287="",M1287="",O1285="")),"Preenchimento incompleto: fonte do preço sem empresa e(ou) preço associados e(ou) validade do orçamento e(ou) modalidade de cálculo associados - B06.03",
IF(AND(L1288&lt;&gt;"",OR(K1288="",I1288="",M1288="",O1285="")),"Preenchimento incompleto: fonte do preço sem empresa e(ou) preço associados e(ou) validade do orçamento e(ou) modalidade de cálculo associados - B06.04",
IF(AND(L1289&lt;&gt;"",OR(K1289="",I1289="",M1289="",O1285="")),"Preenchimento incompleto: fonte do preço sem empresa e(ou) preço associados e(ou) validade do orçamento e(ou) modalidade de cálculo associados - B06.05",
IF(AND(M1285&lt;&gt;"",OR(K1285="",I1285="",L1285="",O1285="")),"Preenchimento incompleto: validade do orçamento sem empresa e(ou) preço associados e(ou) fonte do preço e(ou) modalidade de cálculo associados - B07.01",
IF(AND(M1286&lt;&gt;"",OR(K1286="",I1286="",L1286="",O1285="")),"Preenchimento incompleto: validade do orçamento sem empresa e(ou) preço associados e(ou) fonte do preço e(ou) modalidade de cálculo associados - B07.02",
IF(AND(M1287&lt;&gt;"",OR(K1287="",I1287="",L1287="",O1285="")),"Preenchimento incompleto: validade do orçamento sem empresa e(ou) preço associados e(ou) fonte do preço e(ou) modalidade de cálculo associados - B07.03",
IF(AND(M1288&lt;&gt;"",OR(K1288="",I1288="",L1288="",O1285="")),"Preenchimento incompleto: validade do orçamento sem empresa e(ou) preço associados e(ou) fonte do preço e(ou) modalidade de cálculo associados - B07.04",
IF(AND(M1289&lt;&gt;"",OR(K1289="",I1289="",L1289="",O1285="")),"Preenchimento incompleto: validade do orçamento sem empresa e(ou) preço associados e(ou) fonte do preço e(ou) modalidade de cálculo associados - B07.05",
IF(O1285="","Preenchimento incompleto: modalidade de cálculo não informada - B08.01",
IF(V1285="Erro: há repetição de empresa de mídia especializada para o item sendo precificado - B09.01a05","Erro: há repetição de empresa de mídia especializada para o item sendo precificado - B09.01a05",
IF(W1285="Erro: há repetição de empresa de orçamento de empresa para o item sendo precificado - B10.01a05","Erro: há repetição de empresa de orçamento de empresa para o item sendo precificado - B10.01a05",
IF(X1285="Erro: a fonte de preços informada é incompatível com compras governamentais - B11.01a05","Erro: a fonte de preços informada é incompatível com compras governamentais - B11.01a05",
IF(Y1285="Erro: a fonte de preços informada é incompatível com compras governamentais - B12.01a05","Erro: a fonte de preços informada é incompatível com compras governamentais - B12.01a05",
IF(Z1285="Erro: há linhas sendo puladas - B13.01a04","Erro: há linhas sendo puladas - B13.01a04",
IF(AA1285="Erro: há linhas sendo puladas - B14.01a05","Erro: há linhas sendo puladas - B14.01a05",
IF(AB1285="Erro: há linhas sendo puladas - B15.01a05","Erro: há linhas sendo puladas - B15.01a05",
IF(AC1285="Erro: há linhas sendo puladas - B16.01a05","Erro: há linhas sendo puladas - B16.01a05",
IF(AND(P1285&lt;&gt;"",P1285=0),"Preenchimento incompleto: número de propostas válidas igual a zero - B17.01",
"Preenchimento correto"))))))))))))))))))))))))))))))))))</f>
        <v/>
      </c>
      <c r="U1285" s="23"/>
      <c r="V1285" s="121" t="str">
        <f t="shared" ref="V1285" si="4573" xml:space="preserve">
IF(COUNTIFS(I1285:I1289,I1285,L1285:L1289,"=Mídia especializada")&gt;1,"Erro: há repetição de empresa de mídia especializada para o item sendo precificado - B09.01a05",
IF(COUNTIFS(I1285:I1289,I1286,L1285:L1289,"=Mídia especializada")&gt;1,"Erro: há repetição de empresa de mídia especializada para o item sendo precificado - B09.01a05",
IF(COUNTIFS(I1285:I1289,I1287,L1285:L1289,"=Mídia especializada")&gt;1,"Erro: há repetição de empresa de mídia especializada para o item sendo precificado - B09.01a05",
IF(COUNTIFS(I1285:I1289,I1288,L1285:L1289,"=Mídia especializada")&gt;1,"Erro: há repetição de empresa de mídia especializada para o item sendo precificado - B09.01a05",
IF(COUNTIFS(I1285:I1289,I1289,L1285:L1289,"=Mídia especializada")&gt;1,"Erro: há repetição de empresa de mídia especializada para o item sendo precificado - B09.01a05",
"***")))))</f>
        <v>***</v>
      </c>
      <c r="W1285" s="119" t="str">
        <f t="shared" ref="W1285" si="4574" xml:space="preserve">
IF(COUNTIFS(I1285:I1289,I1285,L1285:L1289,"=Orçamento de empresa")&gt;1,"Erro: há repetição de empresa de orçamento de empresa para o item sendo precificado - B10.01a05",
IF(COUNTIFS(I1285:I1289,I1286,L1285:L1289,"=Orçamento de empresa")&gt;1,"Erro: há repetição de empresa de orçamento de empresa para o item sendo precificado - B10.01a05",
IF(COUNTIFS(I1285:I1289,I1287,L1285:L1289,"=Orçamento de empresa")&gt;1,"Erro: há repetição de empresa de orçamento de empresa para o item sendo precificado - B10.01a05",
IF(COUNTIFS(I1285:I1289,I1288,L1285:L1289,"=Orçamento de empresa")&gt;1,"Erro: há repetição de empresa de orçamento de empresa para o item sendo precificado - B10.01a05",
IF(COUNTIFS(I1285:I1289,I1289,L1285:L1289,"=Orçamento de empresa")&gt;1,"Erro: há repetição de empresa de orçamento de empresa para o item sendo precificado - B10.01a05",
"***")))))</f>
        <v>***</v>
      </c>
      <c r="X1285" s="119" t="str">
        <f t="shared" ref="X1285" si="4575" xml:space="preserve">
IF(AND(I1285="Compras governamentais",K1285&lt;&gt;"",L1285="Orçamento de empresa"),"Erro: a fonte de preços informada é incompatível com compras governamentais - B11.01a05",
IF(AND(I1286="Compras governamentais",K1286&lt;&gt;"",L1286="Orçamento de empresa"),"Erro: a fonte de preços informada é incompatível com compras governamentais - B11.01a05",
IF(AND(I1287="Compras governamentais",K1287&lt;&gt;"",L1287="Orçamento de empresa"),"Erro: a fonte de preços informada é incompatível com compras governamentais - B11.01a05",
IF(AND(I1288="Compras governamentais",K1288&lt;&gt;"",L1288="Orçamento de empresa"),"Erro: a fonte de preços informada é incompatível com compras governamentais - B11.01a05",
IF(AND(I1289="Compras governamentais",K1289&lt;&gt;"",L1289="Orçamento de empresa"),"Erro: a fonte de preços informada é incompatível com compras governamentais - B11.01a05",
"***")))))</f>
        <v>***</v>
      </c>
      <c r="Y1285" s="119" t="str">
        <f t="shared" ref="Y1285" si="4576" xml:space="preserve">
IF(AND(I1285="Compras governamentais",K1285&lt;&gt;"",L1285="Mídia especializada"),"Erro: a fonte de preços informada é incompatível com compras governamentais - B12.01a05",
IF(AND(I1286="Compras governamentais",K1286&lt;&gt;"",L1286="Mídia especializada"),"Erro: a fonte de preços informada é incompatível com compras governamentais - B12.01a05",
IF(AND(I1287="Compras governamentais",K1287&lt;&gt;"",L1287="Mídia especializada"),"Erro: a fonte de preços informada é incompatível com compras governamentais - B12.01a05",
IF(AND(I1288="Compras governamentais",K1288&lt;&gt;"",L1288="Mídia especializada"),"Erro: a fonte de preços informada é incompatível com compras governamentais - B12.01a05",
IF(AND(I1289="Compras governamentais",K1289&lt;&gt;"",L1289="Mídia especializada"),"Erro: a fonte de preços informada é incompatível com compras governamentais - B12.01a05",
"***")))))</f>
        <v>***</v>
      </c>
      <c r="Z1285" s="119" t="str">
        <f t="shared" ref="Z1285" si="4577" xml:space="preserve">
IF(AND(I1286&lt;&gt;"",OR(I1285="")),"Erro: há linhas sendo puladas - B13.01a04",
IF(AND(I1287&lt;&gt;"",OR(I1285="",I1286="")),"Erro: há linhas sendo puladas - B13.01a04",
IF(AND(I1288&lt;&gt;"",OR(I1285="",I1286="",I1287="")),"Erro: há linhas sendo puladas - B13.01a04",
IF(AND(I1289&lt;&gt;"",OR(I1285="",I1286="",I1287="",I1288="")),"Erro: há linhas sendo puladas - B13.01a04",
"***"))))</f>
        <v>***</v>
      </c>
      <c r="AA1285" s="119" t="str">
        <f t="shared" ref="AA1285" si="4578" xml:space="preserve">
IF(AND(K1286&lt;&gt;"",OR(K1285="")),"Erro: há linhas sendo puladas - B14.01a05",
IF(AND(K1287&lt;&gt;"",OR(K1285="",K1286="")),"Erro: há linhas sendo puladas - B14.01a05",
IF(AND(K1288&lt;&gt;"",OR(K1285="",K1286="",K1287="")),"Erro: há linhas sendo puladas - B14.01a05",
IF(AND(K1289&lt;&gt;"",OR(K1285="",K1286="",K1287="",K1288="")),"Erro: há linhas sendo puladas - B14.01a05",
"***"))))</f>
        <v>***</v>
      </c>
      <c r="AB1285" s="119" t="str">
        <f t="shared" ref="AB1285" si="4579" xml:space="preserve">
IF(AND(L1286&lt;&gt;"",OR(L1285="")),"Erro: há linhas sendo puladas - B15.01a05",
IF(AND(L1287&lt;&gt;"",OR(L1285="",L1286="")),"Erro: há linhas sendo puladas - B15.01a05",
IF(AND(L1288&lt;&gt;"",OR(L1285="",L1286="",L1287="")),"Erro: há linhas sendo puladas - B15.01a05",
IF(AND(L1289&lt;&gt;"",OR(L1285="",L1286="",L1287="",L1288="")),"Erro: há linhas sendo puladas - B15.01a05",
"***"))))</f>
        <v>***</v>
      </c>
      <c r="AC1285" s="119" t="str">
        <f t="shared" ref="AC1285" si="4580" xml:space="preserve">
IF(AND(M1286&lt;&gt;"",OR(M1285="")),"Erro: há linhas sendo puladas - B16.01a05",
IF(AND(M1287&lt;&gt;"",OR(M1285="",M1286="")),"Erro: há linhas sendo puladas - B16.01a05",
IF(AND(M1288&lt;&gt;"",OR(M1285="",M1286="",M1287="")),"Erro: há linhas sendo puladas - B16.01a05",
IF(AND(M1289&lt;&gt;"",OR(M1285="",M1286="",M1287="",M1288="")),"Erro: há linhas sendo puladas - B16.01a05",
"***"))))</f>
        <v>***</v>
      </c>
      <c r="AD1285" s="131" t="str">
        <f t="shared" ref="AD1285" si="4581" xml:space="preserve">
IF(T1285&lt;&gt;"Preenchimento correto","",
IF(K1285="","",
IF(M1285="Não válido","",
K1285)))</f>
        <v/>
      </c>
    </row>
    <row r="1286" spans="1:30" ht="15" customHeight="1">
      <c r="A1286" s="226"/>
      <c r="B1286" s="216"/>
      <c r="C1286" s="217"/>
      <c r="D1286" s="218"/>
      <c r="E1286" s="219"/>
      <c r="F1286" s="220"/>
      <c r="G1286" s="221"/>
      <c r="H1286" s="35">
        <v>2</v>
      </c>
      <c r="I1286" s="172"/>
      <c r="J1286" s="36" t="str">
        <f xml:space="preserve">
IF(I1286="","",
VLOOKUP(I1286,'BD EMPRES'!$B$8:$C$507,2,FALSE))</f>
        <v/>
      </c>
      <c r="K1286" s="178"/>
      <c r="L1286" s="179"/>
      <c r="M1286" s="179"/>
      <c r="N1286" s="180"/>
      <c r="O1286" s="223"/>
      <c r="P1286" s="228"/>
      <c r="Q1286" s="230"/>
      <c r="R1286" s="232"/>
      <c r="S1286" s="234"/>
      <c r="T1286" s="236"/>
      <c r="U1286" s="23"/>
      <c r="V1286" s="122"/>
      <c r="W1286" s="118"/>
      <c r="X1286" s="118"/>
      <c r="Y1286" s="118"/>
      <c r="Z1286" s="118"/>
      <c r="AA1286" s="118"/>
      <c r="AB1286" s="118"/>
      <c r="AC1286" s="118"/>
      <c r="AD1286" s="132" t="str">
        <f t="shared" ref="AD1286" si="4582" xml:space="preserve">
IF(T1285&lt;&gt;"Preenchimento correto","",
IF(K1286="","",
IF(M1286="Não válido","",
K1286)))</f>
        <v/>
      </c>
    </row>
    <row r="1287" spans="1:30" ht="15" customHeight="1">
      <c r="A1287" s="226"/>
      <c r="B1287" s="216"/>
      <c r="C1287" s="217"/>
      <c r="D1287" s="218"/>
      <c r="E1287" s="219"/>
      <c r="F1287" s="220"/>
      <c r="G1287" s="221"/>
      <c r="H1287" s="35">
        <v>3</v>
      </c>
      <c r="I1287" s="172"/>
      <c r="J1287" s="36" t="str">
        <f xml:space="preserve">
IF(I1287="","",
VLOOKUP(I1287,'BD EMPRES'!$B$8:$C$507,2,FALSE))</f>
        <v/>
      </c>
      <c r="K1287" s="178"/>
      <c r="L1287" s="179"/>
      <c r="M1287" s="179"/>
      <c r="N1287" s="180"/>
      <c r="O1287" s="223"/>
      <c r="P1287" s="228"/>
      <c r="Q1287" s="230"/>
      <c r="R1287" s="232"/>
      <c r="S1287" s="234"/>
      <c r="T1287" s="236"/>
      <c r="U1287" s="23"/>
      <c r="V1287" s="122"/>
      <c r="W1287" s="118"/>
      <c r="X1287" s="118"/>
      <c r="Y1287" s="118"/>
      <c r="Z1287" s="118"/>
      <c r="AA1287" s="118"/>
      <c r="AB1287" s="118"/>
      <c r="AC1287" s="118"/>
      <c r="AD1287" s="132" t="str">
        <f t="shared" ref="AD1287" si="4583" xml:space="preserve">
IF(T1285&lt;&gt;"Preenchimento correto","",
IF(K1287="","",
IF(M1287="Não válido","",
K1287)))</f>
        <v/>
      </c>
    </row>
    <row r="1288" spans="1:30" ht="15" customHeight="1">
      <c r="A1288" s="226"/>
      <c r="B1288" s="216"/>
      <c r="C1288" s="217"/>
      <c r="D1288" s="218"/>
      <c r="E1288" s="219"/>
      <c r="F1288" s="220"/>
      <c r="G1288" s="221"/>
      <c r="H1288" s="35">
        <v>4</v>
      </c>
      <c r="I1288" s="172"/>
      <c r="J1288" s="36" t="str">
        <f xml:space="preserve">
IF(I1288="","",
VLOOKUP(I1288,'BD EMPRES'!$B$8:$C$507,2,FALSE))</f>
        <v/>
      </c>
      <c r="K1288" s="178"/>
      <c r="L1288" s="179"/>
      <c r="M1288" s="179"/>
      <c r="N1288" s="180"/>
      <c r="O1288" s="223"/>
      <c r="P1288" s="228"/>
      <c r="Q1288" s="230"/>
      <c r="R1288" s="232"/>
      <c r="S1288" s="234"/>
      <c r="T1288" s="236"/>
      <c r="U1288" s="23"/>
      <c r="V1288" s="122"/>
      <c r="W1288" s="118"/>
      <c r="X1288" s="118"/>
      <c r="Y1288" s="118"/>
      <c r="Z1288" s="118"/>
      <c r="AA1288" s="118"/>
      <c r="AB1288" s="118"/>
      <c r="AC1288" s="118"/>
      <c r="AD1288" s="132" t="str">
        <f t="shared" ref="AD1288" si="4584" xml:space="preserve">
IF(T1285&lt;&gt;"Preenchimento correto","",
IF(K1288="","",
IF(M1288="Não válido","",
K1288)))</f>
        <v/>
      </c>
    </row>
    <row r="1289" spans="1:30" ht="15" customHeight="1">
      <c r="A1289" s="238"/>
      <c r="B1289" s="216"/>
      <c r="C1289" s="217"/>
      <c r="D1289" s="218"/>
      <c r="E1289" s="219"/>
      <c r="F1289" s="220"/>
      <c r="G1289" s="221"/>
      <c r="H1289" s="49">
        <v>5</v>
      </c>
      <c r="I1289" s="172"/>
      <c r="J1289" s="50" t="str">
        <f xml:space="preserve">
IF(I1289="","",
VLOOKUP(I1289,'BD EMPRES'!$B$8:$C$507,2,FALSE))</f>
        <v/>
      </c>
      <c r="K1289" s="184"/>
      <c r="L1289" s="185"/>
      <c r="M1289" s="181"/>
      <c r="N1289" s="182"/>
      <c r="O1289" s="224"/>
      <c r="P1289" s="229"/>
      <c r="Q1289" s="231"/>
      <c r="R1289" s="233"/>
      <c r="S1289" s="235"/>
      <c r="T1289" s="236"/>
      <c r="U1289" s="23"/>
      <c r="V1289" s="133"/>
      <c r="W1289" s="134"/>
      <c r="X1289" s="134"/>
      <c r="Y1289" s="134"/>
      <c r="Z1289" s="134"/>
      <c r="AA1289" s="134"/>
      <c r="AB1289" s="134"/>
      <c r="AC1289" s="134"/>
      <c r="AD1289" s="135" t="str">
        <f t="shared" ref="AD1289" si="4585" xml:space="preserve">
IF(T1285&gt;"Preenchimento correto","",
IF(K1289="","",
IF(M1289="Não válido","",
K1289)))</f>
        <v/>
      </c>
    </row>
    <row r="1290" spans="1:30" ht="15" customHeight="1">
      <c r="A1290" s="225"/>
      <c r="B1290" s="216" t="str">
        <f>IF(OR('BD ITEM'!$Q268&lt;&gt;"Preenchimento correto"),"",'BD ITEM'!B268)</f>
        <v/>
      </c>
      <c r="C1290" s="217" t="str">
        <f>IF(OR('BD ITEM'!$Q268&lt;&gt;"Preenchimento correto"),"",'BD ITEM'!C268)</f>
        <v/>
      </c>
      <c r="D1290" s="218" t="str">
        <f>IF(OR('BD ITEM'!$Q268&lt;&gt;"Preenchimento correto"),"",'BD ITEM'!D268)</f>
        <v/>
      </c>
      <c r="E1290" s="219" t="str">
        <f>IF(OR('BD ITEM'!$Q268&lt;&gt;"Preenchimento correto"),"",'BD ITEM'!J268)</f>
        <v/>
      </c>
      <c r="F1290" s="220" t="str">
        <f>IF(OR('BD ITEM'!$Q268&lt;&gt;"Preenchimento correto"),"",'BD ITEM'!K268)</f>
        <v/>
      </c>
      <c r="G1290" s="221" t="str">
        <f>IF(OR('BD ITEM'!$Q268&lt;&gt;"Preenchimento correto"),"",'BD ITEM'!L268)</f>
        <v/>
      </c>
      <c r="H1290" s="39">
        <v>1</v>
      </c>
      <c r="I1290" s="173"/>
      <c r="J1290" s="34" t="str">
        <f xml:space="preserve">
IF(I1290="","",
VLOOKUP(I1290,'BD EMPRES'!$B$8:$C$507,2,FALSE))</f>
        <v/>
      </c>
      <c r="K1290" s="175"/>
      <c r="L1290" s="176"/>
      <c r="M1290" s="176"/>
      <c r="N1290" s="177"/>
      <c r="O1290" s="222"/>
      <c r="P1290" s="228" t="str">
        <f t="shared" ref="P1290" si="4586" xml:space="preserve">
IF(AND(K1290="",K1291="",K1292="",K1293="",K1294=""),"",
COUNTIFS(K1290:K1294,"&lt;&gt;""",M1290:M1294,"=Válido"))</f>
        <v/>
      </c>
      <c r="Q1290" s="230" t="str">
        <f t="shared" ref="Q1290" si="4587" xml:space="preserve">
IF(T1290&lt;&gt;"Preenchimento correto","",
IF(P1290=1,0,
IF(P1290=0,"",
IF(P1290="","",
ROUND(_xlfn.STDEV.S(AD1290:AD1294)/AVERAGE(AD1290:AD1294),4)))))</f>
        <v/>
      </c>
      <c r="R1290" s="232" t="str">
        <f t="shared" ref="R1290" si="4588" xml:space="preserve">
IF(T1290&lt;&gt;"Preenchimento correto","",
IF(P1290="","",
IF(P1290=0,"",
IF(O1290="","",
IF(O1290="Menor valor",MIN(AD1290:AD1294),
IF(AND(O1290="Tend. central",Q1290&lt;=0.25),ROUND(AVERAGE(AD1290:AD1294),2),
IF(AND(O1290="Tend. central",Q1290&gt;0.25),ROUND(MEDIAN(AD1290:AD1294),2))))))))</f>
        <v/>
      </c>
      <c r="S1290" s="234" t="str">
        <f t="shared" ref="S1290" si="4589" xml:space="preserve">
IF(T1290&lt;&gt;"Preenchimento correto","",
IF(O1290="","",
IF(P1290="","",
IF(P1290=0,"",
IF(OR(G1290="",R1290=""),"",
G1290*R1290)))))</f>
        <v/>
      </c>
      <c r="T1290" s="236" t="str">
        <f t="shared" ref="T1290" si="4590" xml:space="preserve">
IF(AND(A1290="",B1290="",I1290="",I1291="",I1292="",I1293="",I1294="",K1290="",K1291="",K1292="",K1293="",K1294="",L1290="",L1291="",L1292="",L1293="",L1294="",M1290="",M1291="",M1292="",M1293="",M1294="",O1290=""),"",
IF(A1290="","Preenchimento incompleto: falta informar o ID SEC - B01.01",
IF(AND(A1290&lt;&gt;"",B1290&lt;&gt;"",I1290="",I1291="",I1292="",I1293="",I1294="",K1290="",K1291="",K1292="",K1293="",K1294="",L1290="",L1291="",L1292="",L1293="",L1294="",M1290="",M1291="",M1292="",M1293="",M1294="",O1290=""),"Preenchimento incompleto: item sem nenhuma informação de empresa e preço e fonte de preço e validade do orçamento e modalidade de cálculo - B02.01",
IF(AND(B1290="",OR(I1290&lt;&gt;"",I1291&lt;&gt;"",I1292&lt;&gt;"",I1293&lt;&gt;"",I1294&lt;&gt;"",K1290&lt;&gt;"",K1291&lt;&gt;"",K1292&lt;&gt;"",K1293&lt;&gt;"",K1294&lt;&gt;"",L1290&lt;&gt;"",L1291&lt;&gt;"",L1292&lt;&gt;"",L1293&lt;&gt;"",L1294&lt;&gt;"",M1290&lt;&gt;"",M1291&lt;&gt;"",M1292&lt;&gt;"",M1293&lt;&gt;"",M1294&lt;&gt;"",O1290&lt;&gt;"")),"Erro: há empresa(s) e/ou preço(s) e/ou fonte(s) de preço e/ou validade(s) do orçamento e/ou modalidade de cálculo informados para item inexistente - B03.01",
IF(AND(I1290&lt;&gt;"",OR(K1290="",L1290="",M1290="",O1290="")),"Preenchimento incompleto: empresa sem preço e(ou) fonte de preço e(ou) validade do orçamento e(ou) modalidade de cálculo associados - B04.01",
IF(AND(I1291&lt;&gt;"",OR(K1291="",L1291="",M1291="",O1290="")),"Preenchimento incompleto: empresa sem preço e(ou) fonte de preço e(ou) validade do orçamento e(ou) modalidade de cálculo associados - B04.02",
IF(AND(I1292&lt;&gt;"",OR(K1292="",L1292="",M1292="",O1290="")),"Preenchimento incompleto: empresa sem preço e(ou) fonte de preço e(ou) validade do orçamento e(ou) modalidade de cálculo associados - B04.03",
IF(AND(I1293&lt;&gt;"",OR(K1293="",L1293="",M1293="",O1290="")),"Preenchimento incompleto: empresa sem preço e(ou) fonte de preço e(ou) validade do orçamento e(ou) modalidade de cálculo associados - B04.04",
IF(AND(I1294&lt;&gt;"",OR(K1294="",L1294="",M1294="",O1290="")),"Preenchimento incompleto: empresa sem preço e(ou) fonte de preço e(ou) validade do orçamento e(ou) modalidade de cálculo associados - B04.05",
IF(AND(K1290&lt;&gt;"",OR(I1290="",L1290="",M1290="",O1290="")),"Preenchimento incompleto: preço sem empresa e(ou) fonte do preço associados e(ou) validade do orçamento e(ou) modalidade de cálculo associados - B05.01",
IF(AND(K1291&lt;&gt;"",OR(I1291="",L1291="",M1291="",O1290="")),"Preenchimento incompleto: preço sem empresa e(ou) fonte do preço associados e(ou) validade do orçamento e(ou) modalidade de cálculo associados - B05.02",
IF(AND(K1292&lt;&gt;"",OR(I1292="",L1292="",M1292="",O1290="")),"Preenchimento incompleto: preço sem empresa e(ou) fonte do preço associados e(ou) validade do orçamento e(ou) modalidade de cálculo associados - B05.03",
IF(AND(K1293&lt;&gt;"",OR(I1293="",L1293="",M1293="",O1290="")),"Preenchimento incompleto: preço sem empresa e(ou) fonte do preço associados e(ou) validade do orçamento e(ou) modalidade de cálculo associados - B05.04",
IF(AND(K1294&lt;&gt;"",OR(I1294="",L1294="",M1294="",O1290="")),"Preenchimento incompleto: preço sem empresa e(ou) fonte do preço associados e(ou) validade do orçamento e(ou) modalidade de cálculo associados - B05.05",
IF(AND(L1290&lt;&gt;"",OR(K1290="",I1290="",M1290="",O1290="")),"Preenchimento incompleto: fonte do preço sem empresa e(ou) preço associados e(ou) validade do orçamento e(ou) modalidade de cálculo associados - B06.01",
IF(AND(L1291&lt;&gt;"",OR(K1291="",I1291="",M1291="",O1290="")),"Preenchimento incompleto: fonte do preço sem empresa e(ou) preço associados e(ou) validade do orçamento e(ou) modalidade de cálculo associados - B06.02",
IF(AND(L1292&lt;&gt;"",OR(K1292="",I1292="",M1292="",O1290="")),"Preenchimento incompleto: fonte do preço sem empresa e(ou) preço associados e(ou) validade do orçamento e(ou) modalidade de cálculo associados - B06.03",
IF(AND(L1293&lt;&gt;"",OR(K1293="",I1293="",M1293="",O1290="")),"Preenchimento incompleto: fonte do preço sem empresa e(ou) preço associados e(ou) validade do orçamento e(ou) modalidade de cálculo associados - B06.04",
IF(AND(L1294&lt;&gt;"",OR(K1294="",I1294="",M1294="",O1290="")),"Preenchimento incompleto: fonte do preço sem empresa e(ou) preço associados e(ou) validade do orçamento e(ou) modalidade de cálculo associados - B06.05",
IF(AND(M1290&lt;&gt;"",OR(K1290="",I1290="",L1290="",O1290="")),"Preenchimento incompleto: validade do orçamento sem empresa e(ou) preço associados e(ou) fonte do preço e(ou) modalidade de cálculo associados - B07.01",
IF(AND(M1291&lt;&gt;"",OR(K1291="",I1291="",L1291="",O1290="")),"Preenchimento incompleto: validade do orçamento sem empresa e(ou) preço associados e(ou) fonte do preço e(ou) modalidade de cálculo associados - B07.02",
IF(AND(M1292&lt;&gt;"",OR(K1292="",I1292="",L1292="",O1290="")),"Preenchimento incompleto: validade do orçamento sem empresa e(ou) preço associados e(ou) fonte do preço e(ou) modalidade de cálculo associados - B07.03",
IF(AND(M1293&lt;&gt;"",OR(K1293="",I1293="",L1293="",O1290="")),"Preenchimento incompleto: validade do orçamento sem empresa e(ou) preço associados e(ou) fonte do preço e(ou) modalidade de cálculo associados - B07.04",
IF(AND(M1294&lt;&gt;"",OR(K1294="",I1294="",L1294="",O1290="")),"Preenchimento incompleto: validade do orçamento sem empresa e(ou) preço associados e(ou) fonte do preço e(ou) modalidade de cálculo associados - B07.05",
IF(O1290="","Preenchimento incompleto: modalidade de cálculo não informada - B08.01",
IF(V1290="Erro: há repetição de empresa de mídia especializada para o item sendo precificado - B09.01a05","Erro: há repetição de empresa de mídia especializada para o item sendo precificado - B09.01a05",
IF(W1290="Erro: há repetição de empresa de orçamento de empresa para o item sendo precificado - B10.01a05","Erro: há repetição de empresa de orçamento de empresa para o item sendo precificado - B10.01a05",
IF(X1290="Erro: a fonte de preços informada é incompatível com compras governamentais - B11.01a05","Erro: a fonte de preços informada é incompatível com compras governamentais - B11.01a05",
IF(Y1290="Erro: a fonte de preços informada é incompatível com compras governamentais - B12.01a05","Erro: a fonte de preços informada é incompatível com compras governamentais - B12.01a05",
IF(Z1290="Erro: há linhas sendo puladas - B13.01a04","Erro: há linhas sendo puladas - B13.01a04",
IF(AA1290="Erro: há linhas sendo puladas - B14.01a05","Erro: há linhas sendo puladas - B14.01a05",
IF(AB1290="Erro: há linhas sendo puladas - B15.01a05","Erro: há linhas sendo puladas - B15.01a05",
IF(AC1290="Erro: há linhas sendo puladas - B16.01a05","Erro: há linhas sendo puladas - B16.01a05",
IF(AND(P1290&lt;&gt;"",P1290=0),"Preenchimento incompleto: número de propostas válidas igual a zero - B17.01",
"Preenchimento correto"))))))))))))))))))))))))))))))))))</f>
        <v/>
      </c>
      <c r="U1290" s="23"/>
      <c r="V1290" s="121" t="str">
        <f t="shared" ref="V1290" si="4591" xml:space="preserve">
IF(COUNTIFS(I1290:I1294,I1290,L1290:L1294,"=Mídia especializada")&gt;1,"Erro: há repetição de empresa de mídia especializada para o item sendo precificado - B09.01a05",
IF(COUNTIFS(I1290:I1294,I1291,L1290:L1294,"=Mídia especializada")&gt;1,"Erro: há repetição de empresa de mídia especializada para o item sendo precificado - B09.01a05",
IF(COUNTIFS(I1290:I1294,I1292,L1290:L1294,"=Mídia especializada")&gt;1,"Erro: há repetição de empresa de mídia especializada para o item sendo precificado - B09.01a05",
IF(COUNTIFS(I1290:I1294,I1293,L1290:L1294,"=Mídia especializada")&gt;1,"Erro: há repetição de empresa de mídia especializada para o item sendo precificado - B09.01a05",
IF(COUNTIFS(I1290:I1294,I1294,L1290:L1294,"=Mídia especializada")&gt;1,"Erro: há repetição de empresa de mídia especializada para o item sendo precificado - B09.01a05",
"***")))))</f>
        <v>***</v>
      </c>
      <c r="W1290" s="119" t="str">
        <f t="shared" ref="W1290" si="4592" xml:space="preserve">
IF(COUNTIFS(I1290:I1294,I1290,L1290:L1294,"=Orçamento de empresa")&gt;1,"Erro: há repetição de empresa de orçamento de empresa para o item sendo precificado - B10.01a05",
IF(COUNTIFS(I1290:I1294,I1291,L1290:L1294,"=Orçamento de empresa")&gt;1,"Erro: há repetição de empresa de orçamento de empresa para o item sendo precificado - B10.01a05",
IF(COUNTIFS(I1290:I1294,I1292,L1290:L1294,"=Orçamento de empresa")&gt;1,"Erro: há repetição de empresa de orçamento de empresa para o item sendo precificado - B10.01a05",
IF(COUNTIFS(I1290:I1294,I1293,L1290:L1294,"=Orçamento de empresa")&gt;1,"Erro: há repetição de empresa de orçamento de empresa para o item sendo precificado - B10.01a05",
IF(COUNTIFS(I1290:I1294,I1294,L1290:L1294,"=Orçamento de empresa")&gt;1,"Erro: há repetição de empresa de orçamento de empresa para o item sendo precificado - B10.01a05",
"***")))))</f>
        <v>***</v>
      </c>
      <c r="X1290" s="119" t="str">
        <f t="shared" ref="X1290" si="4593" xml:space="preserve">
IF(AND(I1290="Compras governamentais",K1290&lt;&gt;"",L1290="Orçamento de empresa"),"Erro: a fonte de preços informada é incompatível com compras governamentais - B11.01a05",
IF(AND(I1291="Compras governamentais",K1291&lt;&gt;"",L1291="Orçamento de empresa"),"Erro: a fonte de preços informada é incompatível com compras governamentais - B11.01a05",
IF(AND(I1292="Compras governamentais",K1292&lt;&gt;"",L1292="Orçamento de empresa"),"Erro: a fonte de preços informada é incompatível com compras governamentais - B11.01a05",
IF(AND(I1293="Compras governamentais",K1293&lt;&gt;"",L1293="Orçamento de empresa"),"Erro: a fonte de preços informada é incompatível com compras governamentais - B11.01a05",
IF(AND(I1294="Compras governamentais",K1294&lt;&gt;"",L1294="Orçamento de empresa"),"Erro: a fonte de preços informada é incompatível com compras governamentais - B11.01a05",
"***")))))</f>
        <v>***</v>
      </c>
      <c r="Y1290" s="119" t="str">
        <f t="shared" ref="Y1290" si="4594" xml:space="preserve">
IF(AND(I1290="Compras governamentais",K1290&lt;&gt;"",L1290="Mídia especializada"),"Erro: a fonte de preços informada é incompatível com compras governamentais - B12.01a05",
IF(AND(I1291="Compras governamentais",K1291&lt;&gt;"",L1291="Mídia especializada"),"Erro: a fonte de preços informada é incompatível com compras governamentais - B12.01a05",
IF(AND(I1292="Compras governamentais",K1292&lt;&gt;"",L1292="Mídia especializada"),"Erro: a fonte de preços informada é incompatível com compras governamentais - B12.01a05",
IF(AND(I1293="Compras governamentais",K1293&lt;&gt;"",L1293="Mídia especializada"),"Erro: a fonte de preços informada é incompatível com compras governamentais - B12.01a05",
IF(AND(I1294="Compras governamentais",K1294&lt;&gt;"",L1294="Mídia especializada"),"Erro: a fonte de preços informada é incompatível com compras governamentais - B12.01a05",
"***")))))</f>
        <v>***</v>
      </c>
      <c r="Z1290" s="119" t="str">
        <f t="shared" ref="Z1290" si="4595" xml:space="preserve">
IF(AND(I1291&lt;&gt;"",OR(I1290="")),"Erro: há linhas sendo puladas - B13.01a04",
IF(AND(I1292&lt;&gt;"",OR(I1290="",I1291="")),"Erro: há linhas sendo puladas - B13.01a04",
IF(AND(I1293&lt;&gt;"",OR(I1290="",I1291="",I1292="")),"Erro: há linhas sendo puladas - B13.01a04",
IF(AND(I1294&lt;&gt;"",OR(I1290="",I1291="",I1292="",I1293="")),"Erro: há linhas sendo puladas - B13.01a04",
"***"))))</f>
        <v>***</v>
      </c>
      <c r="AA1290" s="119" t="str">
        <f t="shared" ref="AA1290" si="4596" xml:space="preserve">
IF(AND(K1291&lt;&gt;"",OR(K1290="")),"Erro: há linhas sendo puladas - B14.01a05",
IF(AND(K1292&lt;&gt;"",OR(K1290="",K1291="")),"Erro: há linhas sendo puladas - B14.01a05",
IF(AND(K1293&lt;&gt;"",OR(K1290="",K1291="",K1292="")),"Erro: há linhas sendo puladas - B14.01a05",
IF(AND(K1294&lt;&gt;"",OR(K1290="",K1291="",K1292="",K1293="")),"Erro: há linhas sendo puladas - B14.01a05",
"***"))))</f>
        <v>***</v>
      </c>
      <c r="AB1290" s="119" t="str">
        <f t="shared" ref="AB1290" si="4597" xml:space="preserve">
IF(AND(L1291&lt;&gt;"",OR(L1290="")),"Erro: há linhas sendo puladas - B15.01a05",
IF(AND(L1292&lt;&gt;"",OR(L1290="",L1291="")),"Erro: há linhas sendo puladas - B15.01a05",
IF(AND(L1293&lt;&gt;"",OR(L1290="",L1291="",L1292="")),"Erro: há linhas sendo puladas - B15.01a05",
IF(AND(L1294&lt;&gt;"",OR(L1290="",L1291="",L1292="",L1293="")),"Erro: há linhas sendo puladas - B15.01a05",
"***"))))</f>
        <v>***</v>
      </c>
      <c r="AC1290" s="119" t="str">
        <f t="shared" ref="AC1290" si="4598" xml:space="preserve">
IF(AND(M1291&lt;&gt;"",OR(M1290="")),"Erro: há linhas sendo puladas - B16.01a05",
IF(AND(M1292&lt;&gt;"",OR(M1290="",M1291="")),"Erro: há linhas sendo puladas - B16.01a05",
IF(AND(M1293&lt;&gt;"",OR(M1290="",M1291="",M1292="")),"Erro: há linhas sendo puladas - B16.01a05",
IF(AND(M1294&lt;&gt;"",OR(M1290="",M1291="",M1292="",M1293="")),"Erro: há linhas sendo puladas - B16.01a05",
"***"))))</f>
        <v>***</v>
      </c>
      <c r="AD1290" s="131" t="str">
        <f t="shared" ref="AD1290" si="4599" xml:space="preserve">
IF(T1290&lt;&gt;"Preenchimento correto","",
IF(K1290="","",
IF(M1290="Não válido","",
K1290)))</f>
        <v/>
      </c>
    </row>
    <row r="1291" spans="1:30" ht="15" customHeight="1">
      <c r="A1291" s="226"/>
      <c r="B1291" s="216"/>
      <c r="C1291" s="217"/>
      <c r="D1291" s="218"/>
      <c r="E1291" s="219"/>
      <c r="F1291" s="220"/>
      <c r="G1291" s="221"/>
      <c r="H1291" s="35">
        <v>2</v>
      </c>
      <c r="I1291" s="172"/>
      <c r="J1291" s="36" t="str">
        <f xml:space="preserve">
IF(I1291="","",
VLOOKUP(I1291,'BD EMPRES'!$B$8:$C$507,2,FALSE))</f>
        <v/>
      </c>
      <c r="K1291" s="178"/>
      <c r="L1291" s="179"/>
      <c r="M1291" s="179"/>
      <c r="N1291" s="180"/>
      <c r="O1291" s="223"/>
      <c r="P1291" s="228"/>
      <c r="Q1291" s="230"/>
      <c r="R1291" s="232"/>
      <c r="S1291" s="234"/>
      <c r="T1291" s="236"/>
      <c r="U1291" s="23"/>
      <c r="V1291" s="122"/>
      <c r="W1291" s="118"/>
      <c r="X1291" s="118"/>
      <c r="Y1291" s="118"/>
      <c r="Z1291" s="118"/>
      <c r="AA1291" s="118"/>
      <c r="AB1291" s="118"/>
      <c r="AC1291" s="118"/>
      <c r="AD1291" s="132" t="str">
        <f t="shared" ref="AD1291" si="4600" xml:space="preserve">
IF(T1290&lt;&gt;"Preenchimento correto","",
IF(K1291="","",
IF(M1291="Não válido","",
K1291)))</f>
        <v/>
      </c>
    </row>
    <row r="1292" spans="1:30" ht="15" customHeight="1">
      <c r="A1292" s="226"/>
      <c r="B1292" s="216"/>
      <c r="C1292" s="217"/>
      <c r="D1292" s="218"/>
      <c r="E1292" s="219"/>
      <c r="F1292" s="220"/>
      <c r="G1292" s="221"/>
      <c r="H1292" s="35">
        <v>3</v>
      </c>
      <c r="I1292" s="172"/>
      <c r="J1292" s="36" t="str">
        <f xml:space="preserve">
IF(I1292="","",
VLOOKUP(I1292,'BD EMPRES'!$B$8:$C$507,2,FALSE))</f>
        <v/>
      </c>
      <c r="K1292" s="178"/>
      <c r="L1292" s="179"/>
      <c r="M1292" s="179"/>
      <c r="N1292" s="180"/>
      <c r="O1292" s="223"/>
      <c r="P1292" s="228"/>
      <c r="Q1292" s="230"/>
      <c r="R1292" s="232"/>
      <c r="S1292" s="234"/>
      <c r="T1292" s="236"/>
      <c r="U1292" s="23"/>
      <c r="V1292" s="122"/>
      <c r="W1292" s="118"/>
      <c r="X1292" s="118"/>
      <c r="Y1292" s="118"/>
      <c r="Z1292" s="118"/>
      <c r="AA1292" s="118"/>
      <c r="AB1292" s="118"/>
      <c r="AC1292" s="118"/>
      <c r="AD1292" s="132" t="str">
        <f t="shared" ref="AD1292" si="4601" xml:space="preserve">
IF(T1290&lt;&gt;"Preenchimento correto","",
IF(K1292="","",
IF(M1292="Não válido","",
K1292)))</f>
        <v/>
      </c>
    </row>
    <row r="1293" spans="1:30" ht="15" customHeight="1">
      <c r="A1293" s="226"/>
      <c r="B1293" s="216"/>
      <c r="C1293" s="217"/>
      <c r="D1293" s="218"/>
      <c r="E1293" s="219"/>
      <c r="F1293" s="220"/>
      <c r="G1293" s="221"/>
      <c r="H1293" s="35">
        <v>4</v>
      </c>
      <c r="I1293" s="172"/>
      <c r="J1293" s="36" t="str">
        <f xml:space="preserve">
IF(I1293="","",
VLOOKUP(I1293,'BD EMPRES'!$B$8:$C$507,2,FALSE))</f>
        <v/>
      </c>
      <c r="K1293" s="178"/>
      <c r="L1293" s="179"/>
      <c r="M1293" s="179"/>
      <c r="N1293" s="180"/>
      <c r="O1293" s="223"/>
      <c r="P1293" s="228"/>
      <c r="Q1293" s="230"/>
      <c r="R1293" s="232"/>
      <c r="S1293" s="234"/>
      <c r="T1293" s="236"/>
      <c r="U1293" s="23"/>
      <c r="V1293" s="122"/>
      <c r="W1293" s="118"/>
      <c r="X1293" s="118"/>
      <c r="Y1293" s="118"/>
      <c r="Z1293" s="118"/>
      <c r="AA1293" s="118"/>
      <c r="AB1293" s="118"/>
      <c r="AC1293" s="118"/>
      <c r="AD1293" s="132" t="str">
        <f t="shared" ref="AD1293" si="4602" xml:space="preserve">
IF(T1290&lt;&gt;"Preenchimento correto","",
IF(K1293="","",
IF(M1293="Não válido","",
K1293)))</f>
        <v/>
      </c>
    </row>
    <row r="1294" spans="1:30" ht="15" customHeight="1">
      <c r="A1294" s="227"/>
      <c r="B1294" s="216"/>
      <c r="C1294" s="217"/>
      <c r="D1294" s="218"/>
      <c r="E1294" s="219"/>
      <c r="F1294" s="220"/>
      <c r="G1294" s="221"/>
      <c r="H1294" s="49">
        <v>5</v>
      </c>
      <c r="I1294" s="172"/>
      <c r="J1294" s="50" t="str">
        <f xml:space="preserve">
IF(I1294="","",
VLOOKUP(I1294,'BD EMPRES'!$B$8:$C$507,2,FALSE))</f>
        <v/>
      </c>
      <c r="K1294" s="184"/>
      <c r="L1294" s="185"/>
      <c r="M1294" s="181"/>
      <c r="N1294" s="182"/>
      <c r="O1294" s="224"/>
      <c r="P1294" s="229"/>
      <c r="Q1294" s="231"/>
      <c r="R1294" s="233"/>
      <c r="S1294" s="235"/>
      <c r="T1294" s="236"/>
      <c r="U1294" s="23"/>
      <c r="V1294" s="133"/>
      <c r="W1294" s="134"/>
      <c r="X1294" s="134"/>
      <c r="Y1294" s="134"/>
      <c r="Z1294" s="134"/>
      <c r="AA1294" s="134"/>
      <c r="AB1294" s="134"/>
      <c r="AC1294" s="134"/>
      <c r="AD1294" s="135" t="str">
        <f t="shared" ref="AD1294" si="4603" xml:space="preserve">
IF(T1290&gt;"Preenchimento correto","",
IF(K1294="","",
IF(M1294="Não válido","",
K1294)))</f>
        <v/>
      </c>
    </row>
    <row r="1295" spans="1:30" ht="15" customHeight="1">
      <c r="A1295" s="237"/>
      <c r="B1295" s="216" t="str">
        <f>IF(OR('BD ITEM'!$Q269&lt;&gt;"Preenchimento correto"),"",'BD ITEM'!B269)</f>
        <v/>
      </c>
      <c r="C1295" s="217" t="str">
        <f>IF(OR('BD ITEM'!$Q269&lt;&gt;"Preenchimento correto"),"",'BD ITEM'!C269)</f>
        <v/>
      </c>
      <c r="D1295" s="218" t="str">
        <f>IF(OR('BD ITEM'!$Q269&lt;&gt;"Preenchimento correto"),"",'BD ITEM'!D269)</f>
        <v/>
      </c>
      <c r="E1295" s="219" t="str">
        <f>IF(OR('BD ITEM'!$Q269&lt;&gt;"Preenchimento correto"),"",'BD ITEM'!J269)</f>
        <v/>
      </c>
      <c r="F1295" s="220" t="str">
        <f>IF(OR('BD ITEM'!$Q269&lt;&gt;"Preenchimento correto"),"",'BD ITEM'!K269)</f>
        <v/>
      </c>
      <c r="G1295" s="221" t="str">
        <f>IF(OR('BD ITEM'!$Q269&lt;&gt;"Preenchimento correto"),"",'BD ITEM'!L269)</f>
        <v/>
      </c>
      <c r="H1295" s="39">
        <v>1</v>
      </c>
      <c r="I1295" s="173"/>
      <c r="J1295" s="34" t="str">
        <f xml:space="preserve">
IF(I1295="","",
VLOOKUP(I1295,'BD EMPRES'!$B$8:$C$507,2,FALSE))</f>
        <v/>
      </c>
      <c r="K1295" s="175"/>
      <c r="L1295" s="176"/>
      <c r="M1295" s="176"/>
      <c r="N1295" s="177"/>
      <c r="O1295" s="222"/>
      <c r="P1295" s="228" t="str">
        <f t="shared" ref="P1295" si="4604" xml:space="preserve">
IF(AND(K1295="",K1296="",K1297="",K1298="",K1299=""),"",
COUNTIFS(K1295:K1299,"&lt;&gt;""",M1295:M1299,"=Válido"))</f>
        <v/>
      </c>
      <c r="Q1295" s="230" t="str">
        <f t="shared" ref="Q1295" si="4605" xml:space="preserve">
IF(T1295&lt;&gt;"Preenchimento correto","",
IF(P1295=1,0,
IF(P1295=0,"",
IF(P1295="","",
ROUND(_xlfn.STDEV.S(AD1295:AD1299)/AVERAGE(AD1295:AD1299),4)))))</f>
        <v/>
      </c>
      <c r="R1295" s="232" t="str">
        <f t="shared" ref="R1295" si="4606" xml:space="preserve">
IF(T1295&lt;&gt;"Preenchimento correto","",
IF(P1295="","",
IF(P1295=0,"",
IF(O1295="","",
IF(O1295="Menor valor",MIN(AD1295:AD1299),
IF(AND(O1295="Tend. central",Q1295&lt;=0.25),ROUND(AVERAGE(AD1295:AD1299),2),
IF(AND(O1295="Tend. central",Q1295&gt;0.25),ROUND(MEDIAN(AD1295:AD1299),2))))))))</f>
        <v/>
      </c>
      <c r="S1295" s="234" t="str">
        <f t="shared" ref="S1295" si="4607" xml:space="preserve">
IF(T1295&lt;&gt;"Preenchimento correto","",
IF(O1295="","",
IF(P1295="","",
IF(P1295=0,"",
IF(OR(G1295="",R1295=""),"",
G1295*R1295)))))</f>
        <v/>
      </c>
      <c r="T1295" s="236" t="str">
        <f t="shared" ref="T1295" si="4608" xml:space="preserve">
IF(AND(A1295="",B1295="",I1295="",I1296="",I1297="",I1298="",I1299="",K1295="",K1296="",K1297="",K1298="",K1299="",L1295="",L1296="",L1297="",L1298="",L1299="",M1295="",M1296="",M1297="",M1298="",M1299="",O1295=""),"",
IF(A1295="","Preenchimento incompleto: falta informar o ID SEC - B01.01",
IF(AND(A1295&lt;&gt;"",B1295&lt;&gt;"",I1295="",I1296="",I1297="",I1298="",I1299="",K1295="",K1296="",K1297="",K1298="",K1299="",L1295="",L1296="",L1297="",L1298="",L1299="",M1295="",M1296="",M1297="",M1298="",M1299="",O1295=""),"Preenchimento incompleto: item sem nenhuma informação de empresa e preço e fonte de preço e validade do orçamento e modalidade de cálculo - B02.01",
IF(AND(B1295="",OR(I1295&lt;&gt;"",I1296&lt;&gt;"",I1297&lt;&gt;"",I1298&lt;&gt;"",I1299&lt;&gt;"",K1295&lt;&gt;"",K1296&lt;&gt;"",K1297&lt;&gt;"",K1298&lt;&gt;"",K1299&lt;&gt;"",L1295&lt;&gt;"",L1296&lt;&gt;"",L1297&lt;&gt;"",L1298&lt;&gt;"",L1299&lt;&gt;"",M1295&lt;&gt;"",M1296&lt;&gt;"",M1297&lt;&gt;"",M1298&lt;&gt;"",M1299&lt;&gt;"",O1295&lt;&gt;"")),"Erro: há empresa(s) e/ou preço(s) e/ou fonte(s) de preço e/ou validade(s) do orçamento e/ou modalidade de cálculo informados para item inexistente - B03.01",
IF(AND(I1295&lt;&gt;"",OR(K1295="",L1295="",M1295="",O1295="")),"Preenchimento incompleto: empresa sem preço e(ou) fonte de preço e(ou) validade do orçamento e(ou) modalidade de cálculo associados - B04.01",
IF(AND(I1296&lt;&gt;"",OR(K1296="",L1296="",M1296="",O1295="")),"Preenchimento incompleto: empresa sem preço e(ou) fonte de preço e(ou) validade do orçamento e(ou) modalidade de cálculo associados - B04.02",
IF(AND(I1297&lt;&gt;"",OR(K1297="",L1297="",M1297="",O1295="")),"Preenchimento incompleto: empresa sem preço e(ou) fonte de preço e(ou) validade do orçamento e(ou) modalidade de cálculo associados - B04.03",
IF(AND(I1298&lt;&gt;"",OR(K1298="",L1298="",M1298="",O1295="")),"Preenchimento incompleto: empresa sem preço e(ou) fonte de preço e(ou) validade do orçamento e(ou) modalidade de cálculo associados - B04.04",
IF(AND(I1299&lt;&gt;"",OR(K1299="",L1299="",M1299="",O1295="")),"Preenchimento incompleto: empresa sem preço e(ou) fonte de preço e(ou) validade do orçamento e(ou) modalidade de cálculo associados - B04.05",
IF(AND(K1295&lt;&gt;"",OR(I1295="",L1295="",M1295="",O1295="")),"Preenchimento incompleto: preço sem empresa e(ou) fonte do preço associados e(ou) validade do orçamento e(ou) modalidade de cálculo associados - B05.01",
IF(AND(K1296&lt;&gt;"",OR(I1296="",L1296="",M1296="",O1295="")),"Preenchimento incompleto: preço sem empresa e(ou) fonte do preço associados e(ou) validade do orçamento e(ou) modalidade de cálculo associados - B05.02",
IF(AND(K1297&lt;&gt;"",OR(I1297="",L1297="",M1297="",O1295="")),"Preenchimento incompleto: preço sem empresa e(ou) fonte do preço associados e(ou) validade do orçamento e(ou) modalidade de cálculo associados - B05.03",
IF(AND(K1298&lt;&gt;"",OR(I1298="",L1298="",M1298="",O1295="")),"Preenchimento incompleto: preço sem empresa e(ou) fonte do preço associados e(ou) validade do orçamento e(ou) modalidade de cálculo associados - B05.04",
IF(AND(K1299&lt;&gt;"",OR(I1299="",L1299="",M1299="",O1295="")),"Preenchimento incompleto: preço sem empresa e(ou) fonte do preço associados e(ou) validade do orçamento e(ou) modalidade de cálculo associados - B05.05",
IF(AND(L1295&lt;&gt;"",OR(K1295="",I1295="",M1295="",O1295="")),"Preenchimento incompleto: fonte do preço sem empresa e(ou) preço associados e(ou) validade do orçamento e(ou) modalidade de cálculo associados - B06.01",
IF(AND(L1296&lt;&gt;"",OR(K1296="",I1296="",M1296="",O1295="")),"Preenchimento incompleto: fonte do preço sem empresa e(ou) preço associados e(ou) validade do orçamento e(ou) modalidade de cálculo associados - B06.02",
IF(AND(L1297&lt;&gt;"",OR(K1297="",I1297="",M1297="",O1295="")),"Preenchimento incompleto: fonte do preço sem empresa e(ou) preço associados e(ou) validade do orçamento e(ou) modalidade de cálculo associados - B06.03",
IF(AND(L1298&lt;&gt;"",OR(K1298="",I1298="",M1298="",O1295="")),"Preenchimento incompleto: fonte do preço sem empresa e(ou) preço associados e(ou) validade do orçamento e(ou) modalidade de cálculo associados - B06.04",
IF(AND(L1299&lt;&gt;"",OR(K1299="",I1299="",M1299="",O1295="")),"Preenchimento incompleto: fonte do preço sem empresa e(ou) preço associados e(ou) validade do orçamento e(ou) modalidade de cálculo associados - B06.05",
IF(AND(M1295&lt;&gt;"",OR(K1295="",I1295="",L1295="",O1295="")),"Preenchimento incompleto: validade do orçamento sem empresa e(ou) preço associados e(ou) fonte do preço e(ou) modalidade de cálculo associados - B07.01",
IF(AND(M1296&lt;&gt;"",OR(K1296="",I1296="",L1296="",O1295="")),"Preenchimento incompleto: validade do orçamento sem empresa e(ou) preço associados e(ou) fonte do preço e(ou) modalidade de cálculo associados - B07.02",
IF(AND(M1297&lt;&gt;"",OR(K1297="",I1297="",L1297="",O1295="")),"Preenchimento incompleto: validade do orçamento sem empresa e(ou) preço associados e(ou) fonte do preço e(ou) modalidade de cálculo associados - B07.03",
IF(AND(M1298&lt;&gt;"",OR(K1298="",I1298="",L1298="",O1295="")),"Preenchimento incompleto: validade do orçamento sem empresa e(ou) preço associados e(ou) fonte do preço e(ou) modalidade de cálculo associados - B07.04",
IF(AND(M1299&lt;&gt;"",OR(K1299="",I1299="",L1299="",O1295="")),"Preenchimento incompleto: validade do orçamento sem empresa e(ou) preço associados e(ou) fonte do preço e(ou) modalidade de cálculo associados - B07.05",
IF(O1295="","Preenchimento incompleto: modalidade de cálculo não informada - B08.01",
IF(V1295="Erro: há repetição de empresa de mídia especializada para o item sendo precificado - B09.01a05","Erro: há repetição de empresa de mídia especializada para o item sendo precificado - B09.01a05",
IF(W1295="Erro: há repetição de empresa de orçamento de empresa para o item sendo precificado - B10.01a05","Erro: há repetição de empresa de orçamento de empresa para o item sendo precificado - B10.01a05",
IF(X1295="Erro: a fonte de preços informada é incompatível com compras governamentais - B11.01a05","Erro: a fonte de preços informada é incompatível com compras governamentais - B11.01a05",
IF(Y1295="Erro: a fonte de preços informada é incompatível com compras governamentais - B12.01a05","Erro: a fonte de preços informada é incompatível com compras governamentais - B12.01a05",
IF(Z1295="Erro: há linhas sendo puladas - B13.01a04","Erro: há linhas sendo puladas - B13.01a04",
IF(AA1295="Erro: há linhas sendo puladas - B14.01a05","Erro: há linhas sendo puladas - B14.01a05",
IF(AB1295="Erro: há linhas sendo puladas - B15.01a05","Erro: há linhas sendo puladas - B15.01a05",
IF(AC1295="Erro: há linhas sendo puladas - B16.01a05","Erro: há linhas sendo puladas - B16.01a05",
IF(AND(P1295&lt;&gt;"",P1295=0),"Preenchimento incompleto: número de propostas válidas igual a zero - B17.01",
"Preenchimento correto"))))))))))))))))))))))))))))))))))</f>
        <v/>
      </c>
      <c r="U1295" s="23"/>
      <c r="V1295" s="121" t="str">
        <f t="shared" ref="V1295" si="4609" xml:space="preserve">
IF(COUNTIFS(I1295:I1299,I1295,L1295:L1299,"=Mídia especializada")&gt;1,"Erro: há repetição de empresa de mídia especializada para o item sendo precificado - B09.01a05",
IF(COUNTIFS(I1295:I1299,I1296,L1295:L1299,"=Mídia especializada")&gt;1,"Erro: há repetição de empresa de mídia especializada para o item sendo precificado - B09.01a05",
IF(COUNTIFS(I1295:I1299,I1297,L1295:L1299,"=Mídia especializada")&gt;1,"Erro: há repetição de empresa de mídia especializada para o item sendo precificado - B09.01a05",
IF(COUNTIFS(I1295:I1299,I1298,L1295:L1299,"=Mídia especializada")&gt;1,"Erro: há repetição de empresa de mídia especializada para o item sendo precificado - B09.01a05",
IF(COUNTIFS(I1295:I1299,I1299,L1295:L1299,"=Mídia especializada")&gt;1,"Erro: há repetição de empresa de mídia especializada para o item sendo precificado - B09.01a05",
"***")))))</f>
        <v>***</v>
      </c>
      <c r="W1295" s="119" t="str">
        <f t="shared" ref="W1295" si="4610" xml:space="preserve">
IF(COUNTIFS(I1295:I1299,I1295,L1295:L1299,"=Orçamento de empresa")&gt;1,"Erro: há repetição de empresa de orçamento de empresa para o item sendo precificado - B10.01a05",
IF(COUNTIFS(I1295:I1299,I1296,L1295:L1299,"=Orçamento de empresa")&gt;1,"Erro: há repetição de empresa de orçamento de empresa para o item sendo precificado - B10.01a05",
IF(COUNTIFS(I1295:I1299,I1297,L1295:L1299,"=Orçamento de empresa")&gt;1,"Erro: há repetição de empresa de orçamento de empresa para o item sendo precificado - B10.01a05",
IF(COUNTIFS(I1295:I1299,I1298,L1295:L1299,"=Orçamento de empresa")&gt;1,"Erro: há repetição de empresa de orçamento de empresa para o item sendo precificado - B10.01a05",
IF(COUNTIFS(I1295:I1299,I1299,L1295:L1299,"=Orçamento de empresa")&gt;1,"Erro: há repetição de empresa de orçamento de empresa para o item sendo precificado - B10.01a05",
"***")))))</f>
        <v>***</v>
      </c>
      <c r="X1295" s="119" t="str">
        <f t="shared" ref="X1295" si="4611" xml:space="preserve">
IF(AND(I1295="Compras governamentais",K1295&lt;&gt;"",L1295="Orçamento de empresa"),"Erro: a fonte de preços informada é incompatível com compras governamentais - B11.01a05",
IF(AND(I1296="Compras governamentais",K1296&lt;&gt;"",L1296="Orçamento de empresa"),"Erro: a fonte de preços informada é incompatível com compras governamentais - B11.01a05",
IF(AND(I1297="Compras governamentais",K1297&lt;&gt;"",L1297="Orçamento de empresa"),"Erro: a fonte de preços informada é incompatível com compras governamentais - B11.01a05",
IF(AND(I1298="Compras governamentais",K1298&lt;&gt;"",L1298="Orçamento de empresa"),"Erro: a fonte de preços informada é incompatível com compras governamentais - B11.01a05",
IF(AND(I1299="Compras governamentais",K1299&lt;&gt;"",L1299="Orçamento de empresa"),"Erro: a fonte de preços informada é incompatível com compras governamentais - B11.01a05",
"***")))))</f>
        <v>***</v>
      </c>
      <c r="Y1295" s="119" t="str">
        <f t="shared" ref="Y1295" si="4612" xml:space="preserve">
IF(AND(I1295="Compras governamentais",K1295&lt;&gt;"",L1295="Mídia especializada"),"Erro: a fonte de preços informada é incompatível com compras governamentais - B12.01a05",
IF(AND(I1296="Compras governamentais",K1296&lt;&gt;"",L1296="Mídia especializada"),"Erro: a fonte de preços informada é incompatível com compras governamentais - B12.01a05",
IF(AND(I1297="Compras governamentais",K1297&lt;&gt;"",L1297="Mídia especializada"),"Erro: a fonte de preços informada é incompatível com compras governamentais - B12.01a05",
IF(AND(I1298="Compras governamentais",K1298&lt;&gt;"",L1298="Mídia especializada"),"Erro: a fonte de preços informada é incompatível com compras governamentais - B12.01a05",
IF(AND(I1299="Compras governamentais",K1299&lt;&gt;"",L1299="Mídia especializada"),"Erro: a fonte de preços informada é incompatível com compras governamentais - B12.01a05",
"***")))))</f>
        <v>***</v>
      </c>
      <c r="Z1295" s="119" t="str">
        <f t="shared" ref="Z1295" si="4613" xml:space="preserve">
IF(AND(I1296&lt;&gt;"",OR(I1295="")),"Erro: há linhas sendo puladas - B13.01a04",
IF(AND(I1297&lt;&gt;"",OR(I1295="",I1296="")),"Erro: há linhas sendo puladas - B13.01a04",
IF(AND(I1298&lt;&gt;"",OR(I1295="",I1296="",I1297="")),"Erro: há linhas sendo puladas - B13.01a04",
IF(AND(I1299&lt;&gt;"",OR(I1295="",I1296="",I1297="",I1298="")),"Erro: há linhas sendo puladas - B13.01a04",
"***"))))</f>
        <v>***</v>
      </c>
      <c r="AA1295" s="119" t="str">
        <f t="shared" ref="AA1295" si="4614" xml:space="preserve">
IF(AND(K1296&lt;&gt;"",OR(K1295="")),"Erro: há linhas sendo puladas - B14.01a05",
IF(AND(K1297&lt;&gt;"",OR(K1295="",K1296="")),"Erro: há linhas sendo puladas - B14.01a05",
IF(AND(K1298&lt;&gt;"",OR(K1295="",K1296="",K1297="")),"Erro: há linhas sendo puladas - B14.01a05",
IF(AND(K1299&lt;&gt;"",OR(K1295="",K1296="",K1297="",K1298="")),"Erro: há linhas sendo puladas - B14.01a05",
"***"))))</f>
        <v>***</v>
      </c>
      <c r="AB1295" s="119" t="str">
        <f t="shared" ref="AB1295" si="4615" xml:space="preserve">
IF(AND(L1296&lt;&gt;"",OR(L1295="")),"Erro: há linhas sendo puladas - B15.01a05",
IF(AND(L1297&lt;&gt;"",OR(L1295="",L1296="")),"Erro: há linhas sendo puladas - B15.01a05",
IF(AND(L1298&lt;&gt;"",OR(L1295="",L1296="",L1297="")),"Erro: há linhas sendo puladas - B15.01a05",
IF(AND(L1299&lt;&gt;"",OR(L1295="",L1296="",L1297="",L1298="")),"Erro: há linhas sendo puladas - B15.01a05",
"***"))))</f>
        <v>***</v>
      </c>
      <c r="AC1295" s="119" t="str">
        <f t="shared" ref="AC1295" si="4616" xml:space="preserve">
IF(AND(M1296&lt;&gt;"",OR(M1295="")),"Erro: há linhas sendo puladas - B16.01a05",
IF(AND(M1297&lt;&gt;"",OR(M1295="",M1296="")),"Erro: há linhas sendo puladas - B16.01a05",
IF(AND(M1298&lt;&gt;"",OR(M1295="",M1296="",M1297="")),"Erro: há linhas sendo puladas - B16.01a05",
IF(AND(M1299&lt;&gt;"",OR(M1295="",M1296="",M1297="",M1298="")),"Erro: há linhas sendo puladas - B16.01a05",
"***"))))</f>
        <v>***</v>
      </c>
      <c r="AD1295" s="131" t="str">
        <f t="shared" ref="AD1295" si="4617" xml:space="preserve">
IF(T1295&lt;&gt;"Preenchimento correto","",
IF(K1295="","",
IF(M1295="Não válido","",
K1295)))</f>
        <v/>
      </c>
    </row>
    <row r="1296" spans="1:30" ht="15" customHeight="1">
      <c r="A1296" s="226"/>
      <c r="B1296" s="216"/>
      <c r="C1296" s="217"/>
      <c r="D1296" s="218"/>
      <c r="E1296" s="219"/>
      <c r="F1296" s="220"/>
      <c r="G1296" s="221"/>
      <c r="H1296" s="35">
        <v>2</v>
      </c>
      <c r="I1296" s="172"/>
      <c r="J1296" s="36" t="str">
        <f xml:space="preserve">
IF(I1296="","",
VLOOKUP(I1296,'BD EMPRES'!$B$8:$C$507,2,FALSE))</f>
        <v/>
      </c>
      <c r="K1296" s="178"/>
      <c r="L1296" s="179"/>
      <c r="M1296" s="179"/>
      <c r="N1296" s="180"/>
      <c r="O1296" s="223"/>
      <c r="P1296" s="228"/>
      <c r="Q1296" s="230"/>
      <c r="R1296" s="232"/>
      <c r="S1296" s="234"/>
      <c r="T1296" s="236"/>
      <c r="U1296" s="23"/>
      <c r="V1296" s="122"/>
      <c r="W1296" s="118"/>
      <c r="X1296" s="118"/>
      <c r="Y1296" s="118"/>
      <c r="Z1296" s="118"/>
      <c r="AA1296" s="118"/>
      <c r="AB1296" s="118"/>
      <c r="AC1296" s="118"/>
      <c r="AD1296" s="132" t="str">
        <f t="shared" ref="AD1296" si="4618" xml:space="preserve">
IF(T1295&lt;&gt;"Preenchimento correto","",
IF(K1296="","",
IF(M1296="Não válido","",
K1296)))</f>
        <v/>
      </c>
    </row>
    <row r="1297" spans="1:30" ht="15" customHeight="1">
      <c r="A1297" s="226"/>
      <c r="B1297" s="216"/>
      <c r="C1297" s="217"/>
      <c r="D1297" s="218"/>
      <c r="E1297" s="219"/>
      <c r="F1297" s="220"/>
      <c r="G1297" s="221"/>
      <c r="H1297" s="35">
        <v>3</v>
      </c>
      <c r="I1297" s="172"/>
      <c r="J1297" s="36" t="str">
        <f xml:space="preserve">
IF(I1297="","",
VLOOKUP(I1297,'BD EMPRES'!$B$8:$C$507,2,FALSE))</f>
        <v/>
      </c>
      <c r="K1297" s="178"/>
      <c r="L1297" s="179"/>
      <c r="M1297" s="179"/>
      <c r="N1297" s="180"/>
      <c r="O1297" s="223"/>
      <c r="P1297" s="228"/>
      <c r="Q1297" s="230"/>
      <c r="R1297" s="232"/>
      <c r="S1297" s="234"/>
      <c r="T1297" s="236"/>
      <c r="U1297" s="23"/>
      <c r="V1297" s="122"/>
      <c r="W1297" s="118"/>
      <c r="X1297" s="118"/>
      <c r="Y1297" s="118"/>
      <c r="Z1297" s="118"/>
      <c r="AA1297" s="118"/>
      <c r="AB1297" s="118"/>
      <c r="AC1297" s="118"/>
      <c r="AD1297" s="132" t="str">
        <f t="shared" ref="AD1297" si="4619" xml:space="preserve">
IF(T1295&lt;&gt;"Preenchimento correto","",
IF(K1297="","",
IF(M1297="Não válido","",
K1297)))</f>
        <v/>
      </c>
    </row>
    <row r="1298" spans="1:30" ht="15" customHeight="1">
      <c r="A1298" s="226"/>
      <c r="B1298" s="216"/>
      <c r="C1298" s="217"/>
      <c r="D1298" s="218"/>
      <c r="E1298" s="219"/>
      <c r="F1298" s="220"/>
      <c r="G1298" s="221"/>
      <c r="H1298" s="35">
        <v>4</v>
      </c>
      <c r="I1298" s="172"/>
      <c r="J1298" s="36" t="str">
        <f xml:space="preserve">
IF(I1298="","",
VLOOKUP(I1298,'BD EMPRES'!$B$8:$C$507,2,FALSE))</f>
        <v/>
      </c>
      <c r="K1298" s="178"/>
      <c r="L1298" s="179"/>
      <c r="M1298" s="179"/>
      <c r="N1298" s="180"/>
      <c r="O1298" s="223"/>
      <c r="P1298" s="228"/>
      <c r="Q1298" s="230"/>
      <c r="R1298" s="232"/>
      <c r="S1298" s="234"/>
      <c r="T1298" s="236"/>
      <c r="U1298" s="23"/>
      <c r="V1298" s="122"/>
      <c r="W1298" s="118"/>
      <c r="X1298" s="118"/>
      <c r="Y1298" s="118"/>
      <c r="Z1298" s="118"/>
      <c r="AA1298" s="118"/>
      <c r="AB1298" s="118"/>
      <c r="AC1298" s="118"/>
      <c r="AD1298" s="132" t="str">
        <f t="shared" ref="AD1298" si="4620" xml:space="preserve">
IF(T1295&lt;&gt;"Preenchimento correto","",
IF(K1298="","",
IF(M1298="Não válido","",
K1298)))</f>
        <v/>
      </c>
    </row>
    <row r="1299" spans="1:30" ht="15" customHeight="1">
      <c r="A1299" s="227"/>
      <c r="B1299" s="216"/>
      <c r="C1299" s="217"/>
      <c r="D1299" s="218"/>
      <c r="E1299" s="219"/>
      <c r="F1299" s="220"/>
      <c r="G1299" s="221"/>
      <c r="H1299" s="49">
        <v>5</v>
      </c>
      <c r="I1299" s="172"/>
      <c r="J1299" s="50" t="str">
        <f xml:space="preserve">
IF(I1299="","",
VLOOKUP(I1299,'BD EMPRES'!$B$8:$C$507,2,FALSE))</f>
        <v/>
      </c>
      <c r="K1299" s="184"/>
      <c r="L1299" s="185"/>
      <c r="M1299" s="181"/>
      <c r="N1299" s="182"/>
      <c r="O1299" s="224"/>
      <c r="P1299" s="229"/>
      <c r="Q1299" s="231"/>
      <c r="R1299" s="233"/>
      <c r="S1299" s="235"/>
      <c r="T1299" s="236"/>
      <c r="U1299" s="23"/>
      <c r="V1299" s="133"/>
      <c r="W1299" s="134"/>
      <c r="X1299" s="134"/>
      <c r="Y1299" s="134"/>
      <c r="Z1299" s="134"/>
      <c r="AA1299" s="134"/>
      <c r="AB1299" s="134"/>
      <c r="AC1299" s="134"/>
      <c r="AD1299" s="135" t="str">
        <f t="shared" ref="AD1299" si="4621" xml:space="preserve">
IF(T1295&gt;"Preenchimento correto","",
IF(K1299="","",
IF(M1299="Não válido","",
K1299)))</f>
        <v/>
      </c>
    </row>
    <row r="1300" spans="1:30" ht="15" customHeight="1">
      <c r="A1300" s="237"/>
      <c r="B1300" s="216" t="str">
        <f>IF(OR('BD ITEM'!$Q270&lt;&gt;"Preenchimento correto"),"",'BD ITEM'!B270)</f>
        <v/>
      </c>
      <c r="C1300" s="217" t="str">
        <f>IF(OR('BD ITEM'!$Q270&lt;&gt;"Preenchimento correto"),"",'BD ITEM'!C270)</f>
        <v/>
      </c>
      <c r="D1300" s="218" t="str">
        <f>IF(OR('BD ITEM'!$Q270&lt;&gt;"Preenchimento correto"),"",'BD ITEM'!D270)</f>
        <v/>
      </c>
      <c r="E1300" s="219" t="str">
        <f>IF(OR('BD ITEM'!$Q270&lt;&gt;"Preenchimento correto"),"",'BD ITEM'!J270)</f>
        <v/>
      </c>
      <c r="F1300" s="220" t="str">
        <f>IF(OR('BD ITEM'!$Q270&lt;&gt;"Preenchimento correto"),"",'BD ITEM'!K270)</f>
        <v/>
      </c>
      <c r="G1300" s="221" t="str">
        <f>IF(OR('BD ITEM'!$Q270&lt;&gt;"Preenchimento correto"),"",'BD ITEM'!L270)</f>
        <v/>
      </c>
      <c r="H1300" s="39">
        <v>1</v>
      </c>
      <c r="I1300" s="173"/>
      <c r="J1300" s="34" t="str">
        <f xml:space="preserve">
IF(I1300="","",
VLOOKUP(I1300,'BD EMPRES'!$B$8:$C$507,2,FALSE))</f>
        <v/>
      </c>
      <c r="K1300" s="175"/>
      <c r="L1300" s="176"/>
      <c r="M1300" s="176"/>
      <c r="N1300" s="177"/>
      <c r="O1300" s="222"/>
      <c r="P1300" s="228" t="str">
        <f t="shared" ref="P1300" si="4622" xml:space="preserve">
IF(AND(K1300="",K1301="",K1302="",K1303="",K1304=""),"",
COUNTIFS(K1300:K1304,"&lt;&gt;""",M1300:M1304,"=Válido"))</f>
        <v/>
      </c>
      <c r="Q1300" s="230" t="str">
        <f t="shared" ref="Q1300" si="4623" xml:space="preserve">
IF(T1300&lt;&gt;"Preenchimento correto","",
IF(P1300=1,0,
IF(P1300=0,"",
IF(P1300="","",
ROUND(_xlfn.STDEV.S(AD1300:AD1304)/AVERAGE(AD1300:AD1304),4)))))</f>
        <v/>
      </c>
      <c r="R1300" s="232" t="str">
        <f t="shared" ref="R1300" si="4624" xml:space="preserve">
IF(T1300&lt;&gt;"Preenchimento correto","",
IF(P1300="","",
IF(P1300=0,"",
IF(O1300="","",
IF(O1300="Menor valor",MIN(AD1300:AD1304),
IF(AND(O1300="Tend. central",Q1300&lt;=0.25),ROUND(AVERAGE(AD1300:AD1304),2),
IF(AND(O1300="Tend. central",Q1300&gt;0.25),ROUND(MEDIAN(AD1300:AD1304),2))))))))</f>
        <v/>
      </c>
      <c r="S1300" s="234" t="str">
        <f t="shared" ref="S1300" si="4625" xml:space="preserve">
IF(T1300&lt;&gt;"Preenchimento correto","",
IF(O1300="","",
IF(P1300="","",
IF(P1300=0,"",
IF(OR(G1300="",R1300=""),"",
G1300*R1300)))))</f>
        <v/>
      </c>
      <c r="T1300" s="236" t="str">
        <f t="shared" ref="T1300" si="4626" xml:space="preserve">
IF(AND(A1300="",B1300="",I1300="",I1301="",I1302="",I1303="",I1304="",K1300="",K1301="",K1302="",K1303="",K1304="",L1300="",L1301="",L1302="",L1303="",L1304="",M1300="",M1301="",M1302="",M1303="",M1304="",O1300=""),"",
IF(A1300="","Preenchimento incompleto: falta informar o ID SEC - B01.01",
IF(AND(A1300&lt;&gt;"",B1300&lt;&gt;"",I1300="",I1301="",I1302="",I1303="",I1304="",K1300="",K1301="",K1302="",K1303="",K1304="",L1300="",L1301="",L1302="",L1303="",L1304="",M1300="",M1301="",M1302="",M1303="",M1304="",O1300=""),"Preenchimento incompleto: item sem nenhuma informação de empresa e preço e fonte de preço e validade do orçamento e modalidade de cálculo - B02.01",
IF(AND(B1300="",OR(I1300&lt;&gt;"",I1301&lt;&gt;"",I1302&lt;&gt;"",I1303&lt;&gt;"",I1304&lt;&gt;"",K1300&lt;&gt;"",K1301&lt;&gt;"",K1302&lt;&gt;"",K1303&lt;&gt;"",K1304&lt;&gt;"",L1300&lt;&gt;"",L1301&lt;&gt;"",L1302&lt;&gt;"",L1303&lt;&gt;"",L1304&lt;&gt;"",M1300&lt;&gt;"",M1301&lt;&gt;"",M1302&lt;&gt;"",M1303&lt;&gt;"",M1304&lt;&gt;"",O1300&lt;&gt;"")),"Erro: há empresa(s) e/ou preço(s) e/ou fonte(s) de preço e/ou validade(s) do orçamento e/ou modalidade de cálculo informados para item inexistente - B03.01",
IF(AND(I1300&lt;&gt;"",OR(K1300="",L1300="",M1300="",O1300="")),"Preenchimento incompleto: empresa sem preço e(ou) fonte de preço e(ou) validade do orçamento e(ou) modalidade de cálculo associados - B04.01",
IF(AND(I1301&lt;&gt;"",OR(K1301="",L1301="",M1301="",O1300="")),"Preenchimento incompleto: empresa sem preço e(ou) fonte de preço e(ou) validade do orçamento e(ou) modalidade de cálculo associados - B04.02",
IF(AND(I1302&lt;&gt;"",OR(K1302="",L1302="",M1302="",O1300="")),"Preenchimento incompleto: empresa sem preço e(ou) fonte de preço e(ou) validade do orçamento e(ou) modalidade de cálculo associados - B04.03",
IF(AND(I1303&lt;&gt;"",OR(K1303="",L1303="",M1303="",O1300="")),"Preenchimento incompleto: empresa sem preço e(ou) fonte de preço e(ou) validade do orçamento e(ou) modalidade de cálculo associados - B04.04",
IF(AND(I1304&lt;&gt;"",OR(K1304="",L1304="",M1304="",O1300="")),"Preenchimento incompleto: empresa sem preço e(ou) fonte de preço e(ou) validade do orçamento e(ou) modalidade de cálculo associados - B04.05",
IF(AND(K1300&lt;&gt;"",OR(I1300="",L1300="",M1300="",O1300="")),"Preenchimento incompleto: preço sem empresa e(ou) fonte do preço associados e(ou) validade do orçamento e(ou) modalidade de cálculo associados - B05.01",
IF(AND(K1301&lt;&gt;"",OR(I1301="",L1301="",M1301="",O1300="")),"Preenchimento incompleto: preço sem empresa e(ou) fonte do preço associados e(ou) validade do orçamento e(ou) modalidade de cálculo associados - B05.02",
IF(AND(K1302&lt;&gt;"",OR(I1302="",L1302="",M1302="",O1300="")),"Preenchimento incompleto: preço sem empresa e(ou) fonte do preço associados e(ou) validade do orçamento e(ou) modalidade de cálculo associados - B05.03",
IF(AND(K1303&lt;&gt;"",OR(I1303="",L1303="",M1303="",O1300="")),"Preenchimento incompleto: preço sem empresa e(ou) fonte do preço associados e(ou) validade do orçamento e(ou) modalidade de cálculo associados - B05.04",
IF(AND(K1304&lt;&gt;"",OR(I1304="",L1304="",M1304="",O1300="")),"Preenchimento incompleto: preço sem empresa e(ou) fonte do preço associados e(ou) validade do orçamento e(ou) modalidade de cálculo associados - B05.05",
IF(AND(L1300&lt;&gt;"",OR(K1300="",I1300="",M1300="",O1300="")),"Preenchimento incompleto: fonte do preço sem empresa e(ou) preço associados e(ou) validade do orçamento e(ou) modalidade de cálculo associados - B06.01",
IF(AND(L1301&lt;&gt;"",OR(K1301="",I1301="",M1301="",O1300="")),"Preenchimento incompleto: fonte do preço sem empresa e(ou) preço associados e(ou) validade do orçamento e(ou) modalidade de cálculo associados - B06.02",
IF(AND(L1302&lt;&gt;"",OR(K1302="",I1302="",M1302="",O1300="")),"Preenchimento incompleto: fonte do preço sem empresa e(ou) preço associados e(ou) validade do orçamento e(ou) modalidade de cálculo associados - B06.03",
IF(AND(L1303&lt;&gt;"",OR(K1303="",I1303="",M1303="",O1300="")),"Preenchimento incompleto: fonte do preço sem empresa e(ou) preço associados e(ou) validade do orçamento e(ou) modalidade de cálculo associados - B06.04",
IF(AND(L1304&lt;&gt;"",OR(K1304="",I1304="",M1304="",O1300="")),"Preenchimento incompleto: fonte do preço sem empresa e(ou) preço associados e(ou) validade do orçamento e(ou) modalidade de cálculo associados - B06.05",
IF(AND(M1300&lt;&gt;"",OR(K1300="",I1300="",L1300="",O1300="")),"Preenchimento incompleto: validade do orçamento sem empresa e(ou) preço associados e(ou) fonte do preço e(ou) modalidade de cálculo associados - B07.01",
IF(AND(M1301&lt;&gt;"",OR(K1301="",I1301="",L1301="",O1300="")),"Preenchimento incompleto: validade do orçamento sem empresa e(ou) preço associados e(ou) fonte do preço e(ou) modalidade de cálculo associados - B07.02",
IF(AND(M1302&lt;&gt;"",OR(K1302="",I1302="",L1302="",O1300="")),"Preenchimento incompleto: validade do orçamento sem empresa e(ou) preço associados e(ou) fonte do preço e(ou) modalidade de cálculo associados - B07.03",
IF(AND(M1303&lt;&gt;"",OR(K1303="",I1303="",L1303="",O1300="")),"Preenchimento incompleto: validade do orçamento sem empresa e(ou) preço associados e(ou) fonte do preço e(ou) modalidade de cálculo associados - B07.04",
IF(AND(M1304&lt;&gt;"",OR(K1304="",I1304="",L1304="",O1300="")),"Preenchimento incompleto: validade do orçamento sem empresa e(ou) preço associados e(ou) fonte do preço e(ou) modalidade de cálculo associados - B07.05",
IF(O1300="","Preenchimento incompleto: modalidade de cálculo não informada - B08.01",
IF(V1300="Erro: há repetição de empresa de mídia especializada para o item sendo precificado - B09.01a05","Erro: há repetição de empresa de mídia especializada para o item sendo precificado - B09.01a05",
IF(W1300="Erro: há repetição de empresa de orçamento de empresa para o item sendo precificado - B10.01a05","Erro: há repetição de empresa de orçamento de empresa para o item sendo precificado - B10.01a05",
IF(X1300="Erro: a fonte de preços informada é incompatível com compras governamentais - B11.01a05","Erro: a fonte de preços informada é incompatível com compras governamentais - B11.01a05",
IF(Y1300="Erro: a fonte de preços informada é incompatível com compras governamentais - B12.01a05","Erro: a fonte de preços informada é incompatível com compras governamentais - B12.01a05",
IF(Z1300="Erro: há linhas sendo puladas - B13.01a04","Erro: há linhas sendo puladas - B13.01a04",
IF(AA1300="Erro: há linhas sendo puladas - B14.01a05","Erro: há linhas sendo puladas - B14.01a05",
IF(AB1300="Erro: há linhas sendo puladas - B15.01a05","Erro: há linhas sendo puladas - B15.01a05",
IF(AC1300="Erro: há linhas sendo puladas - B16.01a05","Erro: há linhas sendo puladas - B16.01a05",
IF(AND(P1300&lt;&gt;"",P1300=0),"Preenchimento incompleto: número de propostas válidas igual a zero - B17.01",
"Preenchimento correto"))))))))))))))))))))))))))))))))))</f>
        <v/>
      </c>
      <c r="U1300" s="23"/>
      <c r="V1300" s="121" t="str">
        <f t="shared" ref="V1300" si="4627" xml:space="preserve">
IF(COUNTIFS(I1300:I1304,I1300,L1300:L1304,"=Mídia especializada")&gt;1,"Erro: há repetição de empresa de mídia especializada para o item sendo precificado - B09.01a05",
IF(COUNTIFS(I1300:I1304,I1301,L1300:L1304,"=Mídia especializada")&gt;1,"Erro: há repetição de empresa de mídia especializada para o item sendo precificado - B09.01a05",
IF(COUNTIFS(I1300:I1304,I1302,L1300:L1304,"=Mídia especializada")&gt;1,"Erro: há repetição de empresa de mídia especializada para o item sendo precificado - B09.01a05",
IF(COUNTIFS(I1300:I1304,I1303,L1300:L1304,"=Mídia especializada")&gt;1,"Erro: há repetição de empresa de mídia especializada para o item sendo precificado - B09.01a05",
IF(COUNTIFS(I1300:I1304,I1304,L1300:L1304,"=Mídia especializada")&gt;1,"Erro: há repetição de empresa de mídia especializada para o item sendo precificado - B09.01a05",
"***")))))</f>
        <v>***</v>
      </c>
      <c r="W1300" s="119" t="str">
        <f t="shared" ref="W1300" si="4628" xml:space="preserve">
IF(COUNTIFS(I1300:I1304,I1300,L1300:L1304,"=Orçamento de empresa")&gt;1,"Erro: há repetição de empresa de orçamento de empresa para o item sendo precificado - B10.01a05",
IF(COUNTIFS(I1300:I1304,I1301,L1300:L1304,"=Orçamento de empresa")&gt;1,"Erro: há repetição de empresa de orçamento de empresa para o item sendo precificado - B10.01a05",
IF(COUNTIFS(I1300:I1304,I1302,L1300:L1304,"=Orçamento de empresa")&gt;1,"Erro: há repetição de empresa de orçamento de empresa para o item sendo precificado - B10.01a05",
IF(COUNTIFS(I1300:I1304,I1303,L1300:L1304,"=Orçamento de empresa")&gt;1,"Erro: há repetição de empresa de orçamento de empresa para o item sendo precificado - B10.01a05",
IF(COUNTIFS(I1300:I1304,I1304,L1300:L1304,"=Orçamento de empresa")&gt;1,"Erro: há repetição de empresa de orçamento de empresa para o item sendo precificado - B10.01a05",
"***")))))</f>
        <v>***</v>
      </c>
      <c r="X1300" s="119" t="str">
        <f t="shared" ref="X1300" si="4629" xml:space="preserve">
IF(AND(I1300="Compras governamentais",K1300&lt;&gt;"",L1300="Orçamento de empresa"),"Erro: a fonte de preços informada é incompatível com compras governamentais - B11.01a05",
IF(AND(I1301="Compras governamentais",K1301&lt;&gt;"",L1301="Orçamento de empresa"),"Erro: a fonte de preços informada é incompatível com compras governamentais - B11.01a05",
IF(AND(I1302="Compras governamentais",K1302&lt;&gt;"",L1302="Orçamento de empresa"),"Erro: a fonte de preços informada é incompatível com compras governamentais - B11.01a05",
IF(AND(I1303="Compras governamentais",K1303&lt;&gt;"",L1303="Orçamento de empresa"),"Erro: a fonte de preços informada é incompatível com compras governamentais - B11.01a05",
IF(AND(I1304="Compras governamentais",K1304&lt;&gt;"",L1304="Orçamento de empresa"),"Erro: a fonte de preços informada é incompatível com compras governamentais - B11.01a05",
"***")))))</f>
        <v>***</v>
      </c>
      <c r="Y1300" s="119" t="str">
        <f t="shared" ref="Y1300" si="4630" xml:space="preserve">
IF(AND(I1300="Compras governamentais",K1300&lt;&gt;"",L1300="Mídia especializada"),"Erro: a fonte de preços informada é incompatível com compras governamentais - B12.01a05",
IF(AND(I1301="Compras governamentais",K1301&lt;&gt;"",L1301="Mídia especializada"),"Erro: a fonte de preços informada é incompatível com compras governamentais - B12.01a05",
IF(AND(I1302="Compras governamentais",K1302&lt;&gt;"",L1302="Mídia especializada"),"Erro: a fonte de preços informada é incompatível com compras governamentais - B12.01a05",
IF(AND(I1303="Compras governamentais",K1303&lt;&gt;"",L1303="Mídia especializada"),"Erro: a fonte de preços informada é incompatível com compras governamentais - B12.01a05",
IF(AND(I1304="Compras governamentais",K1304&lt;&gt;"",L1304="Mídia especializada"),"Erro: a fonte de preços informada é incompatível com compras governamentais - B12.01a05",
"***")))))</f>
        <v>***</v>
      </c>
      <c r="Z1300" s="119" t="str">
        <f t="shared" ref="Z1300" si="4631" xml:space="preserve">
IF(AND(I1301&lt;&gt;"",OR(I1300="")),"Erro: há linhas sendo puladas - B13.01a04",
IF(AND(I1302&lt;&gt;"",OR(I1300="",I1301="")),"Erro: há linhas sendo puladas - B13.01a04",
IF(AND(I1303&lt;&gt;"",OR(I1300="",I1301="",I1302="")),"Erro: há linhas sendo puladas - B13.01a04",
IF(AND(I1304&lt;&gt;"",OR(I1300="",I1301="",I1302="",I1303="")),"Erro: há linhas sendo puladas - B13.01a04",
"***"))))</f>
        <v>***</v>
      </c>
      <c r="AA1300" s="119" t="str">
        <f t="shared" ref="AA1300" si="4632" xml:space="preserve">
IF(AND(K1301&lt;&gt;"",OR(K1300="")),"Erro: há linhas sendo puladas - B14.01a05",
IF(AND(K1302&lt;&gt;"",OR(K1300="",K1301="")),"Erro: há linhas sendo puladas - B14.01a05",
IF(AND(K1303&lt;&gt;"",OR(K1300="",K1301="",K1302="")),"Erro: há linhas sendo puladas - B14.01a05",
IF(AND(K1304&lt;&gt;"",OR(K1300="",K1301="",K1302="",K1303="")),"Erro: há linhas sendo puladas - B14.01a05",
"***"))))</f>
        <v>***</v>
      </c>
      <c r="AB1300" s="119" t="str">
        <f t="shared" ref="AB1300" si="4633" xml:space="preserve">
IF(AND(L1301&lt;&gt;"",OR(L1300="")),"Erro: há linhas sendo puladas - B15.01a05",
IF(AND(L1302&lt;&gt;"",OR(L1300="",L1301="")),"Erro: há linhas sendo puladas - B15.01a05",
IF(AND(L1303&lt;&gt;"",OR(L1300="",L1301="",L1302="")),"Erro: há linhas sendo puladas - B15.01a05",
IF(AND(L1304&lt;&gt;"",OR(L1300="",L1301="",L1302="",L1303="")),"Erro: há linhas sendo puladas - B15.01a05",
"***"))))</f>
        <v>***</v>
      </c>
      <c r="AC1300" s="119" t="str">
        <f t="shared" ref="AC1300" si="4634" xml:space="preserve">
IF(AND(M1301&lt;&gt;"",OR(M1300="")),"Erro: há linhas sendo puladas - B16.01a05",
IF(AND(M1302&lt;&gt;"",OR(M1300="",M1301="")),"Erro: há linhas sendo puladas - B16.01a05",
IF(AND(M1303&lt;&gt;"",OR(M1300="",M1301="",M1302="")),"Erro: há linhas sendo puladas - B16.01a05",
IF(AND(M1304&lt;&gt;"",OR(M1300="",M1301="",M1302="",M1303="")),"Erro: há linhas sendo puladas - B16.01a05",
"***"))))</f>
        <v>***</v>
      </c>
      <c r="AD1300" s="131" t="str">
        <f t="shared" ref="AD1300" si="4635" xml:space="preserve">
IF(T1300&lt;&gt;"Preenchimento correto","",
IF(K1300="","",
IF(M1300="Não válido","",
K1300)))</f>
        <v/>
      </c>
    </row>
    <row r="1301" spans="1:30" ht="15" customHeight="1">
      <c r="A1301" s="226"/>
      <c r="B1301" s="216"/>
      <c r="C1301" s="217"/>
      <c r="D1301" s="218"/>
      <c r="E1301" s="219"/>
      <c r="F1301" s="220"/>
      <c r="G1301" s="221"/>
      <c r="H1301" s="35">
        <v>2</v>
      </c>
      <c r="I1301" s="172"/>
      <c r="J1301" s="36" t="str">
        <f xml:space="preserve">
IF(I1301="","",
VLOOKUP(I1301,'BD EMPRES'!$B$8:$C$507,2,FALSE))</f>
        <v/>
      </c>
      <c r="K1301" s="178"/>
      <c r="L1301" s="179"/>
      <c r="M1301" s="179"/>
      <c r="N1301" s="180"/>
      <c r="O1301" s="223"/>
      <c r="P1301" s="228"/>
      <c r="Q1301" s="230"/>
      <c r="R1301" s="232"/>
      <c r="S1301" s="234"/>
      <c r="T1301" s="236"/>
      <c r="U1301" s="23"/>
      <c r="V1301" s="122"/>
      <c r="W1301" s="118"/>
      <c r="X1301" s="118"/>
      <c r="Y1301" s="118"/>
      <c r="Z1301" s="118"/>
      <c r="AA1301" s="118"/>
      <c r="AB1301" s="118"/>
      <c r="AC1301" s="118"/>
      <c r="AD1301" s="132" t="str">
        <f t="shared" ref="AD1301" si="4636" xml:space="preserve">
IF(T1300&lt;&gt;"Preenchimento correto","",
IF(K1301="","",
IF(M1301="Não válido","",
K1301)))</f>
        <v/>
      </c>
    </row>
    <row r="1302" spans="1:30" ht="15" customHeight="1">
      <c r="A1302" s="226"/>
      <c r="B1302" s="216"/>
      <c r="C1302" s="217"/>
      <c r="D1302" s="218"/>
      <c r="E1302" s="219"/>
      <c r="F1302" s="220"/>
      <c r="G1302" s="221"/>
      <c r="H1302" s="35">
        <v>3</v>
      </c>
      <c r="I1302" s="172"/>
      <c r="J1302" s="36" t="str">
        <f xml:space="preserve">
IF(I1302="","",
VLOOKUP(I1302,'BD EMPRES'!$B$8:$C$507,2,FALSE))</f>
        <v/>
      </c>
      <c r="K1302" s="178"/>
      <c r="L1302" s="179"/>
      <c r="M1302" s="179"/>
      <c r="N1302" s="180"/>
      <c r="O1302" s="223"/>
      <c r="P1302" s="228"/>
      <c r="Q1302" s="230"/>
      <c r="R1302" s="232"/>
      <c r="S1302" s="234"/>
      <c r="T1302" s="236"/>
      <c r="U1302" s="23"/>
      <c r="V1302" s="122"/>
      <c r="W1302" s="118"/>
      <c r="X1302" s="118"/>
      <c r="Y1302" s="118"/>
      <c r="Z1302" s="118"/>
      <c r="AA1302" s="118"/>
      <c r="AB1302" s="118"/>
      <c r="AC1302" s="118"/>
      <c r="AD1302" s="132" t="str">
        <f t="shared" ref="AD1302" si="4637" xml:space="preserve">
IF(T1300&lt;&gt;"Preenchimento correto","",
IF(K1302="","",
IF(M1302="Não válido","",
K1302)))</f>
        <v/>
      </c>
    </row>
    <row r="1303" spans="1:30" ht="15" customHeight="1">
      <c r="A1303" s="226"/>
      <c r="B1303" s="216"/>
      <c r="C1303" s="217"/>
      <c r="D1303" s="218"/>
      <c r="E1303" s="219"/>
      <c r="F1303" s="220"/>
      <c r="G1303" s="221"/>
      <c r="H1303" s="35">
        <v>4</v>
      </c>
      <c r="I1303" s="172"/>
      <c r="J1303" s="36" t="str">
        <f xml:space="preserve">
IF(I1303="","",
VLOOKUP(I1303,'BD EMPRES'!$B$8:$C$507,2,FALSE))</f>
        <v/>
      </c>
      <c r="K1303" s="178"/>
      <c r="L1303" s="179"/>
      <c r="M1303" s="179"/>
      <c r="N1303" s="180"/>
      <c r="O1303" s="223"/>
      <c r="P1303" s="228"/>
      <c r="Q1303" s="230"/>
      <c r="R1303" s="232"/>
      <c r="S1303" s="234"/>
      <c r="T1303" s="236"/>
      <c r="U1303" s="23"/>
      <c r="V1303" s="122"/>
      <c r="W1303" s="118"/>
      <c r="X1303" s="118"/>
      <c r="Y1303" s="118"/>
      <c r="Z1303" s="118"/>
      <c r="AA1303" s="118"/>
      <c r="AB1303" s="118"/>
      <c r="AC1303" s="118"/>
      <c r="AD1303" s="132" t="str">
        <f t="shared" ref="AD1303" si="4638" xml:space="preserve">
IF(T1300&lt;&gt;"Preenchimento correto","",
IF(K1303="","",
IF(M1303="Não válido","",
K1303)))</f>
        <v/>
      </c>
    </row>
    <row r="1304" spans="1:30" ht="15" customHeight="1">
      <c r="A1304" s="227"/>
      <c r="B1304" s="216"/>
      <c r="C1304" s="217"/>
      <c r="D1304" s="218"/>
      <c r="E1304" s="219"/>
      <c r="F1304" s="220"/>
      <c r="G1304" s="221"/>
      <c r="H1304" s="49">
        <v>5</v>
      </c>
      <c r="I1304" s="172"/>
      <c r="J1304" s="50" t="str">
        <f xml:space="preserve">
IF(I1304="","",
VLOOKUP(I1304,'BD EMPRES'!$B$8:$C$507,2,FALSE))</f>
        <v/>
      </c>
      <c r="K1304" s="184"/>
      <c r="L1304" s="185"/>
      <c r="M1304" s="181"/>
      <c r="N1304" s="182"/>
      <c r="O1304" s="224"/>
      <c r="P1304" s="229"/>
      <c r="Q1304" s="231"/>
      <c r="R1304" s="233"/>
      <c r="S1304" s="235"/>
      <c r="T1304" s="236"/>
      <c r="U1304" s="23"/>
      <c r="V1304" s="133"/>
      <c r="W1304" s="134"/>
      <c r="X1304" s="134"/>
      <c r="Y1304" s="134"/>
      <c r="Z1304" s="134"/>
      <c r="AA1304" s="134"/>
      <c r="AB1304" s="134"/>
      <c r="AC1304" s="134"/>
      <c r="AD1304" s="135" t="str">
        <f t="shared" ref="AD1304" si="4639" xml:space="preserve">
IF(T1300&gt;"Preenchimento correto","",
IF(K1304="","",
IF(M1304="Não válido","",
K1304)))</f>
        <v/>
      </c>
    </row>
    <row r="1305" spans="1:30" ht="15" customHeight="1">
      <c r="A1305" s="237"/>
      <c r="B1305" s="216" t="str">
        <f>IF(OR('BD ITEM'!$Q271&lt;&gt;"Preenchimento correto"),"",'BD ITEM'!B271)</f>
        <v/>
      </c>
      <c r="C1305" s="217" t="str">
        <f>IF(OR('BD ITEM'!$Q271&lt;&gt;"Preenchimento correto"),"",'BD ITEM'!C271)</f>
        <v/>
      </c>
      <c r="D1305" s="218" t="str">
        <f>IF(OR('BD ITEM'!$Q271&lt;&gt;"Preenchimento correto"),"",'BD ITEM'!D271)</f>
        <v/>
      </c>
      <c r="E1305" s="219" t="str">
        <f>IF(OR('BD ITEM'!$Q271&lt;&gt;"Preenchimento correto"),"",'BD ITEM'!J271)</f>
        <v/>
      </c>
      <c r="F1305" s="220" t="str">
        <f>IF(OR('BD ITEM'!$Q271&lt;&gt;"Preenchimento correto"),"",'BD ITEM'!K271)</f>
        <v/>
      </c>
      <c r="G1305" s="221" t="str">
        <f>IF(OR('BD ITEM'!$Q271&lt;&gt;"Preenchimento correto"),"",'BD ITEM'!L271)</f>
        <v/>
      </c>
      <c r="H1305" s="39">
        <v>1</v>
      </c>
      <c r="I1305" s="173"/>
      <c r="J1305" s="34" t="str">
        <f xml:space="preserve">
IF(I1305="","",
VLOOKUP(I1305,'BD EMPRES'!$B$8:$C$507,2,FALSE))</f>
        <v/>
      </c>
      <c r="K1305" s="175"/>
      <c r="L1305" s="176"/>
      <c r="M1305" s="176"/>
      <c r="N1305" s="177"/>
      <c r="O1305" s="222"/>
      <c r="P1305" s="228" t="str">
        <f t="shared" ref="P1305" si="4640" xml:space="preserve">
IF(AND(K1305="",K1306="",K1307="",K1308="",K1309=""),"",
COUNTIFS(K1305:K1309,"&lt;&gt;""",M1305:M1309,"=Válido"))</f>
        <v/>
      </c>
      <c r="Q1305" s="230" t="str">
        <f t="shared" ref="Q1305" si="4641" xml:space="preserve">
IF(T1305&lt;&gt;"Preenchimento correto","",
IF(P1305=1,0,
IF(P1305=0,"",
IF(P1305="","",
ROUND(_xlfn.STDEV.S(AD1305:AD1309)/AVERAGE(AD1305:AD1309),4)))))</f>
        <v/>
      </c>
      <c r="R1305" s="232" t="str">
        <f t="shared" ref="R1305" si="4642" xml:space="preserve">
IF(T1305&lt;&gt;"Preenchimento correto","",
IF(P1305="","",
IF(P1305=0,"",
IF(O1305="","",
IF(O1305="Menor valor",MIN(AD1305:AD1309),
IF(AND(O1305="Tend. central",Q1305&lt;=0.25),ROUND(AVERAGE(AD1305:AD1309),2),
IF(AND(O1305="Tend. central",Q1305&gt;0.25),ROUND(MEDIAN(AD1305:AD1309),2))))))))</f>
        <v/>
      </c>
      <c r="S1305" s="234" t="str">
        <f t="shared" ref="S1305" si="4643" xml:space="preserve">
IF(T1305&lt;&gt;"Preenchimento correto","",
IF(O1305="","",
IF(P1305="","",
IF(P1305=0,"",
IF(OR(G1305="",R1305=""),"",
G1305*R1305)))))</f>
        <v/>
      </c>
      <c r="T1305" s="236" t="str">
        <f t="shared" ref="T1305" si="4644" xml:space="preserve">
IF(AND(A1305="",B1305="",I1305="",I1306="",I1307="",I1308="",I1309="",K1305="",K1306="",K1307="",K1308="",K1309="",L1305="",L1306="",L1307="",L1308="",L1309="",M1305="",M1306="",M1307="",M1308="",M1309="",O1305=""),"",
IF(A1305="","Preenchimento incompleto: falta informar o ID SEC - B01.01",
IF(AND(A1305&lt;&gt;"",B1305&lt;&gt;"",I1305="",I1306="",I1307="",I1308="",I1309="",K1305="",K1306="",K1307="",K1308="",K1309="",L1305="",L1306="",L1307="",L1308="",L1309="",M1305="",M1306="",M1307="",M1308="",M1309="",O1305=""),"Preenchimento incompleto: item sem nenhuma informação de empresa e preço e fonte de preço e validade do orçamento e modalidade de cálculo - B02.01",
IF(AND(B1305="",OR(I1305&lt;&gt;"",I1306&lt;&gt;"",I1307&lt;&gt;"",I1308&lt;&gt;"",I1309&lt;&gt;"",K1305&lt;&gt;"",K1306&lt;&gt;"",K1307&lt;&gt;"",K1308&lt;&gt;"",K1309&lt;&gt;"",L1305&lt;&gt;"",L1306&lt;&gt;"",L1307&lt;&gt;"",L1308&lt;&gt;"",L1309&lt;&gt;"",M1305&lt;&gt;"",M1306&lt;&gt;"",M1307&lt;&gt;"",M1308&lt;&gt;"",M1309&lt;&gt;"",O1305&lt;&gt;"")),"Erro: há empresa(s) e/ou preço(s) e/ou fonte(s) de preço e/ou validade(s) do orçamento e/ou modalidade de cálculo informados para item inexistente - B03.01",
IF(AND(I1305&lt;&gt;"",OR(K1305="",L1305="",M1305="",O1305="")),"Preenchimento incompleto: empresa sem preço e(ou) fonte de preço e(ou) validade do orçamento e(ou) modalidade de cálculo associados - B04.01",
IF(AND(I1306&lt;&gt;"",OR(K1306="",L1306="",M1306="",O1305="")),"Preenchimento incompleto: empresa sem preço e(ou) fonte de preço e(ou) validade do orçamento e(ou) modalidade de cálculo associados - B04.02",
IF(AND(I1307&lt;&gt;"",OR(K1307="",L1307="",M1307="",O1305="")),"Preenchimento incompleto: empresa sem preço e(ou) fonte de preço e(ou) validade do orçamento e(ou) modalidade de cálculo associados - B04.03",
IF(AND(I1308&lt;&gt;"",OR(K1308="",L1308="",M1308="",O1305="")),"Preenchimento incompleto: empresa sem preço e(ou) fonte de preço e(ou) validade do orçamento e(ou) modalidade de cálculo associados - B04.04",
IF(AND(I1309&lt;&gt;"",OR(K1309="",L1309="",M1309="",O1305="")),"Preenchimento incompleto: empresa sem preço e(ou) fonte de preço e(ou) validade do orçamento e(ou) modalidade de cálculo associados - B04.05",
IF(AND(K1305&lt;&gt;"",OR(I1305="",L1305="",M1305="",O1305="")),"Preenchimento incompleto: preço sem empresa e(ou) fonte do preço associados e(ou) validade do orçamento e(ou) modalidade de cálculo associados - B05.01",
IF(AND(K1306&lt;&gt;"",OR(I1306="",L1306="",M1306="",O1305="")),"Preenchimento incompleto: preço sem empresa e(ou) fonte do preço associados e(ou) validade do orçamento e(ou) modalidade de cálculo associados - B05.02",
IF(AND(K1307&lt;&gt;"",OR(I1307="",L1307="",M1307="",O1305="")),"Preenchimento incompleto: preço sem empresa e(ou) fonte do preço associados e(ou) validade do orçamento e(ou) modalidade de cálculo associados - B05.03",
IF(AND(K1308&lt;&gt;"",OR(I1308="",L1308="",M1308="",O1305="")),"Preenchimento incompleto: preço sem empresa e(ou) fonte do preço associados e(ou) validade do orçamento e(ou) modalidade de cálculo associados - B05.04",
IF(AND(K1309&lt;&gt;"",OR(I1309="",L1309="",M1309="",O1305="")),"Preenchimento incompleto: preço sem empresa e(ou) fonte do preço associados e(ou) validade do orçamento e(ou) modalidade de cálculo associados - B05.05",
IF(AND(L1305&lt;&gt;"",OR(K1305="",I1305="",M1305="",O1305="")),"Preenchimento incompleto: fonte do preço sem empresa e(ou) preço associados e(ou) validade do orçamento e(ou) modalidade de cálculo associados - B06.01",
IF(AND(L1306&lt;&gt;"",OR(K1306="",I1306="",M1306="",O1305="")),"Preenchimento incompleto: fonte do preço sem empresa e(ou) preço associados e(ou) validade do orçamento e(ou) modalidade de cálculo associados - B06.02",
IF(AND(L1307&lt;&gt;"",OR(K1307="",I1307="",M1307="",O1305="")),"Preenchimento incompleto: fonte do preço sem empresa e(ou) preço associados e(ou) validade do orçamento e(ou) modalidade de cálculo associados - B06.03",
IF(AND(L1308&lt;&gt;"",OR(K1308="",I1308="",M1308="",O1305="")),"Preenchimento incompleto: fonte do preço sem empresa e(ou) preço associados e(ou) validade do orçamento e(ou) modalidade de cálculo associados - B06.04",
IF(AND(L1309&lt;&gt;"",OR(K1309="",I1309="",M1309="",O1305="")),"Preenchimento incompleto: fonte do preço sem empresa e(ou) preço associados e(ou) validade do orçamento e(ou) modalidade de cálculo associados - B06.05",
IF(AND(M1305&lt;&gt;"",OR(K1305="",I1305="",L1305="",O1305="")),"Preenchimento incompleto: validade do orçamento sem empresa e(ou) preço associados e(ou) fonte do preço e(ou) modalidade de cálculo associados - B07.01",
IF(AND(M1306&lt;&gt;"",OR(K1306="",I1306="",L1306="",O1305="")),"Preenchimento incompleto: validade do orçamento sem empresa e(ou) preço associados e(ou) fonte do preço e(ou) modalidade de cálculo associados - B07.02",
IF(AND(M1307&lt;&gt;"",OR(K1307="",I1307="",L1307="",O1305="")),"Preenchimento incompleto: validade do orçamento sem empresa e(ou) preço associados e(ou) fonte do preço e(ou) modalidade de cálculo associados - B07.03",
IF(AND(M1308&lt;&gt;"",OR(K1308="",I1308="",L1308="",O1305="")),"Preenchimento incompleto: validade do orçamento sem empresa e(ou) preço associados e(ou) fonte do preço e(ou) modalidade de cálculo associados - B07.04",
IF(AND(M1309&lt;&gt;"",OR(K1309="",I1309="",L1309="",O1305="")),"Preenchimento incompleto: validade do orçamento sem empresa e(ou) preço associados e(ou) fonte do preço e(ou) modalidade de cálculo associados - B07.05",
IF(O1305="","Preenchimento incompleto: modalidade de cálculo não informada - B08.01",
IF(V1305="Erro: há repetição de empresa de mídia especializada para o item sendo precificado - B09.01a05","Erro: há repetição de empresa de mídia especializada para o item sendo precificado - B09.01a05",
IF(W1305="Erro: há repetição de empresa de orçamento de empresa para o item sendo precificado - B10.01a05","Erro: há repetição de empresa de orçamento de empresa para o item sendo precificado - B10.01a05",
IF(X1305="Erro: a fonte de preços informada é incompatível com compras governamentais - B11.01a05","Erro: a fonte de preços informada é incompatível com compras governamentais - B11.01a05",
IF(Y1305="Erro: a fonte de preços informada é incompatível com compras governamentais - B12.01a05","Erro: a fonte de preços informada é incompatível com compras governamentais - B12.01a05",
IF(Z1305="Erro: há linhas sendo puladas - B13.01a04","Erro: há linhas sendo puladas - B13.01a04",
IF(AA1305="Erro: há linhas sendo puladas - B14.01a05","Erro: há linhas sendo puladas - B14.01a05",
IF(AB1305="Erro: há linhas sendo puladas - B15.01a05","Erro: há linhas sendo puladas - B15.01a05",
IF(AC1305="Erro: há linhas sendo puladas - B16.01a05","Erro: há linhas sendo puladas - B16.01a05",
IF(AND(P1305&lt;&gt;"",P1305=0),"Preenchimento incompleto: número de propostas válidas igual a zero - B17.01",
"Preenchimento correto"))))))))))))))))))))))))))))))))))</f>
        <v/>
      </c>
      <c r="U1305" s="23"/>
      <c r="V1305" s="121" t="str">
        <f t="shared" ref="V1305" si="4645" xml:space="preserve">
IF(COUNTIFS(I1305:I1309,I1305,L1305:L1309,"=Mídia especializada")&gt;1,"Erro: há repetição de empresa de mídia especializada para o item sendo precificado - B09.01a05",
IF(COUNTIFS(I1305:I1309,I1306,L1305:L1309,"=Mídia especializada")&gt;1,"Erro: há repetição de empresa de mídia especializada para o item sendo precificado - B09.01a05",
IF(COUNTIFS(I1305:I1309,I1307,L1305:L1309,"=Mídia especializada")&gt;1,"Erro: há repetição de empresa de mídia especializada para o item sendo precificado - B09.01a05",
IF(COUNTIFS(I1305:I1309,I1308,L1305:L1309,"=Mídia especializada")&gt;1,"Erro: há repetição de empresa de mídia especializada para o item sendo precificado - B09.01a05",
IF(COUNTIFS(I1305:I1309,I1309,L1305:L1309,"=Mídia especializada")&gt;1,"Erro: há repetição de empresa de mídia especializada para o item sendo precificado - B09.01a05",
"***")))))</f>
        <v>***</v>
      </c>
      <c r="W1305" s="119" t="str">
        <f t="shared" ref="W1305" si="4646" xml:space="preserve">
IF(COUNTIFS(I1305:I1309,I1305,L1305:L1309,"=Orçamento de empresa")&gt;1,"Erro: há repetição de empresa de orçamento de empresa para o item sendo precificado - B10.01a05",
IF(COUNTIFS(I1305:I1309,I1306,L1305:L1309,"=Orçamento de empresa")&gt;1,"Erro: há repetição de empresa de orçamento de empresa para o item sendo precificado - B10.01a05",
IF(COUNTIFS(I1305:I1309,I1307,L1305:L1309,"=Orçamento de empresa")&gt;1,"Erro: há repetição de empresa de orçamento de empresa para o item sendo precificado - B10.01a05",
IF(COUNTIFS(I1305:I1309,I1308,L1305:L1309,"=Orçamento de empresa")&gt;1,"Erro: há repetição de empresa de orçamento de empresa para o item sendo precificado - B10.01a05",
IF(COUNTIFS(I1305:I1309,I1309,L1305:L1309,"=Orçamento de empresa")&gt;1,"Erro: há repetição de empresa de orçamento de empresa para o item sendo precificado - B10.01a05",
"***")))))</f>
        <v>***</v>
      </c>
      <c r="X1305" s="119" t="str">
        <f t="shared" ref="X1305" si="4647" xml:space="preserve">
IF(AND(I1305="Compras governamentais",K1305&lt;&gt;"",L1305="Orçamento de empresa"),"Erro: a fonte de preços informada é incompatível com compras governamentais - B11.01a05",
IF(AND(I1306="Compras governamentais",K1306&lt;&gt;"",L1306="Orçamento de empresa"),"Erro: a fonte de preços informada é incompatível com compras governamentais - B11.01a05",
IF(AND(I1307="Compras governamentais",K1307&lt;&gt;"",L1307="Orçamento de empresa"),"Erro: a fonte de preços informada é incompatível com compras governamentais - B11.01a05",
IF(AND(I1308="Compras governamentais",K1308&lt;&gt;"",L1308="Orçamento de empresa"),"Erro: a fonte de preços informada é incompatível com compras governamentais - B11.01a05",
IF(AND(I1309="Compras governamentais",K1309&lt;&gt;"",L1309="Orçamento de empresa"),"Erro: a fonte de preços informada é incompatível com compras governamentais - B11.01a05",
"***")))))</f>
        <v>***</v>
      </c>
      <c r="Y1305" s="119" t="str">
        <f t="shared" ref="Y1305" si="4648" xml:space="preserve">
IF(AND(I1305="Compras governamentais",K1305&lt;&gt;"",L1305="Mídia especializada"),"Erro: a fonte de preços informada é incompatível com compras governamentais - B12.01a05",
IF(AND(I1306="Compras governamentais",K1306&lt;&gt;"",L1306="Mídia especializada"),"Erro: a fonte de preços informada é incompatível com compras governamentais - B12.01a05",
IF(AND(I1307="Compras governamentais",K1307&lt;&gt;"",L1307="Mídia especializada"),"Erro: a fonte de preços informada é incompatível com compras governamentais - B12.01a05",
IF(AND(I1308="Compras governamentais",K1308&lt;&gt;"",L1308="Mídia especializada"),"Erro: a fonte de preços informada é incompatível com compras governamentais - B12.01a05",
IF(AND(I1309="Compras governamentais",K1309&lt;&gt;"",L1309="Mídia especializada"),"Erro: a fonte de preços informada é incompatível com compras governamentais - B12.01a05",
"***")))))</f>
        <v>***</v>
      </c>
      <c r="Z1305" s="119" t="str">
        <f t="shared" ref="Z1305" si="4649" xml:space="preserve">
IF(AND(I1306&lt;&gt;"",OR(I1305="")),"Erro: há linhas sendo puladas - B13.01a04",
IF(AND(I1307&lt;&gt;"",OR(I1305="",I1306="")),"Erro: há linhas sendo puladas - B13.01a04",
IF(AND(I1308&lt;&gt;"",OR(I1305="",I1306="",I1307="")),"Erro: há linhas sendo puladas - B13.01a04",
IF(AND(I1309&lt;&gt;"",OR(I1305="",I1306="",I1307="",I1308="")),"Erro: há linhas sendo puladas - B13.01a04",
"***"))))</f>
        <v>***</v>
      </c>
      <c r="AA1305" s="119" t="str">
        <f t="shared" ref="AA1305" si="4650" xml:space="preserve">
IF(AND(K1306&lt;&gt;"",OR(K1305="")),"Erro: há linhas sendo puladas - B14.01a05",
IF(AND(K1307&lt;&gt;"",OR(K1305="",K1306="")),"Erro: há linhas sendo puladas - B14.01a05",
IF(AND(K1308&lt;&gt;"",OR(K1305="",K1306="",K1307="")),"Erro: há linhas sendo puladas - B14.01a05",
IF(AND(K1309&lt;&gt;"",OR(K1305="",K1306="",K1307="",K1308="")),"Erro: há linhas sendo puladas - B14.01a05",
"***"))))</f>
        <v>***</v>
      </c>
      <c r="AB1305" s="119" t="str">
        <f t="shared" ref="AB1305" si="4651" xml:space="preserve">
IF(AND(L1306&lt;&gt;"",OR(L1305="")),"Erro: há linhas sendo puladas - B15.01a05",
IF(AND(L1307&lt;&gt;"",OR(L1305="",L1306="")),"Erro: há linhas sendo puladas - B15.01a05",
IF(AND(L1308&lt;&gt;"",OR(L1305="",L1306="",L1307="")),"Erro: há linhas sendo puladas - B15.01a05",
IF(AND(L1309&lt;&gt;"",OR(L1305="",L1306="",L1307="",L1308="")),"Erro: há linhas sendo puladas - B15.01a05",
"***"))))</f>
        <v>***</v>
      </c>
      <c r="AC1305" s="119" t="str">
        <f t="shared" ref="AC1305" si="4652" xml:space="preserve">
IF(AND(M1306&lt;&gt;"",OR(M1305="")),"Erro: há linhas sendo puladas - B16.01a05",
IF(AND(M1307&lt;&gt;"",OR(M1305="",M1306="")),"Erro: há linhas sendo puladas - B16.01a05",
IF(AND(M1308&lt;&gt;"",OR(M1305="",M1306="",M1307="")),"Erro: há linhas sendo puladas - B16.01a05",
IF(AND(M1309&lt;&gt;"",OR(M1305="",M1306="",M1307="",M1308="")),"Erro: há linhas sendo puladas - B16.01a05",
"***"))))</f>
        <v>***</v>
      </c>
      <c r="AD1305" s="131" t="str">
        <f t="shared" ref="AD1305" si="4653" xml:space="preserve">
IF(T1305&lt;&gt;"Preenchimento correto","",
IF(K1305="","",
IF(M1305="Não válido","",
K1305)))</f>
        <v/>
      </c>
    </row>
    <row r="1306" spans="1:30" ht="15" customHeight="1">
      <c r="A1306" s="226"/>
      <c r="B1306" s="216"/>
      <c r="C1306" s="217"/>
      <c r="D1306" s="218"/>
      <c r="E1306" s="219"/>
      <c r="F1306" s="220"/>
      <c r="G1306" s="221"/>
      <c r="H1306" s="35">
        <v>2</v>
      </c>
      <c r="I1306" s="172"/>
      <c r="J1306" s="36" t="str">
        <f xml:space="preserve">
IF(I1306="","",
VLOOKUP(I1306,'BD EMPRES'!$B$8:$C$507,2,FALSE))</f>
        <v/>
      </c>
      <c r="K1306" s="178"/>
      <c r="L1306" s="179"/>
      <c r="M1306" s="179"/>
      <c r="N1306" s="180"/>
      <c r="O1306" s="223"/>
      <c r="P1306" s="228"/>
      <c r="Q1306" s="230"/>
      <c r="R1306" s="232"/>
      <c r="S1306" s="234"/>
      <c r="T1306" s="236"/>
      <c r="U1306" s="23"/>
      <c r="V1306" s="122"/>
      <c r="W1306" s="118"/>
      <c r="X1306" s="118"/>
      <c r="Y1306" s="118"/>
      <c r="Z1306" s="118"/>
      <c r="AA1306" s="118"/>
      <c r="AB1306" s="118"/>
      <c r="AC1306" s="118"/>
      <c r="AD1306" s="132" t="str">
        <f t="shared" ref="AD1306" si="4654" xml:space="preserve">
IF(T1305&lt;&gt;"Preenchimento correto","",
IF(K1306="","",
IF(M1306="Não válido","",
K1306)))</f>
        <v/>
      </c>
    </row>
    <row r="1307" spans="1:30" ht="15" customHeight="1">
      <c r="A1307" s="226"/>
      <c r="B1307" s="216"/>
      <c r="C1307" s="217"/>
      <c r="D1307" s="218"/>
      <c r="E1307" s="219"/>
      <c r="F1307" s="220"/>
      <c r="G1307" s="221"/>
      <c r="H1307" s="35">
        <v>3</v>
      </c>
      <c r="I1307" s="172"/>
      <c r="J1307" s="36" t="str">
        <f xml:space="preserve">
IF(I1307="","",
VLOOKUP(I1307,'BD EMPRES'!$B$8:$C$507,2,FALSE))</f>
        <v/>
      </c>
      <c r="K1307" s="178"/>
      <c r="L1307" s="179"/>
      <c r="M1307" s="179"/>
      <c r="N1307" s="180"/>
      <c r="O1307" s="223"/>
      <c r="P1307" s="228"/>
      <c r="Q1307" s="230"/>
      <c r="R1307" s="232"/>
      <c r="S1307" s="234"/>
      <c r="T1307" s="236"/>
      <c r="U1307" s="23"/>
      <c r="V1307" s="122"/>
      <c r="W1307" s="118"/>
      <c r="X1307" s="118"/>
      <c r="Y1307" s="118"/>
      <c r="Z1307" s="118"/>
      <c r="AA1307" s="118"/>
      <c r="AB1307" s="118"/>
      <c r="AC1307" s="118"/>
      <c r="AD1307" s="132" t="str">
        <f t="shared" ref="AD1307" si="4655" xml:space="preserve">
IF(T1305&lt;&gt;"Preenchimento correto","",
IF(K1307="","",
IF(M1307="Não válido","",
K1307)))</f>
        <v/>
      </c>
    </row>
    <row r="1308" spans="1:30" ht="15" customHeight="1">
      <c r="A1308" s="226"/>
      <c r="B1308" s="216"/>
      <c r="C1308" s="217"/>
      <c r="D1308" s="218"/>
      <c r="E1308" s="219"/>
      <c r="F1308" s="220"/>
      <c r="G1308" s="221"/>
      <c r="H1308" s="35">
        <v>4</v>
      </c>
      <c r="I1308" s="172"/>
      <c r="J1308" s="36" t="str">
        <f xml:space="preserve">
IF(I1308="","",
VLOOKUP(I1308,'BD EMPRES'!$B$8:$C$507,2,FALSE))</f>
        <v/>
      </c>
      <c r="K1308" s="178"/>
      <c r="L1308" s="179"/>
      <c r="M1308" s="179"/>
      <c r="N1308" s="180"/>
      <c r="O1308" s="223"/>
      <c r="P1308" s="228"/>
      <c r="Q1308" s="230"/>
      <c r="R1308" s="232"/>
      <c r="S1308" s="234"/>
      <c r="T1308" s="236"/>
      <c r="U1308" s="23"/>
      <c r="V1308" s="122"/>
      <c r="W1308" s="118"/>
      <c r="X1308" s="118"/>
      <c r="Y1308" s="118"/>
      <c r="Z1308" s="118"/>
      <c r="AA1308" s="118"/>
      <c r="AB1308" s="118"/>
      <c r="AC1308" s="118"/>
      <c r="AD1308" s="132" t="str">
        <f t="shared" ref="AD1308" si="4656" xml:space="preserve">
IF(T1305&lt;&gt;"Preenchimento correto","",
IF(K1308="","",
IF(M1308="Não válido","",
K1308)))</f>
        <v/>
      </c>
    </row>
    <row r="1309" spans="1:30" ht="15" customHeight="1">
      <c r="A1309" s="227"/>
      <c r="B1309" s="216"/>
      <c r="C1309" s="217"/>
      <c r="D1309" s="218"/>
      <c r="E1309" s="219"/>
      <c r="F1309" s="220"/>
      <c r="G1309" s="221"/>
      <c r="H1309" s="49">
        <v>5</v>
      </c>
      <c r="I1309" s="172"/>
      <c r="J1309" s="50" t="str">
        <f xml:space="preserve">
IF(I1309="","",
VLOOKUP(I1309,'BD EMPRES'!$B$8:$C$507,2,FALSE))</f>
        <v/>
      </c>
      <c r="K1309" s="184"/>
      <c r="L1309" s="185"/>
      <c r="M1309" s="181"/>
      <c r="N1309" s="182"/>
      <c r="O1309" s="224"/>
      <c r="P1309" s="229"/>
      <c r="Q1309" s="231"/>
      <c r="R1309" s="233"/>
      <c r="S1309" s="235"/>
      <c r="T1309" s="236"/>
      <c r="U1309" s="23"/>
      <c r="V1309" s="133"/>
      <c r="W1309" s="134"/>
      <c r="X1309" s="134"/>
      <c r="Y1309" s="134"/>
      <c r="Z1309" s="134"/>
      <c r="AA1309" s="134"/>
      <c r="AB1309" s="134"/>
      <c r="AC1309" s="134"/>
      <c r="AD1309" s="135" t="str">
        <f t="shared" ref="AD1309" si="4657" xml:space="preserve">
IF(T1305&gt;"Preenchimento correto","",
IF(K1309="","",
IF(M1309="Não válido","",
K1309)))</f>
        <v/>
      </c>
    </row>
    <row r="1310" spans="1:30" ht="15" customHeight="1">
      <c r="A1310" s="237"/>
      <c r="B1310" s="216" t="str">
        <f>IF(OR('BD ITEM'!$Q272&lt;&gt;"Preenchimento correto"),"",'BD ITEM'!B272)</f>
        <v/>
      </c>
      <c r="C1310" s="217" t="str">
        <f>IF(OR('BD ITEM'!$Q272&lt;&gt;"Preenchimento correto"),"",'BD ITEM'!C272)</f>
        <v/>
      </c>
      <c r="D1310" s="218" t="str">
        <f>IF(OR('BD ITEM'!$Q272&lt;&gt;"Preenchimento correto"),"",'BD ITEM'!D272)</f>
        <v/>
      </c>
      <c r="E1310" s="219" t="str">
        <f>IF(OR('BD ITEM'!$Q272&lt;&gt;"Preenchimento correto"),"",'BD ITEM'!J272)</f>
        <v/>
      </c>
      <c r="F1310" s="220" t="str">
        <f>IF(OR('BD ITEM'!$Q272&lt;&gt;"Preenchimento correto"),"",'BD ITEM'!K272)</f>
        <v/>
      </c>
      <c r="G1310" s="221" t="str">
        <f>IF(OR('BD ITEM'!$Q272&lt;&gt;"Preenchimento correto"),"",'BD ITEM'!L272)</f>
        <v/>
      </c>
      <c r="H1310" s="39">
        <v>1</v>
      </c>
      <c r="I1310" s="173"/>
      <c r="J1310" s="34" t="str">
        <f xml:space="preserve">
IF(I1310="","",
VLOOKUP(I1310,'BD EMPRES'!$B$8:$C$507,2,FALSE))</f>
        <v/>
      </c>
      <c r="K1310" s="175"/>
      <c r="L1310" s="176"/>
      <c r="M1310" s="176"/>
      <c r="N1310" s="177"/>
      <c r="O1310" s="222"/>
      <c r="P1310" s="228" t="str">
        <f t="shared" ref="P1310" si="4658" xml:space="preserve">
IF(AND(K1310="",K1311="",K1312="",K1313="",K1314=""),"",
COUNTIFS(K1310:K1314,"&lt;&gt;""",M1310:M1314,"=Válido"))</f>
        <v/>
      </c>
      <c r="Q1310" s="230" t="str">
        <f t="shared" ref="Q1310" si="4659" xml:space="preserve">
IF(T1310&lt;&gt;"Preenchimento correto","",
IF(P1310=1,0,
IF(P1310=0,"",
IF(P1310="","",
ROUND(_xlfn.STDEV.S(AD1310:AD1314)/AVERAGE(AD1310:AD1314),4)))))</f>
        <v/>
      </c>
      <c r="R1310" s="232" t="str">
        <f t="shared" ref="R1310" si="4660" xml:space="preserve">
IF(T1310&lt;&gt;"Preenchimento correto","",
IF(P1310="","",
IF(P1310=0,"",
IF(O1310="","",
IF(O1310="Menor valor",MIN(AD1310:AD1314),
IF(AND(O1310="Tend. central",Q1310&lt;=0.25),ROUND(AVERAGE(AD1310:AD1314),2),
IF(AND(O1310="Tend. central",Q1310&gt;0.25),ROUND(MEDIAN(AD1310:AD1314),2))))))))</f>
        <v/>
      </c>
      <c r="S1310" s="234" t="str">
        <f t="shared" ref="S1310" si="4661" xml:space="preserve">
IF(T1310&lt;&gt;"Preenchimento correto","",
IF(O1310="","",
IF(P1310="","",
IF(P1310=0,"",
IF(OR(G1310="",R1310=""),"",
G1310*R1310)))))</f>
        <v/>
      </c>
      <c r="T1310" s="236" t="str">
        <f t="shared" ref="T1310" si="4662" xml:space="preserve">
IF(AND(A1310="",B1310="",I1310="",I1311="",I1312="",I1313="",I1314="",K1310="",K1311="",K1312="",K1313="",K1314="",L1310="",L1311="",L1312="",L1313="",L1314="",M1310="",M1311="",M1312="",M1313="",M1314="",O1310=""),"",
IF(A1310="","Preenchimento incompleto: falta informar o ID SEC - B01.01",
IF(AND(A1310&lt;&gt;"",B1310&lt;&gt;"",I1310="",I1311="",I1312="",I1313="",I1314="",K1310="",K1311="",K1312="",K1313="",K1314="",L1310="",L1311="",L1312="",L1313="",L1314="",M1310="",M1311="",M1312="",M1313="",M1314="",O1310=""),"Preenchimento incompleto: item sem nenhuma informação de empresa e preço e fonte de preço e validade do orçamento e modalidade de cálculo - B02.01",
IF(AND(B1310="",OR(I1310&lt;&gt;"",I1311&lt;&gt;"",I1312&lt;&gt;"",I1313&lt;&gt;"",I1314&lt;&gt;"",K1310&lt;&gt;"",K1311&lt;&gt;"",K1312&lt;&gt;"",K1313&lt;&gt;"",K1314&lt;&gt;"",L1310&lt;&gt;"",L1311&lt;&gt;"",L1312&lt;&gt;"",L1313&lt;&gt;"",L1314&lt;&gt;"",M1310&lt;&gt;"",M1311&lt;&gt;"",M1312&lt;&gt;"",M1313&lt;&gt;"",M1314&lt;&gt;"",O1310&lt;&gt;"")),"Erro: há empresa(s) e/ou preço(s) e/ou fonte(s) de preço e/ou validade(s) do orçamento e/ou modalidade de cálculo informados para item inexistente - B03.01",
IF(AND(I1310&lt;&gt;"",OR(K1310="",L1310="",M1310="",O1310="")),"Preenchimento incompleto: empresa sem preço e(ou) fonte de preço e(ou) validade do orçamento e(ou) modalidade de cálculo associados - B04.01",
IF(AND(I1311&lt;&gt;"",OR(K1311="",L1311="",M1311="",O1310="")),"Preenchimento incompleto: empresa sem preço e(ou) fonte de preço e(ou) validade do orçamento e(ou) modalidade de cálculo associados - B04.02",
IF(AND(I1312&lt;&gt;"",OR(K1312="",L1312="",M1312="",O1310="")),"Preenchimento incompleto: empresa sem preço e(ou) fonte de preço e(ou) validade do orçamento e(ou) modalidade de cálculo associados - B04.03",
IF(AND(I1313&lt;&gt;"",OR(K1313="",L1313="",M1313="",O1310="")),"Preenchimento incompleto: empresa sem preço e(ou) fonte de preço e(ou) validade do orçamento e(ou) modalidade de cálculo associados - B04.04",
IF(AND(I1314&lt;&gt;"",OR(K1314="",L1314="",M1314="",O1310="")),"Preenchimento incompleto: empresa sem preço e(ou) fonte de preço e(ou) validade do orçamento e(ou) modalidade de cálculo associados - B04.05",
IF(AND(K1310&lt;&gt;"",OR(I1310="",L1310="",M1310="",O1310="")),"Preenchimento incompleto: preço sem empresa e(ou) fonte do preço associados e(ou) validade do orçamento e(ou) modalidade de cálculo associados - B05.01",
IF(AND(K1311&lt;&gt;"",OR(I1311="",L1311="",M1311="",O1310="")),"Preenchimento incompleto: preço sem empresa e(ou) fonte do preço associados e(ou) validade do orçamento e(ou) modalidade de cálculo associados - B05.02",
IF(AND(K1312&lt;&gt;"",OR(I1312="",L1312="",M1312="",O1310="")),"Preenchimento incompleto: preço sem empresa e(ou) fonte do preço associados e(ou) validade do orçamento e(ou) modalidade de cálculo associados - B05.03",
IF(AND(K1313&lt;&gt;"",OR(I1313="",L1313="",M1313="",O1310="")),"Preenchimento incompleto: preço sem empresa e(ou) fonte do preço associados e(ou) validade do orçamento e(ou) modalidade de cálculo associados - B05.04",
IF(AND(K1314&lt;&gt;"",OR(I1314="",L1314="",M1314="",O1310="")),"Preenchimento incompleto: preço sem empresa e(ou) fonte do preço associados e(ou) validade do orçamento e(ou) modalidade de cálculo associados - B05.05",
IF(AND(L1310&lt;&gt;"",OR(K1310="",I1310="",M1310="",O1310="")),"Preenchimento incompleto: fonte do preço sem empresa e(ou) preço associados e(ou) validade do orçamento e(ou) modalidade de cálculo associados - B06.01",
IF(AND(L1311&lt;&gt;"",OR(K1311="",I1311="",M1311="",O1310="")),"Preenchimento incompleto: fonte do preço sem empresa e(ou) preço associados e(ou) validade do orçamento e(ou) modalidade de cálculo associados - B06.02",
IF(AND(L1312&lt;&gt;"",OR(K1312="",I1312="",M1312="",O1310="")),"Preenchimento incompleto: fonte do preço sem empresa e(ou) preço associados e(ou) validade do orçamento e(ou) modalidade de cálculo associados - B06.03",
IF(AND(L1313&lt;&gt;"",OR(K1313="",I1313="",M1313="",O1310="")),"Preenchimento incompleto: fonte do preço sem empresa e(ou) preço associados e(ou) validade do orçamento e(ou) modalidade de cálculo associados - B06.04",
IF(AND(L1314&lt;&gt;"",OR(K1314="",I1314="",M1314="",O1310="")),"Preenchimento incompleto: fonte do preço sem empresa e(ou) preço associados e(ou) validade do orçamento e(ou) modalidade de cálculo associados - B06.05",
IF(AND(M1310&lt;&gt;"",OR(K1310="",I1310="",L1310="",O1310="")),"Preenchimento incompleto: validade do orçamento sem empresa e(ou) preço associados e(ou) fonte do preço e(ou) modalidade de cálculo associados - B07.01",
IF(AND(M1311&lt;&gt;"",OR(K1311="",I1311="",L1311="",O1310="")),"Preenchimento incompleto: validade do orçamento sem empresa e(ou) preço associados e(ou) fonte do preço e(ou) modalidade de cálculo associados - B07.02",
IF(AND(M1312&lt;&gt;"",OR(K1312="",I1312="",L1312="",O1310="")),"Preenchimento incompleto: validade do orçamento sem empresa e(ou) preço associados e(ou) fonte do preço e(ou) modalidade de cálculo associados - B07.03",
IF(AND(M1313&lt;&gt;"",OR(K1313="",I1313="",L1313="",O1310="")),"Preenchimento incompleto: validade do orçamento sem empresa e(ou) preço associados e(ou) fonte do preço e(ou) modalidade de cálculo associados - B07.04",
IF(AND(M1314&lt;&gt;"",OR(K1314="",I1314="",L1314="",O1310="")),"Preenchimento incompleto: validade do orçamento sem empresa e(ou) preço associados e(ou) fonte do preço e(ou) modalidade de cálculo associados - B07.05",
IF(O1310="","Preenchimento incompleto: modalidade de cálculo não informada - B08.01",
IF(V1310="Erro: há repetição de empresa de mídia especializada para o item sendo precificado - B09.01a05","Erro: há repetição de empresa de mídia especializada para o item sendo precificado - B09.01a05",
IF(W1310="Erro: há repetição de empresa de orçamento de empresa para o item sendo precificado - B10.01a05","Erro: há repetição de empresa de orçamento de empresa para o item sendo precificado - B10.01a05",
IF(X1310="Erro: a fonte de preços informada é incompatível com compras governamentais - B11.01a05","Erro: a fonte de preços informada é incompatível com compras governamentais - B11.01a05",
IF(Y1310="Erro: a fonte de preços informada é incompatível com compras governamentais - B12.01a05","Erro: a fonte de preços informada é incompatível com compras governamentais - B12.01a05",
IF(Z1310="Erro: há linhas sendo puladas - B13.01a04","Erro: há linhas sendo puladas - B13.01a04",
IF(AA1310="Erro: há linhas sendo puladas - B14.01a05","Erro: há linhas sendo puladas - B14.01a05",
IF(AB1310="Erro: há linhas sendo puladas - B15.01a05","Erro: há linhas sendo puladas - B15.01a05",
IF(AC1310="Erro: há linhas sendo puladas - B16.01a05","Erro: há linhas sendo puladas - B16.01a05",
IF(AND(P1310&lt;&gt;"",P1310=0),"Preenchimento incompleto: número de propostas válidas igual a zero - B17.01",
"Preenchimento correto"))))))))))))))))))))))))))))))))))</f>
        <v/>
      </c>
      <c r="U1310" s="23"/>
      <c r="V1310" s="121" t="str">
        <f t="shared" ref="V1310" si="4663" xml:space="preserve">
IF(COUNTIFS(I1310:I1314,I1310,L1310:L1314,"=Mídia especializada")&gt;1,"Erro: há repetição de empresa de mídia especializada para o item sendo precificado - B09.01a05",
IF(COUNTIFS(I1310:I1314,I1311,L1310:L1314,"=Mídia especializada")&gt;1,"Erro: há repetição de empresa de mídia especializada para o item sendo precificado - B09.01a05",
IF(COUNTIFS(I1310:I1314,I1312,L1310:L1314,"=Mídia especializada")&gt;1,"Erro: há repetição de empresa de mídia especializada para o item sendo precificado - B09.01a05",
IF(COUNTIFS(I1310:I1314,I1313,L1310:L1314,"=Mídia especializada")&gt;1,"Erro: há repetição de empresa de mídia especializada para o item sendo precificado - B09.01a05",
IF(COUNTIFS(I1310:I1314,I1314,L1310:L1314,"=Mídia especializada")&gt;1,"Erro: há repetição de empresa de mídia especializada para o item sendo precificado - B09.01a05",
"***")))))</f>
        <v>***</v>
      </c>
      <c r="W1310" s="119" t="str">
        <f t="shared" ref="W1310" si="4664" xml:space="preserve">
IF(COUNTIFS(I1310:I1314,I1310,L1310:L1314,"=Orçamento de empresa")&gt;1,"Erro: há repetição de empresa de orçamento de empresa para o item sendo precificado - B10.01a05",
IF(COUNTIFS(I1310:I1314,I1311,L1310:L1314,"=Orçamento de empresa")&gt;1,"Erro: há repetição de empresa de orçamento de empresa para o item sendo precificado - B10.01a05",
IF(COUNTIFS(I1310:I1314,I1312,L1310:L1314,"=Orçamento de empresa")&gt;1,"Erro: há repetição de empresa de orçamento de empresa para o item sendo precificado - B10.01a05",
IF(COUNTIFS(I1310:I1314,I1313,L1310:L1314,"=Orçamento de empresa")&gt;1,"Erro: há repetição de empresa de orçamento de empresa para o item sendo precificado - B10.01a05",
IF(COUNTIFS(I1310:I1314,I1314,L1310:L1314,"=Orçamento de empresa")&gt;1,"Erro: há repetição de empresa de orçamento de empresa para o item sendo precificado - B10.01a05",
"***")))))</f>
        <v>***</v>
      </c>
      <c r="X1310" s="119" t="str">
        <f t="shared" ref="X1310" si="4665" xml:space="preserve">
IF(AND(I1310="Compras governamentais",K1310&lt;&gt;"",L1310="Orçamento de empresa"),"Erro: a fonte de preços informada é incompatível com compras governamentais - B11.01a05",
IF(AND(I1311="Compras governamentais",K1311&lt;&gt;"",L1311="Orçamento de empresa"),"Erro: a fonte de preços informada é incompatível com compras governamentais - B11.01a05",
IF(AND(I1312="Compras governamentais",K1312&lt;&gt;"",L1312="Orçamento de empresa"),"Erro: a fonte de preços informada é incompatível com compras governamentais - B11.01a05",
IF(AND(I1313="Compras governamentais",K1313&lt;&gt;"",L1313="Orçamento de empresa"),"Erro: a fonte de preços informada é incompatível com compras governamentais - B11.01a05",
IF(AND(I1314="Compras governamentais",K1314&lt;&gt;"",L1314="Orçamento de empresa"),"Erro: a fonte de preços informada é incompatível com compras governamentais - B11.01a05",
"***")))))</f>
        <v>***</v>
      </c>
      <c r="Y1310" s="119" t="str">
        <f t="shared" ref="Y1310" si="4666" xml:space="preserve">
IF(AND(I1310="Compras governamentais",K1310&lt;&gt;"",L1310="Mídia especializada"),"Erro: a fonte de preços informada é incompatível com compras governamentais - B12.01a05",
IF(AND(I1311="Compras governamentais",K1311&lt;&gt;"",L1311="Mídia especializada"),"Erro: a fonte de preços informada é incompatível com compras governamentais - B12.01a05",
IF(AND(I1312="Compras governamentais",K1312&lt;&gt;"",L1312="Mídia especializada"),"Erro: a fonte de preços informada é incompatível com compras governamentais - B12.01a05",
IF(AND(I1313="Compras governamentais",K1313&lt;&gt;"",L1313="Mídia especializada"),"Erro: a fonte de preços informada é incompatível com compras governamentais - B12.01a05",
IF(AND(I1314="Compras governamentais",K1314&lt;&gt;"",L1314="Mídia especializada"),"Erro: a fonte de preços informada é incompatível com compras governamentais - B12.01a05",
"***")))))</f>
        <v>***</v>
      </c>
      <c r="Z1310" s="119" t="str">
        <f t="shared" ref="Z1310" si="4667" xml:space="preserve">
IF(AND(I1311&lt;&gt;"",OR(I1310="")),"Erro: há linhas sendo puladas - B13.01a04",
IF(AND(I1312&lt;&gt;"",OR(I1310="",I1311="")),"Erro: há linhas sendo puladas - B13.01a04",
IF(AND(I1313&lt;&gt;"",OR(I1310="",I1311="",I1312="")),"Erro: há linhas sendo puladas - B13.01a04",
IF(AND(I1314&lt;&gt;"",OR(I1310="",I1311="",I1312="",I1313="")),"Erro: há linhas sendo puladas - B13.01a04",
"***"))))</f>
        <v>***</v>
      </c>
      <c r="AA1310" s="119" t="str">
        <f t="shared" ref="AA1310" si="4668" xml:space="preserve">
IF(AND(K1311&lt;&gt;"",OR(K1310="")),"Erro: há linhas sendo puladas - B14.01a05",
IF(AND(K1312&lt;&gt;"",OR(K1310="",K1311="")),"Erro: há linhas sendo puladas - B14.01a05",
IF(AND(K1313&lt;&gt;"",OR(K1310="",K1311="",K1312="")),"Erro: há linhas sendo puladas - B14.01a05",
IF(AND(K1314&lt;&gt;"",OR(K1310="",K1311="",K1312="",K1313="")),"Erro: há linhas sendo puladas - B14.01a05",
"***"))))</f>
        <v>***</v>
      </c>
      <c r="AB1310" s="119" t="str">
        <f t="shared" ref="AB1310" si="4669" xml:space="preserve">
IF(AND(L1311&lt;&gt;"",OR(L1310="")),"Erro: há linhas sendo puladas - B15.01a05",
IF(AND(L1312&lt;&gt;"",OR(L1310="",L1311="")),"Erro: há linhas sendo puladas - B15.01a05",
IF(AND(L1313&lt;&gt;"",OR(L1310="",L1311="",L1312="")),"Erro: há linhas sendo puladas - B15.01a05",
IF(AND(L1314&lt;&gt;"",OR(L1310="",L1311="",L1312="",L1313="")),"Erro: há linhas sendo puladas - B15.01a05",
"***"))))</f>
        <v>***</v>
      </c>
      <c r="AC1310" s="119" t="str">
        <f t="shared" ref="AC1310" si="4670" xml:space="preserve">
IF(AND(M1311&lt;&gt;"",OR(M1310="")),"Erro: há linhas sendo puladas - B16.01a05",
IF(AND(M1312&lt;&gt;"",OR(M1310="",M1311="")),"Erro: há linhas sendo puladas - B16.01a05",
IF(AND(M1313&lt;&gt;"",OR(M1310="",M1311="",M1312="")),"Erro: há linhas sendo puladas - B16.01a05",
IF(AND(M1314&lt;&gt;"",OR(M1310="",M1311="",M1312="",M1313="")),"Erro: há linhas sendo puladas - B16.01a05",
"***"))))</f>
        <v>***</v>
      </c>
      <c r="AD1310" s="131" t="str">
        <f t="shared" ref="AD1310" si="4671" xml:space="preserve">
IF(T1310&lt;&gt;"Preenchimento correto","",
IF(K1310="","",
IF(M1310="Não válido","",
K1310)))</f>
        <v/>
      </c>
    </row>
    <row r="1311" spans="1:30" ht="15" customHeight="1">
      <c r="A1311" s="226"/>
      <c r="B1311" s="216"/>
      <c r="C1311" s="217"/>
      <c r="D1311" s="218"/>
      <c r="E1311" s="219"/>
      <c r="F1311" s="220"/>
      <c r="G1311" s="221"/>
      <c r="H1311" s="35">
        <v>2</v>
      </c>
      <c r="I1311" s="172"/>
      <c r="J1311" s="36" t="str">
        <f xml:space="preserve">
IF(I1311="","",
VLOOKUP(I1311,'BD EMPRES'!$B$8:$C$507,2,FALSE))</f>
        <v/>
      </c>
      <c r="K1311" s="178"/>
      <c r="L1311" s="179"/>
      <c r="M1311" s="179"/>
      <c r="N1311" s="180"/>
      <c r="O1311" s="223"/>
      <c r="P1311" s="228"/>
      <c r="Q1311" s="230"/>
      <c r="R1311" s="232"/>
      <c r="S1311" s="234"/>
      <c r="T1311" s="236"/>
      <c r="U1311" s="23"/>
      <c r="V1311" s="122"/>
      <c r="W1311" s="118"/>
      <c r="X1311" s="118"/>
      <c r="Y1311" s="118"/>
      <c r="Z1311" s="118"/>
      <c r="AA1311" s="118"/>
      <c r="AB1311" s="118"/>
      <c r="AC1311" s="118"/>
      <c r="AD1311" s="132" t="str">
        <f t="shared" ref="AD1311" si="4672" xml:space="preserve">
IF(T1310&lt;&gt;"Preenchimento correto","",
IF(K1311="","",
IF(M1311="Não válido","",
K1311)))</f>
        <v/>
      </c>
    </row>
    <row r="1312" spans="1:30" ht="15" customHeight="1">
      <c r="A1312" s="226"/>
      <c r="B1312" s="216"/>
      <c r="C1312" s="217"/>
      <c r="D1312" s="218"/>
      <c r="E1312" s="219"/>
      <c r="F1312" s="220"/>
      <c r="G1312" s="221"/>
      <c r="H1312" s="35">
        <v>3</v>
      </c>
      <c r="I1312" s="172"/>
      <c r="J1312" s="36" t="str">
        <f xml:space="preserve">
IF(I1312="","",
VLOOKUP(I1312,'BD EMPRES'!$B$8:$C$507,2,FALSE))</f>
        <v/>
      </c>
      <c r="K1312" s="178"/>
      <c r="L1312" s="179"/>
      <c r="M1312" s="179"/>
      <c r="N1312" s="180"/>
      <c r="O1312" s="223"/>
      <c r="P1312" s="228"/>
      <c r="Q1312" s="230"/>
      <c r="R1312" s="232"/>
      <c r="S1312" s="234"/>
      <c r="T1312" s="236"/>
      <c r="U1312" s="23"/>
      <c r="V1312" s="122"/>
      <c r="W1312" s="118"/>
      <c r="X1312" s="118"/>
      <c r="Y1312" s="118"/>
      <c r="Z1312" s="118"/>
      <c r="AA1312" s="118"/>
      <c r="AB1312" s="118"/>
      <c r="AC1312" s="118"/>
      <c r="AD1312" s="132" t="str">
        <f t="shared" ref="AD1312" si="4673" xml:space="preserve">
IF(T1310&lt;&gt;"Preenchimento correto","",
IF(K1312="","",
IF(M1312="Não válido","",
K1312)))</f>
        <v/>
      </c>
    </row>
    <row r="1313" spans="1:30" ht="15" customHeight="1">
      <c r="A1313" s="226"/>
      <c r="B1313" s="216"/>
      <c r="C1313" s="217"/>
      <c r="D1313" s="218"/>
      <c r="E1313" s="219"/>
      <c r="F1313" s="220"/>
      <c r="G1313" s="221"/>
      <c r="H1313" s="35">
        <v>4</v>
      </c>
      <c r="I1313" s="172"/>
      <c r="J1313" s="36" t="str">
        <f xml:space="preserve">
IF(I1313="","",
VLOOKUP(I1313,'BD EMPRES'!$B$8:$C$507,2,FALSE))</f>
        <v/>
      </c>
      <c r="K1313" s="178"/>
      <c r="L1313" s="179"/>
      <c r="M1313" s="179"/>
      <c r="N1313" s="180"/>
      <c r="O1313" s="223"/>
      <c r="P1313" s="228"/>
      <c r="Q1313" s="230"/>
      <c r="R1313" s="232"/>
      <c r="S1313" s="234"/>
      <c r="T1313" s="236"/>
      <c r="U1313" s="23"/>
      <c r="V1313" s="122"/>
      <c r="W1313" s="118"/>
      <c r="X1313" s="118"/>
      <c r="Y1313" s="118"/>
      <c r="Z1313" s="118"/>
      <c r="AA1313" s="118"/>
      <c r="AB1313" s="118"/>
      <c r="AC1313" s="118"/>
      <c r="AD1313" s="132" t="str">
        <f t="shared" ref="AD1313" si="4674" xml:space="preserve">
IF(T1310&lt;&gt;"Preenchimento correto","",
IF(K1313="","",
IF(M1313="Não válido","",
K1313)))</f>
        <v/>
      </c>
    </row>
    <row r="1314" spans="1:30" ht="15" customHeight="1">
      <c r="A1314" s="227"/>
      <c r="B1314" s="216"/>
      <c r="C1314" s="217"/>
      <c r="D1314" s="218"/>
      <c r="E1314" s="219"/>
      <c r="F1314" s="220"/>
      <c r="G1314" s="221"/>
      <c r="H1314" s="49">
        <v>5</v>
      </c>
      <c r="I1314" s="172"/>
      <c r="J1314" s="50" t="str">
        <f xml:space="preserve">
IF(I1314="","",
VLOOKUP(I1314,'BD EMPRES'!$B$8:$C$507,2,FALSE))</f>
        <v/>
      </c>
      <c r="K1314" s="184"/>
      <c r="L1314" s="185"/>
      <c r="M1314" s="181"/>
      <c r="N1314" s="182"/>
      <c r="O1314" s="224"/>
      <c r="P1314" s="229"/>
      <c r="Q1314" s="231"/>
      <c r="R1314" s="233"/>
      <c r="S1314" s="235"/>
      <c r="T1314" s="236"/>
      <c r="U1314" s="23"/>
      <c r="V1314" s="133"/>
      <c r="W1314" s="134"/>
      <c r="X1314" s="134"/>
      <c r="Y1314" s="134"/>
      <c r="Z1314" s="134"/>
      <c r="AA1314" s="134"/>
      <c r="AB1314" s="134"/>
      <c r="AC1314" s="134"/>
      <c r="AD1314" s="135" t="str">
        <f t="shared" ref="AD1314" si="4675" xml:space="preserve">
IF(T1310&gt;"Preenchimento correto","",
IF(K1314="","",
IF(M1314="Não válido","",
K1314)))</f>
        <v/>
      </c>
    </row>
    <row r="1315" spans="1:30" ht="15" customHeight="1">
      <c r="A1315" s="237"/>
      <c r="B1315" s="216" t="str">
        <f>IF(OR('BD ITEM'!$Q273&lt;&gt;"Preenchimento correto"),"",'BD ITEM'!B273)</f>
        <v/>
      </c>
      <c r="C1315" s="217" t="str">
        <f>IF(OR('BD ITEM'!$Q273&lt;&gt;"Preenchimento correto"),"",'BD ITEM'!C273)</f>
        <v/>
      </c>
      <c r="D1315" s="218" t="str">
        <f>IF(OR('BD ITEM'!$Q273&lt;&gt;"Preenchimento correto"),"",'BD ITEM'!D273)</f>
        <v/>
      </c>
      <c r="E1315" s="219" t="str">
        <f>IF(OR('BD ITEM'!$Q273&lt;&gt;"Preenchimento correto"),"",'BD ITEM'!J273)</f>
        <v/>
      </c>
      <c r="F1315" s="220" t="str">
        <f>IF(OR('BD ITEM'!$Q273&lt;&gt;"Preenchimento correto"),"",'BD ITEM'!K273)</f>
        <v/>
      </c>
      <c r="G1315" s="221" t="str">
        <f>IF(OR('BD ITEM'!$Q273&lt;&gt;"Preenchimento correto"),"",'BD ITEM'!L273)</f>
        <v/>
      </c>
      <c r="H1315" s="39">
        <v>1</v>
      </c>
      <c r="I1315" s="173"/>
      <c r="J1315" s="34" t="str">
        <f xml:space="preserve">
IF(I1315="","",
VLOOKUP(I1315,'BD EMPRES'!$B$8:$C$507,2,FALSE))</f>
        <v/>
      </c>
      <c r="K1315" s="175"/>
      <c r="L1315" s="176"/>
      <c r="M1315" s="176"/>
      <c r="N1315" s="177"/>
      <c r="O1315" s="222"/>
      <c r="P1315" s="228" t="str">
        <f t="shared" ref="P1315" si="4676" xml:space="preserve">
IF(AND(K1315="",K1316="",K1317="",K1318="",K1319=""),"",
COUNTIFS(K1315:K1319,"&lt;&gt;""",M1315:M1319,"=Válido"))</f>
        <v/>
      </c>
      <c r="Q1315" s="230" t="str">
        <f t="shared" ref="Q1315" si="4677" xml:space="preserve">
IF(T1315&lt;&gt;"Preenchimento correto","",
IF(P1315=1,0,
IF(P1315=0,"",
IF(P1315="","",
ROUND(_xlfn.STDEV.S(AD1315:AD1319)/AVERAGE(AD1315:AD1319),4)))))</f>
        <v/>
      </c>
      <c r="R1315" s="232" t="str">
        <f t="shared" ref="R1315" si="4678" xml:space="preserve">
IF(T1315&lt;&gt;"Preenchimento correto","",
IF(P1315="","",
IF(P1315=0,"",
IF(O1315="","",
IF(O1315="Menor valor",MIN(AD1315:AD1319),
IF(AND(O1315="Tend. central",Q1315&lt;=0.25),ROUND(AVERAGE(AD1315:AD1319),2),
IF(AND(O1315="Tend. central",Q1315&gt;0.25),ROUND(MEDIAN(AD1315:AD1319),2))))))))</f>
        <v/>
      </c>
      <c r="S1315" s="234" t="str">
        <f t="shared" ref="S1315" si="4679" xml:space="preserve">
IF(T1315&lt;&gt;"Preenchimento correto","",
IF(O1315="","",
IF(P1315="","",
IF(P1315=0,"",
IF(OR(G1315="",R1315=""),"",
G1315*R1315)))))</f>
        <v/>
      </c>
      <c r="T1315" s="236" t="str">
        <f t="shared" ref="T1315" si="4680" xml:space="preserve">
IF(AND(A1315="",B1315="",I1315="",I1316="",I1317="",I1318="",I1319="",K1315="",K1316="",K1317="",K1318="",K1319="",L1315="",L1316="",L1317="",L1318="",L1319="",M1315="",M1316="",M1317="",M1318="",M1319="",O1315=""),"",
IF(A1315="","Preenchimento incompleto: falta informar o ID SEC - B01.01",
IF(AND(A1315&lt;&gt;"",B1315&lt;&gt;"",I1315="",I1316="",I1317="",I1318="",I1319="",K1315="",K1316="",K1317="",K1318="",K1319="",L1315="",L1316="",L1317="",L1318="",L1319="",M1315="",M1316="",M1317="",M1318="",M1319="",O1315=""),"Preenchimento incompleto: item sem nenhuma informação de empresa e preço e fonte de preço e validade do orçamento e modalidade de cálculo - B02.01",
IF(AND(B1315="",OR(I1315&lt;&gt;"",I1316&lt;&gt;"",I1317&lt;&gt;"",I1318&lt;&gt;"",I1319&lt;&gt;"",K1315&lt;&gt;"",K1316&lt;&gt;"",K1317&lt;&gt;"",K1318&lt;&gt;"",K1319&lt;&gt;"",L1315&lt;&gt;"",L1316&lt;&gt;"",L1317&lt;&gt;"",L1318&lt;&gt;"",L1319&lt;&gt;"",M1315&lt;&gt;"",M1316&lt;&gt;"",M1317&lt;&gt;"",M1318&lt;&gt;"",M1319&lt;&gt;"",O1315&lt;&gt;"")),"Erro: há empresa(s) e/ou preço(s) e/ou fonte(s) de preço e/ou validade(s) do orçamento e/ou modalidade de cálculo informados para item inexistente - B03.01",
IF(AND(I1315&lt;&gt;"",OR(K1315="",L1315="",M1315="",O1315="")),"Preenchimento incompleto: empresa sem preço e(ou) fonte de preço e(ou) validade do orçamento e(ou) modalidade de cálculo associados - B04.01",
IF(AND(I1316&lt;&gt;"",OR(K1316="",L1316="",M1316="",O1315="")),"Preenchimento incompleto: empresa sem preço e(ou) fonte de preço e(ou) validade do orçamento e(ou) modalidade de cálculo associados - B04.02",
IF(AND(I1317&lt;&gt;"",OR(K1317="",L1317="",M1317="",O1315="")),"Preenchimento incompleto: empresa sem preço e(ou) fonte de preço e(ou) validade do orçamento e(ou) modalidade de cálculo associados - B04.03",
IF(AND(I1318&lt;&gt;"",OR(K1318="",L1318="",M1318="",O1315="")),"Preenchimento incompleto: empresa sem preço e(ou) fonte de preço e(ou) validade do orçamento e(ou) modalidade de cálculo associados - B04.04",
IF(AND(I1319&lt;&gt;"",OR(K1319="",L1319="",M1319="",O1315="")),"Preenchimento incompleto: empresa sem preço e(ou) fonte de preço e(ou) validade do orçamento e(ou) modalidade de cálculo associados - B04.05",
IF(AND(K1315&lt;&gt;"",OR(I1315="",L1315="",M1315="",O1315="")),"Preenchimento incompleto: preço sem empresa e(ou) fonte do preço associados e(ou) validade do orçamento e(ou) modalidade de cálculo associados - B05.01",
IF(AND(K1316&lt;&gt;"",OR(I1316="",L1316="",M1316="",O1315="")),"Preenchimento incompleto: preço sem empresa e(ou) fonte do preço associados e(ou) validade do orçamento e(ou) modalidade de cálculo associados - B05.02",
IF(AND(K1317&lt;&gt;"",OR(I1317="",L1317="",M1317="",O1315="")),"Preenchimento incompleto: preço sem empresa e(ou) fonte do preço associados e(ou) validade do orçamento e(ou) modalidade de cálculo associados - B05.03",
IF(AND(K1318&lt;&gt;"",OR(I1318="",L1318="",M1318="",O1315="")),"Preenchimento incompleto: preço sem empresa e(ou) fonte do preço associados e(ou) validade do orçamento e(ou) modalidade de cálculo associados - B05.04",
IF(AND(K1319&lt;&gt;"",OR(I1319="",L1319="",M1319="",O1315="")),"Preenchimento incompleto: preço sem empresa e(ou) fonte do preço associados e(ou) validade do orçamento e(ou) modalidade de cálculo associados - B05.05",
IF(AND(L1315&lt;&gt;"",OR(K1315="",I1315="",M1315="",O1315="")),"Preenchimento incompleto: fonte do preço sem empresa e(ou) preço associados e(ou) validade do orçamento e(ou) modalidade de cálculo associados - B06.01",
IF(AND(L1316&lt;&gt;"",OR(K1316="",I1316="",M1316="",O1315="")),"Preenchimento incompleto: fonte do preço sem empresa e(ou) preço associados e(ou) validade do orçamento e(ou) modalidade de cálculo associados - B06.02",
IF(AND(L1317&lt;&gt;"",OR(K1317="",I1317="",M1317="",O1315="")),"Preenchimento incompleto: fonte do preço sem empresa e(ou) preço associados e(ou) validade do orçamento e(ou) modalidade de cálculo associados - B06.03",
IF(AND(L1318&lt;&gt;"",OR(K1318="",I1318="",M1318="",O1315="")),"Preenchimento incompleto: fonte do preço sem empresa e(ou) preço associados e(ou) validade do orçamento e(ou) modalidade de cálculo associados - B06.04",
IF(AND(L1319&lt;&gt;"",OR(K1319="",I1319="",M1319="",O1315="")),"Preenchimento incompleto: fonte do preço sem empresa e(ou) preço associados e(ou) validade do orçamento e(ou) modalidade de cálculo associados - B06.05",
IF(AND(M1315&lt;&gt;"",OR(K1315="",I1315="",L1315="",O1315="")),"Preenchimento incompleto: validade do orçamento sem empresa e(ou) preço associados e(ou) fonte do preço e(ou) modalidade de cálculo associados - B07.01",
IF(AND(M1316&lt;&gt;"",OR(K1316="",I1316="",L1316="",O1315="")),"Preenchimento incompleto: validade do orçamento sem empresa e(ou) preço associados e(ou) fonte do preço e(ou) modalidade de cálculo associados - B07.02",
IF(AND(M1317&lt;&gt;"",OR(K1317="",I1317="",L1317="",O1315="")),"Preenchimento incompleto: validade do orçamento sem empresa e(ou) preço associados e(ou) fonte do preço e(ou) modalidade de cálculo associados - B07.03",
IF(AND(M1318&lt;&gt;"",OR(K1318="",I1318="",L1318="",O1315="")),"Preenchimento incompleto: validade do orçamento sem empresa e(ou) preço associados e(ou) fonte do preço e(ou) modalidade de cálculo associados - B07.04",
IF(AND(M1319&lt;&gt;"",OR(K1319="",I1319="",L1319="",O1315="")),"Preenchimento incompleto: validade do orçamento sem empresa e(ou) preço associados e(ou) fonte do preço e(ou) modalidade de cálculo associados - B07.05",
IF(O1315="","Preenchimento incompleto: modalidade de cálculo não informada - B08.01",
IF(V1315="Erro: há repetição de empresa de mídia especializada para o item sendo precificado - B09.01a05","Erro: há repetição de empresa de mídia especializada para o item sendo precificado - B09.01a05",
IF(W1315="Erro: há repetição de empresa de orçamento de empresa para o item sendo precificado - B10.01a05","Erro: há repetição de empresa de orçamento de empresa para o item sendo precificado - B10.01a05",
IF(X1315="Erro: a fonte de preços informada é incompatível com compras governamentais - B11.01a05","Erro: a fonte de preços informada é incompatível com compras governamentais - B11.01a05",
IF(Y1315="Erro: a fonte de preços informada é incompatível com compras governamentais - B12.01a05","Erro: a fonte de preços informada é incompatível com compras governamentais - B12.01a05",
IF(Z1315="Erro: há linhas sendo puladas - B13.01a04","Erro: há linhas sendo puladas - B13.01a04",
IF(AA1315="Erro: há linhas sendo puladas - B14.01a05","Erro: há linhas sendo puladas - B14.01a05",
IF(AB1315="Erro: há linhas sendo puladas - B15.01a05","Erro: há linhas sendo puladas - B15.01a05",
IF(AC1315="Erro: há linhas sendo puladas - B16.01a05","Erro: há linhas sendo puladas - B16.01a05",
IF(AND(P1315&lt;&gt;"",P1315=0),"Preenchimento incompleto: número de propostas válidas igual a zero - B17.01",
"Preenchimento correto"))))))))))))))))))))))))))))))))))</f>
        <v/>
      </c>
      <c r="U1315" s="23"/>
      <c r="V1315" s="121" t="str">
        <f t="shared" ref="V1315" si="4681" xml:space="preserve">
IF(COUNTIFS(I1315:I1319,I1315,L1315:L1319,"=Mídia especializada")&gt;1,"Erro: há repetição de empresa de mídia especializada para o item sendo precificado - B09.01a05",
IF(COUNTIFS(I1315:I1319,I1316,L1315:L1319,"=Mídia especializada")&gt;1,"Erro: há repetição de empresa de mídia especializada para o item sendo precificado - B09.01a05",
IF(COUNTIFS(I1315:I1319,I1317,L1315:L1319,"=Mídia especializada")&gt;1,"Erro: há repetição de empresa de mídia especializada para o item sendo precificado - B09.01a05",
IF(COUNTIFS(I1315:I1319,I1318,L1315:L1319,"=Mídia especializada")&gt;1,"Erro: há repetição de empresa de mídia especializada para o item sendo precificado - B09.01a05",
IF(COUNTIFS(I1315:I1319,I1319,L1315:L1319,"=Mídia especializada")&gt;1,"Erro: há repetição de empresa de mídia especializada para o item sendo precificado - B09.01a05",
"***")))))</f>
        <v>***</v>
      </c>
      <c r="W1315" s="119" t="str">
        <f t="shared" ref="W1315" si="4682" xml:space="preserve">
IF(COUNTIFS(I1315:I1319,I1315,L1315:L1319,"=Orçamento de empresa")&gt;1,"Erro: há repetição de empresa de orçamento de empresa para o item sendo precificado - B10.01a05",
IF(COUNTIFS(I1315:I1319,I1316,L1315:L1319,"=Orçamento de empresa")&gt;1,"Erro: há repetição de empresa de orçamento de empresa para o item sendo precificado - B10.01a05",
IF(COUNTIFS(I1315:I1319,I1317,L1315:L1319,"=Orçamento de empresa")&gt;1,"Erro: há repetição de empresa de orçamento de empresa para o item sendo precificado - B10.01a05",
IF(COUNTIFS(I1315:I1319,I1318,L1315:L1319,"=Orçamento de empresa")&gt;1,"Erro: há repetição de empresa de orçamento de empresa para o item sendo precificado - B10.01a05",
IF(COUNTIFS(I1315:I1319,I1319,L1315:L1319,"=Orçamento de empresa")&gt;1,"Erro: há repetição de empresa de orçamento de empresa para o item sendo precificado - B10.01a05",
"***")))))</f>
        <v>***</v>
      </c>
      <c r="X1315" s="119" t="str">
        <f t="shared" ref="X1315" si="4683" xml:space="preserve">
IF(AND(I1315="Compras governamentais",K1315&lt;&gt;"",L1315="Orçamento de empresa"),"Erro: a fonte de preços informada é incompatível com compras governamentais - B11.01a05",
IF(AND(I1316="Compras governamentais",K1316&lt;&gt;"",L1316="Orçamento de empresa"),"Erro: a fonte de preços informada é incompatível com compras governamentais - B11.01a05",
IF(AND(I1317="Compras governamentais",K1317&lt;&gt;"",L1317="Orçamento de empresa"),"Erro: a fonte de preços informada é incompatível com compras governamentais - B11.01a05",
IF(AND(I1318="Compras governamentais",K1318&lt;&gt;"",L1318="Orçamento de empresa"),"Erro: a fonte de preços informada é incompatível com compras governamentais - B11.01a05",
IF(AND(I1319="Compras governamentais",K1319&lt;&gt;"",L1319="Orçamento de empresa"),"Erro: a fonte de preços informada é incompatível com compras governamentais - B11.01a05",
"***")))))</f>
        <v>***</v>
      </c>
      <c r="Y1315" s="119" t="str">
        <f t="shared" ref="Y1315" si="4684" xml:space="preserve">
IF(AND(I1315="Compras governamentais",K1315&lt;&gt;"",L1315="Mídia especializada"),"Erro: a fonte de preços informada é incompatível com compras governamentais - B12.01a05",
IF(AND(I1316="Compras governamentais",K1316&lt;&gt;"",L1316="Mídia especializada"),"Erro: a fonte de preços informada é incompatível com compras governamentais - B12.01a05",
IF(AND(I1317="Compras governamentais",K1317&lt;&gt;"",L1317="Mídia especializada"),"Erro: a fonte de preços informada é incompatível com compras governamentais - B12.01a05",
IF(AND(I1318="Compras governamentais",K1318&lt;&gt;"",L1318="Mídia especializada"),"Erro: a fonte de preços informada é incompatível com compras governamentais - B12.01a05",
IF(AND(I1319="Compras governamentais",K1319&lt;&gt;"",L1319="Mídia especializada"),"Erro: a fonte de preços informada é incompatível com compras governamentais - B12.01a05",
"***")))))</f>
        <v>***</v>
      </c>
      <c r="Z1315" s="119" t="str">
        <f t="shared" ref="Z1315" si="4685" xml:space="preserve">
IF(AND(I1316&lt;&gt;"",OR(I1315="")),"Erro: há linhas sendo puladas - B13.01a04",
IF(AND(I1317&lt;&gt;"",OR(I1315="",I1316="")),"Erro: há linhas sendo puladas - B13.01a04",
IF(AND(I1318&lt;&gt;"",OR(I1315="",I1316="",I1317="")),"Erro: há linhas sendo puladas - B13.01a04",
IF(AND(I1319&lt;&gt;"",OR(I1315="",I1316="",I1317="",I1318="")),"Erro: há linhas sendo puladas - B13.01a04",
"***"))))</f>
        <v>***</v>
      </c>
      <c r="AA1315" s="119" t="str">
        <f t="shared" ref="AA1315" si="4686" xml:space="preserve">
IF(AND(K1316&lt;&gt;"",OR(K1315="")),"Erro: há linhas sendo puladas - B14.01a05",
IF(AND(K1317&lt;&gt;"",OR(K1315="",K1316="")),"Erro: há linhas sendo puladas - B14.01a05",
IF(AND(K1318&lt;&gt;"",OR(K1315="",K1316="",K1317="")),"Erro: há linhas sendo puladas - B14.01a05",
IF(AND(K1319&lt;&gt;"",OR(K1315="",K1316="",K1317="",K1318="")),"Erro: há linhas sendo puladas - B14.01a05",
"***"))))</f>
        <v>***</v>
      </c>
      <c r="AB1315" s="119" t="str">
        <f t="shared" ref="AB1315" si="4687" xml:space="preserve">
IF(AND(L1316&lt;&gt;"",OR(L1315="")),"Erro: há linhas sendo puladas - B15.01a05",
IF(AND(L1317&lt;&gt;"",OR(L1315="",L1316="")),"Erro: há linhas sendo puladas - B15.01a05",
IF(AND(L1318&lt;&gt;"",OR(L1315="",L1316="",L1317="")),"Erro: há linhas sendo puladas - B15.01a05",
IF(AND(L1319&lt;&gt;"",OR(L1315="",L1316="",L1317="",L1318="")),"Erro: há linhas sendo puladas - B15.01a05",
"***"))))</f>
        <v>***</v>
      </c>
      <c r="AC1315" s="119" t="str">
        <f t="shared" ref="AC1315" si="4688" xml:space="preserve">
IF(AND(M1316&lt;&gt;"",OR(M1315="")),"Erro: há linhas sendo puladas - B16.01a05",
IF(AND(M1317&lt;&gt;"",OR(M1315="",M1316="")),"Erro: há linhas sendo puladas - B16.01a05",
IF(AND(M1318&lt;&gt;"",OR(M1315="",M1316="",M1317="")),"Erro: há linhas sendo puladas - B16.01a05",
IF(AND(M1319&lt;&gt;"",OR(M1315="",M1316="",M1317="",M1318="")),"Erro: há linhas sendo puladas - B16.01a05",
"***"))))</f>
        <v>***</v>
      </c>
      <c r="AD1315" s="131" t="str">
        <f t="shared" ref="AD1315" si="4689" xml:space="preserve">
IF(T1315&lt;&gt;"Preenchimento correto","",
IF(K1315="","",
IF(M1315="Não válido","",
K1315)))</f>
        <v/>
      </c>
    </row>
    <row r="1316" spans="1:30" ht="15" customHeight="1">
      <c r="A1316" s="226"/>
      <c r="B1316" s="216"/>
      <c r="C1316" s="217"/>
      <c r="D1316" s="218"/>
      <c r="E1316" s="219"/>
      <c r="F1316" s="220"/>
      <c r="G1316" s="221"/>
      <c r="H1316" s="35">
        <v>2</v>
      </c>
      <c r="I1316" s="172"/>
      <c r="J1316" s="36" t="str">
        <f xml:space="preserve">
IF(I1316="","",
VLOOKUP(I1316,'BD EMPRES'!$B$8:$C$507,2,FALSE))</f>
        <v/>
      </c>
      <c r="K1316" s="178"/>
      <c r="L1316" s="179"/>
      <c r="M1316" s="179"/>
      <c r="N1316" s="180"/>
      <c r="O1316" s="223"/>
      <c r="P1316" s="228"/>
      <c r="Q1316" s="230"/>
      <c r="R1316" s="232"/>
      <c r="S1316" s="234"/>
      <c r="T1316" s="236"/>
      <c r="U1316" s="23"/>
      <c r="V1316" s="122"/>
      <c r="W1316" s="118"/>
      <c r="X1316" s="118"/>
      <c r="Y1316" s="118"/>
      <c r="Z1316" s="118"/>
      <c r="AA1316" s="118"/>
      <c r="AB1316" s="118"/>
      <c r="AC1316" s="118"/>
      <c r="AD1316" s="132" t="str">
        <f t="shared" ref="AD1316" si="4690" xml:space="preserve">
IF(T1315&lt;&gt;"Preenchimento correto","",
IF(K1316="","",
IF(M1316="Não válido","",
K1316)))</f>
        <v/>
      </c>
    </row>
    <row r="1317" spans="1:30" ht="15" customHeight="1">
      <c r="A1317" s="226"/>
      <c r="B1317" s="216"/>
      <c r="C1317" s="217"/>
      <c r="D1317" s="218"/>
      <c r="E1317" s="219"/>
      <c r="F1317" s="220"/>
      <c r="G1317" s="221"/>
      <c r="H1317" s="35">
        <v>3</v>
      </c>
      <c r="I1317" s="172"/>
      <c r="J1317" s="36" t="str">
        <f xml:space="preserve">
IF(I1317="","",
VLOOKUP(I1317,'BD EMPRES'!$B$8:$C$507,2,FALSE))</f>
        <v/>
      </c>
      <c r="K1317" s="178"/>
      <c r="L1317" s="179"/>
      <c r="M1317" s="179"/>
      <c r="N1317" s="180"/>
      <c r="O1317" s="223"/>
      <c r="P1317" s="228"/>
      <c r="Q1317" s="230"/>
      <c r="R1317" s="232"/>
      <c r="S1317" s="234"/>
      <c r="T1317" s="236"/>
      <c r="U1317" s="23"/>
      <c r="V1317" s="122"/>
      <c r="W1317" s="118"/>
      <c r="X1317" s="118"/>
      <c r="Y1317" s="118"/>
      <c r="Z1317" s="118"/>
      <c r="AA1317" s="118"/>
      <c r="AB1317" s="118"/>
      <c r="AC1317" s="118"/>
      <c r="AD1317" s="132" t="str">
        <f t="shared" ref="AD1317" si="4691" xml:space="preserve">
IF(T1315&lt;&gt;"Preenchimento correto","",
IF(K1317="","",
IF(M1317="Não válido","",
K1317)))</f>
        <v/>
      </c>
    </row>
    <row r="1318" spans="1:30" ht="15" customHeight="1">
      <c r="A1318" s="226"/>
      <c r="B1318" s="216"/>
      <c r="C1318" s="217"/>
      <c r="D1318" s="218"/>
      <c r="E1318" s="219"/>
      <c r="F1318" s="220"/>
      <c r="G1318" s="221"/>
      <c r="H1318" s="35">
        <v>4</v>
      </c>
      <c r="I1318" s="172"/>
      <c r="J1318" s="36" t="str">
        <f xml:space="preserve">
IF(I1318="","",
VLOOKUP(I1318,'BD EMPRES'!$B$8:$C$507,2,FALSE))</f>
        <v/>
      </c>
      <c r="K1318" s="178"/>
      <c r="L1318" s="179"/>
      <c r="M1318" s="179"/>
      <c r="N1318" s="180"/>
      <c r="O1318" s="223"/>
      <c r="P1318" s="228"/>
      <c r="Q1318" s="230"/>
      <c r="R1318" s="232"/>
      <c r="S1318" s="234"/>
      <c r="T1318" s="236"/>
      <c r="U1318" s="23"/>
      <c r="V1318" s="122"/>
      <c r="W1318" s="118"/>
      <c r="X1318" s="118"/>
      <c r="Y1318" s="118"/>
      <c r="Z1318" s="118"/>
      <c r="AA1318" s="118"/>
      <c r="AB1318" s="118"/>
      <c r="AC1318" s="118"/>
      <c r="AD1318" s="132" t="str">
        <f t="shared" ref="AD1318" si="4692" xml:space="preserve">
IF(T1315&lt;&gt;"Preenchimento correto","",
IF(K1318="","",
IF(M1318="Não válido","",
K1318)))</f>
        <v/>
      </c>
    </row>
    <row r="1319" spans="1:30" ht="15" customHeight="1">
      <c r="A1319" s="238"/>
      <c r="B1319" s="216"/>
      <c r="C1319" s="217"/>
      <c r="D1319" s="218"/>
      <c r="E1319" s="219"/>
      <c r="F1319" s="220"/>
      <c r="G1319" s="221"/>
      <c r="H1319" s="49">
        <v>5</v>
      </c>
      <c r="I1319" s="172"/>
      <c r="J1319" s="50" t="str">
        <f xml:space="preserve">
IF(I1319="","",
VLOOKUP(I1319,'BD EMPRES'!$B$8:$C$507,2,FALSE))</f>
        <v/>
      </c>
      <c r="K1319" s="184"/>
      <c r="L1319" s="185"/>
      <c r="M1319" s="181"/>
      <c r="N1319" s="182"/>
      <c r="O1319" s="224"/>
      <c r="P1319" s="229"/>
      <c r="Q1319" s="231"/>
      <c r="R1319" s="233"/>
      <c r="S1319" s="235"/>
      <c r="T1319" s="236"/>
      <c r="U1319" s="23"/>
      <c r="V1319" s="133"/>
      <c r="W1319" s="134"/>
      <c r="X1319" s="134"/>
      <c r="Y1319" s="134"/>
      <c r="Z1319" s="134"/>
      <c r="AA1319" s="134"/>
      <c r="AB1319" s="134"/>
      <c r="AC1319" s="134"/>
      <c r="AD1319" s="135" t="str">
        <f t="shared" ref="AD1319" si="4693" xml:space="preserve">
IF(T1315&gt;"Preenchimento correto","",
IF(K1319="","",
IF(M1319="Não válido","",
K1319)))</f>
        <v/>
      </c>
    </row>
    <row r="1320" spans="1:30" ht="15" customHeight="1">
      <c r="A1320" s="225"/>
      <c r="B1320" s="216" t="str">
        <f>IF(OR('BD ITEM'!$Q274&lt;&gt;"Preenchimento correto"),"",'BD ITEM'!B274)</f>
        <v/>
      </c>
      <c r="C1320" s="217" t="str">
        <f>IF(OR('BD ITEM'!$Q274&lt;&gt;"Preenchimento correto"),"",'BD ITEM'!C274)</f>
        <v/>
      </c>
      <c r="D1320" s="218" t="str">
        <f>IF(OR('BD ITEM'!$Q274&lt;&gt;"Preenchimento correto"),"",'BD ITEM'!D274)</f>
        <v/>
      </c>
      <c r="E1320" s="219" t="str">
        <f>IF(OR('BD ITEM'!$Q274&lt;&gt;"Preenchimento correto"),"",'BD ITEM'!J274)</f>
        <v/>
      </c>
      <c r="F1320" s="220" t="str">
        <f>IF(OR('BD ITEM'!$Q274&lt;&gt;"Preenchimento correto"),"",'BD ITEM'!K274)</f>
        <v/>
      </c>
      <c r="G1320" s="221" t="str">
        <f>IF(OR('BD ITEM'!$Q274&lt;&gt;"Preenchimento correto"),"",'BD ITEM'!L274)</f>
        <v/>
      </c>
      <c r="H1320" s="39">
        <v>1</v>
      </c>
      <c r="I1320" s="173"/>
      <c r="J1320" s="34" t="str">
        <f xml:space="preserve">
IF(I1320="","",
VLOOKUP(I1320,'BD EMPRES'!$B$8:$C$507,2,FALSE))</f>
        <v/>
      </c>
      <c r="K1320" s="175"/>
      <c r="L1320" s="176"/>
      <c r="M1320" s="176"/>
      <c r="N1320" s="177"/>
      <c r="O1320" s="222"/>
      <c r="P1320" s="228" t="str">
        <f t="shared" ref="P1320" si="4694" xml:space="preserve">
IF(AND(K1320="",K1321="",K1322="",K1323="",K1324=""),"",
COUNTIFS(K1320:K1324,"&lt;&gt;""",M1320:M1324,"=Válido"))</f>
        <v/>
      </c>
      <c r="Q1320" s="230" t="str">
        <f t="shared" ref="Q1320" si="4695" xml:space="preserve">
IF(T1320&lt;&gt;"Preenchimento correto","",
IF(P1320=1,0,
IF(P1320=0,"",
IF(P1320="","",
ROUND(_xlfn.STDEV.S(AD1320:AD1324)/AVERAGE(AD1320:AD1324),4)))))</f>
        <v/>
      </c>
      <c r="R1320" s="232" t="str">
        <f t="shared" ref="R1320" si="4696" xml:space="preserve">
IF(T1320&lt;&gt;"Preenchimento correto","",
IF(P1320="","",
IF(P1320=0,"",
IF(O1320="","",
IF(O1320="Menor valor",MIN(AD1320:AD1324),
IF(AND(O1320="Tend. central",Q1320&lt;=0.25),ROUND(AVERAGE(AD1320:AD1324),2),
IF(AND(O1320="Tend. central",Q1320&gt;0.25),ROUND(MEDIAN(AD1320:AD1324),2))))))))</f>
        <v/>
      </c>
      <c r="S1320" s="234" t="str">
        <f t="shared" ref="S1320" si="4697" xml:space="preserve">
IF(T1320&lt;&gt;"Preenchimento correto","",
IF(O1320="","",
IF(P1320="","",
IF(P1320=0,"",
IF(OR(G1320="",R1320=""),"",
G1320*R1320)))))</f>
        <v/>
      </c>
      <c r="T1320" s="236" t="str">
        <f t="shared" ref="T1320" si="4698" xml:space="preserve">
IF(AND(A1320="",B1320="",I1320="",I1321="",I1322="",I1323="",I1324="",K1320="",K1321="",K1322="",K1323="",K1324="",L1320="",L1321="",L1322="",L1323="",L1324="",M1320="",M1321="",M1322="",M1323="",M1324="",O1320=""),"",
IF(A1320="","Preenchimento incompleto: falta informar o ID SEC - B01.01",
IF(AND(A1320&lt;&gt;"",B1320&lt;&gt;"",I1320="",I1321="",I1322="",I1323="",I1324="",K1320="",K1321="",K1322="",K1323="",K1324="",L1320="",L1321="",L1322="",L1323="",L1324="",M1320="",M1321="",M1322="",M1323="",M1324="",O1320=""),"Preenchimento incompleto: item sem nenhuma informação de empresa e preço e fonte de preço e validade do orçamento e modalidade de cálculo - B02.01",
IF(AND(B1320="",OR(I1320&lt;&gt;"",I1321&lt;&gt;"",I1322&lt;&gt;"",I1323&lt;&gt;"",I1324&lt;&gt;"",K1320&lt;&gt;"",K1321&lt;&gt;"",K1322&lt;&gt;"",K1323&lt;&gt;"",K1324&lt;&gt;"",L1320&lt;&gt;"",L1321&lt;&gt;"",L1322&lt;&gt;"",L1323&lt;&gt;"",L1324&lt;&gt;"",M1320&lt;&gt;"",M1321&lt;&gt;"",M1322&lt;&gt;"",M1323&lt;&gt;"",M1324&lt;&gt;"",O1320&lt;&gt;"")),"Erro: há empresa(s) e/ou preço(s) e/ou fonte(s) de preço e/ou validade(s) do orçamento e/ou modalidade de cálculo informados para item inexistente - B03.01",
IF(AND(I1320&lt;&gt;"",OR(K1320="",L1320="",M1320="",O1320="")),"Preenchimento incompleto: empresa sem preço e(ou) fonte de preço e(ou) validade do orçamento e(ou) modalidade de cálculo associados - B04.01",
IF(AND(I1321&lt;&gt;"",OR(K1321="",L1321="",M1321="",O1320="")),"Preenchimento incompleto: empresa sem preço e(ou) fonte de preço e(ou) validade do orçamento e(ou) modalidade de cálculo associados - B04.02",
IF(AND(I1322&lt;&gt;"",OR(K1322="",L1322="",M1322="",O1320="")),"Preenchimento incompleto: empresa sem preço e(ou) fonte de preço e(ou) validade do orçamento e(ou) modalidade de cálculo associados - B04.03",
IF(AND(I1323&lt;&gt;"",OR(K1323="",L1323="",M1323="",O1320="")),"Preenchimento incompleto: empresa sem preço e(ou) fonte de preço e(ou) validade do orçamento e(ou) modalidade de cálculo associados - B04.04",
IF(AND(I1324&lt;&gt;"",OR(K1324="",L1324="",M1324="",O1320="")),"Preenchimento incompleto: empresa sem preço e(ou) fonte de preço e(ou) validade do orçamento e(ou) modalidade de cálculo associados - B04.05",
IF(AND(K1320&lt;&gt;"",OR(I1320="",L1320="",M1320="",O1320="")),"Preenchimento incompleto: preço sem empresa e(ou) fonte do preço associados e(ou) validade do orçamento e(ou) modalidade de cálculo associados - B05.01",
IF(AND(K1321&lt;&gt;"",OR(I1321="",L1321="",M1321="",O1320="")),"Preenchimento incompleto: preço sem empresa e(ou) fonte do preço associados e(ou) validade do orçamento e(ou) modalidade de cálculo associados - B05.02",
IF(AND(K1322&lt;&gt;"",OR(I1322="",L1322="",M1322="",O1320="")),"Preenchimento incompleto: preço sem empresa e(ou) fonte do preço associados e(ou) validade do orçamento e(ou) modalidade de cálculo associados - B05.03",
IF(AND(K1323&lt;&gt;"",OR(I1323="",L1323="",M1323="",O1320="")),"Preenchimento incompleto: preço sem empresa e(ou) fonte do preço associados e(ou) validade do orçamento e(ou) modalidade de cálculo associados - B05.04",
IF(AND(K1324&lt;&gt;"",OR(I1324="",L1324="",M1324="",O1320="")),"Preenchimento incompleto: preço sem empresa e(ou) fonte do preço associados e(ou) validade do orçamento e(ou) modalidade de cálculo associados - B05.05",
IF(AND(L1320&lt;&gt;"",OR(K1320="",I1320="",M1320="",O1320="")),"Preenchimento incompleto: fonte do preço sem empresa e(ou) preço associados e(ou) validade do orçamento e(ou) modalidade de cálculo associados - B06.01",
IF(AND(L1321&lt;&gt;"",OR(K1321="",I1321="",M1321="",O1320="")),"Preenchimento incompleto: fonte do preço sem empresa e(ou) preço associados e(ou) validade do orçamento e(ou) modalidade de cálculo associados - B06.02",
IF(AND(L1322&lt;&gt;"",OR(K1322="",I1322="",M1322="",O1320="")),"Preenchimento incompleto: fonte do preço sem empresa e(ou) preço associados e(ou) validade do orçamento e(ou) modalidade de cálculo associados - B06.03",
IF(AND(L1323&lt;&gt;"",OR(K1323="",I1323="",M1323="",O1320="")),"Preenchimento incompleto: fonte do preço sem empresa e(ou) preço associados e(ou) validade do orçamento e(ou) modalidade de cálculo associados - B06.04",
IF(AND(L1324&lt;&gt;"",OR(K1324="",I1324="",M1324="",O1320="")),"Preenchimento incompleto: fonte do preço sem empresa e(ou) preço associados e(ou) validade do orçamento e(ou) modalidade de cálculo associados - B06.05",
IF(AND(M1320&lt;&gt;"",OR(K1320="",I1320="",L1320="",O1320="")),"Preenchimento incompleto: validade do orçamento sem empresa e(ou) preço associados e(ou) fonte do preço e(ou) modalidade de cálculo associados - B07.01",
IF(AND(M1321&lt;&gt;"",OR(K1321="",I1321="",L1321="",O1320="")),"Preenchimento incompleto: validade do orçamento sem empresa e(ou) preço associados e(ou) fonte do preço e(ou) modalidade de cálculo associados - B07.02",
IF(AND(M1322&lt;&gt;"",OR(K1322="",I1322="",L1322="",O1320="")),"Preenchimento incompleto: validade do orçamento sem empresa e(ou) preço associados e(ou) fonte do preço e(ou) modalidade de cálculo associados - B07.03",
IF(AND(M1323&lt;&gt;"",OR(K1323="",I1323="",L1323="",O1320="")),"Preenchimento incompleto: validade do orçamento sem empresa e(ou) preço associados e(ou) fonte do preço e(ou) modalidade de cálculo associados - B07.04",
IF(AND(M1324&lt;&gt;"",OR(K1324="",I1324="",L1324="",O1320="")),"Preenchimento incompleto: validade do orçamento sem empresa e(ou) preço associados e(ou) fonte do preço e(ou) modalidade de cálculo associados - B07.05",
IF(O1320="","Preenchimento incompleto: modalidade de cálculo não informada - B08.01",
IF(V1320="Erro: há repetição de empresa de mídia especializada para o item sendo precificado - B09.01a05","Erro: há repetição de empresa de mídia especializada para o item sendo precificado - B09.01a05",
IF(W1320="Erro: há repetição de empresa de orçamento de empresa para o item sendo precificado - B10.01a05","Erro: há repetição de empresa de orçamento de empresa para o item sendo precificado - B10.01a05",
IF(X1320="Erro: a fonte de preços informada é incompatível com compras governamentais - B11.01a05","Erro: a fonte de preços informada é incompatível com compras governamentais - B11.01a05",
IF(Y1320="Erro: a fonte de preços informada é incompatível com compras governamentais - B12.01a05","Erro: a fonte de preços informada é incompatível com compras governamentais - B12.01a05",
IF(Z1320="Erro: há linhas sendo puladas - B13.01a04","Erro: há linhas sendo puladas - B13.01a04",
IF(AA1320="Erro: há linhas sendo puladas - B14.01a05","Erro: há linhas sendo puladas - B14.01a05",
IF(AB1320="Erro: há linhas sendo puladas - B15.01a05","Erro: há linhas sendo puladas - B15.01a05",
IF(AC1320="Erro: há linhas sendo puladas - B16.01a05","Erro: há linhas sendo puladas - B16.01a05",
IF(AND(P1320&lt;&gt;"",P1320=0),"Preenchimento incompleto: número de propostas válidas igual a zero - B17.01",
"Preenchimento correto"))))))))))))))))))))))))))))))))))</f>
        <v/>
      </c>
      <c r="U1320" s="23"/>
      <c r="V1320" s="121" t="str">
        <f t="shared" ref="V1320" si="4699" xml:space="preserve">
IF(COUNTIFS(I1320:I1324,I1320,L1320:L1324,"=Mídia especializada")&gt;1,"Erro: há repetição de empresa de mídia especializada para o item sendo precificado - B09.01a05",
IF(COUNTIFS(I1320:I1324,I1321,L1320:L1324,"=Mídia especializada")&gt;1,"Erro: há repetição de empresa de mídia especializada para o item sendo precificado - B09.01a05",
IF(COUNTIFS(I1320:I1324,I1322,L1320:L1324,"=Mídia especializada")&gt;1,"Erro: há repetição de empresa de mídia especializada para o item sendo precificado - B09.01a05",
IF(COUNTIFS(I1320:I1324,I1323,L1320:L1324,"=Mídia especializada")&gt;1,"Erro: há repetição de empresa de mídia especializada para o item sendo precificado - B09.01a05",
IF(COUNTIFS(I1320:I1324,I1324,L1320:L1324,"=Mídia especializada")&gt;1,"Erro: há repetição de empresa de mídia especializada para o item sendo precificado - B09.01a05",
"***")))))</f>
        <v>***</v>
      </c>
      <c r="W1320" s="119" t="str">
        <f t="shared" ref="W1320" si="4700" xml:space="preserve">
IF(COUNTIFS(I1320:I1324,I1320,L1320:L1324,"=Orçamento de empresa")&gt;1,"Erro: há repetição de empresa de orçamento de empresa para o item sendo precificado - B10.01a05",
IF(COUNTIFS(I1320:I1324,I1321,L1320:L1324,"=Orçamento de empresa")&gt;1,"Erro: há repetição de empresa de orçamento de empresa para o item sendo precificado - B10.01a05",
IF(COUNTIFS(I1320:I1324,I1322,L1320:L1324,"=Orçamento de empresa")&gt;1,"Erro: há repetição de empresa de orçamento de empresa para o item sendo precificado - B10.01a05",
IF(COUNTIFS(I1320:I1324,I1323,L1320:L1324,"=Orçamento de empresa")&gt;1,"Erro: há repetição de empresa de orçamento de empresa para o item sendo precificado - B10.01a05",
IF(COUNTIFS(I1320:I1324,I1324,L1320:L1324,"=Orçamento de empresa")&gt;1,"Erro: há repetição de empresa de orçamento de empresa para o item sendo precificado - B10.01a05",
"***")))))</f>
        <v>***</v>
      </c>
      <c r="X1320" s="119" t="str">
        <f t="shared" ref="X1320" si="4701" xml:space="preserve">
IF(AND(I1320="Compras governamentais",K1320&lt;&gt;"",L1320="Orçamento de empresa"),"Erro: a fonte de preços informada é incompatível com compras governamentais - B11.01a05",
IF(AND(I1321="Compras governamentais",K1321&lt;&gt;"",L1321="Orçamento de empresa"),"Erro: a fonte de preços informada é incompatível com compras governamentais - B11.01a05",
IF(AND(I1322="Compras governamentais",K1322&lt;&gt;"",L1322="Orçamento de empresa"),"Erro: a fonte de preços informada é incompatível com compras governamentais - B11.01a05",
IF(AND(I1323="Compras governamentais",K1323&lt;&gt;"",L1323="Orçamento de empresa"),"Erro: a fonte de preços informada é incompatível com compras governamentais - B11.01a05",
IF(AND(I1324="Compras governamentais",K1324&lt;&gt;"",L1324="Orçamento de empresa"),"Erro: a fonte de preços informada é incompatível com compras governamentais - B11.01a05",
"***")))))</f>
        <v>***</v>
      </c>
      <c r="Y1320" s="119" t="str">
        <f t="shared" ref="Y1320" si="4702" xml:space="preserve">
IF(AND(I1320="Compras governamentais",K1320&lt;&gt;"",L1320="Mídia especializada"),"Erro: a fonte de preços informada é incompatível com compras governamentais - B12.01a05",
IF(AND(I1321="Compras governamentais",K1321&lt;&gt;"",L1321="Mídia especializada"),"Erro: a fonte de preços informada é incompatível com compras governamentais - B12.01a05",
IF(AND(I1322="Compras governamentais",K1322&lt;&gt;"",L1322="Mídia especializada"),"Erro: a fonte de preços informada é incompatível com compras governamentais - B12.01a05",
IF(AND(I1323="Compras governamentais",K1323&lt;&gt;"",L1323="Mídia especializada"),"Erro: a fonte de preços informada é incompatível com compras governamentais - B12.01a05",
IF(AND(I1324="Compras governamentais",K1324&lt;&gt;"",L1324="Mídia especializada"),"Erro: a fonte de preços informada é incompatível com compras governamentais - B12.01a05",
"***")))))</f>
        <v>***</v>
      </c>
      <c r="Z1320" s="119" t="str">
        <f t="shared" ref="Z1320" si="4703" xml:space="preserve">
IF(AND(I1321&lt;&gt;"",OR(I1320="")),"Erro: há linhas sendo puladas - B13.01a04",
IF(AND(I1322&lt;&gt;"",OR(I1320="",I1321="")),"Erro: há linhas sendo puladas - B13.01a04",
IF(AND(I1323&lt;&gt;"",OR(I1320="",I1321="",I1322="")),"Erro: há linhas sendo puladas - B13.01a04",
IF(AND(I1324&lt;&gt;"",OR(I1320="",I1321="",I1322="",I1323="")),"Erro: há linhas sendo puladas - B13.01a04",
"***"))))</f>
        <v>***</v>
      </c>
      <c r="AA1320" s="119" t="str">
        <f t="shared" ref="AA1320" si="4704" xml:space="preserve">
IF(AND(K1321&lt;&gt;"",OR(K1320="")),"Erro: há linhas sendo puladas - B14.01a05",
IF(AND(K1322&lt;&gt;"",OR(K1320="",K1321="")),"Erro: há linhas sendo puladas - B14.01a05",
IF(AND(K1323&lt;&gt;"",OR(K1320="",K1321="",K1322="")),"Erro: há linhas sendo puladas - B14.01a05",
IF(AND(K1324&lt;&gt;"",OR(K1320="",K1321="",K1322="",K1323="")),"Erro: há linhas sendo puladas - B14.01a05",
"***"))))</f>
        <v>***</v>
      </c>
      <c r="AB1320" s="119" t="str">
        <f t="shared" ref="AB1320" si="4705" xml:space="preserve">
IF(AND(L1321&lt;&gt;"",OR(L1320="")),"Erro: há linhas sendo puladas - B15.01a05",
IF(AND(L1322&lt;&gt;"",OR(L1320="",L1321="")),"Erro: há linhas sendo puladas - B15.01a05",
IF(AND(L1323&lt;&gt;"",OR(L1320="",L1321="",L1322="")),"Erro: há linhas sendo puladas - B15.01a05",
IF(AND(L1324&lt;&gt;"",OR(L1320="",L1321="",L1322="",L1323="")),"Erro: há linhas sendo puladas - B15.01a05",
"***"))))</f>
        <v>***</v>
      </c>
      <c r="AC1320" s="119" t="str">
        <f t="shared" ref="AC1320" si="4706" xml:space="preserve">
IF(AND(M1321&lt;&gt;"",OR(M1320="")),"Erro: há linhas sendo puladas - B16.01a05",
IF(AND(M1322&lt;&gt;"",OR(M1320="",M1321="")),"Erro: há linhas sendo puladas - B16.01a05",
IF(AND(M1323&lt;&gt;"",OR(M1320="",M1321="",M1322="")),"Erro: há linhas sendo puladas - B16.01a05",
IF(AND(M1324&lt;&gt;"",OR(M1320="",M1321="",M1322="",M1323="")),"Erro: há linhas sendo puladas - B16.01a05",
"***"))))</f>
        <v>***</v>
      </c>
      <c r="AD1320" s="131" t="str">
        <f t="shared" ref="AD1320" si="4707" xml:space="preserve">
IF(T1320&lt;&gt;"Preenchimento correto","",
IF(K1320="","",
IF(M1320="Não válido","",
K1320)))</f>
        <v/>
      </c>
    </row>
    <row r="1321" spans="1:30" ht="15" customHeight="1">
      <c r="A1321" s="226"/>
      <c r="B1321" s="216"/>
      <c r="C1321" s="217"/>
      <c r="D1321" s="218"/>
      <c r="E1321" s="219"/>
      <c r="F1321" s="220"/>
      <c r="G1321" s="221"/>
      <c r="H1321" s="35">
        <v>2</v>
      </c>
      <c r="I1321" s="172"/>
      <c r="J1321" s="36" t="str">
        <f xml:space="preserve">
IF(I1321="","",
VLOOKUP(I1321,'BD EMPRES'!$B$8:$C$507,2,FALSE))</f>
        <v/>
      </c>
      <c r="K1321" s="178"/>
      <c r="L1321" s="179"/>
      <c r="M1321" s="179"/>
      <c r="N1321" s="180"/>
      <c r="O1321" s="223"/>
      <c r="P1321" s="228"/>
      <c r="Q1321" s="230"/>
      <c r="R1321" s="232"/>
      <c r="S1321" s="234"/>
      <c r="T1321" s="236"/>
      <c r="U1321" s="23"/>
      <c r="V1321" s="122"/>
      <c r="W1321" s="118"/>
      <c r="X1321" s="118"/>
      <c r="Y1321" s="118"/>
      <c r="Z1321" s="118"/>
      <c r="AA1321" s="118"/>
      <c r="AB1321" s="118"/>
      <c r="AC1321" s="118"/>
      <c r="AD1321" s="132" t="str">
        <f t="shared" ref="AD1321" si="4708" xml:space="preserve">
IF(T1320&lt;&gt;"Preenchimento correto","",
IF(K1321="","",
IF(M1321="Não válido","",
K1321)))</f>
        <v/>
      </c>
    </row>
    <row r="1322" spans="1:30" ht="15" customHeight="1">
      <c r="A1322" s="226"/>
      <c r="B1322" s="216"/>
      <c r="C1322" s="217"/>
      <c r="D1322" s="218"/>
      <c r="E1322" s="219"/>
      <c r="F1322" s="220"/>
      <c r="G1322" s="221"/>
      <c r="H1322" s="35">
        <v>3</v>
      </c>
      <c r="I1322" s="172"/>
      <c r="J1322" s="36" t="str">
        <f xml:space="preserve">
IF(I1322="","",
VLOOKUP(I1322,'BD EMPRES'!$B$8:$C$507,2,FALSE))</f>
        <v/>
      </c>
      <c r="K1322" s="178"/>
      <c r="L1322" s="179"/>
      <c r="M1322" s="179"/>
      <c r="N1322" s="180"/>
      <c r="O1322" s="223"/>
      <c r="P1322" s="228"/>
      <c r="Q1322" s="230"/>
      <c r="R1322" s="232"/>
      <c r="S1322" s="234"/>
      <c r="T1322" s="236"/>
      <c r="U1322" s="23"/>
      <c r="V1322" s="122"/>
      <c r="W1322" s="118"/>
      <c r="X1322" s="118"/>
      <c r="Y1322" s="118"/>
      <c r="Z1322" s="118"/>
      <c r="AA1322" s="118"/>
      <c r="AB1322" s="118"/>
      <c r="AC1322" s="118"/>
      <c r="AD1322" s="132" t="str">
        <f t="shared" ref="AD1322" si="4709" xml:space="preserve">
IF(T1320&lt;&gt;"Preenchimento correto","",
IF(K1322="","",
IF(M1322="Não válido","",
K1322)))</f>
        <v/>
      </c>
    </row>
    <row r="1323" spans="1:30" ht="15" customHeight="1">
      <c r="A1323" s="226"/>
      <c r="B1323" s="216"/>
      <c r="C1323" s="217"/>
      <c r="D1323" s="218"/>
      <c r="E1323" s="219"/>
      <c r="F1323" s="220"/>
      <c r="G1323" s="221"/>
      <c r="H1323" s="35">
        <v>4</v>
      </c>
      <c r="I1323" s="172"/>
      <c r="J1323" s="36" t="str">
        <f xml:space="preserve">
IF(I1323="","",
VLOOKUP(I1323,'BD EMPRES'!$B$8:$C$507,2,FALSE))</f>
        <v/>
      </c>
      <c r="K1323" s="178"/>
      <c r="L1323" s="179"/>
      <c r="M1323" s="179"/>
      <c r="N1323" s="180"/>
      <c r="O1323" s="223"/>
      <c r="P1323" s="228"/>
      <c r="Q1323" s="230"/>
      <c r="R1323" s="232"/>
      <c r="S1323" s="234"/>
      <c r="T1323" s="236"/>
      <c r="U1323" s="23"/>
      <c r="V1323" s="122"/>
      <c r="W1323" s="118"/>
      <c r="X1323" s="118"/>
      <c r="Y1323" s="118"/>
      <c r="Z1323" s="118"/>
      <c r="AA1323" s="118"/>
      <c r="AB1323" s="118"/>
      <c r="AC1323" s="118"/>
      <c r="AD1323" s="132" t="str">
        <f t="shared" ref="AD1323" si="4710" xml:space="preserve">
IF(T1320&lt;&gt;"Preenchimento correto","",
IF(K1323="","",
IF(M1323="Não válido","",
K1323)))</f>
        <v/>
      </c>
    </row>
    <row r="1324" spans="1:30" ht="15" customHeight="1">
      <c r="A1324" s="227"/>
      <c r="B1324" s="216"/>
      <c r="C1324" s="217"/>
      <c r="D1324" s="218"/>
      <c r="E1324" s="219"/>
      <c r="F1324" s="220"/>
      <c r="G1324" s="221"/>
      <c r="H1324" s="49">
        <v>5</v>
      </c>
      <c r="I1324" s="172"/>
      <c r="J1324" s="50" t="str">
        <f xml:space="preserve">
IF(I1324="","",
VLOOKUP(I1324,'BD EMPRES'!$B$8:$C$507,2,FALSE))</f>
        <v/>
      </c>
      <c r="K1324" s="184"/>
      <c r="L1324" s="185"/>
      <c r="M1324" s="181"/>
      <c r="N1324" s="182"/>
      <c r="O1324" s="224"/>
      <c r="P1324" s="229"/>
      <c r="Q1324" s="231"/>
      <c r="R1324" s="233"/>
      <c r="S1324" s="235"/>
      <c r="T1324" s="236"/>
      <c r="U1324" s="23"/>
      <c r="V1324" s="133"/>
      <c r="W1324" s="134"/>
      <c r="X1324" s="134"/>
      <c r="Y1324" s="134"/>
      <c r="Z1324" s="134"/>
      <c r="AA1324" s="134"/>
      <c r="AB1324" s="134"/>
      <c r="AC1324" s="134"/>
      <c r="AD1324" s="135" t="str">
        <f t="shared" ref="AD1324" si="4711" xml:space="preserve">
IF(T1320&gt;"Preenchimento correto","",
IF(K1324="","",
IF(M1324="Não válido","",
K1324)))</f>
        <v/>
      </c>
    </row>
    <row r="1325" spans="1:30" ht="15" customHeight="1">
      <c r="A1325" s="237"/>
      <c r="B1325" s="216" t="str">
        <f>IF(OR('BD ITEM'!$Q275&lt;&gt;"Preenchimento correto"),"",'BD ITEM'!B275)</f>
        <v/>
      </c>
      <c r="C1325" s="217" t="str">
        <f>IF(OR('BD ITEM'!$Q275&lt;&gt;"Preenchimento correto"),"",'BD ITEM'!C275)</f>
        <v/>
      </c>
      <c r="D1325" s="218" t="str">
        <f>IF(OR('BD ITEM'!$Q275&lt;&gt;"Preenchimento correto"),"",'BD ITEM'!D275)</f>
        <v/>
      </c>
      <c r="E1325" s="219" t="str">
        <f>IF(OR('BD ITEM'!$Q275&lt;&gt;"Preenchimento correto"),"",'BD ITEM'!J275)</f>
        <v/>
      </c>
      <c r="F1325" s="220" t="str">
        <f>IF(OR('BD ITEM'!$Q275&lt;&gt;"Preenchimento correto"),"",'BD ITEM'!K275)</f>
        <v/>
      </c>
      <c r="G1325" s="221" t="str">
        <f>IF(OR('BD ITEM'!$Q275&lt;&gt;"Preenchimento correto"),"",'BD ITEM'!L275)</f>
        <v/>
      </c>
      <c r="H1325" s="39">
        <v>1</v>
      </c>
      <c r="I1325" s="173"/>
      <c r="J1325" s="34" t="str">
        <f xml:space="preserve">
IF(I1325="","",
VLOOKUP(I1325,'BD EMPRES'!$B$8:$C$507,2,FALSE))</f>
        <v/>
      </c>
      <c r="K1325" s="175"/>
      <c r="L1325" s="176"/>
      <c r="M1325" s="176"/>
      <c r="N1325" s="177"/>
      <c r="O1325" s="222"/>
      <c r="P1325" s="228" t="str">
        <f t="shared" ref="P1325" si="4712" xml:space="preserve">
IF(AND(K1325="",K1326="",K1327="",K1328="",K1329=""),"",
COUNTIFS(K1325:K1329,"&lt;&gt;""",M1325:M1329,"=Válido"))</f>
        <v/>
      </c>
      <c r="Q1325" s="230" t="str">
        <f t="shared" ref="Q1325" si="4713" xml:space="preserve">
IF(T1325&lt;&gt;"Preenchimento correto","",
IF(P1325=1,0,
IF(P1325=0,"",
IF(P1325="","",
ROUND(_xlfn.STDEV.S(AD1325:AD1329)/AVERAGE(AD1325:AD1329),4)))))</f>
        <v/>
      </c>
      <c r="R1325" s="232" t="str">
        <f t="shared" ref="R1325" si="4714" xml:space="preserve">
IF(T1325&lt;&gt;"Preenchimento correto","",
IF(P1325="","",
IF(P1325=0,"",
IF(O1325="","",
IF(O1325="Menor valor",MIN(AD1325:AD1329),
IF(AND(O1325="Tend. central",Q1325&lt;=0.25),ROUND(AVERAGE(AD1325:AD1329),2),
IF(AND(O1325="Tend. central",Q1325&gt;0.25),ROUND(MEDIAN(AD1325:AD1329),2))))))))</f>
        <v/>
      </c>
      <c r="S1325" s="234" t="str">
        <f t="shared" ref="S1325" si="4715" xml:space="preserve">
IF(T1325&lt;&gt;"Preenchimento correto","",
IF(O1325="","",
IF(P1325="","",
IF(P1325=0,"",
IF(OR(G1325="",R1325=""),"",
G1325*R1325)))))</f>
        <v/>
      </c>
      <c r="T1325" s="236" t="str">
        <f t="shared" ref="T1325" si="4716" xml:space="preserve">
IF(AND(A1325="",B1325="",I1325="",I1326="",I1327="",I1328="",I1329="",K1325="",K1326="",K1327="",K1328="",K1329="",L1325="",L1326="",L1327="",L1328="",L1329="",M1325="",M1326="",M1327="",M1328="",M1329="",O1325=""),"",
IF(A1325="","Preenchimento incompleto: falta informar o ID SEC - B01.01",
IF(AND(A1325&lt;&gt;"",B1325&lt;&gt;"",I1325="",I1326="",I1327="",I1328="",I1329="",K1325="",K1326="",K1327="",K1328="",K1329="",L1325="",L1326="",L1327="",L1328="",L1329="",M1325="",M1326="",M1327="",M1328="",M1329="",O1325=""),"Preenchimento incompleto: item sem nenhuma informação de empresa e preço e fonte de preço e validade do orçamento e modalidade de cálculo - B02.01",
IF(AND(B1325="",OR(I1325&lt;&gt;"",I1326&lt;&gt;"",I1327&lt;&gt;"",I1328&lt;&gt;"",I1329&lt;&gt;"",K1325&lt;&gt;"",K1326&lt;&gt;"",K1327&lt;&gt;"",K1328&lt;&gt;"",K1329&lt;&gt;"",L1325&lt;&gt;"",L1326&lt;&gt;"",L1327&lt;&gt;"",L1328&lt;&gt;"",L1329&lt;&gt;"",M1325&lt;&gt;"",M1326&lt;&gt;"",M1327&lt;&gt;"",M1328&lt;&gt;"",M1329&lt;&gt;"",O1325&lt;&gt;"")),"Erro: há empresa(s) e/ou preço(s) e/ou fonte(s) de preço e/ou validade(s) do orçamento e/ou modalidade de cálculo informados para item inexistente - B03.01",
IF(AND(I1325&lt;&gt;"",OR(K1325="",L1325="",M1325="",O1325="")),"Preenchimento incompleto: empresa sem preço e(ou) fonte de preço e(ou) validade do orçamento e(ou) modalidade de cálculo associados - B04.01",
IF(AND(I1326&lt;&gt;"",OR(K1326="",L1326="",M1326="",O1325="")),"Preenchimento incompleto: empresa sem preço e(ou) fonte de preço e(ou) validade do orçamento e(ou) modalidade de cálculo associados - B04.02",
IF(AND(I1327&lt;&gt;"",OR(K1327="",L1327="",M1327="",O1325="")),"Preenchimento incompleto: empresa sem preço e(ou) fonte de preço e(ou) validade do orçamento e(ou) modalidade de cálculo associados - B04.03",
IF(AND(I1328&lt;&gt;"",OR(K1328="",L1328="",M1328="",O1325="")),"Preenchimento incompleto: empresa sem preço e(ou) fonte de preço e(ou) validade do orçamento e(ou) modalidade de cálculo associados - B04.04",
IF(AND(I1329&lt;&gt;"",OR(K1329="",L1329="",M1329="",O1325="")),"Preenchimento incompleto: empresa sem preço e(ou) fonte de preço e(ou) validade do orçamento e(ou) modalidade de cálculo associados - B04.05",
IF(AND(K1325&lt;&gt;"",OR(I1325="",L1325="",M1325="",O1325="")),"Preenchimento incompleto: preço sem empresa e(ou) fonte do preço associados e(ou) validade do orçamento e(ou) modalidade de cálculo associados - B05.01",
IF(AND(K1326&lt;&gt;"",OR(I1326="",L1326="",M1326="",O1325="")),"Preenchimento incompleto: preço sem empresa e(ou) fonte do preço associados e(ou) validade do orçamento e(ou) modalidade de cálculo associados - B05.02",
IF(AND(K1327&lt;&gt;"",OR(I1327="",L1327="",M1327="",O1325="")),"Preenchimento incompleto: preço sem empresa e(ou) fonte do preço associados e(ou) validade do orçamento e(ou) modalidade de cálculo associados - B05.03",
IF(AND(K1328&lt;&gt;"",OR(I1328="",L1328="",M1328="",O1325="")),"Preenchimento incompleto: preço sem empresa e(ou) fonte do preço associados e(ou) validade do orçamento e(ou) modalidade de cálculo associados - B05.04",
IF(AND(K1329&lt;&gt;"",OR(I1329="",L1329="",M1329="",O1325="")),"Preenchimento incompleto: preço sem empresa e(ou) fonte do preço associados e(ou) validade do orçamento e(ou) modalidade de cálculo associados - B05.05",
IF(AND(L1325&lt;&gt;"",OR(K1325="",I1325="",M1325="",O1325="")),"Preenchimento incompleto: fonte do preço sem empresa e(ou) preço associados e(ou) validade do orçamento e(ou) modalidade de cálculo associados - B06.01",
IF(AND(L1326&lt;&gt;"",OR(K1326="",I1326="",M1326="",O1325="")),"Preenchimento incompleto: fonte do preço sem empresa e(ou) preço associados e(ou) validade do orçamento e(ou) modalidade de cálculo associados - B06.02",
IF(AND(L1327&lt;&gt;"",OR(K1327="",I1327="",M1327="",O1325="")),"Preenchimento incompleto: fonte do preço sem empresa e(ou) preço associados e(ou) validade do orçamento e(ou) modalidade de cálculo associados - B06.03",
IF(AND(L1328&lt;&gt;"",OR(K1328="",I1328="",M1328="",O1325="")),"Preenchimento incompleto: fonte do preço sem empresa e(ou) preço associados e(ou) validade do orçamento e(ou) modalidade de cálculo associados - B06.04",
IF(AND(L1329&lt;&gt;"",OR(K1329="",I1329="",M1329="",O1325="")),"Preenchimento incompleto: fonte do preço sem empresa e(ou) preço associados e(ou) validade do orçamento e(ou) modalidade de cálculo associados - B06.05",
IF(AND(M1325&lt;&gt;"",OR(K1325="",I1325="",L1325="",O1325="")),"Preenchimento incompleto: validade do orçamento sem empresa e(ou) preço associados e(ou) fonte do preço e(ou) modalidade de cálculo associados - B07.01",
IF(AND(M1326&lt;&gt;"",OR(K1326="",I1326="",L1326="",O1325="")),"Preenchimento incompleto: validade do orçamento sem empresa e(ou) preço associados e(ou) fonte do preço e(ou) modalidade de cálculo associados - B07.02",
IF(AND(M1327&lt;&gt;"",OR(K1327="",I1327="",L1327="",O1325="")),"Preenchimento incompleto: validade do orçamento sem empresa e(ou) preço associados e(ou) fonte do preço e(ou) modalidade de cálculo associados - B07.03",
IF(AND(M1328&lt;&gt;"",OR(K1328="",I1328="",L1328="",O1325="")),"Preenchimento incompleto: validade do orçamento sem empresa e(ou) preço associados e(ou) fonte do preço e(ou) modalidade de cálculo associados - B07.04",
IF(AND(M1329&lt;&gt;"",OR(K1329="",I1329="",L1329="",O1325="")),"Preenchimento incompleto: validade do orçamento sem empresa e(ou) preço associados e(ou) fonte do preço e(ou) modalidade de cálculo associados - B07.05",
IF(O1325="","Preenchimento incompleto: modalidade de cálculo não informada - B08.01",
IF(V1325="Erro: há repetição de empresa de mídia especializada para o item sendo precificado - B09.01a05","Erro: há repetição de empresa de mídia especializada para o item sendo precificado - B09.01a05",
IF(W1325="Erro: há repetição de empresa de orçamento de empresa para o item sendo precificado - B10.01a05","Erro: há repetição de empresa de orçamento de empresa para o item sendo precificado - B10.01a05",
IF(X1325="Erro: a fonte de preços informada é incompatível com compras governamentais - B11.01a05","Erro: a fonte de preços informada é incompatível com compras governamentais - B11.01a05",
IF(Y1325="Erro: a fonte de preços informada é incompatível com compras governamentais - B12.01a05","Erro: a fonte de preços informada é incompatível com compras governamentais - B12.01a05",
IF(Z1325="Erro: há linhas sendo puladas - B13.01a04","Erro: há linhas sendo puladas - B13.01a04",
IF(AA1325="Erro: há linhas sendo puladas - B14.01a05","Erro: há linhas sendo puladas - B14.01a05",
IF(AB1325="Erro: há linhas sendo puladas - B15.01a05","Erro: há linhas sendo puladas - B15.01a05",
IF(AC1325="Erro: há linhas sendo puladas - B16.01a05","Erro: há linhas sendo puladas - B16.01a05",
IF(AND(P1325&lt;&gt;"",P1325=0),"Preenchimento incompleto: número de propostas válidas igual a zero - B17.01",
"Preenchimento correto"))))))))))))))))))))))))))))))))))</f>
        <v/>
      </c>
      <c r="U1325" s="23"/>
      <c r="V1325" s="121" t="str">
        <f t="shared" ref="V1325" si="4717" xml:space="preserve">
IF(COUNTIFS(I1325:I1329,I1325,L1325:L1329,"=Mídia especializada")&gt;1,"Erro: há repetição de empresa de mídia especializada para o item sendo precificado - B09.01a05",
IF(COUNTIFS(I1325:I1329,I1326,L1325:L1329,"=Mídia especializada")&gt;1,"Erro: há repetição de empresa de mídia especializada para o item sendo precificado - B09.01a05",
IF(COUNTIFS(I1325:I1329,I1327,L1325:L1329,"=Mídia especializada")&gt;1,"Erro: há repetição de empresa de mídia especializada para o item sendo precificado - B09.01a05",
IF(COUNTIFS(I1325:I1329,I1328,L1325:L1329,"=Mídia especializada")&gt;1,"Erro: há repetição de empresa de mídia especializada para o item sendo precificado - B09.01a05",
IF(COUNTIFS(I1325:I1329,I1329,L1325:L1329,"=Mídia especializada")&gt;1,"Erro: há repetição de empresa de mídia especializada para o item sendo precificado - B09.01a05",
"***")))))</f>
        <v>***</v>
      </c>
      <c r="W1325" s="119" t="str">
        <f t="shared" ref="W1325" si="4718" xml:space="preserve">
IF(COUNTIFS(I1325:I1329,I1325,L1325:L1329,"=Orçamento de empresa")&gt;1,"Erro: há repetição de empresa de orçamento de empresa para o item sendo precificado - B10.01a05",
IF(COUNTIFS(I1325:I1329,I1326,L1325:L1329,"=Orçamento de empresa")&gt;1,"Erro: há repetição de empresa de orçamento de empresa para o item sendo precificado - B10.01a05",
IF(COUNTIFS(I1325:I1329,I1327,L1325:L1329,"=Orçamento de empresa")&gt;1,"Erro: há repetição de empresa de orçamento de empresa para o item sendo precificado - B10.01a05",
IF(COUNTIFS(I1325:I1329,I1328,L1325:L1329,"=Orçamento de empresa")&gt;1,"Erro: há repetição de empresa de orçamento de empresa para o item sendo precificado - B10.01a05",
IF(COUNTIFS(I1325:I1329,I1329,L1325:L1329,"=Orçamento de empresa")&gt;1,"Erro: há repetição de empresa de orçamento de empresa para o item sendo precificado - B10.01a05",
"***")))))</f>
        <v>***</v>
      </c>
      <c r="X1325" s="119" t="str">
        <f t="shared" ref="X1325" si="4719" xml:space="preserve">
IF(AND(I1325="Compras governamentais",K1325&lt;&gt;"",L1325="Orçamento de empresa"),"Erro: a fonte de preços informada é incompatível com compras governamentais - B11.01a05",
IF(AND(I1326="Compras governamentais",K1326&lt;&gt;"",L1326="Orçamento de empresa"),"Erro: a fonte de preços informada é incompatível com compras governamentais - B11.01a05",
IF(AND(I1327="Compras governamentais",K1327&lt;&gt;"",L1327="Orçamento de empresa"),"Erro: a fonte de preços informada é incompatível com compras governamentais - B11.01a05",
IF(AND(I1328="Compras governamentais",K1328&lt;&gt;"",L1328="Orçamento de empresa"),"Erro: a fonte de preços informada é incompatível com compras governamentais - B11.01a05",
IF(AND(I1329="Compras governamentais",K1329&lt;&gt;"",L1329="Orçamento de empresa"),"Erro: a fonte de preços informada é incompatível com compras governamentais - B11.01a05",
"***")))))</f>
        <v>***</v>
      </c>
      <c r="Y1325" s="119" t="str">
        <f t="shared" ref="Y1325" si="4720" xml:space="preserve">
IF(AND(I1325="Compras governamentais",K1325&lt;&gt;"",L1325="Mídia especializada"),"Erro: a fonte de preços informada é incompatível com compras governamentais - B12.01a05",
IF(AND(I1326="Compras governamentais",K1326&lt;&gt;"",L1326="Mídia especializada"),"Erro: a fonte de preços informada é incompatível com compras governamentais - B12.01a05",
IF(AND(I1327="Compras governamentais",K1327&lt;&gt;"",L1327="Mídia especializada"),"Erro: a fonte de preços informada é incompatível com compras governamentais - B12.01a05",
IF(AND(I1328="Compras governamentais",K1328&lt;&gt;"",L1328="Mídia especializada"),"Erro: a fonte de preços informada é incompatível com compras governamentais - B12.01a05",
IF(AND(I1329="Compras governamentais",K1329&lt;&gt;"",L1329="Mídia especializada"),"Erro: a fonte de preços informada é incompatível com compras governamentais - B12.01a05",
"***")))))</f>
        <v>***</v>
      </c>
      <c r="Z1325" s="119" t="str">
        <f t="shared" ref="Z1325" si="4721" xml:space="preserve">
IF(AND(I1326&lt;&gt;"",OR(I1325="")),"Erro: há linhas sendo puladas - B13.01a04",
IF(AND(I1327&lt;&gt;"",OR(I1325="",I1326="")),"Erro: há linhas sendo puladas - B13.01a04",
IF(AND(I1328&lt;&gt;"",OR(I1325="",I1326="",I1327="")),"Erro: há linhas sendo puladas - B13.01a04",
IF(AND(I1329&lt;&gt;"",OR(I1325="",I1326="",I1327="",I1328="")),"Erro: há linhas sendo puladas - B13.01a04",
"***"))))</f>
        <v>***</v>
      </c>
      <c r="AA1325" s="119" t="str">
        <f t="shared" ref="AA1325" si="4722" xml:space="preserve">
IF(AND(K1326&lt;&gt;"",OR(K1325="")),"Erro: há linhas sendo puladas - B14.01a05",
IF(AND(K1327&lt;&gt;"",OR(K1325="",K1326="")),"Erro: há linhas sendo puladas - B14.01a05",
IF(AND(K1328&lt;&gt;"",OR(K1325="",K1326="",K1327="")),"Erro: há linhas sendo puladas - B14.01a05",
IF(AND(K1329&lt;&gt;"",OR(K1325="",K1326="",K1327="",K1328="")),"Erro: há linhas sendo puladas - B14.01a05",
"***"))))</f>
        <v>***</v>
      </c>
      <c r="AB1325" s="119" t="str">
        <f t="shared" ref="AB1325" si="4723" xml:space="preserve">
IF(AND(L1326&lt;&gt;"",OR(L1325="")),"Erro: há linhas sendo puladas - B15.01a05",
IF(AND(L1327&lt;&gt;"",OR(L1325="",L1326="")),"Erro: há linhas sendo puladas - B15.01a05",
IF(AND(L1328&lt;&gt;"",OR(L1325="",L1326="",L1327="")),"Erro: há linhas sendo puladas - B15.01a05",
IF(AND(L1329&lt;&gt;"",OR(L1325="",L1326="",L1327="",L1328="")),"Erro: há linhas sendo puladas - B15.01a05",
"***"))))</f>
        <v>***</v>
      </c>
      <c r="AC1325" s="119" t="str">
        <f t="shared" ref="AC1325" si="4724" xml:space="preserve">
IF(AND(M1326&lt;&gt;"",OR(M1325="")),"Erro: há linhas sendo puladas - B16.01a05",
IF(AND(M1327&lt;&gt;"",OR(M1325="",M1326="")),"Erro: há linhas sendo puladas - B16.01a05",
IF(AND(M1328&lt;&gt;"",OR(M1325="",M1326="",M1327="")),"Erro: há linhas sendo puladas - B16.01a05",
IF(AND(M1329&lt;&gt;"",OR(M1325="",M1326="",M1327="",M1328="")),"Erro: há linhas sendo puladas - B16.01a05",
"***"))))</f>
        <v>***</v>
      </c>
      <c r="AD1325" s="131" t="str">
        <f t="shared" ref="AD1325" si="4725" xml:space="preserve">
IF(T1325&lt;&gt;"Preenchimento correto","",
IF(K1325="","",
IF(M1325="Não válido","",
K1325)))</f>
        <v/>
      </c>
    </row>
    <row r="1326" spans="1:30" ht="15" customHeight="1">
      <c r="A1326" s="226"/>
      <c r="B1326" s="216"/>
      <c r="C1326" s="217"/>
      <c r="D1326" s="218"/>
      <c r="E1326" s="219"/>
      <c r="F1326" s="220"/>
      <c r="G1326" s="221"/>
      <c r="H1326" s="35">
        <v>2</v>
      </c>
      <c r="I1326" s="172"/>
      <c r="J1326" s="36" t="str">
        <f xml:space="preserve">
IF(I1326="","",
VLOOKUP(I1326,'BD EMPRES'!$B$8:$C$507,2,FALSE))</f>
        <v/>
      </c>
      <c r="K1326" s="178"/>
      <c r="L1326" s="179"/>
      <c r="M1326" s="179"/>
      <c r="N1326" s="180"/>
      <c r="O1326" s="223"/>
      <c r="P1326" s="228"/>
      <c r="Q1326" s="230"/>
      <c r="R1326" s="232"/>
      <c r="S1326" s="234"/>
      <c r="T1326" s="236"/>
      <c r="U1326" s="23"/>
      <c r="V1326" s="122"/>
      <c r="W1326" s="118"/>
      <c r="X1326" s="118"/>
      <c r="Y1326" s="118"/>
      <c r="Z1326" s="118"/>
      <c r="AA1326" s="118"/>
      <c r="AB1326" s="118"/>
      <c r="AC1326" s="118"/>
      <c r="AD1326" s="132" t="str">
        <f t="shared" ref="AD1326" si="4726" xml:space="preserve">
IF(T1325&lt;&gt;"Preenchimento correto","",
IF(K1326="","",
IF(M1326="Não válido","",
K1326)))</f>
        <v/>
      </c>
    </row>
    <row r="1327" spans="1:30" ht="15" customHeight="1">
      <c r="A1327" s="226"/>
      <c r="B1327" s="216"/>
      <c r="C1327" s="217"/>
      <c r="D1327" s="218"/>
      <c r="E1327" s="219"/>
      <c r="F1327" s="220"/>
      <c r="G1327" s="221"/>
      <c r="H1327" s="35">
        <v>3</v>
      </c>
      <c r="I1327" s="172"/>
      <c r="J1327" s="36" t="str">
        <f xml:space="preserve">
IF(I1327="","",
VLOOKUP(I1327,'BD EMPRES'!$B$8:$C$507,2,FALSE))</f>
        <v/>
      </c>
      <c r="K1327" s="178"/>
      <c r="L1327" s="179"/>
      <c r="M1327" s="179"/>
      <c r="N1327" s="180"/>
      <c r="O1327" s="223"/>
      <c r="P1327" s="228"/>
      <c r="Q1327" s="230"/>
      <c r="R1327" s="232"/>
      <c r="S1327" s="234"/>
      <c r="T1327" s="236"/>
      <c r="U1327" s="23"/>
      <c r="V1327" s="122"/>
      <c r="W1327" s="118"/>
      <c r="X1327" s="118"/>
      <c r="Y1327" s="118"/>
      <c r="Z1327" s="118"/>
      <c r="AA1327" s="118"/>
      <c r="AB1327" s="118"/>
      <c r="AC1327" s="118"/>
      <c r="AD1327" s="132" t="str">
        <f t="shared" ref="AD1327" si="4727" xml:space="preserve">
IF(T1325&lt;&gt;"Preenchimento correto","",
IF(K1327="","",
IF(M1327="Não válido","",
K1327)))</f>
        <v/>
      </c>
    </row>
    <row r="1328" spans="1:30" ht="15" customHeight="1">
      <c r="A1328" s="226"/>
      <c r="B1328" s="216"/>
      <c r="C1328" s="217"/>
      <c r="D1328" s="218"/>
      <c r="E1328" s="219"/>
      <c r="F1328" s="220"/>
      <c r="G1328" s="221"/>
      <c r="H1328" s="35">
        <v>4</v>
      </c>
      <c r="I1328" s="172"/>
      <c r="J1328" s="36" t="str">
        <f xml:space="preserve">
IF(I1328="","",
VLOOKUP(I1328,'BD EMPRES'!$B$8:$C$507,2,FALSE))</f>
        <v/>
      </c>
      <c r="K1328" s="178"/>
      <c r="L1328" s="179"/>
      <c r="M1328" s="179"/>
      <c r="N1328" s="180"/>
      <c r="O1328" s="223"/>
      <c r="P1328" s="228"/>
      <c r="Q1328" s="230"/>
      <c r="R1328" s="232"/>
      <c r="S1328" s="234"/>
      <c r="T1328" s="236"/>
      <c r="U1328" s="23"/>
      <c r="V1328" s="122"/>
      <c r="W1328" s="118"/>
      <c r="X1328" s="118"/>
      <c r="Y1328" s="118"/>
      <c r="Z1328" s="118"/>
      <c r="AA1328" s="118"/>
      <c r="AB1328" s="118"/>
      <c r="AC1328" s="118"/>
      <c r="AD1328" s="132" t="str">
        <f t="shared" ref="AD1328" si="4728" xml:space="preserve">
IF(T1325&lt;&gt;"Preenchimento correto","",
IF(K1328="","",
IF(M1328="Não válido","",
K1328)))</f>
        <v/>
      </c>
    </row>
    <row r="1329" spans="1:30" ht="15" customHeight="1">
      <c r="A1329" s="227"/>
      <c r="B1329" s="216"/>
      <c r="C1329" s="217"/>
      <c r="D1329" s="218"/>
      <c r="E1329" s="219"/>
      <c r="F1329" s="220"/>
      <c r="G1329" s="221"/>
      <c r="H1329" s="49">
        <v>5</v>
      </c>
      <c r="I1329" s="172"/>
      <c r="J1329" s="50" t="str">
        <f xml:space="preserve">
IF(I1329="","",
VLOOKUP(I1329,'BD EMPRES'!$B$8:$C$507,2,FALSE))</f>
        <v/>
      </c>
      <c r="K1329" s="184"/>
      <c r="L1329" s="185"/>
      <c r="M1329" s="181"/>
      <c r="N1329" s="182"/>
      <c r="O1329" s="224"/>
      <c r="P1329" s="229"/>
      <c r="Q1329" s="231"/>
      <c r="R1329" s="233"/>
      <c r="S1329" s="235"/>
      <c r="T1329" s="236"/>
      <c r="U1329" s="23"/>
      <c r="V1329" s="133"/>
      <c r="W1329" s="134"/>
      <c r="X1329" s="134"/>
      <c r="Y1329" s="134"/>
      <c r="Z1329" s="134"/>
      <c r="AA1329" s="134"/>
      <c r="AB1329" s="134"/>
      <c r="AC1329" s="134"/>
      <c r="AD1329" s="135" t="str">
        <f t="shared" ref="AD1329" si="4729" xml:space="preserve">
IF(T1325&gt;"Preenchimento correto","",
IF(K1329="","",
IF(M1329="Não válido","",
K1329)))</f>
        <v/>
      </c>
    </row>
    <row r="1330" spans="1:30" ht="15" customHeight="1">
      <c r="A1330" s="237"/>
      <c r="B1330" s="216" t="str">
        <f>IF(OR('BD ITEM'!$Q276&lt;&gt;"Preenchimento correto"),"",'BD ITEM'!B276)</f>
        <v/>
      </c>
      <c r="C1330" s="217" t="str">
        <f>IF(OR('BD ITEM'!$Q276&lt;&gt;"Preenchimento correto"),"",'BD ITEM'!C276)</f>
        <v/>
      </c>
      <c r="D1330" s="218" t="str">
        <f>IF(OR('BD ITEM'!$Q276&lt;&gt;"Preenchimento correto"),"",'BD ITEM'!D276)</f>
        <v/>
      </c>
      <c r="E1330" s="219" t="str">
        <f>IF(OR('BD ITEM'!$Q276&lt;&gt;"Preenchimento correto"),"",'BD ITEM'!J276)</f>
        <v/>
      </c>
      <c r="F1330" s="220" t="str">
        <f>IF(OR('BD ITEM'!$Q276&lt;&gt;"Preenchimento correto"),"",'BD ITEM'!K276)</f>
        <v/>
      </c>
      <c r="G1330" s="221" t="str">
        <f>IF(OR('BD ITEM'!$Q276&lt;&gt;"Preenchimento correto"),"",'BD ITEM'!L276)</f>
        <v/>
      </c>
      <c r="H1330" s="39">
        <v>1</v>
      </c>
      <c r="I1330" s="173"/>
      <c r="J1330" s="34" t="str">
        <f xml:space="preserve">
IF(I1330="","",
VLOOKUP(I1330,'BD EMPRES'!$B$8:$C$507,2,FALSE))</f>
        <v/>
      </c>
      <c r="K1330" s="175"/>
      <c r="L1330" s="176"/>
      <c r="M1330" s="176"/>
      <c r="N1330" s="177"/>
      <c r="O1330" s="222"/>
      <c r="P1330" s="228" t="str">
        <f t="shared" ref="P1330" si="4730" xml:space="preserve">
IF(AND(K1330="",K1331="",K1332="",K1333="",K1334=""),"",
COUNTIFS(K1330:K1334,"&lt;&gt;""",M1330:M1334,"=Válido"))</f>
        <v/>
      </c>
      <c r="Q1330" s="230" t="str">
        <f t="shared" ref="Q1330" si="4731" xml:space="preserve">
IF(T1330&lt;&gt;"Preenchimento correto","",
IF(P1330=1,0,
IF(P1330=0,"",
IF(P1330="","",
ROUND(_xlfn.STDEV.S(AD1330:AD1334)/AVERAGE(AD1330:AD1334),4)))))</f>
        <v/>
      </c>
      <c r="R1330" s="232" t="str">
        <f t="shared" ref="R1330" si="4732" xml:space="preserve">
IF(T1330&lt;&gt;"Preenchimento correto","",
IF(P1330="","",
IF(P1330=0,"",
IF(O1330="","",
IF(O1330="Menor valor",MIN(AD1330:AD1334),
IF(AND(O1330="Tend. central",Q1330&lt;=0.25),ROUND(AVERAGE(AD1330:AD1334),2),
IF(AND(O1330="Tend. central",Q1330&gt;0.25),ROUND(MEDIAN(AD1330:AD1334),2))))))))</f>
        <v/>
      </c>
      <c r="S1330" s="234" t="str">
        <f t="shared" ref="S1330" si="4733" xml:space="preserve">
IF(T1330&lt;&gt;"Preenchimento correto","",
IF(O1330="","",
IF(P1330="","",
IF(P1330=0,"",
IF(OR(G1330="",R1330=""),"",
G1330*R1330)))))</f>
        <v/>
      </c>
      <c r="T1330" s="236" t="str">
        <f t="shared" ref="T1330" si="4734" xml:space="preserve">
IF(AND(A1330="",B1330="",I1330="",I1331="",I1332="",I1333="",I1334="",K1330="",K1331="",K1332="",K1333="",K1334="",L1330="",L1331="",L1332="",L1333="",L1334="",M1330="",M1331="",M1332="",M1333="",M1334="",O1330=""),"",
IF(A1330="","Preenchimento incompleto: falta informar o ID SEC - B01.01",
IF(AND(A1330&lt;&gt;"",B1330&lt;&gt;"",I1330="",I1331="",I1332="",I1333="",I1334="",K1330="",K1331="",K1332="",K1333="",K1334="",L1330="",L1331="",L1332="",L1333="",L1334="",M1330="",M1331="",M1332="",M1333="",M1334="",O1330=""),"Preenchimento incompleto: item sem nenhuma informação de empresa e preço e fonte de preço e validade do orçamento e modalidade de cálculo - B02.01",
IF(AND(B1330="",OR(I1330&lt;&gt;"",I1331&lt;&gt;"",I1332&lt;&gt;"",I1333&lt;&gt;"",I1334&lt;&gt;"",K1330&lt;&gt;"",K1331&lt;&gt;"",K1332&lt;&gt;"",K1333&lt;&gt;"",K1334&lt;&gt;"",L1330&lt;&gt;"",L1331&lt;&gt;"",L1332&lt;&gt;"",L1333&lt;&gt;"",L1334&lt;&gt;"",M1330&lt;&gt;"",M1331&lt;&gt;"",M1332&lt;&gt;"",M1333&lt;&gt;"",M1334&lt;&gt;"",O1330&lt;&gt;"")),"Erro: há empresa(s) e/ou preço(s) e/ou fonte(s) de preço e/ou validade(s) do orçamento e/ou modalidade de cálculo informados para item inexistente - B03.01",
IF(AND(I1330&lt;&gt;"",OR(K1330="",L1330="",M1330="",O1330="")),"Preenchimento incompleto: empresa sem preço e(ou) fonte de preço e(ou) validade do orçamento e(ou) modalidade de cálculo associados - B04.01",
IF(AND(I1331&lt;&gt;"",OR(K1331="",L1331="",M1331="",O1330="")),"Preenchimento incompleto: empresa sem preço e(ou) fonte de preço e(ou) validade do orçamento e(ou) modalidade de cálculo associados - B04.02",
IF(AND(I1332&lt;&gt;"",OR(K1332="",L1332="",M1332="",O1330="")),"Preenchimento incompleto: empresa sem preço e(ou) fonte de preço e(ou) validade do orçamento e(ou) modalidade de cálculo associados - B04.03",
IF(AND(I1333&lt;&gt;"",OR(K1333="",L1333="",M1333="",O1330="")),"Preenchimento incompleto: empresa sem preço e(ou) fonte de preço e(ou) validade do orçamento e(ou) modalidade de cálculo associados - B04.04",
IF(AND(I1334&lt;&gt;"",OR(K1334="",L1334="",M1334="",O1330="")),"Preenchimento incompleto: empresa sem preço e(ou) fonte de preço e(ou) validade do orçamento e(ou) modalidade de cálculo associados - B04.05",
IF(AND(K1330&lt;&gt;"",OR(I1330="",L1330="",M1330="",O1330="")),"Preenchimento incompleto: preço sem empresa e(ou) fonte do preço associados e(ou) validade do orçamento e(ou) modalidade de cálculo associados - B05.01",
IF(AND(K1331&lt;&gt;"",OR(I1331="",L1331="",M1331="",O1330="")),"Preenchimento incompleto: preço sem empresa e(ou) fonte do preço associados e(ou) validade do orçamento e(ou) modalidade de cálculo associados - B05.02",
IF(AND(K1332&lt;&gt;"",OR(I1332="",L1332="",M1332="",O1330="")),"Preenchimento incompleto: preço sem empresa e(ou) fonte do preço associados e(ou) validade do orçamento e(ou) modalidade de cálculo associados - B05.03",
IF(AND(K1333&lt;&gt;"",OR(I1333="",L1333="",M1333="",O1330="")),"Preenchimento incompleto: preço sem empresa e(ou) fonte do preço associados e(ou) validade do orçamento e(ou) modalidade de cálculo associados - B05.04",
IF(AND(K1334&lt;&gt;"",OR(I1334="",L1334="",M1334="",O1330="")),"Preenchimento incompleto: preço sem empresa e(ou) fonte do preço associados e(ou) validade do orçamento e(ou) modalidade de cálculo associados - B05.05",
IF(AND(L1330&lt;&gt;"",OR(K1330="",I1330="",M1330="",O1330="")),"Preenchimento incompleto: fonte do preço sem empresa e(ou) preço associados e(ou) validade do orçamento e(ou) modalidade de cálculo associados - B06.01",
IF(AND(L1331&lt;&gt;"",OR(K1331="",I1331="",M1331="",O1330="")),"Preenchimento incompleto: fonte do preço sem empresa e(ou) preço associados e(ou) validade do orçamento e(ou) modalidade de cálculo associados - B06.02",
IF(AND(L1332&lt;&gt;"",OR(K1332="",I1332="",M1332="",O1330="")),"Preenchimento incompleto: fonte do preço sem empresa e(ou) preço associados e(ou) validade do orçamento e(ou) modalidade de cálculo associados - B06.03",
IF(AND(L1333&lt;&gt;"",OR(K1333="",I1333="",M1333="",O1330="")),"Preenchimento incompleto: fonte do preço sem empresa e(ou) preço associados e(ou) validade do orçamento e(ou) modalidade de cálculo associados - B06.04",
IF(AND(L1334&lt;&gt;"",OR(K1334="",I1334="",M1334="",O1330="")),"Preenchimento incompleto: fonte do preço sem empresa e(ou) preço associados e(ou) validade do orçamento e(ou) modalidade de cálculo associados - B06.05",
IF(AND(M1330&lt;&gt;"",OR(K1330="",I1330="",L1330="",O1330="")),"Preenchimento incompleto: validade do orçamento sem empresa e(ou) preço associados e(ou) fonte do preço e(ou) modalidade de cálculo associados - B07.01",
IF(AND(M1331&lt;&gt;"",OR(K1331="",I1331="",L1331="",O1330="")),"Preenchimento incompleto: validade do orçamento sem empresa e(ou) preço associados e(ou) fonte do preço e(ou) modalidade de cálculo associados - B07.02",
IF(AND(M1332&lt;&gt;"",OR(K1332="",I1332="",L1332="",O1330="")),"Preenchimento incompleto: validade do orçamento sem empresa e(ou) preço associados e(ou) fonte do preço e(ou) modalidade de cálculo associados - B07.03",
IF(AND(M1333&lt;&gt;"",OR(K1333="",I1333="",L1333="",O1330="")),"Preenchimento incompleto: validade do orçamento sem empresa e(ou) preço associados e(ou) fonte do preço e(ou) modalidade de cálculo associados - B07.04",
IF(AND(M1334&lt;&gt;"",OR(K1334="",I1334="",L1334="",O1330="")),"Preenchimento incompleto: validade do orçamento sem empresa e(ou) preço associados e(ou) fonte do preço e(ou) modalidade de cálculo associados - B07.05",
IF(O1330="","Preenchimento incompleto: modalidade de cálculo não informada - B08.01",
IF(V1330="Erro: há repetição de empresa de mídia especializada para o item sendo precificado - B09.01a05","Erro: há repetição de empresa de mídia especializada para o item sendo precificado - B09.01a05",
IF(W1330="Erro: há repetição de empresa de orçamento de empresa para o item sendo precificado - B10.01a05","Erro: há repetição de empresa de orçamento de empresa para o item sendo precificado - B10.01a05",
IF(X1330="Erro: a fonte de preços informada é incompatível com compras governamentais - B11.01a05","Erro: a fonte de preços informada é incompatível com compras governamentais - B11.01a05",
IF(Y1330="Erro: a fonte de preços informada é incompatível com compras governamentais - B12.01a05","Erro: a fonte de preços informada é incompatível com compras governamentais - B12.01a05",
IF(Z1330="Erro: há linhas sendo puladas - B13.01a04","Erro: há linhas sendo puladas - B13.01a04",
IF(AA1330="Erro: há linhas sendo puladas - B14.01a05","Erro: há linhas sendo puladas - B14.01a05",
IF(AB1330="Erro: há linhas sendo puladas - B15.01a05","Erro: há linhas sendo puladas - B15.01a05",
IF(AC1330="Erro: há linhas sendo puladas - B16.01a05","Erro: há linhas sendo puladas - B16.01a05",
IF(AND(P1330&lt;&gt;"",P1330=0),"Preenchimento incompleto: número de propostas válidas igual a zero - B17.01",
"Preenchimento correto"))))))))))))))))))))))))))))))))))</f>
        <v/>
      </c>
      <c r="U1330" s="23"/>
      <c r="V1330" s="121" t="str">
        <f t="shared" ref="V1330" si="4735" xml:space="preserve">
IF(COUNTIFS(I1330:I1334,I1330,L1330:L1334,"=Mídia especializada")&gt;1,"Erro: há repetição de empresa de mídia especializada para o item sendo precificado - B09.01a05",
IF(COUNTIFS(I1330:I1334,I1331,L1330:L1334,"=Mídia especializada")&gt;1,"Erro: há repetição de empresa de mídia especializada para o item sendo precificado - B09.01a05",
IF(COUNTIFS(I1330:I1334,I1332,L1330:L1334,"=Mídia especializada")&gt;1,"Erro: há repetição de empresa de mídia especializada para o item sendo precificado - B09.01a05",
IF(COUNTIFS(I1330:I1334,I1333,L1330:L1334,"=Mídia especializada")&gt;1,"Erro: há repetição de empresa de mídia especializada para o item sendo precificado - B09.01a05",
IF(COUNTIFS(I1330:I1334,I1334,L1330:L1334,"=Mídia especializada")&gt;1,"Erro: há repetição de empresa de mídia especializada para o item sendo precificado - B09.01a05",
"***")))))</f>
        <v>***</v>
      </c>
      <c r="W1330" s="119" t="str">
        <f t="shared" ref="W1330" si="4736" xml:space="preserve">
IF(COUNTIFS(I1330:I1334,I1330,L1330:L1334,"=Orçamento de empresa")&gt;1,"Erro: há repetição de empresa de orçamento de empresa para o item sendo precificado - B10.01a05",
IF(COUNTIFS(I1330:I1334,I1331,L1330:L1334,"=Orçamento de empresa")&gt;1,"Erro: há repetição de empresa de orçamento de empresa para o item sendo precificado - B10.01a05",
IF(COUNTIFS(I1330:I1334,I1332,L1330:L1334,"=Orçamento de empresa")&gt;1,"Erro: há repetição de empresa de orçamento de empresa para o item sendo precificado - B10.01a05",
IF(COUNTIFS(I1330:I1334,I1333,L1330:L1334,"=Orçamento de empresa")&gt;1,"Erro: há repetição de empresa de orçamento de empresa para o item sendo precificado - B10.01a05",
IF(COUNTIFS(I1330:I1334,I1334,L1330:L1334,"=Orçamento de empresa")&gt;1,"Erro: há repetição de empresa de orçamento de empresa para o item sendo precificado - B10.01a05",
"***")))))</f>
        <v>***</v>
      </c>
      <c r="X1330" s="119" t="str">
        <f t="shared" ref="X1330" si="4737" xml:space="preserve">
IF(AND(I1330="Compras governamentais",K1330&lt;&gt;"",L1330="Orçamento de empresa"),"Erro: a fonte de preços informada é incompatível com compras governamentais - B11.01a05",
IF(AND(I1331="Compras governamentais",K1331&lt;&gt;"",L1331="Orçamento de empresa"),"Erro: a fonte de preços informada é incompatível com compras governamentais - B11.01a05",
IF(AND(I1332="Compras governamentais",K1332&lt;&gt;"",L1332="Orçamento de empresa"),"Erro: a fonte de preços informada é incompatível com compras governamentais - B11.01a05",
IF(AND(I1333="Compras governamentais",K1333&lt;&gt;"",L1333="Orçamento de empresa"),"Erro: a fonte de preços informada é incompatível com compras governamentais - B11.01a05",
IF(AND(I1334="Compras governamentais",K1334&lt;&gt;"",L1334="Orçamento de empresa"),"Erro: a fonte de preços informada é incompatível com compras governamentais - B11.01a05",
"***")))))</f>
        <v>***</v>
      </c>
      <c r="Y1330" s="119" t="str">
        <f t="shared" ref="Y1330" si="4738" xml:space="preserve">
IF(AND(I1330="Compras governamentais",K1330&lt;&gt;"",L1330="Mídia especializada"),"Erro: a fonte de preços informada é incompatível com compras governamentais - B12.01a05",
IF(AND(I1331="Compras governamentais",K1331&lt;&gt;"",L1331="Mídia especializada"),"Erro: a fonte de preços informada é incompatível com compras governamentais - B12.01a05",
IF(AND(I1332="Compras governamentais",K1332&lt;&gt;"",L1332="Mídia especializada"),"Erro: a fonte de preços informada é incompatível com compras governamentais - B12.01a05",
IF(AND(I1333="Compras governamentais",K1333&lt;&gt;"",L1333="Mídia especializada"),"Erro: a fonte de preços informada é incompatível com compras governamentais - B12.01a05",
IF(AND(I1334="Compras governamentais",K1334&lt;&gt;"",L1334="Mídia especializada"),"Erro: a fonte de preços informada é incompatível com compras governamentais - B12.01a05",
"***")))))</f>
        <v>***</v>
      </c>
      <c r="Z1330" s="119" t="str">
        <f t="shared" ref="Z1330" si="4739" xml:space="preserve">
IF(AND(I1331&lt;&gt;"",OR(I1330="")),"Erro: há linhas sendo puladas - B13.01a04",
IF(AND(I1332&lt;&gt;"",OR(I1330="",I1331="")),"Erro: há linhas sendo puladas - B13.01a04",
IF(AND(I1333&lt;&gt;"",OR(I1330="",I1331="",I1332="")),"Erro: há linhas sendo puladas - B13.01a04",
IF(AND(I1334&lt;&gt;"",OR(I1330="",I1331="",I1332="",I1333="")),"Erro: há linhas sendo puladas - B13.01a04",
"***"))))</f>
        <v>***</v>
      </c>
      <c r="AA1330" s="119" t="str">
        <f t="shared" ref="AA1330" si="4740" xml:space="preserve">
IF(AND(K1331&lt;&gt;"",OR(K1330="")),"Erro: há linhas sendo puladas - B14.01a05",
IF(AND(K1332&lt;&gt;"",OR(K1330="",K1331="")),"Erro: há linhas sendo puladas - B14.01a05",
IF(AND(K1333&lt;&gt;"",OR(K1330="",K1331="",K1332="")),"Erro: há linhas sendo puladas - B14.01a05",
IF(AND(K1334&lt;&gt;"",OR(K1330="",K1331="",K1332="",K1333="")),"Erro: há linhas sendo puladas - B14.01a05",
"***"))))</f>
        <v>***</v>
      </c>
      <c r="AB1330" s="119" t="str">
        <f t="shared" ref="AB1330" si="4741" xml:space="preserve">
IF(AND(L1331&lt;&gt;"",OR(L1330="")),"Erro: há linhas sendo puladas - B15.01a05",
IF(AND(L1332&lt;&gt;"",OR(L1330="",L1331="")),"Erro: há linhas sendo puladas - B15.01a05",
IF(AND(L1333&lt;&gt;"",OR(L1330="",L1331="",L1332="")),"Erro: há linhas sendo puladas - B15.01a05",
IF(AND(L1334&lt;&gt;"",OR(L1330="",L1331="",L1332="",L1333="")),"Erro: há linhas sendo puladas - B15.01a05",
"***"))))</f>
        <v>***</v>
      </c>
      <c r="AC1330" s="119" t="str">
        <f t="shared" ref="AC1330" si="4742" xml:space="preserve">
IF(AND(M1331&lt;&gt;"",OR(M1330="")),"Erro: há linhas sendo puladas - B16.01a05",
IF(AND(M1332&lt;&gt;"",OR(M1330="",M1331="")),"Erro: há linhas sendo puladas - B16.01a05",
IF(AND(M1333&lt;&gt;"",OR(M1330="",M1331="",M1332="")),"Erro: há linhas sendo puladas - B16.01a05",
IF(AND(M1334&lt;&gt;"",OR(M1330="",M1331="",M1332="",M1333="")),"Erro: há linhas sendo puladas - B16.01a05",
"***"))))</f>
        <v>***</v>
      </c>
      <c r="AD1330" s="131" t="str">
        <f t="shared" ref="AD1330" si="4743" xml:space="preserve">
IF(T1330&lt;&gt;"Preenchimento correto","",
IF(K1330="","",
IF(M1330="Não válido","",
K1330)))</f>
        <v/>
      </c>
    </row>
    <row r="1331" spans="1:30" ht="15" customHeight="1">
      <c r="A1331" s="226"/>
      <c r="B1331" s="216"/>
      <c r="C1331" s="217"/>
      <c r="D1331" s="218"/>
      <c r="E1331" s="219"/>
      <c r="F1331" s="220"/>
      <c r="G1331" s="221"/>
      <c r="H1331" s="35">
        <v>2</v>
      </c>
      <c r="I1331" s="172"/>
      <c r="J1331" s="36" t="str">
        <f xml:space="preserve">
IF(I1331="","",
VLOOKUP(I1331,'BD EMPRES'!$B$8:$C$507,2,FALSE))</f>
        <v/>
      </c>
      <c r="K1331" s="178"/>
      <c r="L1331" s="179"/>
      <c r="M1331" s="179"/>
      <c r="N1331" s="180"/>
      <c r="O1331" s="223"/>
      <c r="P1331" s="228"/>
      <c r="Q1331" s="230"/>
      <c r="R1331" s="232"/>
      <c r="S1331" s="234"/>
      <c r="T1331" s="236"/>
      <c r="U1331" s="23"/>
      <c r="V1331" s="122"/>
      <c r="W1331" s="118"/>
      <c r="X1331" s="118"/>
      <c r="Y1331" s="118"/>
      <c r="Z1331" s="118"/>
      <c r="AA1331" s="118"/>
      <c r="AB1331" s="118"/>
      <c r="AC1331" s="118"/>
      <c r="AD1331" s="132" t="str">
        <f t="shared" ref="AD1331" si="4744" xml:space="preserve">
IF(T1330&lt;&gt;"Preenchimento correto","",
IF(K1331="","",
IF(M1331="Não válido","",
K1331)))</f>
        <v/>
      </c>
    </row>
    <row r="1332" spans="1:30" ht="15" customHeight="1">
      <c r="A1332" s="226"/>
      <c r="B1332" s="216"/>
      <c r="C1332" s="217"/>
      <c r="D1332" s="218"/>
      <c r="E1332" s="219"/>
      <c r="F1332" s="220"/>
      <c r="G1332" s="221"/>
      <c r="H1332" s="35">
        <v>3</v>
      </c>
      <c r="I1332" s="172"/>
      <c r="J1332" s="36" t="str">
        <f xml:space="preserve">
IF(I1332="","",
VLOOKUP(I1332,'BD EMPRES'!$B$8:$C$507,2,FALSE))</f>
        <v/>
      </c>
      <c r="K1332" s="178"/>
      <c r="L1332" s="179"/>
      <c r="M1332" s="179"/>
      <c r="N1332" s="180"/>
      <c r="O1332" s="223"/>
      <c r="P1332" s="228"/>
      <c r="Q1332" s="230"/>
      <c r="R1332" s="232"/>
      <c r="S1332" s="234"/>
      <c r="T1332" s="236"/>
      <c r="U1332" s="23"/>
      <c r="V1332" s="122"/>
      <c r="W1332" s="118"/>
      <c r="X1332" s="118"/>
      <c r="Y1332" s="118"/>
      <c r="Z1332" s="118"/>
      <c r="AA1332" s="118"/>
      <c r="AB1332" s="118"/>
      <c r="AC1332" s="118"/>
      <c r="AD1332" s="132" t="str">
        <f t="shared" ref="AD1332" si="4745" xml:space="preserve">
IF(T1330&lt;&gt;"Preenchimento correto","",
IF(K1332="","",
IF(M1332="Não válido","",
K1332)))</f>
        <v/>
      </c>
    </row>
    <row r="1333" spans="1:30" ht="15" customHeight="1">
      <c r="A1333" s="226"/>
      <c r="B1333" s="216"/>
      <c r="C1333" s="217"/>
      <c r="D1333" s="218"/>
      <c r="E1333" s="219"/>
      <c r="F1333" s="220"/>
      <c r="G1333" s="221"/>
      <c r="H1333" s="35">
        <v>4</v>
      </c>
      <c r="I1333" s="172"/>
      <c r="J1333" s="36" t="str">
        <f xml:space="preserve">
IF(I1333="","",
VLOOKUP(I1333,'BD EMPRES'!$B$8:$C$507,2,FALSE))</f>
        <v/>
      </c>
      <c r="K1333" s="178"/>
      <c r="L1333" s="179"/>
      <c r="M1333" s="179"/>
      <c r="N1333" s="180"/>
      <c r="O1333" s="223"/>
      <c r="P1333" s="228"/>
      <c r="Q1333" s="230"/>
      <c r="R1333" s="232"/>
      <c r="S1333" s="234"/>
      <c r="T1333" s="236"/>
      <c r="U1333" s="23"/>
      <c r="V1333" s="122"/>
      <c r="W1333" s="118"/>
      <c r="X1333" s="118"/>
      <c r="Y1333" s="118"/>
      <c r="Z1333" s="118"/>
      <c r="AA1333" s="118"/>
      <c r="AB1333" s="118"/>
      <c r="AC1333" s="118"/>
      <c r="AD1333" s="132" t="str">
        <f t="shared" ref="AD1333" si="4746" xml:space="preserve">
IF(T1330&lt;&gt;"Preenchimento correto","",
IF(K1333="","",
IF(M1333="Não válido","",
K1333)))</f>
        <v/>
      </c>
    </row>
    <row r="1334" spans="1:30" ht="15" customHeight="1">
      <c r="A1334" s="227"/>
      <c r="B1334" s="216"/>
      <c r="C1334" s="217"/>
      <c r="D1334" s="218"/>
      <c r="E1334" s="219"/>
      <c r="F1334" s="220"/>
      <c r="G1334" s="221"/>
      <c r="H1334" s="49">
        <v>5</v>
      </c>
      <c r="I1334" s="172"/>
      <c r="J1334" s="50" t="str">
        <f xml:space="preserve">
IF(I1334="","",
VLOOKUP(I1334,'BD EMPRES'!$B$8:$C$507,2,FALSE))</f>
        <v/>
      </c>
      <c r="K1334" s="184"/>
      <c r="L1334" s="185"/>
      <c r="M1334" s="181"/>
      <c r="N1334" s="182"/>
      <c r="O1334" s="224"/>
      <c r="P1334" s="229"/>
      <c r="Q1334" s="231"/>
      <c r="R1334" s="233"/>
      <c r="S1334" s="235"/>
      <c r="T1334" s="236"/>
      <c r="U1334" s="23"/>
      <c r="V1334" s="133"/>
      <c r="W1334" s="134"/>
      <c r="X1334" s="134"/>
      <c r="Y1334" s="134"/>
      <c r="Z1334" s="134"/>
      <c r="AA1334" s="134"/>
      <c r="AB1334" s="134"/>
      <c r="AC1334" s="134"/>
      <c r="AD1334" s="135" t="str">
        <f t="shared" ref="AD1334" si="4747" xml:space="preserve">
IF(T1330&gt;"Preenchimento correto","",
IF(K1334="","",
IF(M1334="Não válido","",
K1334)))</f>
        <v/>
      </c>
    </row>
    <row r="1335" spans="1:30" ht="15" customHeight="1">
      <c r="A1335" s="237"/>
      <c r="B1335" s="216" t="str">
        <f>IF(OR('BD ITEM'!$Q277&lt;&gt;"Preenchimento correto"),"",'BD ITEM'!B277)</f>
        <v/>
      </c>
      <c r="C1335" s="217" t="str">
        <f>IF(OR('BD ITEM'!$Q277&lt;&gt;"Preenchimento correto"),"",'BD ITEM'!C277)</f>
        <v/>
      </c>
      <c r="D1335" s="218" t="str">
        <f>IF(OR('BD ITEM'!$Q277&lt;&gt;"Preenchimento correto"),"",'BD ITEM'!D277)</f>
        <v/>
      </c>
      <c r="E1335" s="219" t="str">
        <f>IF(OR('BD ITEM'!$Q277&lt;&gt;"Preenchimento correto"),"",'BD ITEM'!J277)</f>
        <v/>
      </c>
      <c r="F1335" s="220" t="str">
        <f>IF(OR('BD ITEM'!$Q277&lt;&gt;"Preenchimento correto"),"",'BD ITEM'!K277)</f>
        <v/>
      </c>
      <c r="G1335" s="221" t="str">
        <f>IF(OR('BD ITEM'!$Q277&lt;&gt;"Preenchimento correto"),"",'BD ITEM'!L277)</f>
        <v/>
      </c>
      <c r="H1335" s="39">
        <v>1</v>
      </c>
      <c r="I1335" s="173"/>
      <c r="J1335" s="34" t="str">
        <f xml:space="preserve">
IF(I1335="","",
VLOOKUP(I1335,'BD EMPRES'!$B$8:$C$507,2,FALSE))</f>
        <v/>
      </c>
      <c r="K1335" s="175"/>
      <c r="L1335" s="176"/>
      <c r="M1335" s="176"/>
      <c r="N1335" s="177"/>
      <c r="O1335" s="222"/>
      <c r="P1335" s="228" t="str">
        <f t="shared" ref="P1335" si="4748" xml:space="preserve">
IF(AND(K1335="",K1336="",K1337="",K1338="",K1339=""),"",
COUNTIFS(K1335:K1339,"&lt;&gt;""",M1335:M1339,"=Válido"))</f>
        <v/>
      </c>
      <c r="Q1335" s="230" t="str">
        <f t="shared" ref="Q1335" si="4749" xml:space="preserve">
IF(T1335&lt;&gt;"Preenchimento correto","",
IF(P1335=1,0,
IF(P1335=0,"",
IF(P1335="","",
ROUND(_xlfn.STDEV.S(AD1335:AD1339)/AVERAGE(AD1335:AD1339),4)))))</f>
        <v/>
      </c>
      <c r="R1335" s="232" t="str">
        <f t="shared" ref="R1335" si="4750" xml:space="preserve">
IF(T1335&lt;&gt;"Preenchimento correto","",
IF(P1335="","",
IF(P1335=0,"",
IF(O1335="","",
IF(O1335="Menor valor",MIN(AD1335:AD1339),
IF(AND(O1335="Tend. central",Q1335&lt;=0.25),ROUND(AVERAGE(AD1335:AD1339),2),
IF(AND(O1335="Tend. central",Q1335&gt;0.25),ROUND(MEDIAN(AD1335:AD1339),2))))))))</f>
        <v/>
      </c>
      <c r="S1335" s="234" t="str">
        <f t="shared" ref="S1335" si="4751" xml:space="preserve">
IF(T1335&lt;&gt;"Preenchimento correto","",
IF(O1335="","",
IF(P1335="","",
IF(P1335=0,"",
IF(OR(G1335="",R1335=""),"",
G1335*R1335)))))</f>
        <v/>
      </c>
      <c r="T1335" s="236" t="str">
        <f t="shared" ref="T1335" si="4752" xml:space="preserve">
IF(AND(A1335="",B1335="",I1335="",I1336="",I1337="",I1338="",I1339="",K1335="",K1336="",K1337="",K1338="",K1339="",L1335="",L1336="",L1337="",L1338="",L1339="",M1335="",M1336="",M1337="",M1338="",M1339="",O1335=""),"",
IF(A1335="","Preenchimento incompleto: falta informar o ID SEC - B01.01",
IF(AND(A1335&lt;&gt;"",B1335&lt;&gt;"",I1335="",I1336="",I1337="",I1338="",I1339="",K1335="",K1336="",K1337="",K1338="",K1339="",L1335="",L1336="",L1337="",L1338="",L1339="",M1335="",M1336="",M1337="",M1338="",M1339="",O1335=""),"Preenchimento incompleto: item sem nenhuma informação de empresa e preço e fonte de preço e validade do orçamento e modalidade de cálculo - B02.01",
IF(AND(B1335="",OR(I1335&lt;&gt;"",I1336&lt;&gt;"",I1337&lt;&gt;"",I1338&lt;&gt;"",I1339&lt;&gt;"",K1335&lt;&gt;"",K1336&lt;&gt;"",K1337&lt;&gt;"",K1338&lt;&gt;"",K1339&lt;&gt;"",L1335&lt;&gt;"",L1336&lt;&gt;"",L1337&lt;&gt;"",L1338&lt;&gt;"",L1339&lt;&gt;"",M1335&lt;&gt;"",M1336&lt;&gt;"",M1337&lt;&gt;"",M1338&lt;&gt;"",M1339&lt;&gt;"",O1335&lt;&gt;"")),"Erro: há empresa(s) e/ou preço(s) e/ou fonte(s) de preço e/ou validade(s) do orçamento e/ou modalidade de cálculo informados para item inexistente - B03.01",
IF(AND(I1335&lt;&gt;"",OR(K1335="",L1335="",M1335="",O1335="")),"Preenchimento incompleto: empresa sem preço e(ou) fonte de preço e(ou) validade do orçamento e(ou) modalidade de cálculo associados - B04.01",
IF(AND(I1336&lt;&gt;"",OR(K1336="",L1336="",M1336="",O1335="")),"Preenchimento incompleto: empresa sem preço e(ou) fonte de preço e(ou) validade do orçamento e(ou) modalidade de cálculo associados - B04.02",
IF(AND(I1337&lt;&gt;"",OR(K1337="",L1337="",M1337="",O1335="")),"Preenchimento incompleto: empresa sem preço e(ou) fonte de preço e(ou) validade do orçamento e(ou) modalidade de cálculo associados - B04.03",
IF(AND(I1338&lt;&gt;"",OR(K1338="",L1338="",M1338="",O1335="")),"Preenchimento incompleto: empresa sem preço e(ou) fonte de preço e(ou) validade do orçamento e(ou) modalidade de cálculo associados - B04.04",
IF(AND(I1339&lt;&gt;"",OR(K1339="",L1339="",M1339="",O1335="")),"Preenchimento incompleto: empresa sem preço e(ou) fonte de preço e(ou) validade do orçamento e(ou) modalidade de cálculo associados - B04.05",
IF(AND(K1335&lt;&gt;"",OR(I1335="",L1335="",M1335="",O1335="")),"Preenchimento incompleto: preço sem empresa e(ou) fonte do preço associados e(ou) validade do orçamento e(ou) modalidade de cálculo associados - B05.01",
IF(AND(K1336&lt;&gt;"",OR(I1336="",L1336="",M1336="",O1335="")),"Preenchimento incompleto: preço sem empresa e(ou) fonte do preço associados e(ou) validade do orçamento e(ou) modalidade de cálculo associados - B05.02",
IF(AND(K1337&lt;&gt;"",OR(I1337="",L1337="",M1337="",O1335="")),"Preenchimento incompleto: preço sem empresa e(ou) fonte do preço associados e(ou) validade do orçamento e(ou) modalidade de cálculo associados - B05.03",
IF(AND(K1338&lt;&gt;"",OR(I1338="",L1338="",M1338="",O1335="")),"Preenchimento incompleto: preço sem empresa e(ou) fonte do preço associados e(ou) validade do orçamento e(ou) modalidade de cálculo associados - B05.04",
IF(AND(K1339&lt;&gt;"",OR(I1339="",L1339="",M1339="",O1335="")),"Preenchimento incompleto: preço sem empresa e(ou) fonte do preço associados e(ou) validade do orçamento e(ou) modalidade de cálculo associados - B05.05",
IF(AND(L1335&lt;&gt;"",OR(K1335="",I1335="",M1335="",O1335="")),"Preenchimento incompleto: fonte do preço sem empresa e(ou) preço associados e(ou) validade do orçamento e(ou) modalidade de cálculo associados - B06.01",
IF(AND(L1336&lt;&gt;"",OR(K1336="",I1336="",M1336="",O1335="")),"Preenchimento incompleto: fonte do preço sem empresa e(ou) preço associados e(ou) validade do orçamento e(ou) modalidade de cálculo associados - B06.02",
IF(AND(L1337&lt;&gt;"",OR(K1337="",I1337="",M1337="",O1335="")),"Preenchimento incompleto: fonte do preço sem empresa e(ou) preço associados e(ou) validade do orçamento e(ou) modalidade de cálculo associados - B06.03",
IF(AND(L1338&lt;&gt;"",OR(K1338="",I1338="",M1338="",O1335="")),"Preenchimento incompleto: fonte do preço sem empresa e(ou) preço associados e(ou) validade do orçamento e(ou) modalidade de cálculo associados - B06.04",
IF(AND(L1339&lt;&gt;"",OR(K1339="",I1339="",M1339="",O1335="")),"Preenchimento incompleto: fonte do preço sem empresa e(ou) preço associados e(ou) validade do orçamento e(ou) modalidade de cálculo associados - B06.05",
IF(AND(M1335&lt;&gt;"",OR(K1335="",I1335="",L1335="",O1335="")),"Preenchimento incompleto: validade do orçamento sem empresa e(ou) preço associados e(ou) fonte do preço e(ou) modalidade de cálculo associados - B07.01",
IF(AND(M1336&lt;&gt;"",OR(K1336="",I1336="",L1336="",O1335="")),"Preenchimento incompleto: validade do orçamento sem empresa e(ou) preço associados e(ou) fonte do preço e(ou) modalidade de cálculo associados - B07.02",
IF(AND(M1337&lt;&gt;"",OR(K1337="",I1337="",L1337="",O1335="")),"Preenchimento incompleto: validade do orçamento sem empresa e(ou) preço associados e(ou) fonte do preço e(ou) modalidade de cálculo associados - B07.03",
IF(AND(M1338&lt;&gt;"",OR(K1338="",I1338="",L1338="",O1335="")),"Preenchimento incompleto: validade do orçamento sem empresa e(ou) preço associados e(ou) fonte do preço e(ou) modalidade de cálculo associados - B07.04",
IF(AND(M1339&lt;&gt;"",OR(K1339="",I1339="",L1339="",O1335="")),"Preenchimento incompleto: validade do orçamento sem empresa e(ou) preço associados e(ou) fonte do preço e(ou) modalidade de cálculo associados - B07.05",
IF(O1335="","Preenchimento incompleto: modalidade de cálculo não informada - B08.01",
IF(V1335="Erro: há repetição de empresa de mídia especializada para o item sendo precificado - B09.01a05","Erro: há repetição de empresa de mídia especializada para o item sendo precificado - B09.01a05",
IF(W1335="Erro: há repetição de empresa de orçamento de empresa para o item sendo precificado - B10.01a05","Erro: há repetição de empresa de orçamento de empresa para o item sendo precificado - B10.01a05",
IF(X1335="Erro: a fonte de preços informada é incompatível com compras governamentais - B11.01a05","Erro: a fonte de preços informada é incompatível com compras governamentais - B11.01a05",
IF(Y1335="Erro: a fonte de preços informada é incompatível com compras governamentais - B12.01a05","Erro: a fonte de preços informada é incompatível com compras governamentais - B12.01a05",
IF(Z1335="Erro: há linhas sendo puladas - B13.01a04","Erro: há linhas sendo puladas - B13.01a04",
IF(AA1335="Erro: há linhas sendo puladas - B14.01a05","Erro: há linhas sendo puladas - B14.01a05",
IF(AB1335="Erro: há linhas sendo puladas - B15.01a05","Erro: há linhas sendo puladas - B15.01a05",
IF(AC1335="Erro: há linhas sendo puladas - B16.01a05","Erro: há linhas sendo puladas - B16.01a05",
IF(AND(P1335&lt;&gt;"",P1335=0),"Preenchimento incompleto: número de propostas válidas igual a zero - B17.01",
"Preenchimento correto"))))))))))))))))))))))))))))))))))</f>
        <v/>
      </c>
      <c r="U1335" s="23"/>
      <c r="V1335" s="121" t="str">
        <f t="shared" ref="V1335" si="4753" xml:space="preserve">
IF(COUNTIFS(I1335:I1339,I1335,L1335:L1339,"=Mídia especializada")&gt;1,"Erro: há repetição de empresa de mídia especializada para o item sendo precificado - B09.01a05",
IF(COUNTIFS(I1335:I1339,I1336,L1335:L1339,"=Mídia especializada")&gt;1,"Erro: há repetição de empresa de mídia especializada para o item sendo precificado - B09.01a05",
IF(COUNTIFS(I1335:I1339,I1337,L1335:L1339,"=Mídia especializada")&gt;1,"Erro: há repetição de empresa de mídia especializada para o item sendo precificado - B09.01a05",
IF(COUNTIFS(I1335:I1339,I1338,L1335:L1339,"=Mídia especializada")&gt;1,"Erro: há repetição de empresa de mídia especializada para o item sendo precificado - B09.01a05",
IF(COUNTIFS(I1335:I1339,I1339,L1335:L1339,"=Mídia especializada")&gt;1,"Erro: há repetição de empresa de mídia especializada para o item sendo precificado - B09.01a05",
"***")))))</f>
        <v>***</v>
      </c>
      <c r="W1335" s="119" t="str">
        <f t="shared" ref="W1335" si="4754" xml:space="preserve">
IF(COUNTIFS(I1335:I1339,I1335,L1335:L1339,"=Orçamento de empresa")&gt;1,"Erro: há repetição de empresa de orçamento de empresa para o item sendo precificado - B10.01a05",
IF(COUNTIFS(I1335:I1339,I1336,L1335:L1339,"=Orçamento de empresa")&gt;1,"Erro: há repetição de empresa de orçamento de empresa para o item sendo precificado - B10.01a05",
IF(COUNTIFS(I1335:I1339,I1337,L1335:L1339,"=Orçamento de empresa")&gt;1,"Erro: há repetição de empresa de orçamento de empresa para o item sendo precificado - B10.01a05",
IF(COUNTIFS(I1335:I1339,I1338,L1335:L1339,"=Orçamento de empresa")&gt;1,"Erro: há repetição de empresa de orçamento de empresa para o item sendo precificado - B10.01a05",
IF(COUNTIFS(I1335:I1339,I1339,L1335:L1339,"=Orçamento de empresa")&gt;1,"Erro: há repetição de empresa de orçamento de empresa para o item sendo precificado - B10.01a05",
"***")))))</f>
        <v>***</v>
      </c>
      <c r="X1335" s="119" t="str">
        <f t="shared" ref="X1335" si="4755" xml:space="preserve">
IF(AND(I1335="Compras governamentais",K1335&lt;&gt;"",L1335="Orçamento de empresa"),"Erro: a fonte de preços informada é incompatível com compras governamentais - B11.01a05",
IF(AND(I1336="Compras governamentais",K1336&lt;&gt;"",L1336="Orçamento de empresa"),"Erro: a fonte de preços informada é incompatível com compras governamentais - B11.01a05",
IF(AND(I1337="Compras governamentais",K1337&lt;&gt;"",L1337="Orçamento de empresa"),"Erro: a fonte de preços informada é incompatível com compras governamentais - B11.01a05",
IF(AND(I1338="Compras governamentais",K1338&lt;&gt;"",L1338="Orçamento de empresa"),"Erro: a fonte de preços informada é incompatível com compras governamentais - B11.01a05",
IF(AND(I1339="Compras governamentais",K1339&lt;&gt;"",L1339="Orçamento de empresa"),"Erro: a fonte de preços informada é incompatível com compras governamentais - B11.01a05",
"***")))))</f>
        <v>***</v>
      </c>
      <c r="Y1335" s="119" t="str">
        <f t="shared" ref="Y1335" si="4756" xml:space="preserve">
IF(AND(I1335="Compras governamentais",K1335&lt;&gt;"",L1335="Mídia especializada"),"Erro: a fonte de preços informada é incompatível com compras governamentais - B12.01a05",
IF(AND(I1336="Compras governamentais",K1336&lt;&gt;"",L1336="Mídia especializada"),"Erro: a fonte de preços informada é incompatível com compras governamentais - B12.01a05",
IF(AND(I1337="Compras governamentais",K1337&lt;&gt;"",L1337="Mídia especializada"),"Erro: a fonte de preços informada é incompatível com compras governamentais - B12.01a05",
IF(AND(I1338="Compras governamentais",K1338&lt;&gt;"",L1338="Mídia especializada"),"Erro: a fonte de preços informada é incompatível com compras governamentais - B12.01a05",
IF(AND(I1339="Compras governamentais",K1339&lt;&gt;"",L1339="Mídia especializada"),"Erro: a fonte de preços informada é incompatível com compras governamentais - B12.01a05",
"***")))))</f>
        <v>***</v>
      </c>
      <c r="Z1335" s="119" t="str">
        <f t="shared" ref="Z1335" si="4757" xml:space="preserve">
IF(AND(I1336&lt;&gt;"",OR(I1335="")),"Erro: há linhas sendo puladas - B13.01a04",
IF(AND(I1337&lt;&gt;"",OR(I1335="",I1336="")),"Erro: há linhas sendo puladas - B13.01a04",
IF(AND(I1338&lt;&gt;"",OR(I1335="",I1336="",I1337="")),"Erro: há linhas sendo puladas - B13.01a04",
IF(AND(I1339&lt;&gt;"",OR(I1335="",I1336="",I1337="",I1338="")),"Erro: há linhas sendo puladas - B13.01a04",
"***"))))</f>
        <v>***</v>
      </c>
      <c r="AA1335" s="119" t="str">
        <f t="shared" ref="AA1335" si="4758" xml:space="preserve">
IF(AND(K1336&lt;&gt;"",OR(K1335="")),"Erro: há linhas sendo puladas - B14.01a05",
IF(AND(K1337&lt;&gt;"",OR(K1335="",K1336="")),"Erro: há linhas sendo puladas - B14.01a05",
IF(AND(K1338&lt;&gt;"",OR(K1335="",K1336="",K1337="")),"Erro: há linhas sendo puladas - B14.01a05",
IF(AND(K1339&lt;&gt;"",OR(K1335="",K1336="",K1337="",K1338="")),"Erro: há linhas sendo puladas - B14.01a05",
"***"))))</f>
        <v>***</v>
      </c>
      <c r="AB1335" s="119" t="str">
        <f t="shared" ref="AB1335" si="4759" xml:space="preserve">
IF(AND(L1336&lt;&gt;"",OR(L1335="")),"Erro: há linhas sendo puladas - B15.01a05",
IF(AND(L1337&lt;&gt;"",OR(L1335="",L1336="")),"Erro: há linhas sendo puladas - B15.01a05",
IF(AND(L1338&lt;&gt;"",OR(L1335="",L1336="",L1337="")),"Erro: há linhas sendo puladas - B15.01a05",
IF(AND(L1339&lt;&gt;"",OR(L1335="",L1336="",L1337="",L1338="")),"Erro: há linhas sendo puladas - B15.01a05",
"***"))))</f>
        <v>***</v>
      </c>
      <c r="AC1335" s="119" t="str">
        <f t="shared" ref="AC1335" si="4760" xml:space="preserve">
IF(AND(M1336&lt;&gt;"",OR(M1335="")),"Erro: há linhas sendo puladas - B16.01a05",
IF(AND(M1337&lt;&gt;"",OR(M1335="",M1336="")),"Erro: há linhas sendo puladas - B16.01a05",
IF(AND(M1338&lt;&gt;"",OR(M1335="",M1336="",M1337="")),"Erro: há linhas sendo puladas - B16.01a05",
IF(AND(M1339&lt;&gt;"",OR(M1335="",M1336="",M1337="",M1338="")),"Erro: há linhas sendo puladas - B16.01a05",
"***"))))</f>
        <v>***</v>
      </c>
      <c r="AD1335" s="131" t="str">
        <f t="shared" ref="AD1335" si="4761" xml:space="preserve">
IF(T1335&lt;&gt;"Preenchimento correto","",
IF(K1335="","",
IF(M1335="Não válido","",
K1335)))</f>
        <v/>
      </c>
    </row>
    <row r="1336" spans="1:30" ht="15" customHeight="1">
      <c r="A1336" s="226"/>
      <c r="B1336" s="216"/>
      <c r="C1336" s="217"/>
      <c r="D1336" s="218"/>
      <c r="E1336" s="219"/>
      <c r="F1336" s="220"/>
      <c r="G1336" s="221"/>
      <c r="H1336" s="35">
        <v>2</v>
      </c>
      <c r="I1336" s="172"/>
      <c r="J1336" s="36" t="str">
        <f xml:space="preserve">
IF(I1336="","",
VLOOKUP(I1336,'BD EMPRES'!$B$8:$C$507,2,FALSE))</f>
        <v/>
      </c>
      <c r="K1336" s="178"/>
      <c r="L1336" s="179"/>
      <c r="M1336" s="179"/>
      <c r="N1336" s="180"/>
      <c r="O1336" s="223"/>
      <c r="P1336" s="228"/>
      <c r="Q1336" s="230"/>
      <c r="R1336" s="232"/>
      <c r="S1336" s="234"/>
      <c r="T1336" s="236"/>
      <c r="U1336" s="23"/>
      <c r="V1336" s="122"/>
      <c r="W1336" s="118"/>
      <c r="X1336" s="118"/>
      <c r="Y1336" s="118"/>
      <c r="Z1336" s="118"/>
      <c r="AA1336" s="118"/>
      <c r="AB1336" s="118"/>
      <c r="AC1336" s="118"/>
      <c r="AD1336" s="132" t="str">
        <f t="shared" ref="AD1336" si="4762" xml:space="preserve">
IF(T1335&lt;&gt;"Preenchimento correto","",
IF(K1336="","",
IF(M1336="Não válido","",
K1336)))</f>
        <v/>
      </c>
    </row>
    <row r="1337" spans="1:30" ht="15" customHeight="1">
      <c r="A1337" s="226"/>
      <c r="B1337" s="216"/>
      <c r="C1337" s="217"/>
      <c r="D1337" s="218"/>
      <c r="E1337" s="219"/>
      <c r="F1337" s="220"/>
      <c r="G1337" s="221"/>
      <c r="H1337" s="35">
        <v>3</v>
      </c>
      <c r="I1337" s="172"/>
      <c r="J1337" s="36" t="str">
        <f xml:space="preserve">
IF(I1337="","",
VLOOKUP(I1337,'BD EMPRES'!$B$8:$C$507,2,FALSE))</f>
        <v/>
      </c>
      <c r="K1337" s="178"/>
      <c r="L1337" s="179"/>
      <c r="M1337" s="179"/>
      <c r="N1337" s="180"/>
      <c r="O1337" s="223"/>
      <c r="P1337" s="228"/>
      <c r="Q1337" s="230"/>
      <c r="R1337" s="232"/>
      <c r="S1337" s="234"/>
      <c r="T1337" s="236"/>
      <c r="U1337" s="23"/>
      <c r="V1337" s="122"/>
      <c r="W1337" s="118"/>
      <c r="X1337" s="118"/>
      <c r="Y1337" s="118"/>
      <c r="Z1337" s="118"/>
      <c r="AA1337" s="118"/>
      <c r="AB1337" s="118"/>
      <c r="AC1337" s="118"/>
      <c r="AD1337" s="132" t="str">
        <f t="shared" ref="AD1337" si="4763" xml:space="preserve">
IF(T1335&lt;&gt;"Preenchimento correto","",
IF(K1337="","",
IF(M1337="Não válido","",
K1337)))</f>
        <v/>
      </c>
    </row>
    <row r="1338" spans="1:30" ht="15" customHeight="1">
      <c r="A1338" s="226"/>
      <c r="B1338" s="216"/>
      <c r="C1338" s="217"/>
      <c r="D1338" s="218"/>
      <c r="E1338" s="219"/>
      <c r="F1338" s="220"/>
      <c r="G1338" s="221"/>
      <c r="H1338" s="35">
        <v>4</v>
      </c>
      <c r="I1338" s="172"/>
      <c r="J1338" s="36" t="str">
        <f xml:space="preserve">
IF(I1338="","",
VLOOKUP(I1338,'BD EMPRES'!$B$8:$C$507,2,FALSE))</f>
        <v/>
      </c>
      <c r="K1338" s="178"/>
      <c r="L1338" s="179"/>
      <c r="M1338" s="179"/>
      <c r="N1338" s="180"/>
      <c r="O1338" s="223"/>
      <c r="P1338" s="228"/>
      <c r="Q1338" s="230"/>
      <c r="R1338" s="232"/>
      <c r="S1338" s="234"/>
      <c r="T1338" s="236"/>
      <c r="U1338" s="23"/>
      <c r="V1338" s="122"/>
      <c r="W1338" s="118"/>
      <c r="X1338" s="118"/>
      <c r="Y1338" s="118"/>
      <c r="Z1338" s="118"/>
      <c r="AA1338" s="118"/>
      <c r="AB1338" s="118"/>
      <c r="AC1338" s="118"/>
      <c r="AD1338" s="132" t="str">
        <f t="shared" ref="AD1338" si="4764" xml:space="preserve">
IF(T1335&lt;&gt;"Preenchimento correto","",
IF(K1338="","",
IF(M1338="Não válido","",
K1338)))</f>
        <v/>
      </c>
    </row>
    <row r="1339" spans="1:30" ht="15" customHeight="1">
      <c r="A1339" s="227"/>
      <c r="B1339" s="216"/>
      <c r="C1339" s="217"/>
      <c r="D1339" s="218"/>
      <c r="E1339" s="219"/>
      <c r="F1339" s="220"/>
      <c r="G1339" s="221"/>
      <c r="H1339" s="49">
        <v>5</v>
      </c>
      <c r="I1339" s="172"/>
      <c r="J1339" s="50" t="str">
        <f xml:space="preserve">
IF(I1339="","",
VLOOKUP(I1339,'BD EMPRES'!$B$8:$C$507,2,FALSE))</f>
        <v/>
      </c>
      <c r="K1339" s="184"/>
      <c r="L1339" s="185"/>
      <c r="M1339" s="181"/>
      <c r="N1339" s="182"/>
      <c r="O1339" s="224"/>
      <c r="P1339" s="229"/>
      <c r="Q1339" s="231"/>
      <c r="R1339" s="233"/>
      <c r="S1339" s="235"/>
      <c r="T1339" s="236"/>
      <c r="U1339" s="23"/>
      <c r="V1339" s="133"/>
      <c r="W1339" s="134"/>
      <c r="X1339" s="134"/>
      <c r="Y1339" s="134"/>
      <c r="Z1339" s="134"/>
      <c r="AA1339" s="134"/>
      <c r="AB1339" s="134"/>
      <c r="AC1339" s="134"/>
      <c r="AD1339" s="135" t="str">
        <f t="shared" ref="AD1339" si="4765" xml:space="preserve">
IF(T1335&gt;"Preenchimento correto","",
IF(K1339="","",
IF(M1339="Não válido","",
K1339)))</f>
        <v/>
      </c>
    </row>
    <row r="1340" spans="1:30" ht="15" customHeight="1">
      <c r="A1340" s="237"/>
      <c r="B1340" s="216" t="str">
        <f>IF(OR('BD ITEM'!$Q278&lt;&gt;"Preenchimento correto"),"",'BD ITEM'!B278)</f>
        <v/>
      </c>
      <c r="C1340" s="217" t="str">
        <f>IF(OR('BD ITEM'!$Q278&lt;&gt;"Preenchimento correto"),"",'BD ITEM'!C278)</f>
        <v/>
      </c>
      <c r="D1340" s="218" t="str">
        <f>IF(OR('BD ITEM'!$Q278&lt;&gt;"Preenchimento correto"),"",'BD ITEM'!D278)</f>
        <v/>
      </c>
      <c r="E1340" s="219" t="str">
        <f>IF(OR('BD ITEM'!$Q278&lt;&gt;"Preenchimento correto"),"",'BD ITEM'!J278)</f>
        <v/>
      </c>
      <c r="F1340" s="220" t="str">
        <f>IF(OR('BD ITEM'!$Q278&lt;&gt;"Preenchimento correto"),"",'BD ITEM'!K278)</f>
        <v/>
      </c>
      <c r="G1340" s="221" t="str">
        <f>IF(OR('BD ITEM'!$Q278&lt;&gt;"Preenchimento correto"),"",'BD ITEM'!L278)</f>
        <v/>
      </c>
      <c r="H1340" s="39">
        <v>1</v>
      </c>
      <c r="I1340" s="173"/>
      <c r="J1340" s="34" t="str">
        <f xml:space="preserve">
IF(I1340="","",
VLOOKUP(I1340,'BD EMPRES'!$B$8:$C$507,2,FALSE))</f>
        <v/>
      </c>
      <c r="K1340" s="175"/>
      <c r="L1340" s="176"/>
      <c r="M1340" s="176"/>
      <c r="N1340" s="177"/>
      <c r="O1340" s="222"/>
      <c r="P1340" s="228" t="str">
        <f t="shared" ref="P1340" si="4766" xml:space="preserve">
IF(AND(K1340="",K1341="",K1342="",K1343="",K1344=""),"",
COUNTIFS(K1340:K1344,"&lt;&gt;""",M1340:M1344,"=Válido"))</f>
        <v/>
      </c>
      <c r="Q1340" s="230" t="str">
        <f t="shared" ref="Q1340" si="4767" xml:space="preserve">
IF(T1340&lt;&gt;"Preenchimento correto","",
IF(P1340=1,0,
IF(P1340=0,"",
IF(P1340="","",
ROUND(_xlfn.STDEV.S(AD1340:AD1344)/AVERAGE(AD1340:AD1344),4)))))</f>
        <v/>
      </c>
      <c r="R1340" s="232" t="str">
        <f t="shared" ref="R1340" si="4768" xml:space="preserve">
IF(T1340&lt;&gt;"Preenchimento correto","",
IF(P1340="","",
IF(P1340=0,"",
IF(O1340="","",
IF(O1340="Menor valor",MIN(AD1340:AD1344),
IF(AND(O1340="Tend. central",Q1340&lt;=0.25),ROUND(AVERAGE(AD1340:AD1344),2),
IF(AND(O1340="Tend. central",Q1340&gt;0.25),ROUND(MEDIAN(AD1340:AD1344),2))))))))</f>
        <v/>
      </c>
      <c r="S1340" s="234" t="str">
        <f t="shared" ref="S1340" si="4769" xml:space="preserve">
IF(T1340&lt;&gt;"Preenchimento correto","",
IF(O1340="","",
IF(P1340="","",
IF(P1340=0,"",
IF(OR(G1340="",R1340=""),"",
G1340*R1340)))))</f>
        <v/>
      </c>
      <c r="T1340" s="236" t="str">
        <f t="shared" ref="T1340" si="4770" xml:space="preserve">
IF(AND(A1340="",B1340="",I1340="",I1341="",I1342="",I1343="",I1344="",K1340="",K1341="",K1342="",K1343="",K1344="",L1340="",L1341="",L1342="",L1343="",L1344="",M1340="",M1341="",M1342="",M1343="",M1344="",O1340=""),"",
IF(A1340="","Preenchimento incompleto: falta informar o ID SEC - B01.01",
IF(AND(A1340&lt;&gt;"",B1340&lt;&gt;"",I1340="",I1341="",I1342="",I1343="",I1344="",K1340="",K1341="",K1342="",K1343="",K1344="",L1340="",L1341="",L1342="",L1343="",L1344="",M1340="",M1341="",M1342="",M1343="",M1344="",O1340=""),"Preenchimento incompleto: item sem nenhuma informação de empresa e preço e fonte de preço e validade do orçamento e modalidade de cálculo - B02.01",
IF(AND(B1340="",OR(I1340&lt;&gt;"",I1341&lt;&gt;"",I1342&lt;&gt;"",I1343&lt;&gt;"",I1344&lt;&gt;"",K1340&lt;&gt;"",K1341&lt;&gt;"",K1342&lt;&gt;"",K1343&lt;&gt;"",K1344&lt;&gt;"",L1340&lt;&gt;"",L1341&lt;&gt;"",L1342&lt;&gt;"",L1343&lt;&gt;"",L1344&lt;&gt;"",M1340&lt;&gt;"",M1341&lt;&gt;"",M1342&lt;&gt;"",M1343&lt;&gt;"",M1344&lt;&gt;"",O1340&lt;&gt;"")),"Erro: há empresa(s) e/ou preço(s) e/ou fonte(s) de preço e/ou validade(s) do orçamento e/ou modalidade de cálculo informados para item inexistente - B03.01",
IF(AND(I1340&lt;&gt;"",OR(K1340="",L1340="",M1340="",O1340="")),"Preenchimento incompleto: empresa sem preço e(ou) fonte de preço e(ou) validade do orçamento e(ou) modalidade de cálculo associados - B04.01",
IF(AND(I1341&lt;&gt;"",OR(K1341="",L1341="",M1341="",O1340="")),"Preenchimento incompleto: empresa sem preço e(ou) fonte de preço e(ou) validade do orçamento e(ou) modalidade de cálculo associados - B04.02",
IF(AND(I1342&lt;&gt;"",OR(K1342="",L1342="",M1342="",O1340="")),"Preenchimento incompleto: empresa sem preço e(ou) fonte de preço e(ou) validade do orçamento e(ou) modalidade de cálculo associados - B04.03",
IF(AND(I1343&lt;&gt;"",OR(K1343="",L1343="",M1343="",O1340="")),"Preenchimento incompleto: empresa sem preço e(ou) fonte de preço e(ou) validade do orçamento e(ou) modalidade de cálculo associados - B04.04",
IF(AND(I1344&lt;&gt;"",OR(K1344="",L1344="",M1344="",O1340="")),"Preenchimento incompleto: empresa sem preço e(ou) fonte de preço e(ou) validade do orçamento e(ou) modalidade de cálculo associados - B04.05",
IF(AND(K1340&lt;&gt;"",OR(I1340="",L1340="",M1340="",O1340="")),"Preenchimento incompleto: preço sem empresa e(ou) fonte do preço associados e(ou) validade do orçamento e(ou) modalidade de cálculo associados - B05.01",
IF(AND(K1341&lt;&gt;"",OR(I1341="",L1341="",M1341="",O1340="")),"Preenchimento incompleto: preço sem empresa e(ou) fonte do preço associados e(ou) validade do orçamento e(ou) modalidade de cálculo associados - B05.02",
IF(AND(K1342&lt;&gt;"",OR(I1342="",L1342="",M1342="",O1340="")),"Preenchimento incompleto: preço sem empresa e(ou) fonte do preço associados e(ou) validade do orçamento e(ou) modalidade de cálculo associados - B05.03",
IF(AND(K1343&lt;&gt;"",OR(I1343="",L1343="",M1343="",O1340="")),"Preenchimento incompleto: preço sem empresa e(ou) fonte do preço associados e(ou) validade do orçamento e(ou) modalidade de cálculo associados - B05.04",
IF(AND(K1344&lt;&gt;"",OR(I1344="",L1344="",M1344="",O1340="")),"Preenchimento incompleto: preço sem empresa e(ou) fonte do preço associados e(ou) validade do orçamento e(ou) modalidade de cálculo associados - B05.05",
IF(AND(L1340&lt;&gt;"",OR(K1340="",I1340="",M1340="",O1340="")),"Preenchimento incompleto: fonte do preço sem empresa e(ou) preço associados e(ou) validade do orçamento e(ou) modalidade de cálculo associados - B06.01",
IF(AND(L1341&lt;&gt;"",OR(K1341="",I1341="",M1341="",O1340="")),"Preenchimento incompleto: fonte do preço sem empresa e(ou) preço associados e(ou) validade do orçamento e(ou) modalidade de cálculo associados - B06.02",
IF(AND(L1342&lt;&gt;"",OR(K1342="",I1342="",M1342="",O1340="")),"Preenchimento incompleto: fonte do preço sem empresa e(ou) preço associados e(ou) validade do orçamento e(ou) modalidade de cálculo associados - B06.03",
IF(AND(L1343&lt;&gt;"",OR(K1343="",I1343="",M1343="",O1340="")),"Preenchimento incompleto: fonte do preço sem empresa e(ou) preço associados e(ou) validade do orçamento e(ou) modalidade de cálculo associados - B06.04",
IF(AND(L1344&lt;&gt;"",OR(K1344="",I1344="",M1344="",O1340="")),"Preenchimento incompleto: fonte do preço sem empresa e(ou) preço associados e(ou) validade do orçamento e(ou) modalidade de cálculo associados - B06.05",
IF(AND(M1340&lt;&gt;"",OR(K1340="",I1340="",L1340="",O1340="")),"Preenchimento incompleto: validade do orçamento sem empresa e(ou) preço associados e(ou) fonte do preço e(ou) modalidade de cálculo associados - B07.01",
IF(AND(M1341&lt;&gt;"",OR(K1341="",I1341="",L1341="",O1340="")),"Preenchimento incompleto: validade do orçamento sem empresa e(ou) preço associados e(ou) fonte do preço e(ou) modalidade de cálculo associados - B07.02",
IF(AND(M1342&lt;&gt;"",OR(K1342="",I1342="",L1342="",O1340="")),"Preenchimento incompleto: validade do orçamento sem empresa e(ou) preço associados e(ou) fonte do preço e(ou) modalidade de cálculo associados - B07.03",
IF(AND(M1343&lt;&gt;"",OR(K1343="",I1343="",L1343="",O1340="")),"Preenchimento incompleto: validade do orçamento sem empresa e(ou) preço associados e(ou) fonte do preço e(ou) modalidade de cálculo associados - B07.04",
IF(AND(M1344&lt;&gt;"",OR(K1344="",I1344="",L1344="",O1340="")),"Preenchimento incompleto: validade do orçamento sem empresa e(ou) preço associados e(ou) fonte do preço e(ou) modalidade de cálculo associados - B07.05",
IF(O1340="","Preenchimento incompleto: modalidade de cálculo não informada - B08.01",
IF(V1340="Erro: há repetição de empresa de mídia especializada para o item sendo precificado - B09.01a05","Erro: há repetição de empresa de mídia especializada para o item sendo precificado - B09.01a05",
IF(W1340="Erro: há repetição de empresa de orçamento de empresa para o item sendo precificado - B10.01a05","Erro: há repetição de empresa de orçamento de empresa para o item sendo precificado - B10.01a05",
IF(X1340="Erro: a fonte de preços informada é incompatível com compras governamentais - B11.01a05","Erro: a fonte de preços informada é incompatível com compras governamentais - B11.01a05",
IF(Y1340="Erro: a fonte de preços informada é incompatível com compras governamentais - B12.01a05","Erro: a fonte de preços informada é incompatível com compras governamentais - B12.01a05",
IF(Z1340="Erro: há linhas sendo puladas - B13.01a04","Erro: há linhas sendo puladas - B13.01a04",
IF(AA1340="Erro: há linhas sendo puladas - B14.01a05","Erro: há linhas sendo puladas - B14.01a05",
IF(AB1340="Erro: há linhas sendo puladas - B15.01a05","Erro: há linhas sendo puladas - B15.01a05",
IF(AC1340="Erro: há linhas sendo puladas - B16.01a05","Erro: há linhas sendo puladas - B16.01a05",
IF(AND(P1340&lt;&gt;"",P1340=0),"Preenchimento incompleto: número de propostas válidas igual a zero - B17.01",
"Preenchimento correto"))))))))))))))))))))))))))))))))))</f>
        <v/>
      </c>
      <c r="U1340" s="23"/>
      <c r="V1340" s="121" t="str">
        <f t="shared" ref="V1340" si="4771" xml:space="preserve">
IF(COUNTIFS(I1340:I1344,I1340,L1340:L1344,"=Mídia especializada")&gt;1,"Erro: há repetição de empresa de mídia especializada para o item sendo precificado - B09.01a05",
IF(COUNTIFS(I1340:I1344,I1341,L1340:L1344,"=Mídia especializada")&gt;1,"Erro: há repetição de empresa de mídia especializada para o item sendo precificado - B09.01a05",
IF(COUNTIFS(I1340:I1344,I1342,L1340:L1344,"=Mídia especializada")&gt;1,"Erro: há repetição de empresa de mídia especializada para o item sendo precificado - B09.01a05",
IF(COUNTIFS(I1340:I1344,I1343,L1340:L1344,"=Mídia especializada")&gt;1,"Erro: há repetição de empresa de mídia especializada para o item sendo precificado - B09.01a05",
IF(COUNTIFS(I1340:I1344,I1344,L1340:L1344,"=Mídia especializada")&gt;1,"Erro: há repetição de empresa de mídia especializada para o item sendo precificado - B09.01a05",
"***")))))</f>
        <v>***</v>
      </c>
      <c r="W1340" s="119" t="str">
        <f t="shared" ref="W1340" si="4772" xml:space="preserve">
IF(COUNTIFS(I1340:I1344,I1340,L1340:L1344,"=Orçamento de empresa")&gt;1,"Erro: há repetição de empresa de orçamento de empresa para o item sendo precificado - B10.01a05",
IF(COUNTIFS(I1340:I1344,I1341,L1340:L1344,"=Orçamento de empresa")&gt;1,"Erro: há repetição de empresa de orçamento de empresa para o item sendo precificado - B10.01a05",
IF(COUNTIFS(I1340:I1344,I1342,L1340:L1344,"=Orçamento de empresa")&gt;1,"Erro: há repetição de empresa de orçamento de empresa para o item sendo precificado - B10.01a05",
IF(COUNTIFS(I1340:I1344,I1343,L1340:L1344,"=Orçamento de empresa")&gt;1,"Erro: há repetição de empresa de orçamento de empresa para o item sendo precificado - B10.01a05",
IF(COUNTIFS(I1340:I1344,I1344,L1340:L1344,"=Orçamento de empresa")&gt;1,"Erro: há repetição de empresa de orçamento de empresa para o item sendo precificado - B10.01a05",
"***")))))</f>
        <v>***</v>
      </c>
      <c r="X1340" s="119" t="str">
        <f t="shared" ref="X1340" si="4773" xml:space="preserve">
IF(AND(I1340="Compras governamentais",K1340&lt;&gt;"",L1340="Orçamento de empresa"),"Erro: a fonte de preços informada é incompatível com compras governamentais - B11.01a05",
IF(AND(I1341="Compras governamentais",K1341&lt;&gt;"",L1341="Orçamento de empresa"),"Erro: a fonte de preços informada é incompatível com compras governamentais - B11.01a05",
IF(AND(I1342="Compras governamentais",K1342&lt;&gt;"",L1342="Orçamento de empresa"),"Erro: a fonte de preços informada é incompatível com compras governamentais - B11.01a05",
IF(AND(I1343="Compras governamentais",K1343&lt;&gt;"",L1343="Orçamento de empresa"),"Erro: a fonte de preços informada é incompatível com compras governamentais - B11.01a05",
IF(AND(I1344="Compras governamentais",K1344&lt;&gt;"",L1344="Orçamento de empresa"),"Erro: a fonte de preços informada é incompatível com compras governamentais - B11.01a05",
"***")))))</f>
        <v>***</v>
      </c>
      <c r="Y1340" s="119" t="str">
        <f t="shared" ref="Y1340" si="4774" xml:space="preserve">
IF(AND(I1340="Compras governamentais",K1340&lt;&gt;"",L1340="Mídia especializada"),"Erro: a fonte de preços informada é incompatível com compras governamentais - B12.01a05",
IF(AND(I1341="Compras governamentais",K1341&lt;&gt;"",L1341="Mídia especializada"),"Erro: a fonte de preços informada é incompatível com compras governamentais - B12.01a05",
IF(AND(I1342="Compras governamentais",K1342&lt;&gt;"",L1342="Mídia especializada"),"Erro: a fonte de preços informada é incompatível com compras governamentais - B12.01a05",
IF(AND(I1343="Compras governamentais",K1343&lt;&gt;"",L1343="Mídia especializada"),"Erro: a fonte de preços informada é incompatível com compras governamentais - B12.01a05",
IF(AND(I1344="Compras governamentais",K1344&lt;&gt;"",L1344="Mídia especializada"),"Erro: a fonte de preços informada é incompatível com compras governamentais - B12.01a05",
"***")))))</f>
        <v>***</v>
      </c>
      <c r="Z1340" s="119" t="str">
        <f t="shared" ref="Z1340" si="4775" xml:space="preserve">
IF(AND(I1341&lt;&gt;"",OR(I1340="")),"Erro: há linhas sendo puladas - B13.01a04",
IF(AND(I1342&lt;&gt;"",OR(I1340="",I1341="")),"Erro: há linhas sendo puladas - B13.01a04",
IF(AND(I1343&lt;&gt;"",OR(I1340="",I1341="",I1342="")),"Erro: há linhas sendo puladas - B13.01a04",
IF(AND(I1344&lt;&gt;"",OR(I1340="",I1341="",I1342="",I1343="")),"Erro: há linhas sendo puladas - B13.01a04",
"***"))))</f>
        <v>***</v>
      </c>
      <c r="AA1340" s="119" t="str">
        <f t="shared" ref="AA1340" si="4776" xml:space="preserve">
IF(AND(K1341&lt;&gt;"",OR(K1340="")),"Erro: há linhas sendo puladas - B14.01a05",
IF(AND(K1342&lt;&gt;"",OR(K1340="",K1341="")),"Erro: há linhas sendo puladas - B14.01a05",
IF(AND(K1343&lt;&gt;"",OR(K1340="",K1341="",K1342="")),"Erro: há linhas sendo puladas - B14.01a05",
IF(AND(K1344&lt;&gt;"",OR(K1340="",K1341="",K1342="",K1343="")),"Erro: há linhas sendo puladas - B14.01a05",
"***"))))</f>
        <v>***</v>
      </c>
      <c r="AB1340" s="119" t="str">
        <f t="shared" ref="AB1340" si="4777" xml:space="preserve">
IF(AND(L1341&lt;&gt;"",OR(L1340="")),"Erro: há linhas sendo puladas - B15.01a05",
IF(AND(L1342&lt;&gt;"",OR(L1340="",L1341="")),"Erro: há linhas sendo puladas - B15.01a05",
IF(AND(L1343&lt;&gt;"",OR(L1340="",L1341="",L1342="")),"Erro: há linhas sendo puladas - B15.01a05",
IF(AND(L1344&lt;&gt;"",OR(L1340="",L1341="",L1342="",L1343="")),"Erro: há linhas sendo puladas - B15.01a05",
"***"))))</f>
        <v>***</v>
      </c>
      <c r="AC1340" s="119" t="str">
        <f t="shared" ref="AC1340" si="4778" xml:space="preserve">
IF(AND(M1341&lt;&gt;"",OR(M1340="")),"Erro: há linhas sendo puladas - B16.01a05",
IF(AND(M1342&lt;&gt;"",OR(M1340="",M1341="")),"Erro: há linhas sendo puladas - B16.01a05",
IF(AND(M1343&lt;&gt;"",OR(M1340="",M1341="",M1342="")),"Erro: há linhas sendo puladas - B16.01a05",
IF(AND(M1344&lt;&gt;"",OR(M1340="",M1341="",M1342="",M1343="")),"Erro: há linhas sendo puladas - B16.01a05",
"***"))))</f>
        <v>***</v>
      </c>
      <c r="AD1340" s="131" t="str">
        <f t="shared" ref="AD1340" si="4779" xml:space="preserve">
IF(T1340&lt;&gt;"Preenchimento correto","",
IF(K1340="","",
IF(M1340="Não válido","",
K1340)))</f>
        <v/>
      </c>
    </row>
    <row r="1341" spans="1:30" ht="15" customHeight="1">
      <c r="A1341" s="226"/>
      <c r="B1341" s="216"/>
      <c r="C1341" s="217"/>
      <c r="D1341" s="218"/>
      <c r="E1341" s="219"/>
      <c r="F1341" s="220"/>
      <c r="G1341" s="221"/>
      <c r="H1341" s="35">
        <v>2</v>
      </c>
      <c r="I1341" s="172"/>
      <c r="J1341" s="36" t="str">
        <f xml:space="preserve">
IF(I1341="","",
VLOOKUP(I1341,'BD EMPRES'!$B$8:$C$507,2,FALSE))</f>
        <v/>
      </c>
      <c r="K1341" s="178"/>
      <c r="L1341" s="179"/>
      <c r="M1341" s="179"/>
      <c r="N1341" s="180"/>
      <c r="O1341" s="223"/>
      <c r="P1341" s="228"/>
      <c r="Q1341" s="230"/>
      <c r="R1341" s="232"/>
      <c r="S1341" s="234"/>
      <c r="T1341" s="236"/>
      <c r="U1341" s="23"/>
      <c r="V1341" s="122"/>
      <c r="W1341" s="118"/>
      <c r="X1341" s="118"/>
      <c r="Y1341" s="118"/>
      <c r="Z1341" s="118"/>
      <c r="AA1341" s="118"/>
      <c r="AB1341" s="118"/>
      <c r="AC1341" s="118"/>
      <c r="AD1341" s="132" t="str">
        <f t="shared" ref="AD1341" si="4780" xml:space="preserve">
IF(T1340&lt;&gt;"Preenchimento correto","",
IF(K1341="","",
IF(M1341="Não válido","",
K1341)))</f>
        <v/>
      </c>
    </row>
    <row r="1342" spans="1:30" ht="15" customHeight="1">
      <c r="A1342" s="226"/>
      <c r="B1342" s="216"/>
      <c r="C1342" s="217"/>
      <c r="D1342" s="218"/>
      <c r="E1342" s="219"/>
      <c r="F1342" s="220"/>
      <c r="G1342" s="221"/>
      <c r="H1342" s="35">
        <v>3</v>
      </c>
      <c r="I1342" s="172"/>
      <c r="J1342" s="36" t="str">
        <f xml:space="preserve">
IF(I1342="","",
VLOOKUP(I1342,'BD EMPRES'!$B$8:$C$507,2,FALSE))</f>
        <v/>
      </c>
      <c r="K1342" s="178"/>
      <c r="L1342" s="179"/>
      <c r="M1342" s="179"/>
      <c r="N1342" s="180"/>
      <c r="O1342" s="223"/>
      <c r="P1342" s="228"/>
      <c r="Q1342" s="230"/>
      <c r="R1342" s="232"/>
      <c r="S1342" s="234"/>
      <c r="T1342" s="236"/>
      <c r="U1342" s="23"/>
      <c r="V1342" s="122"/>
      <c r="W1342" s="118"/>
      <c r="X1342" s="118"/>
      <c r="Y1342" s="118"/>
      <c r="Z1342" s="118"/>
      <c r="AA1342" s="118"/>
      <c r="AB1342" s="118"/>
      <c r="AC1342" s="118"/>
      <c r="AD1342" s="132" t="str">
        <f t="shared" ref="AD1342" si="4781" xml:space="preserve">
IF(T1340&lt;&gt;"Preenchimento correto","",
IF(K1342="","",
IF(M1342="Não válido","",
K1342)))</f>
        <v/>
      </c>
    </row>
    <row r="1343" spans="1:30" ht="15" customHeight="1">
      <c r="A1343" s="226"/>
      <c r="B1343" s="216"/>
      <c r="C1343" s="217"/>
      <c r="D1343" s="218"/>
      <c r="E1343" s="219"/>
      <c r="F1343" s="220"/>
      <c r="G1343" s="221"/>
      <c r="H1343" s="35">
        <v>4</v>
      </c>
      <c r="I1343" s="172"/>
      <c r="J1343" s="36" t="str">
        <f xml:space="preserve">
IF(I1343="","",
VLOOKUP(I1343,'BD EMPRES'!$B$8:$C$507,2,FALSE))</f>
        <v/>
      </c>
      <c r="K1343" s="178"/>
      <c r="L1343" s="179"/>
      <c r="M1343" s="179"/>
      <c r="N1343" s="180"/>
      <c r="O1343" s="223"/>
      <c r="P1343" s="228"/>
      <c r="Q1343" s="230"/>
      <c r="R1343" s="232"/>
      <c r="S1343" s="234"/>
      <c r="T1343" s="236"/>
      <c r="U1343" s="23"/>
      <c r="V1343" s="122"/>
      <c r="W1343" s="118"/>
      <c r="X1343" s="118"/>
      <c r="Y1343" s="118"/>
      <c r="Z1343" s="118"/>
      <c r="AA1343" s="118"/>
      <c r="AB1343" s="118"/>
      <c r="AC1343" s="118"/>
      <c r="AD1343" s="132" t="str">
        <f t="shared" ref="AD1343" si="4782" xml:space="preserve">
IF(T1340&lt;&gt;"Preenchimento correto","",
IF(K1343="","",
IF(M1343="Não válido","",
K1343)))</f>
        <v/>
      </c>
    </row>
    <row r="1344" spans="1:30" ht="15" customHeight="1">
      <c r="A1344" s="227"/>
      <c r="B1344" s="216"/>
      <c r="C1344" s="217"/>
      <c r="D1344" s="218"/>
      <c r="E1344" s="219"/>
      <c r="F1344" s="220"/>
      <c r="G1344" s="221"/>
      <c r="H1344" s="49">
        <v>5</v>
      </c>
      <c r="I1344" s="172"/>
      <c r="J1344" s="50" t="str">
        <f xml:space="preserve">
IF(I1344="","",
VLOOKUP(I1344,'BD EMPRES'!$B$8:$C$507,2,FALSE))</f>
        <v/>
      </c>
      <c r="K1344" s="184"/>
      <c r="L1344" s="185"/>
      <c r="M1344" s="181"/>
      <c r="N1344" s="182"/>
      <c r="O1344" s="224"/>
      <c r="P1344" s="229"/>
      <c r="Q1344" s="231"/>
      <c r="R1344" s="233"/>
      <c r="S1344" s="235"/>
      <c r="T1344" s="236"/>
      <c r="U1344" s="23"/>
      <c r="V1344" s="133"/>
      <c r="W1344" s="134"/>
      <c r="X1344" s="134"/>
      <c r="Y1344" s="134"/>
      <c r="Z1344" s="134"/>
      <c r="AA1344" s="134"/>
      <c r="AB1344" s="134"/>
      <c r="AC1344" s="134"/>
      <c r="AD1344" s="135" t="str">
        <f t="shared" ref="AD1344" si="4783" xml:space="preserve">
IF(T1340&gt;"Preenchimento correto","",
IF(K1344="","",
IF(M1344="Não válido","",
K1344)))</f>
        <v/>
      </c>
    </row>
    <row r="1345" spans="1:30" ht="15" customHeight="1">
      <c r="A1345" s="237"/>
      <c r="B1345" s="216" t="str">
        <f>IF(OR('BD ITEM'!$Q279&lt;&gt;"Preenchimento correto"),"",'BD ITEM'!B279)</f>
        <v/>
      </c>
      <c r="C1345" s="217" t="str">
        <f>IF(OR('BD ITEM'!$Q279&lt;&gt;"Preenchimento correto"),"",'BD ITEM'!C279)</f>
        <v/>
      </c>
      <c r="D1345" s="218" t="str">
        <f>IF(OR('BD ITEM'!$Q279&lt;&gt;"Preenchimento correto"),"",'BD ITEM'!D279)</f>
        <v/>
      </c>
      <c r="E1345" s="219" t="str">
        <f>IF(OR('BD ITEM'!$Q279&lt;&gt;"Preenchimento correto"),"",'BD ITEM'!J279)</f>
        <v/>
      </c>
      <c r="F1345" s="220" t="str">
        <f>IF(OR('BD ITEM'!$Q279&lt;&gt;"Preenchimento correto"),"",'BD ITEM'!K279)</f>
        <v/>
      </c>
      <c r="G1345" s="221" t="str">
        <f>IF(OR('BD ITEM'!$Q279&lt;&gt;"Preenchimento correto"),"",'BD ITEM'!L279)</f>
        <v/>
      </c>
      <c r="H1345" s="39">
        <v>1</v>
      </c>
      <c r="I1345" s="173"/>
      <c r="J1345" s="34" t="str">
        <f xml:space="preserve">
IF(I1345="","",
VLOOKUP(I1345,'BD EMPRES'!$B$8:$C$507,2,FALSE))</f>
        <v/>
      </c>
      <c r="K1345" s="175"/>
      <c r="L1345" s="176"/>
      <c r="M1345" s="176"/>
      <c r="N1345" s="177"/>
      <c r="O1345" s="222"/>
      <c r="P1345" s="228" t="str">
        <f t="shared" ref="P1345" si="4784" xml:space="preserve">
IF(AND(K1345="",K1346="",K1347="",K1348="",K1349=""),"",
COUNTIFS(K1345:K1349,"&lt;&gt;""",M1345:M1349,"=Válido"))</f>
        <v/>
      </c>
      <c r="Q1345" s="230" t="str">
        <f t="shared" ref="Q1345" si="4785" xml:space="preserve">
IF(T1345&lt;&gt;"Preenchimento correto","",
IF(P1345=1,0,
IF(P1345=0,"",
IF(P1345="","",
ROUND(_xlfn.STDEV.S(AD1345:AD1349)/AVERAGE(AD1345:AD1349),4)))))</f>
        <v/>
      </c>
      <c r="R1345" s="232" t="str">
        <f t="shared" ref="R1345" si="4786" xml:space="preserve">
IF(T1345&lt;&gt;"Preenchimento correto","",
IF(P1345="","",
IF(P1345=0,"",
IF(O1345="","",
IF(O1345="Menor valor",MIN(AD1345:AD1349),
IF(AND(O1345="Tend. central",Q1345&lt;=0.25),ROUND(AVERAGE(AD1345:AD1349),2),
IF(AND(O1345="Tend. central",Q1345&gt;0.25),ROUND(MEDIAN(AD1345:AD1349),2))))))))</f>
        <v/>
      </c>
      <c r="S1345" s="234" t="str">
        <f t="shared" ref="S1345" si="4787" xml:space="preserve">
IF(T1345&lt;&gt;"Preenchimento correto","",
IF(O1345="","",
IF(P1345="","",
IF(P1345=0,"",
IF(OR(G1345="",R1345=""),"",
G1345*R1345)))))</f>
        <v/>
      </c>
      <c r="T1345" s="236" t="str">
        <f t="shared" ref="T1345" si="4788" xml:space="preserve">
IF(AND(A1345="",B1345="",I1345="",I1346="",I1347="",I1348="",I1349="",K1345="",K1346="",K1347="",K1348="",K1349="",L1345="",L1346="",L1347="",L1348="",L1349="",M1345="",M1346="",M1347="",M1348="",M1349="",O1345=""),"",
IF(A1345="","Preenchimento incompleto: falta informar o ID SEC - B01.01",
IF(AND(A1345&lt;&gt;"",B1345&lt;&gt;"",I1345="",I1346="",I1347="",I1348="",I1349="",K1345="",K1346="",K1347="",K1348="",K1349="",L1345="",L1346="",L1347="",L1348="",L1349="",M1345="",M1346="",M1347="",M1348="",M1349="",O1345=""),"Preenchimento incompleto: item sem nenhuma informação de empresa e preço e fonte de preço e validade do orçamento e modalidade de cálculo - B02.01",
IF(AND(B1345="",OR(I1345&lt;&gt;"",I1346&lt;&gt;"",I1347&lt;&gt;"",I1348&lt;&gt;"",I1349&lt;&gt;"",K1345&lt;&gt;"",K1346&lt;&gt;"",K1347&lt;&gt;"",K1348&lt;&gt;"",K1349&lt;&gt;"",L1345&lt;&gt;"",L1346&lt;&gt;"",L1347&lt;&gt;"",L1348&lt;&gt;"",L1349&lt;&gt;"",M1345&lt;&gt;"",M1346&lt;&gt;"",M1347&lt;&gt;"",M1348&lt;&gt;"",M1349&lt;&gt;"",O1345&lt;&gt;"")),"Erro: há empresa(s) e/ou preço(s) e/ou fonte(s) de preço e/ou validade(s) do orçamento e/ou modalidade de cálculo informados para item inexistente - B03.01",
IF(AND(I1345&lt;&gt;"",OR(K1345="",L1345="",M1345="",O1345="")),"Preenchimento incompleto: empresa sem preço e(ou) fonte de preço e(ou) validade do orçamento e(ou) modalidade de cálculo associados - B04.01",
IF(AND(I1346&lt;&gt;"",OR(K1346="",L1346="",M1346="",O1345="")),"Preenchimento incompleto: empresa sem preço e(ou) fonte de preço e(ou) validade do orçamento e(ou) modalidade de cálculo associados - B04.02",
IF(AND(I1347&lt;&gt;"",OR(K1347="",L1347="",M1347="",O1345="")),"Preenchimento incompleto: empresa sem preço e(ou) fonte de preço e(ou) validade do orçamento e(ou) modalidade de cálculo associados - B04.03",
IF(AND(I1348&lt;&gt;"",OR(K1348="",L1348="",M1348="",O1345="")),"Preenchimento incompleto: empresa sem preço e(ou) fonte de preço e(ou) validade do orçamento e(ou) modalidade de cálculo associados - B04.04",
IF(AND(I1349&lt;&gt;"",OR(K1349="",L1349="",M1349="",O1345="")),"Preenchimento incompleto: empresa sem preço e(ou) fonte de preço e(ou) validade do orçamento e(ou) modalidade de cálculo associados - B04.05",
IF(AND(K1345&lt;&gt;"",OR(I1345="",L1345="",M1345="",O1345="")),"Preenchimento incompleto: preço sem empresa e(ou) fonte do preço associados e(ou) validade do orçamento e(ou) modalidade de cálculo associados - B05.01",
IF(AND(K1346&lt;&gt;"",OR(I1346="",L1346="",M1346="",O1345="")),"Preenchimento incompleto: preço sem empresa e(ou) fonte do preço associados e(ou) validade do orçamento e(ou) modalidade de cálculo associados - B05.02",
IF(AND(K1347&lt;&gt;"",OR(I1347="",L1347="",M1347="",O1345="")),"Preenchimento incompleto: preço sem empresa e(ou) fonte do preço associados e(ou) validade do orçamento e(ou) modalidade de cálculo associados - B05.03",
IF(AND(K1348&lt;&gt;"",OR(I1348="",L1348="",M1348="",O1345="")),"Preenchimento incompleto: preço sem empresa e(ou) fonte do preço associados e(ou) validade do orçamento e(ou) modalidade de cálculo associados - B05.04",
IF(AND(K1349&lt;&gt;"",OR(I1349="",L1349="",M1349="",O1345="")),"Preenchimento incompleto: preço sem empresa e(ou) fonte do preço associados e(ou) validade do orçamento e(ou) modalidade de cálculo associados - B05.05",
IF(AND(L1345&lt;&gt;"",OR(K1345="",I1345="",M1345="",O1345="")),"Preenchimento incompleto: fonte do preço sem empresa e(ou) preço associados e(ou) validade do orçamento e(ou) modalidade de cálculo associados - B06.01",
IF(AND(L1346&lt;&gt;"",OR(K1346="",I1346="",M1346="",O1345="")),"Preenchimento incompleto: fonte do preço sem empresa e(ou) preço associados e(ou) validade do orçamento e(ou) modalidade de cálculo associados - B06.02",
IF(AND(L1347&lt;&gt;"",OR(K1347="",I1347="",M1347="",O1345="")),"Preenchimento incompleto: fonte do preço sem empresa e(ou) preço associados e(ou) validade do orçamento e(ou) modalidade de cálculo associados - B06.03",
IF(AND(L1348&lt;&gt;"",OR(K1348="",I1348="",M1348="",O1345="")),"Preenchimento incompleto: fonte do preço sem empresa e(ou) preço associados e(ou) validade do orçamento e(ou) modalidade de cálculo associados - B06.04",
IF(AND(L1349&lt;&gt;"",OR(K1349="",I1349="",M1349="",O1345="")),"Preenchimento incompleto: fonte do preço sem empresa e(ou) preço associados e(ou) validade do orçamento e(ou) modalidade de cálculo associados - B06.05",
IF(AND(M1345&lt;&gt;"",OR(K1345="",I1345="",L1345="",O1345="")),"Preenchimento incompleto: validade do orçamento sem empresa e(ou) preço associados e(ou) fonte do preço e(ou) modalidade de cálculo associados - B07.01",
IF(AND(M1346&lt;&gt;"",OR(K1346="",I1346="",L1346="",O1345="")),"Preenchimento incompleto: validade do orçamento sem empresa e(ou) preço associados e(ou) fonte do preço e(ou) modalidade de cálculo associados - B07.02",
IF(AND(M1347&lt;&gt;"",OR(K1347="",I1347="",L1347="",O1345="")),"Preenchimento incompleto: validade do orçamento sem empresa e(ou) preço associados e(ou) fonte do preço e(ou) modalidade de cálculo associados - B07.03",
IF(AND(M1348&lt;&gt;"",OR(K1348="",I1348="",L1348="",O1345="")),"Preenchimento incompleto: validade do orçamento sem empresa e(ou) preço associados e(ou) fonte do preço e(ou) modalidade de cálculo associados - B07.04",
IF(AND(M1349&lt;&gt;"",OR(K1349="",I1349="",L1349="",O1345="")),"Preenchimento incompleto: validade do orçamento sem empresa e(ou) preço associados e(ou) fonte do preço e(ou) modalidade de cálculo associados - B07.05",
IF(O1345="","Preenchimento incompleto: modalidade de cálculo não informada - B08.01",
IF(V1345="Erro: há repetição de empresa de mídia especializada para o item sendo precificado - B09.01a05","Erro: há repetição de empresa de mídia especializada para o item sendo precificado - B09.01a05",
IF(W1345="Erro: há repetição de empresa de orçamento de empresa para o item sendo precificado - B10.01a05","Erro: há repetição de empresa de orçamento de empresa para o item sendo precificado - B10.01a05",
IF(X1345="Erro: a fonte de preços informada é incompatível com compras governamentais - B11.01a05","Erro: a fonte de preços informada é incompatível com compras governamentais - B11.01a05",
IF(Y1345="Erro: a fonte de preços informada é incompatível com compras governamentais - B12.01a05","Erro: a fonte de preços informada é incompatível com compras governamentais - B12.01a05",
IF(Z1345="Erro: há linhas sendo puladas - B13.01a04","Erro: há linhas sendo puladas - B13.01a04",
IF(AA1345="Erro: há linhas sendo puladas - B14.01a05","Erro: há linhas sendo puladas - B14.01a05",
IF(AB1345="Erro: há linhas sendo puladas - B15.01a05","Erro: há linhas sendo puladas - B15.01a05",
IF(AC1345="Erro: há linhas sendo puladas - B16.01a05","Erro: há linhas sendo puladas - B16.01a05",
IF(AND(P1345&lt;&gt;"",P1345=0),"Preenchimento incompleto: número de propostas válidas igual a zero - B17.01",
"Preenchimento correto"))))))))))))))))))))))))))))))))))</f>
        <v/>
      </c>
      <c r="U1345" s="23"/>
      <c r="V1345" s="121" t="str">
        <f t="shared" ref="V1345" si="4789" xml:space="preserve">
IF(COUNTIFS(I1345:I1349,I1345,L1345:L1349,"=Mídia especializada")&gt;1,"Erro: há repetição de empresa de mídia especializada para o item sendo precificado - B09.01a05",
IF(COUNTIFS(I1345:I1349,I1346,L1345:L1349,"=Mídia especializada")&gt;1,"Erro: há repetição de empresa de mídia especializada para o item sendo precificado - B09.01a05",
IF(COUNTIFS(I1345:I1349,I1347,L1345:L1349,"=Mídia especializada")&gt;1,"Erro: há repetição de empresa de mídia especializada para o item sendo precificado - B09.01a05",
IF(COUNTIFS(I1345:I1349,I1348,L1345:L1349,"=Mídia especializada")&gt;1,"Erro: há repetição de empresa de mídia especializada para o item sendo precificado - B09.01a05",
IF(COUNTIFS(I1345:I1349,I1349,L1345:L1349,"=Mídia especializada")&gt;1,"Erro: há repetição de empresa de mídia especializada para o item sendo precificado - B09.01a05",
"***")))))</f>
        <v>***</v>
      </c>
      <c r="W1345" s="119" t="str">
        <f t="shared" ref="W1345" si="4790" xml:space="preserve">
IF(COUNTIFS(I1345:I1349,I1345,L1345:L1349,"=Orçamento de empresa")&gt;1,"Erro: há repetição de empresa de orçamento de empresa para o item sendo precificado - B10.01a05",
IF(COUNTIFS(I1345:I1349,I1346,L1345:L1349,"=Orçamento de empresa")&gt;1,"Erro: há repetição de empresa de orçamento de empresa para o item sendo precificado - B10.01a05",
IF(COUNTIFS(I1345:I1349,I1347,L1345:L1349,"=Orçamento de empresa")&gt;1,"Erro: há repetição de empresa de orçamento de empresa para o item sendo precificado - B10.01a05",
IF(COUNTIFS(I1345:I1349,I1348,L1345:L1349,"=Orçamento de empresa")&gt;1,"Erro: há repetição de empresa de orçamento de empresa para o item sendo precificado - B10.01a05",
IF(COUNTIFS(I1345:I1349,I1349,L1345:L1349,"=Orçamento de empresa")&gt;1,"Erro: há repetição de empresa de orçamento de empresa para o item sendo precificado - B10.01a05",
"***")))))</f>
        <v>***</v>
      </c>
      <c r="X1345" s="119" t="str">
        <f t="shared" ref="X1345" si="4791" xml:space="preserve">
IF(AND(I1345="Compras governamentais",K1345&lt;&gt;"",L1345="Orçamento de empresa"),"Erro: a fonte de preços informada é incompatível com compras governamentais - B11.01a05",
IF(AND(I1346="Compras governamentais",K1346&lt;&gt;"",L1346="Orçamento de empresa"),"Erro: a fonte de preços informada é incompatível com compras governamentais - B11.01a05",
IF(AND(I1347="Compras governamentais",K1347&lt;&gt;"",L1347="Orçamento de empresa"),"Erro: a fonte de preços informada é incompatível com compras governamentais - B11.01a05",
IF(AND(I1348="Compras governamentais",K1348&lt;&gt;"",L1348="Orçamento de empresa"),"Erro: a fonte de preços informada é incompatível com compras governamentais - B11.01a05",
IF(AND(I1349="Compras governamentais",K1349&lt;&gt;"",L1349="Orçamento de empresa"),"Erro: a fonte de preços informada é incompatível com compras governamentais - B11.01a05",
"***")))))</f>
        <v>***</v>
      </c>
      <c r="Y1345" s="119" t="str">
        <f t="shared" ref="Y1345" si="4792" xml:space="preserve">
IF(AND(I1345="Compras governamentais",K1345&lt;&gt;"",L1345="Mídia especializada"),"Erro: a fonte de preços informada é incompatível com compras governamentais - B12.01a05",
IF(AND(I1346="Compras governamentais",K1346&lt;&gt;"",L1346="Mídia especializada"),"Erro: a fonte de preços informada é incompatível com compras governamentais - B12.01a05",
IF(AND(I1347="Compras governamentais",K1347&lt;&gt;"",L1347="Mídia especializada"),"Erro: a fonte de preços informada é incompatível com compras governamentais - B12.01a05",
IF(AND(I1348="Compras governamentais",K1348&lt;&gt;"",L1348="Mídia especializada"),"Erro: a fonte de preços informada é incompatível com compras governamentais - B12.01a05",
IF(AND(I1349="Compras governamentais",K1349&lt;&gt;"",L1349="Mídia especializada"),"Erro: a fonte de preços informada é incompatível com compras governamentais - B12.01a05",
"***")))))</f>
        <v>***</v>
      </c>
      <c r="Z1345" s="119" t="str">
        <f t="shared" ref="Z1345" si="4793" xml:space="preserve">
IF(AND(I1346&lt;&gt;"",OR(I1345="")),"Erro: há linhas sendo puladas - B13.01a04",
IF(AND(I1347&lt;&gt;"",OR(I1345="",I1346="")),"Erro: há linhas sendo puladas - B13.01a04",
IF(AND(I1348&lt;&gt;"",OR(I1345="",I1346="",I1347="")),"Erro: há linhas sendo puladas - B13.01a04",
IF(AND(I1349&lt;&gt;"",OR(I1345="",I1346="",I1347="",I1348="")),"Erro: há linhas sendo puladas - B13.01a04",
"***"))))</f>
        <v>***</v>
      </c>
      <c r="AA1345" s="119" t="str">
        <f t="shared" ref="AA1345" si="4794" xml:space="preserve">
IF(AND(K1346&lt;&gt;"",OR(K1345="")),"Erro: há linhas sendo puladas - B14.01a05",
IF(AND(K1347&lt;&gt;"",OR(K1345="",K1346="")),"Erro: há linhas sendo puladas - B14.01a05",
IF(AND(K1348&lt;&gt;"",OR(K1345="",K1346="",K1347="")),"Erro: há linhas sendo puladas - B14.01a05",
IF(AND(K1349&lt;&gt;"",OR(K1345="",K1346="",K1347="",K1348="")),"Erro: há linhas sendo puladas - B14.01a05",
"***"))))</f>
        <v>***</v>
      </c>
      <c r="AB1345" s="119" t="str">
        <f t="shared" ref="AB1345" si="4795" xml:space="preserve">
IF(AND(L1346&lt;&gt;"",OR(L1345="")),"Erro: há linhas sendo puladas - B15.01a05",
IF(AND(L1347&lt;&gt;"",OR(L1345="",L1346="")),"Erro: há linhas sendo puladas - B15.01a05",
IF(AND(L1348&lt;&gt;"",OR(L1345="",L1346="",L1347="")),"Erro: há linhas sendo puladas - B15.01a05",
IF(AND(L1349&lt;&gt;"",OR(L1345="",L1346="",L1347="",L1348="")),"Erro: há linhas sendo puladas - B15.01a05",
"***"))))</f>
        <v>***</v>
      </c>
      <c r="AC1345" s="119" t="str">
        <f t="shared" ref="AC1345" si="4796" xml:space="preserve">
IF(AND(M1346&lt;&gt;"",OR(M1345="")),"Erro: há linhas sendo puladas - B16.01a05",
IF(AND(M1347&lt;&gt;"",OR(M1345="",M1346="")),"Erro: há linhas sendo puladas - B16.01a05",
IF(AND(M1348&lt;&gt;"",OR(M1345="",M1346="",M1347="")),"Erro: há linhas sendo puladas - B16.01a05",
IF(AND(M1349&lt;&gt;"",OR(M1345="",M1346="",M1347="",M1348="")),"Erro: há linhas sendo puladas - B16.01a05",
"***"))))</f>
        <v>***</v>
      </c>
      <c r="AD1345" s="131" t="str">
        <f t="shared" ref="AD1345" si="4797" xml:space="preserve">
IF(T1345&lt;&gt;"Preenchimento correto","",
IF(K1345="","",
IF(M1345="Não válido","",
K1345)))</f>
        <v/>
      </c>
    </row>
    <row r="1346" spans="1:30" ht="15" customHeight="1">
      <c r="A1346" s="226"/>
      <c r="B1346" s="216"/>
      <c r="C1346" s="217"/>
      <c r="D1346" s="218"/>
      <c r="E1346" s="219"/>
      <c r="F1346" s="220"/>
      <c r="G1346" s="221"/>
      <c r="H1346" s="35">
        <v>2</v>
      </c>
      <c r="I1346" s="172"/>
      <c r="J1346" s="36" t="str">
        <f xml:space="preserve">
IF(I1346="","",
VLOOKUP(I1346,'BD EMPRES'!$B$8:$C$507,2,FALSE))</f>
        <v/>
      </c>
      <c r="K1346" s="178"/>
      <c r="L1346" s="179"/>
      <c r="M1346" s="179"/>
      <c r="N1346" s="180"/>
      <c r="O1346" s="223"/>
      <c r="P1346" s="228"/>
      <c r="Q1346" s="230"/>
      <c r="R1346" s="232"/>
      <c r="S1346" s="234"/>
      <c r="T1346" s="236"/>
      <c r="U1346" s="23"/>
      <c r="V1346" s="122"/>
      <c r="W1346" s="118"/>
      <c r="X1346" s="118"/>
      <c r="Y1346" s="118"/>
      <c r="Z1346" s="118"/>
      <c r="AA1346" s="118"/>
      <c r="AB1346" s="118"/>
      <c r="AC1346" s="118"/>
      <c r="AD1346" s="132" t="str">
        <f t="shared" ref="AD1346" si="4798" xml:space="preserve">
IF(T1345&lt;&gt;"Preenchimento correto","",
IF(K1346="","",
IF(M1346="Não válido","",
K1346)))</f>
        <v/>
      </c>
    </row>
    <row r="1347" spans="1:30" ht="15" customHeight="1">
      <c r="A1347" s="226"/>
      <c r="B1347" s="216"/>
      <c r="C1347" s="217"/>
      <c r="D1347" s="218"/>
      <c r="E1347" s="219"/>
      <c r="F1347" s="220"/>
      <c r="G1347" s="221"/>
      <c r="H1347" s="35">
        <v>3</v>
      </c>
      <c r="I1347" s="172"/>
      <c r="J1347" s="36" t="str">
        <f xml:space="preserve">
IF(I1347="","",
VLOOKUP(I1347,'BD EMPRES'!$B$8:$C$507,2,FALSE))</f>
        <v/>
      </c>
      <c r="K1347" s="178"/>
      <c r="L1347" s="179"/>
      <c r="M1347" s="179"/>
      <c r="N1347" s="180"/>
      <c r="O1347" s="223"/>
      <c r="P1347" s="228"/>
      <c r="Q1347" s="230"/>
      <c r="R1347" s="232"/>
      <c r="S1347" s="234"/>
      <c r="T1347" s="236"/>
      <c r="U1347" s="23"/>
      <c r="V1347" s="122"/>
      <c r="W1347" s="118"/>
      <c r="X1347" s="118"/>
      <c r="Y1347" s="118"/>
      <c r="Z1347" s="118"/>
      <c r="AA1347" s="118"/>
      <c r="AB1347" s="118"/>
      <c r="AC1347" s="118"/>
      <c r="AD1347" s="132" t="str">
        <f t="shared" ref="AD1347" si="4799" xml:space="preserve">
IF(T1345&lt;&gt;"Preenchimento correto","",
IF(K1347="","",
IF(M1347="Não válido","",
K1347)))</f>
        <v/>
      </c>
    </row>
    <row r="1348" spans="1:30" ht="15" customHeight="1">
      <c r="A1348" s="226"/>
      <c r="B1348" s="216"/>
      <c r="C1348" s="217"/>
      <c r="D1348" s="218"/>
      <c r="E1348" s="219"/>
      <c r="F1348" s="220"/>
      <c r="G1348" s="221"/>
      <c r="H1348" s="35">
        <v>4</v>
      </c>
      <c r="I1348" s="172"/>
      <c r="J1348" s="36" t="str">
        <f xml:space="preserve">
IF(I1348="","",
VLOOKUP(I1348,'BD EMPRES'!$B$8:$C$507,2,FALSE))</f>
        <v/>
      </c>
      <c r="K1348" s="178"/>
      <c r="L1348" s="179"/>
      <c r="M1348" s="179"/>
      <c r="N1348" s="180"/>
      <c r="O1348" s="223"/>
      <c r="P1348" s="228"/>
      <c r="Q1348" s="230"/>
      <c r="R1348" s="232"/>
      <c r="S1348" s="234"/>
      <c r="T1348" s="236"/>
      <c r="U1348" s="23"/>
      <c r="V1348" s="122"/>
      <c r="W1348" s="118"/>
      <c r="X1348" s="118"/>
      <c r="Y1348" s="118"/>
      <c r="Z1348" s="118"/>
      <c r="AA1348" s="118"/>
      <c r="AB1348" s="118"/>
      <c r="AC1348" s="118"/>
      <c r="AD1348" s="132" t="str">
        <f t="shared" ref="AD1348" si="4800" xml:space="preserve">
IF(T1345&lt;&gt;"Preenchimento correto","",
IF(K1348="","",
IF(M1348="Não válido","",
K1348)))</f>
        <v/>
      </c>
    </row>
    <row r="1349" spans="1:30" ht="15" customHeight="1">
      <c r="A1349" s="238"/>
      <c r="B1349" s="216"/>
      <c r="C1349" s="217"/>
      <c r="D1349" s="218"/>
      <c r="E1349" s="219"/>
      <c r="F1349" s="220"/>
      <c r="G1349" s="221"/>
      <c r="H1349" s="49">
        <v>5</v>
      </c>
      <c r="I1349" s="172"/>
      <c r="J1349" s="50" t="str">
        <f xml:space="preserve">
IF(I1349="","",
VLOOKUP(I1349,'BD EMPRES'!$B$8:$C$507,2,FALSE))</f>
        <v/>
      </c>
      <c r="K1349" s="184"/>
      <c r="L1349" s="185"/>
      <c r="M1349" s="181"/>
      <c r="N1349" s="182"/>
      <c r="O1349" s="224"/>
      <c r="P1349" s="229"/>
      <c r="Q1349" s="231"/>
      <c r="R1349" s="233"/>
      <c r="S1349" s="235"/>
      <c r="T1349" s="236"/>
      <c r="U1349" s="23"/>
      <c r="V1349" s="133"/>
      <c r="W1349" s="134"/>
      <c r="X1349" s="134"/>
      <c r="Y1349" s="134"/>
      <c r="Z1349" s="134"/>
      <c r="AA1349" s="134"/>
      <c r="AB1349" s="134"/>
      <c r="AC1349" s="134"/>
      <c r="AD1349" s="135" t="str">
        <f t="shared" ref="AD1349" si="4801" xml:space="preserve">
IF(T1345&gt;"Preenchimento correto","",
IF(K1349="","",
IF(M1349="Não válido","",
K1349)))</f>
        <v/>
      </c>
    </row>
    <row r="1350" spans="1:30" ht="15" customHeight="1">
      <c r="A1350" s="225"/>
      <c r="B1350" s="216" t="str">
        <f>IF(OR('BD ITEM'!$Q280&lt;&gt;"Preenchimento correto"),"",'BD ITEM'!B280)</f>
        <v/>
      </c>
      <c r="C1350" s="217" t="str">
        <f>IF(OR('BD ITEM'!$Q280&lt;&gt;"Preenchimento correto"),"",'BD ITEM'!C280)</f>
        <v/>
      </c>
      <c r="D1350" s="218" t="str">
        <f>IF(OR('BD ITEM'!$Q280&lt;&gt;"Preenchimento correto"),"",'BD ITEM'!D280)</f>
        <v/>
      </c>
      <c r="E1350" s="219" t="str">
        <f>IF(OR('BD ITEM'!$Q280&lt;&gt;"Preenchimento correto"),"",'BD ITEM'!J280)</f>
        <v/>
      </c>
      <c r="F1350" s="220" t="str">
        <f>IF(OR('BD ITEM'!$Q280&lt;&gt;"Preenchimento correto"),"",'BD ITEM'!K280)</f>
        <v/>
      </c>
      <c r="G1350" s="221" t="str">
        <f>IF(OR('BD ITEM'!$Q280&lt;&gt;"Preenchimento correto"),"",'BD ITEM'!L280)</f>
        <v/>
      </c>
      <c r="H1350" s="39">
        <v>1</v>
      </c>
      <c r="I1350" s="173"/>
      <c r="J1350" s="34" t="str">
        <f xml:space="preserve">
IF(I1350="","",
VLOOKUP(I1350,'BD EMPRES'!$B$8:$C$507,2,FALSE))</f>
        <v/>
      </c>
      <c r="K1350" s="175"/>
      <c r="L1350" s="176"/>
      <c r="M1350" s="176"/>
      <c r="N1350" s="177"/>
      <c r="O1350" s="222"/>
      <c r="P1350" s="228" t="str">
        <f t="shared" ref="P1350" si="4802" xml:space="preserve">
IF(AND(K1350="",K1351="",K1352="",K1353="",K1354=""),"",
COUNTIFS(K1350:K1354,"&lt;&gt;""",M1350:M1354,"=Válido"))</f>
        <v/>
      </c>
      <c r="Q1350" s="230" t="str">
        <f t="shared" ref="Q1350" si="4803" xml:space="preserve">
IF(T1350&lt;&gt;"Preenchimento correto","",
IF(P1350=1,0,
IF(P1350=0,"",
IF(P1350="","",
ROUND(_xlfn.STDEV.S(AD1350:AD1354)/AVERAGE(AD1350:AD1354),4)))))</f>
        <v/>
      </c>
      <c r="R1350" s="232" t="str">
        <f t="shared" ref="R1350" si="4804" xml:space="preserve">
IF(T1350&lt;&gt;"Preenchimento correto","",
IF(P1350="","",
IF(P1350=0,"",
IF(O1350="","",
IF(O1350="Menor valor",MIN(AD1350:AD1354),
IF(AND(O1350="Tend. central",Q1350&lt;=0.25),ROUND(AVERAGE(AD1350:AD1354),2),
IF(AND(O1350="Tend. central",Q1350&gt;0.25),ROUND(MEDIAN(AD1350:AD1354),2))))))))</f>
        <v/>
      </c>
      <c r="S1350" s="234" t="str">
        <f t="shared" ref="S1350" si="4805" xml:space="preserve">
IF(T1350&lt;&gt;"Preenchimento correto","",
IF(O1350="","",
IF(P1350="","",
IF(P1350=0,"",
IF(OR(G1350="",R1350=""),"",
G1350*R1350)))))</f>
        <v/>
      </c>
      <c r="T1350" s="236" t="str">
        <f t="shared" ref="T1350" si="4806" xml:space="preserve">
IF(AND(A1350="",B1350="",I1350="",I1351="",I1352="",I1353="",I1354="",K1350="",K1351="",K1352="",K1353="",K1354="",L1350="",L1351="",L1352="",L1353="",L1354="",M1350="",M1351="",M1352="",M1353="",M1354="",O1350=""),"",
IF(A1350="","Preenchimento incompleto: falta informar o ID SEC - B01.01",
IF(AND(A1350&lt;&gt;"",B1350&lt;&gt;"",I1350="",I1351="",I1352="",I1353="",I1354="",K1350="",K1351="",K1352="",K1353="",K1354="",L1350="",L1351="",L1352="",L1353="",L1354="",M1350="",M1351="",M1352="",M1353="",M1354="",O1350=""),"Preenchimento incompleto: item sem nenhuma informação de empresa e preço e fonte de preço e validade do orçamento e modalidade de cálculo - B02.01",
IF(AND(B1350="",OR(I1350&lt;&gt;"",I1351&lt;&gt;"",I1352&lt;&gt;"",I1353&lt;&gt;"",I1354&lt;&gt;"",K1350&lt;&gt;"",K1351&lt;&gt;"",K1352&lt;&gt;"",K1353&lt;&gt;"",K1354&lt;&gt;"",L1350&lt;&gt;"",L1351&lt;&gt;"",L1352&lt;&gt;"",L1353&lt;&gt;"",L1354&lt;&gt;"",M1350&lt;&gt;"",M1351&lt;&gt;"",M1352&lt;&gt;"",M1353&lt;&gt;"",M1354&lt;&gt;"",O1350&lt;&gt;"")),"Erro: há empresa(s) e/ou preço(s) e/ou fonte(s) de preço e/ou validade(s) do orçamento e/ou modalidade de cálculo informados para item inexistente - B03.01",
IF(AND(I1350&lt;&gt;"",OR(K1350="",L1350="",M1350="",O1350="")),"Preenchimento incompleto: empresa sem preço e(ou) fonte de preço e(ou) validade do orçamento e(ou) modalidade de cálculo associados - B04.01",
IF(AND(I1351&lt;&gt;"",OR(K1351="",L1351="",M1351="",O1350="")),"Preenchimento incompleto: empresa sem preço e(ou) fonte de preço e(ou) validade do orçamento e(ou) modalidade de cálculo associados - B04.02",
IF(AND(I1352&lt;&gt;"",OR(K1352="",L1352="",M1352="",O1350="")),"Preenchimento incompleto: empresa sem preço e(ou) fonte de preço e(ou) validade do orçamento e(ou) modalidade de cálculo associados - B04.03",
IF(AND(I1353&lt;&gt;"",OR(K1353="",L1353="",M1353="",O1350="")),"Preenchimento incompleto: empresa sem preço e(ou) fonte de preço e(ou) validade do orçamento e(ou) modalidade de cálculo associados - B04.04",
IF(AND(I1354&lt;&gt;"",OR(K1354="",L1354="",M1354="",O1350="")),"Preenchimento incompleto: empresa sem preço e(ou) fonte de preço e(ou) validade do orçamento e(ou) modalidade de cálculo associados - B04.05",
IF(AND(K1350&lt;&gt;"",OR(I1350="",L1350="",M1350="",O1350="")),"Preenchimento incompleto: preço sem empresa e(ou) fonte do preço associados e(ou) validade do orçamento e(ou) modalidade de cálculo associados - B05.01",
IF(AND(K1351&lt;&gt;"",OR(I1351="",L1351="",M1351="",O1350="")),"Preenchimento incompleto: preço sem empresa e(ou) fonte do preço associados e(ou) validade do orçamento e(ou) modalidade de cálculo associados - B05.02",
IF(AND(K1352&lt;&gt;"",OR(I1352="",L1352="",M1352="",O1350="")),"Preenchimento incompleto: preço sem empresa e(ou) fonte do preço associados e(ou) validade do orçamento e(ou) modalidade de cálculo associados - B05.03",
IF(AND(K1353&lt;&gt;"",OR(I1353="",L1353="",M1353="",O1350="")),"Preenchimento incompleto: preço sem empresa e(ou) fonte do preço associados e(ou) validade do orçamento e(ou) modalidade de cálculo associados - B05.04",
IF(AND(K1354&lt;&gt;"",OR(I1354="",L1354="",M1354="",O1350="")),"Preenchimento incompleto: preço sem empresa e(ou) fonte do preço associados e(ou) validade do orçamento e(ou) modalidade de cálculo associados - B05.05",
IF(AND(L1350&lt;&gt;"",OR(K1350="",I1350="",M1350="",O1350="")),"Preenchimento incompleto: fonte do preço sem empresa e(ou) preço associados e(ou) validade do orçamento e(ou) modalidade de cálculo associados - B06.01",
IF(AND(L1351&lt;&gt;"",OR(K1351="",I1351="",M1351="",O1350="")),"Preenchimento incompleto: fonte do preço sem empresa e(ou) preço associados e(ou) validade do orçamento e(ou) modalidade de cálculo associados - B06.02",
IF(AND(L1352&lt;&gt;"",OR(K1352="",I1352="",M1352="",O1350="")),"Preenchimento incompleto: fonte do preço sem empresa e(ou) preço associados e(ou) validade do orçamento e(ou) modalidade de cálculo associados - B06.03",
IF(AND(L1353&lt;&gt;"",OR(K1353="",I1353="",M1353="",O1350="")),"Preenchimento incompleto: fonte do preço sem empresa e(ou) preço associados e(ou) validade do orçamento e(ou) modalidade de cálculo associados - B06.04",
IF(AND(L1354&lt;&gt;"",OR(K1354="",I1354="",M1354="",O1350="")),"Preenchimento incompleto: fonte do preço sem empresa e(ou) preço associados e(ou) validade do orçamento e(ou) modalidade de cálculo associados - B06.05",
IF(AND(M1350&lt;&gt;"",OR(K1350="",I1350="",L1350="",O1350="")),"Preenchimento incompleto: validade do orçamento sem empresa e(ou) preço associados e(ou) fonte do preço e(ou) modalidade de cálculo associados - B07.01",
IF(AND(M1351&lt;&gt;"",OR(K1351="",I1351="",L1351="",O1350="")),"Preenchimento incompleto: validade do orçamento sem empresa e(ou) preço associados e(ou) fonte do preço e(ou) modalidade de cálculo associados - B07.02",
IF(AND(M1352&lt;&gt;"",OR(K1352="",I1352="",L1352="",O1350="")),"Preenchimento incompleto: validade do orçamento sem empresa e(ou) preço associados e(ou) fonte do preço e(ou) modalidade de cálculo associados - B07.03",
IF(AND(M1353&lt;&gt;"",OR(K1353="",I1353="",L1353="",O1350="")),"Preenchimento incompleto: validade do orçamento sem empresa e(ou) preço associados e(ou) fonte do preço e(ou) modalidade de cálculo associados - B07.04",
IF(AND(M1354&lt;&gt;"",OR(K1354="",I1354="",L1354="",O1350="")),"Preenchimento incompleto: validade do orçamento sem empresa e(ou) preço associados e(ou) fonte do preço e(ou) modalidade de cálculo associados - B07.05",
IF(O1350="","Preenchimento incompleto: modalidade de cálculo não informada - B08.01",
IF(V1350="Erro: há repetição de empresa de mídia especializada para o item sendo precificado - B09.01a05","Erro: há repetição de empresa de mídia especializada para o item sendo precificado - B09.01a05",
IF(W1350="Erro: há repetição de empresa de orçamento de empresa para o item sendo precificado - B10.01a05","Erro: há repetição de empresa de orçamento de empresa para o item sendo precificado - B10.01a05",
IF(X1350="Erro: a fonte de preços informada é incompatível com compras governamentais - B11.01a05","Erro: a fonte de preços informada é incompatível com compras governamentais - B11.01a05",
IF(Y1350="Erro: a fonte de preços informada é incompatível com compras governamentais - B12.01a05","Erro: a fonte de preços informada é incompatível com compras governamentais - B12.01a05",
IF(Z1350="Erro: há linhas sendo puladas - B13.01a04","Erro: há linhas sendo puladas - B13.01a04",
IF(AA1350="Erro: há linhas sendo puladas - B14.01a05","Erro: há linhas sendo puladas - B14.01a05",
IF(AB1350="Erro: há linhas sendo puladas - B15.01a05","Erro: há linhas sendo puladas - B15.01a05",
IF(AC1350="Erro: há linhas sendo puladas - B16.01a05","Erro: há linhas sendo puladas - B16.01a05",
IF(AND(P1350&lt;&gt;"",P1350=0),"Preenchimento incompleto: número de propostas válidas igual a zero - B17.01",
"Preenchimento correto"))))))))))))))))))))))))))))))))))</f>
        <v/>
      </c>
      <c r="U1350" s="23"/>
      <c r="V1350" s="121" t="str">
        <f t="shared" ref="V1350" si="4807" xml:space="preserve">
IF(COUNTIFS(I1350:I1354,I1350,L1350:L1354,"=Mídia especializada")&gt;1,"Erro: há repetição de empresa de mídia especializada para o item sendo precificado - B09.01a05",
IF(COUNTIFS(I1350:I1354,I1351,L1350:L1354,"=Mídia especializada")&gt;1,"Erro: há repetição de empresa de mídia especializada para o item sendo precificado - B09.01a05",
IF(COUNTIFS(I1350:I1354,I1352,L1350:L1354,"=Mídia especializada")&gt;1,"Erro: há repetição de empresa de mídia especializada para o item sendo precificado - B09.01a05",
IF(COUNTIFS(I1350:I1354,I1353,L1350:L1354,"=Mídia especializada")&gt;1,"Erro: há repetição de empresa de mídia especializada para o item sendo precificado - B09.01a05",
IF(COUNTIFS(I1350:I1354,I1354,L1350:L1354,"=Mídia especializada")&gt;1,"Erro: há repetição de empresa de mídia especializada para o item sendo precificado - B09.01a05",
"***")))))</f>
        <v>***</v>
      </c>
      <c r="W1350" s="119" t="str">
        <f t="shared" ref="W1350" si="4808" xml:space="preserve">
IF(COUNTIFS(I1350:I1354,I1350,L1350:L1354,"=Orçamento de empresa")&gt;1,"Erro: há repetição de empresa de orçamento de empresa para o item sendo precificado - B10.01a05",
IF(COUNTIFS(I1350:I1354,I1351,L1350:L1354,"=Orçamento de empresa")&gt;1,"Erro: há repetição de empresa de orçamento de empresa para o item sendo precificado - B10.01a05",
IF(COUNTIFS(I1350:I1354,I1352,L1350:L1354,"=Orçamento de empresa")&gt;1,"Erro: há repetição de empresa de orçamento de empresa para o item sendo precificado - B10.01a05",
IF(COUNTIFS(I1350:I1354,I1353,L1350:L1354,"=Orçamento de empresa")&gt;1,"Erro: há repetição de empresa de orçamento de empresa para o item sendo precificado - B10.01a05",
IF(COUNTIFS(I1350:I1354,I1354,L1350:L1354,"=Orçamento de empresa")&gt;1,"Erro: há repetição de empresa de orçamento de empresa para o item sendo precificado - B10.01a05",
"***")))))</f>
        <v>***</v>
      </c>
      <c r="X1350" s="119" t="str">
        <f t="shared" ref="X1350" si="4809" xml:space="preserve">
IF(AND(I1350="Compras governamentais",K1350&lt;&gt;"",L1350="Orçamento de empresa"),"Erro: a fonte de preços informada é incompatível com compras governamentais - B11.01a05",
IF(AND(I1351="Compras governamentais",K1351&lt;&gt;"",L1351="Orçamento de empresa"),"Erro: a fonte de preços informada é incompatível com compras governamentais - B11.01a05",
IF(AND(I1352="Compras governamentais",K1352&lt;&gt;"",L1352="Orçamento de empresa"),"Erro: a fonte de preços informada é incompatível com compras governamentais - B11.01a05",
IF(AND(I1353="Compras governamentais",K1353&lt;&gt;"",L1353="Orçamento de empresa"),"Erro: a fonte de preços informada é incompatível com compras governamentais - B11.01a05",
IF(AND(I1354="Compras governamentais",K1354&lt;&gt;"",L1354="Orçamento de empresa"),"Erro: a fonte de preços informada é incompatível com compras governamentais - B11.01a05",
"***")))))</f>
        <v>***</v>
      </c>
      <c r="Y1350" s="119" t="str">
        <f t="shared" ref="Y1350" si="4810" xml:space="preserve">
IF(AND(I1350="Compras governamentais",K1350&lt;&gt;"",L1350="Mídia especializada"),"Erro: a fonte de preços informada é incompatível com compras governamentais - B12.01a05",
IF(AND(I1351="Compras governamentais",K1351&lt;&gt;"",L1351="Mídia especializada"),"Erro: a fonte de preços informada é incompatível com compras governamentais - B12.01a05",
IF(AND(I1352="Compras governamentais",K1352&lt;&gt;"",L1352="Mídia especializada"),"Erro: a fonte de preços informada é incompatível com compras governamentais - B12.01a05",
IF(AND(I1353="Compras governamentais",K1353&lt;&gt;"",L1353="Mídia especializada"),"Erro: a fonte de preços informada é incompatível com compras governamentais - B12.01a05",
IF(AND(I1354="Compras governamentais",K1354&lt;&gt;"",L1354="Mídia especializada"),"Erro: a fonte de preços informada é incompatível com compras governamentais - B12.01a05",
"***")))))</f>
        <v>***</v>
      </c>
      <c r="Z1350" s="119" t="str">
        <f t="shared" ref="Z1350" si="4811" xml:space="preserve">
IF(AND(I1351&lt;&gt;"",OR(I1350="")),"Erro: há linhas sendo puladas - B13.01a04",
IF(AND(I1352&lt;&gt;"",OR(I1350="",I1351="")),"Erro: há linhas sendo puladas - B13.01a04",
IF(AND(I1353&lt;&gt;"",OR(I1350="",I1351="",I1352="")),"Erro: há linhas sendo puladas - B13.01a04",
IF(AND(I1354&lt;&gt;"",OR(I1350="",I1351="",I1352="",I1353="")),"Erro: há linhas sendo puladas - B13.01a04",
"***"))))</f>
        <v>***</v>
      </c>
      <c r="AA1350" s="119" t="str">
        <f t="shared" ref="AA1350" si="4812" xml:space="preserve">
IF(AND(K1351&lt;&gt;"",OR(K1350="")),"Erro: há linhas sendo puladas - B14.01a05",
IF(AND(K1352&lt;&gt;"",OR(K1350="",K1351="")),"Erro: há linhas sendo puladas - B14.01a05",
IF(AND(K1353&lt;&gt;"",OR(K1350="",K1351="",K1352="")),"Erro: há linhas sendo puladas - B14.01a05",
IF(AND(K1354&lt;&gt;"",OR(K1350="",K1351="",K1352="",K1353="")),"Erro: há linhas sendo puladas - B14.01a05",
"***"))))</f>
        <v>***</v>
      </c>
      <c r="AB1350" s="119" t="str">
        <f t="shared" ref="AB1350" si="4813" xml:space="preserve">
IF(AND(L1351&lt;&gt;"",OR(L1350="")),"Erro: há linhas sendo puladas - B15.01a05",
IF(AND(L1352&lt;&gt;"",OR(L1350="",L1351="")),"Erro: há linhas sendo puladas - B15.01a05",
IF(AND(L1353&lt;&gt;"",OR(L1350="",L1351="",L1352="")),"Erro: há linhas sendo puladas - B15.01a05",
IF(AND(L1354&lt;&gt;"",OR(L1350="",L1351="",L1352="",L1353="")),"Erro: há linhas sendo puladas - B15.01a05",
"***"))))</f>
        <v>***</v>
      </c>
      <c r="AC1350" s="119" t="str">
        <f t="shared" ref="AC1350" si="4814" xml:space="preserve">
IF(AND(M1351&lt;&gt;"",OR(M1350="")),"Erro: há linhas sendo puladas - B16.01a05",
IF(AND(M1352&lt;&gt;"",OR(M1350="",M1351="")),"Erro: há linhas sendo puladas - B16.01a05",
IF(AND(M1353&lt;&gt;"",OR(M1350="",M1351="",M1352="")),"Erro: há linhas sendo puladas - B16.01a05",
IF(AND(M1354&lt;&gt;"",OR(M1350="",M1351="",M1352="",M1353="")),"Erro: há linhas sendo puladas - B16.01a05",
"***"))))</f>
        <v>***</v>
      </c>
      <c r="AD1350" s="131" t="str">
        <f t="shared" ref="AD1350" si="4815" xml:space="preserve">
IF(T1350&lt;&gt;"Preenchimento correto","",
IF(K1350="","",
IF(M1350="Não válido","",
K1350)))</f>
        <v/>
      </c>
    </row>
    <row r="1351" spans="1:30" ht="15" customHeight="1">
      <c r="A1351" s="226"/>
      <c r="B1351" s="216"/>
      <c r="C1351" s="217"/>
      <c r="D1351" s="218"/>
      <c r="E1351" s="219"/>
      <c r="F1351" s="220"/>
      <c r="G1351" s="221"/>
      <c r="H1351" s="35">
        <v>2</v>
      </c>
      <c r="I1351" s="172"/>
      <c r="J1351" s="36" t="str">
        <f xml:space="preserve">
IF(I1351="","",
VLOOKUP(I1351,'BD EMPRES'!$B$8:$C$507,2,FALSE))</f>
        <v/>
      </c>
      <c r="K1351" s="178"/>
      <c r="L1351" s="179"/>
      <c r="M1351" s="179"/>
      <c r="N1351" s="180"/>
      <c r="O1351" s="223"/>
      <c r="P1351" s="228"/>
      <c r="Q1351" s="230"/>
      <c r="R1351" s="232"/>
      <c r="S1351" s="234"/>
      <c r="T1351" s="236"/>
      <c r="U1351" s="23"/>
      <c r="V1351" s="122"/>
      <c r="W1351" s="118"/>
      <c r="X1351" s="118"/>
      <c r="Y1351" s="118"/>
      <c r="Z1351" s="118"/>
      <c r="AA1351" s="118"/>
      <c r="AB1351" s="118"/>
      <c r="AC1351" s="118"/>
      <c r="AD1351" s="132" t="str">
        <f t="shared" ref="AD1351" si="4816" xml:space="preserve">
IF(T1350&lt;&gt;"Preenchimento correto","",
IF(K1351="","",
IF(M1351="Não válido","",
K1351)))</f>
        <v/>
      </c>
    </row>
    <row r="1352" spans="1:30" ht="15" customHeight="1">
      <c r="A1352" s="226"/>
      <c r="B1352" s="216"/>
      <c r="C1352" s="217"/>
      <c r="D1352" s="218"/>
      <c r="E1352" s="219"/>
      <c r="F1352" s="220"/>
      <c r="G1352" s="221"/>
      <c r="H1352" s="35">
        <v>3</v>
      </c>
      <c r="I1352" s="172"/>
      <c r="J1352" s="36" t="str">
        <f xml:space="preserve">
IF(I1352="","",
VLOOKUP(I1352,'BD EMPRES'!$B$8:$C$507,2,FALSE))</f>
        <v/>
      </c>
      <c r="K1352" s="178"/>
      <c r="L1352" s="179"/>
      <c r="M1352" s="179"/>
      <c r="N1352" s="180"/>
      <c r="O1352" s="223"/>
      <c r="P1352" s="228"/>
      <c r="Q1352" s="230"/>
      <c r="R1352" s="232"/>
      <c r="S1352" s="234"/>
      <c r="T1352" s="236"/>
      <c r="U1352" s="23"/>
      <c r="V1352" s="122"/>
      <c r="W1352" s="118"/>
      <c r="X1352" s="118"/>
      <c r="Y1352" s="118"/>
      <c r="Z1352" s="118"/>
      <c r="AA1352" s="118"/>
      <c r="AB1352" s="118"/>
      <c r="AC1352" s="118"/>
      <c r="AD1352" s="132" t="str">
        <f t="shared" ref="AD1352" si="4817" xml:space="preserve">
IF(T1350&lt;&gt;"Preenchimento correto","",
IF(K1352="","",
IF(M1352="Não válido","",
K1352)))</f>
        <v/>
      </c>
    </row>
    <row r="1353" spans="1:30" ht="15" customHeight="1">
      <c r="A1353" s="226"/>
      <c r="B1353" s="216"/>
      <c r="C1353" s="217"/>
      <c r="D1353" s="218"/>
      <c r="E1353" s="219"/>
      <c r="F1353" s="220"/>
      <c r="G1353" s="221"/>
      <c r="H1353" s="35">
        <v>4</v>
      </c>
      <c r="I1353" s="172"/>
      <c r="J1353" s="36" t="str">
        <f xml:space="preserve">
IF(I1353="","",
VLOOKUP(I1353,'BD EMPRES'!$B$8:$C$507,2,FALSE))</f>
        <v/>
      </c>
      <c r="K1353" s="178"/>
      <c r="L1353" s="179"/>
      <c r="M1353" s="179"/>
      <c r="N1353" s="180"/>
      <c r="O1353" s="223"/>
      <c r="P1353" s="228"/>
      <c r="Q1353" s="230"/>
      <c r="R1353" s="232"/>
      <c r="S1353" s="234"/>
      <c r="T1353" s="236"/>
      <c r="U1353" s="23"/>
      <c r="V1353" s="122"/>
      <c r="W1353" s="118"/>
      <c r="X1353" s="118"/>
      <c r="Y1353" s="118"/>
      <c r="Z1353" s="118"/>
      <c r="AA1353" s="118"/>
      <c r="AB1353" s="118"/>
      <c r="AC1353" s="118"/>
      <c r="AD1353" s="132" t="str">
        <f t="shared" ref="AD1353" si="4818" xml:space="preserve">
IF(T1350&lt;&gt;"Preenchimento correto","",
IF(K1353="","",
IF(M1353="Não válido","",
K1353)))</f>
        <v/>
      </c>
    </row>
    <row r="1354" spans="1:30" ht="15" customHeight="1">
      <c r="A1354" s="227"/>
      <c r="B1354" s="216"/>
      <c r="C1354" s="217"/>
      <c r="D1354" s="218"/>
      <c r="E1354" s="219"/>
      <c r="F1354" s="220"/>
      <c r="G1354" s="221"/>
      <c r="H1354" s="49">
        <v>5</v>
      </c>
      <c r="I1354" s="172"/>
      <c r="J1354" s="50" t="str">
        <f xml:space="preserve">
IF(I1354="","",
VLOOKUP(I1354,'BD EMPRES'!$B$8:$C$507,2,FALSE))</f>
        <v/>
      </c>
      <c r="K1354" s="184"/>
      <c r="L1354" s="185"/>
      <c r="M1354" s="181"/>
      <c r="N1354" s="182"/>
      <c r="O1354" s="224"/>
      <c r="P1354" s="229"/>
      <c r="Q1354" s="231"/>
      <c r="R1354" s="233"/>
      <c r="S1354" s="235"/>
      <c r="T1354" s="236"/>
      <c r="U1354" s="23"/>
      <c r="V1354" s="133"/>
      <c r="W1354" s="134"/>
      <c r="X1354" s="134"/>
      <c r="Y1354" s="134"/>
      <c r="Z1354" s="134"/>
      <c r="AA1354" s="134"/>
      <c r="AB1354" s="134"/>
      <c r="AC1354" s="134"/>
      <c r="AD1354" s="135" t="str">
        <f t="shared" ref="AD1354" si="4819" xml:space="preserve">
IF(T1350&gt;"Preenchimento correto","",
IF(K1354="","",
IF(M1354="Não válido","",
K1354)))</f>
        <v/>
      </c>
    </row>
    <row r="1355" spans="1:30" ht="15" customHeight="1">
      <c r="A1355" s="237"/>
      <c r="B1355" s="216" t="str">
        <f>IF(OR('BD ITEM'!$Q281&lt;&gt;"Preenchimento correto"),"",'BD ITEM'!B281)</f>
        <v/>
      </c>
      <c r="C1355" s="217" t="str">
        <f>IF(OR('BD ITEM'!$Q281&lt;&gt;"Preenchimento correto"),"",'BD ITEM'!C281)</f>
        <v/>
      </c>
      <c r="D1355" s="218" t="str">
        <f>IF(OR('BD ITEM'!$Q281&lt;&gt;"Preenchimento correto"),"",'BD ITEM'!D281)</f>
        <v/>
      </c>
      <c r="E1355" s="219" t="str">
        <f>IF(OR('BD ITEM'!$Q281&lt;&gt;"Preenchimento correto"),"",'BD ITEM'!J281)</f>
        <v/>
      </c>
      <c r="F1355" s="220" t="str">
        <f>IF(OR('BD ITEM'!$Q281&lt;&gt;"Preenchimento correto"),"",'BD ITEM'!K281)</f>
        <v/>
      </c>
      <c r="G1355" s="221" t="str">
        <f>IF(OR('BD ITEM'!$Q281&lt;&gt;"Preenchimento correto"),"",'BD ITEM'!L281)</f>
        <v/>
      </c>
      <c r="H1355" s="39">
        <v>1</v>
      </c>
      <c r="I1355" s="173"/>
      <c r="J1355" s="34" t="str">
        <f xml:space="preserve">
IF(I1355="","",
VLOOKUP(I1355,'BD EMPRES'!$B$8:$C$507,2,FALSE))</f>
        <v/>
      </c>
      <c r="K1355" s="175"/>
      <c r="L1355" s="176"/>
      <c r="M1355" s="176"/>
      <c r="N1355" s="177"/>
      <c r="O1355" s="222"/>
      <c r="P1355" s="228" t="str">
        <f t="shared" ref="P1355" si="4820" xml:space="preserve">
IF(AND(K1355="",K1356="",K1357="",K1358="",K1359=""),"",
COUNTIFS(K1355:K1359,"&lt;&gt;""",M1355:M1359,"=Válido"))</f>
        <v/>
      </c>
      <c r="Q1355" s="230" t="str">
        <f t="shared" ref="Q1355" si="4821" xml:space="preserve">
IF(T1355&lt;&gt;"Preenchimento correto","",
IF(P1355=1,0,
IF(P1355=0,"",
IF(P1355="","",
ROUND(_xlfn.STDEV.S(AD1355:AD1359)/AVERAGE(AD1355:AD1359),4)))))</f>
        <v/>
      </c>
      <c r="R1355" s="232" t="str">
        <f t="shared" ref="R1355" si="4822" xml:space="preserve">
IF(T1355&lt;&gt;"Preenchimento correto","",
IF(P1355="","",
IF(P1355=0,"",
IF(O1355="","",
IF(O1355="Menor valor",MIN(AD1355:AD1359),
IF(AND(O1355="Tend. central",Q1355&lt;=0.25),ROUND(AVERAGE(AD1355:AD1359),2),
IF(AND(O1355="Tend. central",Q1355&gt;0.25),ROUND(MEDIAN(AD1355:AD1359),2))))))))</f>
        <v/>
      </c>
      <c r="S1355" s="234" t="str">
        <f t="shared" ref="S1355" si="4823" xml:space="preserve">
IF(T1355&lt;&gt;"Preenchimento correto","",
IF(O1355="","",
IF(P1355="","",
IF(P1355=0,"",
IF(OR(G1355="",R1355=""),"",
G1355*R1355)))))</f>
        <v/>
      </c>
      <c r="T1355" s="236" t="str">
        <f t="shared" ref="T1355" si="4824" xml:space="preserve">
IF(AND(A1355="",B1355="",I1355="",I1356="",I1357="",I1358="",I1359="",K1355="",K1356="",K1357="",K1358="",K1359="",L1355="",L1356="",L1357="",L1358="",L1359="",M1355="",M1356="",M1357="",M1358="",M1359="",O1355=""),"",
IF(A1355="","Preenchimento incompleto: falta informar o ID SEC - B01.01",
IF(AND(A1355&lt;&gt;"",B1355&lt;&gt;"",I1355="",I1356="",I1357="",I1358="",I1359="",K1355="",K1356="",K1357="",K1358="",K1359="",L1355="",L1356="",L1357="",L1358="",L1359="",M1355="",M1356="",M1357="",M1358="",M1359="",O1355=""),"Preenchimento incompleto: item sem nenhuma informação de empresa e preço e fonte de preço e validade do orçamento e modalidade de cálculo - B02.01",
IF(AND(B1355="",OR(I1355&lt;&gt;"",I1356&lt;&gt;"",I1357&lt;&gt;"",I1358&lt;&gt;"",I1359&lt;&gt;"",K1355&lt;&gt;"",K1356&lt;&gt;"",K1357&lt;&gt;"",K1358&lt;&gt;"",K1359&lt;&gt;"",L1355&lt;&gt;"",L1356&lt;&gt;"",L1357&lt;&gt;"",L1358&lt;&gt;"",L1359&lt;&gt;"",M1355&lt;&gt;"",M1356&lt;&gt;"",M1357&lt;&gt;"",M1358&lt;&gt;"",M1359&lt;&gt;"",O1355&lt;&gt;"")),"Erro: há empresa(s) e/ou preço(s) e/ou fonte(s) de preço e/ou validade(s) do orçamento e/ou modalidade de cálculo informados para item inexistente - B03.01",
IF(AND(I1355&lt;&gt;"",OR(K1355="",L1355="",M1355="",O1355="")),"Preenchimento incompleto: empresa sem preço e(ou) fonte de preço e(ou) validade do orçamento e(ou) modalidade de cálculo associados - B04.01",
IF(AND(I1356&lt;&gt;"",OR(K1356="",L1356="",M1356="",O1355="")),"Preenchimento incompleto: empresa sem preço e(ou) fonte de preço e(ou) validade do orçamento e(ou) modalidade de cálculo associados - B04.02",
IF(AND(I1357&lt;&gt;"",OR(K1357="",L1357="",M1357="",O1355="")),"Preenchimento incompleto: empresa sem preço e(ou) fonte de preço e(ou) validade do orçamento e(ou) modalidade de cálculo associados - B04.03",
IF(AND(I1358&lt;&gt;"",OR(K1358="",L1358="",M1358="",O1355="")),"Preenchimento incompleto: empresa sem preço e(ou) fonte de preço e(ou) validade do orçamento e(ou) modalidade de cálculo associados - B04.04",
IF(AND(I1359&lt;&gt;"",OR(K1359="",L1359="",M1359="",O1355="")),"Preenchimento incompleto: empresa sem preço e(ou) fonte de preço e(ou) validade do orçamento e(ou) modalidade de cálculo associados - B04.05",
IF(AND(K1355&lt;&gt;"",OR(I1355="",L1355="",M1355="",O1355="")),"Preenchimento incompleto: preço sem empresa e(ou) fonte do preço associados e(ou) validade do orçamento e(ou) modalidade de cálculo associados - B05.01",
IF(AND(K1356&lt;&gt;"",OR(I1356="",L1356="",M1356="",O1355="")),"Preenchimento incompleto: preço sem empresa e(ou) fonte do preço associados e(ou) validade do orçamento e(ou) modalidade de cálculo associados - B05.02",
IF(AND(K1357&lt;&gt;"",OR(I1357="",L1357="",M1357="",O1355="")),"Preenchimento incompleto: preço sem empresa e(ou) fonte do preço associados e(ou) validade do orçamento e(ou) modalidade de cálculo associados - B05.03",
IF(AND(K1358&lt;&gt;"",OR(I1358="",L1358="",M1358="",O1355="")),"Preenchimento incompleto: preço sem empresa e(ou) fonte do preço associados e(ou) validade do orçamento e(ou) modalidade de cálculo associados - B05.04",
IF(AND(K1359&lt;&gt;"",OR(I1359="",L1359="",M1359="",O1355="")),"Preenchimento incompleto: preço sem empresa e(ou) fonte do preço associados e(ou) validade do orçamento e(ou) modalidade de cálculo associados - B05.05",
IF(AND(L1355&lt;&gt;"",OR(K1355="",I1355="",M1355="",O1355="")),"Preenchimento incompleto: fonte do preço sem empresa e(ou) preço associados e(ou) validade do orçamento e(ou) modalidade de cálculo associados - B06.01",
IF(AND(L1356&lt;&gt;"",OR(K1356="",I1356="",M1356="",O1355="")),"Preenchimento incompleto: fonte do preço sem empresa e(ou) preço associados e(ou) validade do orçamento e(ou) modalidade de cálculo associados - B06.02",
IF(AND(L1357&lt;&gt;"",OR(K1357="",I1357="",M1357="",O1355="")),"Preenchimento incompleto: fonte do preço sem empresa e(ou) preço associados e(ou) validade do orçamento e(ou) modalidade de cálculo associados - B06.03",
IF(AND(L1358&lt;&gt;"",OR(K1358="",I1358="",M1358="",O1355="")),"Preenchimento incompleto: fonte do preço sem empresa e(ou) preço associados e(ou) validade do orçamento e(ou) modalidade de cálculo associados - B06.04",
IF(AND(L1359&lt;&gt;"",OR(K1359="",I1359="",M1359="",O1355="")),"Preenchimento incompleto: fonte do preço sem empresa e(ou) preço associados e(ou) validade do orçamento e(ou) modalidade de cálculo associados - B06.05",
IF(AND(M1355&lt;&gt;"",OR(K1355="",I1355="",L1355="",O1355="")),"Preenchimento incompleto: validade do orçamento sem empresa e(ou) preço associados e(ou) fonte do preço e(ou) modalidade de cálculo associados - B07.01",
IF(AND(M1356&lt;&gt;"",OR(K1356="",I1356="",L1356="",O1355="")),"Preenchimento incompleto: validade do orçamento sem empresa e(ou) preço associados e(ou) fonte do preço e(ou) modalidade de cálculo associados - B07.02",
IF(AND(M1357&lt;&gt;"",OR(K1357="",I1357="",L1357="",O1355="")),"Preenchimento incompleto: validade do orçamento sem empresa e(ou) preço associados e(ou) fonte do preço e(ou) modalidade de cálculo associados - B07.03",
IF(AND(M1358&lt;&gt;"",OR(K1358="",I1358="",L1358="",O1355="")),"Preenchimento incompleto: validade do orçamento sem empresa e(ou) preço associados e(ou) fonte do preço e(ou) modalidade de cálculo associados - B07.04",
IF(AND(M1359&lt;&gt;"",OR(K1359="",I1359="",L1359="",O1355="")),"Preenchimento incompleto: validade do orçamento sem empresa e(ou) preço associados e(ou) fonte do preço e(ou) modalidade de cálculo associados - B07.05",
IF(O1355="","Preenchimento incompleto: modalidade de cálculo não informada - B08.01",
IF(V1355="Erro: há repetição de empresa de mídia especializada para o item sendo precificado - B09.01a05","Erro: há repetição de empresa de mídia especializada para o item sendo precificado - B09.01a05",
IF(W1355="Erro: há repetição de empresa de orçamento de empresa para o item sendo precificado - B10.01a05","Erro: há repetição de empresa de orçamento de empresa para o item sendo precificado - B10.01a05",
IF(X1355="Erro: a fonte de preços informada é incompatível com compras governamentais - B11.01a05","Erro: a fonte de preços informada é incompatível com compras governamentais - B11.01a05",
IF(Y1355="Erro: a fonte de preços informada é incompatível com compras governamentais - B12.01a05","Erro: a fonte de preços informada é incompatível com compras governamentais - B12.01a05",
IF(Z1355="Erro: há linhas sendo puladas - B13.01a04","Erro: há linhas sendo puladas - B13.01a04",
IF(AA1355="Erro: há linhas sendo puladas - B14.01a05","Erro: há linhas sendo puladas - B14.01a05",
IF(AB1355="Erro: há linhas sendo puladas - B15.01a05","Erro: há linhas sendo puladas - B15.01a05",
IF(AC1355="Erro: há linhas sendo puladas - B16.01a05","Erro: há linhas sendo puladas - B16.01a05",
IF(AND(P1355&lt;&gt;"",P1355=0),"Preenchimento incompleto: número de propostas válidas igual a zero - B17.01",
"Preenchimento correto"))))))))))))))))))))))))))))))))))</f>
        <v/>
      </c>
      <c r="U1355" s="23"/>
      <c r="V1355" s="121" t="str">
        <f t="shared" ref="V1355" si="4825" xml:space="preserve">
IF(COUNTIFS(I1355:I1359,I1355,L1355:L1359,"=Mídia especializada")&gt;1,"Erro: há repetição de empresa de mídia especializada para o item sendo precificado - B09.01a05",
IF(COUNTIFS(I1355:I1359,I1356,L1355:L1359,"=Mídia especializada")&gt;1,"Erro: há repetição de empresa de mídia especializada para o item sendo precificado - B09.01a05",
IF(COUNTIFS(I1355:I1359,I1357,L1355:L1359,"=Mídia especializada")&gt;1,"Erro: há repetição de empresa de mídia especializada para o item sendo precificado - B09.01a05",
IF(COUNTIFS(I1355:I1359,I1358,L1355:L1359,"=Mídia especializada")&gt;1,"Erro: há repetição de empresa de mídia especializada para o item sendo precificado - B09.01a05",
IF(COUNTIFS(I1355:I1359,I1359,L1355:L1359,"=Mídia especializada")&gt;1,"Erro: há repetição de empresa de mídia especializada para o item sendo precificado - B09.01a05",
"***")))))</f>
        <v>***</v>
      </c>
      <c r="W1355" s="119" t="str">
        <f t="shared" ref="W1355" si="4826" xml:space="preserve">
IF(COUNTIFS(I1355:I1359,I1355,L1355:L1359,"=Orçamento de empresa")&gt;1,"Erro: há repetição de empresa de orçamento de empresa para o item sendo precificado - B10.01a05",
IF(COUNTIFS(I1355:I1359,I1356,L1355:L1359,"=Orçamento de empresa")&gt;1,"Erro: há repetição de empresa de orçamento de empresa para o item sendo precificado - B10.01a05",
IF(COUNTIFS(I1355:I1359,I1357,L1355:L1359,"=Orçamento de empresa")&gt;1,"Erro: há repetição de empresa de orçamento de empresa para o item sendo precificado - B10.01a05",
IF(COUNTIFS(I1355:I1359,I1358,L1355:L1359,"=Orçamento de empresa")&gt;1,"Erro: há repetição de empresa de orçamento de empresa para o item sendo precificado - B10.01a05",
IF(COUNTIFS(I1355:I1359,I1359,L1355:L1359,"=Orçamento de empresa")&gt;1,"Erro: há repetição de empresa de orçamento de empresa para o item sendo precificado - B10.01a05",
"***")))))</f>
        <v>***</v>
      </c>
      <c r="X1355" s="119" t="str">
        <f t="shared" ref="X1355" si="4827" xml:space="preserve">
IF(AND(I1355="Compras governamentais",K1355&lt;&gt;"",L1355="Orçamento de empresa"),"Erro: a fonte de preços informada é incompatível com compras governamentais - B11.01a05",
IF(AND(I1356="Compras governamentais",K1356&lt;&gt;"",L1356="Orçamento de empresa"),"Erro: a fonte de preços informada é incompatível com compras governamentais - B11.01a05",
IF(AND(I1357="Compras governamentais",K1357&lt;&gt;"",L1357="Orçamento de empresa"),"Erro: a fonte de preços informada é incompatível com compras governamentais - B11.01a05",
IF(AND(I1358="Compras governamentais",K1358&lt;&gt;"",L1358="Orçamento de empresa"),"Erro: a fonte de preços informada é incompatível com compras governamentais - B11.01a05",
IF(AND(I1359="Compras governamentais",K1359&lt;&gt;"",L1359="Orçamento de empresa"),"Erro: a fonte de preços informada é incompatível com compras governamentais - B11.01a05",
"***")))))</f>
        <v>***</v>
      </c>
      <c r="Y1355" s="119" t="str">
        <f t="shared" ref="Y1355" si="4828" xml:space="preserve">
IF(AND(I1355="Compras governamentais",K1355&lt;&gt;"",L1355="Mídia especializada"),"Erro: a fonte de preços informada é incompatível com compras governamentais - B12.01a05",
IF(AND(I1356="Compras governamentais",K1356&lt;&gt;"",L1356="Mídia especializada"),"Erro: a fonte de preços informada é incompatível com compras governamentais - B12.01a05",
IF(AND(I1357="Compras governamentais",K1357&lt;&gt;"",L1357="Mídia especializada"),"Erro: a fonte de preços informada é incompatível com compras governamentais - B12.01a05",
IF(AND(I1358="Compras governamentais",K1358&lt;&gt;"",L1358="Mídia especializada"),"Erro: a fonte de preços informada é incompatível com compras governamentais - B12.01a05",
IF(AND(I1359="Compras governamentais",K1359&lt;&gt;"",L1359="Mídia especializada"),"Erro: a fonte de preços informada é incompatível com compras governamentais - B12.01a05",
"***")))))</f>
        <v>***</v>
      </c>
      <c r="Z1355" s="119" t="str">
        <f t="shared" ref="Z1355" si="4829" xml:space="preserve">
IF(AND(I1356&lt;&gt;"",OR(I1355="")),"Erro: há linhas sendo puladas - B13.01a04",
IF(AND(I1357&lt;&gt;"",OR(I1355="",I1356="")),"Erro: há linhas sendo puladas - B13.01a04",
IF(AND(I1358&lt;&gt;"",OR(I1355="",I1356="",I1357="")),"Erro: há linhas sendo puladas - B13.01a04",
IF(AND(I1359&lt;&gt;"",OR(I1355="",I1356="",I1357="",I1358="")),"Erro: há linhas sendo puladas - B13.01a04",
"***"))))</f>
        <v>***</v>
      </c>
      <c r="AA1355" s="119" t="str">
        <f t="shared" ref="AA1355" si="4830" xml:space="preserve">
IF(AND(K1356&lt;&gt;"",OR(K1355="")),"Erro: há linhas sendo puladas - B14.01a05",
IF(AND(K1357&lt;&gt;"",OR(K1355="",K1356="")),"Erro: há linhas sendo puladas - B14.01a05",
IF(AND(K1358&lt;&gt;"",OR(K1355="",K1356="",K1357="")),"Erro: há linhas sendo puladas - B14.01a05",
IF(AND(K1359&lt;&gt;"",OR(K1355="",K1356="",K1357="",K1358="")),"Erro: há linhas sendo puladas - B14.01a05",
"***"))))</f>
        <v>***</v>
      </c>
      <c r="AB1355" s="119" t="str">
        <f t="shared" ref="AB1355" si="4831" xml:space="preserve">
IF(AND(L1356&lt;&gt;"",OR(L1355="")),"Erro: há linhas sendo puladas - B15.01a05",
IF(AND(L1357&lt;&gt;"",OR(L1355="",L1356="")),"Erro: há linhas sendo puladas - B15.01a05",
IF(AND(L1358&lt;&gt;"",OR(L1355="",L1356="",L1357="")),"Erro: há linhas sendo puladas - B15.01a05",
IF(AND(L1359&lt;&gt;"",OR(L1355="",L1356="",L1357="",L1358="")),"Erro: há linhas sendo puladas - B15.01a05",
"***"))))</f>
        <v>***</v>
      </c>
      <c r="AC1355" s="119" t="str">
        <f t="shared" ref="AC1355" si="4832" xml:space="preserve">
IF(AND(M1356&lt;&gt;"",OR(M1355="")),"Erro: há linhas sendo puladas - B16.01a05",
IF(AND(M1357&lt;&gt;"",OR(M1355="",M1356="")),"Erro: há linhas sendo puladas - B16.01a05",
IF(AND(M1358&lt;&gt;"",OR(M1355="",M1356="",M1357="")),"Erro: há linhas sendo puladas - B16.01a05",
IF(AND(M1359&lt;&gt;"",OR(M1355="",M1356="",M1357="",M1358="")),"Erro: há linhas sendo puladas - B16.01a05",
"***"))))</f>
        <v>***</v>
      </c>
      <c r="AD1355" s="131" t="str">
        <f t="shared" ref="AD1355" si="4833" xml:space="preserve">
IF(T1355&lt;&gt;"Preenchimento correto","",
IF(K1355="","",
IF(M1355="Não válido","",
K1355)))</f>
        <v/>
      </c>
    </row>
    <row r="1356" spans="1:30" ht="15" customHeight="1">
      <c r="A1356" s="226"/>
      <c r="B1356" s="216"/>
      <c r="C1356" s="217"/>
      <c r="D1356" s="218"/>
      <c r="E1356" s="219"/>
      <c r="F1356" s="220"/>
      <c r="G1356" s="221"/>
      <c r="H1356" s="35">
        <v>2</v>
      </c>
      <c r="I1356" s="172"/>
      <c r="J1356" s="36" t="str">
        <f xml:space="preserve">
IF(I1356="","",
VLOOKUP(I1356,'BD EMPRES'!$B$8:$C$507,2,FALSE))</f>
        <v/>
      </c>
      <c r="K1356" s="178"/>
      <c r="L1356" s="179"/>
      <c r="M1356" s="179"/>
      <c r="N1356" s="180"/>
      <c r="O1356" s="223"/>
      <c r="P1356" s="228"/>
      <c r="Q1356" s="230"/>
      <c r="R1356" s="232"/>
      <c r="S1356" s="234"/>
      <c r="T1356" s="236"/>
      <c r="U1356" s="23"/>
      <c r="V1356" s="122"/>
      <c r="W1356" s="118"/>
      <c r="X1356" s="118"/>
      <c r="Y1356" s="118"/>
      <c r="Z1356" s="118"/>
      <c r="AA1356" s="118"/>
      <c r="AB1356" s="118"/>
      <c r="AC1356" s="118"/>
      <c r="AD1356" s="132" t="str">
        <f t="shared" ref="AD1356" si="4834" xml:space="preserve">
IF(T1355&lt;&gt;"Preenchimento correto","",
IF(K1356="","",
IF(M1356="Não válido","",
K1356)))</f>
        <v/>
      </c>
    </row>
    <row r="1357" spans="1:30" ht="15" customHeight="1">
      <c r="A1357" s="226"/>
      <c r="B1357" s="216"/>
      <c r="C1357" s="217"/>
      <c r="D1357" s="218"/>
      <c r="E1357" s="219"/>
      <c r="F1357" s="220"/>
      <c r="G1357" s="221"/>
      <c r="H1357" s="35">
        <v>3</v>
      </c>
      <c r="I1357" s="172"/>
      <c r="J1357" s="36" t="str">
        <f xml:space="preserve">
IF(I1357="","",
VLOOKUP(I1357,'BD EMPRES'!$B$8:$C$507,2,FALSE))</f>
        <v/>
      </c>
      <c r="K1357" s="178"/>
      <c r="L1357" s="179"/>
      <c r="M1357" s="179"/>
      <c r="N1357" s="180"/>
      <c r="O1357" s="223"/>
      <c r="P1357" s="228"/>
      <c r="Q1357" s="230"/>
      <c r="R1357" s="232"/>
      <c r="S1357" s="234"/>
      <c r="T1357" s="236"/>
      <c r="U1357" s="23"/>
      <c r="V1357" s="122"/>
      <c r="W1357" s="118"/>
      <c r="X1357" s="118"/>
      <c r="Y1357" s="118"/>
      <c r="Z1357" s="118"/>
      <c r="AA1357" s="118"/>
      <c r="AB1357" s="118"/>
      <c r="AC1357" s="118"/>
      <c r="AD1357" s="132" t="str">
        <f t="shared" ref="AD1357" si="4835" xml:space="preserve">
IF(T1355&lt;&gt;"Preenchimento correto","",
IF(K1357="","",
IF(M1357="Não válido","",
K1357)))</f>
        <v/>
      </c>
    </row>
    <row r="1358" spans="1:30" ht="15" customHeight="1">
      <c r="A1358" s="226"/>
      <c r="B1358" s="216"/>
      <c r="C1358" s="217"/>
      <c r="D1358" s="218"/>
      <c r="E1358" s="219"/>
      <c r="F1358" s="220"/>
      <c r="G1358" s="221"/>
      <c r="H1358" s="35">
        <v>4</v>
      </c>
      <c r="I1358" s="172"/>
      <c r="J1358" s="36" t="str">
        <f xml:space="preserve">
IF(I1358="","",
VLOOKUP(I1358,'BD EMPRES'!$B$8:$C$507,2,FALSE))</f>
        <v/>
      </c>
      <c r="K1358" s="178"/>
      <c r="L1358" s="179"/>
      <c r="M1358" s="179"/>
      <c r="N1358" s="180"/>
      <c r="O1358" s="223"/>
      <c r="P1358" s="228"/>
      <c r="Q1358" s="230"/>
      <c r="R1358" s="232"/>
      <c r="S1358" s="234"/>
      <c r="T1358" s="236"/>
      <c r="U1358" s="23"/>
      <c r="V1358" s="122"/>
      <c r="W1358" s="118"/>
      <c r="X1358" s="118"/>
      <c r="Y1358" s="118"/>
      <c r="Z1358" s="118"/>
      <c r="AA1358" s="118"/>
      <c r="AB1358" s="118"/>
      <c r="AC1358" s="118"/>
      <c r="AD1358" s="132" t="str">
        <f t="shared" ref="AD1358" si="4836" xml:space="preserve">
IF(T1355&lt;&gt;"Preenchimento correto","",
IF(K1358="","",
IF(M1358="Não válido","",
K1358)))</f>
        <v/>
      </c>
    </row>
    <row r="1359" spans="1:30" ht="15" customHeight="1">
      <c r="A1359" s="227"/>
      <c r="B1359" s="216"/>
      <c r="C1359" s="217"/>
      <c r="D1359" s="218"/>
      <c r="E1359" s="219"/>
      <c r="F1359" s="220"/>
      <c r="G1359" s="221"/>
      <c r="H1359" s="49">
        <v>5</v>
      </c>
      <c r="I1359" s="172"/>
      <c r="J1359" s="50" t="str">
        <f xml:space="preserve">
IF(I1359="","",
VLOOKUP(I1359,'BD EMPRES'!$B$8:$C$507,2,FALSE))</f>
        <v/>
      </c>
      <c r="K1359" s="184"/>
      <c r="L1359" s="185"/>
      <c r="M1359" s="181"/>
      <c r="N1359" s="182"/>
      <c r="O1359" s="224"/>
      <c r="P1359" s="229"/>
      <c r="Q1359" s="231"/>
      <c r="R1359" s="233"/>
      <c r="S1359" s="235"/>
      <c r="T1359" s="236"/>
      <c r="U1359" s="23"/>
      <c r="V1359" s="133"/>
      <c r="W1359" s="134"/>
      <c r="X1359" s="134"/>
      <c r="Y1359" s="134"/>
      <c r="Z1359" s="134"/>
      <c r="AA1359" s="134"/>
      <c r="AB1359" s="134"/>
      <c r="AC1359" s="134"/>
      <c r="AD1359" s="135" t="str">
        <f t="shared" ref="AD1359" si="4837" xml:space="preserve">
IF(T1355&gt;"Preenchimento correto","",
IF(K1359="","",
IF(M1359="Não válido","",
K1359)))</f>
        <v/>
      </c>
    </row>
    <row r="1360" spans="1:30" ht="15" customHeight="1">
      <c r="A1360" s="237"/>
      <c r="B1360" s="216" t="str">
        <f>IF(OR('BD ITEM'!$Q282&lt;&gt;"Preenchimento correto"),"",'BD ITEM'!B282)</f>
        <v/>
      </c>
      <c r="C1360" s="217" t="str">
        <f>IF(OR('BD ITEM'!$Q282&lt;&gt;"Preenchimento correto"),"",'BD ITEM'!C282)</f>
        <v/>
      </c>
      <c r="D1360" s="218" t="str">
        <f>IF(OR('BD ITEM'!$Q282&lt;&gt;"Preenchimento correto"),"",'BD ITEM'!D282)</f>
        <v/>
      </c>
      <c r="E1360" s="219" t="str">
        <f>IF(OR('BD ITEM'!$Q282&lt;&gt;"Preenchimento correto"),"",'BD ITEM'!J282)</f>
        <v/>
      </c>
      <c r="F1360" s="220" t="str">
        <f>IF(OR('BD ITEM'!$Q282&lt;&gt;"Preenchimento correto"),"",'BD ITEM'!K282)</f>
        <v/>
      </c>
      <c r="G1360" s="221" t="str">
        <f>IF(OR('BD ITEM'!$Q282&lt;&gt;"Preenchimento correto"),"",'BD ITEM'!L282)</f>
        <v/>
      </c>
      <c r="H1360" s="39">
        <v>1</v>
      </c>
      <c r="I1360" s="173"/>
      <c r="J1360" s="34" t="str">
        <f xml:space="preserve">
IF(I1360="","",
VLOOKUP(I1360,'BD EMPRES'!$B$8:$C$507,2,FALSE))</f>
        <v/>
      </c>
      <c r="K1360" s="175"/>
      <c r="L1360" s="176"/>
      <c r="M1360" s="176"/>
      <c r="N1360" s="177"/>
      <c r="O1360" s="222"/>
      <c r="P1360" s="228" t="str">
        <f t="shared" ref="P1360" si="4838" xml:space="preserve">
IF(AND(K1360="",K1361="",K1362="",K1363="",K1364=""),"",
COUNTIFS(K1360:K1364,"&lt;&gt;""",M1360:M1364,"=Válido"))</f>
        <v/>
      </c>
      <c r="Q1360" s="230" t="str">
        <f t="shared" ref="Q1360" si="4839" xml:space="preserve">
IF(T1360&lt;&gt;"Preenchimento correto","",
IF(P1360=1,0,
IF(P1360=0,"",
IF(P1360="","",
ROUND(_xlfn.STDEV.S(AD1360:AD1364)/AVERAGE(AD1360:AD1364),4)))))</f>
        <v/>
      </c>
      <c r="R1360" s="232" t="str">
        <f t="shared" ref="R1360" si="4840" xml:space="preserve">
IF(T1360&lt;&gt;"Preenchimento correto","",
IF(P1360="","",
IF(P1360=0,"",
IF(O1360="","",
IF(O1360="Menor valor",MIN(AD1360:AD1364),
IF(AND(O1360="Tend. central",Q1360&lt;=0.25),ROUND(AVERAGE(AD1360:AD1364),2),
IF(AND(O1360="Tend. central",Q1360&gt;0.25),ROUND(MEDIAN(AD1360:AD1364),2))))))))</f>
        <v/>
      </c>
      <c r="S1360" s="234" t="str">
        <f t="shared" ref="S1360" si="4841" xml:space="preserve">
IF(T1360&lt;&gt;"Preenchimento correto","",
IF(O1360="","",
IF(P1360="","",
IF(P1360=0,"",
IF(OR(G1360="",R1360=""),"",
G1360*R1360)))))</f>
        <v/>
      </c>
      <c r="T1360" s="236" t="str">
        <f t="shared" ref="T1360" si="4842" xml:space="preserve">
IF(AND(A1360="",B1360="",I1360="",I1361="",I1362="",I1363="",I1364="",K1360="",K1361="",K1362="",K1363="",K1364="",L1360="",L1361="",L1362="",L1363="",L1364="",M1360="",M1361="",M1362="",M1363="",M1364="",O1360=""),"",
IF(A1360="","Preenchimento incompleto: falta informar o ID SEC - B01.01",
IF(AND(A1360&lt;&gt;"",B1360&lt;&gt;"",I1360="",I1361="",I1362="",I1363="",I1364="",K1360="",K1361="",K1362="",K1363="",K1364="",L1360="",L1361="",L1362="",L1363="",L1364="",M1360="",M1361="",M1362="",M1363="",M1364="",O1360=""),"Preenchimento incompleto: item sem nenhuma informação de empresa e preço e fonte de preço e validade do orçamento e modalidade de cálculo - B02.01",
IF(AND(B1360="",OR(I1360&lt;&gt;"",I1361&lt;&gt;"",I1362&lt;&gt;"",I1363&lt;&gt;"",I1364&lt;&gt;"",K1360&lt;&gt;"",K1361&lt;&gt;"",K1362&lt;&gt;"",K1363&lt;&gt;"",K1364&lt;&gt;"",L1360&lt;&gt;"",L1361&lt;&gt;"",L1362&lt;&gt;"",L1363&lt;&gt;"",L1364&lt;&gt;"",M1360&lt;&gt;"",M1361&lt;&gt;"",M1362&lt;&gt;"",M1363&lt;&gt;"",M1364&lt;&gt;"",O1360&lt;&gt;"")),"Erro: há empresa(s) e/ou preço(s) e/ou fonte(s) de preço e/ou validade(s) do orçamento e/ou modalidade de cálculo informados para item inexistente - B03.01",
IF(AND(I1360&lt;&gt;"",OR(K1360="",L1360="",M1360="",O1360="")),"Preenchimento incompleto: empresa sem preço e(ou) fonte de preço e(ou) validade do orçamento e(ou) modalidade de cálculo associados - B04.01",
IF(AND(I1361&lt;&gt;"",OR(K1361="",L1361="",M1361="",O1360="")),"Preenchimento incompleto: empresa sem preço e(ou) fonte de preço e(ou) validade do orçamento e(ou) modalidade de cálculo associados - B04.02",
IF(AND(I1362&lt;&gt;"",OR(K1362="",L1362="",M1362="",O1360="")),"Preenchimento incompleto: empresa sem preço e(ou) fonte de preço e(ou) validade do orçamento e(ou) modalidade de cálculo associados - B04.03",
IF(AND(I1363&lt;&gt;"",OR(K1363="",L1363="",M1363="",O1360="")),"Preenchimento incompleto: empresa sem preço e(ou) fonte de preço e(ou) validade do orçamento e(ou) modalidade de cálculo associados - B04.04",
IF(AND(I1364&lt;&gt;"",OR(K1364="",L1364="",M1364="",O1360="")),"Preenchimento incompleto: empresa sem preço e(ou) fonte de preço e(ou) validade do orçamento e(ou) modalidade de cálculo associados - B04.05",
IF(AND(K1360&lt;&gt;"",OR(I1360="",L1360="",M1360="",O1360="")),"Preenchimento incompleto: preço sem empresa e(ou) fonte do preço associados e(ou) validade do orçamento e(ou) modalidade de cálculo associados - B05.01",
IF(AND(K1361&lt;&gt;"",OR(I1361="",L1361="",M1361="",O1360="")),"Preenchimento incompleto: preço sem empresa e(ou) fonte do preço associados e(ou) validade do orçamento e(ou) modalidade de cálculo associados - B05.02",
IF(AND(K1362&lt;&gt;"",OR(I1362="",L1362="",M1362="",O1360="")),"Preenchimento incompleto: preço sem empresa e(ou) fonte do preço associados e(ou) validade do orçamento e(ou) modalidade de cálculo associados - B05.03",
IF(AND(K1363&lt;&gt;"",OR(I1363="",L1363="",M1363="",O1360="")),"Preenchimento incompleto: preço sem empresa e(ou) fonte do preço associados e(ou) validade do orçamento e(ou) modalidade de cálculo associados - B05.04",
IF(AND(K1364&lt;&gt;"",OR(I1364="",L1364="",M1364="",O1360="")),"Preenchimento incompleto: preço sem empresa e(ou) fonte do preço associados e(ou) validade do orçamento e(ou) modalidade de cálculo associados - B05.05",
IF(AND(L1360&lt;&gt;"",OR(K1360="",I1360="",M1360="",O1360="")),"Preenchimento incompleto: fonte do preço sem empresa e(ou) preço associados e(ou) validade do orçamento e(ou) modalidade de cálculo associados - B06.01",
IF(AND(L1361&lt;&gt;"",OR(K1361="",I1361="",M1361="",O1360="")),"Preenchimento incompleto: fonte do preço sem empresa e(ou) preço associados e(ou) validade do orçamento e(ou) modalidade de cálculo associados - B06.02",
IF(AND(L1362&lt;&gt;"",OR(K1362="",I1362="",M1362="",O1360="")),"Preenchimento incompleto: fonte do preço sem empresa e(ou) preço associados e(ou) validade do orçamento e(ou) modalidade de cálculo associados - B06.03",
IF(AND(L1363&lt;&gt;"",OR(K1363="",I1363="",M1363="",O1360="")),"Preenchimento incompleto: fonte do preço sem empresa e(ou) preço associados e(ou) validade do orçamento e(ou) modalidade de cálculo associados - B06.04",
IF(AND(L1364&lt;&gt;"",OR(K1364="",I1364="",M1364="",O1360="")),"Preenchimento incompleto: fonte do preço sem empresa e(ou) preço associados e(ou) validade do orçamento e(ou) modalidade de cálculo associados - B06.05",
IF(AND(M1360&lt;&gt;"",OR(K1360="",I1360="",L1360="",O1360="")),"Preenchimento incompleto: validade do orçamento sem empresa e(ou) preço associados e(ou) fonte do preço e(ou) modalidade de cálculo associados - B07.01",
IF(AND(M1361&lt;&gt;"",OR(K1361="",I1361="",L1361="",O1360="")),"Preenchimento incompleto: validade do orçamento sem empresa e(ou) preço associados e(ou) fonte do preço e(ou) modalidade de cálculo associados - B07.02",
IF(AND(M1362&lt;&gt;"",OR(K1362="",I1362="",L1362="",O1360="")),"Preenchimento incompleto: validade do orçamento sem empresa e(ou) preço associados e(ou) fonte do preço e(ou) modalidade de cálculo associados - B07.03",
IF(AND(M1363&lt;&gt;"",OR(K1363="",I1363="",L1363="",O1360="")),"Preenchimento incompleto: validade do orçamento sem empresa e(ou) preço associados e(ou) fonte do preço e(ou) modalidade de cálculo associados - B07.04",
IF(AND(M1364&lt;&gt;"",OR(K1364="",I1364="",L1364="",O1360="")),"Preenchimento incompleto: validade do orçamento sem empresa e(ou) preço associados e(ou) fonte do preço e(ou) modalidade de cálculo associados - B07.05",
IF(O1360="","Preenchimento incompleto: modalidade de cálculo não informada - B08.01",
IF(V1360="Erro: há repetição de empresa de mídia especializada para o item sendo precificado - B09.01a05","Erro: há repetição de empresa de mídia especializada para o item sendo precificado - B09.01a05",
IF(W1360="Erro: há repetição de empresa de orçamento de empresa para o item sendo precificado - B10.01a05","Erro: há repetição de empresa de orçamento de empresa para o item sendo precificado - B10.01a05",
IF(X1360="Erro: a fonte de preços informada é incompatível com compras governamentais - B11.01a05","Erro: a fonte de preços informada é incompatível com compras governamentais - B11.01a05",
IF(Y1360="Erro: a fonte de preços informada é incompatível com compras governamentais - B12.01a05","Erro: a fonte de preços informada é incompatível com compras governamentais - B12.01a05",
IF(Z1360="Erro: há linhas sendo puladas - B13.01a04","Erro: há linhas sendo puladas - B13.01a04",
IF(AA1360="Erro: há linhas sendo puladas - B14.01a05","Erro: há linhas sendo puladas - B14.01a05",
IF(AB1360="Erro: há linhas sendo puladas - B15.01a05","Erro: há linhas sendo puladas - B15.01a05",
IF(AC1360="Erro: há linhas sendo puladas - B16.01a05","Erro: há linhas sendo puladas - B16.01a05",
IF(AND(P1360&lt;&gt;"",P1360=0),"Preenchimento incompleto: número de propostas válidas igual a zero - B17.01",
"Preenchimento correto"))))))))))))))))))))))))))))))))))</f>
        <v/>
      </c>
      <c r="U1360" s="23"/>
      <c r="V1360" s="121" t="str">
        <f t="shared" ref="V1360" si="4843" xml:space="preserve">
IF(COUNTIFS(I1360:I1364,I1360,L1360:L1364,"=Mídia especializada")&gt;1,"Erro: há repetição de empresa de mídia especializada para o item sendo precificado - B09.01a05",
IF(COUNTIFS(I1360:I1364,I1361,L1360:L1364,"=Mídia especializada")&gt;1,"Erro: há repetição de empresa de mídia especializada para o item sendo precificado - B09.01a05",
IF(COUNTIFS(I1360:I1364,I1362,L1360:L1364,"=Mídia especializada")&gt;1,"Erro: há repetição de empresa de mídia especializada para o item sendo precificado - B09.01a05",
IF(COUNTIFS(I1360:I1364,I1363,L1360:L1364,"=Mídia especializada")&gt;1,"Erro: há repetição de empresa de mídia especializada para o item sendo precificado - B09.01a05",
IF(COUNTIFS(I1360:I1364,I1364,L1360:L1364,"=Mídia especializada")&gt;1,"Erro: há repetição de empresa de mídia especializada para o item sendo precificado - B09.01a05",
"***")))))</f>
        <v>***</v>
      </c>
      <c r="W1360" s="119" t="str">
        <f t="shared" ref="W1360" si="4844" xml:space="preserve">
IF(COUNTIFS(I1360:I1364,I1360,L1360:L1364,"=Orçamento de empresa")&gt;1,"Erro: há repetição de empresa de orçamento de empresa para o item sendo precificado - B10.01a05",
IF(COUNTIFS(I1360:I1364,I1361,L1360:L1364,"=Orçamento de empresa")&gt;1,"Erro: há repetição de empresa de orçamento de empresa para o item sendo precificado - B10.01a05",
IF(COUNTIFS(I1360:I1364,I1362,L1360:L1364,"=Orçamento de empresa")&gt;1,"Erro: há repetição de empresa de orçamento de empresa para o item sendo precificado - B10.01a05",
IF(COUNTIFS(I1360:I1364,I1363,L1360:L1364,"=Orçamento de empresa")&gt;1,"Erro: há repetição de empresa de orçamento de empresa para o item sendo precificado - B10.01a05",
IF(COUNTIFS(I1360:I1364,I1364,L1360:L1364,"=Orçamento de empresa")&gt;1,"Erro: há repetição de empresa de orçamento de empresa para o item sendo precificado - B10.01a05",
"***")))))</f>
        <v>***</v>
      </c>
      <c r="X1360" s="119" t="str">
        <f t="shared" ref="X1360" si="4845" xml:space="preserve">
IF(AND(I1360="Compras governamentais",K1360&lt;&gt;"",L1360="Orçamento de empresa"),"Erro: a fonte de preços informada é incompatível com compras governamentais - B11.01a05",
IF(AND(I1361="Compras governamentais",K1361&lt;&gt;"",L1361="Orçamento de empresa"),"Erro: a fonte de preços informada é incompatível com compras governamentais - B11.01a05",
IF(AND(I1362="Compras governamentais",K1362&lt;&gt;"",L1362="Orçamento de empresa"),"Erro: a fonte de preços informada é incompatível com compras governamentais - B11.01a05",
IF(AND(I1363="Compras governamentais",K1363&lt;&gt;"",L1363="Orçamento de empresa"),"Erro: a fonte de preços informada é incompatível com compras governamentais - B11.01a05",
IF(AND(I1364="Compras governamentais",K1364&lt;&gt;"",L1364="Orçamento de empresa"),"Erro: a fonte de preços informada é incompatível com compras governamentais - B11.01a05",
"***")))))</f>
        <v>***</v>
      </c>
      <c r="Y1360" s="119" t="str">
        <f t="shared" ref="Y1360" si="4846" xml:space="preserve">
IF(AND(I1360="Compras governamentais",K1360&lt;&gt;"",L1360="Mídia especializada"),"Erro: a fonte de preços informada é incompatível com compras governamentais - B12.01a05",
IF(AND(I1361="Compras governamentais",K1361&lt;&gt;"",L1361="Mídia especializada"),"Erro: a fonte de preços informada é incompatível com compras governamentais - B12.01a05",
IF(AND(I1362="Compras governamentais",K1362&lt;&gt;"",L1362="Mídia especializada"),"Erro: a fonte de preços informada é incompatível com compras governamentais - B12.01a05",
IF(AND(I1363="Compras governamentais",K1363&lt;&gt;"",L1363="Mídia especializada"),"Erro: a fonte de preços informada é incompatível com compras governamentais - B12.01a05",
IF(AND(I1364="Compras governamentais",K1364&lt;&gt;"",L1364="Mídia especializada"),"Erro: a fonte de preços informada é incompatível com compras governamentais - B12.01a05",
"***")))))</f>
        <v>***</v>
      </c>
      <c r="Z1360" s="119" t="str">
        <f t="shared" ref="Z1360" si="4847" xml:space="preserve">
IF(AND(I1361&lt;&gt;"",OR(I1360="")),"Erro: há linhas sendo puladas - B13.01a04",
IF(AND(I1362&lt;&gt;"",OR(I1360="",I1361="")),"Erro: há linhas sendo puladas - B13.01a04",
IF(AND(I1363&lt;&gt;"",OR(I1360="",I1361="",I1362="")),"Erro: há linhas sendo puladas - B13.01a04",
IF(AND(I1364&lt;&gt;"",OR(I1360="",I1361="",I1362="",I1363="")),"Erro: há linhas sendo puladas - B13.01a04",
"***"))))</f>
        <v>***</v>
      </c>
      <c r="AA1360" s="119" t="str">
        <f t="shared" ref="AA1360" si="4848" xml:space="preserve">
IF(AND(K1361&lt;&gt;"",OR(K1360="")),"Erro: há linhas sendo puladas - B14.01a05",
IF(AND(K1362&lt;&gt;"",OR(K1360="",K1361="")),"Erro: há linhas sendo puladas - B14.01a05",
IF(AND(K1363&lt;&gt;"",OR(K1360="",K1361="",K1362="")),"Erro: há linhas sendo puladas - B14.01a05",
IF(AND(K1364&lt;&gt;"",OR(K1360="",K1361="",K1362="",K1363="")),"Erro: há linhas sendo puladas - B14.01a05",
"***"))))</f>
        <v>***</v>
      </c>
      <c r="AB1360" s="119" t="str">
        <f t="shared" ref="AB1360" si="4849" xml:space="preserve">
IF(AND(L1361&lt;&gt;"",OR(L1360="")),"Erro: há linhas sendo puladas - B15.01a05",
IF(AND(L1362&lt;&gt;"",OR(L1360="",L1361="")),"Erro: há linhas sendo puladas - B15.01a05",
IF(AND(L1363&lt;&gt;"",OR(L1360="",L1361="",L1362="")),"Erro: há linhas sendo puladas - B15.01a05",
IF(AND(L1364&lt;&gt;"",OR(L1360="",L1361="",L1362="",L1363="")),"Erro: há linhas sendo puladas - B15.01a05",
"***"))))</f>
        <v>***</v>
      </c>
      <c r="AC1360" s="119" t="str">
        <f t="shared" ref="AC1360" si="4850" xml:space="preserve">
IF(AND(M1361&lt;&gt;"",OR(M1360="")),"Erro: há linhas sendo puladas - B16.01a05",
IF(AND(M1362&lt;&gt;"",OR(M1360="",M1361="")),"Erro: há linhas sendo puladas - B16.01a05",
IF(AND(M1363&lt;&gt;"",OR(M1360="",M1361="",M1362="")),"Erro: há linhas sendo puladas - B16.01a05",
IF(AND(M1364&lt;&gt;"",OR(M1360="",M1361="",M1362="",M1363="")),"Erro: há linhas sendo puladas - B16.01a05",
"***"))))</f>
        <v>***</v>
      </c>
      <c r="AD1360" s="131" t="str">
        <f t="shared" ref="AD1360" si="4851" xml:space="preserve">
IF(T1360&lt;&gt;"Preenchimento correto","",
IF(K1360="","",
IF(M1360="Não válido","",
K1360)))</f>
        <v/>
      </c>
    </row>
    <row r="1361" spans="1:30" ht="15" customHeight="1">
      <c r="A1361" s="226"/>
      <c r="B1361" s="216"/>
      <c r="C1361" s="217"/>
      <c r="D1361" s="218"/>
      <c r="E1361" s="219"/>
      <c r="F1361" s="220"/>
      <c r="G1361" s="221"/>
      <c r="H1361" s="35">
        <v>2</v>
      </c>
      <c r="I1361" s="172"/>
      <c r="J1361" s="36" t="str">
        <f xml:space="preserve">
IF(I1361="","",
VLOOKUP(I1361,'BD EMPRES'!$B$8:$C$507,2,FALSE))</f>
        <v/>
      </c>
      <c r="K1361" s="178"/>
      <c r="L1361" s="179"/>
      <c r="M1361" s="179"/>
      <c r="N1361" s="180"/>
      <c r="O1361" s="223"/>
      <c r="P1361" s="228"/>
      <c r="Q1361" s="230"/>
      <c r="R1361" s="232"/>
      <c r="S1361" s="234"/>
      <c r="T1361" s="236"/>
      <c r="U1361" s="23"/>
      <c r="V1361" s="122"/>
      <c r="W1361" s="118"/>
      <c r="X1361" s="118"/>
      <c r="Y1361" s="118"/>
      <c r="Z1361" s="118"/>
      <c r="AA1361" s="118"/>
      <c r="AB1361" s="118"/>
      <c r="AC1361" s="118"/>
      <c r="AD1361" s="132" t="str">
        <f t="shared" ref="AD1361" si="4852" xml:space="preserve">
IF(T1360&lt;&gt;"Preenchimento correto","",
IF(K1361="","",
IF(M1361="Não válido","",
K1361)))</f>
        <v/>
      </c>
    </row>
    <row r="1362" spans="1:30" ht="15" customHeight="1">
      <c r="A1362" s="226"/>
      <c r="B1362" s="216"/>
      <c r="C1362" s="217"/>
      <c r="D1362" s="218"/>
      <c r="E1362" s="219"/>
      <c r="F1362" s="220"/>
      <c r="G1362" s="221"/>
      <c r="H1362" s="35">
        <v>3</v>
      </c>
      <c r="I1362" s="172"/>
      <c r="J1362" s="36" t="str">
        <f xml:space="preserve">
IF(I1362="","",
VLOOKUP(I1362,'BD EMPRES'!$B$8:$C$507,2,FALSE))</f>
        <v/>
      </c>
      <c r="K1362" s="178"/>
      <c r="L1362" s="179"/>
      <c r="M1362" s="179"/>
      <c r="N1362" s="180"/>
      <c r="O1362" s="223"/>
      <c r="P1362" s="228"/>
      <c r="Q1362" s="230"/>
      <c r="R1362" s="232"/>
      <c r="S1362" s="234"/>
      <c r="T1362" s="236"/>
      <c r="U1362" s="23"/>
      <c r="V1362" s="122"/>
      <c r="W1362" s="118"/>
      <c r="X1362" s="118"/>
      <c r="Y1362" s="118"/>
      <c r="Z1362" s="118"/>
      <c r="AA1362" s="118"/>
      <c r="AB1362" s="118"/>
      <c r="AC1362" s="118"/>
      <c r="AD1362" s="132" t="str">
        <f t="shared" ref="AD1362" si="4853" xml:space="preserve">
IF(T1360&lt;&gt;"Preenchimento correto","",
IF(K1362="","",
IF(M1362="Não válido","",
K1362)))</f>
        <v/>
      </c>
    </row>
    <row r="1363" spans="1:30" ht="15" customHeight="1">
      <c r="A1363" s="226"/>
      <c r="B1363" s="216"/>
      <c r="C1363" s="217"/>
      <c r="D1363" s="218"/>
      <c r="E1363" s="219"/>
      <c r="F1363" s="220"/>
      <c r="G1363" s="221"/>
      <c r="H1363" s="35">
        <v>4</v>
      </c>
      <c r="I1363" s="172"/>
      <c r="J1363" s="36" t="str">
        <f xml:space="preserve">
IF(I1363="","",
VLOOKUP(I1363,'BD EMPRES'!$B$8:$C$507,2,FALSE))</f>
        <v/>
      </c>
      <c r="K1363" s="178"/>
      <c r="L1363" s="179"/>
      <c r="M1363" s="179"/>
      <c r="N1363" s="180"/>
      <c r="O1363" s="223"/>
      <c r="P1363" s="228"/>
      <c r="Q1363" s="230"/>
      <c r="R1363" s="232"/>
      <c r="S1363" s="234"/>
      <c r="T1363" s="236"/>
      <c r="U1363" s="23"/>
      <c r="V1363" s="122"/>
      <c r="W1363" s="118"/>
      <c r="X1363" s="118"/>
      <c r="Y1363" s="118"/>
      <c r="Z1363" s="118"/>
      <c r="AA1363" s="118"/>
      <c r="AB1363" s="118"/>
      <c r="AC1363" s="118"/>
      <c r="AD1363" s="132" t="str">
        <f t="shared" ref="AD1363" si="4854" xml:space="preserve">
IF(T1360&lt;&gt;"Preenchimento correto","",
IF(K1363="","",
IF(M1363="Não válido","",
K1363)))</f>
        <v/>
      </c>
    </row>
    <row r="1364" spans="1:30" ht="15" customHeight="1">
      <c r="A1364" s="227"/>
      <c r="B1364" s="216"/>
      <c r="C1364" s="217"/>
      <c r="D1364" s="218"/>
      <c r="E1364" s="219"/>
      <c r="F1364" s="220"/>
      <c r="G1364" s="221"/>
      <c r="H1364" s="49">
        <v>5</v>
      </c>
      <c r="I1364" s="172"/>
      <c r="J1364" s="50" t="str">
        <f xml:space="preserve">
IF(I1364="","",
VLOOKUP(I1364,'BD EMPRES'!$B$8:$C$507,2,FALSE))</f>
        <v/>
      </c>
      <c r="K1364" s="184"/>
      <c r="L1364" s="185"/>
      <c r="M1364" s="181"/>
      <c r="N1364" s="182"/>
      <c r="O1364" s="224"/>
      <c r="P1364" s="229"/>
      <c r="Q1364" s="231"/>
      <c r="R1364" s="233"/>
      <c r="S1364" s="235"/>
      <c r="T1364" s="236"/>
      <c r="U1364" s="23"/>
      <c r="V1364" s="133"/>
      <c r="W1364" s="134"/>
      <c r="X1364" s="134"/>
      <c r="Y1364" s="134"/>
      <c r="Z1364" s="134"/>
      <c r="AA1364" s="134"/>
      <c r="AB1364" s="134"/>
      <c r="AC1364" s="134"/>
      <c r="AD1364" s="135" t="str">
        <f t="shared" ref="AD1364" si="4855" xml:space="preserve">
IF(T1360&gt;"Preenchimento correto","",
IF(K1364="","",
IF(M1364="Não válido","",
K1364)))</f>
        <v/>
      </c>
    </row>
    <row r="1365" spans="1:30" ht="15" customHeight="1">
      <c r="A1365" s="237"/>
      <c r="B1365" s="216" t="str">
        <f>IF(OR('BD ITEM'!$Q283&lt;&gt;"Preenchimento correto"),"",'BD ITEM'!B283)</f>
        <v/>
      </c>
      <c r="C1365" s="217" t="str">
        <f>IF(OR('BD ITEM'!$Q283&lt;&gt;"Preenchimento correto"),"",'BD ITEM'!C283)</f>
        <v/>
      </c>
      <c r="D1365" s="218" t="str">
        <f>IF(OR('BD ITEM'!$Q283&lt;&gt;"Preenchimento correto"),"",'BD ITEM'!D283)</f>
        <v/>
      </c>
      <c r="E1365" s="219" t="str">
        <f>IF(OR('BD ITEM'!$Q283&lt;&gt;"Preenchimento correto"),"",'BD ITEM'!J283)</f>
        <v/>
      </c>
      <c r="F1365" s="220" t="str">
        <f>IF(OR('BD ITEM'!$Q283&lt;&gt;"Preenchimento correto"),"",'BD ITEM'!K283)</f>
        <v/>
      </c>
      <c r="G1365" s="221" t="str">
        <f>IF(OR('BD ITEM'!$Q283&lt;&gt;"Preenchimento correto"),"",'BD ITEM'!L283)</f>
        <v/>
      </c>
      <c r="H1365" s="39">
        <v>1</v>
      </c>
      <c r="I1365" s="173"/>
      <c r="J1365" s="34" t="str">
        <f xml:space="preserve">
IF(I1365="","",
VLOOKUP(I1365,'BD EMPRES'!$B$8:$C$507,2,FALSE))</f>
        <v/>
      </c>
      <c r="K1365" s="175"/>
      <c r="L1365" s="176"/>
      <c r="M1365" s="176"/>
      <c r="N1365" s="177"/>
      <c r="O1365" s="222"/>
      <c r="P1365" s="228" t="str">
        <f t="shared" ref="P1365" si="4856" xml:space="preserve">
IF(AND(K1365="",K1366="",K1367="",K1368="",K1369=""),"",
COUNTIFS(K1365:K1369,"&lt;&gt;""",M1365:M1369,"=Válido"))</f>
        <v/>
      </c>
      <c r="Q1365" s="230" t="str">
        <f t="shared" ref="Q1365" si="4857" xml:space="preserve">
IF(T1365&lt;&gt;"Preenchimento correto","",
IF(P1365=1,0,
IF(P1365=0,"",
IF(P1365="","",
ROUND(_xlfn.STDEV.S(AD1365:AD1369)/AVERAGE(AD1365:AD1369),4)))))</f>
        <v/>
      </c>
      <c r="R1365" s="232" t="str">
        <f t="shared" ref="R1365" si="4858" xml:space="preserve">
IF(T1365&lt;&gt;"Preenchimento correto","",
IF(P1365="","",
IF(P1365=0,"",
IF(O1365="","",
IF(O1365="Menor valor",MIN(AD1365:AD1369),
IF(AND(O1365="Tend. central",Q1365&lt;=0.25),ROUND(AVERAGE(AD1365:AD1369),2),
IF(AND(O1365="Tend. central",Q1365&gt;0.25),ROUND(MEDIAN(AD1365:AD1369),2))))))))</f>
        <v/>
      </c>
      <c r="S1365" s="234" t="str">
        <f t="shared" ref="S1365" si="4859" xml:space="preserve">
IF(T1365&lt;&gt;"Preenchimento correto","",
IF(O1365="","",
IF(P1365="","",
IF(P1365=0,"",
IF(OR(G1365="",R1365=""),"",
G1365*R1365)))))</f>
        <v/>
      </c>
      <c r="T1365" s="236" t="str">
        <f t="shared" ref="T1365" si="4860" xml:space="preserve">
IF(AND(A1365="",B1365="",I1365="",I1366="",I1367="",I1368="",I1369="",K1365="",K1366="",K1367="",K1368="",K1369="",L1365="",L1366="",L1367="",L1368="",L1369="",M1365="",M1366="",M1367="",M1368="",M1369="",O1365=""),"",
IF(A1365="","Preenchimento incompleto: falta informar o ID SEC - B01.01",
IF(AND(A1365&lt;&gt;"",B1365&lt;&gt;"",I1365="",I1366="",I1367="",I1368="",I1369="",K1365="",K1366="",K1367="",K1368="",K1369="",L1365="",L1366="",L1367="",L1368="",L1369="",M1365="",M1366="",M1367="",M1368="",M1369="",O1365=""),"Preenchimento incompleto: item sem nenhuma informação de empresa e preço e fonte de preço e validade do orçamento e modalidade de cálculo - B02.01",
IF(AND(B1365="",OR(I1365&lt;&gt;"",I1366&lt;&gt;"",I1367&lt;&gt;"",I1368&lt;&gt;"",I1369&lt;&gt;"",K1365&lt;&gt;"",K1366&lt;&gt;"",K1367&lt;&gt;"",K1368&lt;&gt;"",K1369&lt;&gt;"",L1365&lt;&gt;"",L1366&lt;&gt;"",L1367&lt;&gt;"",L1368&lt;&gt;"",L1369&lt;&gt;"",M1365&lt;&gt;"",M1366&lt;&gt;"",M1367&lt;&gt;"",M1368&lt;&gt;"",M1369&lt;&gt;"",O1365&lt;&gt;"")),"Erro: há empresa(s) e/ou preço(s) e/ou fonte(s) de preço e/ou validade(s) do orçamento e/ou modalidade de cálculo informados para item inexistente - B03.01",
IF(AND(I1365&lt;&gt;"",OR(K1365="",L1365="",M1365="",O1365="")),"Preenchimento incompleto: empresa sem preço e(ou) fonte de preço e(ou) validade do orçamento e(ou) modalidade de cálculo associados - B04.01",
IF(AND(I1366&lt;&gt;"",OR(K1366="",L1366="",M1366="",O1365="")),"Preenchimento incompleto: empresa sem preço e(ou) fonte de preço e(ou) validade do orçamento e(ou) modalidade de cálculo associados - B04.02",
IF(AND(I1367&lt;&gt;"",OR(K1367="",L1367="",M1367="",O1365="")),"Preenchimento incompleto: empresa sem preço e(ou) fonte de preço e(ou) validade do orçamento e(ou) modalidade de cálculo associados - B04.03",
IF(AND(I1368&lt;&gt;"",OR(K1368="",L1368="",M1368="",O1365="")),"Preenchimento incompleto: empresa sem preço e(ou) fonte de preço e(ou) validade do orçamento e(ou) modalidade de cálculo associados - B04.04",
IF(AND(I1369&lt;&gt;"",OR(K1369="",L1369="",M1369="",O1365="")),"Preenchimento incompleto: empresa sem preço e(ou) fonte de preço e(ou) validade do orçamento e(ou) modalidade de cálculo associados - B04.05",
IF(AND(K1365&lt;&gt;"",OR(I1365="",L1365="",M1365="",O1365="")),"Preenchimento incompleto: preço sem empresa e(ou) fonte do preço associados e(ou) validade do orçamento e(ou) modalidade de cálculo associados - B05.01",
IF(AND(K1366&lt;&gt;"",OR(I1366="",L1366="",M1366="",O1365="")),"Preenchimento incompleto: preço sem empresa e(ou) fonte do preço associados e(ou) validade do orçamento e(ou) modalidade de cálculo associados - B05.02",
IF(AND(K1367&lt;&gt;"",OR(I1367="",L1367="",M1367="",O1365="")),"Preenchimento incompleto: preço sem empresa e(ou) fonte do preço associados e(ou) validade do orçamento e(ou) modalidade de cálculo associados - B05.03",
IF(AND(K1368&lt;&gt;"",OR(I1368="",L1368="",M1368="",O1365="")),"Preenchimento incompleto: preço sem empresa e(ou) fonte do preço associados e(ou) validade do orçamento e(ou) modalidade de cálculo associados - B05.04",
IF(AND(K1369&lt;&gt;"",OR(I1369="",L1369="",M1369="",O1365="")),"Preenchimento incompleto: preço sem empresa e(ou) fonte do preço associados e(ou) validade do orçamento e(ou) modalidade de cálculo associados - B05.05",
IF(AND(L1365&lt;&gt;"",OR(K1365="",I1365="",M1365="",O1365="")),"Preenchimento incompleto: fonte do preço sem empresa e(ou) preço associados e(ou) validade do orçamento e(ou) modalidade de cálculo associados - B06.01",
IF(AND(L1366&lt;&gt;"",OR(K1366="",I1366="",M1366="",O1365="")),"Preenchimento incompleto: fonte do preço sem empresa e(ou) preço associados e(ou) validade do orçamento e(ou) modalidade de cálculo associados - B06.02",
IF(AND(L1367&lt;&gt;"",OR(K1367="",I1367="",M1367="",O1365="")),"Preenchimento incompleto: fonte do preço sem empresa e(ou) preço associados e(ou) validade do orçamento e(ou) modalidade de cálculo associados - B06.03",
IF(AND(L1368&lt;&gt;"",OR(K1368="",I1368="",M1368="",O1365="")),"Preenchimento incompleto: fonte do preço sem empresa e(ou) preço associados e(ou) validade do orçamento e(ou) modalidade de cálculo associados - B06.04",
IF(AND(L1369&lt;&gt;"",OR(K1369="",I1369="",M1369="",O1365="")),"Preenchimento incompleto: fonte do preço sem empresa e(ou) preço associados e(ou) validade do orçamento e(ou) modalidade de cálculo associados - B06.05",
IF(AND(M1365&lt;&gt;"",OR(K1365="",I1365="",L1365="",O1365="")),"Preenchimento incompleto: validade do orçamento sem empresa e(ou) preço associados e(ou) fonte do preço e(ou) modalidade de cálculo associados - B07.01",
IF(AND(M1366&lt;&gt;"",OR(K1366="",I1366="",L1366="",O1365="")),"Preenchimento incompleto: validade do orçamento sem empresa e(ou) preço associados e(ou) fonte do preço e(ou) modalidade de cálculo associados - B07.02",
IF(AND(M1367&lt;&gt;"",OR(K1367="",I1367="",L1367="",O1365="")),"Preenchimento incompleto: validade do orçamento sem empresa e(ou) preço associados e(ou) fonte do preço e(ou) modalidade de cálculo associados - B07.03",
IF(AND(M1368&lt;&gt;"",OR(K1368="",I1368="",L1368="",O1365="")),"Preenchimento incompleto: validade do orçamento sem empresa e(ou) preço associados e(ou) fonte do preço e(ou) modalidade de cálculo associados - B07.04",
IF(AND(M1369&lt;&gt;"",OR(K1369="",I1369="",L1369="",O1365="")),"Preenchimento incompleto: validade do orçamento sem empresa e(ou) preço associados e(ou) fonte do preço e(ou) modalidade de cálculo associados - B07.05",
IF(O1365="","Preenchimento incompleto: modalidade de cálculo não informada - B08.01",
IF(V1365="Erro: há repetição de empresa de mídia especializada para o item sendo precificado - B09.01a05","Erro: há repetição de empresa de mídia especializada para o item sendo precificado - B09.01a05",
IF(W1365="Erro: há repetição de empresa de orçamento de empresa para o item sendo precificado - B10.01a05","Erro: há repetição de empresa de orçamento de empresa para o item sendo precificado - B10.01a05",
IF(X1365="Erro: a fonte de preços informada é incompatível com compras governamentais - B11.01a05","Erro: a fonte de preços informada é incompatível com compras governamentais - B11.01a05",
IF(Y1365="Erro: a fonte de preços informada é incompatível com compras governamentais - B12.01a05","Erro: a fonte de preços informada é incompatível com compras governamentais - B12.01a05",
IF(Z1365="Erro: há linhas sendo puladas - B13.01a04","Erro: há linhas sendo puladas - B13.01a04",
IF(AA1365="Erro: há linhas sendo puladas - B14.01a05","Erro: há linhas sendo puladas - B14.01a05",
IF(AB1365="Erro: há linhas sendo puladas - B15.01a05","Erro: há linhas sendo puladas - B15.01a05",
IF(AC1365="Erro: há linhas sendo puladas - B16.01a05","Erro: há linhas sendo puladas - B16.01a05",
IF(AND(P1365&lt;&gt;"",P1365=0),"Preenchimento incompleto: número de propostas válidas igual a zero - B17.01",
"Preenchimento correto"))))))))))))))))))))))))))))))))))</f>
        <v/>
      </c>
      <c r="U1365" s="23"/>
      <c r="V1365" s="121" t="str">
        <f t="shared" ref="V1365" si="4861" xml:space="preserve">
IF(COUNTIFS(I1365:I1369,I1365,L1365:L1369,"=Mídia especializada")&gt;1,"Erro: há repetição de empresa de mídia especializada para o item sendo precificado - B09.01a05",
IF(COUNTIFS(I1365:I1369,I1366,L1365:L1369,"=Mídia especializada")&gt;1,"Erro: há repetição de empresa de mídia especializada para o item sendo precificado - B09.01a05",
IF(COUNTIFS(I1365:I1369,I1367,L1365:L1369,"=Mídia especializada")&gt;1,"Erro: há repetição de empresa de mídia especializada para o item sendo precificado - B09.01a05",
IF(COUNTIFS(I1365:I1369,I1368,L1365:L1369,"=Mídia especializada")&gt;1,"Erro: há repetição de empresa de mídia especializada para o item sendo precificado - B09.01a05",
IF(COUNTIFS(I1365:I1369,I1369,L1365:L1369,"=Mídia especializada")&gt;1,"Erro: há repetição de empresa de mídia especializada para o item sendo precificado - B09.01a05",
"***")))))</f>
        <v>***</v>
      </c>
      <c r="W1365" s="119" t="str">
        <f t="shared" ref="W1365" si="4862" xml:space="preserve">
IF(COUNTIFS(I1365:I1369,I1365,L1365:L1369,"=Orçamento de empresa")&gt;1,"Erro: há repetição de empresa de orçamento de empresa para o item sendo precificado - B10.01a05",
IF(COUNTIFS(I1365:I1369,I1366,L1365:L1369,"=Orçamento de empresa")&gt;1,"Erro: há repetição de empresa de orçamento de empresa para o item sendo precificado - B10.01a05",
IF(COUNTIFS(I1365:I1369,I1367,L1365:L1369,"=Orçamento de empresa")&gt;1,"Erro: há repetição de empresa de orçamento de empresa para o item sendo precificado - B10.01a05",
IF(COUNTIFS(I1365:I1369,I1368,L1365:L1369,"=Orçamento de empresa")&gt;1,"Erro: há repetição de empresa de orçamento de empresa para o item sendo precificado - B10.01a05",
IF(COUNTIFS(I1365:I1369,I1369,L1365:L1369,"=Orçamento de empresa")&gt;1,"Erro: há repetição de empresa de orçamento de empresa para o item sendo precificado - B10.01a05",
"***")))))</f>
        <v>***</v>
      </c>
      <c r="X1365" s="119" t="str">
        <f t="shared" ref="X1365" si="4863" xml:space="preserve">
IF(AND(I1365="Compras governamentais",K1365&lt;&gt;"",L1365="Orçamento de empresa"),"Erro: a fonte de preços informada é incompatível com compras governamentais - B11.01a05",
IF(AND(I1366="Compras governamentais",K1366&lt;&gt;"",L1366="Orçamento de empresa"),"Erro: a fonte de preços informada é incompatível com compras governamentais - B11.01a05",
IF(AND(I1367="Compras governamentais",K1367&lt;&gt;"",L1367="Orçamento de empresa"),"Erro: a fonte de preços informada é incompatível com compras governamentais - B11.01a05",
IF(AND(I1368="Compras governamentais",K1368&lt;&gt;"",L1368="Orçamento de empresa"),"Erro: a fonte de preços informada é incompatível com compras governamentais - B11.01a05",
IF(AND(I1369="Compras governamentais",K1369&lt;&gt;"",L1369="Orçamento de empresa"),"Erro: a fonte de preços informada é incompatível com compras governamentais - B11.01a05",
"***")))))</f>
        <v>***</v>
      </c>
      <c r="Y1365" s="119" t="str">
        <f t="shared" ref="Y1365" si="4864" xml:space="preserve">
IF(AND(I1365="Compras governamentais",K1365&lt;&gt;"",L1365="Mídia especializada"),"Erro: a fonte de preços informada é incompatível com compras governamentais - B12.01a05",
IF(AND(I1366="Compras governamentais",K1366&lt;&gt;"",L1366="Mídia especializada"),"Erro: a fonte de preços informada é incompatível com compras governamentais - B12.01a05",
IF(AND(I1367="Compras governamentais",K1367&lt;&gt;"",L1367="Mídia especializada"),"Erro: a fonte de preços informada é incompatível com compras governamentais - B12.01a05",
IF(AND(I1368="Compras governamentais",K1368&lt;&gt;"",L1368="Mídia especializada"),"Erro: a fonte de preços informada é incompatível com compras governamentais - B12.01a05",
IF(AND(I1369="Compras governamentais",K1369&lt;&gt;"",L1369="Mídia especializada"),"Erro: a fonte de preços informada é incompatível com compras governamentais - B12.01a05",
"***")))))</f>
        <v>***</v>
      </c>
      <c r="Z1365" s="119" t="str">
        <f t="shared" ref="Z1365" si="4865" xml:space="preserve">
IF(AND(I1366&lt;&gt;"",OR(I1365="")),"Erro: há linhas sendo puladas - B13.01a04",
IF(AND(I1367&lt;&gt;"",OR(I1365="",I1366="")),"Erro: há linhas sendo puladas - B13.01a04",
IF(AND(I1368&lt;&gt;"",OR(I1365="",I1366="",I1367="")),"Erro: há linhas sendo puladas - B13.01a04",
IF(AND(I1369&lt;&gt;"",OR(I1365="",I1366="",I1367="",I1368="")),"Erro: há linhas sendo puladas - B13.01a04",
"***"))))</f>
        <v>***</v>
      </c>
      <c r="AA1365" s="119" t="str">
        <f t="shared" ref="AA1365" si="4866" xml:space="preserve">
IF(AND(K1366&lt;&gt;"",OR(K1365="")),"Erro: há linhas sendo puladas - B14.01a05",
IF(AND(K1367&lt;&gt;"",OR(K1365="",K1366="")),"Erro: há linhas sendo puladas - B14.01a05",
IF(AND(K1368&lt;&gt;"",OR(K1365="",K1366="",K1367="")),"Erro: há linhas sendo puladas - B14.01a05",
IF(AND(K1369&lt;&gt;"",OR(K1365="",K1366="",K1367="",K1368="")),"Erro: há linhas sendo puladas - B14.01a05",
"***"))))</f>
        <v>***</v>
      </c>
      <c r="AB1365" s="119" t="str">
        <f t="shared" ref="AB1365" si="4867" xml:space="preserve">
IF(AND(L1366&lt;&gt;"",OR(L1365="")),"Erro: há linhas sendo puladas - B15.01a05",
IF(AND(L1367&lt;&gt;"",OR(L1365="",L1366="")),"Erro: há linhas sendo puladas - B15.01a05",
IF(AND(L1368&lt;&gt;"",OR(L1365="",L1366="",L1367="")),"Erro: há linhas sendo puladas - B15.01a05",
IF(AND(L1369&lt;&gt;"",OR(L1365="",L1366="",L1367="",L1368="")),"Erro: há linhas sendo puladas - B15.01a05",
"***"))))</f>
        <v>***</v>
      </c>
      <c r="AC1365" s="119" t="str">
        <f t="shared" ref="AC1365" si="4868" xml:space="preserve">
IF(AND(M1366&lt;&gt;"",OR(M1365="")),"Erro: há linhas sendo puladas - B16.01a05",
IF(AND(M1367&lt;&gt;"",OR(M1365="",M1366="")),"Erro: há linhas sendo puladas - B16.01a05",
IF(AND(M1368&lt;&gt;"",OR(M1365="",M1366="",M1367="")),"Erro: há linhas sendo puladas - B16.01a05",
IF(AND(M1369&lt;&gt;"",OR(M1365="",M1366="",M1367="",M1368="")),"Erro: há linhas sendo puladas - B16.01a05",
"***"))))</f>
        <v>***</v>
      </c>
      <c r="AD1365" s="131" t="str">
        <f t="shared" ref="AD1365" si="4869" xml:space="preserve">
IF(T1365&lt;&gt;"Preenchimento correto","",
IF(K1365="","",
IF(M1365="Não válido","",
K1365)))</f>
        <v/>
      </c>
    </row>
    <row r="1366" spans="1:30" ht="15" customHeight="1">
      <c r="A1366" s="226"/>
      <c r="B1366" s="216"/>
      <c r="C1366" s="217"/>
      <c r="D1366" s="218"/>
      <c r="E1366" s="219"/>
      <c r="F1366" s="220"/>
      <c r="G1366" s="221"/>
      <c r="H1366" s="35">
        <v>2</v>
      </c>
      <c r="I1366" s="172"/>
      <c r="J1366" s="36" t="str">
        <f xml:space="preserve">
IF(I1366="","",
VLOOKUP(I1366,'BD EMPRES'!$B$8:$C$507,2,FALSE))</f>
        <v/>
      </c>
      <c r="K1366" s="178"/>
      <c r="L1366" s="179"/>
      <c r="M1366" s="179"/>
      <c r="N1366" s="180"/>
      <c r="O1366" s="223"/>
      <c r="P1366" s="228"/>
      <c r="Q1366" s="230"/>
      <c r="R1366" s="232"/>
      <c r="S1366" s="234"/>
      <c r="T1366" s="236"/>
      <c r="U1366" s="23"/>
      <c r="V1366" s="122"/>
      <c r="W1366" s="118"/>
      <c r="X1366" s="118"/>
      <c r="Y1366" s="118"/>
      <c r="Z1366" s="118"/>
      <c r="AA1366" s="118"/>
      <c r="AB1366" s="118"/>
      <c r="AC1366" s="118"/>
      <c r="AD1366" s="132" t="str">
        <f t="shared" ref="AD1366" si="4870" xml:space="preserve">
IF(T1365&lt;&gt;"Preenchimento correto","",
IF(K1366="","",
IF(M1366="Não válido","",
K1366)))</f>
        <v/>
      </c>
    </row>
    <row r="1367" spans="1:30" ht="15" customHeight="1">
      <c r="A1367" s="226"/>
      <c r="B1367" s="216"/>
      <c r="C1367" s="217"/>
      <c r="D1367" s="218"/>
      <c r="E1367" s="219"/>
      <c r="F1367" s="220"/>
      <c r="G1367" s="221"/>
      <c r="H1367" s="35">
        <v>3</v>
      </c>
      <c r="I1367" s="172"/>
      <c r="J1367" s="36" t="str">
        <f xml:space="preserve">
IF(I1367="","",
VLOOKUP(I1367,'BD EMPRES'!$B$8:$C$507,2,FALSE))</f>
        <v/>
      </c>
      <c r="K1367" s="178"/>
      <c r="L1367" s="179"/>
      <c r="M1367" s="179"/>
      <c r="N1367" s="180"/>
      <c r="O1367" s="223"/>
      <c r="P1367" s="228"/>
      <c r="Q1367" s="230"/>
      <c r="R1367" s="232"/>
      <c r="S1367" s="234"/>
      <c r="T1367" s="236"/>
      <c r="U1367" s="23"/>
      <c r="V1367" s="122"/>
      <c r="W1367" s="118"/>
      <c r="X1367" s="118"/>
      <c r="Y1367" s="118"/>
      <c r="Z1367" s="118"/>
      <c r="AA1367" s="118"/>
      <c r="AB1367" s="118"/>
      <c r="AC1367" s="118"/>
      <c r="AD1367" s="132" t="str">
        <f t="shared" ref="AD1367" si="4871" xml:space="preserve">
IF(T1365&lt;&gt;"Preenchimento correto","",
IF(K1367="","",
IF(M1367="Não válido","",
K1367)))</f>
        <v/>
      </c>
    </row>
    <row r="1368" spans="1:30" ht="15" customHeight="1">
      <c r="A1368" s="226"/>
      <c r="B1368" s="216"/>
      <c r="C1368" s="217"/>
      <c r="D1368" s="218"/>
      <c r="E1368" s="219"/>
      <c r="F1368" s="220"/>
      <c r="G1368" s="221"/>
      <c r="H1368" s="35">
        <v>4</v>
      </c>
      <c r="I1368" s="172"/>
      <c r="J1368" s="36" t="str">
        <f xml:space="preserve">
IF(I1368="","",
VLOOKUP(I1368,'BD EMPRES'!$B$8:$C$507,2,FALSE))</f>
        <v/>
      </c>
      <c r="K1368" s="178"/>
      <c r="L1368" s="179"/>
      <c r="M1368" s="179"/>
      <c r="N1368" s="180"/>
      <c r="O1368" s="223"/>
      <c r="P1368" s="228"/>
      <c r="Q1368" s="230"/>
      <c r="R1368" s="232"/>
      <c r="S1368" s="234"/>
      <c r="T1368" s="236"/>
      <c r="U1368" s="23"/>
      <c r="V1368" s="122"/>
      <c r="W1368" s="118"/>
      <c r="X1368" s="118"/>
      <c r="Y1368" s="118"/>
      <c r="Z1368" s="118"/>
      <c r="AA1368" s="118"/>
      <c r="AB1368" s="118"/>
      <c r="AC1368" s="118"/>
      <c r="AD1368" s="132" t="str">
        <f t="shared" ref="AD1368" si="4872" xml:space="preserve">
IF(T1365&lt;&gt;"Preenchimento correto","",
IF(K1368="","",
IF(M1368="Não válido","",
K1368)))</f>
        <v/>
      </c>
    </row>
    <row r="1369" spans="1:30" ht="15" customHeight="1">
      <c r="A1369" s="227"/>
      <c r="B1369" s="216"/>
      <c r="C1369" s="217"/>
      <c r="D1369" s="218"/>
      <c r="E1369" s="219"/>
      <c r="F1369" s="220"/>
      <c r="G1369" s="221"/>
      <c r="H1369" s="49">
        <v>5</v>
      </c>
      <c r="I1369" s="172"/>
      <c r="J1369" s="50" t="str">
        <f xml:space="preserve">
IF(I1369="","",
VLOOKUP(I1369,'BD EMPRES'!$B$8:$C$507,2,FALSE))</f>
        <v/>
      </c>
      <c r="K1369" s="184"/>
      <c r="L1369" s="185"/>
      <c r="M1369" s="181"/>
      <c r="N1369" s="182"/>
      <c r="O1369" s="224"/>
      <c r="P1369" s="229"/>
      <c r="Q1369" s="231"/>
      <c r="R1369" s="233"/>
      <c r="S1369" s="235"/>
      <c r="T1369" s="236"/>
      <c r="U1369" s="23"/>
      <c r="V1369" s="133"/>
      <c r="W1369" s="134"/>
      <c r="X1369" s="134"/>
      <c r="Y1369" s="134"/>
      <c r="Z1369" s="134"/>
      <c r="AA1369" s="134"/>
      <c r="AB1369" s="134"/>
      <c r="AC1369" s="134"/>
      <c r="AD1369" s="135" t="str">
        <f t="shared" ref="AD1369" si="4873" xml:space="preserve">
IF(T1365&gt;"Preenchimento correto","",
IF(K1369="","",
IF(M1369="Não válido","",
K1369)))</f>
        <v/>
      </c>
    </row>
    <row r="1370" spans="1:30" ht="15" customHeight="1">
      <c r="A1370" s="237"/>
      <c r="B1370" s="216" t="str">
        <f>IF(OR('BD ITEM'!$Q284&lt;&gt;"Preenchimento correto"),"",'BD ITEM'!B284)</f>
        <v/>
      </c>
      <c r="C1370" s="217" t="str">
        <f>IF(OR('BD ITEM'!$Q284&lt;&gt;"Preenchimento correto"),"",'BD ITEM'!C284)</f>
        <v/>
      </c>
      <c r="D1370" s="218" t="str">
        <f>IF(OR('BD ITEM'!$Q284&lt;&gt;"Preenchimento correto"),"",'BD ITEM'!D284)</f>
        <v/>
      </c>
      <c r="E1370" s="219" t="str">
        <f>IF(OR('BD ITEM'!$Q284&lt;&gt;"Preenchimento correto"),"",'BD ITEM'!J284)</f>
        <v/>
      </c>
      <c r="F1370" s="220" t="str">
        <f>IF(OR('BD ITEM'!$Q284&lt;&gt;"Preenchimento correto"),"",'BD ITEM'!K284)</f>
        <v/>
      </c>
      <c r="G1370" s="221" t="str">
        <f>IF(OR('BD ITEM'!$Q284&lt;&gt;"Preenchimento correto"),"",'BD ITEM'!L284)</f>
        <v/>
      </c>
      <c r="H1370" s="39">
        <v>1</v>
      </c>
      <c r="I1370" s="173"/>
      <c r="J1370" s="34" t="str">
        <f xml:space="preserve">
IF(I1370="","",
VLOOKUP(I1370,'BD EMPRES'!$B$8:$C$507,2,FALSE))</f>
        <v/>
      </c>
      <c r="K1370" s="175"/>
      <c r="L1370" s="176"/>
      <c r="M1370" s="176"/>
      <c r="N1370" s="177"/>
      <c r="O1370" s="222"/>
      <c r="P1370" s="228" t="str">
        <f t="shared" ref="P1370" si="4874" xml:space="preserve">
IF(AND(K1370="",K1371="",K1372="",K1373="",K1374=""),"",
COUNTIFS(K1370:K1374,"&lt;&gt;""",M1370:M1374,"=Válido"))</f>
        <v/>
      </c>
      <c r="Q1370" s="230" t="str">
        <f t="shared" ref="Q1370" si="4875" xml:space="preserve">
IF(T1370&lt;&gt;"Preenchimento correto","",
IF(P1370=1,0,
IF(P1370=0,"",
IF(P1370="","",
ROUND(_xlfn.STDEV.S(AD1370:AD1374)/AVERAGE(AD1370:AD1374),4)))))</f>
        <v/>
      </c>
      <c r="R1370" s="232" t="str">
        <f t="shared" ref="R1370" si="4876" xml:space="preserve">
IF(T1370&lt;&gt;"Preenchimento correto","",
IF(P1370="","",
IF(P1370=0,"",
IF(O1370="","",
IF(O1370="Menor valor",MIN(AD1370:AD1374),
IF(AND(O1370="Tend. central",Q1370&lt;=0.25),ROUND(AVERAGE(AD1370:AD1374),2),
IF(AND(O1370="Tend. central",Q1370&gt;0.25),ROUND(MEDIAN(AD1370:AD1374),2))))))))</f>
        <v/>
      </c>
      <c r="S1370" s="234" t="str">
        <f t="shared" ref="S1370" si="4877" xml:space="preserve">
IF(T1370&lt;&gt;"Preenchimento correto","",
IF(O1370="","",
IF(P1370="","",
IF(P1370=0,"",
IF(OR(G1370="",R1370=""),"",
G1370*R1370)))))</f>
        <v/>
      </c>
      <c r="T1370" s="236" t="str">
        <f t="shared" ref="T1370" si="4878" xml:space="preserve">
IF(AND(A1370="",B1370="",I1370="",I1371="",I1372="",I1373="",I1374="",K1370="",K1371="",K1372="",K1373="",K1374="",L1370="",L1371="",L1372="",L1373="",L1374="",M1370="",M1371="",M1372="",M1373="",M1374="",O1370=""),"",
IF(A1370="","Preenchimento incompleto: falta informar o ID SEC - B01.01",
IF(AND(A1370&lt;&gt;"",B1370&lt;&gt;"",I1370="",I1371="",I1372="",I1373="",I1374="",K1370="",K1371="",K1372="",K1373="",K1374="",L1370="",L1371="",L1372="",L1373="",L1374="",M1370="",M1371="",M1372="",M1373="",M1374="",O1370=""),"Preenchimento incompleto: item sem nenhuma informação de empresa e preço e fonte de preço e validade do orçamento e modalidade de cálculo - B02.01",
IF(AND(B1370="",OR(I1370&lt;&gt;"",I1371&lt;&gt;"",I1372&lt;&gt;"",I1373&lt;&gt;"",I1374&lt;&gt;"",K1370&lt;&gt;"",K1371&lt;&gt;"",K1372&lt;&gt;"",K1373&lt;&gt;"",K1374&lt;&gt;"",L1370&lt;&gt;"",L1371&lt;&gt;"",L1372&lt;&gt;"",L1373&lt;&gt;"",L1374&lt;&gt;"",M1370&lt;&gt;"",M1371&lt;&gt;"",M1372&lt;&gt;"",M1373&lt;&gt;"",M1374&lt;&gt;"",O1370&lt;&gt;"")),"Erro: há empresa(s) e/ou preço(s) e/ou fonte(s) de preço e/ou validade(s) do orçamento e/ou modalidade de cálculo informados para item inexistente - B03.01",
IF(AND(I1370&lt;&gt;"",OR(K1370="",L1370="",M1370="",O1370="")),"Preenchimento incompleto: empresa sem preço e(ou) fonte de preço e(ou) validade do orçamento e(ou) modalidade de cálculo associados - B04.01",
IF(AND(I1371&lt;&gt;"",OR(K1371="",L1371="",M1371="",O1370="")),"Preenchimento incompleto: empresa sem preço e(ou) fonte de preço e(ou) validade do orçamento e(ou) modalidade de cálculo associados - B04.02",
IF(AND(I1372&lt;&gt;"",OR(K1372="",L1372="",M1372="",O1370="")),"Preenchimento incompleto: empresa sem preço e(ou) fonte de preço e(ou) validade do orçamento e(ou) modalidade de cálculo associados - B04.03",
IF(AND(I1373&lt;&gt;"",OR(K1373="",L1373="",M1373="",O1370="")),"Preenchimento incompleto: empresa sem preço e(ou) fonte de preço e(ou) validade do orçamento e(ou) modalidade de cálculo associados - B04.04",
IF(AND(I1374&lt;&gt;"",OR(K1374="",L1374="",M1374="",O1370="")),"Preenchimento incompleto: empresa sem preço e(ou) fonte de preço e(ou) validade do orçamento e(ou) modalidade de cálculo associados - B04.05",
IF(AND(K1370&lt;&gt;"",OR(I1370="",L1370="",M1370="",O1370="")),"Preenchimento incompleto: preço sem empresa e(ou) fonte do preço associados e(ou) validade do orçamento e(ou) modalidade de cálculo associados - B05.01",
IF(AND(K1371&lt;&gt;"",OR(I1371="",L1371="",M1371="",O1370="")),"Preenchimento incompleto: preço sem empresa e(ou) fonte do preço associados e(ou) validade do orçamento e(ou) modalidade de cálculo associados - B05.02",
IF(AND(K1372&lt;&gt;"",OR(I1372="",L1372="",M1372="",O1370="")),"Preenchimento incompleto: preço sem empresa e(ou) fonte do preço associados e(ou) validade do orçamento e(ou) modalidade de cálculo associados - B05.03",
IF(AND(K1373&lt;&gt;"",OR(I1373="",L1373="",M1373="",O1370="")),"Preenchimento incompleto: preço sem empresa e(ou) fonte do preço associados e(ou) validade do orçamento e(ou) modalidade de cálculo associados - B05.04",
IF(AND(K1374&lt;&gt;"",OR(I1374="",L1374="",M1374="",O1370="")),"Preenchimento incompleto: preço sem empresa e(ou) fonte do preço associados e(ou) validade do orçamento e(ou) modalidade de cálculo associados - B05.05",
IF(AND(L1370&lt;&gt;"",OR(K1370="",I1370="",M1370="",O1370="")),"Preenchimento incompleto: fonte do preço sem empresa e(ou) preço associados e(ou) validade do orçamento e(ou) modalidade de cálculo associados - B06.01",
IF(AND(L1371&lt;&gt;"",OR(K1371="",I1371="",M1371="",O1370="")),"Preenchimento incompleto: fonte do preço sem empresa e(ou) preço associados e(ou) validade do orçamento e(ou) modalidade de cálculo associados - B06.02",
IF(AND(L1372&lt;&gt;"",OR(K1372="",I1372="",M1372="",O1370="")),"Preenchimento incompleto: fonte do preço sem empresa e(ou) preço associados e(ou) validade do orçamento e(ou) modalidade de cálculo associados - B06.03",
IF(AND(L1373&lt;&gt;"",OR(K1373="",I1373="",M1373="",O1370="")),"Preenchimento incompleto: fonte do preço sem empresa e(ou) preço associados e(ou) validade do orçamento e(ou) modalidade de cálculo associados - B06.04",
IF(AND(L1374&lt;&gt;"",OR(K1374="",I1374="",M1374="",O1370="")),"Preenchimento incompleto: fonte do preço sem empresa e(ou) preço associados e(ou) validade do orçamento e(ou) modalidade de cálculo associados - B06.05",
IF(AND(M1370&lt;&gt;"",OR(K1370="",I1370="",L1370="",O1370="")),"Preenchimento incompleto: validade do orçamento sem empresa e(ou) preço associados e(ou) fonte do preço e(ou) modalidade de cálculo associados - B07.01",
IF(AND(M1371&lt;&gt;"",OR(K1371="",I1371="",L1371="",O1370="")),"Preenchimento incompleto: validade do orçamento sem empresa e(ou) preço associados e(ou) fonte do preço e(ou) modalidade de cálculo associados - B07.02",
IF(AND(M1372&lt;&gt;"",OR(K1372="",I1372="",L1372="",O1370="")),"Preenchimento incompleto: validade do orçamento sem empresa e(ou) preço associados e(ou) fonte do preço e(ou) modalidade de cálculo associados - B07.03",
IF(AND(M1373&lt;&gt;"",OR(K1373="",I1373="",L1373="",O1370="")),"Preenchimento incompleto: validade do orçamento sem empresa e(ou) preço associados e(ou) fonte do preço e(ou) modalidade de cálculo associados - B07.04",
IF(AND(M1374&lt;&gt;"",OR(K1374="",I1374="",L1374="",O1370="")),"Preenchimento incompleto: validade do orçamento sem empresa e(ou) preço associados e(ou) fonte do preço e(ou) modalidade de cálculo associados - B07.05",
IF(O1370="","Preenchimento incompleto: modalidade de cálculo não informada - B08.01",
IF(V1370="Erro: há repetição de empresa de mídia especializada para o item sendo precificado - B09.01a05","Erro: há repetição de empresa de mídia especializada para o item sendo precificado - B09.01a05",
IF(W1370="Erro: há repetição de empresa de orçamento de empresa para o item sendo precificado - B10.01a05","Erro: há repetição de empresa de orçamento de empresa para o item sendo precificado - B10.01a05",
IF(X1370="Erro: a fonte de preços informada é incompatível com compras governamentais - B11.01a05","Erro: a fonte de preços informada é incompatível com compras governamentais - B11.01a05",
IF(Y1370="Erro: a fonte de preços informada é incompatível com compras governamentais - B12.01a05","Erro: a fonte de preços informada é incompatível com compras governamentais - B12.01a05",
IF(Z1370="Erro: há linhas sendo puladas - B13.01a04","Erro: há linhas sendo puladas - B13.01a04",
IF(AA1370="Erro: há linhas sendo puladas - B14.01a05","Erro: há linhas sendo puladas - B14.01a05",
IF(AB1370="Erro: há linhas sendo puladas - B15.01a05","Erro: há linhas sendo puladas - B15.01a05",
IF(AC1370="Erro: há linhas sendo puladas - B16.01a05","Erro: há linhas sendo puladas - B16.01a05",
IF(AND(P1370&lt;&gt;"",P1370=0),"Preenchimento incompleto: número de propostas válidas igual a zero - B17.01",
"Preenchimento correto"))))))))))))))))))))))))))))))))))</f>
        <v/>
      </c>
      <c r="U1370" s="23"/>
      <c r="V1370" s="121" t="str">
        <f t="shared" ref="V1370" si="4879" xml:space="preserve">
IF(COUNTIFS(I1370:I1374,I1370,L1370:L1374,"=Mídia especializada")&gt;1,"Erro: há repetição de empresa de mídia especializada para o item sendo precificado - B09.01a05",
IF(COUNTIFS(I1370:I1374,I1371,L1370:L1374,"=Mídia especializada")&gt;1,"Erro: há repetição de empresa de mídia especializada para o item sendo precificado - B09.01a05",
IF(COUNTIFS(I1370:I1374,I1372,L1370:L1374,"=Mídia especializada")&gt;1,"Erro: há repetição de empresa de mídia especializada para o item sendo precificado - B09.01a05",
IF(COUNTIFS(I1370:I1374,I1373,L1370:L1374,"=Mídia especializada")&gt;1,"Erro: há repetição de empresa de mídia especializada para o item sendo precificado - B09.01a05",
IF(COUNTIFS(I1370:I1374,I1374,L1370:L1374,"=Mídia especializada")&gt;1,"Erro: há repetição de empresa de mídia especializada para o item sendo precificado - B09.01a05",
"***")))))</f>
        <v>***</v>
      </c>
      <c r="W1370" s="119" t="str">
        <f t="shared" ref="W1370" si="4880" xml:space="preserve">
IF(COUNTIFS(I1370:I1374,I1370,L1370:L1374,"=Orçamento de empresa")&gt;1,"Erro: há repetição de empresa de orçamento de empresa para o item sendo precificado - B10.01a05",
IF(COUNTIFS(I1370:I1374,I1371,L1370:L1374,"=Orçamento de empresa")&gt;1,"Erro: há repetição de empresa de orçamento de empresa para o item sendo precificado - B10.01a05",
IF(COUNTIFS(I1370:I1374,I1372,L1370:L1374,"=Orçamento de empresa")&gt;1,"Erro: há repetição de empresa de orçamento de empresa para o item sendo precificado - B10.01a05",
IF(COUNTIFS(I1370:I1374,I1373,L1370:L1374,"=Orçamento de empresa")&gt;1,"Erro: há repetição de empresa de orçamento de empresa para o item sendo precificado - B10.01a05",
IF(COUNTIFS(I1370:I1374,I1374,L1370:L1374,"=Orçamento de empresa")&gt;1,"Erro: há repetição de empresa de orçamento de empresa para o item sendo precificado - B10.01a05",
"***")))))</f>
        <v>***</v>
      </c>
      <c r="X1370" s="119" t="str">
        <f t="shared" ref="X1370" si="4881" xml:space="preserve">
IF(AND(I1370="Compras governamentais",K1370&lt;&gt;"",L1370="Orçamento de empresa"),"Erro: a fonte de preços informada é incompatível com compras governamentais - B11.01a05",
IF(AND(I1371="Compras governamentais",K1371&lt;&gt;"",L1371="Orçamento de empresa"),"Erro: a fonte de preços informada é incompatível com compras governamentais - B11.01a05",
IF(AND(I1372="Compras governamentais",K1372&lt;&gt;"",L1372="Orçamento de empresa"),"Erro: a fonte de preços informada é incompatível com compras governamentais - B11.01a05",
IF(AND(I1373="Compras governamentais",K1373&lt;&gt;"",L1373="Orçamento de empresa"),"Erro: a fonte de preços informada é incompatível com compras governamentais - B11.01a05",
IF(AND(I1374="Compras governamentais",K1374&lt;&gt;"",L1374="Orçamento de empresa"),"Erro: a fonte de preços informada é incompatível com compras governamentais - B11.01a05",
"***")))))</f>
        <v>***</v>
      </c>
      <c r="Y1370" s="119" t="str">
        <f t="shared" ref="Y1370" si="4882" xml:space="preserve">
IF(AND(I1370="Compras governamentais",K1370&lt;&gt;"",L1370="Mídia especializada"),"Erro: a fonte de preços informada é incompatível com compras governamentais - B12.01a05",
IF(AND(I1371="Compras governamentais",K1371&lt;&gt;"",L1371="Mídia especializada"),"Erro: a fonte de preços informada é incompatível com compras governamentais - B12.01a05",
IF(AND(I1372="Compras governamentais",K1372&lt;&gt;"",L1372="Mídia especializada"),"Erro: a fonte de preços informada é incompatível com compras governamentais - B12.01a05",
IF(AND(I1373="Compras governamentais",K1373&lt;&gt;"",L1373="Mídia especializada"),"Erro: a fonte de preços informada é incompatível com compras governamentais - B12.01a05",
IF(AND(I1374="Compras governamentais",K1374&lt;&gt;"",L1374="Mídia especializada"),"Erro: a fonte de preços informada é incompatível com compras governamentais - B12.01a05",
"***")))))</f>
        <v>***</v>
      </c>
      <c r="Z1370" s="119" t="str">
        <f t="shared" ref="Z1370" si="4883" xml:space="preserve">
IF(AND(I1371&lt;&gt;"",OR(I1370="")),"Erro: há linhas sendo puladas - B13.01a04",
IF(AND(I1372&lt;&gt;"",OR(I1370="",I1371="")),"Erro: há linhas sendo puladas - B13.01a04",
IF(AND(I1373&lt;&gt;"",OR(I1370="",I1371="",I1372="")),"Erro: há linhas sendo puladas - B13.01a04",
IF(AND(I1374&lt;&gt;"",OR(I1370="",I1371="",I1372="",I1373="")),"Erro: há linhas sendo puladas - B13.01a04",
"***"))))</f>
        <v>***</v>
      </c>
      <c r="AA1370" s="119" t="str">
        <f t="shared" ref="AA1370" si="4884" xml:space="preserve">
IF(AND(K1371&lt;&gt;"",OR(K1370="")),"Erro: há linhas sendo puladas - B14.01a05",
IF(AND(K1372&lt;&gt;"",OR(K1370="",K1371="")),"Erro: há linhas sendo puladas - B14.01a05",
IF(AND(K1373&lt;&gt;"",OR(K1370="",K1371="",K1372="")),"Erro: há linhas sendo puladas - B14.01a05",
IF(AND(K1374&lt;&gt;"",OR(K1370="",K1371="",K1372="",K1373="")),"Erro: há linhas sendo puladas - B14.01a05",
"***"))))</f>
        <v>***</v>
      </c>
      <c r="AB1370" s="119" t="str">
        <f t="shared" ref="AB1370" si="4885" xml:space="preserve">
IF(AND(L1371&lt;&gt;"",OR(L1370="")),"Erro: há linhas sendo puladas - B15.01a05",
IF(AND(L1372&lt;&gt;"",OR(L1370="",L1371="")),"Erro: há linhas sendo puladas - B15.01a05",
IF(AND(L1373&lt;&gt;"",OR(L1370="",L1371="",L1372="")),"Erro: há linhas sendo puladas - B15.01a05",
IF(AND(L1374&lt;&gt;"",OR(L1370="",L1371="",L1372="",L1373="")),"Erro: há linhas sendo puladas - B15.01a05",
"***"))))</f>
        <v>***</v>
      </c>
      <c r="AC1370" s="119" t="str">
        <f t="shared" ref="AC1370" si="4886" xml:space="preserve">
IF(AND(M1371&lt;&gt;"",OR(M1370="")),"Erro: há linhas sendo puladas - B16.01a05",
IF(AND(M1372&lt;&gt;"",OR(M1370="",M1371="")),"Erro: há linhas sendo puladas - B16.01a05",
IF(AND(M1373&lt;&gt;"",OR(M1370="",M1371="",M1372="")),"Erro: há linhas sendo puladas - B16.01a05",
IF(AND(M1374&lt;&gt;"",OR(M1370="",M1371="",M1372="",M1373="")),"Erro: há linhas sendo puladas - B16.01a05",
"***"))))</f>
        <v>***</v>
      </c>
      <c r="AD1370" s="131" t="str">
        <f t="shared" ref="AD1370" si="4887" xml:space="preserve">
IF(T1370&lt;&gt;"Preenchimento correto","",
IF(K1370="","",
IF(M1370="Não válido","",
K1370)))</f>
        <v/>
      </c>
    </row>
    <row r="1371" spans="1:30" ht="15" customHeight="1">
      <c r="A1371" s="226"/>
      <c r="B1371" s="216"/>
      <c r="C1371" s="217"/>
      <c r="D1371" s="218"/>
      <c r="E1371" s="219"/>
      <c r="F1371" s="220"/>
      <c r="G1371" s="221"/>
      <c r="H1371" s="35">
        <v>2</v>
      </c>
      <c r="I1371" s="172"/>
      <c r="J1371" s="36" t="str">
        <f xml:space="preserve">
IF(I1371="","",
VLOOKUP(I1371,'BD EMPRES'!$B$8:$C$507,2,FALSE))</f>
        <v/>
      </c>
      <c r="K1371" s="178"/>
      <c r="L1371" s="179"/>
      <c r="M1371" s="179"/>
      <c r="N1371" s="180"/>
      <c r="O1371" s="223"/>
      <c r="P1371" s="228"/>
      <c r="Q1371" s="230"/>
      <c r="R1371" s="232"/>
      <c r="S1371" s="234"/>
      <c r="T1371" s="236"/>
      <c r="U1371" s="23"/>
      <c r="V1371" s="122"/>
      <c r="W1371" s="118"/>
      <c r="X1371" s="118"/>
      <c r="Y1371" s="118"/>
      <c r="Z1371" s="118"/>
      <c r="AA1371" s="118"/>
      <c r="AB1371" s="118"/>
      <c r="AC1371" s="118"/>
      <c r="AD1371" s="132" t="str">
        <f t="shared" ref="AD1371" si="4888" xml:space="preserve">
IF(T1370&lt;&gt;"Preenchimento correto","",
IF(K1371="","",
IF(M1371="Não válido","",
K1371)))</f>
        <v/>
      </c>
    </row>
    <row r="1372" spans="1:30" ht="15" customHeight="1">
      <c r="A1372" s="226"/>
      <c r="B1372" s="216"/>
      <c r="C1372" s="217"/>
      <c r="D1372" s="218"/>
      <c r="E1372" s="219"/>
      <c r="F1372" s="220"/>
      <c r="G1372" s="221"/>
      <c r="H1372" s="35">
        <v>3</v>
      </c>
      <c r="I1372" s="172"/>
      <c r="J1372" s="36" t="str">
        <f xml:space="preserve">
IF(I1372="","",
VLOOKUP(I1372,'BD EMPRES'!$B$8:$C$507,2,FALSE))</f>
        <v/>
      </c>
      <c r="K1372" s="178"/>
      <c r="L1372" s="179"/>
      <c r="M1372" s="179"/>
      <c r="N1372" s="180"/>
      <c r="O1372" s="223"/>
      <c r="P1372" s="228"/>
      <c r="Q1372" s="230"/>
      <c r="R1372" s="232"/>
      <c r="S1372" s="234"/>
      <c r="T1372" s="236"/>
      <c r="U1372" s="23"/>
      <c r="V1372" s="122"/>
      <c r="W1372" s="118"/>
      <c r="X1372" s="118"/>
      <c r="Y1372" s="118"/>
      <c r="Z1372" s="118"/>
      <c r="AA1372" s="118"/>
      <c r="AB1372" s="118"/>
      <c r="AC1372" s="118"/>
      <c r="AD1372" s="132" t="str">
        <f t="shared" ref="AD1372" si="4889" xml:space="preserve">
IF(T1370&lt;&gt;"Preenchimento correto","",
IF(K1372="","",
IF(M1372="Não válido","",
K1372)))</f>
        <v/>
      </c>
    </row>
    <row r="1373" spans="1:30" ht="15" customHeight="1">
      <c r="A1373" s="226"/>
      <c r="B1373" s="216"/>
      <c r="C1373" s="217"/>
      <c r="D1373" s="218"/>
      <c r="E1373" s="219"/>
      <c r="F1373" s="220"/>
      <c r="G1373" s="221"/>
      <c r="H1373" s="35">
        <v>4</v>
      </c>
      <c r="I1373" s="172"/>
      <c r="J1373" s="36" t="str">
        <f xml:space="preserve">
IF(I1373="","",
VLOOKUP(I1373,'BD EMPRES'!$B$8:$C$507,2,FALSE))</f>
        <v/>
      </c>
      <c r="K1373" s="178"/>
      <c r="L1373" s="179"/>
      <c r="M1373" s="179"/>
      <c r="N1373" s="180"/>
      <c r="O1373" s="223"/>
      <c r="P1373" s="228"/>
      <c r="Q1373" s="230"/>
      <c r="R1373" s="232"/>
      <c r="S1373" s="234"/>
      <c r="T1373" s="236"/>
      <c r="U1373" s="23"/>
      <c r="V1373" s="122"/>
      <c r="W1373" s="118"/>
      <c r="X1373" s="118"/>
      <c r="Y1373" s="118"/>
      <c r="Z1373" s="118"/>
      <c r="AA1373" s="118"/>
      <c r="AB1373" s="118"/>
      <c r="AC1373" s="118"/>
      <c r="AD1373" s="132" t="str">
        <f t="shared" ref="AD1373" si="4890" xml:space="preserve">
IF(T1370&lt;&gt;"Preenchimento correto","",
IF(K1373="","",
IF(M1373="Não válido","",
K1373)))</f>
        <v/>
      </c>
    </row>
    <row r="1374" spans="1:30" ht="15" customHeight="1">
      <c r="A1374" s="227"/>
      <c r="B1374" s="216"/>
      <c r="C1374" s="217"/>
      <c r="D1374" s="218"/>
      <c r="E1374" s="219"/>
      <c r="F1374" s="220"/>
      <c r="G1374" s="221"/>
      <c r="H1374" s="49">
        <v>5</v>
      </c>
      <c r="I1374" s="172"/>
      <c r="J1374" s="50" t="str">
        <f xml:space="preserve">
IF(I1374="","",
VLOOKUP(I1374,'BD EMPRES'!$B$8:$C$507,2,FALSE))</f>
        <v/>
      </c>
      <c r="K1374" s="184"/>
      <c r="L1374" s="185"/>
      <c r="M1374" s="181"/>
      <c r="N1374" s="182"/>
      <c r="O1374" s="224"/>
      <c r="P1374" s="229"/>
      <c r="Q1374" s="231"/>
      <c r="R1374" s="233"/>
      <c r="S1374" s="235"/>
      <c r="T1374" s="236"/>
      <c r="U1374" s="23"/>
      <c r="V1374" s="133"/>
      <c r="W1374" s="134"/>
      <c r="X1374" s="134"/>
      <c r="Y1374" s="134"/>
      <c r="Z1374" s="134"/>
      <c r="AA1374" s="134"/>
      <c r="AB1374" s="134"/>
      <c r="AC1374" s="134"/>
      <c r="AD1374" s="135" t="str">
        <f t="shared" ref="AD1374" si="4891" xml:space="preserve">
IF(T1370&gt;"Preenchimento correto","",
IF(K1374="","",
IF(M1374="Não válido","",
K1374)))</f>
        <v/>
      </c>
    </row>
    <row r="1375" spans="1:30" ht="15" customHeight="1">
      <c r="A1375" s="237"/>
      <c r="B1375" s="216" t="str">
        <f>IF(OR('BD ITEM'!$Q285&lt;&gt;"Preenchimento correto"),"",'BD ITEM'!B285)</f>
        <v/>
      </c>
      <c r="C1375" s="217" t="str">
        <f>IF(OR('BD ITEM'!$Q285&lt;&gt;"Preenchimento correto"),"",'BD ITEM'!C285)</f>
        <v/>
      </c>
      <c r="D1375" s="218" t="str">
        <f>IF(OR('BD ITEM'!$Q285&lt;&gt;"Preenchimento correto"),"",'BD ITEM'!D285)</f>
        <v/>
      </c>
      <c r="E1375" s="219" t="str">
        <f>IF(OR('BD ITEM'!$Q285&lt;&gt;"Preenchimento correto"),"",'BD ITEM'!J285)</f>
        <v/>
      </c>
      <c r="F1375" s="220" t="str">
        <f>IF(OR('BD ITEM'!$Q285&lt;&gt;"Preenchimento correto"),"",'BD ITEM'!K285)</f>
        <v/>
      </c>
      <c r="G1375" s="221" t="str">
        <f>IF(OR('BD ITEM'!$Q285&lt;&gt;"Preenchimento correto"),"",'BD ITEM'!L285)</f>
        <v/>
      </c>
      <c r="H1375" s="39">
        <v>1</v>
      </c>
      <c r="I1375" s="173"/>
      <c r="J1375" s="34" t="str">
        <f xml:space="preserve">
IF(I1375="","",
VLOOKUP(I1375,'BD EMPRES'!$B$8:$C$507,2,FALSE))</f>
        <v/>
      </c>
      <c r="K1375" s="175"/>
      <c r="L1375" s="176"/>
      <c r="M1375" s="176"/>
      <c r="N1375" s="177"/>
      <c r="O1375" s="222"/>
      <c r="P1375" s="228" t="str">
        <f t="shared" ref="P1375" si="4892" xml:space="preserve">
IF(AND(K1375="",K1376="",K1377="",K1378="",K1379=""),"",
COUNTIFS(K1375:K1379,"&lt;&gt;""",M1375:M1379,"=Válido"))</f>
        <v/>
      </c>
      <c r="Q1375" s="230" t="str">
        <f t="shared" ref="Q1375" si="4893" xml:space="preserve">
IF(T1375&lt;&gt;"Preenchimento correto","",
IF(P1375=1,0,
IF(P1375=0,"",
IF(P1375="","",
ROUND(_xlfn.STDEV.S(AD1375:AD1379)/AVERAGE(AD1375:AD1379),4)))))</f>
        <v/>
      </c>
      <c r="R1375" s="232" t="str">
        <f t="shared" ref="R1375" si="4894" xml:space="preserve">
IF(T1375&lt;&gt;"Preenchimento correto","",
IF(P1375="","",
IF(P1375=0,"",
IF(O1375="","",
IF(O1375="Menor valor",MIN(AD1375:AD1379),
IF(AND(O1375="Tend. central",Q1375&lt;=0.25),ROUND(AVERAGE(AD1375:AD1379),2),
IF(AND(O1375="Tend. central",Q1375&gt;0.25),ROUND(MEDIAN(AD1375:AD1379),2))))))))</f>
        <v/>
      </c>
      <c r="S1375" s="234" t="str">
        <f t="shared" ref="S1375" si="4895" xml:space="preserve">
IF(T1375&lt;&gt;"Preenchimento correto","",
IF(O1375="","",
IF(P1375="","",
IF(P1375=0,"",
IF(OR(G1375="",R1375=""),"",
G1375*R1375)))))</f>
        <v/>
      </c>
      <c r="T1375" s="236" t="str">
        <f t="shared" ref="T1375" si="4896" xml:space="preserve">
IF(AND(A1375="",B1375="",I1375="",I1376="",I1377="",I1378="",I1379="",K1375="",K1376="",K1377="",K1378="",K1379="",L1375="",L1376="",L1377="",L1378="",L1379="",M1375="",M1376="",M1377="",M1378="",M1379="",O1375=""),"",
IF(A1375="","Preenchimento incompleto: falta informar o ID SEC - B01.01",
IF(AND(A1375&lt;&gt;"",B1375&lt;&gt;"",I1375="",I1376="",I1377="",I1378="",I1379="",K1375="",K1376="",K1377="",K1378="",K1379="",L1375="",L1376="",L1377="",L1378="",L1379="",M1375="",M1376="",M1377="",M1378="",M1379="",O1375=""),"Preenchimento incompleto: item sem nenhuma informação de empresa e preço e fonte de preço e validade do orçamento e modalidade de cálculo - B02.01",
IF(AND(B1375="",OR(I1375&lt;&gt;"",I1376&lt;&gt;"",I1377&lt;&gt;"",I1378&lt;&gt;"",I1379&lt;&gt;"",K1375&lt;&gt;"",K1376&lt;&gt;"",K1377&lt;&gt;"",K1378&lt;&gt;"",K1379&lt;&gt;"",L1375&lt;&gt;"",L1376&lt;&gt;"",L1377&lt;&gt;"",L1378&lt;&gt;"",L1379&lt;&gt;"",M1375&lt;&gt;"",M1376&lt;&gt;"",M1377&lt;&gt;"",M1378&lt;&gt;"",M1379&lt;&gt;"",O1375&lt;&gt;"")),"Erro: há empresa(s) e/ou preço(s) e/ou fonte(s) de preço e/ou validade(s) do orçamento e/ou modalidade de cálculo informados para item inexistente - B03.01",
IF(AND(I1375&lt;&gt;"",OR(K1375="",L1375="",M1375="",O1375="")),"Preenchimento incompleto: empresa sem preço e(ou) fonte de preço e(ou) validade do orçamento e(ou) modalidade de cálculo associados - B04.01",
IF(AND(I1376&lt;&gt;"",OR(K1376="",L1376="",M1376="",O1375="")),"Preenchimento incompleto: empresa sem preço e(ou) fonte de preço e(ou) validade do orçamento e(ou) modalidade de cálculo associados - B04.02",
IF(AND(I1377&lt;&gt;"",OR(K1377="",L1377="",M1377="",O1375="")),"Preenchimento incompleto: empresa sem preço e(ou) fonte de preço e(ou) validade do orçamento e(ou) modalidade de cálculo associados - B04.03",
IF(AND(I1378&lt;&gt;"",OR(K1378="",L1378="",M1378="",O1375="")),"Preenchimento incompleto: empresa sem preço e(ou) fonte de preço e(ou) validade do orçamento e(ou) modalidade de cálculo associados - B04.04",
IF(AND(I1379&lt;&gt;"",OR(K1379="",L1379="",M1379="",O1375="")),"Preenchimento incompleto: empresa sem preço e(ou) fonte de preço e(ou) validade do orçamento e(ou) modalidade de cálculo associados - B04.05",
IF(AND(K1375&lt;&gt;"",OR(I1375="",L1375="",M1375="",O1375="")),"Preenchimento incompleto: preço sem empresa e(ou) fonte do preço associados e(ou) validade do orçamento e(ou) modalidade de cálculo associados - B05.01",
IF(AND(K1376&lt;&gt;"",OR(I1376="",L1376="",M1376="",O1375="")),"Preenchimento incompleto: preço sem empresa e(ou) fonte do preço associados e(ou) validade do orçamento e(ou) modalidade de cálculo associados - B05.02",
IF(AND(K1377&lt;&gt;"",OR(I1377="",L1377="",M1377="",O1375="")),"Preenchimento incompleto: preço sem empresa e(ou) fonte do preço associados e(ou) validade do orçamento e(ou) modalidade de cálculo associados - B05.03",
IF(AND(K1378&lt;&gt;"",OR(I1378="",L1378="",M1378="",O1375="")),"Preenchimento incompleto: preço sem empresa e(ou) fonte do preço associados e(ou) validade do orçamento e(ou) modalidade de cálculo associados - B05.04",
IF(AND(K1379&lt;&gt;"",OR(I1379="",L1379="",M1379="",O1375="")),"Preenchimento incompleto: preço sem empresa e(ou) fonte do preço associados e(ou) validade do orçamento e(ou) modalidade de cálculo associados - B05.05",
IF(AND(L1375&lt;&gt;"",OR(K1375="",I1375="",M1375="",O1375="")),"Preenchimento incompleto: fonte do preço sem empresa e(ou) preço associados e(ou) validade do orçamento e(ou) modalidade de cálculo associados - B06.01",
IF(AND(L1376&lt;&gt;"",OR(K1376="",I1376="",M1376="",O1375="")),"Preenchimento incompleto: fonte do preço sem empresa e(ou) preço associados e(ou) validade do orçamento e(ou) modalidade de cálculo associados - B06.02",
IF(AND(L1377&lt;&gt;"",OR(K1377="",I1377="",M1377="",O1375="")),"Preenchimento incompleto: fonte do preço sem empresa e(ou) preço associados e(ou) validade do orçamento e(ou) modalidade de cálculo associados - B06.03",
IF(AND(L1378&lt;&gt;"",OR(K1378="",I1378="",M1378="",O1375="")),"Preenchimento incompleto: fonte do preço sem empresa e(ou) preço associados e(ou) validade do orçamento e(ou) modalidade de cálculo associados - B06.04",
IF(AND(L1379&lt;&gt;"",OR(K1379="",I1379="",M1379="",O1375="")),"Preenchimento incompleto: fonte do preço sem empresa e(ou) preço associados e(ou) validade do orçamento e(ou) modalidade de cálculo associados - B06.05",
IF(AND(M1375&lt;&gt;"",OR(K1375="",I1375="",L1375="",O1375="")),"Preenchimento incompleto: validade do orçamento sem empresa e(ou) preço associados e(ou) fonte do preço e(ou) modalidade de cálculo associados - B07.01",
IF(AND(M1376&lt;&gt;"",OR(K1376="",I1376="",L1376="",O1375="")),"Preenchimento incompleto: validade do orçamento sem empresa e(ou) preço associados e(ou) fonte do preço e(ou) modalidade de cálculo associados - B07.02",
IF(AND(M1377&lt;&gt;"",OR(K1377="",I1377="",L1377="",O1375="")),"Preenchimento incompleto: validade do orçamento sem empresa e(ou) preço associados e(ou) fonte do preço e(ou) modalidade de cálculo associados - B07.03",
IF(AND(M1378&lt;&gt;"",OR(K1378="",I1378="",L1378="",O1375="")),"Preenchimento incompleto: validade do orçamento sem empresa e(ou) preço associados e(ou) fonte do preço e(ou) modalidade de cálculo associados - B07.04",
IF(AND(M1379&lt;&gt;"",OR(K1379="",I1379="",L1379="",O1375="")),"Preenchimento incompleto: validade do orçamento sem empresa e(ou) preço associados e(ou) fonte do preço e(ou) modalidade de cálculo associados - B07.05",
IF(O1375="","Preenchimento incompleto: modalidade de cálculo não informada - B08.01",
IF(V1375="Erro: há repetição de empresa de mídia especializada para o item sendo precificado - B09.01a05","Erro: há repetição de empresa de mídia especializada para o item sendo precificado - B09.01a05",
IF(W1375="Erro: há repetição de empresa de orçamento de empresa para o item sendo precificado - B10.01a05","Erro: há repetição de empresa de orçamento de empresa para o item sendo precificado - B10.01a05",
IF(X1375="Erro: a fonte de preços informada é incompatível com compras governamentais - B11.01a05","Erro: a fonte de preços informada é incompatível com compras governamentais - B11.01a05",
IF(Y1375="Erro: a fonte de preços informada é incompatível com compras governamentais - B12.01a05","Erro: a fonte de preços informada é incompatível com compras governamentais - B12.01a05",
IF(Z1375="Erro: há linhas sendo puladas - B13.01a04","Erro: há linhas sendo puladas - B13.01a04",
IF(AA1375="Erro: há linhas sendo puladas - B14.01a05","Erro: há linhas sendo puladas - B14.01a05",
IF(AB1375="Erro: há linhas sendo puladas - B15.01a05","Erro: há linhas sendo puladas - B15.01a05",
IF(AC1375="Erro: há linhas sendo puladas - B16.01a05","Erro: há linhas sendo puladas - B16.01a05",
IF(AND(P1375&lt;&gt;"",P1375=0),"Preenchimento incompleto: número de propostas válidas igual a zero - B17.01",
"Preenchimento correto"))))))))))))))))))))))))))))))))))</f>
        <v/>
      </c>
      <c r="U1375" s="23"/>
      <c r="V1375" s="121" t="str">
        <f t="shared" ref="V1375" si="4897" xml:space="preserve">
IF(COUNTIFS(I1375:I1379,I1375,L1375:L1379,"=Mídia especializada")&gt;1,"Erro: há repetição de empresa de mídia especializada para o item sendo precificado - B09.01a05",
IF(COUNTIFS(I1375:I1379,I1376,L1375:L1379,"=Mídia especializada")&gt;1,"Erro: há repetição de empresa de mídia especializada para o item sendo precificado - B09.01a05",
IF(COUNTIFS(I1375:I1379,I1377,L1375:L1379,"=Mídia especializada")&gt;1,"Erro: há repetição de empresa de mídia especializada para o item sendo precificado - B09.01a05",
IF(COUNTIFS(I1375:I1379,I1378,L1375:L1379,"=Mídia especializada")&gt;1,"Erro: há repetição de empresa de mídia especializada para o item sendo precificado - B09.01a05",
IF(COUNTIFS(I1375:I1379,I1379,L1375:L1379,"=Mídia especializada")&gt;1,"Erro: há repetição de empresa de mídia especializada para o item sendo precificado - B09.01a05",
"***")))))</f>
        <v>***</v>
      </c>
      <c r="W1375" s="119" t="str">
        <f t="shared" ref="W1375" si="4898" xml:space="preserve">
IF(COUNTIFS(I1375:I1379,I1375,L1375:L1379,"=Orçamento de empresa")&gt;1,"Erro: há repetição de empresa de orçamento de empresa para o item sendo precificado - B10.01a05",
IF(COUNTIFS(I1375:I1379,I1376,L1375:L1379,"=Orçamento de empresa")&gt;1,"Erro: há repetição de empresa de orçamento de empresa para o item sendo precificado - B10.01a05",
IF(COUNTIFS(I1375:I1379,I1377,L1375:L1379,"=Orçamento de empresa")&gt;1,"Erro: há repetição de empresa de orçamento de empresa para o item sendo precificado - B10.01a05",
IF(COUNTIFS(I1375:I1379,I1378,L1375:L1379,"=Orçamento de empresa")&gt;1,"Erro: há repetição de empresa de orçamento de empresa para o item sendo precificado - B10.01a05",
IF(COUNTIFS(I1375:I1379,I1379,L1375:L1379,"=Orçamento de empresa")&gt;1,"Erro: há repetição de empresa de orçamento de empresa para o item sendo precificado - B10.01a05",
"***")))))</f>
        <v>***</v>
      </c>
      <c r="X1375" s="119" t="str">
        <f t="shared" ref="X1375" si="4899" xml:space="preserve">
IF(AND(I1375="Compras governamentais",K1375&lt;&gt;"",L1375="Orçamento de empresa"),"Erro: a fonte de preços informada é incompatível com compras governamentais - B11.01a05",
IF(AND(I1376="Compras governamentais",K1376&lt;&gt;"",L1376="Orçamento de empresa"),"Erro: a fonte de preços informada é incompatível com compras governamentais - B11.01a05",
IF(AND(I1377="Compras governamentais",K1377&lt;&gt;"",L1377="Orçamento de empresa"),"Erro: a fonte de preços informada é incompatível com compras governamentais - B11.01a05",
IF(AND(I1378="Compras governamentais",K1378&lt;&gt;"",L1378="Orçamento de empresa"),"Erro: a fonte de preços informada é incompatível com compras governamentais - B11.01a05",
IF(AND(I1379="Compras governamentais",K1379&lt;&gt;"",L1379="Orçamento de empresa"),"Erro: a fonte de preços informada é incompatível com compras governamentais - B11.01a05",
"***")))))</f>
        <v>***</v>
      </c>
      <c r="Y1375" s="119" t="str">
        <f t="shared" ref="Y1375" si="4900" xml:space="preserve">
IF(AND(I1375="Compras governamentais",K1375&lt;&gt;"",L1375="Mídia especializada"),"Erro: a fonte de preços informada é incompatível com compras governamentais - B12.01a05",
IF(AND(I1376="Compras governamentais",K1376&lt;&gt;"",L1376="Mídia especializada"),"Erro: a fonte de preços informada é incompatível com compras governamentais - B12.01a05",
IF(AND(I1377="Compras governamentais",K1377&lt;&gt;"",L1377="Mídia especializada"),"Erro: a fonte de preços informada é incompatível com compras governamentais - B12.01a05",
IF(AND(I1378="Compras governamentais",K1378&lt;&gt;"",L1378="Mídia especializada"),"Erro: a fonte de preços informada é incompatível com compras governamentais - B12.01a05",
IF(AND(I1379="Compras governamentais",K1379&lt;&gt;"",L1379="Mídia especializada"),"Erro: a fonte de preços informada é incompatível com compras governamentais - B12.01a05",
"***")))))</f>
        <v>***</v>
      </c>
      <c r="Z1375" s="119" t="str">
        <f t="shared" ref="Z1375" si="4901" xml:space="preserve">
IF(AND(I1376&lt;&gt;"",OR(I1375="")),"Erro: há linhas sendo puladas - B13.01a04",
IF(AND(I1377&lt;&gt;"",OR(I1375="",I1376="")),"Erro: há linhas sendo puladas - B13.01a04",
IF(AND(I1378&lt;&gt;"",OR(I1375="",I1376="",I1377="")),"Erro: há linhas sendo puladas - B13.01a04",
IF(AND(I1379&lt;&gt;"",OR(I1375="",I1376="",I1377="",I1378="")),"Erro: há linhas sendo puladas - B13.01a04",
"***"))))</f>
        <v>***</v>
      </c>
      <c r="AA1375" s="119" t="str">
        <f t="shared" ref="AA1375" si="4902" xml:space="preserve">
IF(AND(K1376&lt;&gt;"",OR(K1375="")),"Erro: há linhas sendo puladas - B14.01a05",
IF(AND(K1377&lt;&gt;"",OR(K1375="",K1376="")),"Erro: há linhas sendo puladas - B14.01a05",
IF(AND(K1378&lt;&gt;"",OR(K1375="",K1376="",K1377="")),"Erro: há linhas sendo puladas - B14.01a05",
IF(AND(K1379&lt;&gt;"",OR(K1375="",K1376="",K1377="",K1378="")),"Erro: há linhas sendo puladas - B14.01a05",
"***"))))</f>
        <v>***</v>
      </c>
      <c r="AB1375" s="119" t="str">
        <f t="shared" ref="AB1375" si="4903" xml:space="preserve">
IF(AND(L1376&lt;&gt;"",OR(L1375="")),"Erro: há linhas sendo puladas - B15.01a05",
IF(AND(L1377&lt;&gt;"",OR(L1375="",L1376="")),"Erro: há linhas sendo puladas - B15.01a05",
IF(AND(L1378&lt;&gt;"",OR(L1375="",L1376="",L1377="")),"Erro: há linhas sendo puladas - B15.01a05",
IF(AND(L1379&lt;&gt;"",OR(L1375="",L1376="",L1377="",L1378="")),"Erro: há linhas sendo puladas - B15.01a05",
"***"))))</f>
        <v>***</v>
      </c>
      <c r="AC1375" s="119" t="str">
        <f t="shared" ref="AC1375" si="4904" xml:space="preserve">
IF(AND(M1376&lt;&gt;"",OR(M1375="")),"Erro: há linhas sendo puladas - B16.01a05",
IF(AND(M1377&lt;&gt;"",OR(M1375="",M1376="")),"Erro: há linhas sendo puladas - B16.01a05",
IF(AND(M1378&lt;&gt;"",OR(M1375="",M1376="",M1377="")),"Erro: há linhas sendo puladas - B16.01a05",
IF(AND(M1379&lt;&gt;"",OR(M1375="",M1376="",M1377="",M1378="")),"Erro: há linhas sendo puladas - B16.01a05",
"***"))))</f>
        <v>***</v>
      </c>
      <c r="AD1375" s="131" t="str">
        <f t="shared" ref="AD1375" si="4905" xml:space="preserve">
IF(T1375&lt;&gt;"Preenchimento correto","",
IF(K1375="","",
IF(M1375="Não válido","",
K1375)))</f>
        <v/>
      </c>
    </row>
    <row r="1376" spans="1:30" ht="15" customHeight="1">
      <c r="A1376" s="226"/>
      <c r="B1376" s="216"/>
      <c r="C1376" s="217"/>
      <c r="D1376" s="218"/>
      <c r="E1376" s="219"/>
      <c r="F1376" s="220"/>
      <c r="G1376" s="221"/>
      <c r="H1376" s="35">
        <v>2</v>
      </c>
      <c r="I1376" s="172"/>
      <c r="J1376" s="36" t="str">
        <f xml:space="preserve">
IF(I1376="","",
VLOOKUP(I1376,'BD EMPRES'!$B$8:$C$507,2,FALSE))</f>
        <v/>
      </c>
      <c r="K1376" s="178"/>
      <c r="L1376" s="179"/>
      <c r="M1376" s="179"/>
      <c r="N1376" s="180"/>
      <c r="O1376" s="223"/>
      <c r="P1376" s="228"/>
      <c r="Q1376" s="230"/>
      <c r="R1376" s="232"/>
      <c r="S1376" s="234"/>
      <c r="T1376" s="236"/>
      <c r="U1376" s="23"/>
      <c r="V1376" s="122"/>
      <c r="W1376" s="118"/>
      <c r="X1376" s="118"/>
      <c r="Y1376" s="118"/>
      <c r="Z1376" s="118"/>
      <c r="AA1376" s="118"/>
      <c r="AB1376" s="118"/>
      <c r="AC1376" s="118"/>
      <c r="AD1376" s="132" t="str">
        <f t="shared" ref="AD1376" si="4906" xml:space="preserve">
IF(T1375&lt;&gt;"Preenchimento correto","",
IF(K1376="","",
IF(M1376="Não válido","",
K1376)))</f>
        <v/>
      </c>
    </row>
    <row r="1377" spans="1:30" ht="15" customHeight="1">
      <c r="A1377" s="226"/>
      <c r="B1377" s="216"/>
      <c r="C1377" s="217"/>
      <c r="D1377" s="218"/>
      <c r="E1377" s="219"/>
      <c r="F1377" s="220"/>
      <c r="G1377" s="221"/>
      <c r="H1377" s="35">
        <v>3</v>
      </c>
      <c r="I1377" s="172"/>
      <c r="J1377" s="36" t="str">
        <f xml:space="preserve">
IF(I1377="","",
VLOOKUP(I1377,'BD EMPRES'!$B$8:$C$507,2,FALSE))</f>
        <v/>
      </c>
      <c r="K1377" s="178"/>
      <c r="L1377" s="179"/>
      <c r="M1377" s="179"/>
      <c r="N1377" s="180"/>
      <c r="O1377" s="223"/>
      <c r="P1377" s="228"/>
      <c r="Q1377" s="230"/>
      <c r="R1377" s="232"/>
      <c r="S1377" s="234"/>
      <c r="T1377" s="236"/>
      <c r="U1377" s="23"/>
      <c r="V1377" s="122"/>
      <c r="W1377" s="118"/>
      <c r="X1377" s="118"/>
      <c r="Y1377" s="118"/>
      <c r="Z1377" s="118"/>
      <c r="AA1377" s="118"/>
      <c r="AB1377" s="118"/>
      <c r="AC1377" s="118"/>
      <c r="AD1377" s="132" t="str">
        <f t="shared" ref="AD1377" si="4907" xml:space="preserve">
IF(T1375&lt;&gt;"Preenchimento correto","",
IF(K1377="","",
IF(M1377="Não válido","",
K1377)))</f>
        <v/>
      </c>
    </row>
    <row r="1378" spans="1:30" ht="15" customHeight="1">
      <c r="A1378" s="226"/>
      <c r="B1378" s="216"/>
      <c r="C1378" s="217"/>
      <c r="D1378" s="218"/>
      <c r="E1378" s="219"/>
      <c r="F1378" s="220"/>
      <c r="G1378" s="221"/>
      <c r="H1378" s="35">
        <v>4</v>
      </c>
      <c r="I1378" s="172"/>
      <c r="J1378" s="36" t="str">
        <f xml:space="preserve">
IF(I1378="","",
VLOOKUP(I1378,'BD EMPRES'!$B$8:$C$507,2,FALSE))</f>
        <v/>
      </c>
      <c r="K1378" s="178"/>
      <c r="L1378" s="179"/>
      <c r="M1378" s="179"/>
      <c r="N1378" s="180"/>
      <c r="O1378" s="223"/>
      <c r="P1378" s="228"/>
      <c r="Q1378" s="230"/>
      <c r="R1378" s="232"/>
      <c r="S1378" s="234"/>
      <c r="T1378" s="236"/>
      <c r="U1378" s="23"/>
      <c r="V1378" s="122"/>
      <c r="W1378" s="118"/>
      <c r="X1378" s="118"/>
      <c r="Y1378" s="118"/>
      <c r="Z1378" s="118"/>
      <c r="AA1378" s="118"/>
      <c r="AB1378" s="118"/>
      <c r="AC1378" s="118"/>
      <c r="AD1378" s="132" t="str">
        <f t="shared" ref="AD1378" si="4908" xml:space="preserve">
IF(T1375&lt;&gt;"Preenchimento correto","",
IF(K1378="","",
IF(M1378="Não válido","",
K1378)))</f>
        <v/>
      </c>
    </row>
    <row r="1379" spans="1:30" ht="15" customHeight="1">
      <c r="A1379" s="238"/>
      <c r="B1379" s="216"/>
      <c r="C1379" s="217"/>
      <c r="D1379" s="218"/>
      <c r="E1379" s="219"/>
      <c r="F1379" s="220"/>
      <c r="G1379" s="221"/>
      <c r="H1379" s="49">
        <v>5</v>
      </c>
      <c r="I1379" s="172"/>
      <c r="J1379" s="50" t="str">
        <f xml:space="preserve">
IF(I1379="","",
VLOOKUP(I1379,'BD EMPRES'!$B$8:$C$507,2,FALSE))</f>
        <v/>
      </c>
      <c r="K1379" s="184"/>
      <c r="L1379" s="185"/>
      <c r="M1379" s="181"/>
      <c r="N1379" s="182"/>
      <c r="O1379" s="224"/>
      <c r="P1379" s="229"/>
      <c r="Q1379" s="231"/>
      <c r="R1379" s="233"/>
      <c r="S1379" s="235"/>
      <c r="T1379" s="236"/>
      <c r="U1379" s="23"/>
      <c r="V1379" s="133"/>
      <c r="W1379" s="134"/>
      <c r="X1379" s="134"/>
      <c r="Y1379" s="134"/>
      <c r="Z1379" s="134"/>
      <c r="AA1379" s="134"/>
      <c r="AB1379" s="134"/>
      <c r="AC1379" s="134"/>
      <c r="AD1379" s="135" t="str">
        <f t="shared" ref="AD1379" si="4909" xml:space="preserve">
IF(T1375&gt;"Preenchimento correto","",
IF(K1379="","",
IF(M1379="Não válido","",
K1379)))</f>
        <v/>
      </c>
    </row>
    <row r="1380" spans="1:30" ht="15" customHeight="1">
      <c r="A1380" s="225"/>
      <c r="B1380" s="216" t="str">
        <f>IF(OR('BD ITEM'!$Q286&lt;&gt;"Preenchimento correto"),"",'BD ITEM'!B286)</f>
        <v/>
      </c>
      <c r="C1380" s="217" t="str">
        <f>IF(OR('BD ITEM'!$Q286&lt;&gt;"Preenchimento correto"),"",'BD ITEM'!C286)</f>
        <v/>
      </c>
      <c r="D1380" s="218" t="str">
        <f>IF(OR('BD ITEM'!$Q286&lt;&gt;"Preenchimento correto"),"",'BD ITEM'!D286)</f>
        <v/>
      </c>
      <c r="E1380" s="219" t="str">
        <f>IF(OR('BD ITEM'!$Q286&lt;&gt;"Preenchimento correto"),"",'BD ITEM'!J286)</f>
        <v/>
      </c>
      <c r="F1380" s="220" t="str">
        <f>IF(OR('BD ITEM'!$Q286&lt;&gt;"Preenchimento correto"),"",'BD ITEM'!K286)</f>
        <v/>
      </c>
      <c r="G1380" s="221" t="str">
        <f>IF(OR('BD ITEM'!$Q286&lt;&gt;"Preenchimento correto"),"",'BD ITEM'!L286)</f>
        <v/>
      </c>
      <c r="H1380" s="39">
        <v>1</v>
      </c>
      <c r="I1380" s="173"/>
      <c r="J1380" s="34" t="str">
        <f xml:space="preserve">
IF(I1380="","",
VLOOKUP(I1380,'BD EMPRES'!$B$8:$C$507,2,FALSE))</f>
        <v/>
      </c>
      <c r="K1380" s="175"/>
      <c r="L1380" s="176"/>
      <c r="M1380" s="176"/>
      <c r="N1380" s="177"/>
      <c r="O1380" s="222"/>
      <c r="P1380" s="228" t="str">
        <f t="shared" ref="P1380" si="4910" xml:space="preserve">
IF(AND(K1380="",K1381="",K1382="",K1383="",K1384=""),"",
COUNTIFS(K1380:K1384,"&lt;&gt;""",M1380:M1384,"=Válido"))</f>
        <v/>
      </c>
      <c r="Q1380" s="230" t="str">
        <f t="shared" ref="Q1380" si="4911" xml:space="preserve">
IF(T1380&lt;&gt;"Preenchimento correto","",
IF(P1380=1,0,
IF(P1380=0,"",
IF(P1380="","",
ROUND(_xlfn.STDEV.S(AD1380:AD1384)/AVERAGE(AD1380:AD1384),4)))))</f>
        <v/>
      </c>
      <c r="R1380" s="232" t="str">
        <f t="shared" ref="R1380" si="4912" xml:space="preserve">
IF(T1380&lt;&gt;"Preenchimento correto","",
IF(P1380="","",
IF(P1380=0,"",
IF(O1380="","",
IF(O1380="Menor valor",MIN(AD1380:AD1384),
IF(AND(O1380="Tend. central",Q1380&lt;=0.25),ROUND(AVERAGE(AD1380:AD1384),2),
IF(AND(O1380="Tend. central",Q1380&gt;0.25),ROUND(MEDIAN(AD1380:AD1384),2))))))))</f>
        <v/>
      </c>
      <c r="S1380" s="234" t="str">
        <f t="shared" ref="S1380" si="4913" xml:space="preserve">
IF(T1380&lt;&gt;"Preenchimento correto","",
IF(O1380="","",
IF(P1380="","",
IF(P1380=0,"",
IF(OR(G1380="",R1380=""),"",
G1380*R1380)))))</f>
        <v/>
      </c>
      <c r="T1380" s="236" t="str">
        <f t="shared" ref="T1380" si="4914" xml:space="preserve">
IF(AND(A1380="",B1380="",I1380="",I1381="",I1382="",I1383="",I1384="",K1380="",K1381="",K1382="",K1383="",K1384="",L1380="",L1381="",L1382="",L1383="",L1384="",M1380="",M1381="",M1382="",M1383="",M1384="",O1380=""),"",
IF(A1380="","Preenchimento incompleto: falta informar o ID SEC - B01.01",
IF(AND(A1380&lt;&gt;"",B1380&lt;&gt;"",I1380="",I1381="",I1382="",I1383="",I1384="",K1380="",K1381="",K1382="",K1383="",K1384="",L1380="",L1381="",L1382="",L1383="",L1384="",M1380="",M1381="",M1382="",M1383="",M1384="",O1380=""),"Preenchimento incompleto: item sem nenhuma informação de empresa e preço e fonte de preço e validade do orçamento e modalidade de cálculo - B02.01",
IF(AND(B1380="",OR(I1380&lt;&gt;"",I1381&lt;&gt;"",I1382&lt;&gt;"",I1383&lt;&gt;"",I1384&lt;&gt;"",K1380&lt;&gt;"",K1381&lt;&gt;"",K1382&lt;&gt;"",K1383&lt;&gt;"",K1384&lt;&gt;"",L1380&lt;&gt;"",L1381&lt;&gt;"",L1382&lt;&gt;"",L1383&lt;&gt;"",L1384&lt;&gt;"",M1380&lt;&gt;"",M1381&lt;&gt;"",M1382&lt;&gt;"",M1383&lt;&gt;"",M1384&lt;&gt;"",O1380&lt;&gt;"")),"Erro: há empresa(s) e/ou preço(s) e/ou fonte(s) de preço e/ou validade(s) do orçamento e/ou modalidade de cálculo informados para item inexistente - B03.01",
IF(AND(I1380&lt;&gt;"",OR(K1380="",L1380="",M1380="",O1380="")),"Preenchimento incompleto: empresa sem preço e(ou) fonte de preço e(ou) validade do orçamento e(ou) modalidade de cálculo associados - B04.01",
IF(AND(I1381&lt;&gt;"",OR(K1381="",L1381="",M1381="",O1380="")),"Preenchimento incompleto: empresa sem preço e(ou) fonte de preço e(ou) validade do orçamento e(ou) modalidade de cálculo associados - B04.02",
IF(AND(I1382&lt;&gt;"",OR(K1382="",L1382="",M1382="",O1380="")),"Preenchimento incompleto: empresa sem preço e(ou) fonte de preço e(ou) validade do orçamento e(ou) modalidade de cálculo associados - B04.03",
IF(AND(I1383&lt;&gt;"",OR(K1383="",L1383="",M1383="",O1380="")),"Preenchimento incompleto: empresa sem preço e(ou) fonte de preço e(ou) validade do orçamento e(ou) modalidade de cálculo associados - B04.04",
IF(AND(I1384&lt;&gt;"",OR(K1384="",L1384="",M1384="",O1380="")),"Preenchimento incompleto: empresa sem preço e(ou) fonte de preço e(ou) validade do orçamento e(ou) modalidade de cálculo associados - B04.05",
IF(AND(K1380&lt;&gt;"",OR(I1380="",L1380="",M1380="",O1380="")),"Preenchimento incompleto: preço sem empresa e(ou) fonte do preço associados e(ou) validade do orçamento e(ou) modalidade de cálculo associados - B05.01",
IF(AND(K1381&lt;&gt;"",OR(I1381="",L1381="",M1381="",O1380="")),"Preenchimento incompleto: preço sem empresa e(ou) fonte do preço associados e(ou) validade do orçamento e(ou) modalidade de cálculo associados - B05.02",
IF(AND(K1382&lt;&gt;"",OR(I1382="",L1382="",M1382="",O1380="")),"Preenchimento incompleto: preço sem empresa e(ou) fonte do preço associados e(ou) validade do orçamento e(ou) modalidade de cálculo associados - B05.03",
IF(AND(K1383&lt;&gt;"",OR(I1383="",L1383="",M1383="",O1380="")),"Preenchimento incompleto: preço sem empresa e(ou) fonte do preço associados e(ou) validade do orçamento e(ou) modalidade de cálculo associados - B05.04",
IF(AND(K1384&lt;&gt;"",OR(I1384="",L1384="",M1384="",O1380="")),"Preenchimento incompleto: preço sem empresa e(ou) fonte do preço associados e(ou) validade do orçamento e(ou) modalidade de cálculo associados - B05.05",
IF(AND(L1380&lt;&gt;"",OR(K1380="",I1380="",M1380="",O1380="")),"Preenchimento incompleto: fonte do preço sem empresa e(ou) preço associados e(ou) validade do orçamento e(ou) modalidade de cálculo associados - B06.01",
IF(AND(L1381&lt;&gt;"",OR(K1381="",I1381="",M1381="",O1380="")),"Preenchimento incompleto: fonte do preço sem empresa e(ou) preço associados e(ou) validade do orçamento e(ou) modalidade de cálculo associados - B06.02",
IF(AND(L1382&lt;&gt;"",OR(K1382="",I1382="",M1382="",O1380="")),"Preenchimento incompleto: fonte do preço sem empresa e(ou) preço associados e(ou) validade do orçamento e(ou) modalidade de cálculo associados - B06.03",
IF(AND(L1383&lt;&gt;"",OR(K1383="",I1383="",M1383="",O1380="")),"Preenchimento incompleto: fonte do preço sem empresa e(ou) preço associados e(ou) validade do orçamento e(ou) modalidade de cálculo associados - B06.04",
IF(AND(L1384&lt;&gt;"",OR(K1384="",I1384="",M1384="",O1380="")),"Preenchimento incompleto: fonte do preço sem empresa e(ou) preço associados e(ou) validade do orçamento e(ou) modalidade de cálculo associados - B06.05",
IF(AND(M1380&lt;&gt;"",OR(K1380="",I1380="",L1380="",O1380="")),"Preenchimento incompleto: validade do orçamento sem empresa e(ou) preço associados e(ou) fonte do preço e(ou) modalidade de cálculo associados - B07.01",
IF(AND(M1381&lt;&gt;"",OR(K1381="",I1381="",L1381="",O1380="")),"Preenchimento incompleto: validade do orçamento sem empresa e(ou) preço associados e(ou) fonte do preço e(ou) modalidade de cálculo associados - B07.02",
IF(AND(M1382&lt;&gt;"",OR(K1382="",I1382="",L1382="",O1380="")),"Preenchimento incompleto: validade do orçamento sem empresa e(ou) preço associados e(ou) fonte do preço e(ou) modalidade de cálculo associados - B07.03",
IF(AND(M1383&lt;&gt;"",OR(K1383="",I1383="",L1383="",O1380="")),"Preenchimento incompleto: validade do orçamento sem empresa e(ou) preço associados e(ou) fonte do preço e(ou) modalidade de cálculo associados - B07.04",
IF(AND(M1384&lt;&gt;"",OR(K1384="",I1384="",L1384="",O1380="")),"Preenchimento incompleto: validade do orçamento sem empresa e(ou) preço associados e(ou) fonte do preço e(ou) modalidade de cálculo associados - B07.05",
IF(O1380="","Preenchimento incompleto: modalidade de cálculo não informada - B08.01",
IF(V1380="Erro: há repetição de empresa de mídia especializada para o item sendo precificado - B09.01a05","Erro: há repetição de empresa de mídia especializada para o item sendo precificado - B09.01a05",
IF(W1380="Erro: há repetição de empresa de orçamento de empresa para o item sendo precificado - B10.01a05","Erro: há repetição de empresa de orçamento de empresa para o item sendo precificado - B10.01a05",
IF(X1380="Erro: a fonte de preços informada é incompatível com compras governamentais - B11.01a05","Erro: a fonte de preços informada é incompatível com compras governamentais - B11.01a05",
IF(Y1380="Erro: a fonte de preços informada é incompatível com compras governamentais - B12.01a05","Erro: a fonte de preços informada é incompatível com compras governamentais - B12.01a05",
IF(Z1380="Erro: há linhas sendo puladas - B13.01a04","Erro: há linhas sendo puladas - B13.01a04",
IF(AA1380="Erro: há linhas sendo puladas - B14.01a05","Erro: há linhas sendo puladas - B14.01a05",
IF(AB1380="Erro: há linhas sendo puladas - B15.01a05","Erro: há linhas sendo puladas - B15.01a05",
IF(AC1380="Erro: há linhas sendo puladas - B16.01a05","Erro: há linhas sendo puladas - B16.01a05",
IF(AND(P1380&lt;&gt;"",P1380=0),"Preenchimento incompleto: número de propostas válidas igual a zero - B17.01",
"Preenchimento correto"))))))))))))))))))))))))))))))))))</f>
        <v/>
      </c>
      <c r="U1380" s="23"/>
      <c r="V1380" s="121" t="str">
        <f t="shared" ref="V1380" si="4915" xml:space="preserve">
IF(COUNTIFS(I1380:I1384,I1380,L1380:L1384,"=Mídia especializada")&gt;1,"Erro: há repetição de empresa de mídia especializada para o item sendo precificado - B09.01a05",
IF(COUNTIFS(I1380:I1384,I1381,L1380:L1384,"=Mídia especializada")&gt;1,"Erro: há repetição de empresa de mídia especializada para o item sendo precificado - B09.01a05",
IF(COUNTIFS(I1380:I1384,I1382,L1380:L1384,"=Mídia especializada")&gt;1,"Erro: há repetição de empresa de mídia especializada para o item sendo precificado - B09.01a05",
IF(COUNTIFS(I1380:I1384,I1383,L1380:L1384,"=Mídia especializada")&gt;1,"Erro: há repetição de empresa de mídia especializada para o item sendo precificado - B09.01a05",
IF(COUNTIFS(I1380:I1384,I1384,L1380:L1384,"=Mídia especializada")&gt;1,"Erro: há repetição de empresa de mídia especializada para o item sendo precificado - B09.01a05",
"***")))))</f>
        <v>***</v>
      </c>
      <c r="W1380" s="119" t="str">
        <f t="shared" ref="W1380" si="4916" xml:space="preserve">
IF(COUNTIFS(I1380:I1384,I1380,L1380:L1384,"=Orçamento de empresa")&gt;1,"Erro: há repetição de empresa de orçamento de empresa para o item sendo precificado - B10.01a05",
IF(COUNTIFS(I1380:I1384,I1381,L1380:L1384,"=Orçamento de empresa")&gt;1,"Erro: há repetição de empresa de orçamento de empresa para o item sendo precificado - B10.01a05",
IF(COUNTIFS(I1380:I1384,I1382,L1380:L1384,"=Orçamento de empresa")&gt;1,"Erro: há repetição de empresa de orçamento de empresa para o item sendo precificado - B10.01a05",
IF(COUNTIFS(I1380:I1384,I1383,L1380:L1384,"=Orçamento de empresa")&gt;1,"Erro: há repetição de empresa de orçamento de empresa para o item sendo precificado - B10.01a05",
IF(COUNTIFS(I1380:I1384,I1384,L1380:L1384,"=Orçamento de empresa")&gt;1,"Erro: há repetição de empresa de orçamento de empresa para o item sendo precificado - B10.01a05",
"***")))))</f>
        <v>***</v>
      </c>
      <c r="X1380" s="119" t="str">
        <f t="shared" ref="X1380" si="4917" xml:space="preserve">
IF(AND(I1380="Compras governamentais",K1380&lt;&gt;"",L1380="Orçamento de empresa"),"Erro: a fonte de preços informada é incompatível com compras governamentais - B11.01a05",
IF(AND(I1381="Compras governamentais",K1381&lt;&gt;"",L1381="Orçamento de empresa"),"Erro: a fonte de preços informada é incompatível com compras governamentais - B11.01a05",
IF(AND(I1382="Compras governamentais",K1382&lt;&gt;"",L1382="Orçamento de empresa"),"Erro: a fonte de preços informada é incompatível com compras governamentais - B11.01a05",
IF(AND(I1383="Compras governamentais",K1383&lt;&gt;"",L1383="Orçamento de empresa"),"Erro: a fonte de preços informada é incompatível com compras governamentais - B11.01a05",
IF(AND(I1384="Compras governamentais",K1384&lt;&gt;"",L1384="Orçamento de empresa"),"Erro: a fonte de preços informada é incompatível com compras governamentais - B11.01a05",
"***")))))</f>
        <v>***</v>
      </c>
      <c r="Y1380" s="119" t="str">
        <f t="shared" ref="Y1380" si="4918" xml:space="preserve">
IF(AND(I1380="Compras governamentais",K1380&lt;&gt;"",L1380="Mídia especializada"),"Erro: a fonte de preços informada é incompatível com compras governamentais - B12.01a05",
IF(AND(I1381="Compras governamentais",K1381&lt;&gt;"",L1381="Mídia especializada"),"Erro: a fonte de preços informada é incompatível com compras governamentais - B12.01a05",
IF(AND(I1382="Compras governamentais",K1382&lt;&gt;"",L1382="Mídia especializada"),"Erro: a fonte de preços informada é incompatível com compras governamentais - B12.01a05",
IF(AND(I1383="Compras governamentais",K1383&lt;&gt;"",L1383="Mídia especializada"),"Erro: a fonte de preços informada é incompatível com compras governamentais - B12.01a05",
IF(AND(I1384="Compras governamentais",K1384&lt;&gt;"",L1384="Mídia especializada"),"Erro: a fonte de preços informada é incompatível com compras governamentais - B12.01a05",
"***")))))</f>
        <v>***</v>
      </c>
      <c r="Z1380" s="119" t="str">
        <f t="shared" ref="Z1380" si="4919" xml:space="preserve">
IF(AND(I1381&lt;&gt;"",OR(I1380="")),"Erro: há linhas sendo puladas - B13.01a04",
IF(AND(I1382&lt;&gt;"",OR(I1380="",I1381="")),"Erro: há linhas sendo puladas - B13.01a04",
IF(AND(I1383&lt;&gt;"",OR(I1380="",I1381="",I1382="")),"Erro: há linhas sendo puladas - B13.01a04",
IF(AND(I1384&lt;&gt;"",OR(I1380="",I1381="",I1382="",I1383="")),"Erro: há linhas sendo puladas - B13.01a04",
"***"))))</f>
        <v>***</v>
      </c>
      <c r="AA1380" s="119" t="str">
        <f t="shared" ref="AA1380" si="4920" xml:space="preserve">
IF(AND(K1381&lt;&gt;"",OR(K1380="")),"Erro: há linhas sendo puladas - B14.01a05",
IF(AND(K1382&lt;&gt;"",OR(K1380="",K1381="")),"Erro: há linhas sendo puladas - B14.01a05",
IF(AND(K1383&lt;&gt;"",OR(K1380="",K1381="",K1382="")),"Erro: há linhas sendo puladas - B14.01a05",
IF(AND(K1384&lt;&gt;"",OR(K1380="",K1381="",K1382="",K1383="")),"Erro: há linhas sendo puladas - B14.01a05",
"***"))))</f>
        <v>***</v>
      </c>
      <c r="AB1380" s="119" t="str">
        <f t="shared" ref="AB1380" si="4921" xml:space="preserve">
IF(AND(L1381&lt;&gt;"",OR(L1380="")),"Erro: há linhas sendo puladas - B15.01a05",
IF(AND(L1382&lt;&gt;"",OR(L1380="",L1381="")),"Erro: há linhas sendo puladas - B15.01a05",
IF(AND(L1383&lt;&gt;"",OR(L1380="",L1381="",L1382="")),"Erro: há linhas sendo puladas - B15.01a05",
IF(AND(L1384&lt;&gt;"",OR(L1380="",L1381="",L1382="",L1383="")),"Erro: há linhas sendo puladas - B15.01a05",
"***"))))</f>
        <v>***</v>
      </c>
      <c r="AC1380" s="119" t="str">
        <f t="shared" ref="AC1380" si="4922" xml:space="preserve">
IF(AND(M1381&lt;&gt;"",OR(M1380="")),"Erro: há linhas sendo puladas - B16.01a05",
IF(AND(M1382&lt;&gt;"",OR(M1380="",M1381="")),"Erro: há linhas sendo puladas - B16.01a05",
IF(AND(M1383&lt;&gt;"",OR(M1380="",M1381="",M1382="")),"Erro: há linhas sendo puladas - B16.01a05",
IF(AND(M1384&lt;&gt;"",OR(M1380="",M1381="",M1382="",M1383="")),"Erro: há linhas sendo puladas - B16.01a05",
"***"))))</f>
        <v>***</v>
      </c>
      <c r="AD1380" s="131" t="str">
        <f t="shared" ref="AD1380" si="4923" xml:space="preserve">
IF(T1380&lt;&gt;"Preenchimento correto","",
IF(K1380="","",
IF(M1380="Não válido","",
K1380)))</f>
        <v/>
      </c>
    </row>
    <row r="1381" spans="1:30" ht="15" customHeight="1">
      <c r="A1381" s="226"/>
      <c r="B1381" s="216"/>
      <c r="C1381" s="217"/>
      <c r="D1381" s="218"/>
      <c r="E1381" s="219"/>
      <c r="F1381" s="220"/>
      <c r="G1381" s="221"/>
      <c r="H1381" s="35">
        <v>2</v>
      </c>
      <c r="I1381" s="172"/>
      <c r="J1381" s="36" t="str">
        <f xml:space="preserve">
IF(I1381="","",
VLOOKUP(I1381,'BD EMPRES'!$B$8:$C$507,2,FALSE))</f>
        <v/>
      </c>
      <c r="K1381" s="178"/>
      <c r="L1381" s="179"/>
      <c r="M1381" s="179"/>
      <c r="N1381" s="180"/>
      <c r="O1381" s="223"/>
      <c r="P1381" s="228"/>
      <c r="Q1381" s="230"/>
      <c r="R1381" s="232"/>
      <c r="S1381" s="234"/>
      <c r="T1381" s="236"/>
      <c r="U1381" s="23"/>
      <c r="V1381" s="122"/>
      <c r="W1381" s="118"/>
      <c r="X1381" s="118"/>
      <c r="Y1381" s="118"/>
      <c r="Z1381" s="118"/>
      <c r="AA1381" s="118"/>
      <c r="AB1381" s="118"/>
      <c r="AC1381" s="118"/>
      <c r="AD1381" s="132" t="str">
        <f t="shared" ref="AD1381" si="4924" xml:space="preserve">
IF(T1380&lt;&gt;"Preenchimento correto","",
IF(K1381="","",
IF(M1381="Não válido","",
K1381)))</f>
        <v/>
      </c>
    </row>
    <row r="1382" spans="1:30" ht="15" customHeight="1">
      <c r="A1382" s="226"/>
      <c r="B1382" s="216"/>
      <c r="C1382" s="217"/>
      <c r="D1382" s="218"/>
      <c r="E1382" s="219"/>
      <c r="F1382" s="220"/>
      <c r="G1382" s="221"/>
      <c r="H1382" s="35">
        <v>3</v>
      </c>
      <c r="I1382" s="172"/>
      <c r="J1382" s="36" t="str">
        <f xml:space="preserve">
IF(I1382="","",
VLOOKUP(I1382,'BD EMPRES'!$B$8:$C$507,2,FALSE))</f>
        <v/>
      </c>
      <c r="K1382" s="178"/>
      <c r="L1382" s="179"/>
      <c r="M1382" s="179"/>
      <c r="N1382" s="180"/>
      <c r="O1382" s="223"/>
      <c r="P1382" s="228"/>
      <c r="Q1382" s="230"/>
      <c r="R1382" s="232"/>
      <c r="S1382" s="234"/>
      <c r="T1382" s="236"/>
      <c r="U1382" s="23"/>
      <c r="V1382" s="122"/>
      <c r="W1382" s="118"/>
      <c r="X1382" s="118"/>
      <c r="Y1382" s="118"/>
      <c r="Z1382" s="118"/>
      <c r="AA1382" s="118"/>
      <c r="AB1382" s="118"/>
      <c r="AC1382" s="118"/>
      <c r="AD1382" s="132" t="str">
        <f t="shared" ref="AD1382" si="4925" xml:space="preserve">
IF(T1380&lt;&gt;"Preenchimento correto","",
IF(K1382="","",
IF(M1382="Não válido","",
K1382)))</f>
        <v/>
      </c>
    </row>
    <row r="1383" spans="1:30" ht="15" customHeight="1">
      <c r="A1383" s="226"/>
      <c r="B1383" s="216"/>
      <c r="C1383" s="217"/>
      <c r="D1383" s="218"/>
      <c r="E1383" s="219"/>
      <c r="F1383" s="220"/>
      <c r="G1383" s="221"/>
      <c r="H1383" s="35">
        <v>4</v>
      </c>
      <c r="I1383" s="172"/>
      <c r="J1383" s="36" t="str">
        <f xml:space="preserve">
IF(I1383="","",
VLOOKUP(I1383,'BD EMPRES'!$B$8:$C$507,2,FALSE))</f>
        <v/>
      </c>
      <c r="K1383" s="178"/>
      <c r="L1383" s="179"/>
      <c r="M1383" s="179"/>
      <c r="N1383" s="180"/>
      <c r="O1383" s="223"/>
      <c r="P1383" s="228"/>
      <c r="Q1383" s="230"/>
      <c r="R1383" s="232"/>
      <c r="S1383" s="234"/>
      <c r="T1383" s="236"/>
      <c r="U1383" s="23"/>
      <c r="V1383" s="122"/>
      <c r="W1383" s="118"/>
      <c r="X1383" s="118"/>
      <c r="Y1383" s="118"/>
      <c r="Z1383" s="118"/>
      <c r="AA1383" s="118"/>
      <c r="AB1383" s="118"/>
      <c r="AC1383" s="118"/>
      <c r="AD1383" s="132" t="str">
        <f t="shared" ref="AD1383" si="4926" xml:space="preserve">
IF(T1380&lt;&gt;"Preenchimento correto","",
IF(K1383="","",
IF(M1383="Não válido","",
K1383)))</f>
        <v/>
      </c>
    </row>
    <row r="1384" spans="1:30" ht="15" customHeight="1">
      <c r="A1384" s="227"/>
      <c r="B1384" s="216"/>
      <c r="C1384" s="217"/>
      <c r="D1384" s="218"/>
      <c r="E1384" s="219"/>
      <c r="F1384" s="220"/>
      <c r="G1384" s="221"/>
      <c r="H1384" s="49">
        <v>5</v>
      </c>
      <c r="I1384" s="172"/>
      <c r="J1384" s="50" t="str">
        <f xml:space="preserve">
IF(I1384="","",
VLOOKUP(I1384,'BD EMPRES'!$B$8:$C$507,2,FALSE))</f>
        <v/>
      </c>
      <c r="K1384" s="184"/>
      <c r="L1384" s="185"/>
      <c r="M1384" s="181"/>
      <c r="N1384" s="182"/>
      <c r="O1384" s="224"/>
      <c r="P1384" s="229"/>
      <c r="Q1384" s="231"/>
      <c r="R1384" s="233"/>
      <c r="S1384" s="235"/>
      <c r="T1384" s="236"/>
      <c r="U1384" s="23"/>
      <c r="V1384" s="133"/>
      <c r="W1384" s="134"/>
      <c r="X1384" s="134"/>
      <c r="Y1384" s="134"/>
      <c r="Z1384" s="134"/>
      <c r="AA1384" s="134"/>
      <c r="AB1384" s="134"/>
      <c r="AC1384" s="134"/>
      <c r="AD1384" s="135" t="str">
        <f t="shared" ref="AD1384" si="4927" xml:space="preserve">
IF(T1380&gt;"Preenchimento correto","",
IF(K1384="","",
IF(M1384="Não válido","",
K1384)))</f>
        <v/>
      </c>
    </row>
    <row r="1385" spans="1:30" ht="15" customHeight="1">
      <c r="A1385" s="237"/>
      <c r="B1385" s="216" t="str">
        <f>IF(OR('BD ITEM'!$Q287&lt;&gt;"Preenchimento correto"),"",'BD ITEM'!B287)</f>
        <v/>
      </c>
      <c r="C1385" s="217" t="str">
        <f>IF(OR('BD ITEM'!$Q287&lt;&gt;"Preenchimento correto"),"",'BD ITEM'!C287)</f>
        <v/>
      </c>
      <c r="D1385" s="218" t="str">
        <f>IF(OR('BD ITEM'!$Q287&lt;&gt;"Preenchimento correto"),"",'BD ITEM'!D287)</f>
        <v/>
      </c>
      <c r="E1385" s="219" t="str">
        <f>IF(OR('BD ITEM'!$Q287&lt;&gt;"Preenchimento correto"),"",'BD ITEM'!J287)</f>
        <v/>
      </c>
      <c r="F1385" s="220" t="str">
        <f>IF(OR('BD ITEM'!$Q287&lt;&gt;"Preenchimento correto"),"",'BD ITEM'!K287)</f>
        <v/>
      </c>
      <c r="G1385" s="221" t="str">
        <f>IF(OR('BD ITEM'!$Q287&lt;&gt;"Preenchimento correto"),"",'BD ITEM'!L287)</f>
        <v/>
      </c>
      <c r="H1385" s="39">
        <v>1</v>
      </c>
      <c r="I1385" s="173"/>
      <c r="J1385" s="34" t="str">
        <f xml:space="preserve">
IF(I1385="","",
VLOOKUP(I1385,'BD EMPRES'!$B$8:$C$507,2,FALSE))</f>
        <v/>
      </c>
      <c r="K1385" s="175"/>
      <c r="L1385" s="176"/>
      <c r="M1385" s="176"/>
      <c r="N1385" s="177"/>
      <c r="O1385" s="222"/>
      <c r="P1385" s="228" t="str">
        <f t="shared" ref="P1385" si="4928" xml:space="preserve">
IF(AND(K1385="",K1386="",K1387="",K1388="",K1389=""),"",
COUNTIFS(K1385:K1389,"&lt;&gt;""",M1385:M1389,"=Válido"))</f>
        <v/>
      </c>
      <c r="Q1385" s="230" t="str">
        <f t="shared" ref="Q1385" si="4929" xml:space="preserve">
IF(T1385&lt;&gt;"Preenchimento correto","",
IF(P1385=1,0,
IF(P1385=0,"",
IF(P1385="","",
ROUND(_xlfn.STDEV.S(AD1385:AD1389)/AVERAGE(AD1385:AD1389),4)))))</f>
        <v/>
      </c>
      <c r="R1385" s="232" t="str">
        <f t="shared" ref="R1385" si="4930" xml:space="preserve">
IF(T1385&lt;&gt;"Preenchimento correto","",
IF(P1385="","",
IF(P1385=0,"",
IF(O1385="","",
IF(O1385="Menor valor",MIN(AD1385:AD1389),
IF(AND(O1385="Tend. central",Q1385&lt;=0.25),ROUND(AVERAGE(AD1385:AD1389),2),
IF(AND(O1385="Tend. central",Q1385&gt;0.25),ROUND(MEDIAN(AD1385:AD1389),2))))))))</f>
        <v/>
      </c>
      <c r="S1385" s="234" t="str">
        <f t="shared" ref="S1385" si="4931" xml:space="preserve">
IF(T1385&lt;&gt;"Preenchimento correto","",
IF(O1385="","",
IF(P1385="","",
IF(P1385=0,"",
IF(OR(G1385="",R1385=""),"",
G1385*R1385)))))</f>
        <v/>
      </c>
      <c r="T1385" s="236" t="str">
        <f t="shared" ref="T1385" si="4932" xml:space="preserve">
IF(AND(A1385="",B1385="",I1385="",I1386="",I1387="",I1388="",I1389="",K1385="",K1386="",K1387="",K1388="",K1389="",L1385="",L1386="",L1387="",L1388="",L1389="",M1385="",M1386="",M1387="",M1388="",M1389="",O1385=""),"",
IF(A1385="","Preenchimento incompleto: falta informar o ID SEC - B01.01",
IF(AND(A1385&lt;&gt;"",B1385&lt;&gt;"",I1385="",I1386="",I1387="",I1388="",I1389="",K1385="",K1386="",K1387="",K1388="",K1389="",L1385="",L1386="",L1387="",L1388="",L1389="",M1385="",M1386="",M1387="",M1388="",M1389="",O1385=""),"Preenchimento incompleto: item sem nenhuma informação de empresa e preço e fonte de preço e validade do orçamento e modalidade de cálculo - B02.01",
IF(AND(B1385="",OR(I1385&lt;&gt;"",I1386&lt;&gt;"",I1387&lt;&gt;"",I1388&lt;&gt;"",I1389&lt;&gt;"",K1385&lt;&gt;"",K1386&lt;&gt;"",K1387&lt;&gt;"",K1388&lt;&gt;"",K1389&lt;&gt;"",L1385&lt;&gt;"",L1386&lt;&gt;"",L1387&lt;&gt;"",L1388&lt;&gt;"",L1389&lt;&gt;"",M1385&lt;&gt;"",M1386&lt;&gt;"",M1387&lt;&gt;"",M1388&lt;&gt;"",M1389&lt;&gt;"",O1385&lt;&gt;"")),"Erro: há empresa(s) e/ou preço(s) e/ou fonte(s) de preço e/ou validade(s) do orçamento e/ou modalidade de cálculo informados para item inexistente - B03.01",
IF(AND(I1385&lt;&gt;"",OR(K1385="",L1385="",M1385="",O1385="")),"Preenchimento incompleto: empresa sem preço e(ou) fonte de preço e(ou) validade do orçamento e(ou) modalidade de cálculo associados - B04.01",
IF(AND(I1386&lt;&gt;"",OR(K1386="",L1386="",M1386="",O1385="")),"Preenchimento incompleto: empresa sem preço e(ou) fonte de preço e(ou) validade do orçamento e(ou) modalidade de cálculo associados - B04.02",
IF(AND(I1387&lt;&gt;"",OR(K1387="",L1387="",M1387="",O1385="")),"Preenchimento incompleto: empresa sem preço e(ou) fonte de preço e(ou) validade do orçamento e(ou) modalidade de cálculo associados - B04.03",
IF(AND(I1388&lt;&gt;"",OR(K1388="",L1388="",M1388="",O1385="")),"Preenchimento incompleto: empresa sem preço e(ou) fonte de preço e(ou) validade do orçamento e(ou) modalidade de cálculo associados - B04.04",
IF(AND(I1389&lt;&gt;"",OR(K1389="",L1389="",M1389="",O1385="")),"Preenchimento incompleto: empresa sem preço e(ou) fonte de preço e(ou) validade do orçamento e(ou) modalidade de cálculo associados - B04.05",
IF(AND(K1385&lt;&gt;"",OR(I1385="",L1385="",M1385="",O1385="")),"Preenchimento incompleto: preço sem empresa e(ou) fonte do preço associados e(ou) validade do orçamento e(ou) modalidade de cálculo associados - B05.01",
IF(AND(K1386&lt;&gt;"",OR(I1386="",L1386="",M1386="",O1385="")),"Preenchimento incompleto: preço sem empresa e(ou) fonte do preço associados e(ou) validade do orçamento e(ou) modalidade de cálculo associados - B05.02",
IF(AND(K1387&lt;&gt;"",OR(I1387="",L1387="",M1387="",O1385="")),"Preenchimento incompleto: preço sem empresa e(ou) fonte do preço associados e(ou) validade do orçamento e(ou) modalidade de cálculo associados - B05.03",
IF(AND(K1388&lt;&gt;"",OR(I1388="",L1388="",M1388="",O1385="")),"Preenchimento incompleto: preço sem empresa e(ou) fonte do preço associados e(ou) validade do orçamento e(ou) modalidade de cálculo associados - B05.04",
IF(AND(K1389&lt;&gt;"",OR(I1389="",L1389="",M1389="",O1385="")),"Preenchimento incompleto: preço sem empresa e(ou) fonte do preço associados e(ou) validade do orçamento e(ou) modalidade de cálculo associados - B05.05",
IF(AND(L1385&lt;&gt;"",OR(K1385="",I1385="",M1385="",O1385="")),"Preenchimento incompleto: fonte do preço sem empresa e(ou) preço associados e(ou) validade do orçamento e(ou) modalidade de cálculo associados - B06.01",
IF(AND(L1386&lt;&gt;"",OR(K1386="",I1386="",M1386="",O1385="")),"Preenchimento incompleto: fonte do preço sem empresa e(ou) preço associados e(ou) validade do orçamento e(ou) modalidade de cálculo associados - B06.02",
IF(AND(L1387&lt;&gt;"",OR(K1387="",I1387="",M1387="",O1385="")),"Preenchimento incompleto: fonte do preço sem empresa e(ou) preço associados e(ou) validade do orçamento e(ou) modalidade de cálculo associados - B06.03",
IF(AND(L1388&lt;&gt;"",OR(K1388="",I1388="",M1388="",O1385="")),"Preenchimento incompleto: fonte do preço sem empresa e(ou) preço associados e(ou) validade do orçamento e(ou) modalidade de cálculo associados - B06.04",
IF(AND(L1389&lt;&gt;"",OR(K1389="",I1389="",M1389="",O1385="")),"Preenchimento incompleto: fonte do preço sem empresa e(ou) preço associados e(ou) validade do orçamento e(ou) modalidade de cálculo associados - B06.05",
IF(AND(M1385&lt;&gt;"",OR(K1385="",I1385="",L1385="",O1385="")),"Preenchimento incompleto: validade do orçamento sem empresa e(ou) preço associados e(ou) fonte do preço e(ou) modalidade de cálculo associados - B07.01",
IF(AND(M1386&lt;&gt;"",OR(K1386="",I1386="",L1386="",O1385="")),"Preenchimento incompleto: validade do orçamento sem empresa e(ou) preço associados e(ou) fonte do preço e(ou) modalidade de cálculo associados - B07.02",
IF(AND(M1387&lt;&gt;"",OR(K1387="",I1387="",L1387="",O1385="")),"Preenchimento incompleto: validade do orçamento sem empresa e(ou) preço associados e(ou) fonte do preço e(ou) modalidade de cálculo associados - B07.03",
IF(AND(M1388&lt;&gt;"",OR(K1388="",I1388="",L1388="",O1385="")),"Preenchimento incompleto: validade do orçamento sem empresa e(ou) preço associados e(ou) fonte do preço e(ou) modalidade de cálculo associados - B07.04",
IF(AND(M1389&lt;&gt;"",OR(K1389="",I1389="",L1389="",O1385="")),"Preenchimento incompleto: validade do orçamento sem empresa e(ou) preço associados e(ou) fonte do preço e(ou) modalidade de cálculo associados - B07.05",
IF(O1385="","Preenchimento incompleto: modalidade de cálculo não informada - B08.01",
IF(V1385="Erro: há repetição de empresa de mídia especializada para o item sendo precificado - B09.01a05","Erro: há repetição de empresa de mídia especializada para o item sendo precificado - B09.01a05",
IF(W1385="Erro: há repetição de empresa de orçamento de empresa para o item sendo precificado - B10.01a05","Erro: há repetição de empresa de orçamento de empresa para o item sendo precificado - B10.01a05",
IF(X1385="Erro: a fonte de preços informada é incompatível com compras governamentais - B11.01a05","Erro: a fonte de preços informada é incompatível com compras governamentais - B11.01a05",
IF(Y1385="Erro: a fonte de preços informada é incompatível com compras governamentais - B12.01a05","Erro: a fonte de preços informada é incompatível com compras governamentais - B12.01a05",
IF(Z1385="Erro: há linhas sendo puladas - B13.01a04","Erro: há linhas sendo puladas - B13.01a04",
IF(AA1385="Erro: há linhas sendo puladas - B14.01a05","Erro: há linhas sendo puladas - B14.01a05",
IF(AB1385="Erro: há linhas sendo puladas - B15.01a05","Erro: há linhas sendo puladas - B15.01a05",
IF(AC1385="Erro: há linhas sendo puladas - B16.01a05","Erro: há linhas sendo puladas - B16.01a05",
IF(AND(P1385&lt;&gt;"",P1385=0),"Preenchimento incompleto: número de propostas válidas igual a zero - B17.01",
"Preenchimento correto"))))))))))))))))))))))))))))))))))</f>
        <v/>
      </c>
      <c r="U1385" s="23"/>
      <c r="V1385" s="121" t="str">
        <f t="shared" ref="V1385" si="4933" xml:space="preserve">
IF(COUNTIFS(I1385:I1389,I1385,L1385:L1389,"=Mídia especializada")&gt;1,"Erro: há repetição de empresa de mídia especializada para o item sendo precificado - B09.01a05",
IF(COUNTIFS(I1385:I1389,I1386,L1385:L1389,"=Mídia especializada")&gt;1,"Erro: há repetição de empresa de mídia especializada para o item sendo precificado - B09.01a05",
IF(COUNTIFS(I1385:I1389,I1387,L1385:L1389,"=Mídia especializada")&gt;1,"Erro: há repetição de empresa de mídia especializada para o item sendo precificado - B09.01a05",
IF(COUNTIFS(I1385:I1389,I1388,L1385:L1389,"=Mídia especializada")&gt;1,"Erro: há repetição de empresa de mídia especializada para o item sendo precificado - B09.01a05",
IF(COUNTIFS(I1385:I1389,I1389,L1385:L1389,"=Mídia especializada")&gt;1,"Erro: há repetição de empresa de mídia especializada para o item sendo precificado - B09.01a05",
"***")))))</f>
        <v>***</v>
      </c>
      <c r="W1385" s="119" t="str">
        <f t="shared" ref="W1385" si="4934" xml:space="preserve">
IF(COUNTIFS(I1385:I1389,I1385,L1385:L1389,"=Orçamento de empresa")&gt;1,"Erro: há repetição de empresa de orçamento de empresa para o item sendo precificado - B10.01a05",
IF(COUNTIFS(I1385:I1389,I1386,L1385:L1389,"=Orçamento de empresa")&gt;1,"Erro: há repetição de empresa de orçamento de empresa para o item sendo precificado - B10.01a05",
IF(COUNTIFS(I1385:I1389,I1387,L1385:L1389,"=Orçamento de empresa")&gt;1,"Erro: há repetição de empresa de orçamento de empresa para o item sendo precificado - B10.01a05",
IF(COUNTIFS(I1385:I1389,I1388,L1385:L1389,"=Orçamento de empresa")&gt;1,"Erro: há repetição de empresa de orçamento de empresa para o item sendo precificado - B10.01a05",
IF(COUNTIFS(I1385:I1389,I1389,L1385:L1389,"=Orçamento de empresa")&gt;1,"Erro: há repetição de empresa de orçamento de empresa para o item sendo precificado - B10.01a05",
"***")))))</f>
        <v>***</v>
      </c>
      <c r="X1385" s="119" t="str">
        <f t="shared" ref="X1385" si="4935" xml:space="preserve">
IF(AND(I1385="Compras governamentais",K1385&lt;&gt;"",L1385="Orçamento de empresa"),"Erro: a fonte de preços informada é incompatível com compras governamentais - B11.01a05",
IF(AND(I1386="Compras governamentais",K1386&lt;&gt;"",L1386="Orçamento de empresa"),"Erro: a fonte de preços informada é incompatível com compras governamentais - B11.01a05",
IF(AND(I1387="Compras governamentais",K1387&lt;&gt;"",L1387="Orçamento de empresa"),"Erro: a fonte de preços informada é incompatível com compras governamentais - B11.01a05",
IF(AND(I1388="Compras governamentais",K1388&lt;&gt;"",L1388="Orçamento de empresa"),"Erro: a fonte de preços informada é incompatível com compras governamentais - B11.01a05",
IF(AND(I1389="Compras governamentais",K1389&lt;&gt;"",L1389="Orçamento de empresa"),"Erro: a fonte de preços informada é incompatível com compras governamentais - B11.01a05",
"***")))))</f>
        <v>***</v>
      </c>
      <c r="Y1385" s="119" t="str">
        <f t="shared" ref="Y1385" si="4936" xml:space="preserve">
IF(AND(I1385="Compras governamentais",K1385&lt;&gt;"",L1385="Mídia especializada"),"Erro: a fonte de preços informada é incompatível com compras governamentais - B12.01a05",
IF(AND(I1386="Compras governamentais",K1386&lt;&gt;"",L1386="Mídia especializada"),"Erro: a fonte de preços informada é incompatível com compras governamentais - B12.01a05",
IF(AND(I1387="Compras governamentais",K1387&lt;&gt;"",L1387="Mídia especializada"),"Erro: a fonte de preços informada é incompatível com compras governamentais - B12.01a05",
IF(AND(I1388="Compras governamentais",K1388&lt;&gt;"",L1388="Mídia especializada"),"Erro: a fonte de preços informada é incompatível com compras governamentais - B12.01a05",
IF(AND(I1389="Compras governamentais",K1389&lt;&gt;"",L1389="Mídia especializada"),"Erro: a fonte de preços informada é incompatível com compras governamentais - B12.01a05",
"***")))))</f>
        <v>***</v>
      </c>
      <c r="Z1385" s="119" t="str">
        <f t="shared" ref="Z1385" si="4937" xml:space="preserve">
IF(AND(I1386&lt;&gt;"",OR(I1385="")),"Erro: há linhas sendo puladas - B13.01a04",
IF(AND(I1387&lt;&gt;"",OR(I1385="",I1386="")),"Erro: há linhas sendo puladas - B13.01a04",
IF(AND(I1388&lt;&gt;"",OR(I1385="",I1386="",I1387="")),"Erro: há linhas sendo puladas - B13.01a04",
IF(AND(I1389&lt;&gt;"",OR(I1385="",I1386="",I1387="",I1388="")),"Erro: há linhas sendo puladas - B13.01a04",
"***"))))</f>
        <v>***</v>
      </c>
      <c r="AA1385" s="119" t="str">
        <f t="shared" ref="AA1385" si="4938" xml:space="preserve">
IF(AND(K1386&lt;&gt;"",OR(K1385="")),"Erro: há linhas sendo puladas - B14.01a05",
IF(AND(K1387&lt;&gt;"",OR(K1385="",K1386="")),"Erro: há linhas sendo puladas - B14.01a05",
IF(AND(K1388&lt;&gt;"",OR(K1385="",K1386="",K1387="")),"Erro: há linhas sendo puladas - B14.01a05",
IF(AND(K1389&lt;&gt;"",OR(K1385="",K1386="",K1387="",K1388="")),"Erro: há linhas sendo puladas - B14.01a05",
"***"))))</f>
        <v>***</v>
      </c>
      <c r="AB1385" s="119" t="str">
        <f t="shared" ref="AB1385" si="4939" xml:space="preserve">
IF(AND(L1386&lt;&gt;"",OR(L1385="")),"Erro: há linhas sendo puladas - B15.01a05",
IF(AND(L1387&lt;&gt;"",OR(L1385="",L1386="")),"Erro: há linhas sendo puladas - B15.01a05",
IF(AND(L1388&lt;&gt;"",OR(L1385="",L1386="",L1387="")),"Erro: há linhas sendo puladas - B15.01a05",
IF(AND(L1389&lt;&gt;"",OR(L1385="",L1386="",L1387="",L1388="")),"Erro: há linhas sendo puladas - B15.01a05",
"***"))))</f>
        <v>***</v>
      </c>
      <c r="AC1385" s="119" t="str">
        <f t="shared" ref="AC1385" si="4940" xml:space="preserve">
IF(AND(M1386&lt;&gt;"",OR(M1385="")),"Erro: há linhas sendo puladas - B16.01a05",
IF(AND(M1387&lt;&gt;"",OR(M1385="",M1386="")),"Erro: há linhas sendo puladas - B16.01a05",
IF(AND(M1388&lt;&gt;"",OR(M1385="",M1386="",M1387="")),"Erro: há linhas sendo puladas - B16.01a05",
IF(AND(M1389&lt;&gt;"",OR(M1385="",M1386="",M1387="",M1388="")),"Erro: há linhas sendo puladas - B16.01a05",
"***"))))</f>
        <v>***</v>
      </c>
      <c r="AD1385" s="131" t="str">
        <f t="shared" ref="AD1385" si="4941" xml:space="preserve">
IF(T1385&lt;&gt;"Preenchimento correto","",
IF(K1385="","",
IF(M1385="Não válido","",
K1385)))</f>
        <v/>
      </c>
    </row>
    <row r="1386" spans="1:30" ht="15" customHeight="1">
      <c r="A1386" s="226"/>
      <c r="B1386" s="216"/>
      <c r="C1386" s="217"/>
      <c r="D1386" s="218"/>
      <c r="E1386" s="219"/>
      <c r="F1386" s="220"/>
      <c r="G1386" s="221"/>
      <c r="H1386" s="35">
        <v>2</v>
      </c>
      <c r="I1386" s="172"/>
      <c r="J1386" s="36" t="str">
        <f xml:space="preserve">
IF(I1386="","",
VLOOKUP(I1386,'BD EMPRES'!$B$8:$C$507,2,FALSE))</f>
        <v/>
      </c>
      <c r="K1386" s="178"/>
      <c r="L1386" s="179"/>
      <c r="M1386" s="179"/>
      <c r="N1386" s="180"/>
      <c r="O1386" s="223"/>
      <c r="P1386" s="228"/>
      <c r="Q1386" s="230"/>
      <c r="R1386" s="232"/>
      <c r="S1386" s="234"/>
      <c r="T1386" s="236"/>
      <c r="U1386" s="23"/>
      <c r="V1386" s="122"/>
      <c r="W1386" s="118"/>
      <c r="X1386" s="118"/>
      <c r="Y1386" s="118"/>
      <c r="Z1386" s="118"/>
      <c r="AA1386" s="118"/>
      <c r="AB1386" s="118"/>
      <c r="AC1386" s="118"/>
      <c r="AD1386" s="132" t="str">
        <f t="shared" ref="AD1386" si="4942" xml:space="preserve">
IF(T1385&lt;&gt;"Preenchimento correto","",
IF(K1386="","",
IF(M1386="Não válido","",
K1386)))</f>
        <v/>
      </c>
    </row>
    <row r="1387" spans="1:30" ht="15" customHeight="1">
      <c r="A1387" s="226"/>
      <c r="B1387" s="216"/>
      <c r="C1387" s="217"/>
      <c r="D1387" s="218"/>
      <c r="E1387" s="219"/>
      <c r="F1387" s="220"/>
      <c r="G1387" s="221"/>
      <c r="H1387" s="35">
        <v>3</v>
      </c>
      <c r="I1387" s="172"/>
      <c r="J1387" s="36" t="str">
        <f xml:space="preserve">
IF(I1387="","",
VLOOKUP(I1387,'BD EMPRES'!$B$8:$C$507,2,FALSE))</f>
        <v/>
      </c>
      <c r="K1387" s="178"/>
      <c r="L1387" s="179"/>
      <c r="M1387" s="179"/>
      <c r="N1387" s="180"/>
      <c r="O1387" s="223"/>
      <c r="P1387" s="228"/>
      <c r="Q1387" s="230"/>
      <c r="R1387" s="232"/>
      <c r="S1387" s="234"/>
      <c r="T1387" s="236"/>
      <c r="U1387" s="23"/>
      <c r="V1387" s="122"/>
      <c r="W1387" s="118"/>
      <c r="X1387" s="118"/>
      <c r="Y1387" s="118"/>
      <c r="Z1387" s="118"/>
      <c r="AA1387" s="118"/>
      <c r="AB1387" s="118"/>
      <c r="AC1387" s="118"/>
      <c r="AD1387" s="132" t="str">
        <f t="shared" ref="AD1387" si="4943" xml:space="preserve">
IF(T1385&lt;&gt;"Preenchimento correto","",
IF(K1387="","",
IF(M1387="Não válido","",
K1387)))</f>
        <v/>
      </c>
    </row>
    <row r="1388" spans="1:30" ht="15" customHeight="1">
      <c r="A1388" s="226"/>
      <c r="B1388" s="216"/>
      <c r="C1388" s="217"/>
      <c r="D1388" s="218"/>
      <c r="E1388" s="219"/>
      <c r="F1388" s="220"/>
      <c r="G1388" s="221"/>
      <c r="H1388" s="35">
        <v>4</v>
      </c>
      <c r="I1388" s="172"/>
      <c r="J1388" s="36" t="str">
        <f xml:space="preserve">
IF(I1388="","",
VLOOKUP(I1388,'BD EMPRES'!$B$8:$C$507,2,FALSE))</f>
        <v/>
      </c>
      <c r="K1388" s="178"/>
      <c r="L1388" s="179"/>
      <c r="M1388" s="179"/>
      <c r="N1388" s="180"/>
      <c r="O1388" s="223"/>
      <c r="P1388" s="228"/>
      <c r="Q1388" s="230"/>
      <c r="R1388" s="232"/>
      <c r="S1388" s="234"/>
      <c r="T1388" s="236"/>
      <c r="U1388" s="23"/>
      <c r="V1388" s="122"/>
      <c r="W1388" s="118"/>
      <c r="X1388" s="118"/>
      <c r="Y1388" s="118"/>
      <c r="Z1388" s="118"/>
      <c r="AA1388" s="118"/>
      <c r="AB1388" s="118"/>
      <c r="AC1388" s="118"/>
      <c r="AD1388" s="132" t="str">
        <f t="shared" ref="AD1388" si="4944" xml:space="preserve">
IF(T1385&lt;&gt;"Preenchimento correto","",
IF(K1388="","",
IF(M1388="Não válido","",
K1388)))</f>
        <v/>
      </c>
    </row>
    <row r="1389" spans="1:30" ht="15" customHeight="1">
      <c r="A1389" s="227"/>
      <c r="B1389" s="216"/>
      <c r="C1389" s="217"/>
      <c r="D1389" s="218"/>
      <c r="E1389" s="219"/>
      <c r="F1389" s="220"/>
      <c r="G1389" s="221"/>
      <c r="H1389" s="49">
        <v>5</v>
      </c>
      <c r="I1389" s="172"/>
      <c r="J1389" s="50" t="str">
        <f xml:space="preserve">
IF(I1389="","",
VLOOKUP(I1389,'BD EMPRES'!$B$8:$C$507,2,FALSE))</f>
        <v/>
      </c>
      <c r="K1389" s="184"/>
      <c r="L1389" s="185"/>
      <c r="M1389" s="181"/>
      <c r="N1389" s="182"/>
      <c r="O1389" s="224"/>
      <c r="P1389" s="229"/>
      <c r="Q1389" s="231"/>
      <c r="R1389" s="233"/>
      <c r="S1389" s="235"/>
      <c r="T1389" s="236"/>
      <c r="U1389" s="23"/>
      <c r="V1389" s="133"/>
      <c r="W1389" s="134"/>
      <c r="X1389" s="134"/>
      <c r="Y1389" s="134"/>
      <c r="Z1389" s="134"/>
      <c r="AA1389" s="134"/>
      <c r="AB1389" s="134"/>
      <c r="AC1389" s="134"/>
      <c r="AD1389" s="135" t="str">
        <f t="shared" ref="AD1389" si="4945" xml:space="preserve">
IF(T1385&gt;"Preenchimento correto","",
IF(K1389="","",
IF(M1389="Não válido","",
K1389)))</f>
        <v/>
      </c>
    </row>
    <row r="1390" spans="1:30" ht="15" customHeight="1">
      <c r="A1390" s="237"/>
      <c r="B1390" s="216" t="str">
        <f>IF(OR('BD ITEM'!$Q288&lt;&gt;"Preenchimento correto"),"",'BD ITEM'!B288)</f>
        <v/>
      </c>
      <c r="C1390" s="217" t="str">
        <f>IF(OR('BD ITEM'!$Q288&lt;&gt;"Preenchimento correto"),"",'BD ITEM'!C288)</f>
        <v/>
      </c>
      <c r="D1390" s="218" t="str">
        <f>IF(OR('BD ITEM'!$Q288&lt;&gt;"Preenchimento correto"),"",'BD ITEM'!D288)</f>
        <v/>
      </c>
      <c r="E1390" s="219" t="str">
        <f>IF(OR('BD ITEM'!$Q288&lt;&gt;"Preenchimento correto"),"",'BD ITEM'!J288)</f>
        <v/>
      </c>
      <c r="F1390" s="220" t="str">
        <f>IF(OR('BD ITEM'!$Q288&lt;&gt;"Preenchimento correto"),"",'BD ITEM'!K288)</f>
        <v/>
      </c>
      <c r="G1390" s="221" t="str">
        <f>IF(OR('BD ITEM'!$Q288&lt;&gt;"Preenchimento correto"),"",'BD ITEM'!L288)</f>
        <v/>
      </c>
      <c r="H1390" s="39">
        <v>1</v>
      </c>
      <c r="I1390" s="173"/>
      <c r="J1390" s="34" t="str">
        <f xml:space="preserve">
IF(I1390="","",
VLOOKUP(I1390,'BD EMPRES'!$B$8:$C$507,2,FALSE))</f>
        <v/>
      </c>
      <c r="K1390" s="175"/>
      <c r="L1390" s="176"/>
      <c r="M1390" s="176"/>
      <c r="N1390" s="177"/>
      <c r="O1390" s="222"/>
      <c r="P1390" s="228" t="str">
        <f t="shared" ref="P1390" si="4946" xml:space="preserve">
IF(AND(K1390="",K1391="",K1392="",K1393="",K1394=""),"",
COUNTIFS(K1390:K1394,"&lt;&gt;""",M1390:M1394,"=Válido"))</f>
        <v/>
      </c>
      <c r="Q1390" s="230" t="str">
        <f t="shared" ref="Q1390" si="4947" xml:space="preserve">
IF(T1390&lt;&gt;"Preenchimento correto","",
IF(P1390=1,0,
IF(P1390=0,"",
IF(P1390="","",
ROUND(_xlfn.STDEV.S(AD1390:AD1394)/AVERAGE(AD1390:AD1394),4)))))</f>
        <v/>
      </c>
      <c r="R1390" s="232" t="str">
        <f t="shared" ref="R1390" si="4948" xml:space="preserve">
IF(T1390&lt;&gt;"Preenchimento correto","",
IF(P1390="","",
IF(P1390=0,"",
IF(O1390="","",
IF(O1390="Menor valor",MIN(AD1390:AD1394),
IF(AND(O1390="Tend. central",Q1390&lt;=0.25),ROUND(AVERAGE(AD1390:AD1394),2),
IF(AND(O1390="Tend. central",Q1390&gt;0.25),ROUND(MEDIAN(AD1390:AD1394),2))))))))</f>
        <v/>
      </c>
      <c r="S1390" s="234" t="str">
        <f t="shared" ref="S1390" si="4949" xml:space="preserve">
IF(T1390&lt;&gt;"Preenchimento correto","",
IF(O1390="","",
IF(P1390="","",
IF(P1390=0,"",
IF(OR(G1390="",R1390=""),"",
G1390*R1390)))))</f>
        <v/>
      </c>
      <c r="T1390" s="236" t="str">
        <f t="shared" ref="T1390" si="4950" xml:space="preserve">
IF(AND(A1390="",B1390="",I1390="",I1391="",I1392="",I1393="",I1394="",K1390="",K1391="",K1392="",K1393="",K1394="",L1390="",L1391="",L1392="",L1393="",L1394="",M1390="",M1391="",M1392="",M1393="",M1394="",O1390=""),"",
IF(A1390="","Preenchimento incompleto: falta informar o ID SEC - B01.01",
IF(AND(A1390&lt;&gt;"",B1390&lt;&gt;"",I1390="",I1391="",I1392="",I1393="",I1394="",K1390="",K1391="",K1392="",K1393="",K1394="",L1390="",L1391="",L1392="",L1393="",L1394="",M1390="",M1391="",M1392="",M1393="",M1394="",O1390=""),"Preenchimento incompleto: item sem nenhuma informação de empresa e preço e fonte de preço e validade do orçamento e modalidade de cálculo - B02.01",
IF(AND(B1390="",OR(I1390&lt;&gt;"",I1391&lt;&gt;"",I1392&lt;&gt;"",I1393&lt;&gt;"",I1394&lt;&gt;"",K1390&lt;&gt;"",K1391&lt;&gt;"",K1392&lt;&gt;"",K1393&lt;&gt;"",K1394&lt;&gt;"",L1390&lt;&gt;"",L1391&lt;&gt;"",L1392&lt;&gt;"",L1393&lt;&gt;"",L1394&lt;&gt;"",M1390&lt;&gt;"",M1391&lt;&gt;"",M1392&lt;&gt;"",M1393&lt;&gt;"",M1394&lt;&gt;"",O1390&lt;&gt;"")),"Erro: há empresa(s) e/ou preço(s) e/ou fonte(s) de preço e/ou validade(s) do orçamento e/ou modalidade de cálculo informados para item inexistente - B03.01",
IF(AND(I1390&lt;&gt;"",OR(K1390="",L1390="",M1390="",O1390="")),"Preenchimento incompleto: empresa sem preço e(ou) fonte de preço e(ou) validade do orçamento e(ou) modalidade de cálculo associados - B04.01",
IF(AND(I1391&lt;&gt;"",OR(K1391="",L1391="",M1391="",O1390="")),"Preenchimento incompleto: empresa sem preço e(ou) fonte de preço e(ou) validade do orçamento e(ou) modalidade de cálculo associados - B04.02",
IF(AND(I1392&lt;&gt;"",OR(K1392="",L1392="",M1392="",O1390="")),"Preenchimento incompleto: empresa sem preço e(ou) fonte de preço e(ou) validade do orçamento e(ou) modalidade de cálculo associados - B04.03",
IF(AND(I1393&lt;&gt;"",OR(K1393="",L1393="",M1393="",O1390="")),"Preenchimento incompleto: empresa sem preço e(ou) fonte de preço e(ou) validade do orçamento e(ou) modalidade de cálculo associados - B04.04",
IF(AND(I1394&lt;&gt;"",OR(K1394="",L1394="",M1394="",O1390="")),"Preenchimento incompleto: empresa sem preço e(ou) fonte de preço e(ou) validade do orçamento e(ou) modalidade de cálculo associados - B04.05",
IF(AND(K1390&lt;&gt;"",OR(I1390="",L1390="",M1390="",O1390="")),"Preenchimento incompleto: preço sem empresa e(ou) fonte do preço associados e(ou) validade do orçamento e(ou) modalidade de cálculo associados - B05.01",
IF(AND(K1391&lt;&gt;"",OR(I1391="",L1391="",M1391="",O1390="")),"Preenchimento incompleto: preço sem empresa e(ou) fonte do preço associados e(ou) validade do orçamento e(ou) modalidade de cálculo associados - B05.02",
IF(AND(K1392&lt;&gt;"",OR(I1392="",L1392="",M1392="",O1390="")),"Preenchimento incompleto: preço sem empresa e(ou) fonte do preço associados e(ou) validade do orçamento e(ou) modalidade de cálculo associados - B05.03",
IF(AND(K1393&lt;&gt;"",OR(I1393="",L1393="",M1393="",O1390="")),"Preenchimento incompleto: preço sem empresa e(ou) fonte do preço associados e(ou) validade do orçamento e(ou) modalidade de cálculo associados - B05.04",
IF(AND(K1394&lt;&gt;"",OR(I1394="",L1394="",M1394="",O1390="")),"Preenchimento incompleto: preço sem empresa e(ou) fonte do preço associados e(ou) validade do orçamento e(ou) modalidade de cálculo associados - B05.05",
IF(AND(L1390&lt;&gt;"",OR(K1390="",I1390="",M1390="",O1390="")),"Preenchimento incompleto: fonte do preço sem empresa e(ou) preço associados e(ou) validade do orçamento e(ou) modalidade de cálculo associados - B06.01",
IF(AND(L1391&lt;&gt;"",OR(K1391="",I1391="",M1391="",O1390="")),"Preenchimento incompleto: fonte do preço sem empresa e(ou) preço associados e(ou) validade do orçamento e(ou) modalidade de cálculo associados - B06.02",
IF(AND(L1392&lt;&gt;"",OR(K1392="",I1392="",M1392="",O1390="")),"Preenchimento incompleto: fonte do preço sem empresa e(ou) preço associados e(ou) validade do orçamento e(ou) modalidade de cálculo associados - B06.03",
IF(AND(L1393&lt;&gt;"",OR(K1393="",I1393="",M1393="",O1390="")),"Preenchimento incompleto: fonte do preço sem empresa e(ou) preço associados e(ou) validade do orçamento e(ou) modalidade de cálculo associados - B06.04",
IF(AND(L1394&lt;&gt;"",OR(K1394="",I1394="",M1394="",O1390="")),"Preenchimento incompleto: fonte do preço sem empresa e(ou) preço associados e(ou) validade do orçamento e(ou) modalidade de cálculo associados - B06.05",
IF(AND(M1390&lt;&gt;"",OR(K1390="",I1390="",L1390="",O1390="")),"Preenchimento incompleto: validade do orçamento sem empresa e(ou) preço associados e(ou) fonte do preço e(ou) modalidade de cálculo associados - B07.01",
IF(AND(M1391&lt;&gt;"",OR(K1391="",I1391="",L1391="",O1390="")),"Preenchimento incompleto: validade do orçamento sem empresa e(ou) preço associados e(ou) fonte do preço e(ou) modalidade de cálculo associados - B07.02",
IF(AND(M1392&lt;&gt;"",OR(K1392="",I1392="",L1392="",O1390="")),"Preenchimento incompleto: validade do orçamento sem empresa e(ou) preço associados e(ou) fonte do preço e(ou) modalidade de cálculo associados - B07.03",
IF(AND(M1393&lt;&gt;"",OR(K1393="",I1393="",L1393="",O1390="")),"Preenchimento incompleto: validade do orçamento sem empresa e(ou) preço associados e(ou) fonte do preço e(ou) modalidade de cálculo associados - B07.04",
IF(AND(M1394&lt;&gt;"",OR(K1394="",I1394="",L1394="",O1390="")),"Preenchimento incompleto: validade do orçamento sem empresa e(ou) preço associados e(ou) fonte do preço e(ou) modalidade de cálculo associados - B07.05",
IF(O1390="","Preenchimento incompleto: modalidade de cálculo não informada - B08.01",
IF(V1390="Erro: há repetição de empresa de mídia especializada para o item sendo precificado - B09.01a05","Erro: há repetição de empresa de mídia especializada para o item sendo precificado - B09.01a05",
IF(W1390="Erro: há repetição de empresa de orçamento de empresa para o item sendo precificado - B10.01a05","Erro: há repetição de empresa de orçamento de empresa para o item sendo precificado - B10.01a05",
IF(X1390="Erro: a fonte de preços informada é incompatível com compras governamentais - B11.01a05","Erro: a fonte de preços informada é incompatível com compras governamentais - B11.01a05",
IF(Y1390="Erro: a fonte de preços informada é incompatível com compras governamentais - B12.01a05","Erro: a fonte de preços informada é incompatível com compras governamentais - B12.01a05",
IF(Z1390="Erro: há linhas sendo puladas - B13.01a04","Erro: há linhas sendo puladas - B13.01a04",
IF(AA1390="Erro: há linhas sendo puladas - B14.01a05","Erro: há linhas sendo puladas - B14.01a05",
IF(AB1390="Erro: há linhas sendo puladas - B15.01a05","Erro: há linhas sendo puladas - B15.01a05",
IF(AC1390="Erro: há linhas sendo puladas - B16.01a05","Erro: há linhas sendo puladas - B16.01a05",
IF(AND(P1390&lt;&gt;"",P1390=0),"Preenchimento incompleto: número de propostas válidas igual a zero - B17.01",
"Preenchimento correto"))))))))))))))))))))))))))))))))))</f>
        <v/>
      </c>
      <c r="U1390" s="23"/>
      <c r="V1390" s="121" t="str">
        <f t="shared" ref="V1390" si="4951" xml:space="preserve">
IF(COUNTIFS(I1390:I1394,I1390,L1390:L1394,"=Mídia especializada")&gt;1,"Erro: há repetição de empresa de mídia especializada para o item sendo precificado - B09.01a05",
IF(COUNTIFS(I1390:I1394,I1391,L1390:L1394,"=Mídia especializada")&gt;1,"Erro: há repetição de empresa de mídia especializada para o item sendo precificado - B09.01a05",
IF(COUNTIFS(I1390:I1394,I1392,L1390:L1394,"=Mídia especializada")&gt;1,"Erro: há repetição de empresa de mídia especializada para o item sendo precificado - B09.01a05",
IF(COUNTIFS(I1390:I1394,I1393,L1390:L1394,"=Mídia especializada")&gt;1,"Erro: há repetição de empresa de mídia especializada para o item sendo precificado - B09.01a05",
IF(COUNTIFS(I1390:I1394,I1394,L1390:L1394,"=Mídia especializada")&gt;1,"Erro: há repetição de empresa de mídia especializada para o item sendo precificado - B09.01a05",
"***")))))</f>
        <v>***</v>
      </c>
      <c r="W1390" s="119" t="str">
        <f t="shared" ref="W1390" si="4952" xml:space="preserve">
IF(COUNTIFS(I1390:I1394,I1390,L1390:L1394,"=Orçamento de empresa")&gt;1,"Erro: há repetição de empresa de orçamento de empresa para o item sendo precificado - B10.01a05",
IF(COUNTIFS(I1390:I1394,I1391,L1390:L1394,"=Orçamento de empresa")&gt;1,"Erro: há repetição de empresa de orçamento de empresa para o item sendo precificado - B10.01a05",
IF(COUNTIFS(I1390:I1394,I1392,L1390:L1394,"=Orçamento de empresa")&gt;1,"Erro: há repetição de empresa de orçamento de empresa para o item sendo precificado - B10.01a05",
IF(COUNTIFS(I1390:I1394,I1393,L1390:L1394,"=Orçamento de empresa")&gt;1,"Erro: há repetição de empresa de orçamento de empresa para o item sendo precificado - B10.01a05",
IF(COUNTIFS(I1390:I1394,I1394,L1390:L1394,"=Orçamento de empresa")&gt;1,"Erro: há repetição de empresa de orçamento de empresa para o item sendo precificado - B10.01a05",
"***")))))</f>
        <v>***</v>
      </c>
      <c r="X1390" s="119" t="str">
        <f t="shared" ref="X1390" si="4953" xml:space="preserve">
IF(AND(I1390="Compras governamentais",K1390&lt;&gt;"",L1390="Orçamento de empresa"),"Erro: a fonte de preços informada é incompatível com compras governamentais - B11.01a05",
IF(AND(I1391="Compras governamentais",K1391&lt;&gt;"",L1391="Orçamento de empresa"),"Erro: a fonte de preços informada é incompatível com compras governamentais - B11.01a05",
IF(AND(I1392="Compras governamentais",K1392&lt;&gt;"",L1392="Orçamento de empresa"),"Erro: a fonte de preços informada é incompatível com compras governamentais - B11.01a05",
IF(AND(I1393="Compras governamentais",K1393&lt;&gt;"",L1393="Orçamento de empresa"),"Erro: a fonte de preços informada é incompatível com compras governamentais - B11.01a05",
IF(AND(I1394="Compras governamentais",K1394&lt;&gt;"",L1394="Orçamento de empresa"),"Erro: a fonte de preços informada é incompatível com compras governamentais - B11.01a05",
"***")))))</f>
        <v>***</v>
      </c>
      <c r="Y1390" s="119" t="str">
        <f t="shared" ref="Y1390" si="4954" xml:space="preserve">
IF(AND(I1390="Compras governamentais",K1390&lt;&gt;"",L1390="Mídia especializada"),"Erro: a fonte de preços informada é incompatível com compras governamentais - B12.01a05",
IF(AND(I1391="Compras governamentais",K1391&lt;&gt;"",L1391="Mídia especializada"),"Erro: a fonte de preços informada é incompatível com compras governamentais - B12.01a05",
IF(AND(I1392="Compras governamentais",K1392&lt;&gt;"",L1392="Mídia especializada"),"Erro: a fonte de preços informada é incompatível com compras governamentais - B12.01a05",
IF(AND(I1393="Compras governamentais",K1393&lt;&gt;"",L1393="Mídia especializada"),"Erro: a fonte de preços informada é incompatível com compras governamentais - B12.01a05",
IF(AND(I1394="Compras governamentais",K1394&lt;&gt;"",L1394="Mídia especializada"),"Erro: a fonte de preços informada é incompatível com compras governamentais - B12.01a05",
"***")))))</f>
        <v>***</v>
      </c>
      <c r="Z1390" s="119" t="str">
        <f t="shared" ref="Z1390" si="4955" xml:space="preserve">
IF(AND(I1391&lt;&gt;"",OR(I1390="")),"Erro: há linhas sendo puladas - B13.01a04",
IF(AND(I1392&lt;&gt;"",OR(I1390="",I1391="")),"Erro: há linhas sendo puladas - B13.01a04",
IF(AND(I1393&lt;&gt;"",OR(I1390="",I1391="",I1392="")),"Erro: há linhas sendo puladas - B13.01a04",
IF(AND(I1394&lt;&gt;"",OR(I1390="",I1391="",I1392="",I1393="")),"Erro: há linhas sendo puladas - B13.01a04",
"***"))))</f>
        <v>***</v>
      </c>
      <c r="AA1390" s="119" t="str">
        <f t="shared" ref="AA1390" si="4956" xml:space="preserve">
IF(AND(K1391&lt;&gt;"",OR(K1390="")),"Erro: há linhas sendo puladas - B14.01a05",
IF(AND(K1392&lt;&gt;"",OR(K1390="",K1391="")),"Erro: há linhas sendo puladas - B14.01a05",
IF(AND(K1393&lt;&gt;"",OR(K1390="",K1391="",K1392="")),"Erro: há linhas sendo puladas - B14.01a05",
IF(AND(K1394&lt;&gt;"",OR(K1390="",K1391="",K1392="",K1393="")),"Erro: há linhas sendo puladas - B14.01a05",
"***"))))</f>
        <v>***</v>
      </c>
      <c r="AB1390" s="119" t="str">
        <f t="shared" ref="AB1390" si="4957" xml:space="preserve">
IF(AND(L1391&lt;&gt;"",OR(L1390="")),"Erro: há linhas sendo puladas - B15.01a05",
IF(AND(L1392&lt;&gt;"",OR(L1390="",L1391="")),"Erro: há linhas sendo puladas - B15.01a05",
IF(AND(L1393&lt;&gt;"",OR(L1390="",L1391="",L1392="")),"Erro: há linhas sendo puladas - B15.01a05",
IF(AND(L1394&lt;&gt;"",OR(L1390="",L1391="",L1392="",L1393="")),"Erro: há linhas sendo puladas - B15.01a05",
"***"))))</f>
        <v>***</v>
      </c>
      <c r="AC1390" s="119" t="str">
        <f t="shared" ref="AC1390" si="4958" xml:space="preserve">
IF(AND(M1391&lt;&gt;"",OR(M1390="")),"Erro: há linhas sendo puladas - B16.01a05",
IF(AND(M1392&lt;&gt;"",OR(M1390="",M1391="")),"Erro: há linhas sendo puladas - B16.01a05",
IF(AND(M1393&lt;&gt;"",OR(M1390="",M1391="",M1392="")),"Erro: há linhas sendo puladas - B16.01a05",
IF(AND(M1394&lt;&gt;"",OR(M1390="",M1391="",M1392="",M1393="")),"Erro: há linhas sendo puladas - B16.01a05",
"***"))))</f>
        <v>***</v>
      </c>
      <c r="AD1390" s="131" t="str">
        <f t="shared" ref="AD1390" si="4959" xml:space="preserve">
IF(T1390&lt;&gt;"Preenchimento correto","",
IF(K1390="","",
IF(M1390="Não válido","",
K1390)))</f>
        <v/>
      </c>
    </row>
    <row r="1391" spans="1:30" ht="15" customHeight="1">
      <c r="A1391" s="226"/>
      <c r="B1391" s="216"/>
      <c r="C1391" s="217"/>
      <c r="D1391" s="218"/>
      <c r="E1391" s="219"/>
      <c r="F1391" s="220"/>
      <c r="G1391" s="221"/>
      <c r="H1391" s="35">
        <v>2</v>
      </c>
      <c r="I1391" s="172"/>
      <c r="J1391" s="36" t="str">
        <f xml:space="preserve">
IF(I1391="","",
VLOOKUP(I1391,'BD EMPRES'!$B$8:$C$507,2,FALSE))</f>
        <v/>
      </c>
      <c r="K1391" s="178"/>
      <c r="L1391" s="179"/>
      <c r="M1391" s="179"/>
      <c r="N1391" s="180"/>
      <c r="O1391" s="223"/>
      <c r="P1391" s="228"/>
      <c r="Q1391" s="230"/>
      <c r="R1391" s="232"/>
      <c r="S1391" s="234"/>
      <c r="T1391" s="236"/>
      <c r="U1391" s="23"/>
      <c r="V1391" s="122"/>
      <c r="W1391" s="118"/>
      <c r="X1391" s="118"/>
      <c r="Y1391" s="118"/>
      <c r="Z1391" s="118"/>
      <c r="AA1391" s="118"/>
      <c r="AB1391" s="118"/>
      <c r="AC1391" s="118"/>
      <c r="AD1391" s="132" t="str">
        <f t="shared" ref="AD1391" si="4960" xml:space="preserve">
IF(T1390&lt;&gt;"Preenchimento correto","",
IF(K1391="","",
IF(M1391="Não válido","",
K1391)))</f>
        <v/>
      </c>
    </row>
    <row r="1392" spans="1:30" ht="15" customHeight="1">
      <c r="A1392" s="226"/>
      <c r="B1392" s="216"/>
      <c r="C1392" s="217"/>
      <c r="D1392" s="218"/>
      <c r="E1392" s="219"/>
      <c r="F1392" s="220"/>
      <c r="G1392" s="221"/>
      <c r="H1392" s="35">
        <v>3</v>
      </c>
      <c r="I1392" s="172"/>
      <c r="J1392" s="36" t="str">
        <f xml:space="preserve">
IF(I1392="","",
VLOOKUP(I1392,'BD EMPRES'!$B$8:$C$507,2,FALSE))</f>
        <v/>
      </c>
      <c r="K1392" s="178"/>
      <c r="L1392" s="179"/>
      <c r="M1392" s="179"/>
      <c r="N1392" s="180"/>
      <c r="O1392" s="223"/>
      <c r="P1392" s="228"/>
      <c r="Q1392" s="230"/>
      <c r="R1392" s="232"/>
      <c r="S1392" s="234"/>
      <c r="T1392" s="236"/>
      <c r="U1392" s="23"/>
      <c r="V1392" s="122"/>
      <c r="W1392" s="118"/>
      <c r="X1392" s="118"/>
      <c r="Y1392" s="118"/>
      <c r="Z1392" s="118"/>
      <c r="AA1392" s="118"/>
      <c r="AB1392" s="118"/>
      <c r="AC1392" s="118"/>
      <c r="AD1392" s="132" t="str">
        <f t="shared" ref="AD1392" si="4961" xml:space="preserve">
IF(T1390&lt;&gt;"Preenchimento correto","",
IF(K1392="","",
IF(M1392="Não válido","",
K1392)))</f>
        <v/>
      </c>
    </row>
    <row r="1393" spans="1:30" ht="15" customHeight="1">
      <c r="A1393" s="226"/>
      <c r="B1393" s="216"/>
      <c r="C1393" s="217"/>
      <c r="D1393" s="218"/>
      <c r="E1393" s="219"/>
      <c r="F1393" s="220"/>
      <c r="G1393" s="221"/>
      <c r="H1393" s="35">
        <v>4</v>
      </c>
      <c r="I1393" s="172"/>
      <c r="J1393" s="36" t="str">
        <f xml:space="preserve">
IF(I1393="","",
VLOOKUP(I1393,'BD EMPRES'!$B$8:$C$507,2,FALSE))</f>
        <v/>
      </c>
      <c r="K1393" s="178"/>
      <c r="L1393" s="179"/>
      <c r="M1393" s="179"/>
      <c r="N1393" s="180"/>
      <c r="O1393" s="223"/>
      <c r="P1393" s="228"/>
      <c r="Q1393" s="230"/>
      <c r="R1393" s="232"/>
      <c r="S1393" s="234"/>
      <c r="T1393" s="236"/>
      <c r="U1393" s="23"/>
      <c r="V1393" s="122"/>
      <c r="W1393" s="118"/>
      <c r="X1393" s="118"/>
      <c r="Y1393" s="118"/>
      <c r="Z1393" s="118"/>
      <c r="AA1393" s="118"/>
      <c r="AB1393" s="118"/>
      <c r="AC1393" s="118"/>
      <c r="AD1393" s="132" t="str">
        <f t="shared" ref="AD1393" si="4962" xml:space="preserve">
IF(T1390&lt;&gt;"Preenchimento correto","",
IF(K1393="","",
IF(M1393="Não válido","",
K1393)))</f>
        <v/>
      </c>
    </row>
    <row r="1394" spans="1:30" ht="15" customHeight="1">
      <c r="A1394" s="227"/>
      <c r="B1394" s="216"/>
      <c r="C1394" s="217"/>
      <c r="D1394" s="218"/>
      <c r="E1394" s="219"/>
      <c r="F1394" s="220"/>
      <c r="G1394" s="221"/>
      <c r="H1394" s="49">
        <v>5</v>
      </c>
      <c r="I1394" s="172"/>
      <c r="J1394" s="50" t="str">
        <f xml:space="preserve">
IF(I1394="","",
VLOOKUP(I1394,'BD EMPRES'!$B$8:$C$507,2,FALSE))</f>
        <v/>
      </c>
      <c r="K1394" s="184"/>
      <c r="L1394" s="185"/>
      <c r="M1394" s="181"/>
      <c r="N1394" s="182"/>
      <c r="O1394" s="224"/>
      <c r="P1394" s="229"/>
      <c r="Q1394" s="231"/>
      <c r="R1394" s="233"/>
      <c r="S1394" s="235"/>
      <c r="T1394" s="236"/>
      <c r="U1394" s="23"/>
      <c r="V1394" s="133"/>
      <c r="W1394" s="134"/>
      <c r="X1394" s="134"/>
      <c r="Y1394" s="134"/>
      <c r="Z1394" s="134"/>
      <c r="AA1394" s="134"/>
      <c r="AB1394" s="134"/>
      <c r="AC1394" s="134"/>
      <c r="AD1394" s="135" t="str">
        <f t="shared" ref="AD1394" si="4963" xml:space="preserve">
IF(T1390&gt;"Preenchimento correto","",
IF(K1394="","",
IF(M1394="Não válido","",
K1394)))</f>
        <v/>
      </c>
    </row>
    <row r="1395" spans="1:30" ht="15" customHeight="1">
      <c r="A1395" s="237"/>
      <c r="B1395" s="216" t="str">
        <f>IF(OR('BD ITEM'!$Q289&lt;&gt;"Preenchimento correto"),"",'BD ITEM'!B289)</f>
        <v/>
      </c>
      <c r="C1395" s="217" t="str">
        <f>IF(OR('BD ITEM'!$Q289&lt;&gt;"Preenchimento correto"),"",'BD ITEM'!C289)</f>
        <v/>
      </c>
      <c r="D1395" s="218" t="str">
        <f>IF(OR('BD ITEM'!$Q289&lt;&gt;"Preenchimento correto"),"",'BD ITEM'!D289)</f>
        <v/>
      </c>
      <c r="E1395" s="219" t="str">
        <f>IF(OR('BD ITEM'!$Q289&lt;&gt;"Preenchimento correto"),"",'BD ITEM'!J289)</f>
        <v/>
      </c>
      <c r="F1395" s="220" t="str">
        <f>IF(OR('BD ITEM'!$Q289&lt;&gt;"Preenchimento correto"),"",'BD ITEM'!K289)</f>
        <v/>
      </c>
      <c r="G1395" s="221" t="str">
        <f>IF(OR('BD ITEM'!$Q289&lt;&gt;"Preenchimento correto"),"",'BD ITEM'!L289)</f>
        <v/>
      </c>
      <c r="H1395" s="39">
        <v>1</v>
      </c>
      <c r="I1395" s="173"/>
      <c r="J1395" s="34" t="str">
        <f xml:space="preserve">
IF(I1395="","",
VLOOKUP(I1395,'BD EMPRES'!$B$8:$C$507,2,FALSE))</f>
        <v/>
      </c>
      <c r="K1395" s="175"/>
      <c r="L1395" s="176"/>
      <c r="M1395" s="176"/>
      <c r="N1395" s="177"/>
      <c r="O1395" s="222"/>
      <c r="P1395" s="228" t="str">
        <f t="shared" ref="P1395" si="4964" xml:space="preserve">
IF(AND(K1395="",K1396="",K1397="",K1398="",K1399=""),"",
COUNTIFS(K1395:K1399,"&lt;&gt;""",M1395:M1399,"=Válido"))</f>
        <v/>
      </c>
      <c r="Q1395" s="230" t="str">
        <f t="shared" ref="Q1395" si="4965" xml:space="preserve">
IF(T1395&lt;&gt;"Preenchimento correto","",
IF(P1395=1,0,
IF(P1395=0,"",
IF(P1395="","",
ROUND(_xlfn.STDEV.S(AD1395:AD1399)/AVERAGE(AD1395:AD1399),4)))))</f>
        <v/>
      </c>
      <c r="R1395" s="232" t="str">
        <f t="shared" ref="R1395" si="4966" xml:space="preserve">
IF(T1395&lt;&gt;"Preenchimento correto","",
IF(P1395="","",
IF(P1395=0,"",
IF(O1395="","",
IF(O1395="Menor valor",MIN(AD1395:AD1399),
IF(AND(O1395="Tend. central",Q1395&lt;=0.25),ROUND(AVERAGE(AD1395:AD1399),2),
IF(AND(O1395="Tend. central",Q1395&gt;0.25),ROUND(MEDIAN(AD1395:AD1399),2))))))))</f>
        <v/>
      </c>
      <c r="S1395" s="234" t="str">
        <f t="shared" ref="S1395" si="4967" xml:space="preserve">
IF(T1395&lt;&gt;"Preenchimento correto","",
IF(O1395="","",
IF(P1395="","",
IF(P1395=0,"",
IF(OR(G1395="",R1395=""),"",
G1395*R1395)))))</f>
        <v/>
      </c>
      <c r="T1395" s="236" t="str">
        <f t="shared" ref="T1395" si="4968" xml:space="preserve">
IF(AND(A1395="",B1395="",I1395="",I1396="",I1397="",I1398="",I1399="",K1395="",K1396="",K1397="",K1398="",K1399="",L1395="",L1396="",L1397="",L1398="",L1399="",M1395="",M1396="",M1397="",M1398="",M1399="",O1395=""),"",
IF(A1395="","Preenchimento incompleto: falta informar o ID SEC - B01.01",
IF(AND(A1395&lt;&gt;"",B1395&lt;&gt;"",I1395="",I1396="",I1397="",I1398="",I1399="",K1395="",K1396="",K1397="",K1398="",K1399="",L1395="",L1396="",L1397="",L1398="",L1399="",M1395="",M1396="",M1397="",M1398="",M1399="",O1395=""),"Preenchimento incompleto: item sem nenhuma informação de empresa e preço e fonte de preço e validade do orçamento e modalidade de cálculo - B02.01",
IF(AND(B1395="",OR(I1395&lt;&gt;"",I1396&lt;&gt;"",I1397&lt;&gt;"",I1398&lt;&gt;"",I1399&lt;&gt;"",K1395&lt;&gt;"",K1396&lt;&gt;"",K1397&lt;&gt;"",K1398&lt;&gt;"",K1399&lt;&gt;"",L1395&lt;&gt;"",L1396&lt;&gt;"",L1397&lt;&gt;"",L1398&lt;&gt;"",L1399&lt;&gt;"",M1395&lt;&gt;"",M1396&lt;&gt;"",M1397&lt;&gt;"",M1398&lt;&gt;"",M1399&lt;&gt;"",O1395&lt;&gt;"")),"Erro: há empresa(s) e/ou preço(s) e/ou fonte(s) de preço e/ou validade(s) do orçamento e/ou modalidade de cálculo informados para item inexistente - B03.01",
IF(AND(I1395&lt;&gt;"",OR(K1395="",L1395="",M1395="",O1395="")),"Preenchimento incompleto: empresa sem preço e(ou) fonte de preço e(ou) validade do orçamento e(ou) modalidade de cálculo associados - B04.01",
IF(AND(I1396&lt;&gt;"",OR(K1396="",L1396="",M1396="",O1395="")),"Preenchimento incompleto: empresa sem preço e(ou) fonte de preço e(ou) validade do orçamento e(ou) modalidade de cálculo associados - B04.02",
IF(AND(I1397&lt;&gt;"",OR(K1397="",L1397="",M1397="",O1395="")),"Preenchimento incompleto: empresa sem preço e(ou) fonte de preço e(ou) validade do orçamento e(ou) modalidade de cálculo associados - B04.03",
IF(AND(I1398&lt;&gt;"",OR(K1398="",L1398="",M1398="",O1395="")),"Preenchimento incompleto: empresa sem preço e(ou) fonte de preço e(ou) validade do orçamento e(ou) modalidade de cálculo associados - B04.04",
IF(AND(I1399&lt;&gt;"",OR(K1399="",L1399="",M1399="",O1395="")),"Preenchimento incompleto: empresa sem preço e(ou) fonte de preço e(ou) validade do orçamento e(ou) modalidade de cálculo associados - B04.05",
IF(AND(K1395&lt;&gt;"",OR(I1395="",L1395="",M1395="",O1395="")),"Preenchimento incompleto: preço sem empresa e(ou) fonte do preço associados e(ou) validade do orçamento e(ou) modalidade de cálculo associados - B05.01",
IF(AND(K1396&lt;&gt;"",OR(I1396="",L1396="",M1396="",O1395="")),"Preenchimento incompleto: preço sem empresa e(ou) fonte do preço associados e(ou) validade do orçamento e(ou) modalidade de cálculo associados - B05.02",
IF(AND(K1397&lt;&gt;"",OR(I1397="",L1397="",M1397="",O1395="")),"Preenchimento incompleto: preço sem empresa e(ou) fonte do preço associados e(ou) validade do orçamento e(ou) modalidade de cálculo associados - B05.03",
IF(AND(K1398&lt;&gt;"",OR(I1398="",L1398="",M1398="",O1395="")),"Preenchimento incompleto: preço sem empresa e(ou) fonte do preço associados e(ou) validade do orçamento e(ou) modalidade de cálculo associados - B05.04",
IF(AND(K1399&lt;&gt;"",OR(I1399="",L1399="",M1399="",O1395="")),"Preenchimento incompleto: preço sem empresa e(ou) fonte do preço associados e(ou) validade do orçamento e(ou) modalidade de cálculo associados - B05.05",
IF(AND(L1395&lt;&gt;"",OR(K1395="",I1395="",M1395="",O1395="")),"Preenchimento incompleto: fonte do preço sem empresa e(ou) preço associados e(ou) validade do orçamento e(ou) modalidade de cálculo associados - B06.01",
IF(AND(L1396&lt;&gt;"",OR(K1396="",I1396="",M1396="",O1395="")),"Preenchimento incompleto: fonte do preço sem empresa e(ou) preço associados e(ou) validade do orçamento e(ou) modalidade de cálculo associados - B06.02",
IF(AND(L1397&lt;&gt;"",OR(K1397="",I1397="",M1397="",O1395="")),"Preenchimento incompleto: fonte do preço sem empresa e(ou) preço associados e(ou) validade do orçamento e(ou) modalidade de cálculo associados - B06.03",
IF(AND(L1398&lt;&gt;"",OR(K1398="",I1398="",M1398="",O1395="")),"Preenchimento incompleto: fonte do preço sem empresa e(ou) preço associados e(ou) validade do orçamento e(ou) modalidade de cálculo associados - B06.04",
IF(AND(L1399&lt;&gt;"",OR(K1399="",I1399="",M1399="",O1395="")),"Preenchimento incompleto: fonte do preço sem empresa e(ou) preço associados e(ou) validade do orçamento e(ou) modalidade de cálculo associados - B06.05",
IF(AND(M1395&lt;&gt;"",OR(K1395="",I1395="",L1395="",O1395="")),"Preenchimento incompleto: validade do orçamento sem empresa e(ou) preço associados e(ou) fonte do preço e(ou) modalidade de cálculo associados - B07.01",
IF(AND(M1396&lt;&gt;"",OR(K1396="",I1396="",L1396="",O1395="")),"Preenchimento incompleto: validade do orçamento sem empresa e(ou) preço associados e(ou) fonte do preço e(ou) modalidade de cálculo associados - B07.02",
IF(AND(M1397&lt;&gt;"",OR(K1397="",I1397="",L1397="",O1395="")),"Preenchimento incompleto: validade do orçamento sem empresa e(ou) preço associados e(ou) fonte do preço e(ou) modalidade de cálculo associados - B07.03",
IF(AND(M1398&lt;&gt;"",OR(K1398="",I1398="",L1398="",O1395="")),"Preenchimento incompleto: validade do orçamento sem empresa e(ou) preço associados e(ou) fonte do preço e(ou) modalidade de cálculo associados - B07.04",
IF(AND(M1399&lt;&gt;"",OR(K1399="",I1399="",L1399="",O1395="")),"Preenchimento incompleto: validade do orçamento sem empresa e(ou) preço associados e(ou) fonte do preço e(ou) modalidade de cálculo associados - B07.05",
IF(O1395="","Preenchimento incompleto: modalidade de cálculo não informada - B08.01",
IF(V1395="Erro: há repetição de empresa de mídia especializada para o item sendo precificado - B09.01a05","Erro: há repetição de empresa de mídia especializada para o item sendo precificado - B09.01a05",
IF(W1395="Erro: há repetição de empresa de orçamento de empresa para o item sendo precificado - B10.01a05","Erro: há repetição de empresa de orçamento de empresa para o item sendo precificado - B10.01a05",
IF(X1395="Erro: a fonte de preços informada é incompatível com compras governamentais - B11.01a05","Erro: a fonte de preços informada é incompatível com compras governamentais - B11.01a05",
IF(Y1395="Erro: a fonte de preços informada é incompatível com compras governamentais - B12.01a05","Erro: a fonte de preços informada é incompatível com compras governamentais - B12.01a05",
IF(Z1395="Erro: há linhas sendo puladas - B13.01a04","Erro: há linhas sendo puladas - B13.01a04",
IF(AA1395="Erro: há linhas sendo puladas - B14.01a05","Erro: há linhas sendo puladas - B14.01a05",
IF(AB1395="Erro: há linhas sendo puladas - B15.01a05","Erro: há linhas sendo puladas - B15.01a05",
IF(AC1395="Erro: há linhas sendo puladas - B16.01a05","Erro: há linhas sendo puladas - B16.01a05",
IF(AND(P1395&lt;&gt;"",P1395=0),"Preenchimento incompleto: número de propostas válidas igual a zero - B17.01",
"Preenchimento correto"))))))))))))))))))))))))))))))))))</f>
        <v/>
      </c>
      <c r="U1395" s="23"/>
      <c r="V1395" s="121" t="str">
        <f t="shared" ref="V1395" si="4969" xml:space="preserve">
IF(COUNTIFS(I1395:I1399,I1395,L1395:L1399,"=Mídia especializada")&gt;1,"Erro: há repetição de empresa de mídia especializada para o item sendo precificado - B09.01a05",
IF(COUNTIFS(I1395:I1399,I1396,L1395:L1399,"=Mídia especializada")&gt;1,"Erro: há repetição de empresa de mídia especializada para o item sendo precificado - B09.01a05",
IF(COUNTIFS(I1395:I1399,I1397,L1395:L1399,"=Mídia especializada")&gt;1,"Erro: há repetição de empresa de mídia especializada para o item sendo precificado - B09.01a05",
IF(COUNTIFS(I1395:I1399,I1398,L1395:L1399,"=Mídia especializada")&gt;1,"Erro: há repetição de empresa de mídia especializada para o item sendo precificado - B09.01a05",
IF(COUNTIFS(I1395:I1399,I1399,L1395:L1399,"=Mídia especializada")&gt;1,"Erro: há repetição de empresa de mídia especializada para o item sendo precificado - B09.01a05",
"***")))))</f>
        <v>***</v>
      </c>
      <c r="W1395" s="119" t="str">
        <f t="shared" ref="W1395" si="4970" xml:space="preserve">
IF(COUNTIFS(I1395:I1399,I1395,L1395:L1399,"=Orçamento de empresa")&gt;1,"Erro: há repetição de empresa de orçamento de empresa para o item sendo precificado - B10.01a05",
IF(COUNTIFS(I1395:I1399,I1396,L1395:L1399,"=Orçamento de empresa")&gt;1,"Erro: há repetição de empresa de orçamento de empresa para o item sendo precificado - B10.01a05",
IF(COUNTIFS(I1395:I1399,I1397,L1395:L1399,"=Orçamento de empresa")&gt;1,"Erro: há repetição de empresa de orçamento de empresa para o item sendo precificado - B10.01a05",
IF(COUNTIFS(I1395:I1399,I1398,L1395:L1399,"=Orçamento de empresa")&gt;1,"Erro: há repetição de empresa de orçamento de empresa para o item sendo precificado - B10.01a05",
IF(COUNTIFS(I1395:I1399,I1399,L1395:L1399,"=Orçamento de empresa")&gt;1,"Erro: há repetição de empresa de orçamento de empresa para o item sendo precificado - B10.01a05",
"***")))))</f>
        <v>***</v>
      </c>
      <c r="X1395" s="119" t="str">
        <f t="shared" ref="X1395" si="4971" xml:space="preserve">
IF(AND(I1395="Compras governamentais",K1395&lt;&gt;"",L1395="Orçamento de empresa"),"Erro: a fonte de preços informada é incompatível com compras governamentais - B11.01a05",
IF(AND(I1396="Compras governamentais",K1396&lt;&gt;"",L1396="Orçamento de empresa"),"Erro: a fonte de preços informada é incompatível com compras governamentais - B11.01a05",
IF(AND(I1397="Compras governamentais",K1397&lt;&gt;"",L1397="Orçamento de empresa"),"Erro: a fonte de preços informada é incompatível com compras governamentais - B11.01a05",
IF(AND(I1398="Compras governamentais",K1398&lt;&gt;"",L1398="Orçamento de empresa"),"Erro: a fonte de preços informada é incompatível com compras governamentais - B11.01a05",
IF(AND(I1399="Compras governamentais",K1399&lt;&gt;"",L1399="Orçamento de empresa"),"Erro: a fonte de preços informada é incompatível com compras governamentais - B11.01a05",
"***")))))</f>
        <v>***</v>
      </c>
      <c r="Y1395" s="119" t="str">
        <f t="shared" ref="Y1395" si="4972" xml:space="preserve">
IF(AND(I1395="Compras governamentais",K1395&lt;&gt;"",L1395="Mídia especializada"),"Erro: a fonte de preços informada é incompatível com compras governamentais - B12.01a05",
IF(AND(I1396="Compras governamentais",K1396&lt;&gt;"",L1396="Mídia especializada"),"Erro: a fonte de preços informada é incompatível com compras governamentais - B12.01a05",
IF(AND(I1397="Compras governamentais",K1397&lt;&gt;"",L1397="Mídia especializada"),"Erro: a fonte de preços informada é incompatível com compras governamentais - B12.01a05",
IF(AND(I1398="Compras governamentais",K1398&lt;&gt;"",L1398="Mídia especializada"),"Erro: a fonte de preços informada é incompatível com compras governamentais - B12.01a05",
IF(AND(I1399="Compras governamentais",K1399&lt;&gt;"",L1399="Mídia especializada"),"Erro: a fonte de preços informada é incompatível com compras governamentais - B12.01a05",
"***")))))</f>
        <v>***</v>
      </c>
      <c r="Z1395" s="119" t="str">
        <f t="shared" ref="Z1395" si="4973" xml:space="preserve">
IF(AND(I1396&lt;&gt;"",OR(I1395="")),"Erro: há linhas sendo puladas - B13.01a04",
IF(AND(I1397&lt;&gt;"",OR(I1395="",I1396="")),"Erro: há linhas sendo puladas - B13.01a04",
IF(AND(I1398&lt;&gt;"",OR(I1395="",I1396="",I1397="")),"Erro: há linhas sendo puladas - B13.01a04",
IF(AND(I1399&lt;&gt;"",OR(I1395="",I1396="",I1397="",I1398="")),"Erro: há linhas sendo puladas - B13.01a04",
"***"))))</f>
        <v>***</v>
      </c>
      <c r="AA1395" s="119" t="str">
        <f t="shared" ref="AA1395" si="4974" xml:space="preserve">
IF(AND(K1396&lt;&gt;"",OR(K1395="")),"Erro: há linhas sendo puladas - B14.01a05",
IF(AND(K1397&lt;&gt;"",OR(K1395="",K1396="")),"Erro: há linhas sendo puladas - B14.01a05",
IF(AND(K1398&lt;&gt;"",OR(K1395="",K1396="",K1397="")),"Erro: há linhas sendo puladas - B14.01a05",
IF(AND(K1399&lt;&gt;"",OR(K1395="",K1396="",K1397="",K1398="")),"Erro: há linhas sendo puladas - B14.01a05",
"***"))))</f>
        <v>***</v>
      </c>
      <c r="AB1395" s="119" t="str">
        <f t="shared" ref="AB1395" si="4975" xml:space="preserve">
IF(AND(L1396&lt;&gt;"",OR(L1395="")),"Erro: há linhas sendo puladas - B15.01a05",
IF(AND(L1397&lt;&gt;"",OR(L1395="",L1396="")),"Erro: há linhas sendo puladas - B15.01a05",
IF(AND(L1398&lt;&gt;"",OR(L1395="",L1396="",L1397="")),"Erro: há linhas sendo puladas - B15.01a05",
IF(AND(L1399&lt;&gt;"",OR(L1395="",L1396="",L1397="",L1398="")),"Erro: há linhas sendo puladas - B15.01a05",
"***"))))</f>
        <v>***</v>
      </c>
      <c r="AC1395" s="119" t="str">
        <f t="shared" ref="AC1395" si="4976" xml:space="preserve">
IF(AND(M1396&lt;&gt;"",OR(M1395="")),"Erro: há linhas sendo puladas - B16.01a05",
IF(AND(M1397&lt;&gt;"",OR(M1395="",M1396="")),"Erro: há linhas sendo puladas - B16.01a05",
IF(AND(M1398&lt;&gt;"",OR(M1395="",M1396="",M1397="")),"Erro: há linhas sendo puladas - B16.01a05",
IF(AND(M1399&lt;&gt;"",OR(M1395="",M1396="",M1397="",M1398="")),"Erro: há linhas sendo puladas - B16.01a05",
"***"))))</f>
        <v>***</v>
      </c>
      <c r="AD1395" s="131" t="str">
        <f t="shared" ref="AD1395" si="4977" xml:space="preserve">
IF(T1395&lt;&gt;"Preenchimento correto","",
IF(K1395="","",
IF(M1395="Não válido","",
K1395)))</f>
        <v/>
      </c>
    </row>
    <row r="1396" spans="1:30" ht="15" customHeight="1">
      <c r="A1396" s="226"/>
      <c r="B1396" s="216"/>
      <c r="C1396" s="217"/>
      <c r="D1396" s="218"/>
      <c r="E1396" s="219"/>
      <c r="F1396" s="220"/>
      <c r="G1396" s="221"/>
      <c r="H1396" s="35">
        <v>2</v>
      </c>
      <c r="I1396" s="172"/>
      <c r="J1396" s="36" t="str">
        <f xml:space="preserve">
IF(I1396="","",
VLOOKUP(I1396,'BD EMPRES'!$B$8:$C$507,2,FALSE))</f>
        <v/>
      </c>
      <c r="K1396" s="178"/>
      <c r="L1396" s="179"/>
      <c r="M1396" s="179"/>
      <c r="N1396" s="180"/>
      <c r="O1396" s="223"/>
      <c r="P1396" s="228"/>
      <c r="Q1396" s="230"/>
      <c r="R1396" s="232"/>
      <c r="S1396" s="234"/>
      <c r="T1396" s="236"/>
      <c r="U1396" s="23"/>
      <c r="V1396" s="122"/>
      <c r="W1396" s="118"/>
      <c r="X1396" s="118"/>
      <c r="Y1396" s="118"/>
      <c r="Z1396" s="118"/>
      <c r="AA1396" s="118"/>
      <c r="AB1396" s="118"/>
      <c r="AC1396" s="118"/>
      <c r="AD1396" s="132" t="str">
        <f t="shared" ref="AD1396" si="4978" xml:space="preserve">
IF(T1395&lt;&gt;"Preenchimento correto","",
IF(K1396="","",
IF(M1396="Não válido","",
K1396)))</f>
        <v/>
      </c>
    </row>
    <row r="1397" spans="1:30" ht="15" customHeight="1">
      <c r="A1397" s="226"/>
      <c r="B1397" s="216"/>
      <c r="C1397" s="217"/>
      <c r="D1397" s="218"/>
      <c r="E1397" s="219"/>
      <c r="F1397" s="220"/>
      <c r="G1397" s="221"/>
      <c r="H1397" s="35">
        <v>3</v>
      </c>
      <c r="I1397" s="172"/>
      <c r="J1397" s="36" t="str">
        <f xml:space="preserve">
IF(I1397="","",
VLOOKUP(I1397,'BD EMPRES'!$B$8:$C$507,2,FALSE))</f>
        <v/>
      </c>
      <c r="K1397" s="178"/>
      <c r="L1397" s="179"/>
      <c r="M1397" s="179"/>
      <c r="N1397" s="180"/>
      <c r="O1397" s="223"/>
      <c r="P1397" s="228"/>
      <c r="Q1397" s="230"/>
      <c r="R1397" s="232"/>
      <c r="S1397" s="234"/>
      <c r="T1397" s="236"/>
      <c r="U1397" s="23"/>
      <c r="V1397" s="122"/>
      <c r="W1397" s="118"/>
      <c r="X1397" s="118"/>
      <c r="Y1397" s="118"/>
      <c r="Z1397" s="118"/>
      <c r="AA1397" s="118"/>
      <c r="AB1397" s="118"/>
      <c r="AC1397" s="118"/>
      <c r="AD1397" s="132" t="str">
        <f t="shared" ref="AD1397" si="4979" xml:space="preserve">
IF(T1395&lt;&gt;"Preenchimento correto","",
IF(K1397="","",
IF(M1397="Não válido","",
K1397)))</f>
        <v/>
      </c>
    </row>
    <row r="1398" spans="1:30" ht="15" customHeight="1">
      <c r="A1398" s="226"/>
      <c r="B1398" s="216"/>
      <c r="C1398" s="217"/>
      <c r="D1398" s="218"/>
      <c r="E1398" s="219"/>
      <c r="F1398" s="220"/>
      <c r="G1398" s="221"/>
      <c r="H1398" s="35">
        <v>4</v>
      </c>
      <c r="I1398" s="172"/>
      <c r="J1398" s="36" t="str">
        <f xml:space="preserve">
IF(I1398="","",
VLOOKUP(I1398,'BD EMPRES'!$B$8:$C$507,2,FALSE))</f>
        <v/>
      </c>
      <c r="K1398" s="178"/>
      <c r="L1398" s="179"/>
      <c r="M1398" s="179"/>
      <c r="N1398" s="180"/>
      <c r="O1398" s="223"/>
      <c r="P1398" s="228"/>
      <c r="Q1398" s="230"/>
      <c r="R1398" s="232"/>
      <c r="S1398" s="234"/>
      <c r="T1398" s="236"/>
      <c r="U1398" s="23"/>
      <c r="V1398" s="122"/>
      <c r="W1398" s="118"/>
      <c r="X1398" s="118"/>
      <c r="Y1398" s="118"/>
      <c r="Z1398" s="118"/>
      <c r="AA1398" s="118"/>
      <c r="AB1398" s="118"/>
      <c r="AC1398" s="118"/>
      <c r="AD1398" s="132" t="str">
        <f t="shared" ref="AD1398" si="4980" xml:space="preserve">
IF(T1395&lt;&gt;"Preenchimento correto","",
IF(K1398="","",
IF(M1398="Não válido","",
K1398)))</f>
        <v/>
      </c>
    </row>
    <row r="1399" spans="1:30" ht="15" customHeight="1">
      <c r="A1399" s="227"/>
      <c r="B1399" s="216"/>
      <c r="C1399" s="217"/>
      <c r="D1399" s="218"/>
      <c r="E1399" s="219"/>
      <c r="F1399" s="220"/>
      <c r="G1399" s="221"/>
      <c r="H1399" s="49">
        <v>5</v>
      </c>
      <c r="I1399" s="172"/>
      <c r="J1399" s="50" t="str">
        <f xml:space="preserve">
IF(I1399="","",
VLOOKUP(I1399,'BD EMPRES'!$B$8:$C$507,2,FALSE))</f>
        <v/>
      </c>
      <c r="K1399" s="184"/>
      <c r="L1399" s="185"/>
      <c r="M1399" s="181"/>
      <c r="N1399" s="182"/>
      <c r="O1399" s="224"/>
      <c r="P1399" s="229"/>
      <c r="Q1399" s="231"/>
      <c r="R1399" s="233"/>
      <c r="S1399" s="235"/>
      <c r="T1399" s="236"/>
      <c r="U1399" s="23"/>
      <c r="V1399" s="133"/>
      <c r="W1399" s="134"/>
      <c r="X1399" s="134"/>
      <c r="Y1399" s="134"/>
      <c r="Z1399" s="134"/>
      <c r="AA1399" s="134"/>
      <c r="AB1399" s="134"/>
      <c r="AC1399" s="134"/>
      <c r="AD1399" s="135" t="str">
        <f t="shared" ref="AD1399" si="4981" xml:space="preserve">
IF(T1395&gt;"Preenchimento correto","",
IF(K1399="","",
IF(M1399="Não válido","",
K1399)))</f>
        <v/>
      </c>
    </row>
    <row r="1400" spans="1:30" ht="15" customHeight="1">
      <c r="A1400" s="237"/>
      <c r="B1400" s="216" t="str">
        <f>IF(OR('BD ITEM'!$Q290&lt;&gt;"Preenchimento correto"),"",'BD ITEM'!B290)</f>
        <v/>
      </c>
      <c r="C1400" s="217" t="str">
        <f>IF(OR('BD ITEM'!$Q290&lt;&gt;"Preenchimento correto"),"",'BD ITEM'!C290)</f>
        <v/>
      </c>
      <c r="D1400" s="218" t="str">
        <f>IF(OR('BD ITEM'!$Q290&lt;&gt;"Preenchimento correto"),"",'BD ITEM'!D290)</f>
        <v/>
      </c>
      <c r="E1400" s="219" t="str">
        <f>IF(OR('BD ITEM'!$Q290&lt;&gt;"Preenchimento correto"),"",'BD ITEM'!J290)</f>
        <v/>
      </c>
      <c r="F1400" s="220" t="str">
        <f>IF(OR('BD ITEM'!$Q290&lt;&gt;"Preenchimento correto"),"",'BD ITEM'!K290)</f>
        <v/>
      </c>
      <c r="G1400" s="221" t="str">
        <f>IF(OR('BD ITEM'!$Q290&lt;&gt;"Preenchimento correto"),"",'BD ITEM'!L290)</f>
        <v/>
      </c>
      <c r="H1400" s="39">
        <v>1</v>
      </c>
      <c r="I1400" s="173"/>
      <c r="J1400" s="34" t="str">
        <f xml:space="preserve">
IF(I1400="","",
VLOOKUP(I1400,'BD EMPRES'!$B$8:$C$507,2,FALSE))</f>
        <v/>
      </c>
      <c r="K1400" s="175"/>
      <c r="L1400" s="176"/>
      <c r="M1400" s="176"/>
      <c r="N1400" s="177"/>
      <c r="O1400" s="222"/>
      <c r="P1400" s="228" t="str">
        <f t="shared" ref="P1400" si="4982" xml:space="preserve">
IF(AND(K1400="",K1401="",K1402="",K1403="",K1404=""),"",
COUNTIFS(K1400:K1404,"&lt;&gt;""",M1400:M1404,"=Válido"))</f>
        <v/>
      </c>
      <c r="Q1400" s="230" t="str">
        <f t="shared" ref="Q1400" si="4983" xml:space="preserve">
IF(T1400&lt;&gt;"Preenchimento correto","",
IF(P1400=1,0,
IF(P1400=0,"",
IF(P1400="","",
ROUND(_xlfn.STDEV.S(AD1400:AD1404)/AVERAGE(AD1400:AD1404),4)))))</f>
        <v/>
      </c>
      <c r="R1400" s="232" t="str">
        <f t="shared" ref="R1400" si="4984" xml:space="preserve">
IF(T1400&lt;&gt;"Preenchimento correto","",
IF(P1400="","",
IF(P1400=0,"",
IF(O1400="","",
IF(O1400="Menor valor",MIN(AD1400:AD1404),
IF(AND(O1400="Tend. central",Q1400&lt;=0.25),ROUND(AVERAGE(AD1400:AD1404),2),
IF(AND(O1400="Tend. central",Q1400&gt;0.25),ROUND(MEDIAN(AD1400:AD1404),2))))))))</f>
        <v/>
      </c>
      <c r="S1400" s="234" t="str">
        <f t="shared" ref="S1400" si="4985" xml:space="preserve">
IF(T1400&lt;&gt;"Preenchimento correto","",
IF(O1400="","",
IF(P1400="","",
IF(P1400=0,"",
IF(OR(G1400="",R1400=""),"",
G1400*R1400)))))</f>
        <v/>
      </c>
      <c r="T1400" s="236" t="str">
        <f t="shared" ref="T1400" si="4986" xml:space="preserve">
IF(AND(A1400="",B1400="",I1400="",I1401="",I1402="",I1403="",I1404="",K1400="",K1401="",K1402="",K1403="",K1404="",L1400="",L1401="",L1402="",L1403="",L1404="",M1400="",M1401="",M1402="",M1403="",M1404="",O1400=""),"",
IF(A1400="","Preenchimento incompleto: falta informar o ID SEC - B01.01",
IF(AND(A1400&lt;&gt;"",B1400&lt;&gt;"",I1400="",I1401="",I1402="",I1403="",I1404="",K1400="",K1401="",K1402="",K1403="",K1404="",L1400="",L1401="",L1402="",L1403="",L1404="",M1400="",M1401="",M1402="",M1403="",M1404="",O1400=""),"Preenchimento incompleto: item sem nenhuma informação de empresa e preço e fonte de preço e validade do orçamento e modalidade de cálculo - B02.01",
IF(AND(B1400="",OR(I1400&lt;&gt;"",I1401&lt;&gt;"",I1402&lt;&gt;"",I1403&lt;&gt;"",I1404&lt;&gt;"",K1400&lt;&gt;"",K1401&lt;&gt;"",K1402&lt;&gt;"",K1403&lt;&gt;"",K1404&lt;&gt;"",L1400&lt;&gt;"",L1401&lt;&gt;"",L1402&lt;&gt;"",L1403&lt;&gt;"",L1404&lt;&gt;"",M1400&lt;&gt;"",M1401&lt;&gt;"",M1402&lt;&gt;"",M1403&lt;&gt;"",M1404&lt;&gt;"",O1400&lt;&gt;"")),"Erro: há empresa(s) e/ou preço(s) e/ou fonte(s) de preço e/ou validade(s) do orçamento e/ou modalidade de cálculo informados para item inexistente - B03.01",
IF(AND(I1400&lt;&gt;"",OR(K1400="",L1400="",M1400="",O1400="")),"Preenchimento incompleto: empresa sem preço e(ou) fonte de preço e(ou) validade do orçamento e(ou) modalidade de cálculo associados - B04.01",
IF(AND(I1401&lt;&gt;"",OR(K1401="",L1401="",M1401="",O1400="")),"Preenchimento incompleto: empresa sem preço e(ou) fonte de preço e(ou) validade do orçamento e(ou) modalidade de cálculo associados - B04.02",
IF(AND(I1402&lt;&gt;"",OR(K1402="",L1402="",M1402="",O1400="")),"Preenchimento incompleto: empresa sem preço e(ou) fonte de preço e(ou) validade do orçamento e(ou) modalidade de cálculo associados - B04.03",
IF(AND(I1403&lt;&gt;"",OR(K1403="",L1403="",M1403="",O1400="")),"Preenchimento incompleto: empresa sem preço e(ou) fonte de preço e(ou) validade do orçamento e(ou) modalidade de cálculo associados - B04.04",
IF(AND(I1404&lt;&gt;"",OR(K1404="",L1404="",M1404="",O1400="")),"Preenchimento incompleto: empresa sem preço e(ou) fonte de preço e(ou) validade do orçamento e(ou) modalidade de cálculo associados - B04.05",
IF(AND(K1400&lt;&gt;"",OR(I1400="",L1400="",M1400="",O1400="")),"Preenchimento incompleto: preço sem empresa e(ou) fonte do preço associados e(ou) validade do orçamento e(ou) modalidade de cálculo associados - B05.01",
IF(AND(K1401&lt;&gt;"",OR(I1401="",L1401="",M1401="",O1400="")),"Preenchimento incompleto: preço sem empresa e(ou) fonte do preço associados e(ou) validade do orçamento e(ou) modalidade de cálculo associados - B05.02",
IF(AND(K1402&lt;&gt;"",OR(I1402="",L1402="",M1402="",O1400="")),"Preenchimento incompleto: preço sem empresa e(ou) fonte do preço associados e(ou) validade do orçamento e(ou) modalidade de cálculo associados - B05.03",
IF(AND(K1403&lt;&gt;"",OR(I1403="",L1403="",M1403="",O1400="")),"Preenchimento incompleto: preço sem empresa e(ou) fonte do preço associados e(ou) validade do orçamento e(ou) modalidade de cálculo associados - B05.04",
IF(AND(K1404&lt;&gt;"",OR(I1404="",L1404="",M1404="",O1400="")),"Preenchimento incompleto: preço sem empresa e(ou) fonte do preço associados e(ou) validade do orçamento e(ou) modalidade de cálculo associados - B05.05",
IF(AND(L1400&lt;&gt;"",OR(K1400="",I1400="",M1400="",O1400="")),"Preenchimento incompleto: fonte do preço sem empresa e(ou) preço associados e(ou) validade do orçamento e(ou) modalidade de cálculo associados - B06.01",
IF(AND(L1401&lt;&gt;"",OR(K1401="",I1401="",M1401="",O1400="")),"Preenchimento incompleto: fonte do preço sem empresa e(ou) preço associados e(ou) validade do orçamento e(ou) modalidade de cálculo associados - B06.02",
IF(AND(L1402&lt;&gt;"",OR(K1402="",I1402="",M1402="",O1400="")),"Preenchimento incompleto: fonte do preço sem empresa e(ou) preço associados e(ou) validade do orçamento e(ou) modalidade de cálculo associados - B06.03",
IF(AND(L1403&lt;&gt;"",OR(K1403="",I1403="",M1403="",O1400="")),"Preenchimento incompleto: fonte do preço sem empresa e(ou) preço associados e(ou) validade do orçamento e(ou) modalidade de cálculo associados - B06.04",
IF(AND(L1404&lt;&gt;"",OR(K1404="",I1404="",M1404="",O1400="")),"Preenchimento incompleto: fonte do preço sem empresa e(ou) preço associados e(ou) validade do orçamento e(ou) modalidade de cálculo associados - B06.05",
IF(AND(M1400&lt;&gt;"",OR(K1400="",I1400="",L1400="",O1400="")),"Preenchimento incompleto: validade do orçamento sem empresa e(ou) preço associados e(ou) fonte do preço e(ou) modalidade de cálculo associados - B07.01",
IF(AND(M1401&lt;&gt;"",OR(K1401="",I1401="",L1401="",O1400="")),"Preenchimento incompleto: validade do orçamento sem empresa e(ou) preço associados e(ou) fonte do preço e(ou) modalidade de cálculo associados - B07.02",
IF(AND(M1402&lt;&gt;"",OR(K1402="",I1402="",L1402="",O1400="")),"Preenchimento incompleto: validade do orçamento sem empresa e(ou) preço associados e(ou) fonte do preço e(ou) modalidade de cálculo associados - B07.03",
IF(AND(M1403&lt;&gt;"",OR(K1403="",I1403="",L1403="",O1400="")),"Preenchimento incompleto: validade do orçamento sem empresa e(ou) preço associados e(ou) fonte do preço e(ou) modalidade de cálculo associados - B07.04",
IF(AND(M1404&lt;&gt;"",OR(K1404="",I1404="",L1404="",O1400="")),"Preenchimento incompleto: validade do orçamento sem empresa e(ou) preço associados e(ou) fonte do preço e(ou) modalidade de cálculo associados - B07.05",
IF(O1400="","Preenchimento incompleto: modalidade de cálculo não informada - B08.01",
IF(V1400="Erro: há repetição de empresa de mídia especializada para o item sendo precificado - B09.01a05","Erro: há repetição de empresa de mídia especializada para o item sendo precificado - B09.01a05",
IF(W1400="Erro: há repetição de empresa de orçamento de empresa para o item sendo precificado - B10.01a05","Erro: há repetição de empresa de orçamento de empresa para o item sendo precificado - B10.01a05",
IF(X1400="Erro: a fonte de preços informada é incompatível com compras governamentais - B11.01a05","Erro: a fonte de preços informada é incompatível com compras governamentais - B11.01a05",
IF(Y1400="Erro: a fonte de preços informada é incompatível com compras governamentais - B12.01a05","Erro: a fonte de preços informada é incompatível com compras governamentais - B12.01a05",
IF(Z1400="Erro: há linhas sendo puladas - B13.01a04","Erro: há linhas sendo puladas - B13.01a04",
IF(AA1400="Erro: há linhas sendo puladas - B14.01a05","Erro: há linhas sendo puladas - B14.01a05",
IF(AB1400="Erro: há linhas sendo puladas - B15.01a05","Erro: há linhas sendo puladas - B15.01a05",
IF(AC1400="Erro: há linhas sendo puladas - B16.01a05","Erro: há linhas sendo puladas - B16.01a05",
IF(AND(P1400&lt;&gt;"",P1400=0),"Preenchimento incompleto: número de propostas válidas igual a zero - B17.01",
"Preenchimento correto"))))))))))))))))))))))))))))))))))</f>
        <v/>
      </c>
      <c r="U1400" s="23"/>
      <c r="V1400" s="121" t="str">
        <f t="shared" ref="V1400" si="4987" xml:space="preserve">
IF(COUNTIFS(I1400:I1404,I1400,L1400:L1404,"=Mídia especializada")&gt;1,"Erro: há repetição de empresa de mídia especializada para o item sendo precificado - B09.01a05",
IF(COUNTIFS(I1400:I1404,I1401,L1400:L1404,"=Mídia especializada")&gt;1,"Erro: há repetição de empresa de mídia especializada para o item sendo precificado - B09.01a05",
IF(COUNTIFS(I1400:I1404,I1402,L1400:L1404,"=Mídia especializada")&gt;1,"Erro: há repetição de empresa de mídia especializada para o item sendo precificado - B09.01a05",
IF(COUNTIFS(I1400:I1404,I1403,L1400:L1404,"=Mídia especializada")&gt;1,"Erro: há repetição de empresa de mídia especializada para o item sendo precificado - B09.01a05",
IF(COUNTIFS(I1400:I1404,I1404,L1400:L1404,"=Mídia especializada")&gt;1,"Erro: há repetição de empresa de mídia especializada para o item sendo precificado - B09.01a05",
"***")))))</f>
        <v>***</v>
      </c>
      <c r="W1400" s="119" t="str">
        <f t="shared" ref="W1400" si="4988" xml:space="preserve">
IF(COUNTIFS(I1400:I1404,I1400,L1400:L1404,"=Orçamento de empresa")&gt;1,"Erro: há repetição de empresa de orçamento de empresa para o item sendo precificado - B10.01a05",
IF(COUNTIFS(I1400:I1404,I1401,L1400:L1404,"=Orçamento de empresa")&gt;1,"Erro: há repetição de empresa de orçamento de empresa para o item sendo precificado - B10.01a05",
IF(COUNTIFS(I1400:I1404,I1402,L1400:L1404,"=Orçamento de empresa")&gt;1,"Erro: há repetição de empresa de orçamento de empresa para o item sendo precificado - B10.01a05",
IF(COUNTIFS(I1400:I1404,I1403,L1400:L1404,"=Orçamento de empresa")&gt;1,"Erro: há repetição de empresa de orçamento de empresa para o item sendo precificado - B10.01a05",
IF(COUNTIFS(I1400:I1404,I1404,L1400:L1404,"=Orçamento de empresa")&gt;1,"Erro: há repetição de empresa de orçamento de empresa para o item sendo precificado - B10.01a05",
"***")))))</f>
        <v>***</v>
      </c>
      <c r="X1400" s="119" t="str">
        <f t="shared" ref="X1400" si="4989" xml:space="preserve">
IF(AND(I1400="Compras governamentais",K1400&lt;&gt;"",L1400="Orçamento de empresa"),"Erro: a fonte de preços informada é incompatível com compras governamentais - B11.01a05",
IF(AND(I1401="Compras governamentais",K1401&lt;&gt;"",L1401="Orçamento de empresa"),"Erro: a fonte de preços informada é incompatível com compras governamentais - B11.01a05",
IF(AND(I1402="Compras governamentais",K1402&lt;&gt;"",L1402="Orçamento de empresa"),"Erro: a fonte de preços informada é incompatível com compras governamentais - B11.01a05",
IF(AND(I1403="Compras governamentais",K1403&lt;&gt;"",L1403="Orçamento de empresa"),"Erro: a fonte de preços informada é incompatível com compras governamentais - B11.01a05",
IF(AND(I1404="Compras governamentais",K1404&lt;&gt;"",L1404="Orçamento de empresa"),"Erro: a fonte de preços informada é incompatível com compras governamentais - B11.01a05",
"***")))))</f>
        <v>***</v>
      </c>
      <c r="Y1400" s="119" t="str">
        <f t="shared" ref="Y1400" si="4990" xml:space="preserve">
IF(AND(I1400="Compras governamentais",K1400&lt;&gt;"",L1400="Mídia especializada"),"Erro: a fonte de preços informada é incompatível com compras governamentais - B12.01a05",
IF(AND(I1401="Compras governamentais",K1401&lt;&gt;"",L1401="Mídia especializada"),"Erro: a fonte de preços informada é incompatível com compras governamentais - B12.01a05",
IF(AND(I1402="Compras governamentais",K1402&lt;&gt;"",L1402="Mídia especializada"),"Erro: a fonte de preços informada é incompatível com compras governamentais - B12.01a05",
IF(AND(I1403="Compras governamentais",K1403&lt;&gt;"",L1403="Mídia especializada"),"Erro: a fonte de preços informada é incompatível com compras governamentais - B12.01a05",
IF(AND(I1404="Compras governamentais",K1404&lt;&gt;"",L1404="Mídia especializada"),"Erro: a fonte de preços informada é incompatível com compras governamentais - B12.01a05",
"***")))))</f>
        <v>***</v>
      </c>
      <c r="Z1400" s="119" t="str">
        <f t="shared" ref="Z1400" si="4991" xml:space="preserve">
IF(AND(I1401&lt;&gt;"",OR(I1400="")),"Erro: há linhas sendo puladas - B13.01a04",
IF(AND(I1402&lt;&gt;"",OR(I1400="",I1401="")),"Erro: há linhas sendo puladas - B13.01a04",
IF(AND(I1403&lt;&gt;"",OR(I1400="",I1401="",I1402="")),"Erro: há linhas sendo puladas - B13.01a04",
IF(AND(I1404&lt;&gt;"",OR(I1400="",I1401="",I1402="",I1403="")),"Erro: há linhas sendo puladas - B13.01a04",
"***"))))</f>
        <v>***</v>
      </c>
      <c r="AA1400" s="119" t="str">
        <f t="shared" ref="AA1400" si="4992" xml:space="preserve">
IF(AND(K1401&lt;&gt;"",OR(K1400="")),"Erro: há linhas sendo puladas - B14.01a05",
IF(AND(K1402&lt;&gt;"",OR(K1400="",K1401="")),"Erro: há linhas sendo puladas - B14.01a05",
IF(AND(K1403&lt;&gt;"",OR(K1400="",K1401="",K1402="")),"Erro: há linhas sendo puladas - B14.01a05",
IF(AND(K1404&lt;&gt;"",OR(K1400="",K1401="",K1402="",K1403="")),"Erro: há linhas sendo puladas - B14.01a05",
"***"))))</f>
        <v>***</v>
      </c>
      <c r="AB1400" s="119" t="str">
        <f t="shared" ref="AB1400" si="4993" xml:space="preserve">
IF(AND(L1401&lt;&gt;"",OR(L1400="")),"Erro: há linhas sendo puladas - B15.01a05",
IF(AND(L1402&lt;&gt;"",OR(L1400="",L1401="")),"Erro: há linhas sendo puladas - B15.01a05",
IF(AND(L1403&lt;&gt;"",OR(L1400="",L1401="",L1402="")),"Erro: há linhas sendo puladas - B15.01a05",
IF(AND(L1404&lt;&gt;"",OR(L1400="",L1401="",L1402="",L1403="")),"Erro: há linhas sendo puladas - B15.01a05",
"***"))))</f>
        <v>***</v>
      </c>
      <c r="AC1400" s="119" t="str">
        <f t="shared" ref="AC1400" si="4994" xml:space="preserve">
IF(AND(M1401&lt;&gt;"",OR(M1400="")),"Erro: há linhas sendo puladas - B16.01a05",
IF(AND(M1402&lt;&gt;"",OR(M1400="",M1401="")),"Erro: há linhas sendo puladas - B16.01a05",
IF(AND(M1403&lt;&gt;"",OR(M1400="",M1401="",M1402="")),"Erro: há linhas sendo puladas - B16.01a05",
IF(AND(M1404&lt;&gt;"",OR(M1400="",M1401="",M1402="",M1403="")),"Erro: há linhas sendo puladas - B16.01a05",
"***"))))</f>
        <v>***</v>
      </c>
      <c r="AD1400" s="131" t="str">
        <f t="shared" ref="AD1400" si="4995" xml:space="preserve">
IF(T1400&lt;&gt;"Preenchimento correto","",
IF(K1400="","",
IF(M1400="Não válido","",
K1400)))</f>
        <v/>
      </c>
    </row>
    <row r="1401" spans="1:30" ht="15" customHeight="1">
      <c r="A1401" s="226"/>
      <c r="B1401" s="216"/>
      <c r="C1401" s="217"/>
      <c r="D1401" s="218"/>
      <c r="E1401" s="219"/>
      <c r="F1401" s="220"/>
      <c r="G1401" s="221"/>
      <c r="H1401" s="35">
        <v>2</v>
      </c>
      <c r="I1401" s="172"/>
      <c r="J1401" s="36" t="str">
        <f xml:space="preserve">
IF(I1401="","",
VLOOKUP(I1401,'BD EMPRES'!$B$8:$C$507,2,FALSE))</f>
        <v/>
      </c>
      <c r="K1401" s="178"/>
      <c r="L1401" s="179"/>
      <c r="M1401" s="179"/>
      <c r="N1401" s="180"/>
      <c r="O1401" s="223"/>
      <c r="P1401" s="228"/>
      <c r="Q1401" s="230"/>
      <c r="R1401" s="232"/>
      <c r="S1401" s="234"/>
      <c r="T1401" s="236"/>
      <c r="U1401" s="23"/>
      <c r="V1401" s="122"/>
      <c r="W1401" s="118"/>
      <c r="X1401" s="118"/>
      <c r="Y1401" s="118"/>
      <c r="Z1401" s="118"/>
      <c r="AA1401" s="118"/>
      <c r="AB1401" s="118"/>
      <c r="AC1401" s="118"/>
      <c r="AD1401" s="132" t="str">
        <f t="shared" ref="AD1401" si="4996" xml:space="preserve">
IF(T1400&lt;&gt;"Preenchimento correto","",
IF(K1401="","",
IF(M1401="Não válido","",
K1401)))</f>
        <v/>
      </c>
    </row>
    <row r="1402" spans="1:30" ht="15" customHeight="1">
      <c r="A1402" s="226"/>
      <c r="B1402" s="216"/>
      <c r="C1402" s="217"/>
      <c r="D1402" s="218"/>
      <c r="E1402" s="219"/>
      <c r="F1402" s="220"/>
      <c r="G1402" s="221"/>
      <c r="H1402" s="35">
        <v>3</v>
      </c>
      <c r="I1402" s="172"/>
      <c r="J1402" s="36" t="str">
        <f xml:space="preserve">
IF(I1402="","",
VLOOKUP(I1402,'BD EMPRES'!$B$8:$C$507,2,FALSE))</f>
        <v/>
      </c>
      <c r="K1402" s="178"/>
      <c r="L1402" s="179"/>
      <c r="M1402" s="179"/>
      <c r="N1402" s="180"/>
      <c r="O1402" s="223"/>
      <c r="P1402" s="228"/>
      <c r="Q1402" s="230"/>
      <c r="R1402" s="232"/>
      <c r="S1402" s="234"/>
      <c r="T1402" s="236"/>
      <c r="U1402" s="23"/>
      <c r="V1402" s="122"/>
      <c r="W1402" s="118"/>
      <c r="X1402" s="118"/>
      <c r="Y1402" s="118"/>
      <c r="Z1402" s="118"/>
      <c r="AA1402" s="118"/>
      <c r="AB1402" s="118"/>
      <c r="AC1402" s="118"/>
      <c r="AD1402" s="132" t="str">
        <f t="shared" ref="AD1402" si="4997" xml:space="preserve">
IF(T1400&lt;&gt;"Preenchimento correto","",
IF(K1402="","",
IF(M1402="Não válido","",
K1402)))</f>
        <v/>
      </c>
    </row>
    <row r="1403" spans="1:30" ht="15" customHeight="1">
      <c r="A1403" s="226"/>
      <c r="B1403" s="216"/>
      <c r="C1403" s="217"/>
      <c r="D1403" s="218"/>
      <c r="E1403" s="219"/>
      <c r="F1403" s="220"/>
      <c r="G1403" s="221"/>
      <c r="H1403" s="35">
        <v>4</v>
      </c>
      <c r="I1403" s="172"/>
      <c r="J1403" s="36" t="str">
        <f xml:space="preserve">
IF(I1403="","",
VLOOKUP(I1403,'BD EMPRES'!$B$8:$C$507,2,FALSE))</f>
        <v/>
      </c>
      <c r="K1403" s="178"/>
      <c r="L1403" s="179"/>
      <c r="M1403" s="179"/>
      <c r="N1403" s="180"/>
      <c r="O1403" s="223"/>
      <c r="P1403" s="228"/>
      <c r="Q1403" s="230"/>
      <c r="R1403" s="232"/>
      <c r="S1403" s="234"/>
      <c r="T1403" s="236"/>
      <c r="U1403" s="23"/>
      <c r="V1403" s="122"/>
      <c r="W1403" s="118"/>
      <c r="X1403" s="118"/>
      <c r="Y1403" s="118"/>
      <c r="Z1403" s="118"/>
      <c r="AA1403" s="118"/>
      <c r="AB1403" s="118"/>
      <c r="AC1403" s="118"/>
      <c r="AD1403" s="132" t="str">
        <f t="shared" ref="AD1403" si="4998" xml:space="preserve">
IF(T1400&lt;&gt;"Preenchimento correto","",
IF(K1403="","",
IF(M1403="Não válido","",
K1403)))</f>
        <v/>
      </c>
    </row>
    <row r="1404" spans="1:30" ht="15" customHeight="1">
      <c r="A1404" s="238"/>
      <c r="B1404" s="216"/>
      <c r="C1404" s="217"/>
      <c r="D1404" s="218"/>
      <c r="E1404" s="219"/>
      <c r="F1404" s="220"/>
      <c r="G1404" s="221"/>
      <c r="H1404" s="49">
        <v>5</v>
      </c>
      <c r="I1404" s="172"/>
      <c r="J1404" s="50" t="str">
        <f xml:space="preserve">
IF(I1404="","",
VLOOKUP(I1404,'BD EMPRES'!$B$8:$C$507,2,FALSE))</f>
        <v/>
      </c>
      <c r="K1404" s="184"/>
      <c r="L1404" s="185"/>
      <c r="M1404" s="181"/>
      <c r="N1404" s="182"/>
      <c r="O1404" s="224"/>
      <c r="P1404" s="229"/>
      <c r="Q1404" s="231"/>
      <c r="R1404" s="233"/>
      <c r="S1404" s="235"/>
      <c r="T1404" s="236"/>
      <c r="U1404" s="23"/>
      <c r="V1404" s="133"/>
      <c r="W1404" s="134"/>
      <c r="X1404" s="134"/>
      <c r="Y1404" s="134"/>
      <c r="Z1404" s="134"/>
      <c r="AA1404" s="134"/>
      <c r="AB1404" s="134"/>
      <c r="AC1404" s="134"/>
      <c r="AD1404" s="135" t="str">
        <f t="shared" ref="AD1404" si="4999" xml:space="preserve">
IF(T1400&gt;"Preenchimento correto","",
IF(K1404="","",
IF(M1404="Não válido","",
K1404)))</f>
        <v/>
      </c>
    </row>
    <row r="1405" spans="1:30" ht="15" customHeight="1">
      <c r="A1405" s="225"/>
      <c r="B1405" s="216" t="str">
        <f>IF(OR('BD ITEM'!$Q291&lt;&gt;"Preenchimento correto"),"",'BD ITEM'!B291)</f>
        <v/>
      </c>
      <c r="C1405" s="217" t="str">
        <f>IF(OR('BD ITEM'!$Q291&lt;&gt;"Preenchimento correto"),"",'BD ITEM'!C291)</f>
        <v/>
      </c>
      <c r="D1405" s="218" t="str">
        <f>IF(OR('BD ITEM'!$Q291&lt;&gt;"Preenchimento correto"),"",'BD ITEM'!D291)</f>
        <v/>
      </c>
      <c r="E1405" s="219" t="str">
        <f>IF(OR('BD ITEM'!$Q291&lt;&gt;"Preenchimento correto"),"",'BD ITEM'!J291)</f>
        <v/>
      </c>
      <c r="F1405" s="220" t="str">
        <f>IF(OR('BD ITEM'!$Q291&lt;&gt;"Preenchimento correto"),"",'BD ITEM'!K291)</f>
        <v/>
      </c>
      <c r="G1405" s="221" t="str">
        <f>IF(OR('BD ITEM'!$Q291&lt;&gt;"Preenchimento correto"),"",'BD ITEM'!L291)</f>
        <v/>
      </c>
      <c r="H1405" s="39">
        <v>1</v>
      </c>
      <c r="I1405" s="173"/>
      <c r="J1405" s="34" t="str">
        <f xml:space="preserve">
IF(I1405="","",
VLOOKUP(I1405,'BD EMPRES'!$B$8:$C$507,2,FALSE))</f>
        <v/>
      </c>
      <c r="K1405" s="175"/>
      <c r="L1405" s="176"/>
      <c r="M1405" s="176"/>
      <c r="N1405" s="177"/>
      <c r="O1405" s="222"/>
      <c r="P1405" s="228" t="str">
        <f t="shared" ref="P1405" si="5000" xml:space="preserve">
IF(AND(K1405="",K1406="",K1407="",K1408="",K1409=""),"",
COUNTIFS(K1405:K1409,"&lt;&gt;""",M1405:M1409,"=Válido"))</f>
        <v/>
      </c>
      <c r="Q1405" s="230" t="str">
        <f t="shared" ref="Q1405" si="5001" xml:space="preserve">
IF(T1405&lt;&gt;"Preenchimento correto","",
IF(P1405=1,0,
IF(P1405=0,"",
IF(P1405="","",
ROUND(_xlfn.STDEV.S(AD1405:AD1409)/AVERAGE(AD1405:AD1409),4)))))</f>
        <v/>
      </c>
      <c r="R1405" s="232" t="str">
        <f t="shared" ref="R1405" si="5002" xml:space="preserve">
IF(T1405&lt;&gt;"Preenchimento correto","",
IF(P1405="","",
IF(P1405=0,"",
IF(O1405="","",
IF(O1405="Menor valor",MIN(AD1405:AD1409),
IF(AND(O1405="Tend. central",Q1405&lt;=0.25),ROUND(AVERAGE(AD1405:AD1409),2),
IF(AND(O1405="Tend. central",Q1405&gt;0.25),ROUND(MEDIAN(AD1405:AD1409),2))))))))</f>
        <v/>
      </c>
      <c r="S1405" s="234" t="str">
        <f t="shared" ref="S1405" si="5003" xml:space="preserve">
IF(T1405&lt;&gt;"Preenchimento correto","",
IF(O1405="","",
IF(P1405="","",
IF(P1405=0,"",
IF(OR(G1405="",R1405=""),"",
G1405*R1405)))))</f>
        <v/>
      </c>
      <c r="T1405" s="236" t="str">
        <f t="shared" ref="T1405" si="5004" xml:space="preserve">
IF(AND(A1405="",B1405="",I1405="",I1406="",I1407="",I1408="",I1409="",K1405="",K1406="",K1407="",K1408="",K1409="",L1405="",L1406="",L1407="",L1408="",L1409="",M1405="",M1406="",M1407="",M1408="",M1409="",O1405=""),"",
IF(A1405="","Preenchimento incompleto: falta informar o ID SEC - B01.01",
IF(AND(A1405&lt;&gt;"",B1405&lt;&gt;"",I1405="",I1406="",I1407="",I1408="",I1409="",K1405="",K1406="",K1407="",K1408="",K1409="",L1405="",L1406="",L1407="",L1408="",L1409="",M1405="",M1406="",M1407="",M1408="",M1409="",O1405=""),"Preenchimento incompleto: item sem nenhuma informação de empresa e preço e fonte de preço e validade do orçamento e modalidade de cálculo - B02.01",
IF(AND(B1405="",OR(I1405&lt;&gt;"",I1406&lt;&gt;"",I1407&lt;&gt;"",I1408&lt;&gt;"",I1409&lt;&gt;"",K1405&lt;&gt;"",K1406&lt;&gt;"",K1407&lt;&gt;"",K1408&lt;&gt;"",K1409&lt;&gt;"",L1405&lt;&gt;"",L1406&lt;&gt;"",L1407&lt;&gt;"",L1408&lt;&gt;"",L1409&lt;&gt;"",M1405&lt;&gt;"",M1406&lt;&gt;"",M1407&lt;&gt;"",M1408&lt;&gt;"",M1409&lt;&gt;"",O1405&lt;&gt;"")),"Erro: há empresa(s) e/ou preço(s) e/ou fonte(s) de preço e/ou validade(s) do orçamento e/ou modalidade de cálculo informados para item inexistente - B03.01",
IF(AND(I1405&lt;&gt;"",OR(K1405="",L1405="",M1405="",O1405="")),"Preenchimento incompleto: empresa sem preço e(ou) fonte de preço e(ou) validade do orçamento e(ou) modalidade de cálculo associados - B04.01",
IF(AND(I1406&lt;&gt;"",OR(K1406="",L1406="",M1406="",O1405="")),"Preenchimento incompleto: empresa sem preço e(ou) fonte de preço e(ou) validade do orçamento e(ou) modalidade de cálculo associados - B04.02",
IF(AND(I1407&lt;&gt;"",OR(K1407="",L1407="",M1407="",O1405="")),"Preenchimento incompleto: empresa sem preço e(ou) fonte de preço e(ou) validade do orçamento e(ou) modalidade de cálculo associados - B04.03",
IF(AND(I1408&lt;&gt;"",OR(K1408="",L1408="",M1408="",O1405="")),"Preenchimento incompleto: empresa sem preço e(ou) fonte de preço e(ou) validade do orçamento e(ou) modalidade de cálculo associados - B04.04",
IF(AND(I1409&lt;&gt;"",OR(K1409="",L1409="",M1409="",O1405="")),"Preenchimento incompleto: empresa sem preço e(ou) fonte de preço e(ou) validade do orçamento e(ou) modalidade de cálculo associados - B04.05",
IF(AND(K1405&lt;&gt;"",OR(I1405="",L1405="",M1405="",O1405="")),"Preenchimento incompleto: preço sem empresa e(ou) fonte do preço associados e(ou) validade do orçamento e(ou) modalidade de cálculo associados - B05.01",
IF(AND(K1406&lt;&gt;"",OR(I1406="",L1406="",M1406="",O1405="")),"Preenchimento incompleto: preço sem empresa e(ou) fonte do preço associados e(ou) validade do orçamento e(ou) modalidade de cálculo associados - B05.02",
IF(AND(K1407&lt;&gt;"",OR(I1407="",L1407="",M1407="",O1405="")),"Preenchimento incompleto: preço sem empresa e(ou) fonte do preço associados e(ou) validade do orçamento e(ou) modalidade de cálculo associados - B05.03",
IF(AND(K1408&lt;&gt;"",OR(I1408="",L1408="",M1408="",O1405="")),"Preenchimento incompleto: preço sem empresa e(ou) fonte do preço associados e(ou) validade do orçamento e(ou) modalidade de cálculo associados - B05.04",
IF(AND(K1409&lt;&gt;"",OR(I1409="",L1409="",M1409="",O1405="")),"Preenchimento incompleto: preço sem empresa e(ou) fonte do preço associados e(ou) validade do orçamento e(ou) modalidade de cálculo associados - B05.05",
IF(AND(L1405&lt;&gt;"",OR(K1405="",I1405="",M1405="",O1405="")),"Preenchimento incompleto: fonte do preço sem empresa e(ou) preço associados e(ou) validade do orçamento e(ou) modalidade de cálculo associados - B06.01",
IF(AND(L1406&lt;&gt;"",OR(K1406="",I1406="",M1406="",O1405="")),"Preenchimento incompleto: fonte do preço sem empresa e(ou) preço associados e(ou) validade do orçamento e(ou) modalidade de cálculo associados - B06.02",
IF(AND(L1407&lt;&gt;"",OR(K1407="",I1407="",M1407="",O1405="")),"Preenchimento incompleto: fonte do preço sem empresa e(ou) preço associados e(ou) validade do orçamento e(ou) modalidade de cálculo associados - B06.03",
IF(AND(L1408&lt;&gt;"",OR(K1408="",I1408="",M1408="",O1405="")),"Preenchimento incompleto: fonte do preço sem empresa e(ou) preço associados e(ou) validade do orçamento e(ou) modalidade de cálculo associados - B06.04",
IF(AND(L1409&lt;&gt;"",OR(K1409="",I1409="",M1409="",O1405="")),"Preenchimento incompleto: fonte do preço sem empresa e(ou) preço associados e(ou) validade do orçamento e(ou) modalidade de cálculo associados - B06.05",
IF(AND(M1405&lt;&gt;"",OR(K1405="",I1405="",L1405="",O1405="")),"Preenchimento incompleto: validade do orçamento sem empresa e(ou) preço associados e(ou) fonte do preço e(ou) modalidade de cálculo associados - B07.01",
IF(AND(M1406&lt;&gt;"",OR(K1406="",I1406="",L1406="",O1405="")),"Preenchimento incompleto: validade do orçamento sem empresa e(ou) preço associados e(ou) fonte do preço e(ou) modalidade de cálculo associados - B07.02",
IF(AND(M1407&lt;&gt;"",OR(K1407="",I1407="",L1407="",O1405="")),"Preenchimento incompleto: validade do orçamento sem empresa e(ou) preço associados e(ou) fonte do preço e(ou) modalidade de cálculo associados - B07.03",
IF(AND(M1408&lt;&gt;"",OR(K1408="",I1408="",L1408="",O1405="")),"Preenchimento incompleto: validade do orçamento sem empresa e(ou) preço associados e(ou) fonte do preço e(ou) modalidade de cálculo associados - B07.04",
IF(AND(M1409&lt;&gt;"",OR(K1409="",I1409="",L1409="",O1405="")),"Preenchimento incompleto: validade do orçamento sem empresa e(ou) preço associados e(ou) fonte do preço e(ou) modalidade de cálculo associados - B07.05",
IF(O1405="","Preenchimento incompleto: modalidade de cálculo não informada - B08.01",
IF(V1405="Erro: há repetição de empresa de mídia especializada para o item sendo precificado - B09.01a05","Erro: há repetição de empresa de mídia especializada para o item sendo precificado - B09.01a05",
IF(W1405="Erro: há repetição de empresa de orçamento de empresa para o item sendo precificado - B10.01a05","Erro: há repetição de empresa de orçamento de empresa para o item sendo precificado - B10.01a05",
IF(X1405="Erro: a fonte de preços informada é incompatível com compras governamentais - B11.01a05","Erro: a fonte de preços informada é incompatível com compras governamentais - B11.01a05",
IF(Y1405="Erro: a fonte de preços informada é incompatível com compras governamentais - B12.01a05","Erro: a fonte de preços informada é incompatível com compras governamentais - B12.01a05",
IF(Z1405="Erro: há linhas sendo puladas - B13.01a04","Erro: há linhas sendo puladas - B13.01a04",
IF(AA1405="Erro: há linhas sendo puladas - B14.01a05","Erro: há linhas sendo puladas - B14.01a05",
IF(AB1405="Erro: há linhas sendo puladas - B15.01a05","Erro: há linhas sendo puladas - B15.01a05",
IF(AC1405="Erro: há linhas sendo puladas - B16.01a05","Erro: há linhas sendo puladas - B16.01a05",
IF(AND(P1405&lt;&gt;"",P1405=0),"Preenchimento incompleto: número de propostas válidas igual a zero - B17.01",
"Preenchimento correto"))))))))))))))))))))))))))))))))))</f>
        <v/>
      </c>
      <c r="U1405" s="23"/>
      <c r="V1405" s="121" t="str">
        <f t="shared" ref="V1405" si="5005" xml:space="preserve">
IF(COUNTIFS(I1405:I1409,I1405,L1405:L1409,"=Mídia especializada")&gt;1,"Erro: há repetição de empresa de mídia especializada para o item sendo precificado - B09.01a05",
IF(COUNTIFS(I1405:I1409,I1406,L1405:L1409,"=Mídia especializada")&gt;1,"Erro: há repetição de empresa de mídia especializada para o item sendo precificado - B09.01a05",
IF(COUNTIFS(I1405:I1409,I1407,L1405:L1409,"=Mídia especializada")&gt;1,"Erro: há repetição de empresa de mídia especializada para o item sendo precificado - B09.01a05",
IF(COUNTIFS(I1405:I1409,I1408,L1405:L1409,"=Mídia especializada")&gt;1,"Erro: há repetição de empresa de mídia especializada para o item sendo precificado - B09.01a05",
IF(COUNTIFS(I1405:I1409,I1409,L1405:L1409,"=Mídia especializada")&gt;1,"Erro: há repetição de empresa de mídia especializada para o item sendo precificado - B09.01a05",
"***")))))</f>
        <v>***</v>
      </c>
      <c r="W1405" s="119" t="str">
        <f t="shared" ref="W1405" si="5006" xml:space="preserve">
IF(COUNTIFS(I1405:I1409,I1405,L1405:L1409,"=Orçamento de empresa")&gt;1,"Erro: há repetição de empresa de orçamento de empresa para o item sendo precificado - B10.01a05",
IF(COUNTIFS(I1405:I1409,I1406,L1405:L1409,"=Orçamento de empresa")&gt;1,"Erro: há repetição de empresa de orçamento de empresa para o item sendo precificado - B10.01a05",
IF(COUNTIFS(I1405:I1409,I1407,L1405:L1409,"=Orçamento de empresa")&gt;1,"Erro: há repetição de empresa de orçamento de empresa para o item sendo precificado - B10.01a05",
IF(COUNTIFS(I1405:I1409,I1408,L1405:L1409,"=Orçamento de empresa")&gt;1,"Erro: há repetição de empresa de orçamento de empresa para o item sendo precificado - B10.01a05",
IF(COUNTIFS(I1405:I1409,I1409,L1405:L1409,"=Orçamento de empresa")&gt;1,"Erro: há repetição de empresa de orçamento de empresa para o item sendo precificado - B10.01a05",
"***")))))</f>
        <v>***</v>
      </c>
      <c r="X1405" s="119" t="str">
        <f t="shared" ref="X1405" si="5007" xml:space="preserve">
IF(AND(I1405="Compras governamentais",K1405&lt;&gt;"",L1405="Orçamento de empresa"),"Erro: a fonte de preços informada é incompatível com compras governamentais - B11.01a05",
IF(AND(I1406="Compras governamentais",K1406&lt;&gt;"",L1406="Orçamento de empresa"),"Erro: a fonte de preços informada é incompatível com compras governamentais - B11.01a05",
IF(AND(I1407="Compras governamentais",K1407&lt;&gt;"",L1407="Orçamento de empresa"),"Erro: a fonte de preços informada é incompatível com compras governamentais - B11.01a05",
IF(AND(I1408="Compras governamentais",K1408&lt;&gt;"",L1408="Orçamento de empresa"),"Erro: a fonte de preços informada é incompatível com compras governamentais - B11.01a05",
IF(AND(I1409="Compras governamentais",K1409&lt;&gt;"",L1409="Orçamento de empresa"),"Erro: a fonte de preços informada é incompatível com compras governamentais - B11.01a05",
"***")))))</f>
        <v>***</v>
      </c>
      <c r="Y1405" s="119" t="str">
        <f t="shared" ref="Y1405" si="5008" xml:space="preserve">
IF(AND(I1405="Compras governamentais",K1405&lt;&gt;"",L1405="Mídia especializada"),"Erro: a fonte de preços informada é incompatível com compras governamentais - B12.01a05",
IF(AND(I1406="Compras governamentais",K1406&lt;&gt;"",L1406="Mídia especializada"),"Erro: a fonte de preços informada é incompatível com compras governamentais - B12.01a05",
IF(AND(I1407="Compras governamentais",K1407&lt;&gt;"",L1407="Mídia especializada"),"Erro: a fonte de preços informada é incompatível com compras governamentais - B12.01a05",
IF(AND(I1408="Compras governamentais",K1408&lt;&gt;"",L1408="Mídia especializada"),"Erro: a fonte de preços informada é incompatível com compras governamentais - B12.01a05",
IF(AND(I1409="Compras governamentais",K1409&lt;&gt;"",L1409="Mídia especializada"),"Erro: a fonte de preços informada é incompatível com compras governamentais - B12.01a05",
"***")))))</f>
        <v>***</v>
      </c>
      <c r="Z1405" s="119" t="str">
        <f t="shared" ref="Z1405" si="5009" xml:space="preserve">
IF(AND(I1406&lt;&gt;"",OR(I1405="")),"Erro: há linhas sendo puladas - B13.01a04",
IF(AND(I1407&lt;&gt;"",OR(I1405="",I1406="")),"Erro: há linhas sendo puladas - B13.01a04",
IF(AND(I1408&lt;&gt;"",OR(I1405="",I1406="",I1407="")),"Erro: há linhas sendo puladas - B13.01a04",
IF(AND(I1409&lt;&gt;"",OR(I1405="",I1406="",I1407="",I1408="")),"Erro: há linhas sendo puladas - B13.01a04",
"***"))))</f>
        <v>***</v>
      </c>
      <c r="AA1405" s="119" t="str">
        <f t="shared" ref="AA1405" si="5010" xml:space="preserve">
IF(AND(K1406&lt;&gt;"",OR(K1405="")),"Erro: há linhas sendo puladas - B14.01a05",
IF(AND(K1407&lt;&gt;"",OR(K1405="",K1406="")),"Erro: há linhas sendo puladas - B14.01a05",
IF(AND(K1408&lt;&gt;"",OR(K1405="",K1406="",K1407="")),"Erro: há linhas sendo puladas - B14.01a05",
IF(AND(K1409&lt;&gt;"",OR(K1405="",K1406="",K1407="",K1408="")),"Erro: há linhas sendo puladas - B14.01a05",
"***"))))</f>
        <v>***</v>
      </c>
      <c r="AB1405" s="119" t="str">
        <f t="shared" ref="AB1405" si="5011" xml:space="preserve">
IF(AND(L1406&lt;&gt;"",OR(L1405="")),"Erro: há linhas sendo puladas - B15.01a05",
IF(AND(L1407&lt;&gt;"",OR(L1405="",L1406="")),"Erro: há linhas sendo puladas - B15.01a05",
IF(AND(L1408&lt;&gt;"",OR(L1405="",L1406="",L1407="")),"Erro: há linhas sendo puladas - B15.01a05",
IF(AND(L1409&lt;&gt;"",OR(L1405="",L1406="",L1407="",L1408="")),"Erro: há linhas sendo puladas - B15.01a05",
"***"))))</f>
        <v>***</v>
      </c>
      <c r="AC1405" s="119" t="str">
        <f t="shared" ref="AC1405" si="5012" xml:space="preserve">
IF(AND(M1406&lt;&gt;"",OR(M1405="")),"Erro: há linhas sendo puladas - B16.01a05",
IF(AND(M1407&lt;&gt;"",OR(M1405="",M1406="")),"Erro: há linhas sendo puladas - B16.01a05",
IF(AND(M1408&lt;&gt;"",OR(M1405="",M1406="",M1407="")),"Erro: há linhas sendo puladas - B16.01a05",
IF(AND(M1409&lt;&gt;"",OR(M1405="",M1406="",M1407="",M1408="")),"Erro: há linhas sendo puladas - B16.01a05",
"***"))))</f>
        <v>***</v>
      </c>
      <c r="AD1405" s="131" t="str">
        <f t="shared" ref="AD1405" si="5013" xml:space="preserve">
IF(T1405&lt;&gt;"Preenchimento correto","",
IF(K1405="","",
IF(M1405="Não válido","",
K1405)))</f>
        <v/>
      </c>
    </row>
    <row r="1406" spans="1:30" ht="15" customHeight="1">
      <c r="A1406" s="226"/>
      <c r="B1406" s="216"/>
      <c r="C1406" s="217"/>
      <c r="D1406" s="218"/>
      <c r="E1406" s="219"/>
      <c r="F1406" s="220"/>
      <c r="G1406" s="221"/>
      <c r="H1406" s="35">
        <v>2</v>
      </c>
      <c r="I1406" s="172"/>
      <c r="J1406" s="36" t="str">
        <f xml:space="preserve">
IF(I1406="","",
VLOOKUP(I1406,'BD EMPRES'!$B$8:$C$507,2,FALSE))</f>
        <v/>
      </c>
      <c r="K1406" s="178"/>
      <c r="L1406" s="179"/>
      <c r="M1406" s="179"/>
      <c r="N1406" s="180"/>
      <c r="O1406" s="223"/>
      <c r="P1406" s="228"/>
      <c r="Q1406" s="230"/>
      <c r="R1406" s="232"/>
      <c r="S1406" s="234"/>
      <c r="T1406" s="236"/>
      <c r="U1406" s="23"/>
      <c r="V1406" s="122"/>
      <c r="W1406" s="118"/>
      <c r="X1406" s="118"/>
      <c r="Y1406" s="118"/>
      <c r="Z1406" s="118"/>
      <c r="AA1406" s="118"/>
      <c r="AB1406" s="118"/>
      <c r="AC1406" s="118"/>
      <c r="AD1406" s="132" t="str">
        <f t="shared" ref="AD1406" si="5014" xml:space="preserve">
IF(T1405&lt;&gt;"Preenchimento correto","",
IF(K1406="","",
IF(M1406="Não válido","",
K1406)))</f>
        <v/>
      </c>
    </row>
    <row r="1407" spans="1:30" ht="15" customHeight="1">
      <c r="A1407" s="226"/>
      <c r="B1407" s="216"/>
      <c r="C1407" s="217"/>
      <c r="D1407" s="218"/>
      <c r="E1407" s="219"/>
      <c r="F1407" s="220"/>
      <c r="G1407" s="221"/>
      <c r="H1407" s="35">
        <v>3</v>
      </c>
      <c r="I1407" s="172"/>
      <c r="J1407" s="36" t="str">
        <f xml:space="preserve">
IF(I1407="","",
VLOOKUP(I1407,'BD EMPRES'!$B$8:$C$507,2,FALSE))</f>
        <v/>
      </c>
      <c r="K1407" s="178"/>
      <c r="L1407" s="179"/>
      <c r="M1407" s="179"/>
      <c r="N1407" s="180"/>
      <c r="O1407" s="223"/>
      <c r="P1407" s="228"/>
      <c r="Q1407" s="230"/>
      <c r="R1407" s="232"/>
      <c r="S1407" s="234"/>
      <c r="T1407" s="236"/>
      <c r="U1407" s="23"/>
      <c r="V1407" s="122"/>
      <c r="W1407" s="118"/>
      <c r="X1407" s="118"/>
      <c r="Y1407" s="118"/>
      <c r="Z1407" s="118"/>
      <c r="AA1407" s="118"/>
      <c r="AB1407" s="118"/>
      <c r="AC1407" s="118"/>
      <c r="AD1407" s="132" t="str">
        <f t="shared" ref="AD1407" si="5015" xml:space="preserve">
IF(T1405&lt;&gt;"Preenchimento correto","",
IF(K1407="","",
IF(M1407="Não válido","",
K1407)))</f>
        <v/>
      </c>
    </row>
    <row r="1408" spans="1:30" ht="15" customHeight="1">
      <c r="A1408" s="226"/>
      <c r="B1408" s="216"/>
      <c r="C1408" s="217"/>
      <c r="D1408" s="218"/>
      <c r="E1408" s="219"/>
      <c r="F1408" s="220"/>
      <c r="G1408" s="221"/>
      <c r="H1408" s="35">
        <v>4</v>
      </c>
      <c r="I1408" s="172"/>
      <c r="J1408" s="36" t="str">
        <f xml:space="preserve">
IF(I1408="","",
VLOOKUP(I1408,'BD EMPRES'!$B$8:$C$507,2,FALSE))</f>
        <v/>
      </c>
      <c r="K1408" s="178"/>
      <c r="L1408" s="179"/>
      <c r="M1408" s="179"/>
      <c r="N1408" s="180"/>
      <c r="O1408" s="223"/>
      <c r="P1408" s="228"/>
      <c r="Q1408" s="230"/>
      <c r="R1408" s="232"/>
      <c r="S1408" s="234"/>
      <c r="T1408" s="236"/>
      <c r="U1408" s="23"/>
      <c r="V1408" s="122"/>
      <c r="W1408" s="118"/>
      <c r="X1408" s="118"/>
      <c r="Y1408" s="118"/>
      <c r="Z1408" s="118"/>
      <c r="AA1408" s="118"/>
      <c r="AB1408" s="118"/>
      <c r="AC1408" s="118"/>
      <c r="AD1408" s="132" t="str">
        <f t="shared" ref="AD1408" si="5016" xml:space="preserve">
IF(T1405&lt;&gt;"Preenchimento correto","",
IF(K1408="","",
IF(M1408="Não válido","",
K1408)))</f>
        <v/>
      </c>
    </row>
    <row r="1409" spans="1:30" ht="15" customHeight="1">
      <c r="A1409" s="227"/>
      <c r="B1409" s="216"/>
      <c r="C1409" s="217"/>
      <c r="D1409" s="218"/>
      <c r="E1409" s="219"/>
      <c r="F1409" s="220"/>
      <c r="G1409" s="221"/>
      <c r="H1409" s="49">
        <v>5</v>
      </c>
      <c r="I1409" s="172"/>
      <c r="J1409" s="50" t="str">
        <f xml:space="preserve">
IF(I1409="","",
VLOOKUP(I1409,'BD EMPRES'!$B$8:$C$507,2,FALSE))</f>
        <v/>
      </c>
      <c r="K1409" s="184"/>
      <c r="L1409" s="185"/>
      <c r="M1409" s="181"/>
      <c r="N1409" s="182"/>
      <c r="O1409" s="224"/>
      <c r="P1409" s="229"/>
      <c r="Q1409" s="231"/>
      <c r="R1409" s="233"/>
      <c r="S1409" s="235"/>
      <c r="T1409" s="236"/>
      <c r="U1409" s="23"/>
      <c r="V1409" s="133"/>
      <c r="W1409" s="134"/>
      <c r="X1409" s="134"/>
      <c r="Y1409" s="134"/>
      <c r="Z1409" s="134"/>
      <c r="AA1409" s="134"/>
      <c r="AB1409" s="134"/>
      <c r="AC1409" s="134"/>
      <c r="AD1409" s="135" t="str">
        <f t="shared" ref="AD1409" si="5017" xml:space="preserve">
IF(T1405&gt;"Preenchimento correto","",
IF(K1409="","",
IF(M1409="Não válido","",
K1409)))</f>
        <v/>
      </c>
    </row>
    <row r="1410" spans="1:30" ht="15" customHeight="1">
      <c r="A1410" s="237"/>
      <c r="B1410" s="216" t="str">
        <f>IF(OR('BD ITEM'!$Q292&lt;&gt;"Preenchimento correto"),"",'BD ITEM'!B292)</f>
        <v/>
      </c>
      <c r="C1410" s="217" t="str">
        <f>IF(OR('BD ITEM'!$Q292&lt;&gt;"Preenchimento correto"),"",'BD ITEM'!C292)</f>
        <v/>
      </c>
      <c r="D1410" s="218" t="str">
        <f>IF(OR('BD ITEM'!$Q292&lt;&gt;"Preenchimento correto"),"",'BD ITEM'!D292)</f>
        <v/>
      </c>
      <c r="E1410" s="219" t="str">
        <f>IF(OR('BD ITEM'!$Q292&lt;&gt;"Preenchimento correto"),"",'BD ITEM'!J292)</f>
        <v/>
      </c>
      <c r="F1410" s="220" t="str">
        <f>IF(OR('BD ITEM'!$Q292&lt;&gt;"Preenchimento correto"),"",'BD ITEM'!K292)</f>
        <v/>
      </c>
      <c r="G1410" s="221" t="str">
        <f>IF(OR('BD ITEM'!$Q292&lt;&gt;"Preenchimento correto"),"",'BD ITEM'!L292)</f>
        <v/>
      </c>
      <c r="H1410" s="39">
        <v>1</v>
      </c>
      <c r="I1410" s="173"/>
      <c r="J1410" s="34" t="str">
        <f xml:space="preserve">
IF(I1410="","",
VLOOKUP(I1410,'BD EMPRES'!$B$8:$C$507,2,FALSE))</f>
        <v/>
      </c>
      <c r="K1410" s="175"/>
      <c r="L1410" s="176"/>
      <c r="M1410" s="176"/>
      <c r="N1410" s="177"/>
      <c r="O1410" s="222"/>
      <c r="P1410" s="228" t="str">
        <f t="shared" ref="P1410" si="5018" xml:space="preserve">
IF(AND(K1410="",K1411="",K1412="",K1413="",K1414=""),"",
COUNTIFS(K1410:K1414,"&lt;&gt;""",M1410:M1414,"=Válido"))</f>
        <v/>
      </c>
      <c r="Q1410" s="230" t="str">
        <f t="shared" ref="Q1410" si="5019" xml:space="preserve">
IF(T1410&lt;&gt;"Preenchimento correto","",
IF(P1410=1,0,
IF(P1410=0,"",
IF(P1410="","",
ROUND(_xlfn.STDEV.S(AD1410:AD1414)/AVERAGE(AD1410:AD1414),4)))))</f>
        <v/>
      </c>
      <c r="R1410" s="232" t="str">
        <f t="shared" ref="R1410" si="5020" xml:space="preserve">
IF(T1410&lt;&gt;"Preenchimento correto","",
IF(P1410="","",
IF(P1410=0,"",
IF(O1410="","",
IF(O1410="Menor valor",MIN(AD1410:AD1414),
IF(AND(O1410="Tend. central",Q1410&lt;=0.25),ROUND(AVERAGE(AD1410:AD1414),2),
IF(AND(O1410="Tend. central",Q1410&gt;0.25),ROUND(MEDIAN(AD1410:AD1414),2))))))))</f>
        <v/>
      </c>
      <c r="S1410" s="234" t="str">
        <f t="shared" ref="S1410" si="5021" xml:space="preserve">
IF(T1410&lt;&gt;"Preenchimento correto","",
IF(O1410="","",
IF(P1410="","",
IF(P1410=0,"",
IF(OR(G1410="",R1410=""),"",
G1410*R1410)))))</f>
        <v/>
      </c>
      <c r="T1410" s="236" t="str">
        <f t="shared" ref="T1410" si="5022" xml:space="preserve">
IF(AND(A1410="",B1410="",I1410="",I1411="",I1412="",I1413="",I1414="",K1410="",K1411="",K1412="",K1413="",K1414="",L1410="",L1411="",L1412="",L1413="",L1414="",M1410="",M1411="",M1412="",M1413="",M1414="",O1410=""),"",
IF(A1410="","Preenchimento incompleto: falta informar o ID SEC - B01.01",
IF(AND(A1410&lt;&gt;"",B1410&lt;&gt;"",I1410="",I1411="",I1412="",I1413="",I1414="",K1410="",K1411="",K1412="",K1413="",K1414="",L1410="",L1411="",L1412="",L1413="",L1414="",M1410="",M1411="",M1412="",M1413="",M1414="",O1410=""),"Preenchimento incompleto: item sem nenhuma informação de empresa e preço e fonte de preço e validade do orçamento e modalidade de cálculo - B02.01",
IF(AND(B1410="",OR(I1410&lt;&gt;"",I1411&lt;&gt;"",I1412&lt;&gt;"",I1413&lt;&gt;"",I1414&lt;&gt;"",K1410&lt;&gt;"",K1411&lt;&gt;"",K1412&lt;&gt;"",K1413&lt;&gt;"",K1414&lt;&gt;"",L1410&lt;&gt;"",L1411&lt;&gt;"",L1412&lt;&gt;"",L1413&lt;&gt;"",L1414&lt;&gt;"",M1410&lt;&gt;"",M1411&lt;&gt;"",M1412&lt;&gt;"",M1413&lt;&gt;"",M1414&lt;&gt;"",O1410&lt;&gt;"")),"Erro: há empresa(s) e/ou preço(s) e/ou fonte(s) de preço e/ou validade(s) do orçamento e/ou modalidade de cálculo informados para item inexistente - B03.01",
IF(AND(I1410&lt;&gt;"",OR(K1410="",L1410="",M1410="",O1410="")),"Preenchimento incompleto: empresa sem preço e(ou) fonte de preço e(ou) validade do orçamento e(ou) modalidade de cálculo associados - B04.01",
IF(AND(I1411&lt;&gt;"",OR(K1411="",L1411="",M1411="",O1410="")),"Preenchimento incompleto: empresa sem preço e(ou) fonte de preço e(ou) validade do orçamento e(ou) modalidade de cálculo associados - B04.02",
IF(AND(I1412&lt;&gt;"",OR(K1412="",L1412="",M1412="",O1410="")),"Preenchimento incompleto: empresa sem preço e(ou) fonte de preço e(ou) validade do orçamento e(ou) modalidade de cálculo associados - B04.03",
IF(AND(I1413&lt;&gt;"",OR(K1413="",L1413="",M1413="",O1410="")),"Preenchimento incompleto: empresa sem preço e(ou) fonte de preço e(ou) validade do orçamento e(ou) modalidade de cálculo associados - B04.04",
IF(AND(I1414&lt;&gt;"",OR(K1414="",L1414="",M1414="",O1410="")),"Preenchimento incompleto: empresa sem preço e(ou) fonte de preço e(ou) validade do orçamento e(ou) modalidade de cálculo associados - B04.05",
IF(AND(K1410&lt;&gt;"",OR(I1410="",L1410="",M1410="",O1410="")),"Preenchimento incompleto: preço sem empresa e(ou) fonte do preço associados e(ou) validade do orçamento e(ou) modalidade de cálculo associados - B05.01",
IF(AND(K1411&lt;&gt;"",OR(I1411="",L1411="",M1411="",O1410="")),"Preenchimento incompleto: preço sem empresa e(ou) fonte do preço associados e(ou) validade do orçamento e(ou) modalidade de cálculo associados - B05.02",
IF(AND(K1412&lt;&gt;"",OR(I1412="",L1412="",M1412="",O1410="")),"Preenchimento incompleto: preço sem empresa e(ou) fonte do preço associados e(ou) validade do orçamento e(ou) modalidade de cálculo associados - B05.03",
IF(AND(K1413&lt;&gt;"",OR(I1413="",L1413="",M1413="",O1410="")),"Preenchimento incompleto: preço sem empresa e(ou) fonte do preço associados e(ou) validade do orçamento e(ou) modalidade de cálculo associados - B05.04",
IF(AND(K1414&lt;&gt;"",OR(I1414="",L1414="",M1414="",O1410="")),"Preenchimento incompleto: preço sem empresa e(ou) fonte do preço associados e(ou) validade do orçamento e(ou) modalidade de cálculo associados - B05.05",
IF(AND(L1410&lt;&gt;"",OR(K1410="",I1410="",M1410="",O1410="")),"Preenchimento incompleto: fonte do preço sem empresa e(ou) preço associados e(ou) validade do orçamento e(ou) modalidade de cálculo associados - B06.01",
IF(AND(L1411&lt;&gt;"",OR(K1411="",I1411="",M1411="",O1410="")),"Preenchimento incompleto: fonte do preço sem empresa e(ou) preço associados e(ou) validade do orçamento e(ou) modalidade de cálculo associados - B06.02",
IF(AND(L1412&lt;&gt;"",OR(K1412="",I1412="",M1412="",O1410="")),"Preenchimento incompleto: fonte do preço sem empresa e(ou) preço associados e(ou) validade do orçamento e(ou) modalidade de cálculo associados - B06.03",
IF(AND(L1413&lt;&gt;"",OR(K1413="",I1413="",M1413="",O1410="")),"Preenchimento incompleto: fonte do preço sem empresa e(ou) preço associados e(ou) validade do orçamento e(ou) modalidade de cálculo associados - B06.04",
IF(AND(L1414&lt;&gt;"",OR(K1414="",I1414="",M1414="",O1410="")),"Preenchimento incompleto: fonte do preço sem empresa e(ou) preço associados e(ou) validade do orçamento e(ou) modalidade de cálculo associados - B06.05",
IF(AND(M1410&lt;&gt;"",OR(K1410="",I1410="",L1410="",O1410="")),"Preenchimento incompleto: validade do orçamento sem empresa e(ou) preço associados e(ou) fonte do preço e(ou) modalidade de cálculo associados - B07.01",
IF(AND(M1411&lt;&gt;"",OR(K1411="",I1411="",L1411="",O1410="")),"Preenchimento incompleto: validade do orçamento sem empresa e(ou) preço associados e(ou) fonte do preço e(ou) modalidade de cálculo associados - B07.02",
IF(AND(M1412&lt;&gt;"",OR(K1412="",I1412="",L1412="",O1410="")),"Preenchimento incompleto: validade do orçamento sem empresa e(ou) preço associados e(ou) fonte do preço e(ou) modalidade de cálculo associados - B07.03",
IF(AND(M1413&lt;&gt;"",OR(K1413="",I1413="",L1413="",O1410="")),"Preenchimento incompleto: validade do orçamento sem empresa e(ou) preço associados e(ou) fonte do preço e(ou) modalidade de cálculo associados - B07.04",
IF(AND(M1414&lt;&gt;"",OR(K1414="",I1414="",L1414="",O1410="")),"Preenchimento incompleto: validade do orçamento sem empresa e(ou) preço associados e(ou) fonte do preço e(ou) modalidade de cálculo associados - B07.05",
IF(O1410="","Preenchimento incompleto: modalidade de cálculo não informada - B08.01",
IF(V1410="Erro: há repetição de empresa de mídia especializada para o item sendo precificado - B09.01a05","Erro: há repetição de empresa de mídia especializada para o item sendo precificado - B09.01a05",
IF(W1410="Erro: há repetição de empresa de orçamento de empresa para o item sendo precificado - B10.01a05","Erro: há repetição de empresa de orçamento de empresa para o item sendo precificado - B10.01a05",
IF(X1410="Erro: a fonte de preços informada é incompatível com compras governamentais - B11.01a05","Erro: a fonte de preços informada é incompatível com compras governamentais - B11.01a05",
IF(Y1410="Erro: a fonte de preços informada é incompatível com compras governamentais - B12.01a05","Erro: a fonte de preços informada é incompatível com compras governamentais - B12.01a05",
IF(Z1410="Erro: há linhas sendo puladas - B13.01a04","Erro: há linhas sendo puladas - B13.01a04",
IF(AA1410="Erro: há linhas sendo puladas - B14.01a05","Erro: há linhas sendo puladas - B14.01a05",
IF(AB1410="Erro: há linhas sendo puladas - B15.01a05","Erro: há linhas sendo puladas - B15.01a05",
IF(AC1410="Erro: há linhas sendo puladas - B16.01a05","Erro: há linhas sendo puladas - B16.01a05",
IF(AND(P1410&lt;&gt;"",P1410=0),"Preenchimento incompleto: número de propostas válidas igual a zero - B17.01",
"Preenchimento correto"))))))))))))))))))))))))))))))))))</f>
        <v/>
      </c>
      <c r="U1410" s="23"/>
      <c r="V1410" s="121" t="str">
        <f t="shared" ref="V1410" si="5023" xml:space="preserve">
IF(COUNTIFS(I1410:I1414,I1410,L1410:L1414,"=Mídia especializada")&gt;1,"Erro: há repetição de empresa de mídia especializada para o item sendo precificado - B09.01a05",
IF(COUNTIFS(I1410:I1414,I1411,L1410:L1414,"=Mídia especializada")&gt;1,"Erro: há repetição de empresa de mídia especializada para o item sendo precificado - B09.01a05",
IF(COUNTIFS(I1410:I1414,I1412,L1410:L1414,"=Mídia especializada")&gt;1,"Erro: há repetição de empresa de mídia especializada para o item sendo precificado - B09.01a05",
IF(COUNTIFS(I1410:I1414,I1413,L1410:L1414,"=Mídia especializada")&gt;1,"Erro: há repetição de empresa de mídia especializada para o item sendo precificado - B09.01a05",
IF(COUNTIFS(I1410:I1414,I1414,L1410:L1414,"=Mídia especializada")&gt;1,"Erro: há repetição de empresa de mídia especializada para o item sendo precificado - B09.01a05",
"***")))))</f>
        <v>***</v>
      </c>
      <c r="W1410" s="119" t="str">
        <f t="shared" ref="W1410" si="5024" xml:space="preserve">
IF(COUNTIFS(I1410:I1414,I1410,L1410:L1414,"=Orçamento de empresa")&gt;1,"Erro: há repetição de empresa de orçamento de empresa para o item sendo precificado - B10.01a05",
IF(COUNTIFS(I1410:I1414,I1411,L1410:L1414,"=Orçamento de empresa")&gt;1,"Erro: há repetição de empresa de orçamento de empresa para o item sendo precificado - B10.01a05",
IF(COUNTIFS(I1410:I1414,I1412,L1410:L1414,"=Orçamento de empresa")&gt;1,"Erro: há repetição de empresa de orçamento de empresa para o item sendo precificado - B10.01a05",
IF(COUNTIFS(I1410:I1414,I1413,L1410:L1414,"=Orçamento de empresa")&gt;1,"Erro: há repetição de empresa de orçamento de empresa para o item sendo precificado - B10.01a05",
IF(COUNTIFS(I1410:I1414,I1414,L1410:L1414,"=Orçamento de empresa")&gt;1,"Erro: há repetição de empresa de orçamento de empresa para o item sendo precificado - B10.01a05",
"***")))))</f>
        <v>***</v>
      </c>
      <c r="X1410" s="119" t="str">
        <f t="shared" ref="X1410" si="5025" xml:space="preserve">
IF(AND(I1410="Compras governamentais",K1410&lt;&gt;"",L1410="Orçamento de empresa"),"Erro: a fonte de preços informada é incompatível com compras governamentais - B11.01a05",
IF(AND(I1411="Compras governamentais",K1411&lt;&gt;"",L1411="Orçamento de empresa"),"Erro: a fonte de preços informada é incompatível com compras governamentais - B11.01a05",
IF(AND(I1412="Compras governamentais",K1412&lt;&gt;"",L1412="Orçamento de empresa"),"Erro: a fonte de preços informada é incompatível com compras governamentais - B11.01a05",
IF(AND(I1413="Compras governamentais",K1413&lt;&gt;"",L1413="Orçamento de empresa"),"Erro: a fonte de preços informada é incompatível com compras governamentais - B11.01a05",
IF(AND(I1414="Compras governamentais",K1414&lt;&gt;"",L1414="Orçamento de empresa"),"Erro: a fonte de preços informada é incompatível com compras governamentais - B11.01a05",
"***")))))</f>
        <v>***</v>
      </c>
      <c r="Y1410" s="119" t="str">
        <f t="shared" ref="Y1410" si="5026" xml:space="preserve">
IF(AND(I1410="Compras governamentais",K1410&lt;&gt;"",L1410="Mídia especializada"),"Erro: a fonte de preços informada é incompatível com compras governamentais - B12.01a05",
IF(AND(I1411="Compras governamentais",K1411&lt;&gt;"",L1411="Mídia especializada"),"Erro: a fonte de preços informada é incompatível com compras governamentais - B12.01a05",
IF(AND(I1412="Compras governamentais",K1412&lt;&gt;"",L1412="Mídia especializada"),"Erro: a fonte de preços informada é incompatível com compras governamentais - B12.01a05",
IF(AND(I1413="Compras governamentais",K1413&lt;&gt;"",L1413="Mídia especializada"),"Erro: a fonte de preços informada é incompatível com compras governamentais - B12.01a05",
IF(AND(I1414="Compras governamentais",K1414&lt;&gt;"",L1414="Mídia especializada"),"Erro: a fonte de preços informada é incompatível com compras governamentais - B12.01a05",
"***")))))</f>
        <v>***</v>
      </c>
      <c r="Z1410" s="119" t="str">
        <f t="shared" ref="Z1410" si="5027" xml:space="preserve">
IF(AND(I1411&lt;&gt;"",OR(I1410="")),"Erro: há linhas sendo puladas - B13.01a04",
IF(AND(I1412&lt;&gt;"",OR(I1410="",I1411="")),"Erro: há linhas sendo puladas - B13.01a04",
IF(AND(I1413&lt;&gt;"",OR(I1410="",I1411="",I1412="")),"Erro: há linhas sendo puladas - B13.01a04",
IF(AND(I1414&lt;&gt;"",OR(I1410="",I1411="",I1412="",I1413="")),"Erro: há linhas sendo puladas - B13.01a04",
"***"))))</f>
        <v>***</v>
      </c>
      <c r="AA1410" s="119" t="str">
        <f t="shared" ref="AA1410" si="5028" xml:space="preserve">
IF(AND(K1411&lt;&gt;"",OR(K1410="")),"Erro: há linhas sendo puladas - B14.01a05",
IF(AND(K1412&lt;&gt;"",OR(K1410="",K1411="")),"Erro: há linhas sendo puladas - B14.01a05",
IF(AND(K1413&lt;&gt;"",OR(K1410="",K1411="",K1412="")),"Erro: há linhas sendo puladas - B14.01a05",
IF(AND(K1414&lt;&gt;"",OR(K1410="",K1411="",K1412="",K1413="")),"Erro: há linhas sendo puladas - B14.01a05",
"***"))))</f>
        <v>***</v>
      </c>
      <c r="AB1410" s="119" t="str">
        <f t="shared" ref="AB1410" si="5029" xml:space="preserve">
IF(AND(L1411&lt;&gt;"",OR(L1410="")),"Erro: há linhas sendo puladas - B15.01a05",
IF(AND(L1412&lt;&gt;"",OR(L1410="",L1411="")),"Erro: há linhas sendo puladas - B15.01a05",
IF(AND(L1413&lt;&gt;"",OR(L1410="",L1411="",L1412="")),"Erro: há linhas sendo puladas - B15.01a05",
IF(AND(L1414&lt;&gt;"",OR(L1410="",L1411="",L1412="",L1413="")),"Erro: há linhas sendo puladas - B15.01a05",
"***"))))</f>
        <v>***</v>
      </c>
      <c r="AC1410" s="119" t="str">
        <f t="shared" ref="AC1410" si="5030" xml:space="preserve">
IF(AND(M1411&lt;&gt;"",OR(M1410="")),"Erro: há linhas sendo puladas - B16.01a05",
IF(AND(M1412&lt;&gt;"",OR(M1410="",M1411="")),"Erro: há linhas sendo puladas - B16.01a05",
IF(AND(M1413&lt;&gt;"",OR(M1410="",M1411="",M1412="")),"Erro: há linhas sendo puladas - B16.01a05",
IF(AND(M1414&lt;&gt;"",OR(M1410="",M1411="",M1412="",M1413="")),"Erro: há linhas sendo puladas - B16.01a05",
"***"))))</f>
        <v>***</v>
      </c>
      <c r="AD1410" s="131" t="str">
        <f t="shared" ref="AD1410" si="5031" xml:space="preserve">
IF(T1410&lt;&gt;"Preenchimento correto","",
IF(K1410="","",
IF(M1410="Não válido","",
K1410)))</f>
        <v/>
      </c>
    </row>
    <row r="1411" spans="1:30" ht="15" customHeight="1">
      <c r="A1411" s="226"/>
      <c r="B1411" s="216"/>
      <c r="C1411" s="217"/>
      <c r="D1411" s="218"/>
      <c r="E1411" s="219"/>
      <c r="F1411" s="220"/>
      <c r="G1411" s="221"/>
      <c r="H1411" s="35">
        <v>2</v>
      </c>
      <c r="I1411" s="172"/>
      <c r="J1411" s="36" t="str">
        <f xml:space="preserve">
IF(I1411="","",
VLOOKUP(I1411,'BD EMPRES'!$B$8:$C$507,2,FALSE))</f>
        <v/>
      </c>
      <c r="K1411" s="178"/>
      <c r="L1411" s="179"/>
      <c r="M1411" s="179"/>
      <c r="N1411" s="180"/>
      <c r="O1411" s="223"/>
      <c r="P1411" s="228"/>
      <c r="Q1411" s="230"/>
      <c r="R1411" s="232"/>
      <c r="S1411" s="234"/>
      <c r="T1411" s="236"/>
      <c r="U1411" s="23"/>
      <c r="V1411" s="122"/>
      <c r="W1411" s="118"/>
      <c r="X1411" s="118"/>
      <c r="Y1411" s="118"/>
      <c r="Z1411" s="118"/>
      <c r="AA1411" s="118"/>
      <c r="AB1411" s="118"/>
      <c r="AC1411" s="118"/>
      <c r="AD1411" s="132" t="str">
        <f t="shared" ref="AD1411" si="5032" xml:space="preserve">
IF(T1410&lt;&gt;"Preenchimento correto","",
IF(K1411="","",
IF(M1411="Não válido","",
K1411)))</f>
        <v/>
      </c>
    </row>
    <row r="1412" spans="1:30" ht="15" customHeight="1">
      <c r="A1412" s="226"/>
      <c r="B1412" s="216"/>
      <c r="C1412" s="217"/>
      <c r="D1412" s="218"/>
      <c r="E1412" s="219"/>
      <c r="F1412" s="220"/>
      <c r="G1412" s="221"/>
      <c r="H1412" s="35">
        <v>3</v>
      </c>
      <c r="I1412" s="172"/>
      <c r="J1412" s="36" t="str">
        <f xml:space="preserve">
IF(I1412="","",
VLOOKUP(I1412,'BD EMPRES'!$B$8:$C$507,2,FALSE))</f>
        <v/>
      </c>
      <c r="K1412" s="178"/>
      <c r="L1412" s="179"/>
      <c r="M1412" s="179"/>
      <c r="N1412" s="180"/>
      <c r="O1412" s="223"/>
      <c r="P1412" s="228"/>
      <c r="Q1412" s="230"/>
      <c r="R1412" s="232"/>
      <c r="S1412" s="234"/>
      <c r="T1412" s="236"/>
      <c r="U1412" s="23"/>
      <c r="V1412" s="122"/>
      <c r="W1412" s="118"/>
      <c r="X1412" s="118"/>
      <c r="Y1412" s="118"/>
      <c r="Z1412" s="118"/>
      <c r="AA1412" s="118"/>
      <c r="AB1412" s="118"/>
      <c r="AC1412" s="118"/>
      <c r="AD1412" s="132" t="str">
        <f t="shared" ref="AD1412" si="5033" xml:space="preserve">
IF(T1410&lt;&gt;"Preenchimento correto","",
IF(K1412="","",
IF(M1412="Não válido","",
K1412)))</f>
        <v/>
      </c>
    </row>
    <row r="1413" spans="1:30" ht="15" customHeight="1">
      <c r="A1413" s="226"/>
      <c r="B1413" s="216"/>
      <c r="C1413" s="217"/>
      <c r="D1413" s="218"/>
      <c r="E1413" s="219"/>
      <c r="F1413" s="220"/>
      <c r="G1413" s="221"/>
      <c r="H1413" s="35">
        <v>4</v>
      </c>
      <c r="I1413" s="172"/>
      <c r="J1413" s="36" t="str">
        <f xml:space="preserve">
IF(I1413="","",
VLOOKUP(I1413,'BD EMPRES'!$B$8:$C$507,2,FALSE))</f>
        <v/>
      </c>
      <c r="K1413" s="178"/>
      <c r="L1413" s="179"/>
      <c r="M1413" s="179"/>
      <c r="N1413" s="180"/>
      <c r="O1413" s="223"/>
      <c r="P1413" s="228"/>
      <c r="Q1413" s="230"/>
      <c r="R1413" s="232"/>
      <c r="S1413" s="234"/>
      <c r="T1413" s="236"/>
      <c r="U1413" s="23"/>
      <c r="V1413" s="122"/>
      <c r="W1413" s="118"/>
      <c r="X1413" s="118"/>
      <c r="Y1413" s="118"/>
      <c r="Z1413" s="118"/>
      <c r="AA1413" s="118"/>
      <c r="AB1413" s="118"/>
      <c r="AC1413" s="118"/>
      <c r="AD1413" s="132" t="str">
        <f t="shared" ref="AD1413" si="5034" xml:space="preserve">
IF(T1410&lt;&gt;"Preenchimento correto","",
IF(K1413="","",
IF(M1413="Não válido","",
K1413)))</f>
        <v/>
      </c>
    </row>
    <row r="1414" spans="1:30" ht="15" customHeight="1">
      <c r="A1414" s="227"/>
      <c r="B1414" s="216"/>
      <c r="C1414" s="217"/>
      <c r="D1414" s="218"/>
      <c r="E1414" s="219"/>
      <c r="F1414" s="220"/>
      <c r="G1414" s="221"/>
      <c r="H1414" s="49">
        <v>5</v>
      </c>
      <c r="I1414" s="172"/>
      <c r="J1414" s="50" t="str">
        <f xml:space="preserve">
IF(I1414="","",
VLOOKUP(I1414,'BD EMPRES'!$B$8:$C$507,2,FALSE))</f>
        <v/>
      </c>
      <c r="K1414" s="184"/>
      <c r="L1414" s="185"/>
      <c r="M1414" s="181"/>
      <c r="N1414" s="182"/>
      <c r="O1414" s="224"/>
      <c r="P1414" s="229"/>
      <c r="Q1414" s="231"/>
      <c r="R1414" s="233"/>
      <c r="S1414" s="235"/>
      <c r="T1414" s="236"/>
      <c r="U1414" s="23"/>
      <c r="V1414" s="133"/>
      <c r="W1414" s="134"/>
      <c r="X1414" s="134"/>
      <c r="Y1414" s="134"/>
      <c r="Z1414" s="134"/>
      <c r="AA1414" s="134"/>
      <c r="AB1414" s="134"/>
      <c r="AC1414" s="134"/>
      <c r="AD1414" s="135" t="str">
        <f t="shared" ref="AD1414" si="5035" xml:space="preserve">
IF(T1410&gt;"Preenchimento correto","",
IF(K1414="","",
IF(M1414="Não válido","",
K1414)))</f>
        <v/>
      </c>
    </row>
    <row r="1415" spans="1:30" ht="15" customHeight="1">
      <c r="A1415" s="237"/>
      <c r="B1415" s="216" t="str">
        <f>IF(OR('BD ITEM'!$Q293&lt;&gt;"Preenchimento correto"),"",'BD ITEM'!B293)</f>
        <v/>
      </c>
      <c r="C1415" s="217" t="str">
        <f>IF(OR('BD ITEM'!$Q293&lt;&gt;"Preenchimento correto"),"",'BD ITEM'!C293)</f>
        <v/>
      </c>
      <c r="D1415" s="218" t="str">
        <f>IF(OR('BD ITEM'!$Q293&lt;&gt;"Preenchimento correto"),"",'BD ITEM'!D293)</f>
        <v/>
      </c>
      <c r="E1415" s="219" t="str">
        <f>IF(OR('BD ITEM'!$Q293&lt;&gt;"Preenchimento correto"),"",'BD ITEM'!J293)</f>
        <v/>
      </c>
      <c r="F1415" s="220" t="str">
        <f>IF(OR('BD ITEM'!$Q293&lt;&gt;"Preenchimento correto"),"",'BD ITEM'!K293)</f>
        <v/>
      </c>
      <c r="G1415" s="221" t="str">
        <f>IF(OR('BD ITEM'!$Q293&lt;&gt;"Preenchimento correto"),"",'BD ITEM'!L293)</f>
        <v/>
      </c>
      <c r="H1415" s="39">
        <v>1</v>
      </c>
      <c r="I1415" s="173"/>
      <c r="J1415" s="34" t="str">
        <f xml:space="preserve">
IF(I1415="","",
VLOOKUP(I1415,'BD EMPRES'!$B$8:$C$507,2,FALSE))</f>
        <v/>
      </c>
      <c r="K1415" s="175"/>
      <c r="L1415" s="176"/>
      <c r="M1415" s="176"/>
      <c r="N1415" s="177"/>
      <c r="O1415" s="222"/>
      <c r="P1415" s="228" t="str">
        <f t="shared" ref="P1415" si="5036" xml:space="preserve">
IF(AND(K1415="",K1416="",K1417="",K1418="",K1419=""),"",
COUNTIFS(K1415:K1419,"&lt;&gt;""",M1415:M1419,"=Válido"))</f>
        <v/>
      </c>
      <c r="Q1415" s="230" t="str">
        <f t="shared" ref="Q1415" si="5037" xml:space="preserve">
IF(T1415&lt;&gt;"Preenchimento correto","",
IF(P1415=1,0,
IF(P1415=0,"",
IF(P1415="","",
ROUND(_xlfn.STDEV.S(AD1415:AD1419)/AVERAGE(AD1415:AD1419),4)))))</f>
        <v/>
      </c>
      <c r="R1415" s="232" t="str">
        <f t="shared" ref="R1415" si="5038" xml:space="preserve">
IF(T1415&lt;&gt;"Preenchimento correto","",
IF(P1415="","",
IF(P1415=0,"",
IF(O1415="","",
IF(O1415="Menor valor",MIN(AD1415:AD1419),
IF(AND(O1415="Tend. central",Q1415&lt;=0.25),ROUND(AVERAGE(AD1415:AD1419),2),
IF(AND(O1415="Tend. central",Q1415&gt;0.25),ROUND(MEDIAN(AD1415:AD1419),2))))))))</f>
        <v/>
      </c>
      <c r="S1415" s="234" t="str">
        <f t="shared" ref="S1415" si="5039" xml:space="preserve">
IF(T1415&lt;&gt;"Preenchimento correto","",
IF(O1415="","",
IF(P1415="","",
IF(P1415=0,"",
IF(OR(G1415="",R1415=""),"",
G1415*R1415)))))</f>
        <v/>
      </c>
      <c r="T1415" s="236" t="str">
        <f t="shared" ref="T1415" si="5040" xml:space="preserve">
IF(AND(A1415="",B1415="",I1415="",I1416="",I1417="",I1418="",I1419="",K1415="",K1416="",K1417="",K1418="",K1419="",L1415="",L1416="",L1417="",L1418="",L1419="",M1415="",M1416="",M1417="",M1418="",M1419="",O1415=""),"",
IF(A1415="","Preenchimento incompleto: falta informar o ID SEC - B01.01",
IF(AND(A1415&lt;&gt;"",B1415&lt;&gt;"",I1415="",I1416="",I1417="",I1418="",I1419="",K1415="",K1416="",K1417="",K1418="",K1419="",L1415="",L1416="",L1417="",L1418="",L1419="",M1415="",M1416="",M1417="",M1418="",M1419="",O1415=""),"Preenchimento incompleto: item sem nenhuma informação de empresa e preço e fonte de preço e validade do orçamento e modalidade de cálculo - B02.01",
IF(AND(B1415="",OR(I1415&lt;&gt;"",I1416&lt;&gt;"",I1417&lt;&gt;"",I1418&lt;&gt;"",I1419&lt;&gt;"",K1415&lt;&gt;"",K1416&lt;&gt;"",K1417&lt;&gt;"",K1418&lt;&gt;"",K1419&lt;&gt;"",L1415&lt;&gt;"",L1416&lt;&gt;"",L1417&lt;&gt;"",L1418&lt;&gt;"",L1419&lt;&gt;"",M1415&lt;&gt;"",M1416&lt;&gt;"",M1417&lt;&gt;"",M1418&lt;&gt;"",M1419&lt;&gt;"",O1415&lt;&gt;"")),"Erro: há empresa(s) e/ou preço(s) e/ou fonte(s) de preço e/ou validade(s) do orçamento e/ou modalidade de cálculo informados para item inexistente - B03.01",
IF(AND(I1415&lt;&gt;"",OR(K1415="",L1415="",M1415="",O1415="")),"Preenchimento incompleto: empresa sem preço e(ou) fonte de preço e(ou) validade do orçamento e(ou) modalidade de cálculo associados - B04.01",
IF(AND(I1416&lt;&gt;"",OR(K1416="",L1416="",M1416="",O1415="")),"Preenchimento incompleto: empresa sem preço e(ou) fonte de preço e(ou) validade do orçamento e(ou) modalidade de cálculo associados - B04.02",
IF(AND(I1417&lt;&gt;"",OR(K1417="",L1417="",M1417="",O1415="")),"Preenchimento incompleto: empresa sem preço e(ou) fonte de preço e(ou) validade do orçamento e(ou) modalidade de cálculo associados - B04.03",
IF(AND(I1418&lt;&gt;"",OR(K1418="",L1418="",M1418="",O1415="")),"Preenchimento incompleto: empresa sem preço e(ou) fonte de preço e(ou) validade do orçamento e(ou) modalidade de cálculo associados - B04.04",
IF(AND(I1419&lt;&gt;"",OR(K1419="",L1419="",M1419="",O1415="")),"Preenchimento incompleto: empresa sem preço e(ou) fonte de preço e(ou) validade do orçamento e(ou) modalidade de cálculo associados - B04.05",
IF(AND(K1415&lt;&gt;"",OR(I1415="",L1415="",M1415="",O1415="")),"Preenchimento incompleto: preço sem empresa e(ou) fonte do preço associados e(ou) validade do orçamento e(ou) modalidade de cálculo associados - B05.01",
IF(AND(K1416&lt;&gt;"",OR(I1416="",L1416="",M1416="",O1415="")),"Preenchimento incompleto: preço sem empresa e(ou) fonte do preço associados e(ou) validade do orçamento e(ou) modalidade de cálculo associados - B05.02",
IF(AND(K1417&lt;&gt;"",OR(I1417="",L1417="",M1417="",O1415="")),"Preenchimento incompleto: preço sem empresa e(ou) fonte do preço associados e(ou) validade do orçamento e(ou) modalidade de cálculo associados - B05.03",
IF(AND(K1418&lt;&gt;"",OR(I1418="",L1418="",M1418="",O1415="")),"Preenchimento incompleto: preço sem empresa e(ou) fonte do preço associados e(ou) validade do orçamento e(ou) modalidade de cálculo associados - B05.04",
IF(AND(K1419&lt;&gt;"",OR(I1419="",L1419="",M1419="",O1415="")),"Preenchimento incompleto: preço sem empresa e(ou) fonte do preço associados e(ou) validade do orçamento e(ou) modalidade de cálculo associados - B05.05",
IF(AND(L1415&lt;&gt;"",OR(K1415="",I1415="",M1415="",O1415="")),"Preenchimento incompleto: fonte do preço sem empresa e(ou) preço associados e(ou) validade do orçamento e(ou) modalidade de cálculo associados - B06.01",
IF(AND(L1416&lt;&gt;"",OR(K1416="",I1416="",M1416="",O1415="")),"Preenchimento incompleto: fonte do preço sem empresa e(ou) preço associados e(ou) validade do orçamento e(ou) modalidade de cálculo associados - B06.02",
IF(AND(L1417&lt;&gt;"",OR(K1417="",I1417="",M1417="",O1415="")),"Preenchimento incompleto: fonte do preço sem empresa e(ou) preço associados e(ou) validade do orçamento e(ou) modalidade de cálculo associados - B06.03",
IF(AND(L1418&lt;&gt;"",OR(K1418="",I1418="",M1418="",O1415="")),"Preenchimento incompleto: fonte do preço sem empresa e(ou) preço associados e(ou) validade do orçamento e(ou) modalidade de cálculo associados - B06.04",
IF(AND(L1419&lt;&gt;"",OR(K1419="",I1419="",M1419="",O1415="")),"Preenchimento incompleto: fonte do preço sem empresa e(ou) preço associados e(ou) validade do orçamento e(ou) modalidade de cálculo associados - B06.05",
IF(AND(M1415&lt;&gt;"",OR(K1415="",I1415="",L1415="",O1415="")),"Preenchimento incompleto: validade do orçamento sem empresa e(ou) preço associados e(ou) fonte do preço e(ou) modalidade de cálculo associados - B07.01",
IF(AND(M1416&lt;&gt;"",OR(K1416="",I1416="",L1416="",O1415="")),"Preenchimento incompleto: validade do orçamento sem empresa e(ou) preço associados e(ou) fonte do preço e(ou) modalidade de cálculo associados - B07.02",
IF(AND(M1417&lt;&gt;"",OR(K1417="",I1417="",L1417="",O1415="")),"Preenchimento incompleto: validade do orçamento sem empresa e(ou) preço associados e(ou) fonte do preço e(ou) modalidade de cálculo associados - B07.03",
IF(AND(M1418&lt;&gt;"",OR(K1418="",I1418="",L1418="",O1415="")),"Preenchimento incompleto: validade do orçamento sem empresa e(ou) preço associados e(ou) fonte do preço e(ou) modalidade de cálculo associados - B07.04",
IF(AND(M1419&lt;&gt;"",OR(K1419="",I1419="",L1419="",O1415="")),"Preenchimento incompleto: validade do orçamento sem empresa e(ou) preço associados e(ou) fonte do preço e(ou) modalidade de cálculo associados - B07.05",
IF(O1415="","Preenchimento incompleto: modalidade de cálculo não informada - B08.01",
IF(V1415="Erro: há repetição de empresa de mídia especializada para o item sendo precificado - B09.01a05","Erro: há repetição de empresa de mídia especializada para o item sendo precificado - B09.01a05",
IF(W1415="Erro: há repetição de empresa de orçamento de empresa para o item sendo precificado - B10.01a05","Erro: há repetição de empresa de orçamento de empresa para o item sendo precificado - B10.01a05",
IF(X1415="Erro: a fonte de preços informada é incompatível com compras governamentais - B11.01a05","Erro: a fonte de preços informada é incompatível com compras governamentais - B11.01a05",
IF(Y1415="Erro: a fonte de preços informada é incompatível com compras governamentais - B12.01a05","Erro: a fonte de preços informada é incompatível com compras governamentais - B12.01a05",
IF(Z1415="Erro: há linhas sendo puladas - B13.01a04","Erro: há linhas sendo puladas - B13.01a04",
IF(AA1415="Erro: há linhas sendo puladas - B14.01a05","Erro: há linhas sendo puladas - B14.01a05",
IF(AB1415="Erro: há linhas sendo puladas - B15.01a05","Erro: há linhas sendo puladas - B15.01a05",
IF(AC1415="Erro: há linhas sendo puladas - B16.01a05","Erro: há linhas sendo puladas - B16.01a05",
IF(AND(P1415&lt;&gt;"",P1415=0),"Preenchimento incompleto: número de propostas válidas igual a zero - B17.01",
"Preenchimento correto"))))))))))))))))))))))))))))))))))</f>
        <v/>
      </c>
      <c r="U1415" s="23"/>
      <c r="V1415" s="121" t="str">
        <f t="shared" ref="V1415" si="5041" xml:space="preserve">
IF(COUNTIFS(I1415:I1419,I1415,L1415:L1419,"=Mídia especializada")&gt;1,"Erro: há repetição de empresa de mídia especializada para o item sendo precificado - B09.01a05",
IF(COUNTIFS(I1415:I1419,I1416,L1415:L1419,"=Mídia especializada")&gt;1,"Erro: há repetição de empresa de mídia especializada para o item sendo precificado - B09.01a05",
IF(COUNTIFS(I1415:I1419,I1417,L1415:L1419,"=Mídia especializada")&gt;1,"Erro: há repetição de empresa de mídia especializada para o item sendo precificado - B09.01a05",
IF(COUNTIFS(I1415:I1419,I1418,L1415:L1419,"=Mídia especializada")&gt;1,"Erro: há repetição de empresa de mídia especializada para o item sendo precificado - B09.01a05",
IF(COUNTIFS(I1415:I1419,I1419,L1415:L1419,"=Mídia especializada")&gt;1,"Erro: há repetição de empresa de mídia especializada para o item sendo precificado - B09.01a05",
"***")))))</f>
        <v>***</v>
      </c>
      <c r="W1415" s="119" t="str">
        <f t="shared" ref="W1415" si="5042" xml:space="preserve">
IF(COUNTIFS(I1415:I1419,I1415,L1415:L1419,"=Orçamento de empresa")&gt;1,"Erro: há repetição de empresa de orçamento de empresa para o item sendo precificado - B10.01a05",
IF(COUNTIFS(I1415:I1419,I1416,L1415:L1419,"=Orçamento de empresa")&gt;1,"Erro: há repetição de empresa de orçamento de empresa para o item sendo precificado - B10.01a05",
IF(COUNTIFS(I1415:I1419,I1417,L1415:L1419,"=Orçamento de empresa")&gt;1,"Erro: há repetição de empresa de orçamento de empresa para o item sendo precificado - B10.01a05",
IF(COUNTIFS(I1415:I1419,I1418,L1415:L1419,"=Orçamento de empresa")&gt;1,"Erro: há repetição de empresa de orçamento de empresa para o item sendo precificado - B10.01a05",
IF(COUNTIFS(I1415:I1419,I1419,L1415:L1419,"=Orçamento de empresa")&gt;1,"Erro: há repetição de empresa de orçamento de empresa para o item sendo precificado - B10.01a05",
"***")))))</f>
        <v>***</v>
      </c>
      <c r="X1415" s="119" t="str">
        <f t="shared" ref="X1415" si="5043" xml:space="preserve">
IF(AND(I1415="Compras governamentais",K1415&lt;&gt;"",L1415="Orçamento de empresa"),"Erro: a fonte de preços informada é incompatível com compras governamentais - B11.01a05",
IF(AND(I1416="Compras governamentais",K1416&lt;&gt;"",L1416="Orçamento de empresa"),"Erro: a fonte de preços informada é incompatível com compras governamentais - B11.01a05",
IF(AND(I1417="Compras governamentais",K1417&lt;&gt;"",L1417="Orçamento de empresa"),"Erro: a fonte de preços informada é incompatível com compras governamentais - B11.01a05",
IF(AND(I1418="Compras governamentais",K1418&lt;&gt;"",L1418="Orçamento de empresa"),"Erro: a fonte de preços informada é incompatível com compras governamentais - B11.01a05",
IF(AND(I1419="Compras governamentais",K1419&lt;&gt;"",L1419="Orçamento de empresa"),"Erro: a fonte de preços informada é incompatível com compras governamentais - B11.01a05",
"***")))))</f>
        <v>***</v>
      </c>
      <c r="Y1415" s="119" t="str">
        <f t="shared" ref="Y1415" si="5044" xml:space="preserve">
IF(AND(I1415="Compras governamentais",K1415&lt;&gt;"",L1415="Mídia especializada"),"Erro: a fonte de preços informada é incompatível com compras governamentais - B12.01a05",
IF(AND(I1416="Compras governamentais",K1416&lt;&gt;"",L1416="Mídia especializada"),"Erro: a fonte de preços informada é incompatível com compras governamentais - B12.01a05",
IF(AND(I1417="Compras governamentais",K1417&lt;&gt;"",L1417="Mídia especializada"),"Erro: a fonte de preços informada é incompatível com compras governamentais - B12.01a05",
IF(AND(I1418="Compras governamentais",K1418&lt;&gt;"",L1418="Mídia especializada"),"Erro: a fonte de preços informada é incompatível com compras governamentais - B12.01a05",
IF(AND(I1419="Compras governamentais",K1419&lt;&gt;"",L1419="Mídia especializada"),"Erro: a fonte de preços informada é incompatível com compras governamentais - B12.01a05",
"***")))))</f>
        <v>***</v>
      </c>
      <c r="Z1415" s="119" t="str">
        <f t="shared" ref="Z1415" si="5045" xml:space="preserve">
IF(AND(I1416&lt;&gt;"",OR(I1415="")),"Erro: há linhas sendo puladas - B13.01a04",
IF(AND(I1417&lt;&gt;"",OR(I1415="",I1416="")),"Erro: há linhas sendo puladas - B13.01a04",
IF(AND(I1418&lt;&gt;"",OR(I1415="",I1416="",I1417="")),"Erro: há linhas sendo puladas - B13.01a04",
IF(AND(I1419&lt;&gt;"",OR(I1415="",I1416="",I1417="",I1418="")),"Erro: há linhas sendo puladas - B13.01a04",
"***"))))</f>
        <v>***</v>
      </c>
      <c r="AA1415" s="119" t="str">
        <f t="shared" ref="AA1415" si="5046" xml:space="preserve">
IF(AND(K1416&lt;&gt;"",OR(K1415="")),"Erro: há linhas sendo puladas - B14.01a05",
IF(AND(K1417&lt;&gt;"",OR(K1415="",K1416="")),"Erro: há linhas sendo puladas - B14.01a05",
IF(AND(K1418&lt;&gt;"",OR(K1415="",K1416="",K1417="")),"Erro: há linhas sendo puladas - B14.01a05",
IF(AND(K1419&lt;&gt;"",OR(K1415="",K1416="",K1417="",K1418="")),"Erro: há linhas sendo puladas - B14.01a05",
"***"))))</f>
        <v>***</v>
      </c>
      <c r="AB1415" s="119" t="str">
        <f t="shared" ref="AB1415" si="5047" xml:space="preserve">
IF(AND(L1416&lt;&gt;"",OR(L1415="")),"Erro: há linhas sendo puladas - B15.01a05",
IF(AND(L1417&lt;&gt;"",OR(L1415="",L1416="")),"Erro: há linhas sendo puladas - B15.01a05",
IF(AND(L1418&lt;&gt;"",OR(L1415="",L1416="",L1417="")),"Erro: há linhas sendo puladas - B15.01a05",
IF(AND(L1419&lt;&gt;"",OR(L1415="",L1416="",L1417="",L1418="")),"Erro: há linhas sendo puladas - B15.01a05",
"***"))))</f>
        <v>***</v>
      </c>
      <c r="AC1415" s="119" t="str">
        <f t="shared" ref="AC1415" si="5048" xml:space="preserve">
IF(AND(M1416&lt;&gt;"",OR(M1415="")),"Erro: há linhas sendo puladas - B16.01a05",
IF(AND(M1417&lt;&gt;"",OR(M1415="",M1416="")),"Erro: há linhas sendo puladas - B16.01a05",
IF(AND(M1418&lt;&gt;"",OR(M1415="",M1416="",M1417="")),"Erro: há linhas sendo puladas - B16.01a05",
IF(AND(M1419&lt;&gt;"",OR(M1415="",M1416="",M1417="",M1418="")),"Erro: há linhas sendo puladas - B16.01a05",
"***"))))</f>
        <v>***</v>
      </c>
      <c r="AD1415" s="131" t="str">
        <f t="shared" ref="AD1415" si="5049" xml:space="preserve">
IF(T1415&lt;&gt;"Preenchimento correto","",
IF(K1415="","",
IF(M1415="Não válido","",
K1415)))</f>
        <v/>
      </c>
    </row>
    <row r="1416" spans="1:30" ht="15" customHeight="1">
      <c r="A1416" s="226"/>
      <c r="B1416" s="216"/>
      <c r="C1416" s="217"/>
      <c r="D1416" s="218"/>
      <c r="E1416" s="219"/>
      <c r="F1416" s="220"/>
      <c r="G1416" s="221"/>
      <c r="H1416" s="35">
        <v>2</v>
      </c>
      <c r="I1416" s="172"/>
      <c r="J1416" s="36" t="str">
        <f xml:space="preserve">
IF(I1416="","",
VLOOKUP(I1416,'BD EMPRES'!$B$8:$C$507,2,FALSE))</f>
        <v/>
      </c>
      <c r="K1416" s="178"/>
      <c r="L1416" s="179"/>
      <c r="M1416" s="179"/>
      <c r="N1416" s="180"/>
      <c r="O1416" s="223"/>
      <c r="P1416" s="228"/>
      <c r="Q1416" s="230"/>
      <c r="R1416" s="232"/>
      <c r="S1416" s="234"/>
      <c r="T1416" s="236"/>
      <c r="U1416" s="23"/>
      <c r="V1416" s="122"/>
      <c r="W1416" s="118"/>
      <c r="X1416" s="118"/>
      <c r="Y1416" s="118"/>
      <c r="Z1416" s="118"/>
      <c r="AA1416" s="118"/>
      <c r="AB1416" s="118"/>
      <c r="AC1416" s="118"/>
      <c r="AD1416" s="132" t="str">
        <f t="shared" ref="AD1416" si="5050" xml:space="preserve">
IF(T1415&lt;&gt;"Preenchimento correto","",
IF(K1416="","",
IF(M1416="Não válido","",
K1416)))</f>
        <v/>
      </c>
    </row>
    <row r="1417" spans="1:30" ht="15" customHeight="1">
      <c r="A1417" s="226"/>
      <c r="B1417" s="216"/>
      <c r="C1417" s="217"/>
      <c r="D1417" s="218"/>
      <c r="E1417" s="219"/>
      <c r="F1417" s="220"/>
      <c r="G1417" s="221"/>
      <c r="H1417" s="35">
        <v>3</v>
      </c>
      <c r="I1417" s="172"/>
      <c r="J1417" s="36" t="str">
        <f xml:space="preserve">
IF(I1417="","",
VLOOKUP(I1417,'BD EMPRES'!$B$8:$C$507,2,FALSE))</f>
        <v/>
      </c>
      <c r="K1417" s="178"/>
      <c r="L1417" s="179"/>
      <c r="M1417" s="179"/>
      <c r="N1417" s="180"/>
      <c r="O1417" s="223"/>
      <c r="P1417" s="228"/>
      <c r="Q1417" s="230"/>
      <c r="R1417" s="232"/>
      <c r="S1417" s="234"/>
      <c r="T1417" s="236"/>
      <c r="U1417" s="23"/>
      <c r="V1417" s="122"/>
      <c r="W1417" s="118"/>
      <c r="X1417" s="118"/>
      <c r="Y1417" s="118"/>
      <c r="Z1417" s="118"/>
      <c r="AA1417" s="118"/>
      <c r="AB1417" s="118"/>
      <c r="AC1417" s="118"/>
      <c r="AD1417" s="132" t="str">
        <f t="shared" ref="AD1417" si="5051" xml:space="preserve">
IF(T1415&lt;&gt;"Preenchimento correto","",
IF(K1417="","",
IF(M1417="Não válido","",
K1417)))</f>
        <v/>
      </c>
    </row>
    <row r="1418" spans="1:30" ht="15" customHeight="1">
      <c r="A1418" s="226"/>
      <c r="B1418" s="216"/>
      <c r="C1418" s="217"/>
      <c r="D1418" s="218"/>
      <c r="E1418" s="219"/>
      <c r="F1418" s="220"/>
      <c r="G1418" s="221"/>
      <c r="H1418" s="35">
        <v>4</v>
      </c>
      <c r="I1418" s="172"/>
      <c r="J1418" s="36" t="str">
        <f xml:space="preserve">
IF(I1418="","",
VLOOKUP(I1418,'BD EMPRES'!$B$8:$C$507,2,FALSE))</f>
        <v/>
      </c>
      <c r="K1418" s="178"/>
      <c r="L1418" s="179"/>
      <c r="M1418" s="179"/>
      <c r="N1418" s="180"/>
      <c r="O1418" s="223"/>
      <c r="P1418" s="228"/>
      <c r="Q1418" s="230"/>
      <c r="R1418" s="232"/>
      <c r="S1418" s="234"/>
      <c r="T1418" s="236"/>
      <c r="U1418" s="23"/>
      <c r="V1418" s="122"/>
      <c r="W1418" s="118"/>
      <c r="X1418" s="118"/>
      <c r="Y1418" s="118"/>
      <c r="Z1418" s="118"/>
      <c r="AA1418" s="118"/>
      <c r="AB1418" s="118"/>
      <c r="AC1418" s="118"/>
      <c r="AD1418" s="132" t="str">
        <f t="shared" ref="AD1418" si="5052" xml:space="preserve">
IF(T1415&lt;&gt;"Preenchimento correto","",
IF(K1418="","",
IF(M1418="Não válido","",
K1418)))</f>
        <v/>
      </c>
    </row>
    <row r="1419" spans="1:30" ht="15" customHeight="1">
      <c r="A1419" s="227"/>
      <c r="B1419" s="216"/>
      <c r="C1419" s="217"/>
      <c r="D1419" s="218"/>
      <c r="E1419" s="219"/>
      <c r="F1419" s="220"/>
      <c r="G1419" s="221"/>
      <c r="H1419" s="49">
        <v>5</v>
      </c>
      <c r="I1419" s="172"/>
      <c r="J1419" s="50" t="str">
        <f xml:space="preserve">
IF(I1419="","",
VLOOKUP(I1419,'BD EMPRES'!$B$8:$C$507,2,FALSE))</f>
        <v/>
      </c>
      <c r="K1419" s="184"/>
      <c r="L1419" s="185"/>
      <c r="M1419" s="181"/>
      <c r="N1419" s="182"/>
      <c r="O1419" s="224"/>
      <c r="P1419" s="229"/>
      <c r="Q1419" s="231"/>
      <c r="R1419" s="233"/>
      <c r="S1419" s="235"/>
      <c r="T1419" s="236"/>
      <c r="U1419" s="23"/>
      <c r="V1419" s="133"/>
      <c r="W1419" s="134"/>
      <c r="X1419" s="134"/>
      <c r="Y1419" s="134"/>
      <c r="Z1419" s="134"/>
      <c r="AA1419" s="134"/>
      <c r="AB1419" s="134"/>
      <c r="AC1419" s="134"/>
      <c r="AD1419" s="135" t="str">
        <f t="shared" ref="AD1419" si="5053" xml:space="preserve">
IF(T1415&gt;"Preenchimento correto","",
IF(K1419="","",
IF(M1419="Não válido","",
K1419)))</f>
        <v/>
      </c>
    </row>
    <row r="1420" spans="1:30" ht="15" customHeight="1">
      <c r="A1420" s="237"/>
      <c r="B1420" s="216" t="str">
        <f>IF(OR('BD ITEM'!$Q294&lt;&gt;"Preenchimento correto"),"",'BD ITEM'!B294)</f>
        <v/>
      </c>
      <c r="C1420" s="217" t="str">
        <f>IF(OR('BD ITEM'!$Q294&lt;&gt;"Preenchimento correto"),"",'BD ITEM'!C294)</f>
        <v/>
      </c>
      <c r="D1420" s="218" t="str">
        <f>IF(OR('BD ITEM'!$Q294&lt;&gt;"Preenchimento correto"),"",'BD ITEM'!D294)</f>
        <v/>
      </c>
      <c r="E1420" s="219" t="str">
        <f>IF(OR('BD ITEM'!$Q294&lt;&gt;"Preenchimento correto"),"",'BD ITEM'!J294)</f>
        <v/>
      </c>
      <c r="F1420" s="220" t="str">
        <f>IF(OR('BD ITEM'!$Q294&lt;&gt;"Preenchimento correto"),"",'BD ITEM'!K294)</f>
        <v/>
      </c>
      <c r="G1420" s="221" t="str">
        <f>IF(OR('BD ITEM'!$Q294&lt;&gt;"Preenchimento correto"),"",'BD ITEM'!L294)</f>
        <v/>
      </c>
      <c r="H1420" s="39">
        <v>1</v>
      </c>
      <c r="I1420" s="173"/>
      <c r="J1420" s="34" t="str">
        <f xml:space="preserve">
IF(I1420="","",
VLOOKUP(I1420,'BD EMPRES'!$B$8:$C$507,2,FALSE))</f>
        <v/>
      </c>
      <c r="K1420" s="175"/>
      <c r="L1420" s="176"/>
      <c r="M1420" s="176"/>
      <c r="N1420" s="177"/>
      <c r="O1420" s="222"/>
      <c r="P1420" s="228" t="str">
        <f t="shared" ref="P1420" si="5054" xml:space="preserve">
IF(AND(K1420="",K1421="",K1422="",K1423="",K1424=""),"",
COUNTIFS(K1420:K1424,"&lt;&gt;""",M1420:M1424,"=Válido"))</f>
        <v/>
      </c>
      <c r="Q1420" s="230" t="str">
        <f t="shared" ref="Q1420" si="5055" xml:space="preserve">
IF(T1420&lt;&gt;"Preenchimento correto","",
IF(P1420=1,0,
IF(P1420=0,"",
IF(P1420="","",
ROUND(_xlfn.STDEV.S(AD1420:AD1424)/AVERAGE(AD1420:AD1424),4)))))</f>
        <v/>
      </c>
      <c r="R1420" s="232" t="str">
        <f t="shared" ref="R1420" si="5056" xml:space="preserve">
IF(T1420&lt;&gt;"Preenchimento correto","",
IF(P1420="","",
IF(P1420=0,"",
IF(O1420="","",
IF(O1420="Menor valor",MIN(AD1420:AD1424),
IF(AND(O1420="Tend. central",Q1420&lt;=0.25),ROUND(AVERAGE(AD1420:AD1424),2),
IF(AND(O1420="Tend. central",Q1420&gt;0.25),ROUND(MEDIAN(AD1420:AD1424),2))))))))</f>
        <v/>
      </c>
      <c r="S1420" s="234" t="str">
        <f t="shared" ref="S1420" si="5057" xml:space="preserve">
IF(T1420&lt;&gt;"Preenchimento correto","",
IF(O1420="","",
IF(P1420="","",
IF(P1420=0,"",
IF(OR(G1420="",R1420=""),"",
G1420*R1420)))))</f>
        <v/>
      </c>
      <c r="T1420" s="236" t="str">
        <f t="shared" ref="T1420" si="5058" xml:space="preserve">
IF(AND(A1420="",B1420="",I1420="",I1421="",I1422="",I1423="",I1424="",K1420="",K1421="",K1422="",K1423="",K1424="",L1420="",L1421="",L1422="",L1423="",L1424="",M1420="",M1421="",M1422="",M1423="",M1424="",O1420=""),"",
IF(A1420="","Preenchimento incompleto: falta informar o ID SEC - B01.01",
IF(AND(A1420&lt;&gt;"",B1420&lt;&gt;"",I1420="",I1421="",I1422="",I1423="",I1424="",K1420="",K1421="",K1422="",K1423="",K1424="",L1420="",L1421="",L1422="",L1423="",L1424="",M1420="",M1421="",M1422="",M1423="",M1424="",O1420=""),"Preenchimento incompleto: item sem nenhuma informação de empresa e preço e fonte de preço e validade do orçamento e modalidade de cálculo - B02.01",
IF(AND(B1420="",OR(I1420&lt;&gt;"",I1421&lt;&gt;"",I1422&lt;&gt;"",I1423&lt;&gt;"",I1424&lt;&gt;"",K1420&lt;&gt;"",K1421&lt;&gt;"",K1422&lt;&gt;"",K1423&lt;&gt;"",K1424&lt;&gt;"",L1420&lt;&gt;"",L1421&lt;&gt;"",L1422&lt;&gt;"",L1423&lt;&gt;"",L1424&lt;&gt;"",M1420&lt;&gt;"",M1421&lt;&gt;"",M1422&lt;&gt;"",M1423&lt;&gt;"",M1424&lt;&gt;"",O1420&lt;&gt;"")),"Erro: há empresa(s) e/ou preço(s) e/ou fonte(s) de preço e/ou validade(s) do orçamento e/ou modalidade de cálculo informados para item inexistente - B03.01",
IF(AND(I1420&lt;&gt;"",OR(K1420="",L1420="",M1420="",O1420="")),"Preenchimento incompleto: empresa sem preço e(ou) fonte de preço e(ou) validade do orçamento e(ou) modalidade de cálculo associados - B04.01",
IF(AND(I1421&lt;&gt;"",OR(K1421="",L1421="",M1421="",O1420="")),"Preenchimento incompleto: empresa sem preço e(ou) fonte de preço e(ou) validade do orçamento e(ou) modalidade de cálculo associados - B04.02",
IF(AND(I1422&lt;&gt;"",OR(K1422="",L1422="",M1422="",O1420="")),"Preenchimento incompleto: empresa sem preço e(ou) fonte de preço e(ou) validade do orçamento e(ou) modalidade de cálculo associados - B04.03",
IF(AND(I1423&lt;&gt;"",OR(K1423="",L1423="",M1423="",O1420="")),"Preenchimento incompleto: empresa sem preço e(ou) fonte de preço e(ou) validade do orçamento e(ou) modalidade de cálculo associados - B04.04",
IF(AND(I1424&lt;&gt;"",OR(K1424="",L1424="",M1424="",O1420="")),"Preenchimento incompleto: empresa sem preço e(ou) fonte de preço e(ou) validade do orçamento e(ou) modalidade de cálculo associados - B04.05",
IF(AND(K1420&lt;&gt;"",OR(I1420="",L1420="",M1420="",O1420="")),"Preenchimento incompleto: preço sem empresa e(ou) fonte do preço associados e(ou) validade do orçamento e(ou) modalidade de cálculo associados - B05.01",
IF(AND(K1421&lt;&gt;"",OR(I1421="",L1421="",M1421="",O1420="")),"Preenchimento incompleto: preço sem empresa e(ou) fonte do preço associados e(ou) validade do orçamento e(ou) modalidade de cálculo associados - B05.02",
IF(AND(K1422&lt;&gt;"",OR(I1422="",L1422="",M1422="",O1420="")),"Preenchimento incompleto: preço sem empresa e(ou) fonte do preço associados e(ou) validade do orçamento e(ou) modalidade de cálculo associados - B05.03",
IF(AND(K1423&lt;&gt;"",OR(I1423="",L1423="",M1423="",O1420="")),"Preenchimento incompleto: preço sem empresa e(ou) fonte do preço associados e(ou) validade do orçamento e(ou) modalidade de cálculo associados - B05.04",
IF(AND(K1424&lt;&gt;"",OR(I1424="",L1424="",M1424="",O1420="")),"Preenchimento incompleto: preço sem empresa e(ou) fonte do preço associados e(ou) validade do orçamento e(ou) modalidade de cálculo associados - B05.05",
IF(AND(L1420&lt;&gt;"",OR(K1420="",I1420="",M1420="",O1420="")),"Preenchimento incompleto: fonte do preço sem empresa e(ou) preço associados e(ou) validade do orçamento e(ou) modalidade de cálculo associados - B06.01",
IF(AND(L1421&lt;&gt;"",OR(K1421="",I1421="",M1421="",O1420="")),"Preenchimento incompleto: fonte do preço sem empresa e(ou) preço associados e(ou) validade do orçamento e(ou) modalidade de cálculo associados - B06.02",
IF(AND(L1422&lt;&gt;"",OR(K1422="",I1422="",M1422="",O1420="")),"Preenchimento incompleto: fonte do preço sem empresa e(ou) preço associados e(ou) validade do orçamento e(ou) modalidade de cálculo associados - B06.03",
IF(AND(L1423&lt;&gt;"",OR(K1423="",I1423="",M1423="",O1420="")),"Preenchimento incompleto: fonte do preço sem empresa e(ou) preço associados e(ou) validade do orçamento e(ou) modalidade de cálculo associados - B06.04",
IF(AND(L1424&lt;&gt;"",OR(K1424="",I1424="",M1424="",O1420="")),"Preenchimento incompleto: fonte do preço sem empresa e(ou) preço associados e(ou) validade do orçamento e(ou) modalidade de cálculo associados - B06.05",
IF(AND(M1420&lt;&gt;"",OR(K1420="",I1420="",L1420="",O1420="")),"Preenchimento incompleto: validade do orçamento sem empresa e(ou) preço associados e(ou) fonte do preço e(ou) modalidade de cálculo associados - B07.01",
IF(AND(M1421&lt;&gt;"",OR(K1421="",I1421="",L1421="",O1420="")),"Preenchimento incompleto: validade do orçamento sem empresa e(ou) preço associados e(ou) fonte do preço e(ou) modalidade de cálculo associados - B07.02",
IF(AND(M1422&lt;&gt;"",OR(K1422="",I1422="",L1422="",O1420="")),"Preenchimento incompleto: validade do orçamento sem empresa e(ou) preço associados e(ou) fonte do preço e(ou) modalidade de cálculo associados - B07.03",
IF(AND(M1423&lt;&gt;"",OR(K1423="",I1423="",L1423="",O1420="")),"Preenchimento incompleto: validade do orçamento sem empresa e(ou) preço associados e(ou) fonte do preço e(ou) modalidade de cálculo associados - B07.04",
IF(AND(M1424&lt;&gt;"",OR(K1424="",I1424="",L1424="",O1420="")),"Preenchimento incompleto: validade do orçamento sem empresa e(ou) preço associados e(ou) fonte do preço e(ou) modalidade de cálculo associados - B07.05",
IF(O1420="","Preenchimento incompleto: modalidade de cálculo não informada - B08.01",
IF(V1420="Erro: há repetição de empresa de mídia especializada para o item sendo precificado - B09.01a05","Erro: há repetição de empresa de mídia especializada para o item sendo precificado - B09.01a05",
IF(W1420="Erro: há repetição de empresa de orçamento de empresa para o item sendo precificado - B10.01a05","Erro: há repetição de empresa de orçamento de empresa para o item sendo precificado - B10.01a05",
IF(X1420="Erro: a fonte de preços informada é incompatível com compras governamentais - B11.01a05","Erro: a fonte de preços informada é incompatível com compras governamentais - B11.01a05",
IF(Y1420="Erro: a fonte de preços informada é incompatível com compras governamentais - B12.01a05","Erro: a fonte de preços informada é incompatível com compras governamentais - B12.01a05",
IF(Z1420="Erro: há linhas sendo puladas - B13.01a04","Erro: há linhas sendo puladas - B13.01a04",
IF(AA1420="Erro: há linhas sendo puladas - B14.01a05","Erro: há linhas sendo puladas - B14.01a05",
IF(AB1420="Erro: há linhas sendo puladas - B15.01a05","Erro: há linhas sendo puladas - B15.01a05",
IF(AC1420="Erro: há linhas sendo puladas - B16.01a05","Erro: há linhas sendo puladas - B16.01a05",
IF(AND(P1420&lt;&gt;"",P1420=0),"Preenchimento incompleto: número de propostas válidas igual a zero - B17.01",
"Preenchimento correto"))))))))))))))))))))))))))))))))))</f>
        <v/>
      </c>
      <c r="U1420" s="23"/>
      <c r="V1420" s="121" t="str">
        <f t="shared" ref="V1420" si="5059" xml:space="preserve">
IF(COUNTIFS(I1420:I1424,I1420,L1420:L1424,"=Mídia especializada")&gt;1,"Erro: há repetição de empresa de mídia especializada para o item sendo precificado - B09.01a05",
IF(COUNTIFS(I1420:I1424,I1421,L1420:L1424,"=Mídia especializada")&gt;1,"Erro: há repetição de empresa de mídia especializada para o item sendo precificado - B09.01a05",
IF(COUNTIFS(I1420:I1424,I1422,L1420:L1424,"=Mídia especializada")&gt;1,"Erro: há repetição de empresa de mídia especializada para o item sendo precificado - B09.01a05",
IF(COUNTIFS(I1420:I1424,I1423,L1420:L1424,"=Mídia especializada")&gt;1,"Erro: há repetição de empresa de mídia especializada para o item sendo precificado - B09.01a05",
IF(COUNTIFS(I1420:I1424,I1424,L1420:L1424,"=Mídia especializada")&gt;1,"Erro: há repetição de empresa de mídia especializada para o item sendo precificado - B09.01a05",
"***")))))</f>
        <v>***</v>
      </c>
      <c r="W1420" s="119" t="str">
        <f t="shared" ref="W1420" si="5060" xml:space="preserve">
IF(COUNTIFS(I1420:I1424,I1420,L1420:L1424,"=Orçamento de empresa")&gt;1,"Erro: há repetição de empresa de orçamento de empresa para o item sendo precificado - B10.01a05",
IF(COUNTIFS(I1420:I1424,I1421,L1420:L1424,"=Orçamento de empresa")&gt;1,"Erro: há repetição de empresa de orçamento de empresa para o item sendo precificado - B10.01a05",
IF(COUNTIFS(I1420:I1424,I1422,L1420:L1424,"=Orçamento de empresa")&gt;1,"Erro: há repetição de empresa de orçamento de empresa para o item sendo precificado - B10.01a05",
IF(COUNTIFS(I1420:I1424,I1423,L1420:L1424,"=Orçamento de empresa")&gt;1,"Erro: há repetição de empresa de orçamento de empresa para o item sendo precificado - B10.01a05",
IF(COUNTIFS(I1420:I1424,I1424,L1420:L1424,"=Orçamento de empresa")&gt;1,"Erro: há repetição de empresa de orçamento de empresa para o item sendo precificado - B10.01a05",
"***")))))</f>
        <v>***</v>
      </c>
      <c r="X1420" s="119" t="str">
        <f t="shared" ref="X1420" si="5061" xml:space="preserve">
IF(AND(I1420="Compras governamentais",K1420&lt;&gt;"",L1420="Orçamento de empresa"),"Erro: a fonte de preços informada é incompatível com compras governamentais - B11.01a05",
IF(AND(I1421="Compras governamentais",K1421&lt;&gt;"",L1421="Orçamento de empresa"),"Erro: a fonte de preços informada é incompatível com compras governamentais - B11.01a05",
IF(AND(I1422="Compras governamentais",K1422&lt;&gt;"",L1422="Orçamento de empresa"),"Erro: a fonte de preços informada é incompatível com compras governamentais - B11.01a05",
IF(AND(I1423="Compras governamentais",K1423&lt;&gt;"",L1423="Orçamento de empresa"),"Erro: a fonte de preços informada é incompatível com compras governamentais - B11.01a05",
IF(AND(I1424="Compras governamentais",K1424&lt;&gt;"",L1424="Orçamento de empresa"),"Erro: a fonte de preços informada é incompatível com compras governamentais - B11.01a05",
"***")))))</f>
        <v>***</v>
      </c>
      <c r="Y1420" s="119" t="str">
        <f t="shared" ref="Y1420" si="5062" xml:space="preserve">
IF(AND(I1420="Compras governamentais",K1420&lt;&gt;"",L1420="Mídia especializada"),"Erro: a fonte de preços informada é incompatível com compras governamentais - B12.01a05",
IF(AND(I1421="Compras governamentais",K1421&lt;&gt;"",L1421="Mídia especializada"),"Erro: a fonte de preços informada é incompatível com compras governamentais - B12.01a05",
IF(AND(I1422="Compras governamentais",K1422&lt;&gt;"",L1422="Mídia especializada"),"Erro: a fonte de preços informada é incompatível com compras governamentais - B12.01a05",
IF(AND(I1423="Compras governamentais",K1423&lt;&gt;"",L1423="Mídia especializada"),"Erro: a fonte de preços informada é incompatível com compras governamentais - B12.01a05",
IF(AND(I1424="Compras governamentais",K1424&lt;&gt;"",L1424="Mídia especializada"),"Erro: a fonte de preços informada é incompatível com compras governamentais - B12.01a05",
"***")))))</f>
        <v>***</v>
      </c>
      <c r="Z1420" s="119" t="str">
        <f t="shared" ref="Z1420" si="5063" xml:space="preserve">
IF(AND(I1421&lt;&gt;"",OR(I1420="")),"Erro: há linhas sendo puladas - B13.01a04",
IF(AND(I1422&lt;&gt;"",OR(I1420="",I1421="")),"Erro: há linhas sendo puladas - B13.01a04",
IF(AND(I1423&lt;&gt;"",OR(I1420="",I1421="",I1422="")),"Erro: há linhas sendo puladas - B13.01a04",
IF(AND(I1424&lt;&gt;"",OR(I1420="",I1421="",I1422="",I1423="")),"Erro: há linhas sendo puladas - B13.01a04",
"***"))))</f>
        <v>***</v>
      </c>
      <c r="AA1420" s="119" t="str">
        <f t="shared" ref="AA1420" si="5064" xml:space="preserve">
IF(AND(K1421&lt;&gt;"",OR(K1420="")),"Erro: há linhas sendo puladas - B14.01a05",
IF(AND(K1422&lt;&gt;"",OR(K1420="",K1421="")),"Erro: há linhas sendo puladas - B14.01a05",
IF(AND(K1423&lt;&gt;"",OR(K1420="",K1421="",K1422="")),"Erro: há linhas sendo puladas - B14.01a05",
IF(AND(K1424&lt;&gt;"",OR(K1420="",K1421="",K1422="",K1423="")),"Erro: há linhas sendo puladas - B14.01a05",
"***"))))</f>
        <v>***</v>
      </c>
      <c r="AB1420" s="119" t="str">
        <f t="shared" ref="AB1420" si="5065" xml:space="preserve">
IF(AND(L1421&lt;&gt;"",OR(L1420="")),"Erro: há linhas sendo puladas - B15.01a05",
IF(AND(L1422&lt;&gt;"",OR(L1420="",L1421="")),"Erro: há linhas sendo puladas - B15.01a05",
IF(AND(L1423&lt;&gt;"",OR(L1420="",L1421="",L1422="")),"Erro: há linhas sendo puladas - B15.01a05",
IF(AND(L1424&lt;&gt;"",OR(L1420="",L1421="",L1422="",L1423="")),"Erro: há linhas sendo puladas - B15.01a05",
"***"))))</f>
        <v>***</v>
      </c>
      <c r="AC1420" s="119" t="str">
        <f t="shared" ref="AC1420" si="5066" xml:space="preserve">
IF(AND(M1421&lt;&gt;"",OR(M1420="")),"Erro: há linhas sendo puladas - B16.01a05",
IF(AND(M1422&lt;&gt;"",OR(M1420="",M1421="")),"Erro: há linhas sendo puladas - B16.01a05",
IF(AND(M1423&lt;&gt;"",OR(M1420="",M1421="",M1422="")),"Erro: há linhas sendo puladas - B16.01a05",
IF(AND(M1424&lt;&gt;"",OR(M1420="",M1421="",M1422="",M1423="")),"Erro: há linhas sendo puladas - B16.01a05",
"***"))))</f>
        <v>***</v>
      </c>
      <c r="AD1420" s="131" t="str">
        <f t="shared" ref="AD1420" si="5067" xml:space="preserve">
IF(T1420&lt;&gt;"Preenchimento correto","",
IF(K1420="","",
IF(M1420="Não válido","",
K1420)))</f>
        <v/>
      </c>
    </row>
    <row r="1421" spans="1:30" ht="15" customHeight="1">
      <c r="A1421" s="226"/>
      <c r="B1421" s="216"/>
      <c r="C1421" s="217"/>
      <c r="D1421" s="218"/>
      <c r="E1421" s="219"/>
      <c r="F1421" s="220"/>
      <c r="G1421" s="221"/>
      <c r="H1421" s="35">
        <v>2</v>
      </c>
      <c r="I1421" s="172"/>
      <c r="J1421" s="36" t="str">
        <f xml:space="preserve">
IF(I1421="","",
VLOOKUP(I1421,'BD EMPRES'!$B$8:$C$507,2,FALSE))</f>
        <v/>
      </c>
      <c r="K1421" s="178"/>
      <c r="L1421" s="179"/>
      <c r="M1421" s="179"/>
      <c r="N1421" s="180"/>
      <c r="O1421" s="223"/>
      <c r="P1421" s="228"/>
      <c r="Q1421" s="230"/>
      <c r="R1421" s="232"/>
      <c r="S1421" s="234"/>
      <c r="T1421" s="236"/>
      <c r="U1421" s="23"/>
      <c r="V1421" s="122"/>
      <c r="W1421" s="118"/>
      <c r="X1421" s="118"/>
      <c r="Y1421" s="118"/>
      <c r="Z1421" s="118"/>
      <c r="AA1421" s="118"/>
      <c r="AB1421" s="118"/>
      <c r="AC1421" s="118"/>
      <c r="AD1421" s="132" t="str">
        <f t="shared" ref="AD1421" si="5068" xml:space="preserve">
IF(T1420&lt;&gt;"Preenchimento correto","",
IF(K1421="","",
IF(M1421="Não válido","",
K1421)))</f>
        <v/>
      </c>
    </row>
    <row r="1422" spans="1:30" ht="15" customHeight="1">
      <c r="A1422" s="226"/>
      <c r="B1422" s="216"/>
      <c r="C1422" s="217"/>
      <c r="D1422" s="218"/>
      <c r="E1422" s="219"/>
      <c r="F1422" s="220"/>
      <c r="G1422" s="221"/>
      <c r="H1422" s="35">
        <v>3</v>
      </c>
      <c r="I1422" s="172"/>
      <c r="J1422" s="36" t="str">
        <f xml:space="preserve">
IF(I1422="","",
VLOOKUP(I1422,'BD EMPRES'!$B$8:$C$507,2,FALSE))</f>
        <v/>
      </c>
      <c r="K1422" s="178"/>
      <c r="L1422" s="179"/>
      <c r="M1422" s="179"/>
      <c r="N1422" s="180"/>
      <c r="O1422" s="223"/>
      <c r="P1422" s="228"/>
      <c r="Q1422" s="230"/>
      <c r="R1422" s="232"/>
      <c r="S1422" s="234"/>
      <c r="T1422" s="236"/>
      <c r="U1422" s="23"/>
      <c r="V1422" s="122"/>
      <c r="W1422" s="118"/>
      <c r="X1422" s="118"/>
      <c r="Y1422" s="118"/>
      <c r="Z1422" s="118"/>
      <c r="AA1422" s="118"/>
      <c r="AB1422" s="118"/>
      <c r="AC1422" s="118"/>
      <c r="AD1422" s="132" t="str">
        <f t="shared" ref="AD1422" si="5069" xml:space="preserve">
IF(T1420&lt;&gt;"Preenchimento correto","",
IF(K1422="","",
IF(M1422="Não válido","",
K1422)))</f>
        <v/>
      </c>
    </row>
    <row r="1423" spans="1:30" ht="15" customHeight="1">
      <c r="A1423" s="226"/>
      <c r="B1423" s="216"/>
      <c r="C1423" s="217"/>
      <c r="D1423" s="218"/>
      <c r="E1423" s="219"/>
      <c r="F1423" s="220"/>
      <c r="G1423" s="221"/>
      <c r="H1423" s="35">
        <v>4</v>
      </c>
      <c r="I1423" s="172"/>
      <c r="J1423" s="36" t="str">
        <f xml:space="preserve">
IF(I1423="","",
VLOOKUP(I1423,'BD EMPRES'!$B$8:$C$507,2,FALSE))</f>
        <v/>
      </c>
      <c r="K1423" s="178"/>
      <c r="L1423" s="179"/>
      <c r="M1423" s="179"/>
      <c r="N1423" s="180"/>
      <c r="O1423" s="223"/>
      <c r="P1423" s="228"/>
      <c r="Q1423" s="230"/>
      <c r="R1423" s="232"/>
      <c r="S1423" s="234"/>
      <c r="T1423" s="236"/>
      <c r="U1423" s="23"/>
      <c r="V1423" s="122"/>
      <c r="W1423" s="118"/>
      <c r="X1423" s="118"/>
      <c r="Y1423" s="118"/>
      <c r="Z1423" s="118"/>
      <c r="AA1423" s="118"/>
      <c r="AB1423" s="118"/>
      <c r="AC1423" s="118"/>
      <c r="AD1423" s="132" t="str">
        <f t="shared" ref="AD1423" si="5070" xml:space="preserve">
IF(T1420&lt;&gt;"Preenchimento correto","",
IF(K1423="","",
IF(M1423="Não válido","",
K1423)))</f>
        <v/>
      </c>
    </row>
    <row r="1424" spans="1:30" ht="15" customHeight="1">
      <c r="A1424" s="238"/>
      <c r="B1424" s="216"/>
      <c r="C1424" s="217"/>
      <c r="D1424" s="218"/>
      <c r="E1424" s="219"/>
      <c r="F1424" s="220"/>
      <c r="G1424" s="221"/>
      <c r="H1424" s="49">
        <v>5</v>
      </c>
      <c r="I1424" s="172"/>
      <c r="J1424" s="50" t="str">
        <f xml:space="preserve">
IF(I1424="","",
VLOOKUP(I1424,'BD EMPRES'!$B$8:$C$507,2,FALSE))</f>
        <v/>
      </c>
      <c r="K1424" s="184"/>
      <c r="L1424" s="185"/>
      <c r="M1424" s="181"/>
      <c r="N1424" s="182"/>
      <c r="O1424" s="224"/>
      <c r="P1424" s="229"/>
      <c r="Q1424" s="231"/>
      <c r="R1424" s="233"/>
      <c r="S1424" s="235"/>
      <c r="T1424" s="236"/>
      <c r="U1424" s="23"/>
      <c r="V1424" s="133"/>
      <c r="W1424" s="134"/>
      <c r="X1424" s="134"/>
      <c r="Y1424" s="134"/>
      <c r="Z1424" s="134"/>
      <c r="AA1424" s="134"/>
      <c r="AB1424" s="134"/>
      <c r="AC1424" s="134"/>
      <c r="AD1424" s="135" t="str">
        <f t="shared" ref="AD1424" si="5071" xml:space="preserve">
IF(T1420&gt;"Preenchimento correto","",
IF(K1424="","",
IF(M1424="Não válido","",
K1424)))</f>
        <v/>
      </c>
    </row>
    <row r="1425" spans="1:30" ht="15" customHeight="1">
      <c r="A1425" s="225"/>
      <c r="B1425" s="216" t="str">
        <f>IF(OR('BD ITEM'!$Q295&lt;&gt;"Preenchimento correto"),"",'BD ITEM'!B295)</f>
        <v/>
      </c>
      <c r="C1425" s="217" t="str">
        <f>IF(OR('BD ITEM'!$Q295&lt;&gt;"Preenchimento correto"),"",'BD ITEM'!C295)</f>
        <v/>
      </c>
      <c r="D1425" s="218" t="str">
        <f>IF(OR('BD ITEM'!$Q295&lt;&gt;"Preenchimento correto"),"",'BD ITEM'!D295)</f>
        <v/>
      </c>
      <c r="E1425" s="219" t="str">
        <f>IF(OR('BD ITEM'!$Q295&lt;&gt;"Preenchimento correto"),"",'BD ITEM'!J295)</f>
        <v/>
      </c>
      <c r="F1425" s="220" t="str">
        <f>IF(OR('BD ITEM'!$Q295&lt;&gt;"Preenchimento correto"),"",'BD ITEM'!K295)</f>
        <v/>
      </c>
      <c r="G1425" s="221" t="str">
        <f>IF(OR('BD ITEM'!$Q295&lt;&gt;"Preenchimento correto"),"",'BD ITEM'!L295)</f>
        <v/>
      </c>
      <c r="H1425" s="39">
        <v>1</v>
      </c>
      <c r="I1425" s="173"/>
      <c r="J1425" s="34" t="str">
        <f xml:space="preserve">
IF(I1425="","",
VLOOKUP(I1425,'BD EMPRES'!$B$8:$C$507,2,FALSE))</f>
        <v/>
      </c>
      <c r="K1425" s="175"/>
      <c r="L1425" s="176"/>
      <c r="M1425" s="176"/>
      <c r="N1425" s="177"/>
      <c r="O1425" s="222"/>
      <c r="P1425" s="228" t="str">
        <f t="shared" ref="P1425" si="5072" xml:space="preserve">
IF(AND(K1425="",K1426="",K1427="",K1428="",K1429=""),"",
COUNTIFS(K1425:K1429,"&lt;&gt;""",M1425:M1429,"=Válido"))</f>
        <v/>
      </c>
      <c r="Q1425" s="230" t="str">
        <f t="shared" ref="Q1425" si="5073" xml:space="preserve">
IF(T1425&lt;&gt;"Preenchimento correto","",
IF(P1425=1,0,
IF(P1425=0,"",
IF(P1425="","",
ROUND(_xlfn.STDEV.S(AD1425:AD1429)/AVERAGE(AD1425:AD1429),4)))))</f>
        <v/>
      </c>
      <c r="R1425" s="232" t="str">
        <f t="shared" ref="R1425" si="5074" xml:space="preserve">
IF(T1425&lt;&gt;"Preenchimento correto","",
IF(P1425="","",
IF(P1425=0,"",
IF(O1425="","",
IF(O1425="Menor valor",MIN(AD1425:AD1429),
IF(AND(O1425="Tend. central",Q1425&lt;=0.25),ROUND(AVERAGE(AD1425:AD1429),2),
IF(AND(O1425="Tend. central",Q1425&gt;0.25),ROUND(MEDIAN(AD1425:AD1429),2))))))))</f>
        <v/>
      </c>
      <c r="S1425" s="234" t="str">
        <f t="shared" ref="S1425" si="5075" xml:space="preserve">
IF(T1425&lt;&gt;"Preenchimento correto","",
IF(O1425="","",
IF(P1425="","",
IF(P1425=0,"",
IF(OR(G1425="",R1425=""),"",
G1425*R1425)))))</f>
        <v/>
      </c>
      <c r="T1425" s="236" t="str">
        <f t="shared" ref="T1425" si="5076" xml:space="preserve">
IF(AND(A1425="",B1425="",I1425="",I1426="",I1427="",I1428="",I1429="",K1425="",K1426="",K1427="",K1428="",K1429="",L1425="",L1426="",L1427="",L1428="",L1429="",M1425="",M1426="",M1427="",M1428="",M1429="",O1425=""),"",
IF(A1425="","Preenchimento incompleto: falta informar o ID SEC - B01.01",
IF(AND(A1425&lt;&gt;"",B1425&lt;&gt;"",I1425="",I1426="",I1427="",I1428="",I1429="",K1425="",K1426="",K1427="",K1428="",K1429="",L1425="",L1426="",L1427="",L1428="",L1429="",M1425="",M1426="",M1427="",M1428="",M1429="",O1425=""),"Preenchimento incompleto: item sem nenhuma informação de empresa e preço e fonte de preço e validade do orçamento e modalidade de cálculo - B02.01",
IF(AND(B1425="",OR(I1425&lt;&gt;"",I1426&lt;&gt;"",I1427&lt;&gt;"",I1428&lt;&gt;"",I1429&lt;&gt;"",K1425&lt;&gt;"",K1426&lt;&gt;"",K1427&lt;&gt;"",K1428&lt;&gt;"",K1429&lt;&gt;"",L1425&lt;&gt;"",L1426&lt;&gt;"",L1427&lt;&gt;"",L1428&lt;&gt;"",L1429&lt;&gt;"",M1425&lt;&gt;"",M1426&lt;&gt;"",M1427&lt;&gt;"",M1428&lt;&gt;"",M1429&lt;&gt;"",O1425&lt;&gt;"")),"Erro: há empresa(s) e/ou preço(s) e/ou fonte(s) de preço e/ou validade(s) do orçamento e/ou modalidade de cálculo informados para item inexistente - B03.01",
IF(AND(I1425&lt;&gt;"",OR(K1425="",L1425="",M1425="",O1425="")),"Preenchimento incompleto: empresa sem preço e(ou) fonte de preço e(ou) validade do orçamento e(ou) modalidade de cálculo associados - B04.01",
IF(AND(I1426&lt;&gt;"",OR(K1426="",L1426="",M1426="",O1425="")),"Preenchimento incompleto: empresa sem preço e(ou) fonte de preço e(ou) validade do orçamento e(ou) modalidade de cálculo associados - B04.02",
IF(AND(I1427&lt;&gt;"",OR(K1427="",L1427="",M1427="",O1425="")),"Preenchimento incompleto: empresa sem preço e(ou) fonte de preço e(ou) validade do orçamento e(ou) modalidade de cálculo associados - B04.03",
IF(AND(I1428&lt;&gt;"",OR(K1428="",L1428="",M1428="",O1425="")),"Preenchimento incompleto: empresa sem preço e(ou) fonte de preço e(ou) validade do orçamento e(ou) modalidade de cálculo associados - B04.04",
IF(AND(I1429&lt;&gt;"",OR(K1429="",L1429="",M1429="",O1425="")),"Preenchimento incompleto: empresa sem preço e(ou) fonte de preço e(ou) validade do orçamento e(ou) modalidade de cálculo associados - B04.05",
IF(AND(K1425&lt;&gt;"",OR(I1425="",L1425="",M1425="",O1425="")),"Preenchimento incompleto: preço sem empresa e(ou) fonte do preço associados e(ou) validade do orçamento e(ou) modalidade de cálculo associados - B05.01",
IF(AND(K1426&lt;&gt;"",OR(I1426="",L1426="",M1426="",O1425="")),"Preenchimento incompleto: preço sem empresa e(ou) fonte do preço associados e(ou) validade do orçamento e(ou) modalidade de cálculo associados - B05.02",
IF(AND(K1427&lt;&gt;"",OR(I1427="",L1427="",M1427="",O1425="")),"Preenchimento incompleto: preço sem empresa e(ou) fonte do preço associados e(ou) validade do orçamento e(ou) modalidade de cálculo associados - B05.03",
IF(AND(K1428&lt;&gt;"",OR(I1428="",L1428="",M1428="",O1425="")),"Preenchimento incompleto: preço sem empresa e(ou) fonte do preço associados e(ou) validade do orçamento e(ou) modalidade de cálculo associados - B05.04",
IF(AND(K1429&lt;&gt;"",OR(I1429="",L1429="",M1429="",O1425="")),"Preenchimento incompleto: preço sem empresa e(ou) fonte do preço associados e(ou) validade do orçamento e(ou) modalidade de cálculo associados - B05.05",
IF(AND(L1425&lt;&gt;"",OR(K1425="",I1425="",M1425="",O1425="")),"Preenchimento incompleto: fonte do preço sem empresa e(ou) preço associados e(ou) validade do orçamento e(ou) modalidade de cálculo associados - B06.01",
IF(AND(L1426&lt;&gt;"",OR(K1426="",I1426="",M1426="",O1425="")),"Preenchimento incompleto: fonte do preço sem empresa e(ou) preço associados e(ou) validade do orçamento e(ou) modalidade de cálculo associados - B06.02",
IF(AND(L1427&lt;&gt;"",OR(K1427="",I1427="",M1427="",O1425="")),"Preenchimento incompleto: fonte do preço sem empresa e(ou) preço associados e(ou) validade do orçamento e(ou) modalidade de cálculo associados - B06.03",
IF(AND(L1428&lt;&gt;"",OR(K1428="",I1428="",M1428="",O1425="")),"Preenchimento incompleto: fonte do preço sem empresa e(ou) preço associados e(ou) validade do orçamento e(ou) modalidade de cálculo associados - B06.04",
IF(AND(L1429&lt;&gt;"",OR(K1429="",I1429="",M1429="",O1425="")),"Preenchimento incompleto: fonte do preço sem empresa e(ou) preço associados e(ou) validade do orçamento e(ou) modalidade de cálculo associados - B06.05",
IF(AND(M1425&lt;&gt;"",OR(K1425="",I1425="",L1425="",O1425="")),"Preenchimento incompleto: validade do orçamento sem empresa e(ou) preço associados e(ou) fonte do preço e(ou) modalidade de cálculo associados - B07.01",
IF(AND(M1426&lt;&gt;"",OR(K1426="",I1426="",L1426="",O1425="")),"Preenchimento incompleto: validade do orçamento sem empresa e(ou) preço associados e(ou) fonte do preço e(ou) modalidade de cálculo associados - B07.02",
IF(AND(M1427&lt;&gt;"",OR(K1427="",I1427="",L1427="",O1425="")),"Preenchimento incompleto: validade do orçamento sem empresa e(ou) preço associados e(ou) fonte do preço e(ou) modalidade de cálculo associados - B07.03",
IF(AND(M1428&lt;&gt;"",OR(K1428="",I1428="",L1428="",O1425="")),"Preenchimento incompleto: validade do orçamento sem empresa e(ou) preço associados e(ou) fonte do preço e(ou) modalidade de cálculo associados - B07.04",
IF(AND(M1429&lt;&gt;"",OR(K1429="",I1429="",L1429="",O1425="")),"Preenchimento incompleto: validade do orçamento sem empresa e(ou) preço associados e(ou) fonte do preço e(ou) modalidade de cálculo associados - B07.05",
IF(O1425="","Preenchimento incompleto: modalidade de cálculo não informada - B08.01",
IF(V1425="Erro: há repetição de empresa de mídia especializada para o item sendo precificado - B09.01a05","Erro: há repetição de empresa de mídia especializada para o item sendo precificado - B09.01a05",
IF(W1425="Erro: há repetição de empresa de orçamento de empresa para o item sendo precificado - B10.01a05","Erro: há repetição de empresa de orçamento de empresa para o item sendo precificado - B10.01a05",
IF(X1425="Erro: a fonte de preços informada é incompatível com compras governamentais - B11.01a05","Erro: a fonte de preços informada é incompatível com compras governamentais - B11.01a05",
IF(Y1425="Erro: a fonte de preços informada é incompatível com compras governamentais - B12.01a05","Erro: a fonte de preços informada é incompatível com compras governamentais - B12.01a05",
IF(Z1425="Erro: há linhas sendo puladas - B13.01a04","Erro: há linhas sendo puladas - B13.01a04",
IF(AA1425="Erro: há linhas sendo puladas - B14.01a05","Erro: há linhas sendo puladas - B14.01a05",
IF(AB1425="Erro: há linhas sendo puladas - B15.01a05","Erro: há linhas sendo puladas - B15.01a05",
IF(AC1425="Erro: há linhas sendo puladas - B16.01a05","Erro: há linhas sendo puladas - B16.01a05",
IF(AND(P1425&lt;&gt;"",P1425=0),"Preenchimento incompleto: número de propostas válidas igual a zero - B17.01",
"Preenchimento correto"))))))))))))))))))))))))))))))))))</f>
        <v/>
      </c>
      <c r="U1425" s="23"/>
      <c r="V1425" s="121" t="str">
        <f t="shared" ref="V1425" si="5077" xml:space="preserve">
IF(COUNTIFS(I1425:I1429,I1425,L1425:L1429,"=Mídia especializada")&gt;1,"Erro: há repetição de empresa de mídia especializada para o item sendo precificado - B09.01a05",
IF(COUNTIFS(I1425:I1429,I1426,L1425:L1429,"=Mídia especializada")&gt;1,"Erro: há repetição de empresa de mídia especializada para o item sendo precificado - B09.01a05",
IF(COUNTIFS(I1425:I1429,I1427,L1425:L1429,"=Mídia especializada")&gt;1,"Erro: há repetição de empresa de mídia especializada para o item sendo precificado - B09.01a05",
IF(COUNTIFS(I1425:I1429,I1428,L1425:L1429,"=Mídia especializada")&gt;1,"Erro: há repetição de empresa de mídia especializada para o item sendo precificado - B09.01a05",
IF(COUNTIFS(I1425:I1429,I1429,L1425:L1429,"=Mídia especializada")&gt;1,"Erro: há repetição de empresa de mídia especializada para o item sendo precificado - B09.01a05",
"***")))))</f>
        <v>***</v>
      </c>
      <c r="W1425" s="119" t="str">
        <f t="shared" ref="W1425" si="5078" xml:space="preserve">
IF(COUNTIFS(I1425:I1429,I1425,L1425:L1429,"=Orçamento de empresa")&gt;1,"Erro: há repetição de empresa de orçamento de empresa para o item sendo precificado - B10.01a05",
IF(COUNTIFS(I1425:I1429,I1426,L1425:L1429,"=Orçamento de empresa")&gt;1,"Erro: há repetição de empresa de orçamento de empresa para o item sendo precificado - B10.01a05",
IF(COUNTIFS(I1425:I1429,I1427,L1425:L1429,"=Orçamento de empresa")&gt;1,"Erro: há repetição de empresa de orçamento de empresa para o item sendo precificado - B10.01a05",
IF(COUNTIFS(I1425:I1429,I1428,L1425:L1429,"=Orçamento de empresa")&gt;1,"Erro: há repetição de empresa de orçamento de empresa para o item sendo precificado - B10.01a05",
IF(COUNTIFS(I1425:I1429,I1429,L1425:L1429,"=Orçamento de empresa")&gt;1,"Erro: há repetição de empresa de orçamento de empresa para o item sendo precificado - B10.01a05",
"***")))))</f>
        <v>***</v>
      </c>
      <c r="X1425" s="119" t="str">
        <f t="shared" ref="X1425" si="5079" xml:space="preserve">
IF(AND(I1425="Compras governamentais",K1425&lt;&gt;"",L1425="Orçamento de empresa"),"Erro: a fonte de preços informada é incompatível com compras governamentais - B11.01a05",
IF(AND(I1426="Compras governamentais",K1426&lt;&gt;"",L1426="Orçamento de empresa"),"Erro: a fonte de preços informada é incompatível com compras governamentais - B11.01a05",
IF(AND(I1427="Compras governamentais",K1427&lt;&gt;"",L1427="Orçamento de empresa"),"Erro: a fonte de preços informada é incompatível com compras governamentais - B11.01a05",
IF(AND(I1428="Compras governamentais",K1428&lt;&gt;"",L1428="Orçamento de empresa"),"Erro: a fonte de preços informada é incompatível com compras governamentais - B11.01a05",
IF(AND(I1429="Compras governamentais",K1429&lt;&gt;"",L1429="Orçamento de empresa"),"Erro: a fonte de preços informada é incompatível com compras governamentais - B11.01a05",
"***")))))</f>
        <v>***</v>
      </c>
      <c r="Y1425" s="119" t="str">
        <f t="shared" ref="Y1425" si="5080" xml:space="preserve">
IF(AND(I1425="Compras governamentais",K1425&lt;&gt;"",L1425="Mídia especializada"),"Erro: a fonte de preços informada é incompatível com compras governamentais - B12.01a05",
IF(AND(I1426="Compras governamentais",K1426&lt;&gt;"",L1426="Mídia especializada"),"Erro: a fonte de preços informada é incompatível com compras governamentais - B12.01a05",
IF(AND(I1427="Compras governamentais",K1427&lt;&gt;"",L1427="Mídia especializada"),"Erro: a fonte de preços informada é incompatível com compras governamentais - B12.01a05",
IF(AND(I1428="Compras governamentais",K1428&lt;&gt;"",L1428="Mídia especializada"),"Erro: a fonte de preços informada é incompatível com compras governamentais - B12.01a05",
IF(AND(I1429="Compras governamentais",K1429&lt;&gt;"",L1429="Mídia especializada"),"Erro: a fonte de preços informada é incompatível com compras governamentais - B12.01a05",
"***")))))</f>
        <v>***</v>
      </c>
      <c r="Z1425" s="119" t="str">
        <f t="shared" ref="Z1425" si="5081" xml:space="preserve">
IF(AND(I1426&lt;&gt;"",OR(I1425="")),"Erro: há linhas sendo puladas - B13.01a04",
IF(AND(I1427&lt;&gt;"",OR(I1425="",I1426="")),"Erro: há linhas sendo puladas - B13.01a04",
IF(AND(I1428&lt;&gt;"",OR(I1425="",I1426="",I1427="")),"Erro: há linhas sendo puladas - B13.01a04",
IF(AND(I1429&lt;&gt;"",OR(I1425="",I1426="",I1427="",I1428="")),"Erro: há linhas sendo puladas - B13.01a04",
"***"))))</f>
        <v>***</v>
      </c>
      <c r="AA1425" s="119" t="str">
        <f t="shared" ref="AA1425" si="5082" xml:space="preserve">
IF(AND(K1426&lt;&gt;"",OR(K1425="")),"Erro: há linhas sendo puladas - B14.01a05",
IF(AND(K1427&lt;&gt;"",OR(K1425="",K1426="")),"Erro: há linhas sendo puladas - B14.01a05",
IF(AND(K1428&lt;&gt;"",OR(K1425="",K1426="",K1427="")),"Erro: há linhas sendo puladas - B14.01a05",
IF(AND(K1429&lt;&gt;"",OR(K1425="",K1426="",K1427="",K1428="")),"Erro: há linhas sendo puladas - B14.01a05",
"***"))))</f>
        <v>***</v>
      </c>
      <c r="AB1425" s="119" t="str">
        <f t="shared" ref="AB1425" si="5083" xml:space="preserve">
IF(AND(L1426&lt;&gt;"",OR(L1425="")),"Erro: há linhas sendo puladas - B15.01a05",
IF(AND(L1427&lt;&gt;"",OR(L1425="",L1426="")),"Erro: há linhas sendo puladas - B15.01a05",
IF(AND(L1428&lt;&gt;"",OR(L1425="",L1426="",L1427="")),"Erro: há linhas sendo puladas - B15.01a05",
IF(AND(L1429&lt;&gt;"",OR(L1425="",L1426="",L1427="",L1428="")),"Erro: há linhas sendo puladas - B15.01a05",
"***"))))</f>
        <v>***</v>
      </c>
      <c r="AC1425" s="119" t="str">
        <f t="shared" ref="AC1425" si="5084" xml:space="preserve">
IF(AND(M1426&lt;&gt;"",OR(M1425="")),"Erro: há linhas sendo puladas - B16.01a05",
IF(AND(M1427&lt;&gt;"",OR(M1425="",M1426="")),"Erro: há linhas sendo puladas - B16.01a05",
IF(AND(M1428&lt;&gt;"",OR(M1425="",M1426="",M1427="")),"Erro: há linhas sendo puladas - B16.01a05",
IF(AND(M1429&lt;&gt;"",OR(M1425="",M1426="",M1427="",M1428="")),"Erro: há linhas sendo puladas - B16.01a05",
"***"))))</f>
        <v>***</v>
      </c>
      <c r="AD1425" s="131" t="str">
        <f t="shared" ref="AD1425" si="5085" xml:space="preserve">
IF(T1425&lt;&gt;"Preenchimento correto","",
IF(K1425="","",
IF(M1425="Não válido","",
K1425)))</f>
        <v/>
      </c>
    </row>
    <row r="1426" spans="1:30" ht="15" customHeight="1">
      <c r="A1426" s="226"/>
      <c r="B1426" s="216"/>
      <c r="C1426" s="217"/>
      <c r="D1426" s="218"/>
      <c r="E1426" s="219"/>
      <c r="F1426" s="220"/>
      <c r="G1426" s="221"/>
      <c r="H1426" s="35">
        <v>2</v>
      </c>
      <c r="I1426" s="172"/>
      <c r="J1426" s="36" t="str">
        <f xml:space="preserve">
IF(I1426="","",
VLOOKUP(I1426,'BD EMPRES'!$B$8:$C$507,2,FALSE))</f>
        <v/>
      </c>
      <c r="K1426" s="178"/>
      <c r="L1426" s="179"/>
      <c r="M1426" s="179"/>
      <c r="N1426" s="180"/>
      <c r="O1426" s="223"/>
      <c r="P1426" s="228"/>
      <c r="Q1426" s="230"/>
      <c r="R1426" s="232"/>
      <c r="S1426" s="234"/>
      <c r="T1426" s="236"/>
      <c r="U1426" s="23"/>
      <c r="V1426" s="122"/>
      <c r="W1426" s="118"/>
      <c r="X1426" s="118"/>
      <c r="Y1426" s="118"/>
      <c r="Z1426" s="118"/>
      <c r="AA1426" s="118"/>
      <c r="AB1426" s="118"/>
      <c r="AC1426" s="118"/>
      <c r="AD1426" s="132" t="str">
        <f t="shared" ref="AD1426" si="5086" xml:space="preserve">
IF(T1425&lt;&gt;"Preenchimento correto","",
IF(K1426="","",
IF(M1426="Não válido","",
K1426)))</f>
        <v/>
      </c>
    </row>
    <row r="1427" spans="1:30" ht="15" customHeight="1">
      <c r="A1427" s="226"/>
      <c r="B1427" s="216"/>
      <c r="C1427" s="217"/>
      <c r="D1427" s="218"/>
      <c r="E1427" s="219"/>
      <c r="F1427" s="220"/>
      <c r="G1427" s="221"/>
      <c r="H1427" s="35">
        <v>3</v>
      </c>
      <c r="I1427" s="172"/>
      <c r="J1427" s="36" t="str">
        <f xml:space="preserve">
IF(I1427="","",
VLOOKUP(I1427,'BD EMPRES'!$B$8:$C$507,2,FALSE))</f>
        <v/>
      </c>
      <c r="K1427" s="178"/>
      <c r="L1427" s="179"/>
      <c r="M1427" s="179"/>
      <c r="N1427" s="180"/>
      <c r="O1427" s="223"/>
      <c r="P1427" s="228"/>
      <c r="Q1427" s="230"/>
      <c r="R1427" s="232"/>
      <c r="S1427" s="234"/>
      <c r="T1427" s="236"/>
      <c r="U1427" s="23"/>
      <c r="V1427" s="122"/>
      <c r="W1427" s="118"/>
      <c r="X1427" s="118"/>
      <c r="Y1427" s="118"/>
      <c r="Z1427" s="118"/>
      <c r="AA1427" s="118"/>
      <c r="AB1427" s="118"/>
      <c r="AC1427" s="118"/>
      <c r="AD1427" s="132" t="str">
        <f t="shared" ref="AD1427" si="5087" xml:space="preserve">
IF(T1425&lt;&gt;"Preenchimento correto","",
IF(K1427="","",
IF(M1427="Não válido","",
K1427)))</f>
        <v/>
      </c>
    </row>
    <row r="1428" spans="1:30" ht="15" customHeight="1">
      <c r="A1428" s="226"/>
      <c r="B1428" s="216"/>
      <c r="C1428" s="217"/>
      <c r="D1428" s="218"/>
      <c r="E1428" s="219"/>
      <c r="F1428" s="220"/>
      <c r="G1428" s="221"/>
      <c r="H1428" s="35">
        <v>4</v>
      </c>
      <c r="I1428" s="172"/>
      <c r="J1428" s="36" t="str">
        <f xml:space="preserve">
IF(I1428="","",
VLOOKUP(I1428,'BD EMPRES'!$B$8:$C$507,2,FALSE))</f>
        <v/>
      </c>
      <c r="K1428" s="178"/>
      <c r="L1428" s="179"/>
      <c r="M1428" s="179"/>
      <c r="N1428" s="180"/>
      <c r="O1428" s="223"/>
      <c r="P1428" s="228"/>
      <c r="Q1428" s="230"/>
      <c r="R1428" s="232"/>
      <c r="S1428" s="234"/>
      <c r="T1428" s="236"/>
      <c r="U1428" s="23"/>
      <c r="V1428" s="122"/>
      <c r="W1428" s="118"/>
      <c r="X1428" s="118"/>
      <c r="Y1428" s="118"/>
      <c r="Z1428" s="118"/>
      <c r="AA1428" s="118"/>
      <c r="AB1428" s="118"/>
      <c r="AC1428" s="118"/>
      <c r="AD1428" s="132" t="str">
        <f t="shared" ref="AD1428" si="5088" xml:space="preserve">
IF(T1425&lt;&gt;"Preenchimento correto","",
IF(K1428="","",
IF(M1428="Não válido","",
K1428)))</f>
        <v/>
      </c>
    </row>
    <row r="1429" spans="1:30" ht="15" customHeight="1">
      <c r="A1429" s="238"/>
      <c r="B1429" s="216"/>
      <c r="C1429" s="217"/>
      <c r="D1429" s="218"/>
      <c r="E1429" s="219"/>
      <c r="F1429" s="220"/>
      <c r="G1429" s="221"/>
      <c r="H1429" s="49">
        <v>5</v>
      </c>
      <c r="I1429" s="172"/>
      <c r="J1429" s="50" t="str">
        <f xml:space="preserve">
IF(I1429="","",
VLOOKUP(I1429,'BD EMPRES'!$B$8:$C$507,2,FALSE))</f>
        <v/>
      </c>
      <c r="K1429" s="184"/>
      <c r="L1429" s="185"/>
      <c r="M1429" s="181"/>
      <c r="N1429" s="182"/>
      <c r="O1429" s="224"/>
      <c r="P1429" s="229"/>
      <c r="Q1429" s="231"/>
      <c r="R1429" s="233"/>
      <c r="S1429" s="235"/>
      <c r="T1429" s="236"/>
      <c r="U1429" s="23"/>
      <c r="V1429" s="133"/>
      <c r="W1429" s="134"/>
      <c r="X1429" s="134"/>
      <c r="Y1429" s="134"/>
      <c r="Z1429" s="134"/>
      <c r="AA1429" s="134"/>
      <c r="AB1429" s="134"/>
      <c r="AC1429" s="134"/>
      <c r="AD1429" s="135" t="str">
        <f t="shared" ref="AD1429" si="5089" xml:space="preserve">
IF(T1425&gt;"Preenchimento correto","",
IF(K1429="","",
IF(M1429="Não válido","",
K1429)))</f>
        <v/>
      </c>
    </row>
    <row r="1430" spans="1:30" ht="15" customHeight="1">
      <c r="A1430" s="225"/>
      <c r="B1430" s="216" t="str">
        <f>IF(OR('BD ITEM'!$Q296&lt;&gt;"Preenchimento correto"),"",'BD ITEM'!B296)</f>
        <v/>
      </c>
      <c r="C1430" s="217" t="str">
        <f>IF(OR('BD ITEM'!$Q296&lt;&gt;"Preenchimento correto"),"",'BD ITEM'!C296)</f>
        <v/>
      </c>
      <c r="D1430" s="218" t="str">
        <f>IF(OR('BD ITEM'!$Q296&lt;&gt;"Preenchimento correto"),"",'BD ITEM'!D296)</f>
        <v/>
      </c>
      <c r="E1430" s="219" t="str">
        <f>IF(OR('BD ITEM'!$Q296&lt;&gt;"Preenchimento correto"),"",'BD ITEM'!J296)</f>
        <v/>
      </c>
      <c r="F1430" s="220" t="str">
        <f>IF(OR('BD ITEM'!$Q296&lt;&gt;"Preenchimento correto"),"",'BD ITEM'!K296)</f>
        <v/>
      </c>
      <c r="G1430" s="221" t="str">
        <f>IF(OR('BD ITEM'!$Q296&lt;&gt;"Preenchimento correto"),"",'BD ITEM'!L296)</f>
        <v/>
      </c>
      <c r="H1430" s="39">
        <v>1</v>
      </c>
      <c r="I1430" s="173"/>
      <c r="J1430" s="34" t="str">
        <f xml:space="preserve">
IF(I1430="","",
VLOOKUP(I1430,'BD EMPRES'!$B$8:$C$507,2,FALSE))</f>
        <v/>
      </c>
      <c r="K1430" s="175"/>
      <c r="L1430" s="176"/>
      <c r="M1430" s="176"/>
      <c r="N1430" s="177"/>
      <c r="O1430" s="222"/>
      <c r="P1430" s="228" t="str">
        <f t="shared" ref="P1430" si="5090" xml:space="preserve">
IF(AND(K1430="",K1431="",K1432="",K1433="",K1434=""),"",
COUNTIFS(K1430:K1434,"&lt;&gt;""",M1430:M1434,"=Válido"))</f>
        <v/>
      </c>
      <c r="Q1430" s="230" t="str">
        <f t="shared" ref="Q1430" si="5091" xml:space="preserve">
IF(T1430&lt;&gt;"Preenchimento correto","",
IF(P1430=1,0,
IF(P1430=0,"",
IF(P1430="","",
ROUND(_xlfn.STDEV.S(AD1430:AD1434)/AVERAGE(AD1430:AD1434),4)))))</f>
        <v/>
      </c>
      <c r="R1430" s="232" t="str">
        <f t="shared" ref="R1430" si="5092" xml:space="preserve">
IF(T1430&lt;&gt;"Preenchimento correto","",
IF(P1430="","",
IF(P1430=0,"",
IF(O1430="","",
IF(O1430="Menor valor",MIN(AD1430:AD1434),
IF(AND(O1430="Tend. central",Q1430&lt;=0.25),ROUND(AVERAGE(AD1430:AD1434),2),
IF(AND(O1430="Tend. central",Q1430&gt;0.25),ROUND(MEDIAN(AD1430:AD1434),2))))))))</f>
        <v/>
      </c>
      <c r="S1430" s="234" t="str">
        <f t="shared" ref="S1430" si="5093" xml:space="preserve">
IF(T1430&lt;&gt;"Preenchimento correto","",
IF(O1430="","",
IF(P1430="","",
IF(P1430=0,"",
IF(OR(G1430="",R1430=""),"",
G1430*R1430)))))</f>
        <v/>
      </c>
      <c r="T1430" s="236" t="str">
        <f t="shared" ref="T1430" si="5094" xml:space="preserve">
IF(AND(A1430="",B1430="",I1430="",I1431="",I1432="",I1433="",I1434="",K1430="",K1431="",K1432="",K1433="",K1434="",L1430="",L1431="",L1432="",L1433="",L1434="",M1430="",M1431="",M1432="",M1433="",M1434="",O1430=""),"",
IF(A1430="","Preenchimento incompleto: falta informar o ID SEC - B01.01",
IF(AND(A1430&lt;&gt;"",B1430&lt;&gt;"",I1430="",I1431="",I1432="",I1433="",I1434="",K1430="",K1431="",K1432="",K1433="",K1434="",L1430="",L1431="",L1432="",L1433="",L1434="",M1430="",M1431="",M1432="",M1433="",M1434="",O1430=""),"Preenchimento incompleto: item sem nenhuma informação de empresa e preço e fonte de preço e validade do orçamento e modalidade de cálculo - B02.01",
IF(AND(B1430="",OR(I1430&lt;&gt;"",I1431&lt;&gt;"",I1432&lt;&gt;"",I1433&lt;&gt;"",I1434&lt;&gt;"",K1430&lt;&gt;"",K1431&lt;&gt;"",K1432&lt;&gt;"",K1433&lt;&gt;"",K1434&lt;&gt;"",L1430&lt;&gt;"",L1431&lt;&gt;"",L1432&lt;&gt;"",L1433&lt;&gt;"",L1434&lt;&gt;"",M1430&lt;&gt;"",M1431&lt;&gt;"",M1432&lt;&gt;"",M1433&lt;&gt;"",M1434&lt;&gt;"",O1430&lt;&gt;"")),"Erro: há empresa(s) e/ou preço(s) e/ou fonte(s) de preço e/ou validade(s) do orçamento e/ou modalidade de cálculo informados para item inexistente - B03.01",
IF(AND(I1430&lt;&gt;"",OR(K1430="",L1430="",M1430="",O1430="")),"Preenchimento incompleto: empresa sem preço e(ou) fonte de preço e(ou) validade do orçamento e(ou) modalidade de cálculo associados - B04.01",
IF(AND(I1431&lt;&gt;"",OR(K1431="",L1431="",M1431="",O1430="")),"Preenchimento incompleto: empresa sem preço e(ou) fonte de preço e(ou) validade do orçamento e(ou) modalidade de cálculo associados - B04.02",
IF(AND(I1432&lt;&gt;"",OR(K1432="",L1432="",M1432="",O1430="")),"Preenchimento incompleto: empresa sem preço e(ou) fonte de preço e(ou) validade do orçamento e(ou) modalidade de cálculo associados - B04.03",
IF(AND(I1433&lt;&gt;"",OR(K1433="",L1433="",M1433="",O1430="")),"Preenchimento incompleto: empresa sem preço e(ou) fonte de preço e(ou) validade do orçamento e(ou) modalidade de cálculo associados - B04.04",
IF(AND(I1434&lt;&gt;"",OR(K1434="",L1434="",M1434="",O1430="")),"Preenchimento incompleto: empresa sem preço e(ou) fonte de preço e(ou) validade do orçamento e(ou) modalidade de cálculo associados - B04.05",
IF(AND(K1430&lt;&gt;"",OR(I1430="",L1430="",M1430="",O1430="")),"Preenchimento incompleto: preço sem empresa e(ou) fonte do preço associados e(ou) validade do orçamento e(ou) modalidade de cálculo associados - B05.01",
IF(AND(K1431&lt;&gt;"",OR(I1431="",L1431="",M1431="",O1430="")),"Preenchimento incompleto: preço sem empresa e(ou) fonte do preço associados e(ou) validade do orçamento e(ou) modalidade de cálculo associados - B05.02",
IF(AND(K1432&lt;&gt;"",OR(I1432="",L1432="",M1432="",O1430="")),"Preenchimento incompleto: preço sem empresa e(ou) fonte do preço associados e(ou) validade do orçamento e(ou) modalidade de cálculo associados - B05.03",
IF(AND(K1433&lt;&gt;"",OR(I1433="",L1433="",M1433="",O1430="")),"Preenchimento incompleto: preço sem empresa e(ou) fonte do preço associados e(ou) validade do orçamento e(ou) modalidade de cálculo associados - B05.04",
IF(AND(K1434&lt;&gt;"",OR(I1434="",L1434="",M1434="",O1430="")),"Preenchimento incompleto: preço sem empresa e(ou) fonte do preço associados e(ou) validade do orçamento e(ou) modalidade de cálculo associados - B05.05",
IF(AND(L1430&lt;&gt;"",OR(K1430="",I1430="",M1430="",O1430="")),"Preenchimento incompleto: fonte do preço sem empresa e(ou) preço associados e(ou) validade do orçamento e(ou) modalidade de cálculo associados - B06.01",
IF(AND(L1431&lt;&gt;"",OR(K1431="",I1431="",M1431="",O1430="")),"Preenchimento incompleto: fonte do preço sem empresa e(ou) preço associados e(ou) validade do orçamento e(ou) modalidade de cálculo associados - B06.02",
IF(AND(L1432&lt;&gt;"",OR(K1432="",I1432="",M1432="",O1430="")),"Preenchimento incompleto: fonte do preço sem empresa e(ou) preço associados e(ou) validade do orçamento e(ou) modalidade de cálculo associados - B06.03",
IF(AND(L1433&lt;&gt;"",OR(K1433="",I1433="",M1433="",O1430="")),"Preenchimento incompleto: fonte do preço sem empresa e(ou) preço associados e(ou) validade do orçamento e(ou) modalidade de cálculo associados - B06.04",
IF(AND(L1434&lt;&gt;"",OR(K1434="",I1434="",M1434="",O1430="")),"Preenchimento incompleto: fonte do preço sem empresa e(ou) preço associados e(ou) validade do orçamento e(ou) modalidade de cálculo associados - B06.05",
IF(AND(M1430&lt;&gt;"",OR(K1430="",I1430="",L1430="",O1430="")),"Preenchimento incompleto: validade do orçamento sem empresa e(ou) preço associados e(ou) fonte do preço e(ou) modalidade de cálculo associados - B07.01",
IF(AND(M1431&lt;&gt;"",OR(K1431="",I1431="",L1431="",O1430="")),"Preenchimento incompleto: validade do orçamento sem empresa e(ou) preço associados e(ou) fonte do preço e(ou) modalidade de cálculo associados - B07.02",
IF(AND(M1432&lt;&gt;"",OR(K1432="",I1432="",L1432="",O1430="")),"Preenchimento incompleto: validade do orçamento sem empresa e(ou) preço associados e(ou) fonte do preço e(ou) modalidade de cálculo associados - B07.03",
IF(AND(M1433&lt;&gt;"",OR(K1433="",I1433="",L1433="",O1430="")),"Preenchimento incompleto: validade do orçamento sem empresa e(ou) preço associados e(ou) fonte do preço e(ou) modalidade de cálculo associados - B07.04",
IF(AND(M1434&lt;&gt;"",OR(K1434="",I1434="",L1434="",O1430="")),"Preenchimento incompleto: validade do orçamento sem empresa e(ou) preço associados e(ou) fonte do preço e(ou) modalidade de cálculo associados - B07.05",
IF(O1430="","Preenchimento incompleto: modalidade de cálculo não informada - B08.01",
IF(V1430="Erro: há repetição de empresa de mídia especializada para o item sendo precificado - B09.01a05","Erro: há repetição de empresa de mídia especializada para o item sendo precificado - B09.01a05",
IF(W1430="Erro: há repetição de empresa de orçamento de empresa para o item sendo precificado - B10.01a05","Erro: há repetição de empresa de orçamento de empresa para o item sendo precificado - B10.01a05",
IF(X1430="Erro: a fonte de preços informada é incompatível com compras governamentais - B11.01a05","Erro: a fonte de preços informada é incompatível com compras governamentais - B11.01a05",
IF(Y1430="Erro: a fonte de preços informada é incompatível com compras governamentais - B12.01a05","Erro: a fonte de preços informada é incompatível com compras governamentais - B12.01a05",
IF(Z1430="Erro: há linhas sendo puladas - B13.01a04","Erro: há linhas sendo puladas - B13.01a04",
IF(AA1430="Erro: há linhas sendo puladas - B14.01a05","Erro: há linhas sendo puladas - B14.01a05",
IF(AB1430="Erro: há linhas sendo puladas - B15.01a05","Erro: há linhas sendo puladas - B15.01a05",
IF(AC1430="Erro: há linhas sendo puladas - B16.01a05","Erro: há linhas sendo puladas - B16.01a05",
IF(AND(P1430&lt;&gt;"",P1430=0),"Preenchimento incompleto: número de propostas válidas igual a zero - B17.01",
"Preenchimento correto"))))))))))))))))))))))))))))))))))</f>
        <v/>
      </c>
      <c r="U1430" s="23"/>
      <c r="V1430" s="121" t="str">
        <f t="shared" ref="V1430" si="5095" xml:space="preserve">
IF(COUNTIFS(I1430:I1434,I1430,L1430:L1434,"=Mídia especializada")&gt;1,"Erro: há repetição de empresa de mídia especializada para o item sendo precificado - B09.01a05",
IF(COUNTIFS(I1430:I1434,I1431,L1430:L1434,"=Mídia especializada")&gt;1,"Erro: há repetição de empresa de mídia especializada para o item sendo precificado - B09.01a05",
IF(COUNTIFS(I1430:I1434,I1432,L1430:L1434,"=Mídia especializada")&gt;1,"Erro: há repetição de empresa de mídia especializada para o item sendo precificado - B09.01a05",
IF(COUNTIFS(I1430:I1434,I1433,L1430:L1434,"=Mídia especializada")&gt;1,"Erro: há repetição de empresa de mídia especializada para o item sendo precificado - B09.01a05",
IF(COUNTIFS(I1430:I1434,I1434,L1430:L1434,"=Mídia especializada")&gt;1,"Erro: há repetição de empresa de mídia especializada para o item sendo precificado - B09.01a05",
"***")))))</f>
        <v>***</v>
      </c>
      <c r="W1430" s="119" t="str">
        <f t="shared" ref="W1430" si="5096" xml:space="preserve">
IF(COUNTIFS(I1430:I1434,I1430,L1430:L1434,"=Orçamento de empresa")&gt;1,"Erro: há repetição de empresa de orçamento de empresa para o item sendo precificado - B10.01a05",
IF(COUNTIFS(I1430:I1434,I1431,L1430:L1434,"=Orçamento de empresa")&gt;1,"Erro: há repetição de empresa de orçamento de empresa para o item sendo precificado - B10.01a05",
IF(COUNTIFS(I1430:I1434,I1432,L1430:L1434,"=Orçamento de empresa")&gt;1,"Erro: há repetição de empresa de orçamento de empresa para o item sendo precificado - B10.01a05",
IF(COUNTIFS(I1430:I1434,I1433,L1430:L1434,"=Orçamento de empresa")&gt;1,"Erro: há repetição de empresa de orçamento de empresa para o item sendo precificado - B10.01a05",
IF(COUNTIFS(I1430:I1434,I1434,L1430:L1434,"=Orçamento de empresa")&gt;1,"Erro: há repetição de empresa de orçamento de empresa para o item sendo precificado - B10.01a05",
"***")))))</f>
        <v>***</v>
      </c>
      <c r="X1430" s="119" t="str">
        <f t="shared" ref="X1430" si="5097" xml:space="preserve">
IF(AND(I1430="Compras governamentais",K1430&lt;&gt;"",L1430="Orçamento de empresa"),"Erro: a fonte de preços informada é incompatível com compras governamentais - B11.01a05",
IF(AND(I1431="Compras governamentais",K1431&lt;&gt;"",L1431="Orçamento de empresa"),"Erro: a fonte de preços informada é incompatível com compras governamentais - B11.01a05",
IF(AND(I1432="Compras governamentais",K1432&lt;&gt;"",L1432="Orçamento de empresa"),"Erro: a fonte de preços informada é incompatível com compras governamentais - B11.01a05",
IF(AND(I1433="Compras governamentais",K1433&lt;&gt;"",L1433="Orçamento de empresa"),"Erro: a fonte de preços informada é incompatível com compras governamentais - B11.01a05",
IF(AND(I1434="Compras governamentais",K1434&lt;&gt;"",L1434="Orçamento de empresa"),"Erro: a fonte de preços informada é incompatível com compras governamentais - B11.01a05",
"***")))))</f>
        <v>***</v>
      </c>
      <c r="Y1430" s="119" t="str">
        <f t="shared" ref="Y1430" si="5098" xml:space="preserve">
IF(AND(I1430="Compras governamentais",K1430&lt;&gt;"",L1430="Mídia especializada"),"Erro: a fonte de preços informada é incompatível com compras governamentais - B12.01a05",
IF(AND(I1431="Compras governamentais",K1431&lt;&gt;"",L1431="Mídia especializada"),"Erro: a fonte de preços informada é incompatível com compras governamentais - B12.01a05",
IF(AND(I1432="Compras governamentais",K1432&lt;&gt;"",L1432="Mídia especializada"),"Erro: a fonte de preços informada é incompatível com compras governamentais - B12.01a05",
IF(AND(I1433="Compras governamentais",K1433&lt;&gt;"",L1433="Mídia especializada"),"Erro: a fonte de preços informada é incompatível com compras governamentais - B12.01a05",
IF(AND(I1434="Compras governamentais",K1434&lt;&gt;"",L1434="Mídia especializada"),"Erro: a fonte de preços informada é incompatível com compras governamentais - B12.01a05",
"***")))))</f>
        <v>***</v>
      </c>
      <c r="Z1430" s="119" t="str">
        <f t="shared" ref="Z1430" si="5099" xml:space="preserve">
IF(AND(I1431&lt;&gt;"",OR(I1430="")),"Erro: há linhas sendo puladas - B13.01a04",
IF(AND(I1432&lt;&gt;"",OR(I1430="",I1431="")),"Erro: há linhas sendo puladas - B13.01a04",
IF(AND(I1433&lt;&gt;"",OR(I1430="",I1431="",I1432="")),"Erro: há linhas sendo puladas - B13.01a04",
IF(AND(I1434&lt;&gt;"",OR(I1430="",I1431="",I1432="",I1433="")),"Erro: há linhas sendo puladas - B13.01a04",
"***"))))</f>
        <v>***</v>
      </c>
      <c r="AA1430" s="119" t="str">
        <f t="shared" ref="AA1430" si="5100" xml:space="preserve">
IF(AND(K1431&lt;&gt;"",OR(K1430="")),"Erro: há linhas sendo puladas - B14.01a05",
IF(AND(K1432&lt;&gt;"",OR(K1430="",K1431="")),"Erro: há linhas sendo puladas - B14.01a05",
IF(AND(K1433&lt;&gt;"",OR(K1430="",K1431="",K1432="")),"Erro: há linhas sendo puladas - B14.01a05",
IF(AND(K1434&lt;&gt;"",OR(K1430="",K1431="",K1432="",K1433="")),"Erro: há linhas sendo puladas - B14.01a05",
"***"))))</f>
        <v>***</v>
      </c>
      <c r="AB1430" s="119" t="str">
        <f t="shared" ref="AB1430" si="5101" xml:space="preserve">
IF(AND(L1431&lt;&gt;"",OR(L1430="")),"Erro: há linhas sendo puladas - B15.01a05",
IF(AND(L1432&lt;&gt;"",OR(L1430="",L1431="")),"Erro: há linhas sendo puladas - B15.01a05",
IF(AND(L1433&lt;&gt;"",OR(L1430="",L1431="",L1432="")),"Erro: há linhas sendo puladas - B15.01a05",
IF(AND(L1434&lt;&gt;"",OR(L1430="",L1431="",L1432="",L1433="")),"Erro: há linhas sendo puladas - B15.01a05",
"***"))))</f>
        <v>***</v>
      </c>
      <c r="AC1430" s="119" t="str">
        <f t="shared" ref="AC1430" si="5102" xml:space="preserve">
IF(AND(M1431&lt;&gt;"",OR(M1430="")),"Erro: há linhas sendo puladas - B16.01a05",
IF(AND(M1432&lt;&gt;"",OR(M1430="",M1431="")),"Erro: há linhas sendo puladas - B16.01a05",
IF(AND(M1433&lt;&gt;"",OR(M1430="",M1431="",M1432="")),"Erro: há linhas sendo puladas - B16.01a05",
IF(AND(M1434&lt;&gt;"",OR(M1430="",M1431="",M1432="",M1433="")),"Erro: há linhas sendo puladas - B16.01a05",
"***"))))</f>
        <v>***</v>
      </c>
      <c r="AD1430" s="131" t="str">
        <f t="shared" ref="AD1430" si="5103" xml:space="preserve">
IF(T1430&lt;&gt;"Preenchimento correto","",
IF(K1430="","",
IF(M1430="Não válido","",
K1430)))</f>
        <v/>
      </c>
    </row>
    <row r="1431" spans="1:30" ht="15" customHeight="1">
      <c r="A1431" s="226"/>
      <c r="B1431" s="216"/>
      <c r="C1431" s="217"/>
      <c r="D1431" s="218"/>
      <c r="E1431" s="219"/>
      <c r="F1431" s="220"/>
      <c r="G1431" s="221"/>
      <c r="H1431" s="35">
        <v>2</v>
      </c>
      <c r="I1431" s="172"/>
      <c r="J1431" s="36" t="str">
        <f xml:space="preserve">
IF(I1431="","",
VLOOKUP(I1431,'BD EMPRES'!$B$8:$C$507,2,FALSE))</f>
        <v/>
      </c>
      <c r="K1431" s="178"/>
      <c r="L1431" s="179"/>
      <c r="M1431" s="179"/>
      <c r="N1431" s="180"/>
      <c r="O1431" s="223"/>
      <c r="P1431" s="228"/>
      <c r="Q1431" s="230"/>
      <c r="R1431" s="232"/>
      <c r="S1431" s="234"/>
      <c r="T1431" s="236"/>
      <c r="U1431" s="23"/>
      <c r="V1431" s="122"/>
      <c r="W1431" s="118"/>
      <c r="X1431" s="118"/>
      <c r="Y1431" s="118"/>
      <c r="Z1431" s="118"/>
      <c r="AA1431" s="118"/>
      <c r="AB1431" s="118"/>
      <c r="AC1431" s="118"/>
      <c r="AD1431" s="132" t="str">
        <f t="shared" ref="AD1431" si="5104" xml:space="preserve">
IF(T1430&lt;&gt;"Preenchimento correto","",
IF(K1431="","",
IF(M1431="Não válido","",
K1431)))</f>
        <v/>
      </c>
    </row>
    <row r="1432" spans="1:30" ht="15" customHeight="1">
      <c r="A1432" s="226"/>
      <c r="B1432" s="216"/>
      <c r="C1432" s="217"/>
      <c r="D1432" s="218"/>
      <c r="E1432" s="219"/>
      <c r="F1432" s="220"/>
      <c r="G1432" s="221"/>
      <c r="H1432" s="35">
        <v>3</v>
      </c>
      <c r="I1432" s="172"/>
      <c r="J1432" s="36" t="str">
        <f xml:space="preserve">
IF(I1432="","",
VLOOKUP(I1432,'BD EMPRES'!$B$8:$C$507,2,FALSE))</f>
        <v/>
      </c>
      <c r="K1432" s="178"/>
      <c r="L1432" s="179"/>
      <c r="M1432" s="179"/>
      <c r="N1432" s="180"/>
      <c r="O1432" s="223"/>
      <c r="P1432" s="228"/>
      <c r="Q1432" s="230"/>
      <c r="R1432" s="232"/>
      <c r="S1432" s="234"/>
      <c r="T1432" s="236"/>
      <c r="U1432" s="23"/>
      <c r="V1432" s="122"/>
      <c r="W1432" s="118"/>
      <c r="X1432" s="118"/>
      <c r="Y1432" s="118"/>
      <c r="Z1432" s="118"/>
      <c r="AA1432" s="118"/>
      <c r="AB1432" s="118"/>
      <c r="AC1432" s="118"/>
      <c r="AD1432" s="132" t="str">
        <f t="shared" ref="AD1432" si="5105" xml:space="preserve">
IF(T1430&lt;&gt;"Preenchimento correto","",
IF(K1432="","",
IF(M1432="Não válido","",
K1432)))</f>
        <v/>
      </c>
    </row>
    <row r="1433" spans="1:30" ht="15" customHeight="1">
      <c r="A1433" s="226"/>
      <c r="B1433" s="216"/>
      <c r="C1433" s="217"/>
      <c r="D1433" s="218"/>
      <c r="E1433" s="219"/>
      <c r="F1433" s="220"/>
      <c r="G1433" s="221"/>
      <c r="H1433" s="35">
        <v>4</v>
      </c>
      <c r="I1433" s="172"/>
      <c r="J1433" s="36" t="str">
        <f xml:space="preserve">
IF(I1433="","",
VLOOKUP(I1433,'BD EMPRES'!$B$8:$C$507,2,FALSE))</f>
        <v/>
      </c>
      <c r="K1433" s="178"/>
      <c r="L1433" s="179"/>
      <c r="M1433" s="179"/>
      <c r="N1433" s="180"/>
      <c r="O1433" s="223"/>
      <c r="P1433" s="228"/>
      <c r="Q1433" s="230"/>
      <c r="R1433" s="232"/>
      <c r="S1433" s="234"/>
      <c r="T1433" s="236"/>
      <c r="U1433" s="23"/>
      <c r="V1433" s="122"/>
      <c r="W1433" s="118"/>
      <c r="X1433" s="118"/>
      <c r="Y1433" s="118"/>
      <c r="Z1433" s="118"/>
      <c r="AA1433" s="118"/>
      <c r="AB1433" s="118"/>
      <c r="AC1433" s="118"/>
      <c r="AD1433" s="132" t="str">
        <f t="shared" ref="AD1433" si="5106" xml:space="preserve">
IF(T1430&lt;&gt;"Preenchimento correto","",
IF(K1433="","",
IF(M1433="Não válido","",
K1433)))</f>
        <v/>
      </c>
    </row>
    <row r="1434" spans="1:30" ht="15" customHeight="1">
      <c r="A1434" s="227"/>
      <c r="B1434" s="216"/>
      <c r="C1434" s="217"/>
      <c r="D1434" s="218"/>
      <c r="E1434" s="219"/>
      <c r="F1434" s="220"/>
      <c r="G1434" s="221"/>
      <c r="H1434" s="49">
        <v>5</v>
      </c>
      <c r="I1434" s="172"/>
      <c r="J1434" s="50" t="str">
        <f xml:space="preserve">
IF(I1434="","",
VLOOKUP(I1434,'BD EMPRES'!$B$8:$C$507,2,FALSE))</f>
        <v/>
      </c>
      <c r="K1434" s="184"/>
      <c r="L1434" s="185"/>
      <c r="M1434" s="181"/>
      <c r="N1434" s="182"/>
      <c r="O1434" s="224"/>
      <c r="P1434" s="229"/>
      <c r="Q1434" s="231"/>
      <c r="R1434" s="233"/>
      <c r="S1434" s="235"/>
      <c r="T1434" s="236"/>
      <c r="U1434" s="23"/>
      <c r="V1434" s="133"/>
      <c r="W1434" s="134"/>
      <c r="X1434" s="134"/>
      <c r="Y1434" s="134"/>
      <c r="Z1434" s="134"/>
      <c r="AA1434" s="134"/>
      <c r="AB1434" s="134"/>
      <c r="AC1434" s="134"/>
      <c r="AD1434" s="135" t="str">
        <f t="shared" ref="AD1434" si="5107" xml:space="preserve">
IF(T1430&gt;"Preenchimento correto","",
IF(K1434="","",
IF(M1434="Não válido","",
K1434)))</f>
        <v/>
      </c>
    </row>
    <row r="1435" spans="1:30" ht="15" customHeight="1">
      <c r="A1435" s="237"/>
      <c r="B1435" s="216" t="str">
        <f>IF(OR('BD ITEM'!$Q297&lt;&gt;"Preenchimento correto"),"",'BD ITEM'!B297)</f>
        <v/>
      </c>
      <c r="C1435" s="217" t="str">
        <f>IF(OR('BD ITEM'!$Q297&lt;&gt;"Preenchimento correto"),"",'BD ITEM'!C297)</f>
        <v/>
      </c>
      <c r="D1435" s="218" t="str">
        <f>IF(OR('BD ITEM'!$Q297&lt;&gt;"Preenchimento correto"),"",'BD ITEM'!D297)</f>
        <v/>
      </c>
      <c r="E1435" s="219" t="str">
        <f>IF(OR('BD ITEM'!$Q297&lt;&gt;"Preenchimento correto"),"",'BD ITEM'!J297)</f>
        <v/>
      </c>
      <c r="F1435" s="220" t="str">
        <f>IF(OR('BD ITEM'!$Q297&lt;&gt;"Preenchimento correto"),"",'BD ITEM'!K297)</f>
        <v/>
      </c>
      <c r="G1435" s="221" t="str">
        <f>IF(OR('BD ITEM'!$Q297&lt;&gt;"Preenchimento correto"),"",'BD ITEM'!L297)</f>
        <v/>
      </c>
      <c r="H1435" s="39">
        <v>1</v>
      </c>
      <c r="I1435" s="173"/>
      <c r="J1435" s="34" t="str">
        <f xml:space="preserve">
IF(I1435="","",
VLOOKUP(I1435,'BD EMPRES'!$B$8:$C$507,2,FALSE))</f>
        <v/>
      </c>
      <c r="K1435" s="175"/>
      <c r="L1435" s="176"/>
      <c r="M1435" s="176"/>
      <c r="N1435" s="177"/>
      <c r="O1435" s="222"/>
      <c r="P1435" s="228" t="str">
        <f t="shared" ref="P1435" si="5108" xml:space="preserve">
IF(AND(K1435="",K1436="",K1437="",K1438="",K1439=""),"",
COUNTIFS(K1435:K1439,"&lt;&gt;""",M1435:M1439,"=Válido"))</f>
        <v/>
      </c>
      <c r="Q1435" s="230" t="str">
        <f t="shared" ref="Q1435" si="5109" xml:space="preserve">
IF(T1435&lt;&gt;"Preenchimento correto","",
IF(P1435=1,0,
IF(P1435=0,"",
IF(P1435="","",
ROUND(_xlfn.STDEV.S(AD1435:AD1439)/AVERAGE(AD1435:AD1439),4)))))</f>
        <v/>
      </c>
      <c r="R1435" s="232" t="str">
        <f t="shared" ref="R1435" si="5110" xml:space="preserve">
IF(T1435&lt;&gt;"Preenchimento correto","",
IF(P1435="","",
IF(P1435=0,"",
IF(O1435="","",
IF(O1435="Menor valor",MIN(AD1435:AD1439),
IF(AND(O1435="Tend. central",Q1435&lt;=0.25),ROUND(AVERAGE(AD1435:AD1439),2),
IF(AND(O1435="Tend. central",Q1435&gt;0.25),ROUND(MEDIAN(AD1435:AD1439),2))))))))</f>
        <v/>
      </c>
      <c r="S1435" s="234" t="str">
        <f t="shared" ref="S1435" si="5111" xml:space="preserve">
IF(T1435&lt;&gt;"Preenchimento correto","",
IF(O1435="","",
IF(P1435="","",
IF(P1435=0,"",
IF(OR(G1435="",R1435=""),"",
G1435*R1435)))))</f>
        <v/>
      </c>
      <c r="T1435" s="236" t="str">
        <f t="shared" ref="T1435" si="5112" xml:space="preserve">
IF(AND(A1435="",B1435="",I1435="",I1436="",I1437="",I1438="",I1439="",K1435="",K1436="",K1437="",K1438="",K1439="",L1435="",L1436="",L1437="",L1438="",L1439="",M1435="",M1436="",M1437="",M1438="",M1439="",O1435=""),"",
IF(A1435="","Preenchimento incompleto: falta informar o ID SEC - B01.01",
IF(AND(A1435&lt;&gt;"",B1435&lt;&gt;"",I1435="",I1436="",I1437="",I1438="",I1439="",K1435="",K1436="",K1437="",K1438="",K1439="",L1435="",L1436="",L1437="",L1438="",L1439="",M1435="",M1436="",M1437="",M1438="",M1439="",O1435=""),"Preenchimento incompleto: item sem nenhuma informação de empresa e preço e fonte de preço e validade do orçamento e modalidade de cálculo - B02.01",
IF(AND(B1435="",OR(I1435&lt;&gt;"",I1436&lt;&gt;"",I1437&lt;&gt;"",I1438&lt;&gt;"",I1439&lt;&gt;"",K1435&lt;&gt;"",K1436&lt;&gt;"",K1437&lt;&gt;"",K1438&lt;&gt;"",K1439&lt;&gt;"",L1435&lt;&gt;"",L1436&lt;&gt;"",L1437&lt;&gt;"",L1438&lt;&gt;"",L1439&lt;&gt;"",M1435&lt;&gt;"",M1436&lt;&gt;"",M1437&lt;&gt;"",M1438&lt;&gt;"",M1439&lt;&gt;"",O1435&lt;&gt;"")),"Erro: há empresa(s) e/ou preço(s) e/ou fonte(s) de preço e/ou validade(s) do orçamento e/ou modalidade de cálculo informados para item inexistente - B03.01",
IF(AND(I1435&lt;&gt;"",OR(K1435="",L1435="",M1435="",O1435="")),"Preenchimento incompleto: empresa sem preço e(ou) fonte de preço e(ou) validade do orçamento e(ou) modalidade de cálculo associados - B04.01",
IF(AND(I1436&lt;&gt;"",OR(K1436="",L1436="",M1436="",O1435="")),"Preenchimento incompleto: empresa sem preço e(ou) fonte de preço e(ou) validade do orçamento e(ou) modalidade de cálculo associados - B04.02",
IF(AND(I1437&lt;&gt;"",OR(K1437="",L1437="",M1437="",O1435="")),"Preenchimento incompleto: empresa sem preço e(ou) fonte de preço e(ou) validade do orçamento e(ou) modalidade de cálculo associados - B04.03",
IF(AND(I1438&lt;&gt;"",OR(K1438="",L1438="",M1438="",O1435="")),"Preenchimento incompleto: empresa sem preço e(ou) fonte de preço e(ou) validade do orçamento e(ou) modalidade de cálculo associados - B04.04",
IF(AND(I1439&lt;&gt;"",OR(K1439="",L1439="",M1439="",O1435="")),"Preenchimento incompleto: empresa sem preço e(ou) fonte de preço e(ou) validade do orçamento e(ou) modalidade de cálculo associados - B04.05",
IF(AND(K1435&lt;&gt;"",OR(I1435="",L1435="",M1435="",O1435="")),"Preenchimento incompleto: preço sem empresa e(ou) fonte do preço associados e(ou) validade do orçamento e(ou) modalidade de cálculo associados - B05.01",
IF(AND(K1436&lt;&gt;"",OR(I1436="",L1436="",M1436="",O1435="")),"Preenchimento incompleto: preço sem empresa e(ou) fonte do preço associados e(ou) validade do orçamento e(ou) modalidade de cálculo associados - B05.02",
IF(AND(K1437&lt;&gt;"",OR(I1437="",L1437="",M1437="",O1435="")),"Preenchimento incompleto: preço sem empresa e(ou) fonte do preço associados e(ou) validade do orçamento e(ou) modalidade de cálculo associados - B05.03",
IF(AND(K1438&lt;&gt;"",OR(I1438="",L1438="",M1438="",O1435="")),"Preenchimento incompleto: preço sem empresa e(ou) fonte do preço associados e(ou) validade do orçamento e(ou) modalidade de cálculo associados - B05.04",
IF(AND(K1439&lt;&gt;"",OR(I1439="",L1439="",M1439="",O1435="")),"Preenchimento incompleto: preço sem empresa e(ou) fonte do preço associados e(ou) validade do orçamento e(ou) modalidade de cálculo associados - B05.05",
IF(AND(L1435&lt;&gt;"",OR(K1435="",I1435="",M1435="",O1435="")),"Preenchimento incompleto: fonte do preço sem empresa e(ou) preço associados e(ou) validade do orçamento e(ou) modalidade de cálculo associados - B06.01",
IF(AND(L1436&lt;&gt;"",OR(K1436="",I1436="",M1436="",O1435="")),"Preenchimento incompleto: fonte do preço sem empresa e(ou) preço associados e(ou) validade do orçamento e(ou) modalidade de cálculo associados - B06.02",
IF(AND(L1437&lt;&gt;"",OR(K1437="",I1437="",M1437="",O1435="")),"Preenchimento incompleto: fonte do preço sem empresa e(ou) preço associados e(ou) validade do orçamento e(ou) modalidade de cálculo associados - B06.03",
IF(AND(L1438&lt;&gt;"",OR(K1438="",I1438="",M1438="",O1435="")),"Preenchimento incompleto: fonte do preço sem empresa e(ou) preço associados e(ou) validade do orçamento e(ou) modalidade de cálculo associados - B06.04",
IF(AND(L1439&lt;&gt;"",OR(K1439="",I1439="",M1439="",O1435="")),"Preenchimento incompleto: fonte do preço sem empresa e(ou) preço associados e(ou) validade do orçamento e(ou) modalidade de cálculo associados - B06.05",
IF(AND(M1435&lt;&gt;"",OR(K1435="",I1435="",L1435="",O1435="")),"Preenchimento incompleto: validade do orçamento sem empresa e(ou) preço associados e(ou) fonte do preço e(ou) modalidade de cálculo associados - B07.01",
IF(AND(M1436&lt;&gt;"",OR(K1436="",I1436="",L1436="",O1435="")),"Preenchimento incompleto: validade do orçamento sem empresa e(ou) preço associados e(ou) fonte do preço e(ou) modalidade de cálculo associados - B07.02",
IF(AND(M1437&lt;&gt;"",OR(K1437="",I1437="",L1437="",O1435="")),"Preenchimento incompleto: validade do orçamento sem empresa e(ou) preço associados e(ou) fonte do preço e(ou) modalidade de cálculo associados - B07.03",
IF(AND(M1438&lt;&gt;"",OR(K1438="",I1438="",L1438="",O1435="")),"Preenchimento incompleto: validade do orçamento sem empresa e(ou) preço associados e(ou) fonte do preço e(ou) modalidade de cálculo associados - B07.04",
IF(AND(M1439&lt;&gt;"",OR(K1439="",I1439="",L1439="",O1435="")),"Preenchimento incompleto: validade do orçamento sem empresa e(ou) preço associados e(ou) fonte do preço e(ou) modalidade de cálculo associados - B07.05",
IF(O1435="","Preenchimento incompleto: modalidade de cálculo não informada - B08.01",
IF(V1435="Erro: há repetição de empresa de mídia especializada para o item sendo precificado - B09.01a05","Erro: há repetição de empresa de mídia especializada para o item sendo precificado - B09.01a05",
IF(W1435="Erro: há repetição de empresa de orçamento de empresa para o item sendo precificado - B10.01a05","Erro: há repetição de empresa de orçamento de empresa para o item sendo precificado - B10.01a05",
IF(X1435="Erro: a fonte de preços informada é incompatível com compras governamentais - B11.01a05","Erro: a fonte de preços informada é incompatível com compras governamentais - B11.01a05",
IF(Y1435="Erro: a fonte de preços informada é incompatível com compras governamentais - B12.01a05","Erro: a fonte de preços informada é incompatível com compras governamentais - B12.01a05",
IF(Z1435="Erro: há linhas sendo puladas - B13.01a04","Erro: há linhas sendo puladas - B13.01a04",
IF(AA1435="Erro: há linhas sendo puladas - B14.01a05","Erro: há linhas sendo puladas - B14.01a05",
IF(AB1435="Erro: há linhas sendo puladas - B15.01a05","Erro: há linhas sendo puladas - B15.01a05",
IF(AC1435="Erro: há linhas sendo puladas - B16.01a05","Erro: há linhas sendo puladas - B16.01a05",
IF(AND(P1435&lt;&gt;"",P1435=0),"Preenchimento incompleto: número de propostas válidas igual a zero - B17.01",
"Preenchimento correto"))))))))))))))))))))))))))))))))))</f>
        <v/>
      </c>
      <c r="U1435" s="23"/>
      <c r="V1435" s="121" t="str">
        <f t="shared" ref="V1435" si="5113" xml:space="preserve">
IF(COUNTIFS(I1435:I1439,I1435,L1435:L1439,"=Mídia especializada")&gt;1,"Erro: há repetição de empresa de mídia especializada para o item sendo precificado - B09.01a05",
IF(COUNTIFS(I1435:I1439,I1436,L1435:L1439,"=Mídia especializada")&gt;1,"Erro: há repetição de empresa de mídia especializada para o item sendo precificado - B09.01a05",
IF(COUNTIFS(I1435:I1439,I1437,L1435:L1439,"=Mídia especializada")&gt;1,"Erro: há repetição de empresa de mídia especializada para o item sendo precificado - B09.01a05",
IF(COUNTIFS(I1435:I1439,I1438,L1435:L1439,"=Mídia especializada")&gt;1,"Erro: há repetição de empresa de mídia especializada para o item sendo precificado - B09.01a05",
IF(COUNTIFS(I1435:I1439,I1439,L1435:L1439,"=Mídia especializada")&gt;1,"Erro: há repetição de empresa de mídia especializada para o item sendo precificado - B09.01a05",
"***")))))</f>
        <v>***</v>
      </c>
      <c r="W1435" s="119" t="str">
        <f t="shared" ref="W1435" si="5114" xml:space="preserve">
IF(COUNTIFS(I1435:I1439,I1435,L1435:L1439,"=Orçamento de empresa")&gt;1,"Erro: há repetição de empresa de orçamento de empresa para o item sendo precificado - B10.01a05",
IF(COUNTIFS(I1435:I1439,I1436,L1435:L1439,"=Orçamento de empresa")&gt;1,"Erro: há repetição de empresa de orçamento de empresa para o item sendo precificado - B10.01a05",
IF(COUNTIFS(I1435:I1439,I1437,L1435:L1439,"=Orçamento de empresa")&gt;1,"Erro: há repetição de empresa de orçamento de empresa para o item sendo precificado - B10.01a05",
IF(COUNTIFS(I1435:I1439,I1438,L1435:L1439,"=Orçamento de empresa")&gt;1,"Erro: há repetição de empresa de orçamento de empresa para o item sendo precificado - B10.01a05",
IF(COUNTIFS(I1435:I1439,I1439,L1435:L1439,"=Orçamento de empresa")&gt;1,"Erro: há repetição de empresa de orçamento de empresa para o item sendo precificado - B10.01a05",
"***")))))</f>
        <v>***</v>
      </c>
      <c r="X1435" s="119" t="str">
        <f t="shared" ref="X1435" si="5115" xml:space="preserve">
IF(AND(I1435="Compras governamentais",K1435&lt;&gt;"",L1435="Orçamento de empresa"),"Erro: a fonte de preços informada é incompatível com compras governamentais - B11.01a05",
IF(AND(I1436="Compras governamentais",K1436&lt;&gt;"",L1436="Orçamento de empresa"),"Erro: a fonte de preços informada é incompatível com compras governamentais - B11.01a05",
IF(AND(I1437="Compras governamentais",K1437&lt;&gt;"",L1437="Orçamento de empresa"),"Erro: a fonte de preços informada é incompatível com compras governamentais - B11.01a05",
IF(AND(I1438="Compras governamentais",K1438&lt;&gt;"",L1438="Orçamento de empresa"),"Erro: a fonte de preços informada é incompatível com compras governamentais - B11.01a05",
IF(AND(I1439="Compras governamentais",K1439&lt;&gt;"",L1439="Orçamento de empresa"),"Erro: a fonte de preços informada é incompatível com compras governamentais - B11.01a05",
"***")))))</f>
        <v>***</v>
      </c>
      <c r="Y1435" s="119" t="str">
        <f t="shared" ref="Y1435" si="5116" xml:space="preserve">
IF(AND(I1435="Compras governamentais",K1435&lt;&gt;"",L1435="Mídia especializada"),"Erro: a fonte de preços informada é incompatível com compras governamentais - B12.01a05",
IF(AND(I1436="Compras governamentais",K1436&lt;&gt;"",L1436="Mídia especializada"),"Erro: a fonte de preços informada é incompatível com compras governamentais - B12.01a05",
IF(AND(I1437="Compras governamentais",K1437&lt;&gt;"",L1437="Mídia especializada"),"Erro: a fonte de preços informada é incompatível com compras governamentais - B12.01a05",
IF(AND(I1438="Compras governamentais",K1438&lt;&gt;"",L1438="Mídia especializada"),"Erro: a fonte de preços informada é incompatível com compras governamentais - B12.01a05",
IF(AND(I1439="Compras governamentais",K1439&lt;&gt;"",L1439="Mídia especializada"),"Erro: a fonte de preços informada é incompatível com compras governamentais - B12.01a05",
"***")))))</f>
        <v>***</v>
      </c>
      <c r="Z1435" s="119" t="str">
        <f t="shared" ref="Z1435" si="5117" xml:space="preserve">
IF(AND(I1436&lt;&gt;"",OR(I1435="")),"Erro: há linhas sendo puladas - B13.01a04",
IF(AND(I1437&lt;&gt;"",OR(I1435="",I1436="")),"Erro: há linhas sendo puladas - B13.01a04",
IF(AND(I1438&lt;&gt;"",OR(I1435="",I1436="",I1437="")),"Erro: há linhas sendo puladas - B13.01a04",
IF(AND(I1439&lt;&gt;"",OR(I1435="",I1436="",I1437="",I1438="")),"Erro: há linhas sendo puladas - B13.01a04",
"***"))))</f>
        <v>***</v>
      </c>
      <c r="AA1435" s="119" t="str">
        <f t="shared" ref="AA1435" si="5118" xml:space="preserve">
IF(AND(K1436&lt;&gt;"",OR(K1435="")),"Erro: há linhas sendo puladas - B14.01a05",
IF(AND(K1437&lt;&gt;"",OR(K1435="",K1436="")),"Erro: há linhas sendo puladas - B14.01a05",
IF(AND(K1438&lt;&gt;"",OR(K1435="",K1436="",K1437="")),"Erro: há linhas sendo puladas - B14.01a05",
IF(AND(K1439&lt;&gt;"",OR(K1435="",K1436="",K1437="",K1438="")),"Erro: há linhas sendo puladas - B14.01a05",
"***"))))</f>
        <v>***</v>
      </c>
      <c r="AB1435" s="119" t="str">
        <f t="shared" ref="AB1435" si="5119" xml:space="preserve">
IF(AND(L1436&lt;&gt;"",OR(L1435="")),"Erro: há linhas sendo puladas - B15.01a05",
IF(AND(L1437&lt;&gt;"",OR(L1435="",L1436="")),"Erro: há linhas sendo puladas - B15.01a05",
IF(AND(L1438&lt;&gt;"",OR(L1435="",L1436="",L1437="")),"Erro: há linhas sendo puladas - B15.01a05",
IF(AND(L1439&lt;&gt;"",OR(L1435="",L1436="",L1437="",L1438="")),"Erro: há linhas sendo puladas - B15.01a05",
"***"))))</f>
        <v>***</v>
      </c>
      <c r="AC1435" s="119" t="str">
        <f t="shared" ref="AC1435" si="5120" xml:space="preserve">
IF(AND(M1436&lt;&gt;"",OR(M1435="")),"Erro: há linhas sendo puladas - B16.01a05",
IF(AND(M1437&lt;&gt;"",OR(M1435="",M1436="")),"Erro: há linhas sendo puladas - B16.01a05",
IF(AND(M1438&lt;&gt;"",OR(M1435="",M1436="",M1437="")),"Erro: há linhas sendo puladas - B16.01a05",
IF(AND(M1439&lt;&gt;"",OR(M1435="",M1436="",M1437="",M1438="")),"Erro: há linhas sendo puladas - B16.01a05",
"***"))))</f>
        <v>***</v>
      </c>
      <c r="AD1435" s="131" t="str">
        <f t="shared" ref="AD1435" si="5121" xml:space="preserve">
IF(T1435&lt;&gt;"Preenchimento correto","",
IF(K1435="","",
IF(M1435="Não válido","",
K1435)))</f>
        <v/>
      </c>
    </row>
    <row r="1436" spans="1:30" ht="15" customHeight="1">
      <c r="A1436" s="226"/>
      <c r="B1436" s="216"/>
      <c r="C1436" s="217"/>
      <c r="D1436" s="218"/>
      <c r="E1436" s="219"/>
      <c r="F1436" s="220"/>
      <c r="G1436" s="221"/>
      <c r="H1436" s="35">
        <v>2</v>
      </c>
      <c r="I1436" s="172"/>
      <c r="J1436" s="36" t="str">
        <f xml:space="preserve">
IF(I1436="","",
VLOOKUP(I1436,'BD EMPRES'!$B$8:$C$507,2,FALSE))</f>
        <v/>
      </c>
      <c r="K1436" s="178"/>
      <c r="L1436" s="179"/>
      <c r="M1436" s="179"/>
      <c r="N1436" s="180"/>
      <c r="O1436" s="223"/>
      <c r="P1436" s="228"/>
      <c r="Q1436" s="230"/>
      <c r="R1436" s="232"/>
      <c r="S1436" s="234"/>
      <c r="T1436" s="236"/>
      <c r="U1436" s="23"/>
      <c r="V1436" s="122"/>
      <c r="W1436" s="118"/>
      <c r="X1436" s="118"/>
      <c r="Y1436" s="118"/>
      <c r="Z1436" s="118"/>
      <c r="AA1436" s="118"/>
      <c r="AB1436" s="118"/>
      <c r="AC1436" s="118"/>
      <c r="AD1436" s="132" t="str">
        <f t="shared" ref="AD1436" si="5122" xml:space="preserve">
IF(T1435&lt;&gt;"Preenchimento correto","",
IF(K1436="","",
IF(M1436="Não válido","",
K1436)))</f>
        <v/>
      </c>
    </row>
    <row r="1437" spans="1:30" ht="15" customHeight="1">
      <c r="A1437" s="226"/>
      <c r="B1437" s="216"/>
      <c r="C1437" s="217"/>
      <c r="D1437" s="218"/>
      <c r="E1437" s="219"/>
      <c r="F1437" s="220"/>
      <c r="G1437" s="221"/>
      <c r="H1437" s="35">
        <v>3</v>
      </c>
      <c r="I1437" s="172"/>
      <c r="J1437" s="36" t="str">
        <f xml:space="preserve">
IF(I1437="","",
VLOOKUP(I1437,'BD EMPRES'!$B$8:$C$507,2,FALSE))</f>
        <v/>
      </c>
      <c r="K1437" s="178"/>
      <c r="L1437" s="179"/>
      <c r="M1437" s="179"/>
      <c r="N1437" s="180"/>
      <c r="O1437" s="223"/>
      <c r="P1437" s="228"/>
      <c r="Q1437" s="230"/>
      <c r="R1437" s="232"/>
      <c r="S1437" s="234"/>
      <c r="T1437" s="236"/>
      <c r="U1437" s="23"/>
      <c r="V1437" s="122"/>
      <c r="W1437" s="118"/>
      <c r="X1437" s="118"/>
      <c r="Y1437" s="118"/>
      <c r="Z1437" s="118"/>
      <c r="AA1437" s="118"/>
      <c r="AB1437" s="118"/>
      <c r="AC1437" s="118"/>
      <c r="AD1437" s="132" t="str">
        <f t="shared" ref="AD1437" si="5123" xml:space="preserve">
IF(T1435&lt;&gt;"Preenchimento correto","",
IF(K1437="","",
IF(M1437="Não válido","",
K1437)))</f>
        <v/>
      </c>
    </row>
    <row r="1438" spans="1:30" ht="15" customHeight="1">
      <c r="A1438" s="226"/>
      <c r="B1438" s="216"/>
      <c r="C1438" s="217"/>
      <c r="D1438" s="218"/>
      <c r="E1438" s="219"/>
      <c r="F1438" s="220"/>
      <c r="G1438" s="221"/>
      <c r="H1438" s="35">
        <v>4</v>
      </c>
      <c r="I1438" s="172"/>
      <c r="J1438" s="36" t="str">
        <f xml:space="preserve">
IF(I1438="","",
VLOOKUP(I1438,'BD EMPRES'!$B$8:$C$507,2,FALSE))</f>
        <v/>
      </c>
      <c r="K1438" s="178"/>
      <c r="L1438" s="179"/>
      <c r="M1438" s="179"/>
      <c r="N1438" s="180"/>
      <c r="O1438" s="223"/>
      <c r="P1438" s="228"/>
      <c r="Q1438" s="230"/>
      <c r="R1438" s="232"/>
      <c r="S1438" s="234"/>
      <c r="T1438" s="236"/>
      <c r="U1438" s="23"/>
      <c r="V1438" s="122"/>
      <c r="W1438" s="118"/>
      <c r="X1438" s="118"/>
      <c r="Y1438" s="118"/>
      <c r="Z1438" s="118"/>
      <c r="AA1438" s="118"/>
      <c r="AB1438" s="118"/>
      <c r="AC1438" s="118"/>
      <c r="AD1438" s="132" t="str">
        <f t="shared" ref="AD1438" si="5124" xml:space="preserve">
IF(T1435&lt;&gt;"Preenchimento correto","",
IF(K1438="","",
IF(M1438="Não válido","",
K1438)))</f>
        <v/>
      </c>
    </row>
    <row r="1439" spans="1:30" ht="15" customHeight="1">
      <c r="A1439" s="227"/>
      <c r="B1439" s="216"/>
      <c r="C1439" s="217"/>
      <c r="D1439" s="218"/>
      <c r="E1439" s="219"/>
      <c r="F1439" s="220"/>
      <c r="G1439" s="221"/>
      <c r="H1439" s="49">
        <v>5</v>
      </c>
      <c r="I1439" s="172"/>
      <c r="J1439" s="50" t="str">
        <f xml:space="preserve">
IF(I1439="","",
VLOOKUP(I1439,'BD EMPRES'!$B$8:$C$507,2,FALSE))</f>
        <v/>
      </c>
      <c r="K1439" s="184"/>
      <c r="L1439" s="185"/>
      <c r="M1439" s="181"/>
      <c r="N1439" s="182"/>
      <c r="O1439" s="224"/>
      <c r="P1439" s="229"/>
      <c r="Q1439" s="231"/>
      <c r="R1439" s="233"/>
      <c r="S1439" s="235"/>
      <c r="T1439" s="236"/>
      <c r="U1439" s="23"/>
      <c r="V1439" s="133"/>
      <c r="W1439" s="134"/>
      <c r="X1439" s="134"/>
      <c r="Y1439" s="134"/>
      <c r="Z1439" s="134"/>
      <c r="AA1439" s="134"/>
      <c r="AB1439" s="134"/>
      <c r="AC1439" s="134"/>
      <c r="AD1439" s="135" t="str">
        <f t="shared" ref="AD1439" si="5125" xml:space="preserve">
IF(T1435&gt;"Preenchimento correto","",
IF(K1439="","",
IF(M1439="Não válido","",
K1439)))</f>
        <v/>
      </c>
    </row>
    <row r="1440" spans="1:30" ht="15" customHeight="1">
      <c r="A1440" s="237"/>
      <c r="B1440" s="216" t="str">
        <f>IF(OR('BD ITEM'!$Q298&lt;&gt;"Preenchimento correto"),"",'BD ITEM'!B298)</f>
        <v/>
      </c>
      <c r="C1440" s="217" t="str">
        <f>IF(OR('BD ITEM'!$Q298&lt;&gt;"Preenchimento correto"),"",'BD ITEM'!C298)</f>
        <v/>
      </c>
      <c r="D1440" s="218" t="str">
        <f>IF(OR('BD ITEM'!$Q298&lt;&gt;"Preenchimento correto"),"",'BD ITEM'!D298)</f>
        <v/>
      </c>
      <c r="E1440" s="219" t="str">
        <f>IF(OR('BD ITEM'!$Q298&lt;&gt;"Preenchimento correto"),"",'BD ITEM'!J298)</f>
        <v/>
      </c>
      <c r="F1440" s="220" t="str">
        <f>IF(OR('BD ITEM'!$Q298&lt;&gt;"Preenchimento correto"),"",'BD ITEM'!K298)</f>
        <v/>
      </c>
      <c r="G1440" s="221" t="str">
        <f>IF(OR('BD ITEM'!$Q298&lt;&gt;"Preenchimento correto"),"",'BD ITEM'!L298)</f>
        <v/>
      </c>
      <c r="H1440" s="39">
        <v>1</v>
      </c>
      <c r="I1440" s="173"/>
      <c r="J1440" s="34" t="str">
        <f xml:space="preserve">
IF(I1440="","",
VLOOKUP(I1440,'BD EMPRES'!$B$8:$C$507,2,FALSE))</f>
        <v/>
      </c>
      <c r="K1440" s="175"/>
      <c r="L1440" s="176"/>
      <c r="M1440" s="176"/>
      <c r="N1440" s="177"/>
      <c r="O1440" s="222"/>
      <c r="P1440" s="228" t="str">
        <f t="shared" ref="P1440" si="5126" xml:space="preserve">
IF(AND(K1440="",K1441="",K1442="",K1443="",K1444=""),"",
COUNTIFS(K1440:K1444,"&lt;&gt;""",M1440:M1444,"=Válido"))</f>
        <v/>
      </c>
      <c r="Q1440" s="230" t="str">
        <f t="shared" ref="Q1440" si="5127" xml:space="preserve">
IF(T1440&lt;&gt;"Preenchimento correto","",
IF(P1440=1,0,
IF(P1440=0,"",
IF(P1440="","",
ROUND(_xlfn.STDEV.S(AD1440:AD1444)/AVERAGE(AD1440:AD1444),4)))))</f>
        <v/>
      </c>
      <c r="R1440" s="232" t="str">
        <f t="shared" ref="R1440" si="5128" xml:space="preserve">
IF(T1440&lt;&gt;"Preenchimento correto","",
IF(P1440="","",
IF(P1440=0,"",
IF(O1440="","",
IF(O1440="Menor valor",MIN(AD1440:AD1444),
IF(AND(O1440="Tend. central",Q1440&lt;=0.25),ROUND(AVERAGE(AD1440:AD1444),2),
IF(AND(O1440="Tend. central",Q1440&gt;0.25),ROUND(MEDIAN(AD1440:AD1444),2))))))))</f>
        <v/>
      </c>
      <c r="S1440" s="234" t="str">
        <f t="shared" ref="S1440" si="5129" xml:space="preserve">
IF(T1440&lt;&gt;"Preenchimento correto","",
IF(O1440="","",
IF(P1440="","",
IF(P1440=0,"",
IF(OR(G1440="",R1440=""),"",
G1440*R1440)))))</f>
        <v/>
      </c>
      <c r="T1440" s="236" t="str">
        <f t="shared" ref="T1440" si="5130" xml:space="preserve">
IF(AND(A1440="",B1440="",I1440="",I1441="",I1442="",I1443="",I1444="",K1440="",K1441="",K1442="",K1443="",K1444="",L1440="",L1441="",L1442="",L1443="",L1444="",M1440="",M1441="",M1442="",M1443="",M1444="",O1440=""),"",
IF(A1440="","Preenchimento incompleto: falta informar o ID SEC - B01.01",
IF(AND(A1440&lt;&gt;"",B1440&lt;&gt;"",I1440="",I1441="",I1442="",I1443="",I1444="",K1440="",K1441="",K1442="",K1443="",K1444="",L1440="",L1441="",L1442="",L1443="",L1444="",M1440="",M1441="",M1442="",M1443="",M1444="",O1440=""),"Preenchimento incompleto: item sem nenhuma informação de empresa e preço e fonte de preço e validade do orçamento e modalidade de cálculo - B02.01",
IF(AND(B1440="",OR(I1440&lt;&gt;"",I1441&lt;&gt;"",I1442&lt;&gt;"",I1443&lt;&gt;"",I1444&lt;&gt;"",K1440&lt;&gt;"",K1441&lt;&gt;"",K1442&lt;&gt;"",K1443&lt;&gt;"",K1444&lt;&gt;"",L1440&lt;&gt;"",L1441&lt;&gt;"",L1442&lt;&gt;"",L1443&lt;&gt;"",L1444&lt;&gt;"",M1440&lt;&gt;"",M1441&lt;&gt;"",M1442&lt;&gt;"",M1443&lt;&gt;"",M1444&lt;&gt;"",O1440&lt;&gt;"")),"Erro: há empresa(s) e/ou preço(s) e/ou fonte(s) de preço e/ou validade(s) do orçamento e/ou modalidade de cálculo informados para item inexistente - B03.01",
IF(AND(I1440&lt;&gt;"",OR(K1440="",L1440="",M1440="",O1440="")),"Preenchimento incompleto: empresa sem preço e(ou) fonte de preço e(ou) validade do orçamento e(ou) modalidade de cálculo associados - B04.01",
IF(AND(I1441&lt;&gt;"",OR(K1441="",L1441="",M1441="",O1440="")),"Preenchimento incompleto: empresa sem preço e(ou) fonte de preço e(ou) validade do orçamento e(ou) modalidade de cálculo associados - B04.02",
IF(AND(I1442&lt;&gt;"",OR(K1442="",L1442="",M1442="",O1440="")),"Preenchimento incompleto: empresa sem preço e(ou) fonte de preço e(ou) validade do orçamento e(ou) modalidade de cálculo associados - B04.03",
IF(AND(I1443&lt;&gt;"",OR(K1443="",L1443="",M1443="",O1440="")),"Preenchimento incompleto: empresa sem preço e(ou) fonte de preço e(ou) validade do orçamento e(ou) modalidade de cálculo associados - B04.04",
IF(AND(I1444&lt;&gt;"",OR(K1444="",L1444="",M1444="",O1440="")),"Preenchimento incompleto: empresa sem preço e(ou) fonte de preço e(ou) validade do orçamento e(ou) modalidade de cálculo associados - B04.05",
IF(AND(K1440&lt;&gt;"",OR(I1440="",L1440="",M1440="",O1440="")),"Preenchimento incompleto: preço sem empresa e(ou) fonte do preço associados e(ou) validade do orçamento e(ou) modalidade de cálculo associados - B05.01",
IF(AND(K1441&lt;&gt;"",OR(I1441="",L1441="",M1441="",O1440="")),"Preenchimento incompleto: preço sem empresa e(ou) fonte do preço associados e(ou) validade do orçamento e(ou) modalidade de cálculo associados - B05.02",
IF(AND(K1442&lt;&gt;"",OR(I1442="",L1442="",M1442="",O1440="")),"Preenchimento incompleto: preço sem empresa e(ou) fonte do preço associados e(ou) validade do orçamento e(ou) modalidade de cálculo associados - B05.03",
IF(AND(K1443&lt;&gt;"",OR(I1443="",L1443="",M1443="",O1440="")),"Preenchimento incompleto: preço sem empresa e(ou) fonte do preço associados e(ou) validade do orçamento e(ou) modalidade de cálculo associados - B05.04",
IF(AND(K1444&lt;&gt;"",OR(I1444="",L1444="",M1444="",O1440="")),"Preenchimento incompleto: preço sem empresa e(ou) fonte do preço associados e(ou) validade do orçamento e(ou) modalidade de cálculo associados - B05.05",
IF(AND(L1440&lt;&gt;"",OR(K1440="",I1440="",M1440="",O1440="")),"Preenchimento incompleto: fonte do preço sem empresa e(ou) preço associados e(ou) validade do orçamento e(ou) modalidade de cálculo associados - B06.01",
IF(AND(L1441&lt;&gt;"",OR(K1441="",I1441="",M1441="",O1440="")),"Preenchimento incompleto: fonte do preço sem empresa e(ou) preço associados e(ou) validade do orçamento e(ou) modalidade de cálculo associados - B06.02",
IF(AND(L1442&lt;&gt;"",OR(K1442="",I1442="",M1442="",O1440="")),"Preenchimento incompleto: fonte do preço sem empresa e(ou) preço associados e(ou) validade do orçamento e(ou) modalidade de cálculo associados - B06.03",
IF(AND(L1443&lt;&gt;"",OR(K1443="",I1443="",M1443="",O1440="")),"Preenchimento incompleto: fonte do preço sem empresa e(ou) preço associados e(ou) validade do orçamento e(ou) modalidade de cálculo associados - B06.04",
IF(AND(L1444&lt;&gt;"",OR(K1444="",I1444="",M1444="",O1440="")),"Preenchimento incompleto: fonte do preço sem empresa e(ou) preço associados e(ou) validade do orçamento e(ou) modalidade de cálculo associados - B06.05",
IF(AND(M1440&lt;&gt;"",OR(K1440="",I1440="",L1440="",O1440="")),"Preenchimento incompleto: validade do orçamento sem empresa e(ou) preço associados e(ou) fonte do preço e(ou) modalidade de cálculo associados - B07.01",
IF(AND(M1441&lt;&gt;"",OR(K1441="",I1441="",L1441="",O1440="")),"Preenchimento incompleto: validade do orçamento sem empresa e(ou) preço associados e(ou) fonte do preço e(ou) modalidade de cálculo associados - B07.02",
IF(AND(M1442&lt;&gt;"",OR(K1442="",I1442="",L1442="",O1440="")),"Preenchimento incompleto: validade do orçamento sem empresa e(ou) preço associados e(ou) fonte do preço e(ou) modalidade de cálculo associados - B07.03",
IF(AND(M1443&lt;&gt;"",OR(K1443="",I1443="",L1443="",O1440="")),"Preenchimento incompleto: validade do orçamento sem empresa e(ou) preço associados e(ou) fonte do preço e(ou) modalidade de cálculo associados - B07.04",
IF(AND(M1444&lt;&gt;"",OR(K1444="",I1444="",L1444="",O1440="")),"Preenchimento incompleto: validade do orçamento sem empresa e(ou) preço associados e(ou) fonte do preço e(ou) modalidade de cálculo associados - B07.05",
IF(O1440="","Preenchimento incompleto: modalidade de cálculo não informada - B08.01",
IF(V1440="Erro: há repetição de empresa de mídia especializada para o item sendo precificado - B09.01a05","Erro: há repetição de empresa de mídia especializada para o item sendo precificado - B09.01a05",
IF(W1440="Erro: há repetição de empresa de orçamento de empresa para o item sendo precificado - B10.01a05","Erro: há repetição de empresa de orçamento de empresa para o item sendo precificado - B10.01a05",
IF(X1440="Erro: a fonte de preços informada é incompatível com compras governamentais - B11.01a05","Erro: a fonte de preços informada é incompatível com compras governamentais - B11.01a05",
IF(Y1440="Erro: a fonte de preços informada é incompatível com compras governamentais - B12.01a05","Erro: a fonte de preços informada é incompatível com compras governamentais - B12.01a05",
IF(Z1440="Erro: há linhas sendo puladas - B13.01a04","Erro: há linhas sendo puladas - B13.01a04",
IF(AA1440="Erro: há linhas sendo puladas - B14.01a05","Erro: há linhas sendo puladas - B14.01a05",
IF(AB1440="Erro: há linhas sendo puladas - B15.01a05","Erro: há linhas sendo puladas - B15.01a05",
IF(AC1440="Erro: há linhas sendo puladas - B16.01a05","Erro: há linhas sendo puladas - B16.01a05",
IF(AND(P1440&lt;&gt;"",P1440=0),"Preenchimento incompleto: número de propostas válidas igual a zero - B17.01",
"Preenchimento correto"))))))))))))))))))))))))))))))))))</f>
        <v/>
      </c>
      <c r="U1440" s="23"/>
      <c r="V1440" s="121" t="str">
        <f t="shared" ref="V1440" si="5131" xml:space="preserve">
IF(COUNTIFS(I1440:I1444,I1440,L1440:L1444,"=Mídia especializada")&gt;1,"Erro: há repetição de empresa de mídia especializada para o item sendo precificado - B09.01a05",
IF(COUNTIFS(I1440:I1444,I1441,L1440:L1444,"=Mídia especializada")&gt;1,"Erro: há repetição de empresa de mídia especializada para o item sendo precificado - B09.01a05",
IF(COUNTIFS(I1440:I1444,I1442,L1440:L1444,"=Mídia especializada")&gt;1,"Erro: há repetição de empresa de mídia especializada para o item sendo precificado - B09.01a05",
IF(COUNTIFS(I1440:I1444,I1443,L1440:L1444,"=Mídia especializada")&gt;1,"Erro: há repetição de empresa de mídia especializada para o item sendo precificado - B09.01a05",
IF(COUNTIFS(I1440:I1444,I1444,L1440:L1444,"=Mídia especializada")&gt;1,"Erro: há repetição de empresa de mídia especializada para o item sendo precificado - B09.01a05",
"***")))))</f>
        <v>***</v>
      </c>
      <c r="W1440" s="119" t="str">
        <f t="shared" ref="W1440" si="5132" xml:space="preserve">
IF(COUNTIFS(I1440:I1444,I1440,L1440:L1444,"=Orçamento de empresa")&gt;1,"Erro: há repetição de empresa de orçamento de empresa para o item sendo precificado - B10.01a05",
IF(COUNTIFS(I1440:I1444,I1441,L1440:L1444,"=Orçamento de empresa")&gt;1,"Erro: há repetição de empresa de orçamento de empresa para o item sendo precificado - B10.01a05",
IF(COUNTIFS(I1440:I1444,I1442,L1440:L1444,"=Orçamento de empresa")&gt;1,"Erro: há repetição de empresa de orçamento de empresa para o item sendo precificado - B10.01a05",
IF(COUNTIFS(I1440:I1444,I1443,L1440:L1444,"=Orçamento de empresa")&gt;1,"Erro: há repetição de empresa de orçamento de empresa para o item sendo precificado - B10.01a05",
IF(COUNTIFS(I1440:I1444,I1444,L1440:L1444,"=Orçamento de empresa")&gt;1,"Erro: há repetição de empresa de orçamento de empresa para o item sendo precificado - B10.01a05",
"***")))))</f>
        <v>***</v>
      </c>
      <c r="X1440" s="119" t="str">
        <f t="shared" ref="X1440" si="5133" xml:space="preserve">
IF(AND(I1440="Compras governamentais",K1440&lt;&gt;"",L1440="Orçamento de empresa"),"Erro: a fonte de preços informada é incompatível com compras governamentais - B11.01a05",
IF(AND(I1441="Compras governamentais",K1441&lt;&gt;"",L1441="Orçamento de empresa"),"Erro: a fonte de preços informada é incompatível com compras governamentais - B11.01a05",
IF(AND(I1442="Compras governamentais",K1442&lt;&gt;"",L1442="Orçamento de empresa"),"Erro: a fonte de preços informada é incompatível com compras governamentais - B11.01a05",
IF(AND(I1443="Compras governamentais",K1443&lt;&gt;"",L1443="Orçamento de empresa"),"Erro: a fonte de preços informada é incompatível com compras governamentais - B11.01a05",
IF(AND(I1444="Compras governamentais",K1444&lt;&gt;"",L1444="Orçamento de empresa"),"Erro: a fonte de preços informada é incompatível com compras governamentais - B11.01a05",
"***")))))</f>
        <v>***</v>
      </c>
      <c r="Y1440" s="119" t="str">
        <f t="shared" ref="Y1440" si="5134" xml:space="preserve">
IF(AND(I1440="Compras governamentais",K1440&lt;&gt;"",L1440="Mídia especializada"),"Erro: a fonte de preços informada é incompatível com compras governamentais - B12.01a05",
IF(AND(I1441="Compras governamentais",K1441&lt;&gt;"",L1441="Mídia especializada"),"Erro: a fonte de preços informada é incompatível com compras governamentais - B12.01a05",
IF(AND(I1442="Compras governamentais",K1442&lt;&gt;"",L1442="Mídia especializada"),"Erro: a fonte de preços informada é incompatível com compras governamentais - B12.01a05",
IF(AND(I1443="Compras governamentais",K1443&lt;&gt;"",L1443="Mídia especializada"),"Erro: a fonte de preços informada é incompatível com compras governamentais - B12.01a05",
IF(AND(I1444="Compras governamentais",K1444&lt;&gt;"",L1444="Mídia especializada"),"Erro: a fonte de preços informada é incompatível com compras governamentais - B12.01a05",
"***")))))</f>
        <v>***</v>
      </c>
      <c r="Z1440" s="119" t="str">
        <f t="shared" ref="Z1440" si="5135" xml:space="preserve">
IF(AND(I1441&lt;&gt;"",OR(I1440="")),"Erro: há linhas sendo puladas - B13.01a04",
IF(AND(I1442&lt;&gt;"",OR(I1440="",I1441="")),"Erro: há linhas sendo puladas - B13.01a04",
IF(AND(I1443&lt;&gt;"",OR(I1440="",I1441="",I1442="")),"Erro: há linhas sendo puladas - B13.01a04",
IF(AND(I1444&lt;&gt;"",OR(I1440="",I1441="",I1442="",I1443="")),"Erro: há linhas sendo puladas - B13.01a04",
"***"))))</f>
        <v>***</v>
      </c>
      <c r="AA1440" s="119" t="str">
        <f t="shared" ref="AA1440" si="5136" xml:space="preserve">
IF(AND(K1441&lt;&gt;"",OR(K1440="")),"Erro: há linhas sendo puladas - B14.01a05",
IF(AND(K1442&lt;&gt;"",OR(K1440="",K1441="")),"Erro: há linhas sendo puladas - B14.01a05",
IF(AND(K1443&lt;&gt;"",OR(K1440="",K1441="",K1442="")),"Erro: há linhas sendo puladas - B14.01a05",
IF(AND(K1444&lt;&gt;"",OR(K1440="",K1441="",K1442="",K1443="")),"Erro: há linhas sendo puladas - B14.01a05",
"***"))))</f>
        <v>***</v>
      </c>
      <c r="AB1440" s="119" t="str">
        <f t="shared" ref="AB1440" si="5137" xml:space="preserve">
IF(AND(L1441&lt;&gt;"",OR(L1440="")),"Erro: há linhas sendo puladas - B15.01a05",
IF(AND(L1442&lt;&gt;"",OR(L1440="",L1441="")),"Erro: há linhas sendo puladas - B15.01a05",
IF(AND(L1443&lt;&gt;"",OR(L1440="",L1441="",L1442="")),"Erro: há linhas sendo puladas - B15.01a05",
IF(AND(L1444&lt;&gt;"",OR(L1440="",L1441="",L1442="",L1443="")),"Erro: há linhas sendo puladas - B15.01a05",
"***"))))</f>
        <v>***</v>
      </c>
      <c r="AC1440" s="119" t="str">
        <f t="shared" ref="AC1440" si="5138" xml:space="preserve">
IF(AND(M1441&lt;&gt;"",OR(M1440="")),"Erro: há linhas sendo puladas - B16.01a05",
IF(AND(M1442&lt;&gt;"",OR(M1440="",M1441="")),"Erro: há linhas sendo puladas - B16.01a05",
IF(AND(M1443&lt;&gt;"",OR(M1440="",M1441="",M1442="")),"Erro: há linhas sendo puladas - B16.01a05",
IF(AND(M1444&lt;&gt;"",OR(M1440="",M1441="",M1442="",M1443="")),"Erro: há linhas sendo puladas - B16.01a05",
"***"))))</f>
        <v>***</v>
      </c>
      <c r="AD1440" s="131" t="str">
        <f t="shared" ref="AD1440" si="5139" xml:space="preserve">
IF(T1440&lt;&gt;"Preenchimento correto","",
IF(K1440="","",
IF(M1440="Não válido","",
K1440)))</f>
        <v/>
      </c>
    </row>
    <row r="1441" spans="1:30" ht="15" customHeight="1">
      <c r="A1441" s="226"/>
      <c r="B1441" s="216"/>
      <c r="C1441" s="217"/>
      <c r="D1441" s="218"/>
      <c r="E1441" s="219"/>
      <c r="F1441" s="220"/>
      <c r="G1441" s="221"/>
      <c r="H1441" s="35">
        <v>2</v>
      </c>
      <c r="I1441" s="172"/>
      <c r="J1441" s="36" t="str">
        <f xml:space="preserve">
IF(I1441="","",
VLOOKUP(I1441,'BD EMPRES'!$B$8:$C$507,2,FALSE))</f>
        <v/>
      </c>
      <c r="K1441" s="178"/>
      <c r="L1441" s="179"/>
      <c r="M1441" s="179"/>
      <c r="N1441" s="180"/>
      <c r="O1441" s="223"/>
      <c r="P1441" s="228"/>
      <c r="Q1441" s="230"/>
      <c r="R1441" s="232"/>
      <c r="S1441" s="234"/>
      <c r="T1441" s="236"/>
      <c r="U1441" s="23"/>
      <c r="V1441" s="122"/>
      <c r="W1441" s="118"/>
      <c r="X1441" s="118"/>
      <c r="Y1441" s="118"/>
      <c r="Z1441" s="118"/>
      <c r="AA1441" s="118"/>
      <c r="AB1441" s="118"/>
      <c r="AC1441" s="118"/>
      <c r="AD1441" s="132" t="str">
        <f t="shared" ref="AD1441" si="5140" xml:space="preserve">
IF(T1440&lt;&gt;"Preenchimento correto","",
IF(K1441="","",
IF(M1441="Não válido","",
K1441)))</f>
        <v/>
      </c>
    </row>
    <row r="1442" spans="1:30" ht="15" customHeight="1">
      <c r="A1442" s="226"/>
      <c r="B1442" s="216"/>
      <c r="C1442" s="217"/>
      <c r="D1442" s="218"/>
      <c r="E1442" s="219"/>
      <c r="F1442" s="220"/>
      <c r="G1442" s="221"/>
      <c r="H1442" s="35">
        <v>3</v>
      </c>
      <c r="I1442" s="172"/>
      <c r="J1442" s="36" t="str">
        <f xml:space="preserve">
IF(I1442="","",
VLOOKUP(I1442,'BD EMPRES'!$B$8:$C$507,2,FALSE))</f>
        <v/>
      </c>
      <c r="K1442" s="178"/>
      <c r="L1442" s="179"/>
      <c r="M1442" s="179"/>
      <c r="N1442" s="180"/>
      <c r="O1442" s="223"/>
      <c r="P1442" s="228"/>
      <c r="Q1442" s="230"/>
      <c r="R1442" s="232"/>
      <c r="S1442" s="234"/>
      <c r="T1442" s="236"/>
      <c r="U1442" s="23"/>
      <c r="V1442" s="122"/>
      <c r="W1442" s="118"/>
      <c r="X1442" s="118"/>
      <c r="Y1442" s="118"/>
      <c r="Z1442" s="118"/>
      <c r="AA1442" s="118"/>
      <c r="AB1442" s="118"/>
      <c r="AC1442" s="118"/>
      <c r="AD1442" s="132" t="str">
        <f t="shared" ref="AD1442" si="5141" xml:space="preserve">
IF(T1440&lt;&gt;"Preenchimento correto","",
IF(K1442="","",
IF(M1442="Não válido","",
K1442)))</f>
        <v/>
      </c>
    </row>
    <row r="1443" spans="1:30" ht="15" customHeight="1">
      <c r="A1443" s="226"/>
      <c r="B1443" s="216"/>
      <c r="C1443" s="217"/>
      <c r="D1443" s="218"/>
      <c r="E1443" s="219"/>
      <c r="F1443" s="220"/>
      <c r="G1443" s="221"/>
      <c r="H1443" s="35">
        <v>4</v>
      </c>
      <c r="I1443" s="172"/>
      <c r="J1443" s="36" t="str">
        <f xml:space="preserve">
IF(I1443="","",
VLOOKUP(I1443,'BD EMPRES'!$B$8:$C$507,2,FALSE))</f>
        <v/>
      </c>
      <c r="K1443" s="178"/>
      <c r="L1443" s="179"/>
      <c r="M1443" s="179"/>
      <c r="N1443" s="180"/>
      <c r="O1443" s="223"/>
      <c r="P1443" s="228"/>
      <c r="Q1443" s="230"/>
      <c r="R1443" s="232"/>
      <c r="S1443" s="234"/>
      <c r="T1443" s="236"/>
      <c r="U1443" s="23"/>
      <c r="V1443" s="122"/>
      <c r="W1443" s="118"/>
      <c r="X1443" s="118"/>
      <c r="Y1443" s="118"/>
      <c r="Z1443" s="118"/>
      <c r="AA1443" s="118"/>
      <c r="AB1443" s="118"/>
      <c r="AC1443" s="118"/>
      <c r="AD1443" s="132" t="str">
        <f t="shared" ref="AD1443" si="5142" xml:space="preserve">
IF(T1440&lt;&gt;"Preenchimento correto","",
IF(K1443="","",
IF(M1443="Não válido","",
K1443)))</f>
        <v/>
      </c>
    </row>
    <row r="1444" spans="1:30" ht="15" customHeight="1">
      <c r="A1444" s="238"/>
      <c r="B1444" s="216"/>
      <c r="C1444" s="217"/>
      <c r="D1444" s="218"/>
      <c r="E1444" s="219"/>
      <c r="F1444" s="220"/>
      <c r="G1444" s="221"/>
      <c r="H1444" s="49">
        <v>5</v>
      </c>
      <c r="I1444" s="172"/>
      <c r="J1444" s="50" t="str">
        <f xml:space="preserve">
IF(I1444="","",
VLOOKUP(I1444,'BD EMPRES'!$B$8:$C$507,2,FALSE))</f>
        <v/>
      </c>
      <c r="K1444" s="184"/>
      <c r="L1444" s="185"/>
      <c r="M1444" s="181"/>
      <c r="N1444" s="182"/>
      <c r="O1444" s="224"/>
      <c r="P1444" s="229"/>
      <c r="Q1444" s="231"/>
      <c r="R1444" s="233"/>
      <c r="S1444" s="235"/>
      <c r="T1444" s="236"/>
      <c r="U1444" s="23"/>
      <c r="V1444" s="133"/>
      <c r="W1444" s="134"/>
      <c r="X1444" s="134"/>
      <c r="Y1444" s="134"/>
      <c r="Z1444" s="134"/>
      <c r="AA1444" s="134"/>
      <c r="AB1444" s="134"/>
      <c r="AC1444" s="134"/>
      <c r="AD1444" s="135" t="str">
        <f t="shared" ref="AD1444" si="5143" xml:space="preserve">
IF(T1440&gt;"Preenchimento correto","",
IF(K1444="","",
IF(M1444="Não válido","",
K1444)))</f>
        <v/>
      </c>
    </row>
    <row r="1445" spans="1:30" ht="15" customHeight="1">
      <c r="A1445" s="225"/>
      <c r="B1445" s="216" t="str">
        <f>IF(OR('BD ITEM'!$Q299&lt;&gt;"Preenchimento correto"),"",'BD ITEM'!B299)</f>
        <v/>
      </c>
      <c r="C1445" s="217" t="str">
        <f>IF(OR('BD ITEM'!$Q299&lt;&gt;"Preenchimento correto"),"",'BD ITEM'!C299)</f>
        <v/>
      </c>
      <c r="D1445" s="218" t="str">
        <f>IF(OR('BD ITEM'!$Q299&lt;&gt;"Preenchimento correto"),"",'BD ITEM'!D299)</f>
        <v/>
      </c>
      <c r="E1445" s="219" t="str">
        <f>IF(OR('BD ITEM'!$Q299&lt;&gt;"Preenchimento correto"),"",'BD ITEM'!J299)</f>
        <v/>
      </c>
      <c r="F1445" s="220" t="str">
        <f>IF(OR('BD ITEM'!$Q299&lt;&gt;"Preenchimento correto"),"",'BD ITEM'!K299)</f>
        <v/>
      </c>
      <c r="G1445" s="221" t="str">
        <f>IF(OR('BD ITEM'!$Q299&lt;&gt;"Preenchimento correto"),"",'BD ITEM'!L299)</f>
        <v/>
      </c>
      <c r="H1445" s="39">
        <v>1</v>
      </c>
      <c r="I1445" s="173"/>
      <c r="J1445" s="34" t="str">
        <f xml:space="preserve">
IF(I1445="","",
VLOOKUP(I1445,'BD EMPRES'!$B$8:$C$507,2,FALSE))</f>
        <v/>
      </c>
      <c r="K1445" s="175"/>
      <c r="L1445" s="176"/>
      <c r="M1445" s="176"/>
      <c r="N1445" s="177"/>
      <c r="O1445" s="222"/>
      <c r="P1445" s="228" t="str">
        <f t="shared" ref="P1445" si="5144" xml:space="preserve">
IF(AND(K1445="",K1446="",K1447="",K1448="",K1449=""),"",
COUNTIFS(K1445:K1449,"&lt;&gt;""",M1445:M1449,"=Válido"))</f>
        <v/>
      </c>
      <c r="Q1445" s="230" t="str">
        <f t="shared" ref="Q1445" si="5145" xml:space="preserve">
IF(T1445&lt;&gt;"Preenchimento correto","",
IF(P1445=1,0,
IF(P1445=0,"",
IF(P1445="","",
ROUND(_xlfn.STDEV.S(AD1445:AD1449)/AVERAGE(AD1445:AD1449),4)))))</f>
        <v/>
      </c>
      <c r="R1445" s="232" t="str">
        <f t="shared" ref="R1445" si="5146" xml:space="preserve">
IF(T1445&lt;&gt;"Preenchimento correto","",
IF(P1445="","",
IF(P1445=0,"",
IF(O1445="","",
IF(O1445="Menor valor",MIN(AD1445:AD1449),
IF(AND(O1445="Tend. central",Q1445&lt;=0.25),ROUND(AVERAGE(AD1445:AD1449),2),
IF(AND(O1445="Tend. central",Q1445&gt;0.25),ROUND(MEDIAN(AD1445:AD1449),2))))))))</f>
        <v/>
      </c>
      <c r="S1445" s="234" t="str">
        <f t="shared" ref="S1445" si="5147" xml:space="preserve">
IF(T1445&lt;&gt;"Preenchimento correto","",
IF(O1445="","",
IF(P1445="","",
IF(P1445=0,"",
IF(OR(G1445="",R1445=""),"",
G1445*R1445)))))</f>
        <v/>
      </c>
      <c r="T1445" s="236" t="str">
        <f t="shared" ref="T1445" si="5148" xml:space="preserve">
IF(AND(A1445="",B1445="",I1445="",I1446="",I1447="",I1448="",I1449="",K1445="",K1446="",K1447="",K1448="",K1449="",L1445="",L1446="",L1447="",L1448="",L1449="",M1445="",M1446="",M1447="",M1448="",M1449="",O1445=""),"",
IF(A1445="","Preenchimento incompleto: falta informar o ID SEC - B01.01",
IF(AND(A1445&lt;&gt;"",B1445&lt;&gt;"",I1445="",I1446="",I1447="",I1448="",I1449="",K1445="",K1446="",K1447="",K1448="",K1449="",L1445="",L1446="",L1447="",L1448="",L1449="",M1445="",M1446="",M1447="",M1448="",M1449="",O1445=""),"Preenchimento incompleto: item sem nenhuma informação de empresa e preço e fonte de preço e validade do orçamento e modalidade de cálculo - B02.01",
IF(AND(B1445="",OR(I1445&lt;&gt;"",I1446&lt;&gt;"",I1447&lt;&gt;"",I1448&lt;&gt;"",I1449&lt;&gt;"",K1445&lt;&gt;"",K1446&lt;&gt;"",K1447&lt;&gt;"",K1448&lt;&gt;"",K1449&lt;&gt;"",L1445&lt;&gt;"",L1446&lt;&gt;"",L1447&lt;&gt;"",L1448&lt;&gt;"",L1449&lt;&gt;"",M1445&lt;&gt;"",M1446&lt;&gt;"",M1447&lt;&gt;"",M1448&lt;&gt;"",M1449&lt;&gt;"",O1445&lt;&gt;"")),"Erro: há empresa(s) e/ou preço(s) e/ou fonte(s) de preço e/ou validade(s) do orçamento e/ou modalidade de cálculo informados para item inexistente - B03.01",
IF(AND(I1445&lt;&gt;"",OR(K1445="",L1445="",M1445="",O1445="")),"Preenchimento incompleto: empresa sem preço e(ou) fonte de preço e(ou) validade do orçamento e(ou) modalidade de cálculo associados - B04.01",
IF(AND(I1446&lt;&gt;"",OR(K1446="",L1446="",M1446="",O1445="")),"Preenchimento incompleto: empresa sem preço e(ou) fonte de preço e(ou) validade do orçamento e(ou) modalidade de cálculo associados - B04.02",
IF(AND(I1447&lt;&gt;"",OR(K1447="",L1447="",M1447="",O1445="")),"Preenchimento incompleto: empresa sem preço e(ou) fonte de preço e(ou) validade do orçamento e(ou) modalidade de cálculo associados - B04.03",
IF(AND(I1448&lt;&gt;"",OR(K1448="",L1448="",M1448="",O1445="")),"Preenchimento incompleto: empresa sem preço e(ou) fonte de preço e(ou) validade do orçamento e(ou) modalidade de cálculo associados - B04.04",
IF(AND(I1449&lt;&gt;"",OR(K1449="",L1449="",M1449="",O1445="")),"Preenchimento incompleto: empresa sem preço e(ou) fonte de preço e(ou) validade do orçamento e(ou) modalidade de cálculo associados - B04.05",
IF(AND(K1445&lt;&gt;"",OR(I1445="",L1445="",M1445="",O1445="")),"Preenchimento incompleto: preço sem empresa e(ou) fonte do preço associados e(ou) validade do orçamento e(ou) modalidade de cálculo associados - B05.01",
IF(AND(K1446&lt;&gt;"",OR(I1446="",L1446="",M1446="",O1445="")),"Preenchimento incompleto: preço sem empresa e(ou) fonte do preço associados e(ou) validade do orçamento e(ou) modalidade de cálculo associados - B05.02",
IF(AND(K1447&lt;&gt;"",OR(I1447="",L1447="",M1447="",O1445="")),"Preenchimento incompleto: preço sem empresa e(ou) fonte do preço associados e(ou) validade do orçamento e(ou) modalidade de cálculo associados - B05.03",
IF(AND(K1448&lt;&gt;"",OR(I1448="",L1448="",M1448="",O1445="")),"Preenchimento incompleto: preço sem empresa e(ou) fonte do preço associados e(ou) validade do orçamento e(ou) modalidade de cálculo associados - B05.04",
IF(AND(K1449&lt;&gt;"",OR(I1449="",L1449="",M1449="",O1445="")),"Preenchimento incompleto: preço sem empresa e(ou) fonte do preço associados e(ou) validade do orçamento e(ou) modalidade de cálculo associados - B05.05",
IF(AND(L1445&lt;&gt;"",OR(K1445="",I1445="",M1445="",O1445="")),"Preenchimento incompleto: fonte do preço sem empresa e(ou) preço associados e(ou) validade do orçamento e(ou) modalidade de cálculo associados - B06.01",
IF(AND(L1446&lt;&gt;"",OR(K1446="",I1446="",M1446="",O1445="")),"Preenchimento incompleto: fonte do preço sem empresa e(ou) preço associados e(ou) validade do orçamento e(ou) modalidade de cálculo associados - B06.02",
IF(AND(L1447&lt;&gt;"",OR(K1447="",I1447="",M1447="",O1445="")),"Preenchimento incompleto: fonte do preço sem empresa e(ou) preço associados e(ou) validade do orçamento e(ou) modalidade de cálculo associados - B06.03",
IF(AND(L1448&lt;&gt;"",OR(K1448="",I1448="",M1448="",O1445="")),"Preenchimento incompleto: fonte do preço sem empresa e(ou) preço associados e(ou) validade do orçamento e(ou) modalidade de cálculo associados - B06.04",
IF(AND(L1449&lt;&gt;"",OR(K1449="",I1449="",M1449="",O1445="")),"Preenchimento incompleto: fonte do preço sem empresa e(ou) preço associados e(ou) validade do orçamento e(ou) modalidade de cálculo associados - B06.05",
IF(AND(M1445&lt;&gt;"",OR(K1445="",I1445="",L1445="",O1445="")),"Preenchimento incompleto: validade do orçamento sem empresa e(ou) preço associados e(ou) fonte do preço e(ou) modalidade de cálculo associados - B07.01",
IF(AND(M1446&lt;&gt;"",OR(K1446="",I1446="",L1446="",O1445="")),"Preenchimento incompleto: validade do orçamento sem empresa e(ou) preço associados e(ou) fonte do preço e(ou) modalidade de cálculo associados - B07.02",
IF(AND(M1447&lt;&gt;"",OR(K1447="",I1447="",L1447="",O1445="")),"Preenchimento incompleto: validade do orçamento sem empresa e(ou) preço associados e(ou) fonte do preço e(ou) modalidade de cálculo associados - B07.03",
IF(AND(M1448&lt;&gt;"",OR(K1448="",I1448="",L1448="",O1445="")),"Preenchimento incompleto: validade do orçamento sem empresa e(ou) preço associados e(ou) fonte do preço e(ou) modalidade de cálculo associados - B07.04",
IF(AND(M1449&lt;&gt;"",OR(K1449="",I1449="",L1449="",O1445="")),"Preenchimento incompleto: validade do orçamento sem empresa e(ou) preço associados e(ou) fonte do preço e(ou) modalidade de cálculo associados - B07.05",
IF(O1445="","Preenchimento incompleto: modalidade de cálculo não informada - B08.01",
IF(V1445="Erro: há repetição de empresa de mídia especializada para o item sendo precificado - B09.01a05","Erro: há repetição de empresa de mídia especializada para o item sendo precificado - B09.01a05",
IF(W1445="Erro: há repetição de empresa de orçamento de empresa para o item sendo precificado - B10.01a05","Erro: há repetição de empresa de orçamento de empresa para o item sendo precificado - B10.01a05",
IF(X1445="Erro: a fonte de preços informada é incompatível com compras governamentais - B11.01a05","Erro: a fonte de preços informada é incompatível com compras governamentais - B11.01a05",
IF(Y1445="Erro: a fonte de preços informada é incompatível com compras governamentais - B12.01a05","Erro: a fonte de preços informada é incompatível com compras governamentais - B12.01a05",
IF(Z1445="Erro: há linhas sendo puladas - B13.01a04","Erro: há linhas sendo puladas - B13.01a04",
IF(AA1445="Erro: há linhas sendo puladas - B14.01a05","Erro: há linhas sendo puladas - B14.01a05",
IF(AB1445="Erro: há linhas sendo puladas - B15.01a05","Erro: há linhas sendo puladas - B15.01a05",
IF(AC1445="Erro: há linhas sendo puladas - B16.01a05","Erro: há linhas sendo puladas - B16.01a05",
IF(AND(P1445&lt;&gt;"",P1445=0),"Preenchimento incompleto: número de propostas válidas igual a zero - B17.01",
"Preenchimento correto"))))))))))))))))))))))))))))))))))</f>
        <v/>
      </c>
      <c r="U1445" s="23"/>
      <c r="V1445" s="121" t="str">
        <f t="shared" ref="V1445" si="5149" xml:space="preserve">
IF(COUNTIFS(I1445:I1449,I1445,L1445:L1449,"=Mídia especializada")&gt;1,"Erro: há repetição de empresa de mídia especializada para o item sendo precificado - B09.01a05",
IF(COUNTIFS(I1445:I1449,I1446,L1445:L1449,"=Mídia especializada")&gt;1,"Erro: há repetição de empresa de mídia especializada para o item sendo precificado - B09.01a05",
IF(COUNTIFS(I1445:I1449,I1447,L1445:L1449,"=Mídia especializada")&gt;1,"Erro: há repetição de empresa de mídia especializada para o item sendo precificado - B09.01a05",
IF(COUNTIFS(I1445:I1449,I1448,L1445:L1449,"=Mídia especializada")&gt;1,"Erro: há repetição de empresa de mídia especializada para o item sendo precificado - B09.01a05",
IF(COUNTIFS(I1445:I1449,I1449,L1445:L1449,"=Mídia especializada")&gt;1,"Erro: há repetição de empresa de mídia especializada para o item sendo precificado - B09.01a05",
"***")))))</f>
        <v>***</v>
      </c>
      <c r="W1445" s="119" t="str">
        <f t="shared" ref="W1445" si="5150" xml:space="preserve">
IF(COUNTIFS(I1445:I1449,I1445,L1445:L1449,"=Orçamento de empresa")&gt;1,"Erro: há repetição de empresa de orçamento de empresa para o item sendo precificado - B10.01a05",
IF(COUNTIFS(I1445:I1449,I1446,L1445:L1449,"=Orçamento de empresa")&gt;1,"Erro: há repetição de empresa de orçamento de empresa para o item sendo precificado - B10.01a05",
IF(COUNTIFS(I1445:I1449,I1447,L1445:L1449,"=Orçamento de empresa")&gt;1,"Erro: há repetição de empresa de orçamento de empresa para o item sendo precificado - B10.01a05",
IF(COUNTIFS(I1445:I1449,I1448,L1445:L1449,"=Orçamento de empresa")&gt;1,"Erro: há repetição de empresa de orçamento de empresa para o item sendo precificado - B10.01a05",
IF(COUNTIFS(I1445:I1449,I1449,L1445:L1449,"=Orçamento de empresa")&gt;1,"Erro: há repetição de empresa de orçamento de empresa para o item sendo precificado - B10.01a05",
"***")))))</f>
        <v>***</v>
      </c>
      <c r="X1445" s="119" t="str">
        <f t="shared" ref="X1445" si="5151" xml:space="preserve">
IF(AND(I1445="Compras governamentais",K1445&lt;&gt;"",L1445="Orçamento de empresa"),"Erro: a fonte de preços informada é incompatível com compras governamentais - B11.01a05",
IF(AND(I1446="Compras governamentais",K1446&lt;&gt;"",L1446="Orçamento de empresa"),"Erro: a fonte de preços informada é incompatível com compras governamentais - B11.01a05",
IF(AND(I1447="Compras governamentais",K1447&lt;&gt;"",L1447="Orçamento de empresa"),"Erro: a fonte de preços informada é incompatível com compras governamentais - B11.01a05",
IF(AND(I1448="Compras governamentais",K1448&lt;&gt;"",L1448="Orçamento de empresa"),"Erro: a fonte de preços informada é incompatível com compras governamentais - B11.01a05",
IF(AND(I1449="Compras governamentais",K1449&lt;&gt;"",L1449="Orçamento de empresa"),"Erro: a fonte de preços informada é incompatível com compras governamentais - B11.01a05",
"***")))))</f>
        <v>***</v>
      </c>
      <c r="Y1445" s="119" t="str">
        <f t="shared" ref="Y1445" si="5152" xml:space="preserve">
IF(AND(I1445="Compras governamentais",K1445&lt;&gt;"",L1445="Mídia especializada"),"Erro: a fonte de preços informada é incompatível com compras governamentais - B12.01a05",
IF(AND(I1446="Compras governamentais",K1446&lt;&gt;"",L1446="Mídia especializada"),"Erro: a fonte de preços informada é incompatível com compras governamentais - B12.01a05",
IF(AND(I1447="Compras governamentais",K1447&lt;&gt;"",L1447="Mídia especializada"),"Erro: a fonte de preços informada é incompatível com compras governamentais - B12.01a05",
IF(AND(I1448="Compras governamentais",K1448&lt;&gt;"",L1448="Mídia especializada"),"Erro: a fonte de preços informada é incompatível com compras governamentais - B12.01a05",
IF(AND(I1449="Compras governamentais",K1449&lt;&gt;"",L1449="Mídia especializada"),"Erro: a fonte de preços informada é incompatível com compras governamentais - B12.01a05",
"***")))))</f>
        <v>***</v>
      </c>
      <c r="Z1445" s="119" t="str">
        <f t="shared" ref="Z1445" si="5153" xml:space="preserve">
IF(AND(I1446&lt;&gt;"",OR(I1445="")),"Erro: há linhas sendo puladas - B13.01a04",
IF(AND(I1447&lt;&gt;"",OR(I1445="",I1446="")),"Erro: há linhas sendo puladas - B13.01a04",
IF(AND(I1448&lt;&gt;"",OR(I1445="",I1446="",I1447="")),"Erro: há linhas sendo puladas - B13.01a04",
IF(AND(I1449&lt;&gt;"",OR(I1445="",I1446="",I1447="",I1448="")),"Erro: há linhas sendo puladas - B13.01a04",
"***"))))</f>
        <v>***</v>
      </c>
      <c r="AA1445" s="119" t="str">
        <f t="shared" ref="AA1445" si="5154" xml:space="preserve">
IF(AND(K1446&lt;&gt;"",OR(K1445="")),"Erro: há linhas sendo puladas - B14.01a05",
IF(AND(K1447&lt;&gt;"",OR(K1445="",K1446="")),"Erro: há linhas sendo puladas - B14.01a05",
IF(AND(K1448&lt;&gt;"",OR(K1445="",K1446="",K1447="")),"Erro: há linhas sendo puladas - B14.01a05",
IF(AND(K1449&lt;&gt;"",OR(K1445="",K1446="",K1447="",K1448="")),"Erro: há linhas sendo puladas - B14.01a05",
"***"))))</f>
        <v>***</v>
      </c>
      <c r="AB1445" s="119" t="str">
        <f t="shared" ref="AB1445" si="5155" xml:space="preserve">
IF(AND(L1446&lt;&gt;"",OR(L1445="")),"Erro: há linhas sendo puladas - B15.01a05",
IF(AND(L1447&lt;&gt;"",OR(L1445="",L1446="")),"Erro: há linhas sendo puladas - B15.01a05",
IF(AND(L1448&lt;&gt;"",OR(L1445="",L1446="",L1447="")),"Erro: há linhas sendo puladas - B15.01a05",
IF(AND(L1449&lt;&gt;"",OR(L1445="",L1446="",L1447="",L1448="")),"Erro: há linhas sendo puladas - B15.01a05",
"***"))))</f>
        <v>***</v>
      </c>
      <c r="AC1445" s="119" t="str">
        <f t="shared" ref="AC1445" si="5156" xml:space="preserve">
IF(AND(M1446&lt;&gt;"",OR(M1445="")),"Erro: há linhas sendo puladas - B16.01a05",
IF(AND(M1447&lt;&gt;"",OR(M1445="",M1446="")),"Erro: há linhas sendo puladas - B16.01a05",
IF(AND(M1448&lt;&gt;"",OR(M1445="",M1446="",M1447="")),"Erro: há linhas sendo puladas - B16.01a05",
IF(AND(M1449&lt;&gt;"",OR(M1445="",M1446="",M1447="",M1448="")),"Erro: há linhas sendo puladas - B16.01a05",
"***"))))</f>
        <v>***</v>
      </c>
      <c r="AD1445" s="131" t="str">
        <f t="shared" ref="AD1445" si="5157" xml:space="preserve">
IF(T1445&lt;&gt;"Preenchimento correto","",
IF(K1445="","",
IF(M1445="Não válido","",
K1445)))</f>
        <v/>
      </c>
    </row>
    <row r="1446" spans="1:30" ht="15" customHeight="1">
      <c r="A1446" s="226"/>
      <c r="B1446" s="216"/>
      <c r="C1446" s="217"/>
      <c r="D1446" s="218"/>
      <c r="E1446" s="219"/>
      <c r="F1446" s="220"/>
      <c r="G1446" s="221"/>
      <c r="H1446" s="35">
        <v>2</v>
      </c>
      <c r="I1446" s="172"/>
      <c r="J1446" s="36" t="str">
        <f xml:space="preserve">
IF(I1446="","",
VLOOKUP(I1446,'BD EMPRES'!$B$8:$C$507,2,FALSE))</f>
        <v/>
      </c>
      <c r="K1446" s="178"/>
      <c r="L1446" s="179"/>
      <c r="M1446" s="179"/>
      <c r="N1446" s="180"/>
      <c r="O1446" s="223"/>
      <c r="P1446" s="228"/>
      <c r="Q1446" s="230"/>
      <c r="R1446" s="232"/>
      <c r="S1446" s="234"/>
      <c r="T1446" s="236"/>
      <c r="U1446" s="23"/>
      <c r="V1446" s="122"/>
      <c r="W1446" s="118"/>
      <c r="X1446" s="118"/>
      <c r="Y1446" s="118"/>
      <c r="Z1446" s="118"/>
      <c r="AA1446" s="118"/>
      <c r="AB1446" s="118"/>
      <c r="AC1446" s="118"/>
      <c r="AD1446" s="132" t="str">
        <f t="shared" ref="AD1446" si="5158" xml:space="preserve">
IF(T1445&lt;&gt;"Preenchimento correto","",
IF(K1446="","",
IF(M1446="Não válido","",
K1446)))</f>
        <v/>
      </c>
    </row>
    <row r="1447" spans="1:30" ht="15" customHeight="1">
      <c r="A1447" s="226"/>
      <c r="B1447" s="216"/>
      <c r="C1447" s="217"/>
      <c r="D1447" s="218"/>
      <c r="E1447" s="219"/>
      <c r="F1447" s="220"/>
      <c r="G1447" s="221"/>
      <c r="H1447" s="35">
        <v>3</v>
      </c>
      <c r="I1447" s="172"/>
      <c r="J1447" s="36" t="str">
        <f xml:space="preserve">
IF(I1447="","",
VLOOKUP(I1447,'BD EMPRES'!$B$8:$C$507,2,FALSE))</f>
        <v/>
      </c>
      <c r="K1447" s="178"/>
      <c r="L1447" s="179"/>
      <c r="M1447" s="179"/>
      <c r="N1447" s="180"/>
      <c r="O1447" s="223"/>
      <c r="P1447" s="228"/>
      <c r="Q1447" s="230"/>
      <c r="R1447" s="232"/>
      <c r="S1447" s="234"/>
      <c r="T1447" s="236"/>
      <c r="U1447" s="23"/>
      <c r="V1447" s="122"/>
      <c r="W1447" s="118"/>
      <c r="X1447" s="118"/>
      <c r="Y1447" s="118"/>
      <c r="Z1447" s="118"/>
      <c r="AA1447" s="118"/>
      <c r="AB1447" s="118"/>
      <c r="AC1447" s="118"/>
      <c r="AD1447" s="132" t="str">
        <f t="shared" ref="AD1447" si="5159" xml:space="preserve">
IF(T1445&lt;&gt;"Preenchimento correto","",
IF(K1447="","",
IF(M1447="Não válido","",
K1447)))</f>
        <v/>
      </c>
    </row>
    <row r="1448" spans="1:30" ht="15" customHeight="1">
      <c r="A1448" s="226"/>
      <c r="B1448" s="216"/>
      <c r="C1448" s="217"/>
      <c r="D1448" s="218"/>
      <c r="E1448" s="219"/>
      <c r="F1448" s="220"/>
      <c r="G1448" s="221"/>
      <c r="H1448" s="35">
        <v>4</v>
      </c>
      <c r="I1448" s="172"/>
      <c r="J1448" s="36" t="str">
        <f xml:space="preserve">
IF(I1448="","",
VLOOKUP(I1448,'BD EMPRES'!$B$8:$C$507,2,FALSE))</f>
        <v/>
      </c>
      <c r="K1448" s="178"/>
      <c r="L1448" s="179"/>
      <c r="M1448" s="179"/>
      <c r="N1448" s="180"/>
      <c r="O1448" s="223"/>
      <c r="P1448" s="228"/>
      <c r="Q1448" s="230"/>
      <c r="R1448" s="232"/>
      <c r="S1448" s="234"/>
      <c r="T1448" s="236"/>
      <c r="U1448" s="23"/>
      <c r="V1448" s="122"/>
      <c r="W1448" s="118"/>
      <c r="X1448" s="118"/>
      <c r="Y1448" s="118"/>
      <c r="Z1448" s="118"/>
      <c r="AA1448" s="118"/>
      <c r="AB1448" s="118"/>
      <c r="AC1448" s="118"/>
      <c r="AD1448" s="132" t="str">
        <f t="shared" ref="AD1448" si="5160" xml:space="preserve">
IF(T1445&lt;&gt;"Preenchimento correto","",
IF(K1448="","",
IF(M1448="Não válido","",
K1448)))</f>
        <v/>
      </c>
    </row>
    <row r="1449" spans="1:30" ht="15" customHeight="1">
      <c r="A1449" s="227"/>
      <c r="B1449" s="216"/>
      <c r="C1449" s="217"/>
      <c r="D1449" s="218"/>
      <c r="E1449" s="219"/>
      <c r="F1449" s="220"/>
      <c r="G1449" s="221"/>
      <c r="H1449" s="49">
        <v>5</v>
      </c>
      <c r="I1449" s="172"/>
      <c r="J1449" s="50" t="str">
        <f xml:space="preserve">
IF(I1449="","",
VLOOKUP(I1449,'BD EMPRES'!$B$8:$C$507,2,FALSE))</f>
        <v/>
      </c>
      <c r="K1449" s="184"/>
      <c r="L1449" s="185"/>
      <c r="M1449" s="181"/>
      <c r="N1449" s="182"/>
      <c r="O1449" s="224"/>
      <c r="P1449" s="229"/>
      <c r="Q1449" s="231"/>
      <c r="R1449" s="233"/>
      <c r="S1449" s="235"/>
      <c r="T1449" s="236"/>
      <c r="U1449" s="23"/>
      <c r="V1449" s="133"/>
      <c r="W1449" s="134"/>
      <c r="X1449" s="134"/>
      <c r="Y1449" s="134"/>
      <c r="Z1449" s="134"/>
      <c r="AA1449" s="134"/>
      <c r="AB1449" s="134"/>
      <c r="AC1449" s="134"/>
      <c r="AD1449" s="135" t="str">
        <f t="shared" ref="AD1449" si="5161" xml:space="preserve">
IF(T1445&gt;"Preenchimento correto","",
IF(K1449="","",
IF(M1449="Não válido","",
K1449)))</f>
        <v/>
      </c>
    </row>
    <row r="1450" spans="1:30" ht="15" customHeight="1">
      <c r="A1450" s="237"/>
      <c r="B1450" s="216" t="str">
        <f>IF(OR('BD ITEM'!$Q300&lt;&gt;"Preenchimento correto"),"",'BD ITEM'!B300)</f>
        <v/>
      </c>
      <c r="C1450" s="217" t="str">
        <f>IF(OR('BD ITEM'!$Q300&lt;&gt;"Preenchimento correto"),"",'BD ITEM'!C300)</f>
        <v/>
      </c>
      <c r="D1450" s="218" t="str">
        <f>IF(OR('BD ITEM'!$Q300&lt;&gt;"Preenchimento correto"),"",'BD ITEM'!D300)</f>
        <v/>
      </c>
      <c r="E1450" s="219" t="str">
        <f>IF(OR('BD ITEM'!$Q300&lt;&gt;"Preenchimento correto"),"",'BD ITEM'!J300)</f>
        <v/>
      </c>
      <c r="F1450" s="220" t="str">
        <f>IF(OR('BD ITEM'!$Q300&lt;&gt;"Preenchimento correto"),"",'BD ITEM'!K300)</f>
        <v/>
      </c>
      <c r="G1450" s="221" t="str">
        <f>IF(OR('BD ITEM'!$Q300&lt;&gt;"Preenchimento correto"),"",'BD ITEM'!L300)</f>
        <v/>
      </c>
      <c r="H1450" s="39">
        <v>1</v>
      </c>
      <c r="I1450" s="173"/>
      <c r="J1450" s="34" t="str">
        <f xml:space="preserve">
IF(I1450="","",
VLOOKUP(I1450,'BD EMPRES'!$B$8:$C$507,2,FALSE))</f>
        <v/>
      </c>
      <c r="K1450" s="175"/>
      <c r="L1450" s="176"/>
      <c r="M1450" s="176"/>
      <c r="N1450" s="177"/>
      <c r="O1450" s="222"/>
      <c r="P1450" s="228" t="str">
        <f t="shared" ref="P1450" si="5162" xml:space="preserve">
IF(AND(K1450="",K1451="",K1452="",K1453="",K1454=""),"",
COUNTIFS(K1450:K1454,"&lt;&gt;""",M1450:M1454,"=Válido"))</f>
        <v/>
      </c>
      <c r="Q1450" s="230" t="str">
        <f t="shared" ref="Q1450" si="5163" xml:space="preserve">
IF(T1450&lt;&gt;"Preenchimento correto","",
IF(P1450=1,0,
IF(P1450=0,"",
IF(P1450="","",
ROUND(_xlfn.STDEV.S(AD1450:AD1454)/AVERAGE(AD1450:AD1454),4)))))</f>
        <v/>
      </c>
      <c r="R1450" s="232" t="str">
        <f t="shared" ref="R1450" si="5164" xml:space="preserve">
IF(T1450&lt;&gt;"Preenchimento correto","",
IF(P1450="","",
IF(P1450=0,"",
IF(O1450="","",
IF(O1450="Menor valor",MIN(AD1450:AD1454),
IF(AND(O1450="Tend. central",Q1450&lt;=0.25),ROUND(AVERAGE(AD1450:AD1454),2),
IF(AND(O1450="Tend. central",Q1450&gt;0.25),ROUND(MEDIAN(AD1450:AD1454),2))))))))</f>
        <v/>
      </c>
      <c r="S1450" s="234" t="str">
        <f t="shared" ref="S1450" si="5165" xml:space="preserve">
IF(T1450&lt;&gt;"Preenchimento correto","",
IF(O1450="","",
IF(P1450="","",
IF(P1450=0,"",
IF(OR(G1450="",R1450=""),"",
G1450*R1450)))))</f>
        <v/>
      </c>
      <c r="T1450" s="236" t="str">
        <f t="shared" ref="T1450" si="5166" xml:space="preserve">
IF(AND(A1450="",B1450="",I1450="",I1451="",I1452="",I1453="",I1454="",K1450="",K1451="",K1452="",K1453="",K1454="",L1450="",L1451="",L1452="",L1453="",L1454="",M1450="",M1451="",M1452="",M1453="",M1454="",O1450=""),"",
IF(A1450="","Preenchimento incompleto: falta informar o ID SEC - B01.01",
IF(AND(A1450&lt;&gt;"",B1450&lt;&gt;"",I1450="",I1451="",I1452="",I1453="",I1454="",K1450="",K1451="",K1452="",K1453="",K1454="",L1450="",L1451="",L1452="",L1453="",L1454="",M1450="",M1451="",M1452="",M1453="",M1454="",O1450=""),"Preenchimento incompleto: item sem nenhuma informação de empresa e preço e fonte de preço e validade do orçamento e modalidade de cálculo - B02.01",
IF(AND(B1450="",OR(I1450&lt;&gt;"",I1451&lt;&gt;"",I1452&lt;&gt;"",I1453&lt;&gt;"",I1454&lt;&gt;"",K1450&lt;&gt;"",K1451&lt;&gt;"",K1452&lt;&gt;"",K1453&lt;&gt;"",K1454&lt;&gt;"",L1450&lt;&gt;"",L1451&lt;&gt;"",L1452&lt;&gt;"",L1453&lt;&gt;"",L1454&lt;&gt;"",M1450&lt;&gt;"",M1451&lt;&gt;"",M1452&lt;&gt;"",M1453&lt;&gt;"",M1454&lt;&gt;"",O1450&lt;&gt;"")),"Erro: há empresa(s) e/ou preço(s) e/ou fonte(s) de preço e/ou validade(s) do orçamento e/ou modalidade de cálculo informados para item inexistente - B03.01",
IF(AND(I1450&lt;&gt;"",OR(K1450="",L1450="",M1450="",O1450="")),"Preenchimento incompleto: empresa sem preço e(ou) fonte de preço e(ou) validade do orçamento e(ou) modalidade de cálculo associados - B04.01",
IF(AND(I1451&lt;&gt;"",OR(K1451="",L1451="",M1451="",O1450="")),"Preenchimento incompleto: empresa sem preço e(ou) fonte de preço e(ou) validade do orçamento e(ou) modalidade de cálculo associados - B04.02",
IF(AND(I1452&lt;&gt;"",OR(K1452="",L1452="",M1452="",O1450="")),"Preenchimento incompleto: empresa sem preço e(ou) fonte de preço e(ou) validade do orçamento e(ou) modalidade de cálculo associados - B04.03",
IF(AND(I1453&lt;&gt;"",OR(K1453="",L1453="",M1453="",O1450="")),"Preenchimento incompleto: empresa sem preço e(ou) fonte de preço e(ou) validade do orçamento e(ou) modalidade de cálculo associados - B04.04",
IF(AND(I1454&lt;&gt;"",OR(K1454="",L1454="",M1454="",O1450="")),"Preenchimento incompleto: empresa sem preço e(ou) fonte de preço e(ou) validade do orçamento e(ou) modalidade de cálculo associados - B04.05",
IF(AND(K1450&lt;&gt;"",OR(I1450="",L1450="",M1450="",O1450="")),"Preenchimento incompleto: preço sem empresa e(ou) fonte do preço associados e(ou) validade do orçamento e(ou) modalidade de cálculo associados - B05.01",
IF(AND(K1451&lt;&gt;"",OR(I1451="",L1451="",M1451="",O1450="")),"Preenchimento incompleto: preço sem empresa e(ou) fonte do preço associados e(ou) validade do orçamento e(ou) modalidade de cálculo associados - B05.02",
IF(AND(K1452&lt;&gt;"",OR(I1452="",L1452="",M1452="",O1450="")),"Preenchimento incompleto: preço sem empresa e(ou) fonte do preço associados e(ou) validade do orçamento e(ou) modalidade de cálculo associados - B05.03",
IF(AND(K1453&lt;&gt;"",OR(I1453="",L1453="",M1453="",O1450="")),"Preenchimento incompleto: preço sem empresa e(ou) fonte do preço associados e(ou) validade do orçamento e(ou) modalidade de cálculo associados - B05.04",
IF(AND(K1454&lt;&gt;"",OR(I1454="",L1454="",M1454="",O1450="")),"Preenchimento incompleto: preço sem empresa e(ou) fonte do preço associados e(ou) validade do orçamento e(ou) modalidade de cálculo associados - B05.05",
IF(AND(L1450&lt;&gt;"",OR(K1450="",I1450="",M1450="",O1450="")),"Preenchimento incompleto: fonte do preço sem empresa e(ou) preço associados e(ou) validade do orçamento e(ou) modalidade de cálculo associados - B06.01",
IF(AND(L1451&lt;&gt;"",OR(K1451="",I1451="",M1451="",O1450="")),"Preenchimento incompleto: fonte do preço sem empresa e(ou) preço associados e(ou) validade do orçamento e(ou) modalidade de cálculo associados - B06.02",
IF(AND(L1452&lt;&gt;"",OR(K1452="",I1452="",M1452="",O1450="")),"Preenchimento incompleto: fonte do preço sem empresa e(ou) preço associados e(ou) validade do orçamento e(ou) modalidade de cálculo associados - B06.03",
IF(AND(L1453&lt;&gt;"",OR(K1453="",I1453="",M1453="",O1450="")),"Preenchimento incompleto: fonte do preço sem empresa e(ou) preço associados e(ou) validade do orçamento e(ou) modalidade de cálculo associados - B06.04",
IF(AND(L1454&lt;&gt;"",OR(K1454="",I1454="",M1454="",O1450="")),"Preenchimento incompleto: fonte do preço sem empresa e(ou) preço associados e(ou) validade do orçamento e(ou) modalidade de cálculo associados - B06.05",
IF(AND(M1450&lt;&gt;"",OR(K1450="",I1450="",L1450="",O1450="")),"Preenchimento incompleto: validade do orçamento sem empresa e(ou) preço associados e(ou) fonte do preço e(ou) modalidade de cálculo associados - B07.01",
IF(AND(M1451&lt;&gt;"",OR(K1451="",I1451="",L1451="",O1450="")),"Preenchimento incompleto: validade do orçamento sem empresa e(ou) preço associados e(ou) fonte do preço e(ou) modalidade de cálculo associados - B07.02",
IF(AND(M1452&lt;&gt;"",OR(K1452="",I1452="",L1452="",O1450="")),"Preenchimento incompleto: validade do orçamento sem empresa e(ou) preço associados e(ou) fonte do preço e(ou) modalidade de cálculo associados - B07.03",
IF(AND(M1453&lt;&gt;"",OR(K1453="",I1453="",L1453="",O1450="")),"Preenchimento incompleto: validade do orçamento sem empresa e(ou) preço associados e(ou) fonte do preço e(ou) modalidade de cálculo associados - B07.04",
IF(AND(M1454&lt;&gt;"",OR(K1454="",I1454="",L1454="",O1450="")),"Preenchimento incompleto: validade do orçamento sem empresa e(ou) preço associados e(ou) fonte do preço e(ou) modalidade de cálculo associados - B07.05",
IF(O1450="","Preenchimento incompleto: modalidade de cálculo não informada - B08.01",
IF(V1450="Erro: há repetição de empresa de mídia especializada para o item sendo precificado - B09.01a05","Erro: há repetição de empresa de mídia especializada para o item sendo precificado - B09.01a05",
IF(W1450="Erro: há repetição de empresa de orçamento de empresa para o item sendo precificado - B10.01a05","Erro: há repetição de empresa de orçamento de empresa para o item sendo precificado - B10.01a05",
IF(X1450="Erro: a fonte de preços informada é incompatível com compras governamentais - B11.01a05","Erro: a fonte de preços informada é incompatível com compras governamentais - B11.01a05",
IF(Y1450="Erro: a fonte de preços informada é incompatível com compras governamentais - B12.01a05","Erro: a fonte de preços informada é incompatível com compras governamentais - B12.01a05",
IF(Z1450="Erro: há linhas sendo puladas - B13.01a04","Erro: há linhas sendo puladas - B13.01a04",
IF(AA1450="Erro: há linhas sendo puladas - B14.01a05","Erro: há linhas sendo puladas - B14.01a05",
IF(AB1450="Erro: há linhas sendo puladas - B15.01a05","Erro: há linhas sendo puladas - B15.01a05",
IF(AC1450="Erro: há linhas sendo puladas - B16.01a05","Erro: há linhas sendo puladas - B16.01a05",
IF(AND(P1450&lt;&gt;"",P1450=0),"Preenchimento incompleto: número de propostas válidas igual a zero - B17.01",
"Preenchimento correto"))))))))))))))))))))))))))))))))))</f>
        <v/>
      </c>
      <c r="U1450" s="23"/>
      <c r="V1450" s="121" t="str">
        <f t="shared" ref="V1450" si="5167" xml:space="preserve">
IF(COUNTIFS(I1450:I1454,I1450,L1450:L1454,"=Mídia especializada")&gt;1,"Erro: há repetição de empresa de mídia especializada para o item sendo precificado - B09.01a05",
IF(COUNTIFS(I1450:I1454,I1451,L1450:L1454,"=Mídia especializada")&gt;1,"Erro: há repetição de empresa de mídia especializada para o item sendo precificado - B09.01a05",
IF(COUNTIFS(I1450:I1454,I1452,L1450:L1454,"=Mídia especializada")&gt;1,"Erro: há repetição de empresa de mídia especializada para o item sendo precificado - B09.01a05",
IF(COUNTIFS(I1450:I1454,I1453,L1450:L1454,"=Mídia especializada")&gt;1,"Erro: há repetição de empresa de mídia especializada para o item sendo precificado - B09.01a05",
IF(COUNTIFS(I1450:I1454,I1454,L1450:L1454,"=Mídia especializada")&gt;1,"Erro: há repetição de empresa de mídia especializada para o item sendo precificado - B09.01a05",
"***")))))</f>
        <v>***</v>
      </c>
      <c r="W1450" s="119" t="str">
        <f t="shared" ref="W1450" si="5168" xml:space="preserve">
IF(COUNTIFS(I1450:I1454,I1450,L1450:L1454,"=Orçamento de empresa")&gt;1,"Erro: há repetição de empresa de orçamento de empresa para o item sendo precificado - B10.01a05",
IF(COUNTIFS(I1450:I1454,I1451,L1450:L1454,"=Orçamento de empresa")&gt;1,"Erro: há repetição de empresa de orçamento de empresa para o item sendo precificado - B10.01a05",
IF(COUNTIFS(I1450:I1454,I1452,L1450:L1454,"=Orçamento de empresa")&gt;1,"Erro: há repetição de empresa de orçamento de empresa para o item sendo precificado - B10.01a05",
IF(COUNTIFS(I1450:I1454,I1453,L1450:L1454,"=Orçamento de empresa")&gt;1,"Erro: há repetição de empresa de orçamento de empresa para o item sendo precificado - B10.01a05",
IF(COUNTIFS(I1450:I1454,I1454,L1450:L1454,"=Orçamento de empresa")&gt;1,"Erro: há repetição de empresa de orçamento de empresa para o item sendo precificado - B10.01a05",
"***")))))</f>
        <v>***</v>
      </c>
      <c r="X1450" s="119" t="str">
        <f t="shared" ref="X1450" si="5169" xml:space="preserve">
IF(AND(I1450="Compras governamentais",K1450&lt;&gt;"",L1450="Orçamento de empresa"),"Erro: a fonte de preços informada é incompatível com compras governamentais - B11.01a05",
IF(AND(I1451="Compras governamentais",K1451&lt;&gt;"",L1451="Orçamento de empresa"),"Erro: a fonte de preços informada é incompatível com compras governamentais - B11.01a05",
IF(AND(I1452="Compras governamentais",K1452&lt;&gt;"",L1452="Orçamento de empresa"),"Erro: a fonte de preços informada é incompatível com compras governamentais - B11.01a05",
IF(AND(I1453="Compras governamentais",K1453&lt;&gt;"",L1453="Orçamento de empresa"),"Erro: a fonte de preços informada é incompatível com compras governamentais - B11.01a05",
IF(AND(I1454="Compras governamentais",K1454&lt;&gt;"",L1454="Orçamento de empresa"),"Erro: a fonte de preços informada é incompatível com compras governamentais - B11.01a05",
"***")))))</f>
        <v>***</v>
      </c>
      <c r="Y1450" s="119" t="str">
        <f t="shared" ref="Y1450" si="5170" xml:space="preserve">
IF(AND(I1450="Compras governamentais",K1450&lt;&gt;"",L1450="Mídia especializada"),"Erro: a fonte de preços informada é incompatível com compras governamentais - B12.01a05",
IF(AND(I1451="Compras governamentais",K1451&lt;&gt;"",L1451="Mídia especializada"),"Erro: a fonte de preços informada é incompatível com compras governamentais - B12.01a05",
IF(AND(I1452="Compras governamentais",K1452&lt;&gt;"",L1452="Mídia especializada"),"Erro: a fonte de preços informada é incompatível com compras governamentais - B12.01a05",
IF(AND(I1453="Compras governamentais",K1453&lt;&gt;"",L1453="Mídia especializada"),"Erro: a fonte de preços informada é incompatível com compras governamentais - B12.01a05",
IF(AND(I1454="Compras governamentais",K1454&lt;&gt;"",L1454="Mídia especializada"),"Erro: a fonte de preços informada é incompatível com compras governamentais - B12.01a05",
"***")))))</f>
        <v>***</v>
      </c>
      <c r="Z1450" s="119" t="str">
        <f t="shared" ref="Z1450" si="5171" xml:space="preserve">
IF(AND(I1451&lt;&gt;"",OR(I1450="")),"Erro: há linhas sendo puladas - B13.01a04",
IF(AND(I1452&lt;&gt;"",OR(I1450="",I1451="")),"Erro: há linhas sendo puladas - B13.01a04",
IF(AND(I1453&lt;&gt;"",OR(I1450="",I1451="",I1452="")),"Erro: há linhas sendo puladas - B13.01a04",
IF(AND(I1454&lt;&gt;"",OR(I1450="",I1451="",I1452="",I1453="")),"Erro: há linhas sendo puladas - B13.01a04",
"***"))))</f>
        <v>***</v>
      </c>
      <c r="AA1450" s="119" t="str">
        <f t="shared" ref="AA1450" si="5172" xml:space="preserve">
IF(AND(K1451&lt;&gt;"",OR(K1450="")),"Erro: há linhas sendo puladas - B14.01a05",
IF(AND(K1452&lt;&gt;"",OR(K1450="",K1451="")),"Erro: há linhas sendo puladas - B14.01a05",
IF(AND(K1453&lt;&gt;"",OR(K1450="",K1451="",K1452="")),"Erro: há linhas sendo puladas - B14.01a05",
IF(AND(K1454&lt;&gt;"",OR(K1450="",K1451="",K1452="",K1453="")),"Erro: há linhas sendo puladas - B14.01a05",
"***"))))</f>
        <v>***</v>
      </c>
      <c r="AB1450" s="119" t="str">
        <f t="shared" ref="AB1450" si="5173" xml:space="preserve">
IF(AND(L1451&lt;&gt;"",OR(L1450="")),"Erro: há linhas sendo puladas - B15.01a05",
IF(AND(L1452&lt;&gt;"",OR(L1450="",L1451="")),"Erro: há linhas sendo puladas - B15.01a05",
IF(AND(L1453&lt;&gt;"",OR(L1450="",L1451="",L1452="")),"Erro: há linhas sendo puladas - B15.01a05",
IF(AND(L1454&lt;&gt;"",OR(L1450="",L1451="",L1452="",L1453="")),"Erro: há linhas sendo puladas - B15.01a05",
"***"))))</f>
        <v>***</v>
      </c>
      <c r="AC1450" s="119" t="str">
        <f t="shared" ref="AC1450" si="5174" xml:space="preserve">
IF(AND(M1451&lt;&gt;"",OR(M1450="")),"Erro: há linhas sendo puladas - B16.01a05",
IF(AND(M1452&lt;&gt;"",OR(M1450="",M1451="")),"Erro: há linhas sendo puladas - B16.01a05",
IF(AND(M1453&lt;&gt;"",OR(M1450="",M1451="",M1452="")),"Erro: há linhas sendo puladas - B16.01a05",
IF(AND(M1454&lt;&gt;"",OR(M1450="",M1451="",M1452="",M1453="")),"Erro: há linhas sendo puladas - B16.01a05",
"***"))))</f>
        <v>***</v>
      </c>
      <c r="AD1450" s="131" t="str">
        <f t="shared" ref="AD1450" si="5175" xml:space="preserve">
IF(T1450&lt;&gt;"Preenchimento correto","",
IF(K1450="","",
IF(M1450="Não válido","",
K1450)))</f>
        <v/>
      </c>
    </row>
    <row r="1451" spans="1:30" ht="15" customHeight="1">
      <c r="A1451" s="226"/>
      <c r="B1451" s="216"/>
      <c r="C1451" s="217"/>
      <c r="D1451" s="218"/>
      <c r="E1451" s="219"/>
      <c r="F1451" s="220"/>
      <c r="G1451" s="221"/>
      <c r="H1451" s="35">
        <v>2</v>
      </c>
      <c r="I1451" s="172"/>
      <c r="J1451" s="36" t="str">
        <f xml:space="preserve">
IF(I1451="","",
VLOOKUP(I1451,'BD EMPRES'!$B$8:$C$507,2,FALSE))</f>
        <v/>
      </c>
      <c r="K1451" s="178"/>
      <c r="L1451" s="179"/>
      <c r="M1451" s="179"/>
      <c r="N1451" s="180"/>
      <c r="O1451" s="223"/>
      <c r="P1451" s="228"/>
      <c r="Q1451" s="230"/>
      <c r="R1451" s="232"/>
      <c r="S1451" s="234"/>
      <c r="T1451" s="236"/>
      <c r="U1451" s="23"/>
      <c r="V1451" s="122"/>
      <c r="W1451" s="118"/>
      <c r="X1451" s="118"/>
      <c r="Y1451" s="118"/>
      <c r="Z1451" s="118"/>
      <c r="AA1451" s="118"/>
      <c r="AB1451" s="118"/>
      <c r="AC1451" s="118"/>
      <c r="AD1451" s="132" t="str">
        <f t="shared" ref="AD1451" si="5176" xml:space="preserve">
IF(T1450&lt;&gt;"Preenchimento correto","",
IF(K1451="","",
IF(M1451="Não válido","",
K1451)))</f>
        <v/>
      </c>
    </row>
    <row r="1452" spans="1:30" ht="15" customHeight="1">
      <c r="A1452" s="226"/>
      <c r="B1452" s="216"/>
      <c r="C1452" s="217"/>
      <c r="D1452" s="218"/>
      <c r="E1452" s="219"/>
      <c r="F1452" s="220"/>
      <c r="G1452" s="221"/>
      <c r="H1452" s="35">
        <v>3</v>
      </c>
      <c r="I1452" s="172"/>
      <c r="J1452" s="36" t="str">
        <f xml:space="preserve">
IF(I1452="","",
VLOOKUP(I1452,'BD EMPRES'!$B$8:$C$507,2,FALSE))</f>
        <v/>
      </c>
      <c r="K1452" s="178"/>
      <c r="L1452" s="179"/>
      <c r="M1452" s="179"/>
      <c r="N1452" s="180"/>
      <c r="O1452" s="223"/>
      <c r="P1452" s="228"/>
      <c r="Q1452" s="230"/>
      <c r="R1452" s="232"/>
      <c r="S1452" s="234"/>
      <c r="T1452" s="236"/>
      <c r="U1452" s="23"/>
      <c r="V1452" s="122"/>
      <c r="W1452" s="118"/>
      <c r="X1452" s="118"/>
      <c r="Y1452" s="118"/>
      <c r="Z1452" s="118"/>
      <c r="AA1452" s="118"/>
      <c r="AB1452" s="118"/>
      <c r="AC1452" s="118"/>
      <c r="AD1452" s="132" t="str">
        <f t="shared" ref="AD1452" si="5177" xml:space="preserve">
IF(T1450&lt;&gt;"Preenchimento correto","",
IF(K1452="","",
IF(M1452="Não válido","",
K1452)))</f>
        <v/>
      </c>
    </row>
    <row r="1453" spans="1:30" ht="15" customHeight="1">
      <c r="A1453" s="226"/>
      <c r="B1453" s="216"/>
      <c r="C1453" s="217"/>
      <c r="D1453" s="218"/>
      <c r="E1453" s="219"/>
      <c r="F1453" s="220"/>
      <c r="G1453" s="221"/>
      <c r="H1453" s="35">
        <v>4</v>
      </c>
      <c r="I1453" s="172"/>
      <c r="J1453" s="36" t="str">
        <f xml:space="preserve">
IF(I1453="","",
VLOOKUP(I1453,'BD EMPRES'!$B$8:$C$507,2,FALSE))</f>
        <v/>
      </c>
      <c r="K1453" s="178"/>
      <c r="L1453" s="179"/>
      <c r="M1453" s="179"/>
      <c r="N1453" s="180"/>
      <c r="O1453" s="223"/>
      <c r="P1453" s="228"/>
      <c r="Q1453" s="230"/>
      <c r="R1453" s="232"/>
      <c r="S1453" s="234"/>
      <c r="T1453" s="236"/>
      <c r="U1453" s="23"/>
      <c r="V1453" s="122"/>
      <c r="W1453" s="118"/>
      <c r="X1453" s="118"/>
      <c r="Y1453" s="118"/>
      <c r="Z1453" s="118"/>
      <c r="AA1453" s="118"/>
      <c r="AB1453" s="118"/>
      <c r="AC1453" s="118"/>
      <c r="AD1453" s="132" t="str">
        <f t="shared" ref="AD1453" si="5178" xml:space="preserve">
IF(T1450&lt;&gt;"Preenchimento correto","",
IF(K1453="","",
IF(M1453="Não válido","",
K1453)))</f>
        <v/>
      </c>
    </row>
    <row r="1454" spans="1:30" ht="15" customHeight="1">
      <c r="A1454" s="227"/>
      <c r="B1454" s="216"/>
      <c r="C1454" s="217"/>
      <c r="D1454" s="218"/>
      <c r="E1454" s="219"/>
      <c r="F1454" s="220"/>
      <c r="G1454" s="221"/>
      <c r="H1454" s="49">
        <v>5</v>
      </c>
      <c r="I1454" s="172"/>
      <c r="J1454" s="50" t="str">
        <f xml:space="preserve">
IF(I1454="","",
VLOOKUP(I1454,'BD EMPRES'!$B$8:$C$507,2,FALSE))</f>
        <v/>
      </c>
      <c r="K1454" s="184"/>
      <c r="L1454" s="185"/>
      <c r="M1454" s="181"/>
      <c r="N1454" s="182"/>
      <c r="O1454" s="224"/>
      <c r="P1454" s="229"/>
      <c r="Q1454" s="231"/>
      <c r="R1454" s="233"/>
      <c r="S1454" s="235"/>
      <c r="T1454" s="236"/>
      <c r="U1454" s="23"/>
      <c r="V1454" s="133"/>
      <c r="W1454" s="134"/>
      <c r="X1454" s="134"/>
      <c r="Y1454" s="134"/>
      <c r="Z1454" s="134"/>
      <c r="AA1454" s="134"/>
      <c r="AB1454" s="134"/>
      <c r="AC1454" s="134"/>
      <c r="AD1454" s="135" t="str">
        <f t="shared" ref="AD1454" si="5179" xml:space="preserve">
IF(T1450&gt;"Preenchimento correto","",
IF(K1454="","",
IF(M1454="Não válido","",
K1454)))</f>
        <v/>
      </c>
    </row>
    <row r="1455" spans="1:30" ht="15" customHeight="1">
      <c r="A1455" s="237"/>
      <c r="B1455" s="216" t="str">
        <f>IF(OR('BD ITEM'!$Q301&lt;&gt;"Preenchimento correto"),"",'BD ITEM'!B301)</f>
        <v/>
      </c>
      <c r="C1455" s="217" t="str">
        <f>IF(OR('BD ITEM'!$Q301&lt;&gt;"Preenchimento correto"),"",'BD ITEM'!C301)</f>
        <v/>
      </c>
      <c r="D1455" s="218" t="str">
        <f>IF(OR('BD ITEM'!$Q301&lt;&gt;"Preenchimento correto"),"",'BD ITEM'!D301)</f>
        <v/>
      </c>
      <c r="E1455" s="219" t="str">
        <f>IF(OR('BD ITEM'!$Q301&lt;&gt;"Preenchimento correto"),"",'BD ITEM'!J301)</f>
        <v/>
      </c>
      <c r="F1455" s="220" t="str">
        <f>IF(OR('BD ITEM'!$Q301&lt;&gt;"Preenchimento correto"),"",'BD ITEM'!K301)</f>
        <v/>
      </c>
      <c r="G1455" s="221" t="str">
        <f>IF(OR('BD ITEM'!$Q301&lt;&gt;"Preenchimento correto"),"",'BD ITEM'!L301)</f>
        <v/>
      </c>
      <c r="H1455" s="39">
        <v>1</v>
      </c>
      <c r="I1455" s="173"/>
      <c r="J1455" s="34" t="str">
        <f xml:space="preserve">
IF(I1455="","",
VLOOKUP(I1455,'BD EMPRES'!$B$8:$C$507,2,FALSE))</f>
        <v/>
      </c>
      <c r="K1455" s="175"/>
      <c r="L1455" s="176"/>
      <c r="M1455" s="176"/>
      <c r="N1455" s="177"/>
      <c r="O1455" s="222"/>
      <c r="P1455" s="228" t="str">
        <f t="shared" ref="P1455" si="5180" xml:space="preserve">
IF(AND(K1455="",K1456="",K1457="",K1458="",K1459=""),"",
COUNTIFS(K1455:K1459,"&lt;&gt;""",M1455:M1459,"=Válido"))</f>
        <v/>
      </c>
      <c r="Q1455" s="230" t="str">
        <f t="shared" ref="Q1455" si="5181" xml:space="preserve">
IF(T1455&lt;&gt;"Preenchimento correto","",
IF(P1455=1,0,
IF(P1455=0,"",
IF(P1455="","",
ROUND(_xlfn.STDEV.S(AD1455:AD1459)/AVERAGE(AD1455:AD1459),4)))))</f>
        <v/>
      </c>
      <c r="R1455" s="232" t="str">
        <f t="shared" ref="R1455" si="5182" xml:space="preserve">
IF(T1455&lt;&gt;"Preenchimento correto","",
IF(P1455="","",
IF(P1455=0,"",
IF(O1455="","",
IF(O1455="Menor valor",MIN(AD1455:AD1459),
IF(AND(O1455="Tend. central",Q1455&lt;=0.25),ROUND(AVERAGE(AD1455:AD1459),2),
IF(AND(O1455="Tend. central",Q1455&gt;0.25),ROUND(MEDIAN(AD1455:AD1459),2))))))))</f>
        <v/>
      </c>
      <c r="S1455" s="234" t="str">
        <f t="shared" ref="S1455" si="5183" xml:space="preserve">
IF(T1455&lt;&gt;"Preenchimento correto","",
IF(O1455="","",
IF(P1455="","",
IF(P1455=0,"",
IF(OR(G1455="",R1455=""),"",
G1455*R1455)))))</f>
        <v/>
      </c>
      <c r="T1455" s="236" t="str">
        <f t="shared" ref="T1455" si="5184" xml:space="preserve">
IF(AND(A1455="",B1455="",I1455="",I1456="",I1457="",I1458="",I1459="",K1455="",K1456="",K1457="",K1458="",K1459="",L1455="",L1456="",L1457="",L1458="",L1459="",M1455="",M1456="",M1457="",M1458="",M1459="",O1455=""),"",
IF(A1455="","Preenchimento incompleto: falta informar o ID SEC - B01.01",
IF(AND(A1455&lt;&gt;"",B1455&lt;&gt;"",I1455="",I1456="",I1457="",I1458="",I1459="",K1455="",K1456="",K1457="",K1458="",K1459="",L1455="",L1456="",L1457="",L1458="",L1459="",M1455="",M1456="",M1457="",M1458="",M1459="",O1455=""),"Preenchimento incompleto: item sem nenhuma informação de empresa e preço e fonte de preço e validade do orçamento e modalidade de cálculo - B02.01",
IF(AND(B1455="",OR(I1455&lt;&gt;"",I1456&lt;&gt;"",I1457&lt;&gt;"",I1458&lt;&gt;"",I1459&lt;&gt;"",K1455&lt;&gt;"",K1456&lt;&gt;"",K1457&lt;&gt;"",K1458&lt;&gt;"",K1459&lt;&gt;"",L1455&lt;&gt;"",L1456&lt;&gt;"",L1457&lt;&gt;"",L1458&lt;&gt;"",L1459&lt;&gt;"",M1455&lt;&gt;"",M1456&lt;&gt;"",M1457&lt;&gt;"",M1458&lt;&gt;"",M1459&lt;&gt;"",O1455&lt;&gt;"")),"Erro: há empresa(s) e/ou preço(s) e/ou fonte(s) de preço e/ou validade(s) do orçamento e/ou modalidade de cálculo informados para item inexistente - B03.01",
IF(AND(I1455&lt;&gt;"",OR(K1455="",L1455="",M1455="",O1455="")),"Preenchimento incompleto: empresa sem preço e(ou) fonte de preço e(ou) validade do orçamento e(ou) modalidade de cálculo associados - B04.01",
IF(AND(I1456&lt;&gt;"",OR(K1456="",L1456="",M1456="",O1455="")),"Preenchimento incompleto: empresa sem preço e(ou) fonte de preço e(ou) validade do orçamento e(ou) modalidade de cálculo associados - B04.02",
IF(AND(I1457&lt;&gt;"",OR(K1457="",L1457="",M1457="",O1455="")),"Preenchimento incompleto: empresa sem preço e(ou) fonte de preço e(ou) validade do orçamento e(ou) modalidade de cálculo associados - B04.03",
IF(AND(I1458&lt;&gt;"",OR(K1458="",L1458="",M1458="",O1455="")),"Preenchimento incompleto: empresa sem preço e(ou) fonte de preço e(ou) validade do orçamento e(ou) modalidade de cálculo associados - B04.04",
IF(AND(I1459&lt;&gt;"",OR(K1459="",L1459="",M1459="",O1455="")),"Preenchimento incompleto: empresa sem preço e(ou) fonte de preço e(ou) validade do orçamento e(ou) modalidade de cálculo associados - B04.05",
IF(AND(K1455&lt;&gt;"",OR(I1455="",L1455="",M1455="",O1455="")),"Preenchimento incompleto: preço sem empresa e(ou) fonte do preço associados e(ou) validade do orçamento e(ou) modalidade de cálculo associados - B05.01",
IF(AND(K1456&lt;&gt;"",OR(I1456="",L1456="",M1456="",O1455="")),"Preenchimento incompleto: preço sem empresa e(ou) fonte do preço associados e(ou) validade do orçamento e(ou) modalidade de cálculo associados - B05.02",
IF(AND(K1457&lt;&gt;"",OR(I1457="",L1457="",M1457="",O1455="")),"Preenchimento incompleto: preço sem empresa e(ou) fonte do preço associados e(ou) validade do orçamento e(ou) modalidade de cálculo associados - B05.03",
IF(AND(K1458&lt;&gt;"",OR(I1458="",L1458="",M1458="",O1455="")),"Preenchimento incompleto: preço sem empresa e(ou) fonte do preço associados e(ou) validade do orçamento e(ou) modalidade de cálculo associados - B05.04",
IF(AND(K1459&lt;&gt;"",OR(I1459="",L1459="",M1459="",O1455="")),"Preenchimento incompleto: preço sem empresa e(ou) fonte do preço associados e(ou) validade do orçamento e(ou) modalidade de cálculo associados - B05.05",
IF(AND(L1455&lt;&gt;"",OR(K1455="",I1455="",M1455="",O1455="")),"Preenchimento incompleto: fonte do preço sem empresa e(ou) preço associados e(ou) validade do orçamento e(ou) modalidade de cálculo associados - B06.01",
IF(AND(L1456&lt;&gt;"",OR(K1456="",I1456="",M1456="",O1455="")),"Preenchimento incompleto: fonte do preço sem empresa e(ou) preço associados e(ou) validade do orçamento e(ou) modalidade de cálculo associados - B06.02",
IF(AND(L1457&lt;&gt;"",OR(K1457="",I1457="",M1457="",O1455="")),"Preenchimento incompleto: fonte do preço sem empresa e(ou) preço associados e(ou) validade do orçamento e(ou) modalidade de cálculo associados - B06.03",
IF(AND(L1458&lt;&gt;"",OR(K1458="",I1458="",M1458="",O1455="")),"Preenchimento incompleto: fonte do preço sem empresa e(ou) preço associados e(ou) validade do orçamento e(ou) modalidade de cálculo associados - B06.04",
IF(AND(L1459&lt;&gt;"",OR(K1459="",I1459="",M1459="",O1455="")),"Preenchimento incompleto: fonte do preço sem empresa e(ou) preço associados e(ou) validade do orçamento e(ou) modalidade de cálculo associados - B06.05",
IF(AND(M1455&lt;&gt;"",OR(K1455="",I1455="",L1455="",O1455="")),"Preenchimento incompleto: validade do orçamento sem empresa e(ou) preço associados e(ou) fonte do preço e(ou) modalidade de cálculo associados - B07.01",
IF(AND(M1456&lt;&gt;"",OR(K1456="",I1456="",L1456="",O1455="")),"Preenchimento incompleto: validade do orçamento sem empresa e(ou) preço associados e(ou) fonte do preço e(ou) modalidade de cálculo associados - B07.02",
IF(AND(M1457&lt;&gt;"",OR(K1457="",I1457="",L1457="",O1455="")),"Preenchimento incompleto: validade do orçamento sem empresa e(ou) preço associados e(ou) fonte do preço e(ou) modalidade de cálculo associados - B07.03",
IF(AND(M1458&lt;&gt;"",OR(K1458="",I1458="",L1458="",O1455="")),"Preenchimento incompleto: validade do orçamento sem empresa e(ou) preço associados e(ou) fonte do preço e(ou) modalidade de cálculo associados - B07.04",
IF(AND(M1459&lt;&gt;"",OR(K1459="",I1459="",L1459="",O1455="")),"Preenchimento incompleto: validade do orçamento sem empresa e(ou) preço associados e(ou) fonte do preço e(ou) modalidade de cálculo associados - B07.05",
IF(O1455="","Preenchimento incompleto: modalidade de cálculo não informada - B08.01",
IF(V1455="Erro: há repetição de empresa de mídia especializada para o item sendo precificado - B09.01a05","Erro: há repetição de empresa de mídia especializada para o item sendo precificado - B09.01a05",
IF(W1455="Erro: há repetição de empresa de orçamento de empresa para o item sendo precificado - B10.01a05","Erro: há repetição de empresa de orçamento de empresa para o item sendo precificado - B10.01a05",
IF(X1455="Erro: a fonte de preços informada é incompatível com compras governamentais - B11.01a05","Erro: a fonte de preços informada é incompatível com compras governamentais - B11.01a05",
IF(Y1455="Erro: a fonte de preços informada é incompatível com compras governamentais - B12.01a05","Erro: a fonte de preços informada é incompatível com compras governamentais - B12.01a05",
IF(Z1455="Erro: há linhas sendo puladas - B13.01a04","Erro: há linhas sendo puladas - B13.01a04",
IF(AA1455="Erro: há linhas sendo puladas - B14.01a05","Erro: há linhas sendo puladas - B14.01a05",
IF(AB1455="Erro: há linhas sendo puladas - B15.01a05","Erro: há linhas sendo puladas - B15.01a05",
IF(AC1455="Erro: há linhas sendo puladas - B16.01a05","Erro: há linhas sendo puladas - B16.01a05",
IF(AND(P1455&lt;&gt;"",P1455=0),"Preenchimento incompleto: número de propostas válidas igual a zero - B17.01",
"Preenchimento correto"))))))))))))))))))))))))))))))))))</f>
        <v/>
      </c>
      <c r="U1455" s="23"/>
      <c r="V1455" s="121" t="str">
        <f t="shared" ref="V1455" si="5185" xml:space="preserve">
IF(COUNTIFS(I1455:I1459,I1455,L1455:L1459,"=Mídia especializada")&gt;1,"Erro: há repetição de empresa de mídia especializada para o item sendo precificado - B09.01a05",
IF(COUNTIFS(I1455:I1459,I1456,L1455:L1459,"=Mídia especializada")&gt;1,"Erro: há repetição de empresa de mídia especializada para o item sendo precificado - B09.01a05",
IF(COUNTIFS(I1455:I1459,I1457,L1455:L1459,"=Mídia especializada")&gt;1,"Erro: há repetição de empresa de mídia especializada para o item sendo precificado - B09.01a05",
IF(COUNTIFS(I1455:I1459,I1458,L1455:L1459,"=Mídia especializada")&gt;1,"Erro: há repetição de empresa de mídia especializada para o item sendo precificado - B09.01a05",
IF(COUNTIFS(I1455:I1459,I1459,L1455:L1459,"=Mídia especializada")&gt;1,"Erro: há repetição de empresa de mídia especializada para o item sendo precificado - B09.01a05",
"***")))))</f>
        <v>***</v>
      </c>
      <c r="W1455" s="119" t="str">
        <f t="shared" ref="W1455" si="5186" xml:space="preserve">
IF(COUNTIFS(I1455:I1459,I1455,L1455:L1459,"=Orçamento de empresa")&gt;1,"Erro: há repetição de empresa de orçamento de empresa para o item sendo precificado - B10.01a05",
IF(COUNTIFS(I1455:I1459,I1456,L1455:L1459,"=Orçamento de empresa")&gt;1,"Erro: há repetição de empresa de orçamento de empresa para o item sendo precificado - B10.01a05",
IF(COUNTIFS(I1455:I1459,I1457,L1455:L1459,"=Orçamento de empresa")&gt;1,"Erro: há repetição de empresa de orçamento de empresa para o item sendo precificado - B10.01a05",
IF(COUNTIFS(I1455:I1459,I1458,L1455:L1459,"=Orçamento de empresa")&gt;1,"Erro: há repetição de empresa de orçamento de empresa para o item sendo precificado - B10.01a05",
IF(COUNTIFS(I1455:I1459,I1459,L1455:L1459,"=Orçamento de empresa")&gt;1,"Erro: há repetição de empresa de orçamento de empresa para o item sendo precificado - B10.01a05",
"***")))))</f>
        <v>***</v>
      </c>
      <c r="X1455" s="119" t="str">
        <f t="shared" ref="X1455" si="5187" xml:space="preserve">
IF(AND(I1455="Compras governamentais",K1455&lt;&gt;"",L1455="Orçamento de empresa"),"Erro: a fonte de preços informada é incompatível com compras governamentais - B11.01a05",
IF(AND(I1456="Compras governamentais",K1456&lt;&gt;"",L1456="Orçamento de empresa"),"Erro: a fonte de preços informada é incompatível com compras governamentais - B11.01a05",
IF(AND(I1457="Compras governamentais",K1457&lt;&gt;"",L1457="Orçamento de empresa"),"Erro: a fonte de preços informada é incompatível com compras governamentais - B11.01a05",
IF(AND(I1458="Compras governamentais",K1458&lt;&gt;"",L1458="Orçamento de empresa"),"Erro: a fonte de preços informada é incompatível com compras governamentais - B11.01a05",
IF(AND(I1459="Compras governamentais",K1459&lt;&gt;"",L1459="Orçamento de empresa"),"Erro: a fonte de preços informada é incompatível com compras governamentais - B11.01a05",
"***")))))</f>
        <v>***</v>
      </c>
      <c r="Y1455" s="119" t="str">
        <f t="shared" ref="Y1455" si="5188" xml:space="preserve">
IF(AND(I1455="Compras governamentais",K1455&lt;&gt;"",L1455="Mídia especializada"),"Erro: a fonte de preços informada é incompatível com compras governamentais - B12.01a05",
IF(AND(I1456="Compras governamentais",K1456&lt;&gt;"",L1456="Mídia especializada"),"Erro: a fonte de preços informada é incompatível com compras governamentais - B12.01a05",
IF(AND(I1457="Compras governamentais",K1457&lt;&gt;"",L1457="Mídia especializada"),"Erro: a fonte de preços informada é incompatível com compras governamentais - B12.01a05",
IF(AND(I1458="Compras governamentais",K1458&lt;&gt;"",L1458="Mídia especializada"),"Erro: a fonte de preços informada é incompatível com compras governamentais - B12.01a05",
IF(AND(I1459="Compras governamentais",K1459&lt;&gt;"",L1459="Mídia especializada"),"Erro: a fonte de preços informada é incompatível com compras governamentais - B12.01a05",
"***")))))</f>
        <v>***</v>
      </c>
      <c r="Z1455" s="119" t="str">
        <f t="shared" ref="Z1455" si="5189" xml:space="preserve">
IF(AND(I1456&lt;&gt;"",OR(I1455="")),"Erro: há linhas sendo puladas - B13.01a04",
IF(AND(I1457&lt;&gt;"",OR(I1455="",I1456="")),"Erro: há linhas sendo puladas - B13.01a04",
IF(AND(I1458&lt;&gt;"",OR(I1455="",I1456="",I1457="")),"Erro: há linhas sendo puladas - B13.01a04",
IF(AND(I1459&lt;&gt;"",OR(I1455="",I1456="",I1457="",I1458="")),"Erro: há linhas sendo puladas - B13.01a04",
"***"))))</f>
        <v>***</v>
      </c>
      <c r="AA1455" s="119" t="str">
        <f t="shared" ref="AA1455" si="5190" xml:space="preserve">
IF(AND(K1456&lt;&gt;"",OR(K1455="")),"Erro: há linhas sendo puladas - B14.01a05",
IF(AND(K1457&lt;&gt;"",OR(K1455="",K1456="")),"Erro: há linhas sendo puladas - B14.01a05",
IF(AND(K1458&lt;&gt;"",OR(K1455="",K1456="",K1457="")),"Erro: há linhas sendo puladas - B14.01a05",
IF(AND(K1459&lt;&gt;"",OR(K1455="",K1456="",K1457="",K1458="")),"Erro: há linhas sendo puladas - B14.01a05",
"***"))))</f>
        <v>***</v>
      </c>
      <c r="AB1455" s="119" t="str">
        <f t="shared" ref="AB1455" si="5191" xml:space="preserve">
IF(AND(L1456&lt;&gt;"",OR(L1455="")),"Erro: há linhas sendo puladas - B15.01a05",
IF(AND(L1457&lt;&gt;"",OR(L1455="",L1456="")),"Erro: há linhas sendo puladas - B15.01a05",
IF(AND(L1458&lt;&gt;"",OR(L1455="",L1456="",L1457="")),"Erro: há linhas sendo puladas - B15.01a05",
IF(AND(L1459&lt;&gt;"",OR(L1455="",L1456="",L1457="",L1458="")),"Erro: há linhas sendo puladas - B15.01a05",
"***"))))</f>
        <v>***</v>
      </c>
      <c r="AC1455" s="119" t="str">
        <f t="shared" ref="AC1455" si="5192" xml:space="preserve">
IF(AND(M1456&lt;&gt;"",OR(M1455="")),"Erro: há linhas sendo puladas - B16.01a05",
IF(AND(M1457&lt;&gt;"",OR(M1455="",M1456="")),"Erro: há linhas sendo puladas - B16.01a05",
IF(AND(M1458&lt;&gt;"",OR(M1455="",M1456="",M1457="")),"Erro: há linhas sendo puladas - B16.01a05",
IF(AND(M1459&lt;&gt;"",OR(M1455="",M1456="",M1457="",M1458="")),"Erro: há linhas sendo puladas - B16.01a05",
"***"))))</f>
        <v>***</v>
      </c>
      <c r="AD1455" s="131" t="str">
        <f t="shared" ref="AD1455" si="5193" xml:space="preserve">
IF(T1455&lt;&gt;"Preenchimento correto","",
IF(K1455="","",
IF(M1455="Não válido","",
K1455)))</f>
        <v/>
      </c>
    </row>
    <row r="1456" spans="1:30" ht="15" customHeight="1">
      <c r="A1456" s="226"/>
      <c r="B1456" s="216"/>
      <c r="C1456" s="217"/>
      <c r="D1456" s="218"/>
      <c r="E1456" s="219"/>
      <c r="F1456" s="220"/>
      <c r="G1456" s="221"/>
      <c r="H1456" s="35">
        <v>2</v>
      </c>
      <c r="I1456" s="172"/>
      <c r="J1456" s="36" t="str">
        <f xml:space="preserve">
IF(I1456="","",
VLOOKUP(I1456,'BD EMPRES'!$B$8:$C$507,2,FALSE))</f>
        <v/>
      </c>
      <c r="K1456" s="178"/>
      <c r="L1456" s="179"/>
      <c r="M1456" s="179"/>
      <c r="N1456" s="180"/>
      <c r="O1456" s="223"/>
      <c r="P1456" s="228"/>
      <c r="Q1456" s="230"/>
      <c r="R1456" s="232"/>
      <c r="S1456" s="234"/>
      <c r="T1456" s="236"/>
      <c r="U1456" s="23"/>
      <c r="V1456" s="122"/>
      <c r="W1456" s="118"/>
      <c r="X1456" s="118"/>
      <c r="Y1456" s="118"/>
      <c r="Z1456" s="118"/>
      <c r="AA1456" s="118"/>
      <c r="AB1456" s="118"/>
      <c r="AC1456" s="118"/>
      <c r="AD1456" s="132" t="str">
        <f t="shared" ref="AD1456" si="5194" xml:space="preserve">
IF(T1455&lt;&gt;"Preenchimento correto","",
IF(K1456="","",
IF(M1456="Não válido","",
K1456)))</f>
        <v/>
      </c>
    </row>
    <row r="1457" spans="1:30" ht="15" customHeight="1">
      <c r="A1457" s="226"/>
      <c r="B1457" s="216"/>
      <c r="C1457" s="217"/>
      <c r="D1457" s="218"/>
      <c r="E1457" s="219"/>
      <c r="F1457" s="220"/>
      <c r="G1457" s="221"/>
      <c r="H1457" s="35">
        <v>3</v>
      </c>
      <c r="I1457" s="172"/>
      <c r="J1457" s="36" t="str">
        <f xml:space="preserve">
IF(I1457="","",
VLOOKUP(I1457,'BD EMPRES'!$B$8:$C$507,2,FALSE))</f>
        <v/>
      </c>
      <c r="K1457" s="178"/>
      <c r="L1457" s="179"/>
      <c r="M1457" s="179"/>
      <c r="N1457" s="180"/>
      <c r="O1457" s="223"/>
      <c r="P1457" s="228"/>
      <c r="Q1457" s="230"/>
      <c r="R1457" s="232"/>
      <c r="S1457" s="234"/>
      <c r="T1457" s="236"/>
      <c r="U1457" s="23"/>
      <c r="V1457" s="122"/>
      <c r="W1457" s="118"/>
      <c r="X1457" s="118"/>
      <c r="Y1457" s="118"/>
      <c r="Z1457" s="118"/>
      <c r="AA1457" s="118"/>
      <c r="AB1457" s="118"/>
      <c r="AC1457" s="118"/>
      <c r="AD1457" s="132" t="str">
        <f t="shared" ref="AD1457" si="5195" xml:space="preserve">
IF(T1455&lt;&gt;"Preenchimento correto","",
IF(K1457="","",
IF(M1457="Não válido","",
K1457)))</f>
        <v/>
      </c>
    </row>
    <row r="1458" spans="1:30" ht="15" customHeight="1">
      <c r="A1458" s="226"/>
      <c r="B1458" s="216"/>
      <c r="C1458" s="217"/>
      <c r="D1458" s="218"/>
      <c r="E1458" s="219"/>
      <c r="F1458" s="220"/>
      <c r="G1458" s="221"/>
      <c r="H1458" s="35">
        <v>4</v>
      </c>
      <c r="I1458" s="172"/>
      <c r="J1458" s="36" t="str">
        <f xml:space="preserve">
IF(I1458="","",
VLOOKUP(I1458,'BD EMPRES'!$B$8:$C$507,2,FALSE))</f>
        <v/>
      </c>
      <c r="K1458" s="178"/>
      <c r="L1458" s="179"/>
      <c r="M1458" s="179"/>
      <c r="N1458" s="180"/>
      <c r="O1458" s="223"/>
      <c r="P1458" s="228"/>
      <c r="Q1458" s="230"/>
      <c r="R1458" s="232"/>
      <c r="S1458" s="234"/>
      <c r="T1458" s="236"/>
      <c r="U1458" s="23"/>
      <c r="V1458" s="122"/>
      <c r="W1458" s="118"/>
      <c r="X1458" s="118"/>
      <c r="Y1458" s="118"/>
      <c r="Z1458" s="118"/>
      <c r="AA1458" s="118"/>
      <c r="AB1458" s="118"/>
      <c r="AC1458" s="118"/>
      <c r="AD1458" s="132" t="str">
        <f t="shared" ref="AD1458" si="5196" xml:space="preserve">
IF(T1455&lt;&gt;"Preenchimento correto","",
IF(K1458="","",
IF(M1458="Não válido","",
K1458)))</f>
        <v/>
      </c>
    </row>
    <row r="1459" spans="1:30" ht="15" customHeight="1">
      <c r="A1459" s="238"/>
      <c r="B1459" s="216"/>
      <c r="C1459" s="217"/>
      <c r="D1459" s="218"/>
      <c r="E1459" s="219"/>
      <c r="F1459" s="220"/>
      <c r="G1459" s="221"/>
      <c r="H1459" s="49">
        <v>5</v>
      </c>
      <c r="I1459" s="172"/>
      <c r="J1459" s="50" t="str">
        <f xml:space="preserve">
IF(I1459="","",
VLOOKUP(I1459,'BD EMPRES'!$B$8:$C$507,2,FALSE))</f>
        <v/>
      </c>
      <c r="K1459" s="184"/>
      <c r="L1459" s="185"/>
      <c r="M1459" s="181"/>
      <c r="N1459" s="182"/>
      <c r="O1459" s="224"/>
      <c r="P1459" s="229"/>
      <c r="Q1459" s="231"/>
      <c r="R1459" s="233"/>
      <c r="S1459" s="235"/>
      <c r="T1459" s="236"/>
      <c r="U1459" s="23"/>
      <c r="V1459" s="133"/>
      <c r="W1459" s="134"/>
      <c r="X1459" s="134"/>
      <c r="Y1459" s="134"/>
      <c r="Z1459" s="134"/>
      <c r="AA1459" s="134"/>
      <c r="AB1459" s="134"/>
      <c r="AC1459" s="134"/>
      <c r="AD1459" s="135" t="str">
        <f t="shared" ref="AD1459" si="5197" xml:space="preserve">
IF(T1455&gt;"Preenchimento correto","",
IF(K1459="","",
IF(M1459="Não válido","",
K1459)))</f>
        <v/>
      </c>
    </row>
    <row r="1460" spans="1:30" ht="15" customHeight="1">
      <c r="A1460" s="225"/>
      <c r="B1460" s="216" t="str">
        <f>IF(OR('BD ITEM'!$Q302&lt;&gt;"Preenchimento correto"),"",'BD ITEM'!B302)</f>
        <v/>
      </c>
      <c r="C1460" s="217" t="str">
        <f>IF(OR('BD ITEM'!$Q302&lt;&gt;"Preenchimento correto"),"",'BD ITEM'!C302)</f>
        <v/>
      </c>
      <c r="D1460" s="218" t="str">
        <f>IF(OR('BD ITEM'!$Q302&lt;&gt;"Preenchimento correto"),"",'BD ITEM'!D302)</f>
        <v/>
      </c>
      <c r="E1460" s="219" t="str">
        <f>IF(OR('BD ITEM'!$Q302&lt;&gt;"Preenchimento correto"),"",'BD ITEM'!J302)</f>
        <v/>
      </c>
      <c r="F1460" s="220" t="str">
        <f>IF(OR('BD ITEM'!$Q302&lt;&gt;"Preenchimento correto"),"",'BD ITEM'!K302)</f>
        <v/>
      </c>
      <c r="G1460" s="221" t="str">
        <f>IF(OR('BD ITEM'!$Q302&lt;&gt;"Preenchimento correto"),"",'BD ITEM'!L302)</f>
        <v/>
      </c>
      <c r="H1460" s="39">
        <v>1</v>
      </c>
      <c r="I1460" s="173"/>
      <c r="J1460" s="34" t="str">
        <f xml:space="preserve">
IF(I1460="","",
VLOOKUP(I1460,'BD EMPRES'!$B$8:$C$507,2,FALSE))</f>
        <v/>
      </c>
      <c r="K1460" s="175"/>
      <c r="L1460" s="176"/>
      <c r="M1460" s="176"/>
      <c r="N1460" s="177"/>
      <c r="O1460" s="222"/>
      <c r="P1460" s="228" t="str">
        <f t="shared" ref="P1460" si="5198" xml:space="preserve">
IF(AND(K1460="",K1461="",K1462="",K1463="",K1464=""),"",
COUNTIFS(K1460:K1464,"&lt;&gt;""",M1460:M1464,"=Válido"))</f>
        <v/>
      </c>
      <c r="Q1460" s="230" t="str">
        <f t="shared" ref="Q1460" si="5199" xml:space="preserve">
IF(T1460&lt;&gt;"Preenchimento correto","",
IF(P1460=1,0,
IF(P1460=0,"",
IF(P1460="","",
ROUND(_xlfn.STDEV.S(AD1460:AD1464)/AVERAGE(AD1460:AD1464),4)))))</f>
        <v/>
      </c>
      <c r="R1460" s="232" t="str">
        <f t="shared" ref="R1460" si="5200" xml:space="preserve">
IF(T1460&lt;&gt;"Preenchimento correto","",
IF(P1460="","",
IF(P1460=0,"",
IF(O1460="","",
IF(O1460="Menor valor",MIN(AD1460:AD1464),
IF(AND(O1460="Tend. central",Q1460&lt;=0.25),ROUND(AVERAGE(AD1460:AD1464),2),
IF(AND(O1460="Tend. central",Q1460&gt;0.25),ROUND(MEDIAN(AD1460:AD1464),2))))))))</f>
        <v/>
      </c>
      <c r="S1460" s="234" t="str">
        <f t="shared" ref="S1460" si="5201" xml:space="preserve">
IF(T1460&lt;&gt;"Preenchimento correto","",
IF(O1460="","",
IF(P1460="","",
IF(P1460=0,"",
IF(OR(G1460="",R1460=""),"",
G1460*R1460)))))</f>
        <v/>
      </c>
      <c r="T1460" s="236" t="str">
        <f t="shared" ref="T1460" si="5202" xml:space="preserve">
IF(AND(A1460="",B1460="",I1460="",I1461="",I1462="",I1463="",I1464="",K1460="",K1461="",K1462="",K1463="",K1464="",L1460="",L1461="",L1462="",L1463="",L1464="",M1460="",M1461="",M1462="",M1463="",M1464="",O1460=""),"",
IF(A1460="","Preenchimento incompleto: falta informar o ID SEC - B01.01",
IF(AND(A1460&lt;&gt;"",B1460&lt;&gt;"",I1460="",I1461="",I1462="",I1463="",I1464="",K1460="",K1461="",K1462="",K1463="",K1464="",L1460="",L1461="",L1462="",L1463="",L1464="",M1460="",M1461="",M1462="",M1463="",M1464="",O1460=""),"Preenchimento incompleto: item sem nenhuma informação de empresa e preço e fonte de preço e validade do orçamento e modalidade de cálculo - B02.01",
IF(AND(B1460="",OR(I1460&lt;&gt;"",I1461&lt;&gt;"",I1462&lt;&gt;"",I1463&lt;&gt;"",I1464&lt;&gt;"",K1460&lt;&gt;"",K1461&lt;&gt;"",K1462&lt;&gt;"",K1463&lt;&gt;"",K1464&lt;&gt;"",L1460&lt;&gt;"",L1461&lt;&gt;"",L1462&lt;&gt;"",L1463&lt;&gt;"",L1464&lt;&gt;"",M1460&lt;&gt;"",M1461&lt;&gt;"",M1462&lt;&gt;"",M1463&lt;&gt;"",M1464&lt;&gt;"",O1460&lt;&gt;"")),"Erro: há empresa(s) e/ou preço(s) e/ou fonte(s) de preço e/ou validade(s) do orçamento e/ou modalidade de cálculo informados para item inexistente - B03.01",
IF(AND(I1460&lt;&gt;"",OR(K1460="",L1460="",M1460="",O1460="")),"Preenchimento incompleto: empresa sem preço e(ou) fonte de preço e(ou) validade do orçamento e(ou) modalidade de cálculo associados - B04.01",
IF(AND(I1461&lt;&gt;"",OR(K1461="",L1461="",M1461="",O1460="")),"Preenchimento incompleto: empresa sem preço e(ou) fonte de preço e(ou) validade do orçamento e(ou) modalidade de cálculo associados - B04.02",
IF(AND(I1462&lt;&gt;"",OR(K1462="",L1462="",M1462="",O1460="")),"Preenchimento incompleto: empresa sem preço e(ou) fonte de preço e(ou) validade do orçamento e(ou) modalidade de cálculo associados - B04.03",
IF(AND(I1463&lt;&gt;"",OR(K1463="",L1463="",M1463="",O1460="")),"Preenchimento incompleto: empresa sem preço e(ou) fonte de preço e(ou) validade do orçamento e(ou) modalidade de cálculo associados - B04.04",
IF(AND(I1464&lt;&gt;"",OR(K1464="",L1464="",M1464="",O1460="")),"Preenchimento incompleto: empresa sem preço e(ou) fonte de preço e(ou) validade do orçamento e(ou) modalidade de cálculo associados - B04.05",
IF(AND(K1460&lt;&gt;"",OR(I1460="",L1460="",M1460="",O1460="")),"Preenchimento incompleto: preço sem empresa e(ou) fonte do preço associados e(ou) validade do orçamento e(ou) modalidade de cálculo associados - B05.01",
IF(AND(K1461&lt;&gt;"",OR(I1461="",L1461="",M1461="",O1460="")),"Preenchimento incompleto: preço sem empresa e(ou) fonte do preço associados e(ou) validade do orçamento e(ou) modalidade de cálculo associados - B05.02",
IF(AND(K1462&lt;&gt;"",OR(I1462="",L1462="",M1462="",O1460="")),"Preenchimento incompleto: preço sem empresa e(ou) fonte do preço associados e(ou) validade do orçamento e(ou) modalidade de cálculo associados - B05.03",
IF(AND(K1463&lt;&gt;"",OR(I1463="",L1463="",M1463="",O1460="")),"Preenchimento incompleto: preço sem empresa e(ou) fonte do preço associados e(ou) validade do orçamento e(ou) modalidade de cálculo associados - B05.04",
IF(AND(K1464&lt;&gt;"",OR(I1464="",L1464="",M1464="",O1460="")),"Preenchimento incompleto: preço sem empresa e(ou) fonte do preço associados e(ou) validade do orçamento e(ou) modalidade de cálculo associados - B05.05",
IF(AND(L1460&lt;&gt;"",OR(K1460="",I1460="",M1460="",O1460="")),"Preenchimento incompleto: fonte do preço sem empresa e(ou) preço associados e(ou) validade do orçamento e(ou) modalidade de cálculo associados - B06.01",
IF(AND(L1461&lt;&gt;"",OR(K1461="",I1461="",M1461="",O1460="")),"Preenchimento incompleto: fonte do preço sem empresa e(ou) preço associados e(ou) validade do orçamento e(ou) modalidade de cálculo associados - B06.02",
IF(AND(L1462&lt;&gt;"",OR(K1462="",I1462="",M1462="",O1460="")),"Preenchimento incompleto: fonte do preço sem empresa e(ou) preço associados e(ou) validade do orçamento e(ou) modalidade de cálculo associados - B06.03",
IF(AND(L1463&lt;&gt;"",OR(K1463="",I1463="",M1463="",O1460="")),"Preenchimento incompleto: fonte do preço sem empresa e(ou) preço associados e(ou) validade do orçamento e(ou) modalidade de cálculo associados - B06.04",
IF(AND(L1464&lt;&gt;"",OR(K1464="",I1464="",M1464="",O1460="")),"Preenchimento incompleto: fonte do preço sem empresa e(ou) preço associados e(ou) validade do orçamento e(ou) modalidade de cálculo associados - B06.05",
IF(AND(M1460&lt;&gt;"",OR(K1460="",I1460="",L1460="",O1460="")),"Preenchimento incompleto: validade do orçamento sem empresa e(ou) preço associados e(ou) fonte do preço e(ou) modalidade de cálculo associados - B07.01",
IF(AND(M1461&lt;&gt;"",OR(K1461="",I1461="",L1461="",O1460="")),"Preenchimento incompleto: validade do orçamento sem empresa e(ou) preço associados e(ou) fonte do preço e(ou) modalidade de cálculo associados - B07.02",
IF(AND(M1462&lt;&gt;"",OR(K1462="",I1462="",L1462="",O1460="")),"Preenchimento incompleto: validade do orçamento sem empresa e(ou) preço associados e(ou) fonte do preço e(ou) modalidade de cálculo associados - B07.03",
IF(AND(M1463&lt;&gt;"",OR(K1463="",I1463="",L1463="",O1460="")),"Preenchimento incompleto: validade do orçamento sem empresa e(ou) preço associados e(ou) fonte do preço e(ou) modalidade de cálculo associados - B07.04",
IF(AND(M1464&lt;&gt;"",OR(K1464="",I1464="",L1464="",O1460="")),"Preenchimento incompleto: validade do orçamento sem empresa e(ou) preço associados e(ou) fonte do preço e(ou) modalidade de cálculo associados - B07.05",
IF(O1460="","Preenchimento incompleto: modalidade de cálculo não informada - B08.01",
IF(V1460="Erro: há repetição de empresa de mídia especializada para o item sendo precificado - B09.01a05","Erro: há repetição de empresa de mídia especializada para o item sendo precificado - B09.01a05",
IF(W1460="Erro: há repetição de empresa de orçamento de empresa para o item sendo precificado - B10.01a05","Erro: há repetição de empresa de orçamento de empresa para o item sendo precificado - B10.01a05",
IF(X1460="Erro: a fonte de preços informada é incompatível com compras governamentais - B11.01a05","Erro: a fonte de preços informada é incompatível com compras governamentais - B11.01a05",
IF(Y1460="Erro: a fonte de preços informada é incompatível com compras governamentais - B12.01a05","Erro: a fonte de preços informada é incompatível com compras governamentais - B12.01a05",
IF(Z1460="Erro: há linhas sendo puladas - B13.01a04","Erro: há linhas sendo puladas - B13.01a04",
IF(AA1460="Erro: há linhas sendo puladas - B14.01a05","Erro: há linhas sendo puladas - B14.01a05",
IF(AB1460="Erro: há linhas sendo puladas - B15.01a05","Erro: há linhas sendo puladas - B15.01a05",
IF(AC1460="Erro: há linhas sendo puladas - B16.01a05","Erro: há linhas sendo puladas - B16.01a05",
IF(AND(P1460&lt;&gt;"",P1460=0),"Preenchimento incompleto: número de propostas válidas igual a zero - B17.01",
"Preenchimento correto"))))))))))))))))))))))))))))))))))</f>
        <v/>
      </c>
      <c r="U1460" s="23"/>
      <c r="V1460" s="121" t="str">
        <f t="shared" ref="V1460" si="5203" xml:space="preserve">
IF(COUNTIFS(I1460:I1464,I1460,L1460:L1464,"=Mídia especializada")&gt;1,"Erro: há repetição de empresa de mídia especializada para o item sendo precificado - B09.01a05",
IF(COUNTIFS(I1460:I1464,I1461,L1460:L1464,"=Mídia especializada")&gt;1,"Erro: há repetição de empresa de mídia especializada para o item sendo precificado - B09.01a05",
IF(COUNTIFS(I1460:I1464,I1462,L1460:L1464,"=Mídia especializada")&gt;1,"Erro: há repetição de empresa de mídia especializada para o item sendo precificado - B09.01a05",
IF(COUNTIFS(I1460:I1464,I1463,L1460:L1464,"=Mídia especializada")&gt;1,"Erro: há repetição de empresa de mídia especializada para o item sendo precificado - B09.01a05",
IF(COUNTIFS(I1460:I1464,I1464,L1460:L1464,"=Mídia especializada")&gt;1,"Erro: há repetição de empresa de mídia especializada para o item sendo precificado - B09.01a05",
"***")))))</f>
        <v>***</v>
      </c>
      <c r="W1460" s="119" t="str">
        <f t="shared" ref="W1460" si="5204" xml:space="preserve">
IF(COUNTIFS(I1460:I1464,I1460,L1460:L1464,"=Orçamento de empresa")&gt;1,"Erro: há repetição de empresa de orçamento de empresa para o item sendo precificado - B10.01a05",
IF(COUNTIFS(I1460:I1464,I1461,L1460:L1464,"=Orçamento de empresa")&gt;1,"Erro: há repetição de empresa de orçamento de empresa para o item sendo precificado - B10.01a05",
IF(COUNTIFS(I1460:I1464,I1462,L1460:L1464,"=Orçamento de empresa")&gt;1,"Erro: há repetição de empresa de orçamento de empresa para o item sendo precificado - B10.01a05",
IF(COUNTIFS(I1460:I1464,I1463,L1460:L1464,"=Orçamento de empresa")&gt;1,"Erro: há repetição de empresa de orçamento de empresa para o item sendo precificado - B10.01a05",
IF(COUNTIFS(I1460:I1464,I1464,L1460:L1464,"=Orçamento de empresa")&gt;1,"Erro: há repetição de empresa de orçamento de empresa para o item sendo precificado - B10.01a05",
"***")))))</f>
        <v>***</v>
      </c>
      <c r="X1460" s="119" t="str">
        <f t="shared" ref="X1460" si="5205" xml:space="preserve">
IF(AND(I1460="Compras governamentais",K1460&lt;&gt;"",L1460="Orçamento de empresa"),"Erro: a fonte de preços informada é incompatível com compras governamentais - B11.01a05",
IF(AND(I1461="Compras governamentais",K1461&lt;&gt;"",L1461="Orçamento de empresa"),"Erro: a fonte de preços informada é incompatível com compras governamentais - B11.01a05",
IF(AND(I1462="Compras governamentais",K1462&lt;&gt;"",L1462="Orçamento de empresa"),"Erro: a fonte de preços informada é incompatível com compras governamentais - B11.01a05",
IF(AND(I1463="Compras governamentais",K1463&lt;&gt;"",L1463="Orçamento de empresa"),"Erro: a fonte de preços informada é incompatível com compras governamentais - B11.01a05",
IF(AND(I1464="Compras governamentais",K1464&lt;&gt;"",L1464="Orçamento de empresa"),"Erro: a fonte de preços informada é incompatível com compras governamentais - B11.01a05",
"***")))))</f>
        <v>***</v>
      </c>
      <c r="Y1460" s="119" t="str">
        <f t="shared" ref="Y1460" si="5206" xml:space="preserve">
IF(AND(I1460="Compras governamentais",K1460&lt;&gt;"",L1460="Mídia especializada"),"Erro: a fonte de preços informada é incompatível com compras governamentais - B12.01a05",
IF(AND(I1461="Compras governamentais",K1461&lt;&gt;"",L1461="Mídia especializada"),"Erro: a fonte de preços informada é incompatível com compras governamentais - B12.01a05",
IF(AND(I1462="Compras governamentais",K1462&lt;&gt;"",L1462="Mídia especializada"),"Erro: a fonte de preços informada é incompatível com compras governamentais - B12.01a05",
IF(AND(I1463="Compras governamentais",K1463&lt;&gt;"",L1463="Mídia especializada"),"Erro: a fonte de preços informada é incompatível com compras governamentais - B12.01a05",
IF(AND(I1464="Compras governamentais",K1464&lt;&gt;"",L1464="Mídia especializada"),"Erro: a fonte de preços informada é incompatível com compras governamentais - B12.01a05",
"***")))))</f>
        <v>***</v>
      </c>
      <c r="Z1460" s="119" t="str">
        <f t="shared" ref="Z1460" si="5207" xml:space="preserve">
IF(AND(I1461&lt;&gt;"",OR(I1460="")),"Erro: há linhas sendo puladas - B13.01a04",
IF(AND(I1462&lt;&gt;"",OR(I1460="",I1461="")),"Erro: há linhas sendo puladas - B13.01a04",
IF(AND(I1463&lt;&gt;"",OR(I1460="",I1461="",I1462="")),"Erro: há linhas sendo puladas - B13.01a04",
IF(AND(I1464&lt;&gt;"",OR(I1460="",I1461="",I1462="",I1463="")),"Erro: há linhas sendo puladas - B13.01a04",
"***"))))</f>
        <v>***</v>
      </c>
      <c r="AA1460" s="119" t="str">
        <f t="shared" ref="AA1460" si="5208" xml:space="preserve">
IF(AND(K1461&lt;&gt;"",OR(K1460="")),"Erro: há linhas sendo puladas - B14.01a05",
IF(AND(K1462&lt;&gt;"",OR(K1460="",K1461="")),"Erro: há linhas sendo puladas - B14.01a05",
IF(AND(K1463&lt;&gt;"",OR(K1460="",K1461="",K1462="")),"Erro: há linhas sendo puladas - B14.01a05",
IF(AND(K1464&lt;&gt;"",OR(K1460="",K1461="",K1462="",K1463="")),"Erro: há linhas sendo puladas - B14.01a05",
"***"))))</f>
        <v>***</v>
      </c>
      <c r="AB1460" s="119" t="str">
        <f t="shared" ref="AB1460" si="5209" xml:space="preserve">
IF(AND(L1461&lt;&gt;"",OR(L1460="")),"Erro: há linhas sendo puladas - B15.01a05",
IF(AND(L1462&lt;&gt;"",OR(L1460="",L1461="")),"Erro: há linhas sendo puladas - B15.01a05",
IF(AND(L1463&lt;&gt;"",OR(L1460="",L1461="",L1462="")),"Erro: há linhas sendo puladas - B15.01a05",
IF(AND(L1464&lt;&gt;"",OR(L1460="",L1461="",L1462="",L1463="")),"Erro: há linhas sendo puladas - B15.01a05",
"***"))))</f>
        <v>***</v>
      </c>
      <c r="AC1460" s="119" t="str">
        <f t="shared" ref="AC1460" si="5210" xml:space="preserve">
IF(AND(M1461&lt;&gt;"",OR(M1460="")),"Erro: há linhas sendo puladas - B16.01a05",
IF(AND(M1462&lt;&gt;"",OR(M1460="",M1461="")),"Erro: há linhas sendo puladas - B16.01a05",
IF(AND(M1463&lt;&gt;"",OR(M1460="",M1461="",M1462="")),"Erro: há linhas sendo puladas - B16.01a05",
IF(AND(M1464&lt;&gt;"",OR(M1460="",M1461="",M1462="",M1463="")),"Erro: há linhas sendo puladas - B16.01a05",
"***"))))</f>
        <v>***</v>
      </c>
      <c r="AD1460" s="131" t="str">
        <f t="shared" ref="AD1460" si="5211" xml:space="preserve">
IF(T1460&lt;&gt;"Preenchimento correto","",
IF(K1460="","",
IF(M1460="Não válido","",
K1460)))</f>
        <v/>
      </c>
    </row>
    <row r="1461" spans="1:30" ht="15" customHeight="1">
      <c r="A1461" s="226"/>
      <c r="B1461" s="216"/>
      <c r="C1461" s="217"/>
      <c r="D1461" s="218"/>
      <c r="E1461" s="219"/>
      <c r="F1461" s="220"/>
      <c r="G1461" s="221"/>
      <c r="H1461" s="35">
        <v>2</v>
      </c>
      <c r="I1461" s="172"/>
      <c r="J1461" s="36" t="str">
        <f xml:space="preserve">
IF(I1461="","",
VLOOKUP(I1461,'BD EMPRES'!$B$8:$C$507,2,FALSE))</f>
        <v/>
      </c>
      <c r="K1461" s="178"/>
      <c r="L1461" s="179"/>
      <c r="M1461" s="179"/>
      <c r="N1461" s="180"/>
      <c r="O1461" s="223"/>
      <c r="P1461" s="228"/>
      <c r="Q1461" s="230"/>
      <c r="R1461" s="232"/>
      <c r="S1461" s="234"/>
      <c r="T1461" s="236"/>
      <c r="U1461" s="23"/>
      <c r="V1461" s="122"/>
      <c r="W1461" s="118"/>
      <c r="X1461" s="118"/>
      <c r="Y1461" s="118"/>
      <c r="Z1461" s="118"/>
      <c r="AA1461" s="118"/>
      <c r="AB1461" s="118"/>
      <c r="AC1461" s="118"/>
      <c r="AD1461" s="132" t="str">
        <f t="shared" ref="AD1461" si="5212" xml:space="preserve">
IF(T1460&lt;&gt;"Preenchimento correto","",
IF(K1461="","",
IF(M1461="Não válido","",
K1461)))</f>
        <v/>
      </c>
    </row>
    <row r="1462" spans="1:30" ht="15" customHeight="1">
      <c r="A1462" s="226"/>
      <c r="B1462" s="216"/>
      <c r="C1462" s="217"/>
      <c r="D1462" s="218"/>
      <c r="E1462" s="219"/>
      <c r="F1462" s="220"/>
      <c r="G1462" s="221"/>
      <c r="H1462" s="35">
        <v>3</v>
      </c>
      <c r="I1462" s="172"/>
      <c r="J1462" s="36" t="str">
        <f xml:space="preserve">
IF(I1462="","",
VLOOKUP(I1462,'BD EMPRES'!$B$8:$C$507,2,FALSE))</f>
        <v/>
      </c>
      <c r="K1462" s="178"/>
      <c r="L1462" s="179"/>
      <c r="M1462" s="179"/>
      <c r="N1462" s="180"/>
      <c r="O1462" s="223"/>
      <c r="P1462" s="228"/>
      <c r="Q1462" s="230"/>
      <c r="R1462" s="232"/>
      <c r="S1462" s="234"/>
      <c r="T1462" s="236"/>
      <c r="U1462" s="23"/>
      <c r="V1462" s="122"/>
      <c r="W1462" s="118"/>
      <c r="X1462" s="118"/>
      <c r="Y1462" s="118"/>
      <c r="Z1462" s="118"/>
      <c r="AA1462" s="118"/>
      <c r="AB1462" s="118"/>
      <c r="AC1462" s="118"/>
      <c r="AD1462" s="132" t="str">
        <f t="shared" ref="AD1462" si="5213" xml:space="preserve">
IF(T1460&lt;&gt;"Preenchimento correto","",
IF(K1462="","",
IF(M1462="Não válido","",
K1462)))</f>
        <v/>
      </c>
    </row>
    <row r="1463" spans="1:30" ht="15" customHeight="1">
      <c r="A1463" s="226"/>
      <c r="B1463" s="216"/>
      <c r="C1463" s="217"/>
      <c r="D1463" s="218"/>
      <c r="E1463" s="219"/>
      <c r="F1463" s="220"/>
      <c r="G1463" s="221"/>
      <c r="H1463" s="35">
        <v>4</v>
      </c>
      <c r="I1463" s="172"/>
      <c r="J1463" s="36" t="str">
        <f xml:space="preserve">
IF(I1463="","",
VLOOKUP(I1463,'BD EMPRES'!$B$8:$C$507,2,FALSE))</f>
        <v/>
      </c>
      <c r="K1463" s="178"/>
      <c r="L1463" s="179"/>
      <c r="M1463" s="179"/>
      <c r="N1463" s="180"/>
      <c r="O1463" s="223"/>
      <c r="P1463" s="228"/>
      <c r="Q1463" s="230"/>
      <c r="R1463" s="232"/>
      <c r="S1463" s="234"/>
      <c r="T1463" s="236"/>
      <c r="U1463" s="23"/>
      <c r="V1463" s="122"/>
      <c r="W1463" s="118"/>
      <c r="X1463" s="118"/>
      <c r="Y1463" s="118"/>
      <c r="Z1463" s="118"/>
      <c r="AA1463" s="118"/>
      <c r="AB1463" s="118"/>
      <c r="AC1463" s="118"/>
      <c r="AD1463" s="132" t="str">
        <f t="shared" ref="AD1463" si="5214" xml:space="preserve">
IF(T1460&lt;&gt;"Preenchimento correto","",
IF(K1463="","",
IF(M1463="Não válido","",
K1463)))</f>
        <v/>
      </c>
    </row>
    <row r="1464" spans="1:30" ht="15" customHeight="1">
      <c r="A1464" s="227"/>
      <c r="B1464" s="216"/>
      <c r="C1464" s="217"/>
      <c r="D1464" s="218"/>
      <c r="E1464" s="219"/>
      <c r="F1464" s="220"/>
      <c r="G1464" s="221"/>
      <c r="H1464" s="49">
        <v>5</v>
      </c>
      <c r="I1464" s="172"/>
      <c r="J1464" s="50" t="str">
        <f xml:space="preserve">
IF(I1464="","",
VLOOKUP(I1464,'BD EMPRES'!$B$8:$C$507,2,FALSE))</f>
        <v/>
      </c>
      <c r="K1464" s="184"/>
      <c r="L1464" s="185"/>
      <c r="M1464" s="181"/>
      <c r="N1464" s="182"/>
      <c r="O1464" s="224"/>
      <c r="P1464" s="229"/>
      <c r="Q1464" s="231"/>
      <c r="R1464" s="233"/>
      <c r="S1464" s="235"/>
      <c r="T1464" s="236"/>
      <c r="U1464" s="23"/>
      <c r="V1464" s="133"/>
      <c r="W1464" s="134"/>
      <c r="X1464" s="134"/>
      <c r="Y1464" s="134"/>
      <c r="Z1464" s="134"/>
      <c r="AA1464" s="134"/>
      <c r="AB1464" s="134"/>
      <c r="AC1464" s="134"/>
      <c r="AD1464" s="135" t="str">
        <f t="shared" ref="AD1464" si="5215" xml:space="preserve">
IF(T1460&gt;"Preenchimento correto","",
IF(K1464="","",
IF(M1464="Não válido","",
K1464)))</f>
        <v/>
      </c>
    </row>
    <row r="1465" spans="1:30" ht="15" customHeight="1">
      <c r="A1465" s="237"/>
      <c r="B1465" s="216" t="str">
        <f>IF(OR('BD ITEM'!$Q303&lt;&gt;"Preenchimento correto"),"",'BD ITEM'!B303)</f>
        <v/>
      </c>
      <c r="C1465" s="217" t="str">
        <f>IF(OR('BD ITEM'!$Q303&lt;&gt;"Preenchimento correto"),"",'BD ITEM'!C303)</f>
        <v/>
      </c>
      <c r="D1465" s="218" t="str">
        <f>IF(OR('BD ITEM'!$Q303&lt;&gt;"Preenchimento correto"),"",'BD ITEM'!D303)</f>
        <v/>
      </c>
      <c r="E1465" s="219" t="str">
        <f>IF(OR('BD ITEM'!$Q303&lt;&gt;"Preenchimento correto"),"",'BD ITEM'!J303)</f>
        <v/>
      </c>
      <c r="F1465" s="220" t="str">
        <f>IF(OR('BD ITEM'!$Q303&lt;&gt;"Preenchimento correto"),"",'BD ITEM'!K303)</f>
        <v/>
      </c>
      <c r="G1465" s="221" t="str">
        <f>IF(OR('BD ITEM'!$Q303&lt;&gt;"Preenchimento correto"),"",'BD ITEM'!L303)</f>
        <v/>
      </c>
      <c r="H1465" s="39">
        <v>1</v>
      </c>
      <c r="I1465" s="173"/>
      <c r="J1465" s="34" t="str">
        <f xml:space="preserve">
IF(I1465="","",
VLOOKUP(I1465,'BD EMPRES'!$B$8:$C$507,2,FALSE))</f>
        <v/>
      </c>
      <c r="K1465" s="175"/>
      <c r="L1465" s="176"/>
      <c r="M1465" s="176"/>
      <c r="N1465" s="177"/>
      <c r="O1465" s="222"/>
      <c r="P1465" s="228" t="str">
        <f t="shared" ref="P1465" si="5216" xml:space="preserve">
IF(AND(K1465="",K1466="",K1467="",K1468="",K1469=""),"",
COUNTIFS(K1465:K1469,"&lt;&gt;""",M1465:M1469,"=Válido"))</f>
        <v/>
      </c>
      <c r="Q1465" s="230" t="str">
        <f t="shared" ref="Q1465" si="5217" xml:space="preserve">
IF(T1465&lt;&gt;"Preenchimento correto","",
IF(P1465=1,0,
IF(P1465=0,"",
IF(P1465="","",
ROUND(_xlfn.STDEV.S(AD1465:AD1469)/AVERAGE(AD1465:AD1469),4)))))</f>
        <v/>
      </c>
      <c r="R1465" s="232" t="str">
        <f t="shared" ref="R1465" si="5218" xml:space="preserve">
IF(T1465&lt;&gt;"Preenchimento correto","",
IF(P1465="","",
IF(P1465=0,"",
IF(O1465="","",
IF(O1465="Menor valor",MIN(AD1465:AD1469),
IF(AND(O1465="Tend. central",Q1465&lt;=0.25),ROUND(AVERAGE(AD1465:AD1469),2),
IF(AND(O1465="Tend. central",Q1465&gt;0.25),ROUND(MEDIAN(AD1465:AD1469),2))))))))</f>
        <v/>
      </c>
      <c r="S1465" s="234" t="str">
        <f t="shared" ref="S1465" si="5219" xml:space="preserve">
IF(T1465&lt;&gt;"Preenchimento correto","",
IF(O1465="","",
IF(P1465="","",
IF(P1465=0,"",
IF(OR(G1465="",R1465=""),"",
G1465*R1465)))))</f>
        <v/>
      </c>
      <c r="T1465" s="236" t="str">
        <f t="shared" ref="T1465" si="5220" xml:space="preserve">
IF(AND(A1465="",B1465="",I1465="",I1466="",I1467="",I1468="",I1469="",K1465="",K1466="",K1467="",K1468="",K1469="",L1465="",L1466="",L1467="",L1468="",L1469="",M1465="",M1466="",M1467="",M1468="",M1469="",O1465=""),"",
IF(A1465="","Preenchimento incompleto: falta informar o ID SEC - B01.01",
IF(AND(A1465&lt;&gt;"",B1465&lt;&gt;"",I1465="",I1466="",I1467="",I1468="",I1469="",K1465="",K1466="",K1467="",K1468="",K1469="",L1465="",L1466="",L1467="",L1468="",L1469="",M1465="",M1466="",M1467="",M1468="",M1469="",O1465=""),"Preenchimento incompleto: item sem nenhuma informação de empresa e preço e fonte de preço e validade do orçamento e modalidade de cálculo - B02.01",
IF(AND(B1465="",OR(I1465&lt;&gt;"",I1466&lt;&gt;"",I1467&lt;&gt;"",I1468&lt;&gt;"",I1469&lt;&gt;"",K1465&lt;&gt;"",K1466&lt;&gt;"",K1467&lt;&gt;"",K1468&lt;&gt;"",K1469&lt;&gt;"",L1465&lt;&gt;"",L1466&lt;&gt;"",L1467&lt;&gt;"",L1468&lt;&gt;"",L1469&lt;&gt;"",M1465&lt;&gt;"",M1466&lt;&gt;"",M1467&lt;&gt;"",M1468&lt;&gt;"",M1469&lt;&gt;"",O1465&lt;&gt;"")),"Erro: há empresa(s) e/ou preço(s) e/ou fonte(s) de preço e/ou validade(s) do orçamento e/ou modalidade de cálculo informados para item inexistente - B03.01",
IF(AND(I1465&lt;&gt;"",OR(K1465="",L1465="",M1465="",O1465="")),"Preenchimento incompleto: empresa sem preço e(ou) fonte de preço e(ou) validade do orçamento e(ou) modalidade de cálculo associados - B04.01",
IF(AND(I1466&lt;&gt;"",OR(K1466="",L1466="",M1466="",O1465="")),"Preenchimento incompleto: empresa sem preço e(ou) fonte de preço e(ou) validade do orçamento e(ou) modalidade de cálculo associados - B04.02",
IF(AND(I1467&lt;&gt;"",OR(K1467="",L1467="",M1467="",O1465="")),"Preenchimento incompleto: empresa sem preço e(ou) fonte de preço e(ou) validade do orçamento e(ou) modalidade de cálculo associados - B04.03",
IF(AND(I1468&lt;&gt;"",OR(K1468="",L1468="",M1468="",O1465="")),"Preenchimento incompleto: empresa sem preço e(ou) fonte de preço e(ou) validade do orçamento e(ou) modalidade de cálculo associados - B04.04",
IF(AND(I1469&lt;&gt;"",OR(K1469="",L1469="",M1469="",O1465="")),"Preenchimento incompleto: empresa sem preço e(ou) fonte de preço e(ou) validade do orçamento e(ou) modalidade de cálculo associados - B04.05",
IF(AND(K1465&lt;&gt;"",OR(I1465="",L1465="",M1465="",O1465="")),"Preenchimento incompleto: preço sem empresa e(ou) fonte do preço associados e(ou) validade do orçamento e(ou) modalidade de cálculo associados - B05.01",
IF(AND(K1466&lt;&gt;"",OR(I1466="",L1466="",M1466="",O1465="")),"Preenchimento incompleto: preço sem empresa e(ou) fonte do preço associados e(ou) validade do orçamento e(ou) modalidade de cálculo associados - B05.02",
IF(AND(K1467&lt;&gt;"",OR(I1467="",L1467="",M1467="",O1465="")),"Preenchimento incompleto: preço sem empresa e(ou) fonte do preço associados e(ou) validade do orçamento e(ou) modalidade de cálculo associados - B05.03",
IF(AND(K1468&lt;&gt;"",OR(I1468="",L1468="",M1468="",O1465="")),"Preenchimento incompleto: preço sem empresa e(ou) fonte do preço associados e(ou) validade do orçamento e(ou) modalidade de cálculo associados - B05.04",
IF(AND(K1469&lt;&gt;"",OR(I1469="",L1469="",M1469="",O1465="")),"Preenchimento incompleto: preço sem empresa e(ou) fonte do preço associados e(ou) validade do orçamento e(ou) modalidade de cálculo associados - B05.05",
IF(AND(L1465&lt;&gt;"",OR(K1465="",I1465="",M1465="",O1465="")),"Preenchimento incompleto: fonte do preço sem empresa e(ou) preço associados e(ou) validade do orçamento e(ou) modalidade de cálculo associados - B06.01",
IF(AND(L1466&lt;&gt;"",OR(K1466="",I1466="",M1466="",O1465="")),"Preenchimento incompleto: fonte do preço sem empresa e(ou) preço associados e(ou) validade do orçamento e(ou) modalidade de cálculo associados - B06.02",
IF(AND(L1467&lt;&gt;"",OR(K1467="",I1467="",M1467="",O1465="")),"Preenchimento incompleto: fonte do preço sem empresa e(ou) preço associados e(ou) validade do orçamento e(ou) modalidade de cálculo associados - B06.03",
IF(AND(L1468&lt;&gt;"",OR(K1468="",I1468="",M1468="",O1465="")),"Preenchimento incompleto: fonte do preço sem empresa e(ou) preço associados e(ou) validade do orçamento e(ou) modalidade de cálculo associados - B06.04",
IF(AND(L1469&lt;&gt;"",OR(K1469="",I1469="",M1469="",O1465="")),"Preenchimento incompleto: fonte do preço sem empresa e(ou) preço associados e(ou) validade do orçamento e(ou) modalidade de cálculo associados - B06.05",
IF(AND(M1465&lt;&gt;"",OR(K1465="",I1465="",L1465="",O1465="")),"Preenchimento incompleto: validade do orçamento sem empresa e(ou) preço associados e(ou) fonte do preço e(ou) modalidade de cálculo associados - B07.01",
IF(AND(M1466&lt;&gt;"",OR(K1466="",I1466="",L1466="",O1465="")),"Preenchimento incompleto: validade do orçamento sem empresa e(ou) preço associados e(ou) fonte do preço e(ou) modalidade de cálculo associados - B07.02",
IF(AND(M1467&lt;&gt;"",OR(K1467="",I1467="",L1467="",O1465="")),"Preenchimento incompleto: validade do orçamento sem empresa e(ou) preço associados e(ou) fonte do preço e(ou) modalidade de cálculo associados - B07.03",
IF(AND(M1468&lt;&gt;"",OR(K1468="",I1468="",L1468="",O1465="")),"Preenchimento incompleto: validade do orçamento sem empresa e(ou) preço associados e(ou) fonte do preço e(ou) modalidade de cálculo associados - B07.04",
IF(AND(M1469&lt;&gt;"",OR(K1469="",I1469="",L1469="",O1465="")),"Preenchimento incompleto: validade do orçamento sem empresa e(ou) preço associados e(ou) fonte do preço e(ou) modalidade de cálculo associados - B07.05",
IF(O1465="","Preenchimento incompleto: modalidade de cálculo não informada - B08.01",
IF(V1465="Erro: há repetição de empresa de mídia especializada para o item sendo precificado - B09.01a05","Erro: há repetição de empresa de mídia especializada para o item sendo precificado - B09.01a05",
IF(W1465="Erro: há repetição de empresa de orçamento de empresa para o item sendo precificado - B10.01a05","Erro: há repetição de empresa de orçamento de empresa para o item sendo precificado - B10.01a05",
IF(X1465="Erro: a fonte de preços informada é incompatível com compras governamentais - B11.01a05","Erro: a fonte de preços informada é incompatível com compras governamentais - B11.01a05",
IF(Y1465="Erro: a fonte de preços informada é incompatível com compras governamentais - B12.01a05","Erro: a fonte de preços informada é incompatível com compras governamentais - B12.01a05",
IF(Z1465="Erro: há linhas sendo puladas - B13.01a04","Erro: há linhas sendo puladas - B13.01a04",
IF(AA1465="Erro: há linhas sendo puladas - B14.01a05","Erro: há linhas sendo puladas - B14.01a05",
IF(AB1465="Erro: há linhas sendo puladas - B15.01a05","Erro: há linhas sendo puladas - B15.01a05",
IF(AC1465="Erro: há linhas sendo puladas - B16.01a05","Erro: há linhas sendo puladas - B16.01a05",
IF(AND(P1465&lt;&gt;"",P1465=0),"Preenchimento incompleto: número de propostas válidas igual a zero - B17.01",
"Preenchimento correto"))))))))))))))))))))))))))))))))))</f>
        <v/>
      </c>
      <c r="U1465" s="23"/>
      <c r="V1465" s="121" t="str">
        <f t="shared" ref="V1465" si="5221" xml:space="preserve">
IF(COUNTIFS(I1465:I1469,I1465,L1465:L1469,"=Mídia especializada")&gt;1,"Erro: há repetição de empresa de mídia especializada para o item sendo precificado - B09.01a05",
IF(COUNTIFS(I1465:I1469,I1466,L1465:L1469,"=Mídia especializada")&gt;1,"Erro: há repetição de empresa de mídia especializada para o item sendo precificado - B09.01a05",
IF(COUNTIFS(I1465:I1469,I1467,L1465:L1469,"=Mídia especializada")&gt;1,"Erro: há repetição de empresa de mídia especializada para o item sendo precificado - B09.01a05",
IF(COUNTIFS(I1465:I1469,I1468,L1465:L1469,"=Mídia especializada")&gt;1,"Erro: há repetição de empresa de mídia especializada para o item sendo precificado - B09.01a05",
IF(COUNTIFS(I1465:I1469,I1469,L1465:L1469,"=Mídia especializada")&gt;1,"Erro: há repetição de empresa de mídia especializada para o item sendo precificado - B09.01a05",
"***")))))</f>
        <v>***</v>
      </c>
      <c r="W1465" s="119" t="str">
        <f t="shared" ref="W1465" si="5222" xml:space="preserve">
IF(COUNTIFS(I1465:I1469,I1465,L1465:L1469,"=Orçamento de empresa")&gt;1,"Erro: há repetição de empresa de orçamento de empresa para o item sendo precificado - B10.01a05",
IF(COUNTIFS(I1465:I1469,I1466,L1465:L1469,"=Orçamento de empresa")&gt;1,"Erro: há repetição de empresa de orçamento de empresa para o item sendo precificado - B10.01a05",
IF(COUNTIFS(I1465:I1469,I1467,L1465:L1469,"=Orçamento de empresa")&gt;1,"Erro: há repetição de empresa de orçamento de empresa para o item sendo precificado - B10.01a05",
IF(COUNTIFS(I1465:I1469,I1468,L1465:L1469,"=Orçamento de empresa")&gt;1,"Erro: há repetição de empresa de orçamento de empresa para o item sendo precificado - B10.01a05",
IF(COUNTIFS(I1465:I1469,I1469,L1465:L1469,"=Orçamento de empresa")&gt;1,"Erro: há repetição de empresa de orçamento de empresa para o item sendo precificado - B10.01a05",
"***")))))</f>
        <v>***</v>
      </c>
      <c r="X1465" s="119" t="str">
        <f t="shared" ref="X1465" si="5223" xml:space="preserve">
IF(AND(I1465="Compras governamentais",K1465&lt;&gt;"",L1465="Orçamento de empresa"),"Erro: a fonte de preços informada é incompatível com compras governamentais - B11.01a05",
IF(AND(I1466="Compras governamentais",K1466&lt;&gt;"",L1466="Orçamento de empresa"),"Erro: a fonte de preços informada é incompatível com compras governamentais - B11.01a05",
IF(AND(I1467="Compras governamentais",K1467&lt;&gt;"",L1467="Orçamento de empresa"),"Erro: a fonte de preços informada é incompatível com compras governamentais - B11.01a05",
IF(AND(I1468="Compras governamentais",K1468&lt;&gt;"",L1468="Orçamento de empresa"),"Erro: a fonte de preços informada é incompatível com compras governamentais - B11.01a05",
IF(AND(I1469="Compras governamentais",K1469&lt;&gt;"",L1469="Orçamento de empresa"),"Erro: a fonte de preços informada é incompatível com compras governamentais - B11.01a05",
"***")))))</f>
        <v>***</v>
      </c>
      <c r="Y1465" s="119" t="str">
        <f t="shared" ref="Y1465" si="5224" xml:space="preserve">
IF(AND(I1465="Compras governamentais",K1465&lt;&gt;"",L1465="Mídia especializada"),"Erro: a fonte de preços informada é incompatível com compras governamentais - B12.01a05",
IF(AND(I1466="Compras governamentais",K1466&lt;&gt;"",L1466="Mídia especializada"),"Erro: a fonte de preços informada é incompatível com compras governamentais - B12.01a05",
IF(AND(I1467="Compras governamentais",K1467&lt;&gt;"",L1467="Mídia especializada"),"Erro: a fonte de preços informada é incompatível com compras governamentais - B12.01a05",
IF(AND(I1468="Compras governamentais",K1468&lt;&gt;"",L1468="Mídia especializada"),"Erro: a fonte de preços informada é incompatível com compras governamentais - B12.01a05",
IF(AND(I1469="Compras governamentais",K1469&lt;&gt;"",L1469="Mídia especializada"),"Erro: a fonte de preços informada é incompatível com compras governamentais - B12.01a05",
"***")))))</f>
        <v>***</v>
      </c>
      <c r="Z1465" s="119" t="str">
        <f t="shared" ref="Z1465" si="5225" xml:space="preserve">
IF(AND(I1466&lt;&gt;"",OR(I1465="")),"Erro: há linhas sendo puladas - B13.01a04",
IF(AND(I1467&lt;&gt;"",OR(I1465="",I1466="")),"Erro: há linhas sendo puladas - B13.01a04",
IF(AND(I1468&lt;&gt;"",OR(I1465="",I1466="",I1467="")),"Erro: há linhas sendo puladas - B13.01a04",
IF(AND(I1469&lt;&gt;"",OR(I1465="",I1466="",I1467="",I1468="")),"Erro: há linhas sendo puladas - B13.01a04",
"***"))))</f>
        <v>***</v>
      </c>
      <c r="AA1465" s="119" t="str">
        <f t="shared" ref="AA1465" si="5226" xml:space="preserve">
IF(AND(K1466&lt;&gt;"",OR(K1465="")),"Erro: há linhas sendo puladas - B14.01a05",
IF(AND(K1467&lt;&gt;"",OR(K1465="",K1466="")),"Erro: há linhas sendo puladas - B14.01a05",
IF(AND(K1468&lt;&gt;"",OR(K1465="",K1466="",K1467="")),"Erro: há linhas sendo puladas - B14.01a05",
IF(AND(K1469&lt;&gt;"",OR(K1465="",K1466="",K1467="",K1468="")),"Erro: há linhas sendo puladas - B14.01a05",
"***"))))</f>
        <v>***</v>
      </c>
      <c r="AB1465" s="119" t="str">
        <f t="shared" ref="AB1465" si="5227" xml:space="preserve">
IF(AND(L1466&lt;&gt;"",OR(L1465="")),"Erro: há linhas sendo puladas - B15.01a05",
IF(AND(L1467&lt;&gt;"",OR(L1465="",L1466="")),"Erro: há linhas sendo puladas - B15.01a05",
IF(AND(L1468&lt;&gt;"",OR(L1465="",L1466="",L1467="")),"Erro: há linhas sendo puladas - B15.01a05",
IF(AND(L1469&lt;&gt;"",OR(L1465="",L1466="",L1467="",L1468="")),"Erro: há linhas sendo puladas - B15.01a05",
"***"))))</f>
        <v>***</v>
      </c>
      <c r="AC1465" s="119" t="str">
        <f t="shared" ref="AC1465" si="5228" xml:space="preserve">
IF(AND(M1466&lt;&gt;"",OR(M1465="")),"Erro: há linhas sendo puladas - B16.01a05",
IF(AND(M1467&lt;&gt;"",OR(M1465="",M1466="")),"Erro: há linhas sendo puladas - B16.01a05",
IF(AND(M1468&lt;&gt;"",OR(M1465="",M1466="",M1467="")),"Erro: há linhas sendo puladas - B16.01a05",
IF(AND(M1469&lt;&gt;"",OR(M1465="",M1466="",M1467="",M1468="")),"Erro: há linhas sendo puladas - B16.01a05",
"***"))))</f>
        <v>***</v>
      </c>
      <c r="AD1465" s="131" t="str">
        <f t="shared" ref="AD1465" si="5229" xml:space="preserve">
IF(T1465&lt;&gt;"Preenchimento correto","",
IF(K1465="","",
IF(M1465="Não válido","",
K1465)))</f>
        <v/>
      </c>
    </row>
    <row r="1466" spans="1:30" ht="15" customHeight="1">
      <c r="A1466" s="226"/>
      <c r="B1466" s="216"/>
      <c r="C1466" s="217"/>
      <c r="D1466" s="218"/>
      <c r="E1466" s="219"/>
      <c r="F1466" s="220"/>
      <c r="G1466" s="221"/>
      <c r="H1466" s="35">
        <v>2</v>
      </c>
      <c r="I1466" s="172"/>
      <c r="J1466" s="36" t="str">
        <f xml:space="preserve">
IF(I1466="","",
VLOOKUP(I1466,'BD EMPRES'!$B$8:$C$507,2,FALSE))</f>
        <v/>
      </c>
      <c r="K1466" s="178"/>
      <c r="L1466" s="179"/>
      <c r="M1466" s="179"/>
      <c r="N1466" s="180"/>
      <c r="O1466" s="223"/>
      <c r="P1466" s="228"/>
      <c r="Q1466" s="230"/>
      <c r="R1466" s="232"/>
      <c r="S1466" s="234"/>
      <c r="T1466" s="236"/>
      <c r="U1466" s="23"/>
      <c r="V1466" s="122"/>
      <c r="W1466" s="118"/>
      <c r="X1466" s="118"/>
      <c r="Y1466" s="118"/>
      <c r="Z1466" s="118"/>
      <c r="AA1466" s="118"/>
      <c r="AB1466" s="118"/>
      <c r="AC1466" s="118"/>
      <c r="AD1466" s="132" t="str">
        <f t="shared" ref="AD1466" si="5230" xml:space="preserve">
IF(T1465&lt;&gt;"Preenchimento correto","",
IF(K1466="","",
IF(M1466="Não válido","",
K1466)))</f>
        <v/>
      </c>
    </row>
    <row r="1467" spans="1:30" ht="15" customHeight="1">
      <c r="A1467" s="226"/>
      <c r="B1467" s="216"/>
      <c r="C1467" s="217"/>
      <c r="D1467" s="218"/>
      <c r="E1467" s="219"/>
      <c r="F1467" s="220"/>
      <c r="G1467" s="221"/>
      <c r="H1467" s="35">
        <v>3</v>
      </c>
      <c r="I1467" s="172"/>
      <c r="J1467" s="36" t="str">
        <f xml:space="preserve">
IF(I1467="","",
VLOOKUP(I1467,'BD EMPRES'!$B$8:$C$507,2,FALSE))</f>
        <v/>
      </c>
      <c r="K1467" s="178"/>
      <c r="L1467" s="179"/>
      <c r="M1467" s="179"/>
      <c r="N1467" s="180"/>
      <c r="O1467" s="223"/>
      <c r="P1467" s="228"/>
      <c r="Q1467" s="230"/>
      <c r="R1467" s="232"/>
      <c r="S1467" s="234"/>
      <c r="T1467" s="236"/>
      <c r="U1467" s="23"/>
      <c r="V1467" s="122"/>
      <c r="W1467" s="118"/>
      <c r="X1467" s="118"/>
      <c r="Y1467" s="118"/>
      <c r="Z1467" s="118"/>
      <c r="AA1467" s="118"/>
      <c r="AB1467" s="118"/>
      <c r="AC1467" s="118"/>
      <c r="AD1467" s="132" t="str">
        <f t="shared" ref="AD1467" si="5231" xml:space="preserve">
IF(T1465&lt;&gt;"Preenchimento correto","",
IF(K1467="","",
IF(M1467="Não válido","",
K1467)))</f>
        <v/>
      </c>
    </row>
    <row r="1468" spans="1:30" ht="15" customHeight="1">
      <c r="A1468" s="226"/>
      <c r="B1468" s="216"/>
      <c r="C1468" s="217"/>
      <c r="D1468" s="218"/>
      <c r="E1468" s="219"/>
      <c r="F1468" s="220"/>
      <c r="G1468" s="221"/>
      <c r="H1468" s="35">
        <v>4</v>
      </c>
      <c r="I1468" s="172"/>
      <c r="J1468" s="36" t="str">
        <f xml:space="preserve">
IF(I1468="","",
VLOOKUP(I1468,'BD EMPRES'!$B$8:$C$507,2,FALSE))</f>
        <v/>
      </c>
      <c r="K1468" s="178"/>
      <c r="L1468" s="179"/>
      <c r="M1468" s="179"/>
      <c r="N1468" s="180"/>
      <c r="O1468" s="223"/>
      <c r="P1468" s="228"/>
      <c r="Q1468" s="230"/>
      <c r="R1468" s="232"/>
      <c r="S1468" s="234"/>
      <c r="T1468" s="236"/>
      <c r="U1468" s="23"/>
      <c r="V1468" s="122"/>
      <c r="W1468" s="118"/>
      <c r="X1468" s="118"/>
      <c r="Y1468" s="118"/>
      <c r="Z1468" s="118"/>
      <c r="AA1468" s="118"/>
      <c r="AB1468" s="118"/>
      <c r="AC1468" s="118"/>
      <c r="AD1468" s="132" t="str">
        <f t="shared" ref="AD1468" si="5232" xml:space="preserve">
IF(T1465&lt;&gt;"Preenchimento correto","",
IF(K1468="","",
IF(M1468="Não válido","",
K1468)))</f>
        <v/>
      </c>
    </row>
    <row r="1469" spans="1:30" ht="15" customHeight="1">
      <c r="A1469" s="227"/>
      <c r="B1469" s="216"/>
      <c r="C1469" s="217"/>
      <c r="D1469" s="218"/>
      <c r="E1469" s="219"/>
      <c r="F1469" s="220"/>
      <c r="G1469" s="221"/>
      <c r="H1469" s="49">
        <v>5</v>
      </c>
      <c r="I1469" s="172"/>
      <c r="J1469" s="50" t="str">
        <f xml:space="preserve">
IF(I1469="","",
VLOOKUP(I1469,'BD EMPRES'!$B$8:$C$507,2,FALSE))</f>
        <v/>
      </c>
      <c r="K1469" s="184"/>
      <c r="L1469" s="185"/>
      <c r="M1469" s="181"/>
      <c r="N1469" s="182"/>
      <c r="O1469" s="224"/>
      <c r="P1469" s="229"/>
      <c r="Q1469" s="231"/>
      <c r="R1469" s="233"/>
      <c r="S1469" s="235"/>
      <c r="T1469" s="236"/>
      <c r="U1469" s="23"/>
      <c r="V1469" s="133"/>
      <c r="W1469" s="134"/>
      <c r="X1469" s="134"/>
      <c r="Y1469" s="134"/>
      <c r="Z1469" s="134"/>
      <c r="AA1469" s="134"/>
      <c r="AB1469" s="134"/>
      <c r="AC1469" s="134"/>
      <c r="AD1469" s="135" t="str">
        <f t="shared" ref="AD1469" si="5233" xml:space="preserve">
IF(T1465&gt;"Preenchimento correto","",
IF(K1469="","",
IF(M1469="Não válido","",
K1469)))</f>
        <v/>
      </c>
    </row>
    <row r="1470" spans="1:30" ht="15" customHeight="1">
      <c r="A1470" s="237"/>
      <c r="B1470" s="216" t="str">
        <f>IF(OR('BD ITEM'!$Q304&lt;&gt;"Preenchimento correto"),"",'BD ITEM'!B304)</f>
        <v/>
      </c>
      <c r="C1470" s="217" t="str">
        <f>IF(OR('BD ITEM'!$Q304&lt;&gt;"Preenchimento correto"),"",'BD ITEM'!C304)</f>
        <v/>
      </c>
      <c r="D1470" s="218" t="str">
        <f>IF(OR('BD ITEM'!$Q304&lt;&gt;"Preenchimento correto"),"",'BD ITEM'!D304)</f>
        <v/>
      </c>
      <c r="E1470" s="219" t="str">
        <f>IF(OR('BD ITEM'!$Q304&lt;&gt;"Preenchimento correto"),"",'BD ITEM'!J304)</f>
        <v/>
      </c>
      <c r="F1470" s="220" t="str">
        <f>IF(OR('BD ITEM'!$Q304&lt;&gt;"Preenchimento correto"),"",'BD ITEM'!K304)</f>
        <v/>
      </c>
      <c r="G1470" s="221" t="str">
        <f>IF(OR('BD ITEM'!$Q304&lt;&gt;"Preenchimento correto"),"",'BD ITEM'!L304)</f>
        <v/>
      </c>
      <c r="H1470" s="39">
        <v>1</v>
      </c>
      <c r="I1470" s="173"/>
      <c r="J1470" s="34" t="str">
        <f xml:space="preserve">
IF(I1470="","",
VLOOKUP(I1470,'BD EMPRES'!$B$8:$C$507,2,FALSE))</f>
        <v/>
      </c>
      <c r="K1470" s="175"/>
      <c r="L1470" s="176"/>
      <c r="M1470" s="176"/>
      <c r="N1470" s="177"/>
      <c r="O1470" s="222"/>
      <c r="P1470" s="228" t="str">
        <f t="shared" ref="P1470" si="5234" xml:space="preserve">
IF(AND(K1470="",K1471="",K1472="",K1473="",K1474=""),"",
COUNTIFS(K1470:K1474,"&lt;&gt;""",M1470:M1474,"=Válido"))</f>
        <v/>
      </c>
      <c r="Q1470" s="230" t="str">
        <f t="shared" ref="Q1470" si="5235" xml:space="preserve">
IF(T1470&lt;&gt;"Preenchimento correto","",
IF(P1470=1,0,
IF(P1470=0,"",
IF(P1470="","",
ROUND(_xlfn.STDEV.S(AD1470:AD1474)/AVERAGE(AD1470:AD1474),4)))))</f>
        <v/>
      </c>
      <c r="R1470" s="232" t="str">
        <f t="shared" ref="R1470" si="5236" xml:space="preserve">
IF(T1470&lt;&gt;"Preenchimento correto","",
IF(P1470="","",
IF(P1470=0,"",
IF(O1470="","",
IF(O1470="Menor valor",MIN(AD1470:AD1474),
IF(AND(O1470="Tend. central",Q1470&lt;=0.25),ROUND(AVERAGE(AD1470:AD1474),2),
IF(AND(O1470="Tend. central",Q1470&gt;0.25),ROUND(MEDIAN(AD1470:AD1474),2))))))))</f>
        <v/>
      </c>
      <c r="S1470" s="234" t="str">
        <f t="shared" ref="S1470" si="5237" xml:space="preserve">
IF(T1470&lt;&gt;"Preenchimento correto","",
IF(O1470="","",
IF(P1470="","",
IF(P1470=0,"",
IF(OR(G1470="",R1470=""),"",
G1470*R1470)))))</f>
        <v/>
      </c>
      <c r="T1470" s="236" t="str">
        <f t="shared" ref="T1470" si="5238" xml:space="preserve">
IF(AND(A1470="",B1470="",I1470="",I1471="",I1472="",I1473="",I1474="",K1470="",K1471="",K1472="",K1473="",K1474="",L1470="",L1471="",L1472="",L1473="",L1474="",M1470="",M1471="",M1472="",M1473="",M1474="",O1470=""),"",
IF(A1470="","Preenchimento incompleto: falta informar o ID SEC - B01.01",
IF(AND(A1470&lt;&gt;"",B1470&lt;&gt;"",I1470="",I1471="",I1472="",I1473="",I1474="",K1470="",K1471="",K1472="",K1473="",K1474="",L1470="",L1471="",L1472="",L1473="",L1474="",M1470="",M1471="",M1472="",M1473="",M1474="",O1470=""),"Preenchimento incompleto: item sem nenhuma informação de empresa e preço e fonte de preço e validade do orçamento e modalidade de cálculo - B02.01",
IF(AND(B1470="",OR(I1470&lt;&gt;"",I1471&lt;&gt;"",I1472&lt;&gt;"",I1473&lt;&gt;"",I1474&lt;&gt;"",K1470&lt;&gt;"",K1471&lt;&gt;"",K1472&lt;&gt;"",K1473&lt;&gt;"",K1474&lt;&gt;"",L1470&lt;&gt;"",L1471&lt;&gt;"",L1472&lt;&gt;"",L1473&lt;&gt;"",L1474&lt;&gt;"",M1470&lt;&gt;"",M1471&lt;&gt;"",M1472&lt;&gt;"",M1473&lt;&gt;"",M1474&lt;&gt;"",O1470&lt;&gt;"")),"Erro: há empresa(s) e/ou preço(s) e/ou fonte(s) de preço e/ou validade(s) do orçamento e/ou modalidade de cálculo informados para item inexistente - B03.01",
IF(AND(I1470&lt;&gt;"",OR(K1470="",L1470="",M1470="",O1470="")),"Preenchimento incompleto: empresa sem preço e(ou) fonte de preço e(ou) validade do orçamento e(ou) modalidade de cálculo associados - B04.01",
IF(AND(I1471&lt;&gt;"",OR(K1471="",L1471="",M1471="",O1470="")),"Preenchimento incompleto: empresa sem preço e(ou) fonte de preço e(ou) validade do orçamento e(ou) modalidade de cálculo associados - B04.02",
IF(AND(I1472&lt;&gt;"",OR(K1472="",L1472="",M1472="",O1470="")),"Preenchimento incompleto: empresa sem preço e(ou) fonte de preço e(ou) validade do orçamento e(ou) modalidade de cálculo associados - B04.03",
IF(AND(I1473&lt;&gt;"",OR(K1473="",L1473="",M1473="",O1470="")),"Preenchimento incompleto: empresa sem preço e(ou) fonte de preço e(ou) validade do orçamento e(ou) modalidade de cálculo associados - B04.04",
IF(AND(I1474&lt;&gt;"",OR(K1474="",L1474="",M1474="",O1470="")),"Preenchimento incompleto: empresa sem preço e(ou) fonte de preço e(ou) validade do orçamento e(ou) modalidade de cálculo associados - B04.05",
IF(AND(K1470&lt;&gt;"",OR(I1470="",L1470="",M1470="",O1470="")),"Preenchimento incompleto: preço sem empresa e(ou) fonte do preço associados e(ou) validade do orçamento e(ou) modalidade de cálculo associados - B05.01",
IF(AND(K1471&lt;&gt;"",OR(I1471="",L1471="",M1471="",O1470="")),"Preenchimento incompleto: preço sem empresa e(ou) fonte do preço associados e(ou) validade do orçamento e(ou) modalidade de cálculo associados - B05.02",
IF(AND(K1472&lt;&gt;"",OR(I1472="",L1472="",M1472="",O1470="")),"Preenchimento incompleto: preço sem empresa e(ou) fonte do preço associados e(ou) validade do orçamento e(ou) modalidade de cálculo associados - B05.03",
IF(AND(K1473&lt;&gt;"",OR(I1473="",L1473="",M1473="",O1470="")),"Preenchimento incompleto: preço sem empresa e(ou) fonte do preço associados e(ou) validade do orçamento e(ou) modalidade de cálculo associados - B05.04",
IF(AND(K1474&lt;&gt;"",OR(I1474="",L1474="",M1474="",O1470="")),"Preenchimento incompleto: preço sem empresa e(ou) fonte do preço associados e(ou) validade do orçamento e(ou) modalidade de cálculo associados - B05.05",
IF(AND(L1470&lt;&gt;"",OR(K1470="",I1470="",M1470="",O1470="")),"Preenchimento incompleto: fonte do preço sem empresa e(ou) preço associados e(ou) validade do orçamento e(ou) modalidade de cálculo associados - B06.01",
IF(AND(L1471&lt;&gt;"",OR(K1471="",I1471="",M1471="",O1470="")),"Preenchimento incompleto: fonte do preço sem empresa e(ou) preço associados e(ou) validade do orçamento e(ou) modalidade de cálculo associados - B06.02",
IF(AND(L1472&lt;&gt;"",OR(K1472="",I1472="",M1472="",O1470="")),"Preenchimento incompleto: fonte do preço sem empresa e(ou) preço associados e(ou) validade do orçamento e(ou) modalidade de cálculo associados - B06.03",
IF(AND(L1473&lt;&gt;"",OR(K1473="",I1473="",M1473="",O1470="")),"Preenchimento incompleto: fonte do preço sem empresa e(ou) preço associados e(ou) validade do orçamento e(ou) modalidade de cálculo associados - B06.04",
IF(AND(L1474&lt;&gt;"",OR(K1474="",I1474="",M1474="",O1470="")),"Preenchimento incompleto: fonte do preço sem empresa e(ou) preço associados e(ou) validade do orçamento e(ou) modalidade de cálculo associados - B06.05",
IF(AND(M1470&lt;&gt;"",OR(K1470="",I1470="",L1470="",O1470="")),"Preenchimento incompleto: validade do orçamento sem empresa e(ou) preço associados e(ou) fonte do preço e(ou) modalidade de cálculo associados - B07.01",
IF(AND(M1471&lt;&gt;"",OR(K1471="",I1471="",L1471="",O1470="")),"Preenchimento incompleto: validade do orçamento sem empresa e(ou) preço associados e(ou) fonte do preço e(ou) modalidade de cálculo associados - B07.02",
IF(AND(M1472&lt;&gt;"",OR(K1472="",I1472="",L1472="",O1470="")),"Preenchimento incompleto: validade do orçamento sem empresa e(ou) preço associados e(ou) fonte do preço e(ou) modalidade de cálculo associados - B07.03",
IF(AND(M1473&lt;&gt;"",OR(K1473="",I1473="",L1473="",O1470="")),"Preenchimento incompleto: validade do orçamento sem empresa e(ou) preço associados e(ou) fonte do preço e(ou) modalidade de cálculo associados - B07.04",
IF(AND(M1474&lt;&gt;"",OR(K1474="",I1474="",L1474="",O1470="")),"Preenchimento incompleto: validade do orçamento sem empresa e(ou) preço associados e(ou) fonte do preço e(ou) modalidade de cálculo associados - B07.05",
IF(O1470="","Preenchimento incompleto: modalidade de cálculo não informada - B08.01",
IF(V1470="Erro: há repetição de empresa de mídia especializada para o item sendo precificado - B09.01a05","Erro: há repetição de empresa de mídia especializada para o item sendo precificado - B09.01a05",
IF(W1470="Erro: há repetição de empresa de orçamento de empresa para o item sendo precificado - B10.01a05","Erro: há repetição de empresa de orçamento de empresa para o item sendo precificado - B10.01a05",
IF(X1470="Erro: a fonte de preços informada é incompatível com compras governamentais - B11.01a05","Erro: a fonte de preços informada é incompatível com compras governamentais - B11.01a05",
IF(Y1470="Erro: a fonte de preços informada é incompatível com compras governamentais - B12.01a05","Erro: a fonte de preços informada é incompatível com compras governamentais - B12.01a05",
IF(Z1470="Erro: há linhas sendo puladas - B13.01a04","Erro: há linhas sendo puladas - B13.01a04",
IF(AA1470="Erro: há linhas sendo puladas - B14.01a05","Erro: há linhas sendo puladas - B14.01a05",
IF(AB1470="Erro: há linhas sendo puladas - B15.01a05","Erro: há linhas sendo puladas - B15.01a05",
IF(AC1470="Erro: há linhas sendo puladas - B16.01a05","Erro: há linhas sendo puladas - B16.01a05",
IF(AND(P1470&lt;&gt;"",P1470=0),"Preenchimento incompleto: número de propostas válidas igual a zero - B17.01",
"Preenchimento correto"))))))))))))))))))))))))))))))))))</f>
        <v/>
      </c>
      <c r="U1470" s="23"/>
      <c r="V1470" s="121" t="str">
        <f t="shared" ref="V1470" si="5239" xml:space="preserve">
IF(COUNTIFS(I1470:I1474,I1470,L1470:L1474,"=Mídia especializada")&gt;1,"Erro: há repetição de empresa de mídia especializada para o item sendo precificado - B09.01a05",
IF(COUNTIFS(I1470:I1474,I1471,L1470:L1474,"=Mídia especializada")&gt;1,"Erro: há repetição de empresa de mídia especializada para o item sendo precificado - B09.01a05",
IF(COUNTIFS(I1470:I1474,I1472,L1470:L1474,"=Mídia especializada")&gt;1,"Erro: há repetição de empresa de mídia especializada para o item sendo precificado - B09.01a05",
IF(COUNTIFS(I1470:I1474,I1473,L1470:L1474,"=Mídia especializada")&gt;1,"Erro: há repetição de empresa de mídia especializada para o item sendo precificado - B09.01a05",
IF(COUNTIFS(I1470:I1474,I1474,L1470:L1474,"=Mídia especializada")&gt;1,"Erro: há repetição de empresa de mídia especializada para o item sendo precificado - B09.01a05",
"***")))))</f>
        <v>***</v>
      </c>
      <c r="W1470" s="119" t="str">
        <f t="shared" ref="W1470" si="5240" xml:space="preserve">
IF(COUNTIFS(I1470:I1474,I1470,L1470:L1474,"=Orçamento de empresa")&gt;1,"Erro: há repetição de empresa de orçamento de empresa para o item sendo precificado - B10.01a05",
IF(COUNTIFS(I1470:I1474,I1471,L1470:L1474,"=Orçamento de empresa")&gt;1,"Erro: há repetição de empresa de orçamento de empresa para o item sendo precificado - B10.01a05",
IF(COUNTIFS(I1470:I1474,I1472,L1470:L1474,"=Orçamento de empresa")&gt;1,"Erro: há repetição de empresa de orçamento de empresa para o item sendo precificado - B10.01a05",
IF(COUNTIFS(I1470:I1474,I1473,L1470:L1474,"=Orçamento de empresa")&gt;1,"Erro: há repetição de empresa de orçamento de empresa para o item sendo precificado - B10.01a05",
IF(COUNTIFS(I1470:I1474,I1474,L1470:L1474,"=Orçamento de empresa")&gt;1,"Erro: há repetição de empresa de orçamento de empresa para o item sendo precificado - B10.01a05",
"***")))))</f>
        <v>***</v>
      </c>
      <c r="X1470" s="119" t="str">
        <f t="shared" ref="X1470" si="5241" xml:space="preserve">
IF(AND(I1470="Compras governamentais",K1470&lt;&gt;"",L1470="Orçamento de empresa"),"Erro: a fonte de preços informada é incompatível com compras governamentais - B11.01a05",
IF(AND(I1471="Compras governamentais",K1471&lt;&gt;"",L1471="Orçamento de empresa"),"Erro: a fonte de preços informada é incompatível com compras governamentais - B11.01a05",
IF(AND(I1472="Compras governamentais",K1472&lt;&gt;"",L1472="Orçamento de empresa"),"Erro: a fonte de preços informada é incompatível com compras governamentais - B11.01a05",
IF(AND(I1473="Compras governamentais",K1473&lt;&gt;"",L1473="Orçamento de empresa"),"Erro: a fonte de preços informada é incompatível com compras governamentais - B11.01a05",
IF(AND(I1474="Compras governamentais",K1474&lt;&gt;"",L1474="Orçamento de empresa"),"Erro: a fonte de preços informada é incompatível com compras governamentais - B11.01a05",
"***")))))</f>
        <v>***</v>
      </c>
      <c r="Y1470" s="119" t="str">
        <f t="shared" ref="Y1470" si="5242" xml:space="preserve">
IF(AND(I1470="Compras governamentais",K1470&lt;&gt;"",L1470="Mídia especializada"),"Erro: a fonte de preços informada é incompatível com compras governamentais - B12.01a05",
IF(AND(I1471="Compras governamentais",K1471&lt;&gt;"",L1471="Mídia especializada"),"Erro: a fonte de preços informada é incompatível com compras governamentais - B12.01a05",
IF(AND(I1472="Compras governamentais",K1472&lt;&gt;"",L1472="Mídia especializada"),"Erro: a fonte de preços informada é incompatível com compras governamentais - B12.01a05",
IF(AND(I1473="Compras governamentais",K1473&lt;&gt;"",L1473="Mídia especializada"),"Erro: a fonte de preços informada é incompatível com compras governamentais - B12.01a05",
IF(AND(I1474="Compras governamentais",K1474&lt;&gt;"",L1474="Mídia especializada"),"Erro: a fonte de preços informada é incompatível com compras governamentais - B12.01a05",
"***")))))</f>
        <v>***</v>
      </c>
      <c r="Z1470" s="119" t="str">
        <f t="shared" ref="Z1470" si="5243" xml:space="preserve">
IF(AND(I1471&lt;&gt;"",OR(I1470="")),"Erro: há linhas sendo puladas - B13.01a04",
IF(AND(I1472&lt;&gt;"",OR(I1470="",I1471="")),"Erro: há linhas sendo puladas - B13.01a04",
IF(AND(I1473&lt;&gt;"",OR(I1470="",I1471="",I1472="")),"Erro: há linhas sendo puladas - B13.01a04",
IF(AND(I1474&lt;&gt;"",OR(I1470="",I1471="",I1472="",I1473="")),"Erro: há linhas sendo puladas - B13.01a04",
"***"))))</f>
        <v>***</v>
      </c>
      <c r="AA1470" s="119" t="str">
        <f t="shared" ref="AA1470" si="5244" xml:space="preserve">
IF(AND(K1471&lt;&gt;"",OR(K1470="")),"Erro: há linhas sendo puladas - B14.01a05",
IF(AND(K1472&lt;&gt;"",OR(K1470="",K1471="")),"Erro: há linhas sendo puladas - B14.01a05",
IF(AND(K1473&lt;&gt;"",OR(K1470="",K1471="",K1472="")),"Erro: há linhas sendo puladas - B14.01a05",
IF(AND(K1474&lt;&gt;"",OR(K1470="",K1471="",K1472="",K1473="")),"Erro: há linhas sendo puladas - B14.01a05",
"***"))))</f>
        <v>***</v>
      </c>
      <c r="AB1470" s="119" t="str">
        <f t="shared" ref="AB1470" si="5245" xml:space="preserve">
IF(AND(L1471&lt;&gt;"",OR(L1470="")),"Erro: há linhas sendo puladas - B15.01a05",
IF(AND(L1472&lt;&gt;"",OR(L1470="",L1471="")),"Erro: há linhas sendo puladas - B15.01a05",
IF(AND(L1473&lt;&gt;"",OR(L1470="",L1471="",L1472="")),"Erro: há linhas sendo puladas - B15.01a05",
IF(AND(L1474&lt;&gt;"",OR(L1470="",L1471="",L1472="",L1473="")),"Erro: há linhas sendo puladas - B15.01a05",
"***"))))</f>
        <v>***</v>
      </c>
      <c r="AC1470" s="119" t="str">
        <f t="shared" ref="AC1470" si="5246" xml:space="preserve">
IF(AND(M1471&lt;&gt;"",OR(M1470="")),"Erro: há linhas sendo puladas - B16.01a05",
IF(AND(M1472&lt;&gt;"",OR(M1470="",M1471="")),"Erro: há linhas sendo puladas - B16.01a05",
IF(AND(M1473&lt;&gt;"",OR(M1470="",M1471="",M1472="")),"Erro: há linhas sendo puladas - B16.01a05",
IF(AND(M1474&lt;&gt;"",OR(M1470="",M1471="",M1472="",M1473="")),"Erro: há linhas sendo puladas - B16.01a05",
"***"))))</f>
        <v>***</v>
      </c>
      <c r="AD1470" s="131" t="str">
        <f t="shared" ref="AD1470" si="5247" xml:space="preserve">
IF(T1470&lt;&gt;"Preenchimento correto","",
IF(K1470="","",
IF(M1470="Não válido","",
K1470)))</f>
        <v/>
      </c>
    </row>
    <row r="1471" spans="1:30" ht="15" customHeight="1">
      <c r="A1471" s="226"/>
      <c r="B1471" s="216"/>
      <c r="C1471" s="217"/>
      <c r="D1471" s="218"/>
      <c r="E1471" s="219"/>
      <c r="F1471" s="220"/>
      <c r="G1471" s="221"/>
      <c r="H1471" s="35">
        <v>2</v>
      </c>
      <c r="I1471" s="172"/>
      <c r="J1471" s="36" t="str">
        <f xml:space="preserve">
IF(I1471="","",
VLOOKUP(I1471,'BD EMPRES'!$B$8:$C$507,2,FALSE))</f>
        <v/>
      </c>
      <c r="K1471" s="178"/>
      <c r="L1471" s="179"/>
      <c r="M1471" s="179"/>
      <c r="N1471" s="180"/>
      <c r="O1471" s="223"/>
      <c r="P1471" s="228"/>
      <c r="Q1471" s="230"/>
      <c r="R1471" s="232"/>
      <c r="S1471" s="234"/>
      <c r="T1471" s="236"/>
      <c r="U1471" s="23"/>
      <c r="V1471" s="122"/>
      <c r="W1471" s="118"/>
      <c r="X1471" s="118"/>
      <c r="Y1471" s="118"/>
      <c r="Z1471" s="118"/>
      <c r="AA1471" s="118"/>
      <c r="AB1471" s="118"/>
      <c r="AC1471" s="118"/>
      <c r="AD1471" s="132" t="str">
        <f t="shared" ref="AD1471" si="5248" xml:space="preserve">
IF(T1470&lt;&gt;"Preenchimento correto","",
IF(K1471="","",
IF(M1471="Não válido","",
K1471)))</f>
        <v/>
      </c>
    </row>
    <row r="1472" spans="1:30" ht="15" customHeight="1">
      <c r="A1472" s="226"/>
      <c r="B1472" s="216"/>
      <c r="C1472" s="217"/>
      <c r="D1472" s="218"/>
      <c r="E1472" s="219"/>
      <c r="F1472" s="220"/>
      <c r="G1472" s="221"/>
      <c r="H1472" s="35">
        <v>3</v>
      </c>
      <c r="I1472" s="172"/>
      <c r="J1472" s="36" t="str">
        <f xml:space="preserve">
IF(I1472="","",
VLOOKUP(I1472,'BD EMPRES'!$B$8:$C$507,2,FALSE))</f>
        <v/>
      </c>
      <c r="K1472" s="178"/>
      <c r="L1472" s="179"/>
      <c r="M1472" s="179"/>
      <c r="N1472" s="180"/>
      <c r="O1472" s="223"/>
      <c r="P1472" s="228"/>
      <c r="Q1472" s="230"/>
      <c r="R1472" s="232"/>
      <c r="S1472" s="234"/>
      <c r="T1472" s="236"/>
      <c r="U1472" s="23"/>
      <c r="V1472" s="122"/>
      <c r="W1472" s="118"/>
      <c r="X1472" s="118"/>
      <c r="Y1472" s="118"/>
      <c r="Z1472" s="118"/>
      <c r="AA1472" s="118"/>
      <c r="AB1472" s="118"/>
      <c r="AC1472" s="118"/>
      <c r="AD1472" s="132" t="str">
        <f t="shared" ref="AD1472" si="5249" xml:space="preserve">
IF(T1470&lt;&gt;"Preenchimento correto","",
IF(K1472="","",
IF(M1472="Não válido","",
K1472)))</f>
        <v/>
      </c>
    </row>
    <row r="1473" spans="1:30" ht="15" customHeight="1">
      <c r="A1473" s="226"/>
      <c r="B1473" s="216"/>
      <c r="C1473" s="217"/>
      <c r="D1473" s="218"/>
      <c r="E1473" s="219"/>
      <c r="F1473" s="220"/>
      <c r="G1473" s="221"/>
      <c r="H1473" s="35">
        <v>4</v>
      </c>
      <c r="I1473" s="172"/>
      <c r="J1473" s="36" t="str">
        <f xml:space="preserve">
IF(I1473="","",
VLOOKUP(I1473,'BD EMPRES'!$B$8:$C$507,2,FALSE))</f>
        <v/>
      </c>
      <c r="K1473" s="178"/>
      <c r="L1473" s="179"/>
      <c r="M1473" s="179"/>
      <c r="N1473" s="180"/>
      <c r="O1473" s="223"/>
      <c r="P1473" s="228"/>
      <c r="Q1473" s="230"/>
      <c r="R1473" s="232"/>
      <c r="S1473" s="234"/>
      <c r="T1473" s="236"/>
      <c r="U1473" s="23"/>
      <c r="V1473" s="122"/>
      <c r="W1473" s="118"/>
      <c r="X1473" s="118"/>
      <c r="Y1473" s="118"/>
      <c r="Z1473" s="118"/>
      <c r="AA1473" s="118"/>
      <c r="AB1473" s="118"/>
      <c r="AC1473" s="118"/>
      <c r="AD1473" s="132" t="str">
        <f t="shared" ref="AD1473" si="5250" xml:space="preserve">
IF(T1470&lt;&gt;"Preenchimento correto","",
IF(K1473="","",
IF(M1473="Não válido","",
K1473)))</f>
        <v/>
      </c>
    </row>
    <row r="1474" spans="1:30" ht="15" customHeight="1">
      <c r="A1474" s="238"/>
      <c r="B1474" s="216"/>
      <c r="C1474" s="217"/>
      <c r="D1474" s="218"/>
      <c r="E1474" s="219"/>
      <c r="F1474" s="220"/>
      <c r="G1474" s="221"/>
      <c r="H1474" s="49">
        <v>5</v>
      </c>
      <c r="I1474" s="172"/>
      <c r="J1474" s="50" t="str">
        <f xml:space="preserve">
IF(I1474="","",
VLOOKUP(I1474,'BD EMPRES'!$B$8:$C$507,2,FALSE))</f>
        <v/>
      </c>
      <c r="K1474" s="184"/>
      <c r="L1474" s="185"/>
      <c r="M1474" s="181"/>
      <c r="N1474" s="182"/>
      <c r="O1474" s="224"/>
      <c r="P1474" s="229"/>
      <c r="Q1474" s="231"/>
      <c r="R1474" s="233"/>
      <c r="S1474" s="235"/>
      <c r="T1474" s="236"/>
      <c r="U1474" s="23"/>
      <c r="V1474" s="133"/>
      <c r="W1474" s="134"/>
      <c r="X1474" s="134"/>
      <c r="Y1474" s="134"/>
      <c r="Z1474" s="134"/>
      <c r="AA1474" s="134"/>
      <c r="AB1474" s="134"/>
      <c r="AC1474" s="134"/>
      <c r="AD1474" s="135" t="str">
        <f t="shared" ref="AD1474" si="5251" xml:space="preserve">
IF(T1470&gt;"Preenchimento correto","",
IF(K1474="","",
IF(M1474="Não válido","",
K1474)))</f>
        <v/>
      </c>
    </row>
    <row r="1475" spans="1:30" ht="15" customHeight="1">
      <c r="A1475" s="225"/>
      <c r="B1475" s="216" t="str">
        <f>IF(OR('BD ITEM'!$Q305&lt;&gt;"Preenchimento correto"),"",'BD ITEM'!B305)</f>
        <v/>
      </c>
      <c r="C1475" s="217" t="str">
        <f>IF(OR('BD ITEM'!$Q305&lt;&gt;"Preenchimento correto"),"",'BD ITEM'!C305)</f>
        <v/>
      </c>
      <c r="D1475" s="218" t="str">
        <f>IF(OR('BD ITEM'!$Q305&lt;&gt;"Preenchimento correto"),"",'BD ITEM'!D305)</f>
        <v/>
      </c>
      <c r="E1475" s="219" t="str">
        <f>IF(OR('BD ITEM'!$Q305&lt;&gt;"Preenchimento correto"),"",'BD ITEM'!J305)</f>
        <v/>
      </c>
      <c r="F1475" s="220" t="str">
        <f>IF(OR('BD ITEM'!$Q305&lt;&gt;"Preenchimento correto"),"",'BD ITEM'!K305)</f>
        <v/>
      </c>
      <c r="G1475" s="221" t="str">
        <f>IF(OR('BD ITEM'!$Q305&lt;&gt;"Preenchimento correto"),"",'BD ITEM'!L305)</f>
        <v/>
      </c>
      <c r="H1475" s="39">
        <v>1</v>
      </c>
      <c r="I1475" s="173"/>
      <c r="J1475" s="34" t="str">
        <f xml:space="preserve">
IF(I1475="","",
VLOOKUP(I1475,'BD EMPRES'!$B$8:$C$507,2,FALSE))</f>
        <v/>
      </c>
      <c r="K1475" s="175"/>
      <c r="L1475" s="176"/>
      <c r="M1475" s="176"/>
      <c r="N1475" s="177"/>
      <c r="O1475" s="222"/>
      <c r="P1475" s="228" t="str">
        <f t="shared" ref="P1475" si="5252" xml:space="preserve">
IF(AND(K1475="",K1476="",K1477="",K1478="",K1479=""),"",
COUNTIFS(K1475:K1479,"&lt;&gt;""",M1475:M1479,"=Válido"))</f>
        <v/>
      </c>
      <c r="Q1475" s="230" t="str">
        <f t="shared" ref="Q1475" si="5253" xml:space="preserve">
IF(T1475&lt;&gt;"Preenchimento correto","",
IF(P1475=1,0,
IF(P1475=0,"",
IF(P1475="","",
ROUND(_xlfn.STDEV.S(AD1475:AD1479)/AVERAGE(AD1475:AD1479),4)))))</f>
        <v/>
      </c>
      <c r="R1475" s="232" t="str">
        <f t="shared" ref="R1475" si="5254" xml:space="preserve">
IF(T1475&lt;&gt;"Preenchimento correto","",
IF(P1475="","",
IF(P1475=0,"",
IF(O1475="","",
IF(O1475="Menor valor",MIN(AD1475:AD1479),
IF(AND(O1475="Tend. central",Q1475&lt;=0.25),ROUND(AVERAGE(AD1475:AD1479),2),
IF(AND(O1475="Tend. central",Q1475&gt;0.25),ROUND(MEDIAN(AD1475:AD1479),2))))))))</f>
        <v/>
      </c>
      <c r="S1475" s="234" t="str">
        <f t="shared" ref="S1475" si="5255" xml:space="preserve">
IF(T1475&lt;&gt;"Preenchimento correto","",
IF(O1475="","",
IF(P1475="","",
IF(P1475=0,"",
IF(OR(G1475="",R1475=""),"",
G1475*R1475)))))</f>
        <v/>
      </c>
      <c r="T1475" s="236" t="str">
        <f t="shared" ref="T1475" si="5256" xml:space="preserve">
IF(AND(A1475="",B1475="",I1475="",I1476="",I1477="",I1478="",I1479="",K1475="",K1476="",K1477="",K1478="",K1479="",L1475="",L1476="",L1477="",L1478="",L1479="",M1475="",M1476="",M1477="",M1478="",M1479="",O1475=""),"",
IF(A1475="","Preenchimento incompleto: falta informar o ID SEC - B01.01",
IF(AND(A1475&lt;&gt;"",B1475&lt;&gt;"",I1475="",I1476="",I1477="",I1478="",I1479="",K1475="",K1476="",K1477="",K1478="",K1479="",L1475="",L1476="",L1477="",L1478="",L1479="",M1475="",M1476="",M1477="",M1478="",M1479="",O1475=""),"Preenchimento incompleto: item sem nenhuma informação de empresa e preço e fonte de preço e validade do orçamento e modalidade de cálculo - B02.01",
IF(AND(B1475="",OR(I1475&lt;&gt;"",I1476&lt;&gt;"",I1477&lt;&gt;"",I1478&lt;&gt;"",I1479&lt;&gt;"",K1475&lt;&gt;"",K1476&lt;&gt;"",K1477&lt;&gt;"",K1478&lt;&gt;"",K1479&lt;&gt;"",L1475&lt;&gt;"",L1476&lt;&gt;"",L1477&lt;&gt;"",L1478&lt;&gt;"",L1479&lt;&gt;"",M1475&lt;&gt;"",M1476&lt;&gt;"",M1477&lt;&gt;"",M1478&lt;&gt;"",M1479&lt;&gt;"",O1475&lt;&gt;"")),"Erro: há empresa(s) e/ou preço(s) e/ou fonte(s) de preço e/ou validade(s) do orçamento e/ou modalidade de cálculo informados para item inexistente - B03.01",
IF(AND(I1475&lt;&gt;"",OR(K1475="",L1475="",M1475="",O1475="")),"Preenchimento incompleto: empresa sem preço e(ou) fonte de preço e(ou) validade do orçamento e(ou) modalidade de cálculo associados - B04.01",
IF(AND(I1476&lt;&gt;"",OR(K1476="",L1476="",M1476="",O1475="")),"Preenchimento incompleto: empresa sem preço e(ou) fonte de preço e(ou) validade do orçamento e(ou) modalidade de cálculo associados - B04.02",
IF(AND(I1477&lt;&gt;"",OR(K1477="",L1477="",M1477="",O1475="")),"Preenchimento incompleto: empresa sem preço e(ou) fonte de preço e(ou) validade do orçamento e(ou) modalidade de cálculo associados - B04.03",
IF(AND(I1478&lt;&gt;"",OR(K1478="",L1478="",M1478="",O1475="")),"Preenchimento incompleto: empresa sem preço e(ou) fonte de preço e(ou) validade do orçamento e(ou) modalidade de cálculo associados - B04.04",
IF(AND(I1479&lt;&gt;"",OR(K1479="",L1479="",M1479="",O1475="")),"Preenchimento incompleto: empresa sem preço e(ou) fonte de preço e(ou) validade do orçamento e(ou) modalidade de cálculo associados - B04.05",
IF(AND(K1475&lt;&gt;"",OR(I1475="",L1475="",M1475="",O1475="")),"Preenchimento incompleto: preço sem empresa e(ou) fonte do preço associados e(ou) validade do orçamento e(ou) modalidade de cálculo associados - B05.01",
IF(AND(K1476&lt;&gt;"",OR(I1476="",L1476="",M1476="",O1475="")),"Preenchimento incompleto: preço sem empresa e(ou) fonte do preço associados e(ou) validade do orçamento e(ou) modalidade de cálculo associados - B05.02",
IF(AND(K1477&lt;&gt;"",OR(I1477="",L1477="",M1477="",O1475="")),"Preenchimento incompleto: preço sem empresa e(ou) fonte do preço associados e(ou) validade do orçamento e(ou) modalidade de cálculo associados - B05.03",
IF(AND(K1478&lt;&gt;"",OR(I1478="",L1478="",M1478="",O1475="")),"Preenchimento incompleto: preço sem empresa e(ou) fonte do preço associados e(ou) validade do orçamento e(ou) modalidade de cálculo associados - B05.04",
IF(AND(K1479&lt;&gt;"",OR(I1479="",L1479="",M1479="",O1475="")),"Preenchimento incompleto: preço sem empresa e(ou) fonte do preço associados e(ou) validade do orçamento e(ou) modalidade de cálculo associados - B05.05",
IF(AND(L1475&lt;&gt;"",OR(K1475="",I1475="",M1475="",O1475="")),"Preenchimento incompleto: fonte do preço sem empresa e(ou) preço associados e(ou) validade do orçamento e(ou) modalidade de cálculo associados - B06.01",
IF(AND(L1476&lt;&gt;"",OR(K1476="",I1476="",M1476="",O1475="")),"Preenchimento incompleto: fonte do preço sem empresa e(ou) preço associados e(ou) validade do orçamento e(ou) modalidade de cálculo associados - B06.02",
IF(AND(L1477&lt;&gt;"",OR(K1477="",I1477="",M1477="",O1475="")),"Preenchimento incompleto: fonte do preço sem empresa e(ou) preço associados e(ou) validade do orçamento e(ou) modalidade de cálculo associados - B06.03",
IF(AND(L1478&lt;&gt;"",OR(K1478="",I1478="",M1478="",O1475="")),"Preenchimento incompleto: fonte do preço sem empresa e(ou) preço associados e(ou) validade do orçamento e(ou) modalidade de cálculo associados - B06.04",
IF(AND(L1479&lt;&gt;"",OR(K1479="",I1479="",M1479="",O1475="")),"Preenchimento incompleto: fonte do preço sem empresa e(ou) preço associados e(ou) validade do orçamento e(ou) modalidade de cálculo associados - B06.05",
IF(AND(M1475&lt;&gt;"",OR(K1475="",I1475="",L1475="",O1475="")),"Preenchimento incompleto: validade do orçamento sem empresa e(ou) preço associados e(ou) fonte do preço e(ou) modalidade de cálculo associados - B07.01",
IF(AND(M1476&lt;&gt;"",OR(K1476="",I1476="",L1476="",O1475="")),"Preenchimento incompleto: validade do orçamento sem empresa e(ou) preço associados e(ou) fonte do preço e(ou) modalidade de cálculo associados - B07.02",
IF(AND(M1477&lt;&gt;"",OR(K1477="",I1477="",L1477="",O1475="")),"Preenchimento incompleto: validade do orçamento sem empresa e(ou) preço associados e(ou) fonte do preço e(ou) modalidade de cálculo associados - B07.03",
IF(AND(M1478&lt;&gt;"",OR(K1478="",I1478="",L1478="",O1475="")),"Preenchimento incompleto: validade do orçamento sem empresa e(ou) preço associados e(ou) fonte do preço e(ou) modalidade de cálculo associados - B07.04",
IF(AND(M1479&lt;&gt;"",OR(K1479="",I1479="",L1479="",O1475="")),"Preenchimento incompleto: validade do orçamento sem empresa e(ou) preço associados e(ou) fonte do preço e(ou) modalidade de cálculo associados - B07.05",
IF(O1475="","Preenchimento incompleto: modalidade de cálculo não informada - B08.01",
IF(V1475="Erro: há repetição de empresa de mídia especializada para o item sendo precificado - B09.01a05","Erro: há repetição de empresa de mídia especializada para o item sendo precificado - B09.01a05",
IF(W1475="Erro: há repetição de empresa de orçamento de empresa para o item sendo precificado - B10.01a05","Erro: há repetição de empresa de orçamento de empresa para o item sendo precificado - B10.01a05",
IF(X1475="Erro: a fonte de preços informada é incompatível com compras governamentais - B11.01a05","Erro: a fonte de preços informada é incompatível com compras governamentais - B11.01a05",
IF(Y1475="Erro: a fonte de preços informada é incompatível com compras governamentais - B12.01a05","Erro: a fonte de preços informada é incompatível com compras governamentais - B12.01a05",
IF(Z1475="Erro: há linhas sendo puladas - B13.01a04","Erro: há linhas sendo puladas - B13.01a04",
IF(AA1475="Erro: há linhas sendo puladas - B14.01a05","Erro: há linhas sendo puladas - B14.01a05",
IF(AB1475="Erro: há linhas sendo puladas - B15.01a05","Erro: há linhas sendo puladas - B15.01a05",
IF(AC1475="Erro: há linhas sendo puladas - B16.01a05","Erro: há linhas sendo puladas - B16.01a05",
IF(AND(P1475&lt;&gt;"",P1475=0),"Preenchimento incompleto: número de propostas válidas igual a zero - B17.01",
"Preenchimento correto"))))))))))))))))))))))))))))))))))</f>
        <v/>
      </c>
      <c r="U1475" s="23"/>
      <c r="V1475" s="121" t="str">
        <f t="shared" ref="V1475" si="5257" xml:space="preserve">
IF(COUNTIFS(I1475:I1479,I1475,L1475:L1479,"=Mídia especializada")&gt;1,"Erro: há repetição de empresa de mídia especializada para o item sendo precificado - B09.01a05",
IF(COUNTIFS(I1475:I1479,I1476,L1475:L1479,"=Mídia especializada")&gt;1,"Erro: há repetição de empresa de mídia especializada para o item sendo precificado - B09.01a05",
IF(COUNTIFS(I1475:I1479,I1477,L1475:L1479,"=Mídia especializada")&gt;1,"Erro: há repetição de empresa de mídia especializada para o item sendo precificado - B09.01a05",
IF(COUNTIFS(I1475:I1479,I1478,L1475:L1479,"=Mídia especializada")&gt;1,"Erro: há repetição de empresa de mídia especializada para o item sendo precificado - B09.01a05",
IF(COUNTIFS(I1475:I1479,I1479,L1475:L1479,"=Mídia especializada")&gt;1,"Erro: há repetição de empresa de mídia especializada para o item sendo precificado - B09.01a05",
"***")))))</f>
        <v>***</v>
      </c>
      <c r="W1475" s="119" t="str">
        <f t="shared" ref="W1475" si="5258" xml:space="preserve">
IF(COUNTIFS(I1475:I1479,I1475,L1475:L1479,"=Orçamento de empresa")&gt;1,"Erro: há repetição de empresa de orçamento de empresa para o item sendo precificado - B10.01a05",
IF(COUNTIFS(I1475:I1479,I1476,L1475:L1479,"=Orçamento de empresa")&gt;1,"Erro: há repetição de empresa de orçamento de empresa para o item sendo precificado - B10.01a05",
IF(COUNTIFS(I1475:I1479,I1477,L1475:L1479,"=Orçamento de empresa")&gt;1,"Erro: há repetição de empresa de orçamento de empresa para o item sendo precificado - B10.01a05",
IF(COUNTIFS(I1475:I1479,I1478,L1475:L1479,"=Orçamento de empresa")&gt;1,"Erro: há repetição de empresa de orçamento de empresa para o item sendo precificado - B10.01a05",
IF(COUNTIFS(I1475:I1479,I1479,L1475:L1479,"=Orçamento de empresa")&gt;1,"Erro: há repetição de empresa de orçamento de empresa para o item sendo precificado - B10.01a05",
"***")))))</f>
        <v>***</v>
      </c>
      <c r="X1475" s="119" t="str">
        <f t="shared" ref="X1475" si="5259" xml:space="preserve">
IF(AND(I1475="Compras governamentais",K1475&lt;&gt;"",L1475="Orçamento de empresa"),"Erro: a fonte de preços informada é incompatível com compras governamentais - B11.01a05",
IF(AND(I1476="Compras governamentais",K1476&lt;&gt;"",L1476="Orçamento de empresa"),"Erro: a fonte de preços informada é incompatível com compras governamentais - B11.01a05",
IF(AND(I1477="Compras governamentais",K1477&lt;&gt;"",L1477="Orçamento de empresa"),"Erro: a fonte de preços informada é incompatível com compras governamentais - B11.01a05",
IF(AND(I1478="Compras governamentais",K1478&lt;&gt;"",L1478="Orçamento de empresa"),"Erro: a fonte de preços informada é incompatível com compras governamentais - B11.01a05",
IF(AND(I1479="Compras governamentais",K1479&lt;&gt;"",L1479="Orçamento de empresa"),"Erro: a fonte de preços informada é incompatível com compras governamentais - B11.01a05",
"***")))))</f>
        <v>***</v>
      </c>
      <c r="Y1475" s="119" t="str">
        <f t="shared" ref="Y1475" si="5260" xml:space="preserve">
IF(AND(I1475="Compras governamentais",K1475&lt;&gt;"",L1475="Mídia especializada"),"Erro: a fonte de preços informada é incompatível com compras governamentais - B12.01a05",
IF(AND(I1476="Compras governamentais",K1476&lt;&gt;"",L1476="Mídia especializada"),"Erro: a fonte de preços informada é incompatível com compras governamentais - B12.01a05",
IF(AND(I1477="Compras governamentais",K1477&lt;&gt;"",L1477="Mídia especializada"),"Erro: a fonte de preços informada é incompatível com compras governamentais - B12.01a05",
IF(AND(I1478="Compras governamentais",K1478&lt;&gt;"",L1478="Mídia especializada"),"Erro: a fonte de preços informada é incompatível com compras governamentais - B12.01a05",
IF(AND(I1479="Compras governamentais",K1479&lt;&gt;"",L1479="Mídia especializada"),"Erro: a fonte de preços informada é incompatível com compras governamentais - B12.01a05",
"***")))))</f>
        <v>***</v>
      </c>
      <c r="Z1475" s="119" t="str">
        <f t="shared" ref="Z1475" si="5261" xml:space="preserve">
IF(AND(I1476&lt;&gt;"",OR(I1475="")),"Erro: há linhas sendo puladas - B13.01a04",
IF(AND(I1477&lt;&gt;"",OR(I1475="",I1476="")),"Erro: há linhas sendo puladas - B13.01a04",
IF(AND(I1478&lt;&gt;"",OR(I1475="",I1476="",I1477="")),"Erro: há linhas sendo puladas - B13.01a04",
IF(AND(I1479&lt;&gt;"",OR(I1475="",I1476="",I1477="",I1478="")),"Erro: há linhas sendo puladas - B13.01a04",
"***"))))</f>
        <v>***</v>
      </c>
      <c r="AA1475" s="119" t="str">
        <f t="shared" ref="AA1475" si="5262" xml:space="preserve">
IF(AND(K1476&lt;&gt;"",OR(K1475="")),"Erro: há linhas sendo puladas - B14.01a05",
IF(AND(K1477&lt;&gt;"",OR(K1475="",K1476="")),"Erro: há linhas sendo puladas - B14.01a05",
IF(AND(K1478&lt;&gt;"",OR(K1475="",K1476="",K1477="")),"Erro: há linhas sendo puladas - B14.01a05",
IF(AND(K1479&lt;&gt;"",OR(K1475="",K1476="",K1477="",K1478="")),"Erro: há linhas sendo puladas - B14.01a05",
"***"))))</f>
        <v>***</v>
      </c>
      <c r="AB1475" s="119" t="str">
        <f t="shared" ref="AB1475" si="5263" xml:space="preserve">
IF(AND(L1476&lt;&gt;"",OR(L1475="")),"Erro: há linhas sendo puladas - B15.01a05",
IF(AND(L1477&lt;&gt;"",OR(L1475="",L1476="")),"Erro: há linhas sendo puladas - B15.01a05",
IF(AND(L1478&lt;&gt;"",OR(L1475="",L1476="",L1477="")),"Erro: há linhas sendo puladas - B15.01a05",
IF(AND(L1479&lt;&gt;"",OR(L1475="",L1476="",L1477="",L1478="")),"Erro: há linhas sendo puladas - B15.01a05",
"***"))))</f>
        <v>***</v>
      </c>
      <c r="AC1475" s="119" t="str">
        <f t="shared" ref="AC1475" si="5264" xml:space="preserve">
IF(AND(M1476&lt;&gt;"",OR(M1475="")),"Erro: há linhas sendo puladas - B16.01a05",
IF(AND(M1477&lt;&gt;"",OR(M1475="",M1476="")),"Erro: há linhas sendo puladas - B16.01a05",
IF(AND(M1478&lt;&gt;"",OR(M1475="",M1476="",M1477="")),"Erro: há linhas sendo puladas - B16.01a05",
IF(AND(M1479&lt;&gt;"",OR(M1475="",M1476="",M1477="",M1478="")),"Erro: há linhas sendo puladas - B16.01a05",
"***"))))</f>
        <v>***</v>
      </c>
      <c r="AD1475" s="131" t="str">
        <f t="shared" ref="AD1475" si="5265" xml:space="preserve">
IF(T1475&lt;&gt;"Preenchimento correto","",
IF(K1475="","",
IF(M1475="Não válido","",
K1475)))</f>
        <v/>
      </c>
    </row>
    <row r="1476" spans="1:30" ht="15" customHeight="1">
      <c r="A1476" s="226"/>
      <c r="B1476" s="216"/>
      <c r="C1476" s="217"/>
      <c r="D1476" s="218"/>
      <c r="E1476" s="219"/>
      <c r="F1476" s="220"/>
      <c r="G1476" s="221"/>
      <c r="H1476" s="35">
        <v>2</v>
      </c>
      <c r="I1476" s="172"/>
      <c r="J1476" s="36" t="str">
        <f xml:space="preserve">
IF(I1476="","",
VLOOKUP(I1476,'BD EMPRES'!$B$8:$C$507,2,FALSE))</f>
        <v/>
      </c>
      <c r="K1476" s="178"/>
      <c r="L1476" s="179"/>
      <c r="M1476" s="179"/>
      <c r="N1476" s="180"/>
      <c r="O1476" s="223"/>
      <c r="P1476" s="228"/>
      <c r="Q1476" s="230"/>
      <c r="R1476" s="232"/>
      <c r="S1476" s="234"/>
      <c r="T1476" s="236"/>
      <c r="U1476" s="23"/>
      <c r="V1476" s="122"/>
      <c r="W1476" s="118"/>
      <c r="X1476" s="118"/>
      <c r="Y1476" s="118"/>
      <c r="Z1476" s="118"/>
      <c r="AA1476" s="118"/>
      <c r="AB1476" s="118"/>
      <c r="AC1476" s="118"/>
      <c r="AD1476" s="132" t="str">
        <f t="shared" ref="AD1476" si="5266" xml:space="preserve">
IF(T1475&lt;&gt;"Preenchimento correto","",
IF(K1476="","",
IF(M1476="Não válido","",
K1476)))</f>
        <v/>
      </c>
    </row>
    <row r="1477" spans="1:30" ht="15" customHeight="1">
      <c r="A1477" s="226"/>
      <c r="B1477" s="216"/>
      <c r="C1477" s="217"/>
      <c r="D1477" s="218"/>
      <c r="E1477" s="219"/>
      <c r="F1477" s="220"/>
      <c r="G1477" s="221"/>
      <c r="H1477" s="35">
        <v>3</v>
      </c>
      <c r="I1477" s="172"/>
      <c r="J1477" s="36" t="str">
        <f xml:space="preserve">
IF(I1477="","",
VLOOKUP(I1477,'BD EMPRES'!$B$8:$C$507,2,FALSE))</f>
        <v/>
      </c>
      <c r="K1477" s="178"/>
      <c r="L1477" s="179"/>
      <c r="M1477" s="179"/>
      <c r="N1477" s="180"/>
      <c r="O1477" s="223"/>
      <c r="P1477" s="228"/>
      <c r="Q1477" s="230"/>
      <c r="R1477" s="232"/>
      <c r="S1477" s="234"/>
      <c r="T1477" s="236"/>
      <c r="U1477" s="23"/>
      <c r="V1477" s="122"/>
      <c r="W1477" s="118"/>
      <c r="X1477" s="118"/>
      <c r="Y1477" s="118"/>
      <c r="Z1477" s="118"/>
      <c r="AA1477" s="118"/>
      <c r="AB1477" s="118"/>
      <c r="AC1477" s="118"/>
      <c r="AD1477" s="132" t="str">
        <f t="shared" ref="AD1477" si="5267" xml:space="preserve">
IF(T1475&lt;&gt;"Preenchimento correto","",
IF(K1477="","",
IF(M1477="Não válido","",
K1477)))</f>
        <v/>
      </c>
    </row>
    <row r="1478" spans="1:30" ht="15" customHeight="1">
      <c r="A1478" s="226"/>
      <c r="B1478" s="216"/>
      <c r="C1478" s="217"/>
      <c r="D1478" s="218"/>
      <c r="E1478" s="219"/>
      <c r="F1478" s="220"/>
      <c r="G1478" s="221"/>
      <c r="H1478" s="35">
        <v>4</v>
      </c>
      <c r="I1478" s="172"/>
      <c r="J1478" s="36" t="str">
        <f xml:space="preserve">
IF(I1478="","",
VLOOKUP(I1478,'BD EMPRES'!$B$8:$C$507,2,FALSE))</f>
        <v/>
      </c>
      <c r="K1478" s="178"/>
      <c r="L1478" s="179"/>
      <c r="M1478" s="179"/>
      <c r="N1478" s="180"/>
      <c r="O1478" s="223"/>
      <c r="P1478" s="228"/>
      <c r="Q1478" s="230"/>
      <c r="R1478" s="232"/>
      <c r="S1478" s="234"/>
      <c r="T1478" s="236"/>
      <c r="U1478" s="23"/>
      <c r="V1478" s="122"/>
      <c r="W1478" s="118"/>
      <c r="X1478" s="118"/>
      <c r="Y1478" s="118"/>
      <c r="Z1478" s="118"/>
      <c r="AA1478" s="118"/>
      <c r="AB1478" s="118"/>
      <c r="AC1478" s="118"/>
      <c r="AD1478" s="132" t="str">
        <f t="shared" ref="AD1478" si="5268" xml:space="preserve">
IF(T1475&lt;&gt;"Preenchimento correto","",
IF(K1478="","",
IF(M1478="Não válido","",
K1478)))</f>
        <v/>
      </c>
    </row>
    <row r="1479" spans="1:30" ht="15" customHeight="1">
      <c r="A1479" s="227"/>
      <c r="B1479" s="216"/>
      <c r="C1479" s="217"/>
      <c r="D1479" s="218"/>
      <c r="E1479" s="219"/>
      <c r="F1479" s="220"/>
      <c r="G1479" s="221"/>
      <c r="H1479" s="49">
        <v>5</v>
      </c>
      <c r="I1479" s="172"/>
      <c r="J1479" s="50" t="str">
        <f xml:space="preserve">
IF(I1479="","",
VLOOKUP(I1479,'BD EMPRES'!$B$8:$C$507,2,FALSE))</f>
        <v/>
      </c>
      <c r="K1479" s="184"/>
      <c r="L1479" s="185"/>
      <c r="M1479" s="181"/>
      <c r="N1479" s="182"/>
      <c r="O1479" s="224"/>
      <c r="P1479" s="229"/>
      <c r="Q1479" s="231"/>
      <c r="R1479" s="233"/>
      <c r="S1479" s="235"/>
      <c r="T1479" s="236"/>
      <c r="U1479" s="23"/>
      <c r="V1479" s="133"/>
      <c r="W1479" s="134"/>
      <c r="X1479" s="134"/>
      <c r="Y1479" s="134"/>
      <c r="Z1479" s="134"/>
      <c r="AA1479" s="134"/>
      <c r="AB1479" s="134"/>
      <c r="AC1479" s="134"/>
      <c r="AD1479" s="135" t="str">
        <f t="shared" ref="AD1479" si="5269" xml:space="preserve">
IF(T1475&gt;"Preenchimento correto","",
IF(K1479="","",
IF(M1479="Não válido","",
K1479)))</f>
        <v/>
      </c>
    </row>
    <row r="1480" spans="1:30" ht="15" customHeight="1">
      <c r="A1480" s="237"/>
      <c r="B1480" s="216" t="str">
        <f>IF(OR('BD ITEM'!$Q306&lt;&gt;"Preenchimento correto"),"",'BD ITEM'!B306)</f>
        <v/>
      </c>
      <c r="C1480" s="217" t="str">
        <f>IF(OR('BD ITEM'!$Q306&lt;&gt;"Preenchimento correto"),"",'BD ITEM'!C306)</f>
        <v/>
      </c>
      <c r="D1480" s="218" t="str">
        <f>IF(OR('BD ITEM'!$Q306&lt;&gt;"Preenchimento correto"),"",'BD ITEM'!D306)</f>
        <v/>
      </c>
      <c r="E1480" s="219" t="str">
        <f>IF(OR('BD ITEM'!$Q306&lt;&gt;"Preenchimento correto"),"",'BD ITEM'!J306)</f>
        <v/>
      </c>
      <c r="F1480" s="220" t="str">
        <f>IF(OR('BD ITEM'!$Q306&lt;&gt;"Preenchimento correto"),"",'BD ITEM'!K306)</f>
        <v/>
      </c>
      <c r="G1480" s="221" t="str">
        <f>IF(OR('BD ITEM'!$Q306&lt;&gt;"Preenchimento correto"),"",'BD ITEM'!L306)</f>
        <v/>
      </c>
      <c r="H1480" s="39">
        <v>1</v>
      </c>
      <c r="I1480" s="173"/>
      <c r="J1480" s="34" t="str">
        <f xml:space="preserve">
IF(I1480="","",
VLOOKUP(I1480,'BD EMPRES'!$B$8:$C$507,2,FALSE))</f>
        <v/>
      </c>
      <c r="K1480" s="175"/>
      <c r="L1480" s="176"/>
      <c r="M1480" s="176"/>
      <c r="N1480" s="177"/>
      <c r="O1480" s="222"/>
      <c r="P1480" s="228" t="str">
        <f t="shared" ref="P1480" si="5270" xml:space="preserve">
IF(AND(K1480="",K1481="",K1482="",K1483="",K1484=""),"",
COUNTIFS(K1480:K1484,"&lt;&gt;""",M1480:M1484,"=Válido"))</f>
        <v/>
      </c>
      <c r="Q1480" s="230" t="str">
        <f t="shared" ref="Q1480" si="5271" xml:space="preserve">
IF(T1480&lt;&gt;"Preenchimento correto","",
IF(P1480=1,0,
IF(P1480=0,"",
IF(P1480="","",
ROUND(_xlfn.STDEV.S(AD1480:AD1484)/AVERAGE(AD1480:AD1484),4)))))</f>
        <v/>
      </c>
      <c r="R1480" s="232" t="str">
        <f t="shared" ref="R1480" si="5272" xml:space="preserve">
IF(T1480&lt;&gt;"Preenchimento correto","",
IF(P1480="","",
IF(P1480=0,"",
IF(O1480="","",
IF(O1480="Menor valor",MIN(AD1480:AD1484),
IF(AND(O1480="Tend. central",Q1480&lt;=0.25),ROUND(AVERAGE(AD1480:AD1484),2),
IF(AND(O1480="Tend. central",Q1480&gt;0.25),ROUND(MEDIAN(AD1480:AD1484),2))))))))</f>
        <v/>
      </c>
      <c r="S1480" s="234" t="str">
        <f t="shared" ref="S1480" si="5273" xml:space="preserve">
IF(T1480&lt;&gt;"Preenchimento correto","",
IF(O1480="","",
IF(P1480="","",
IF(P1480=0,"",
IF(OR(G1480="",R1480=""),"",
G1480*R1480)))))</f>
        <v/>
      </c>
      <c r="T1480" s="236" t="str">
        <f t="shared" ref="T1480" si="5274" xml:space="preserve">
IF(AND(A1480="",B1480="",I1480="",I1481="",I1482="",I1483="",I1484="",K1480="",K1481="",K1482="",K1483="",K1484="",L1480="",L1481="",L1482="",L1483="",L1484="",M1480="",M1481="",M1482="",M1483="",M1484="",O1480=""),"",
IF(A1480="","Preenchimento incompleto: falta informar o ID SEC - B01.01",
IF(AND(A1480&lt;&gt;"",B1480&lt;&gt;"",I1480="",I1481="",I1482="",I1483="",I1484="",K1480="",K1481="",K1482="",K1483="",K1484="",L1480="",L1481="",L1482="",L1483="",L1484="",M1480="",M1481="",M1482="",M1483="",M1484="",O1480=""),"Preenchimento incompleto: item sem nenhuma informação de empresa e preço e fonte de preço e validade do orçamento e modalidade de cálculo - B02.01",
IF(AND(B1480="",OR(I1480&lt;&gt;"",I1481&lt;&gt;"",I1482&lt;&gt;"",I1483&lt;&gt;"",I1484&lt;&gt;"",K1480&lt;&gt;"",K1481&lt;&gt;"",K1482&lt;&gt;"",K1483&lt;&gt;"",K1484&lt;&gt;"",L1480&lt;&gt;"",L1481&lt;&gt;"",L1482&lt;&gt;"",L1483&lt;&gt;"",L1484&lt;&gt;"",M1480&lt;&gt;"",M1481&lt;&gt;"",M1482&lt;&gt;"",M1483&lt;&gt;"",M1484&lt;&gt;"",O1480&lt;&gt;"")),"Erro: há empresa(s) e/ou preço(s) e/ou fonte(s) de preço e/ou validade(s) do orçamento e/ou modalidade de cálculo informados para item inexistente - B03.01",
IF(AND(I1480&lt;&gt;"",OR(K1480="",L1480="",M1480="",O1480="")),"Preenchimento incompleto: empresa sem preço e(ou) fonte de preço e(ou) validade do orçamento e(ou) modalidade de cálculo associados - B04.01",
IF(AND(I1481&lt;&gt;"",OR(K1481="",L1481="",M1481="",O1480="")),"Preenchimento incompleto: empresa sem preço e(ou) fonte de preço e(ou) validade do orçamento e(ou) modalidade de cálculo associados - B04.02",
IF(AND(I1482&lt;&gt;"",OR(K1482="",L1482="",M1482="",O1480="")),"Preenchimento incompleto: empresa sem preço e(ou) fonte de preço e(ou) validade do orçamento e(ou) modalidade de cálculo associados - B04.03",
IF(AND(I1483&lt;&gt;"",OR(K1483="",L1483="",M1483="",O1480="")),"Preenchimento incompleto: empresa sem preço e(ou) fonte de preço e(ou) validade do orçamento e(ou) modalidade de cálculo associados - B04.04",
IF(AND(I1484&lt;&gt;"",OR(K1484="",L1484="",M1484="",O1480="")),"Preenchimento incompleto: empresa sem preço e(ou) fonte de preço e(ou) validade do orçamento e(ou) modalidade de cálculo associados - B04.05",
IF(AND(K1480&lt;&gt;"",OR(I1480="",L1480="",M1480="",O1480="")),"Preenchimento incompleto: preço sem empresa e(ou) fonte do preço associados e(ou) validade do orçamento e(ou) modalidade de cálculo associados - B05.01",
IF(AND(K1481&lt;&gt;"",OR(I1481="",L1481="",M1481="",O1480="")),"Preenchimento incompleto: preço sem empresa e(ou) fonte do preço associados e(ou) validade do orçamento e(ou) modalidade de cálculo associados - B05.02",
IF(AND(K1482&lt;&gt;"",OR(I1482="",L1482="",M1482="",O1480="")),"Preenchimento incompleto: preço sem empresa e(ou) fonte do preço associados e(ou) validade do orçamento e(ou) modalidade de cálculo associados - B05.03",
IF(AND(K1483&lt;&gt;"",OR(I1483="",L1483="",M1483="",O1480="")),"Preenchimento incompleto: preço sem empresa e(ou) fonte do preço associados e(ou) validade do orçamento e(ou) modalidade de cálculo associados - B05.04",
IF(AND(K1484&lt;&gt;"",OR(I1484="",L1484="",M1484="",O1480="")),"Preenchimento incompleto: preço sem empresa e(ou) fonte do preço associados e(ou) validade do orçamento e(ou) modalidade de cálculo associados - B05.05",
IF(AND(L1480&lt;&gt;"",OR(K1480="",I1480="",M1480="",O1480="")),"Preenchimento incompleto: fonte do preço sem empresa e(ou) preço associados e(ou) validade do orçamento e(ou) modalidade de cálculo associados - B06.01",
IF(AND(L1481&lt;&gt;"",OR(K1481="",I1481="",M1481="",O1480="")),"Preenchimento incompleto: fonte do preço sem empresa e(ou) preço associados e(ou) validade do orçamento e(ou) modalidade de cálculo associados - B06.02",
IF(AND(L1482&lt;&gt;"",OR(K1482="",I1482="",M1482="",O1480="")),"Preenchimento incompleto: fonte do preço sem empresa e(ou) preço associados e(ou) validade do orçamento e(ou) modalidade de cálculo associados - B06.03",
IF(AND(L1483&lt;&gt;"",OR(K1483="",I1483="",M1483="",O1480="")),"Preenchimento incompleto: fonte do preço sem empresa e(ou) preço associados e(ou) validade do orçamento e(ou) modalidade de cálculo associados - B06.04",
IF(AND(L1484&lt;&gt;"",OR(K1484="",I1484="",M1484="",O1480="")),"Preenchimento incompleto: fonte do preço sem empresa e(ou) preço associados e(ou) validade do orçamento e(ou) modalidade de cálculo associados - B06.05",
IF(AND(M1480&lt;&gt;"",OR(K1480="",I1480="",L1480="",O1480="")),"Preenchimento incompleto: validade do orçamento sem empresa e(ou) preço associados e(ou) fonte do preço e(ou) modalidade de cálculo associados - B07.01",
IF(AND(M1481&lt;&gt;"",OR(K1481="",I1481="",L1481="",O1480="")),"Preenchimento incompleto: validade do orçamento sem empresa e(ou) preço associados e(ou) fonte do preço e(ou) modalidade de cálculo associados - B07.02",
IF(AND(M1482&lt;&gt;"",OR(K1482="",I1482="",L1482="",O1480="")),"Preenchimento incompleto: validade do orçamento sem empresa e(ou) preço associados e(ou) fonte do preço e(ou) modalidade de cálculo associados - B07.03",
IF(AND(M1483&lt;&gt;"",OR(K1483="",I1483="",L1483="",O1480="")),"Preenchimento incompleto: validade do orçamento sem empresa e(ou) preço associados e(ou) fonte do preço e(ou) modalidade de cálculo associados - B07.04",
IF(AND(M1484&lt;&gt;"",OR(K1484="",I1484="",L1484="",O1480="")),"Preenchimento incompleto: validade do orçamento sem empresa e(ou) preço associados e(ou) fonte do preço e(ou) modalidade de cálculo associados - B07.05",
IF(O1480="","Preenchimento incompleto: modalidade de cálculo não informada - B08.01",
IF(V1480="Erro: há repetição de empresa de mídia especializada para o item sendo precificado - B09.01a05","Erro: há repetição de empresa de mídia especializada para o item sendo precificado - B09.01a05",
IF(W1480="Erro: há repetição de empresa de orçamento de empresa para o item sendo precificado - B10.01a05","Erro: há repetição de empresa de orçamento de empresa para o item sendo precificado - B10.01a05",
IF(X1480="Erro: a fonte de preços informada é incompatível com compras governamentais - B11.01a05","Erro: a fonte de preços informada é incompatível com compras governamentais - B11.01a05",
IF(Y1480="Erro: a fonte de preços informada é incompatível com compras governamentais - B12.01a05","Erro: a fonte de preços informada é incompatível com compras governamentais - B12.01a05",
IF(Z1480="Erro: há linhas sendo puladas - B13.01a04","Erro: há linhas sendo puladas - B13.01a04",
IF(AA1480="Erro: há linhas sendo puladas - B14.01a05","Erro: há linhas sendo puladas - B14.01a05",
IF(AB1480="Erro: há linhas sendo puladas - B15.01a05","Erro: há linhas sendo puladas - B15.01a05",
IF(AC1480="Erro: há linhas sendo puladas - B16.01a05","Erro: há linhas sendo puladas - B16.01a05",
IF(AND(P1480&lt;&gt;"",P1480=0),"Preenchimento incompleto: número de propostas válidas igual a zero - B17.01",
"Preenchimento correto"))))))))))))))))))))))))))))))))))</f>
        <v/>
      </c>
      <c r="U1480" s="23"/>
      <c r="V1480" s="121" t="str">
        <f t="shared" ref="V1480" si="5275" xml:space="preserve">
IF(COUNTIFS(I1480:I1484,I1480,L1480:L1484,"=Mídia especializada")&gt;1,"Erro: há repetição de empresa de mídia especializada para o item sendo precificado - B09.01a05",
IF(COUNTIFS(I1480:I1484,I1481,L1480:L1484,"=Mídia especializada")&gt;1,"Erro: há repetição de empresa de mídia especializada para o item sendo precificado - B09.01a05",
IF(COUNTIFS(I1480:I1484,I1482,L1480:L1484,"=Mídia especializada")&gt;1,"Erro: há repetição de empresa de mídia especializada para o item sendo precificado - B09.01a05",
IF(COUNTIFS(I1480:I1484,I1483,L1480:L1484,"=Mídia especializada")&gt;1,"Erro: há repetição de empresa de mídia especializada para o item sendo precificado - B09.01a05",
IF(COUNTIFS(I1480:I1484,I1484,L1480:L1484,"=Mídia especializada")&gt;1,"Erro: há repetição de empresa de mídia especializada para o item sendo precificado - B09.01a05",
"***")))))</f>
        <v>***</v>
      </c>
      <c r="W1480" s="119" t="str">
        <f t="shared" ref="W1480" si="5276" xml:space="preserve">
IF(COUNTIFS(I1480:I1484,I1480,L1480:L1484,"=Orçamento de empresa")&gt;1,"Erro: há repetição de empresa de orçamento de empresa para o item sendo precificado - B10.01a05",
IF(COUNTIFS(I1480:I1484,I1481,L1480:L1484,"=Orçamento de empresa")&gt;1,"Erro: há repetição de empresa de orçamento de empresa para o item sendo precificado - B10.01a05",
IF(COUNTIFS(I1480:I1484,I1482,L1480:L1484,"=Orçamento de empresa")&gt;1,"Erro: há repetição de empresa de orçamento de empresa para o item sendo precificado - B10.01a05",
IF(COUNTIFS(I1480:I1484,I1483,L1480:L1484,"=Orçamento de empresa")&gt;1,"Erro: há repetição de empresa de orçamento de empresa para o item sendo precificado - B10.01a05",
IF(COUNTIFS(I1480:I1484,I1484,L1480:L1484,"=Orçamento de empresa")&gt;1,"Erro: há repetição de empresa de orçamento de empresa para o item sendo precificado - B10.01a05",
"***")))))</f>
        <v>***</v>
      </c>
      <c r="X1480" s="119" t="str">
        <f t="shared" ref="X1480" si="5277" xml:space="preserve">
IF(AND(I1480="Compras governamentais",K1480&lt;&gt;"",L1480="Orçamento de empresa"),"Erro: a fonte de preços informada é incompatível com compras governamentais - B11.01a05",
IF(AND(I1481="Compras governamentais",K1481&lt;&gt;"",L1481="Orçamento de empresa"),"Erro: a fonte de preços informada é incompatível com compras governamentais - B11.01a05",
IF(AND(I1482="Compras governamentais",K1482&lt;&gt;"",L1482="Orçamento de empresa"),"Erro: a fonte de preços informada é incompatível com compras governamentais - B11.01a05",
IF(AND(I1483="Compras governamentais",K1483&lt;&gt;"",L1483="Orçamento de empresa"),"Erro: a fonte de preços informada é incompatível com compras governamentais - B11.01a05",
IF(AND(I1484="Compras governamentais",K1484&lt;&gt;"",L1484="Orçamento de empresa"),"Erro: a fonte de preços informada é incompatível com compras governamentais - B11.01a05",
"***")))))</f>
        <v>***</v>
      </c>
      <c r="Y1480" s="119" t="str">
        <f t="shared" ref="Y1480" si="5278" xml:space="preserve">
IF(AND(I1480="Compras governamentais",K1480&lt;&gt;"",L1480="Mídia especializada"),"Erro: a fonte de preços informada é incompatível com compras governamentais - B12.01a05",
IF(AND(I1481="Compras governamentais",K1481&lt;&gt;"",L1481="Mídia especializada"),"Erro: a fonte de preços informada é incompatível com compras governamentais - B12.01a05",
IF(AND(I1482="Compras governamentais",K1482&lt;&gt;"",L1482="Mídia especializada"),"Erro: a fonte de preços informada é incompatível com compras governamentais - B12.01a05",
IF(AND(I1483="Compras governamentais",K1483&lt;&gt;"",L1483="Mídia especializada"),"Erro: a fonte de preços informada é incompatível com compras governamentais - B12.01a05",
IF(AND(I1484="Compras governamentais",K1484&lt;&gt;"",L1484="Mídia especializada"),"Erro: a fonte de preços informada é incompatível com compras governamentais - B12.01a05",
"***")))))</f>
        <v>***</v>
      </c>
      <c r="Z1480" s="119" t="str">
        <f t="shared" ref="Z1480" si="5279" xml:space="preserve">
IF(AND(I1481&lt;&gt;"",OR(I1480="")),"Erro: há linhas sendo puladas - B13.01a04",
IF(AND(I1482&lt;&gt;"",OR(I1480="",I1481="")),"Erro: há linhas sendo puladas - B13.01a04",
IF(AND(I1483&lt;&gt;"",OR(I1480="",I1481="",I1482="")),"Erro: há linhas sendo puladas - B13.01a04",
IF(AND(I1484&lt;&gt;"",OR(I1480="",I1481="",I1482="",I1483="")),"Erro: há linhas sendo puladas - B13.01a04",
"***"))))</f>
        <v>***</v>
      </c>
      <c r="AA1480" s="119" t="str">
        <f t="shared" ref="AA1480" si="5280" xml:space="preserve">
IF(AND(K1481&lt;&gt;"",OR(K1480="")),"Erro: há linhas sendo puladas - B14.01a05",
IF(AND(K1482&lt;&gt;"",OR(K1480="",K1481="")),"Erro: há linhas sendo puladas - B14.01a05",
IF(AND(K1483&lt;&gt;"",OR(K1480="",K1481="",K1482="")),"Erro: há linhas sendo puladas - B14.01a05",
IF(AND(K1484&lt;&gt;"",OR(K1480="",K1481="",K1482="",K1483="")),"Erro: há linhas sendo puladas - B14.01a05",
"***"))))</f>
        <v>***</v>
      </c>
      <c r="AB1480" s="119" t="str">
        <f t="shared" ref="AB1480" si="5281" xml:space="preserve">
IF(AND(L1481&lt;&gt;"",OR(L1480="")),"Erro: há linhas sendo puladas - B15.01a05",
IF(AND(L1482&lt;&gt;"",OR(L1480="",L1481="")),"Erro: há linhas sendo puladas - B15.01a05",
IF(AND(L1483&lt;&gt;"",OR(L1480="",L1481="",L1482="")),"Erro: há linhas sendo puladas - B15.01a05",
IF(AND(L1484&lt;&gt;"",OR(L1480="",L1481="",L1482="",L1483="")),"Erro: há linhas sendo puladas - B15.01a05",
"***"))))</f>
        <v>***</v>
      </c>
      <c r="AC1480" s="119" t="str">
        <f t="shared" ref="AC1480" si="5282" xml:space="preserve">
IF(AND(M1481&lt;&gt;"",OR(M1480="")),"Erro: há linhas sendo puladas - B16.01a05",
IF(AND(M1482&lt;&gt;"",OR(M1480="",M1481="")),"Erro: há linhas sendo puladas - B16.01a05",
IF(AND(M1483&lt;&gt;"",OR(M1480="",M1481="",M1482="")),"Erro: há linhas sendo puladas - B16.01a05",
IF(AND(M1484&lt;&gt;"",OR(M1480="",M1481="",M1482="",M1483="")),"Erro: há linhas sendo puladas - B16.01a05",
"***"))))</f>
        <v>***</v>
      </c>
      <c r="AD1480" s="131" t="str">
        <f t="shared" ref="AD1480" si="5283" xml:space="preserve">
IF(T1480&lt;&gt;"Preenchimento correto","",
IF(K1480="","",
IF(M1480="Não válido","",
K1480)))</f>
        <v/>
      </c>
    </row>
    <row r="1481" spans="1:30" ht="15" customHeight="1">
      <c r="A1481" s="226"/>
      <c r="B1481" s="216"/>
      <c r="C1481" s="217"/>
      <c r="D1481" s="218"/>
      <c r="E1481" s="219"/>
      <c r="F1481" s="220"/>
      <c r="G1481" s="221"/>
      <c r="H1481" s="35">
        <v>2</v>
      </c>
      <c r="I1481" s="172"/>
      <c r="J1481" s="36" t="str">
        <f xml:space="preserve">
IF(I1481="","",
VLOOKUP(I1481,'BD EMPRES'!$B$8:$C$507,2,FALSE))</f>
        <v/>
      </c>
      <c r="K1481" s="178"/>
      <c r="L1481" s="179"/>
      <c r="M1481" s="179"/>
      <c r="N1481" s="180"/>
      <c r="O1481" s="223"/>
      <c r="P1481" s="228"/>
      <c r="Q1481" s="230"/>
      <c r="R1481" s="232"/>
      <c r="S1481" s="234"/>
      <c r="T1481" s="236"/>
      <c r="U1481" s="23"/>
      <c r="V1481" s="122"/>
      <c r="W1481" s="118"/>
      <c r="X1481" s="118"/>
      <c r="Y1481" s="118"/>
      <c r="Z1481" s="118"/>
      <c r="AA1481" s="118"/>
      <c r="AB1481" s="118"/>
      <c r="AC1481" s="118"/>
      <c r="AD1481" s="132" t="str">
        <f t="shared" ref="AD1481" si="5284" xml:space="preserve">
IF(T1480&lt;&gt;"Preenchimento correto","",
IF(K1481="","",
IF(M1481="Não válido","",
K1481)))</f>
        <v/>
      </c>
    </row>
    <row r="1482" spans="1:30" ht="15" customHeight="1">
      <c r="A1482" s="226"/>
      <c r="B1482" s="216"/>
      <c r="C1482" s="217"/>
      <c r="D1482" s="218"/>
      <c r="E1482" s="219"/>
      <c r="F1482" s="220"/>
      <c r="G1482" s="221"/>
      <c r="H1482" s="35">
        <v>3</v>
      </c>
      <c r="I1482" s="172"/>
      <c r="J1482" s="36" t="str">
        <f xml:space="preserve">
IF(I1482="","",
VLOOKUP(I1482,'BD EMPRES'!$B$8:$C$507,2,FALSE))</f>
        <v/>
      </c>
      <c r="K1482" s="178"/>
      <c r="L1482" s="179"/>
      <c r="M1482" s="179"/>
      <c r="N1482" s="180"/>
      <c r="O1482" s="223"/>
      <c r="P1482" s="228"/>
      <c r="Q1482" s="230"/>
      <c r="R1482" s="232"/>
      <c r="S1482" s="234"/>
      <c r="T1482" s="236"/>
      <c r="U1482" s="23"/>
      <c r="V1482" s="122"/>
      <c r="W1482" s="118"/>
      <c r="X1482" s="118"/>
      <c r="Y1482" s="118"/>
      <c r="Z1482" s="118"/>
      <c r="AA1482" s="118"/>
      <c r="AB1482" s="118"/>
      <c r="AC1482" s="118"/>
      <c r="AD1482" s="132" t="str">
        <f t="shared" ref="AD1482" si="5285" xml:space="preserve">
IF(T1480&lt;&gt;"Preenchimento correto","",
IF(K1482="","",
IF(M1482="Não válido","",
K1482)))</f>
        <v/>
      </c>
    </row>
    <row r="1483" spans="1:30" ht="15" customHeight="1">
      <c r="A1483" s="226"/>
      <c r="B1483" s="216"/>
      <c r="C1483" s="217"/>
      <c r="D1483" s="218"/>
      <c r="E1483" s="219"/>
      <c r="F1483" s="220"/>
      <c r="G1483" s="221"/>
      <c r="H1483" s="35">
        <v>4</v>
      </c>
      <c r="I1483" s="172"/>
      <c r="J1483" s="36" t="str">
        <f xml:space="preserve">
IF(I1483="","",
VLOOKUP(I1483,'BD EMPRES'!$B$8:$C$507,2,FALSE))</f>
        <v/>
      </c>
      <c r="K1483" s="178"/>
      <c r="L1483" s="179"/>
      <c r="M1483" s="179"/>
      <c r="N1483" s="180"/>
      <c r="O1483" s="223"/>
      <c r="P1483" s="228"/>
      <c r="Q1483" s="230"/>
      <c r="R1483" s="232"/>
      <c r="S1483" s="234"/>
      <c r="T1483" s="236"/>
      <c r="U1483" s="23"/>
      <c r="V1483" s="122"/>
      <c r="W1483" s="118"/>
      <c r="X1483" s="118"/>
      <c r="Y1483" s="118"/>
      <c r="Z1483" s="118"/>
      <c r="AA1483" s="118"/>
      <c r="AB1483" s="118"/>
      <c r="AC1483" s="118"/>
      <c r="AD1483" s="132" t="str">
        <f t="shared" ref="AD1483" si="5286" xml:space="preserve">
IF(T1480&lt;&gt;"Preenchimento correto","",
IF(K1483="","",
IF(M1483="Não válido","",
K1483)))</f>
        <v/>
      </c>
    </row>
    <row r="1484" spans="1:30" ht="15" customHeight="1">
      <c r="A1484" s="227"/>
      <c r="B1484" s="216"/>
      <c r="C1484" s="217"/>
      <c r="D1484" s="218"/>
      <c r="E1484" s="219"/>
      <c r="F1484" s="220"/>
      <c r="G1484" s="221"/>
      <c r="H1484" s="49">
        <v>5</v>
      </c>
      <c r="I1484" s="172"/>
      <c r="J1484" s="50" t="str">
        <f xml:space="preserve">
IF(I1484="","",
VLOOKUP(I1484,'BD EMPRES'!$B$8:$C$507,2,FALSE))</f>
        <v/>
      </c>
      <c r="K1484" s="184"/>
      <c r="L1484" s="185"/>
      <c r="M1484" s="181"/>
      <c r="N1484" s="182"/>
      <c r="O1484" s="224"/>
      <c r="P1484" s="229"/>
      <c r="Q1484" s="231"/>
      <c r="R1484" s="233"/>
      <c r="S1484" s="235"/>
      <c r="T1484" s="236"/>
      <c r="U1484" s="23"/>
      <c r="V1484" s="133"/>
      <c r="W1484" s="134"/>
      <c r="X1484" s="134"/>
      <c r="Y1484" s="134"/>
      <c r="Z1484" s="134"/>
      <c r="AA1484" s="134"/>
      <c r="AB1484" s="134"/>
      <c r="AC1484" s="134"/>
      <c r="AD1484" s="135" t="str">
        <f t="shared" ref="AD1484" si="5287" xml:space="preserve">
IF(T1480&gt;"Preenchimento correto","",
IF(K1484="","",
IF(M1484="Não válido","",
K1484)))</f>
        <v/>
      </c>
    </row>
    <row r="1485" spans="1:30" ht="15" customHeight="1">
      <c r="A1485" s="237"/>
      <c r="B1485" s="216" t="str">
        <f>IF(OR('BD ITEM'!$Q307&lt;&gt;"Preenchimento correto"),"",'BD ITEM'!B307)</f>
        <v/>
      </c>
      <c r="C1485" s="217" t="str">
        <f>IF(OR('BD ITEM'!$Q307&lt;&gt;"Preenchimento correto"),"",'BD ITEM'!C307)</f>
        <v/>
      </c>
      <c r="D1485" s="218" t="str">
        <f>IF(OR('BD ITEM'!$Q307&lt;&gt;"Preenchimento correto"),"",'BD ITEM'!D307)</f>
        <v/>
      </c>
      <c r="E1485" s="219" t="str">
        <f>IF(OR('BD ITEM'!$Q307&lt;&gt;"Preenchimento correto"),"",'BD ITEM'!J307)</f>
        <v/>
      </c>
      <c r="F1485" s="220" t="str">
        <f>IF(OR('BD ITEM'!$Q307&lt;&gt;"Preenchimento correto"),"",'BD ITEM'!K307)</f>
        <v/>
      </c>
      <c r="G1485" s="221" t="str">
        <f>IF(OR('BD ITEM'!$Q307&lt;&gt;"Preenchimento correto"),"",'BD ITEM'!L307)</f>
        <v/>
      </c>
      <c r="H1485" s="39">
        <v>1</v>
      </c>
      <c r="I1485" s="173"/>
      <c r="J1485" s="34" t="str">
        <f xml:space="preserve">
IF(I1485="","",
VLOOKUP(I1485,'BD EMPRES'!$B$8:$C$507,2,FALSE))</f>
        <v/>
      </c>
      <c r="K1485" s="175"/>
      <c r="L1485" s="176"/>
      <c r="M1485" s="176"/>
      <c r="N1485" s="177"/>
      <c r="O1485" s="222"/>
      <c r="P1485" s="228" t="str">
        <f t="shared" ref="P1485" si="5288" xml:space="preserve">
IF(AND(K1485="",K1486="",K1487="",K1488="",K1489=""),"",
COUNTIFS(K1485:K1489,"&lt;&gt;""",M1485:M1489,"=Válido"))</f>
        <v/>
      </c>
      <c r="Q1485" s="230" t="str">
        <f t="shared" ref="Q1485" si="5289" xml:space="preserve">
IF(T1485&lt;&gt;"Preenchimento correto","",
IF(P1485=1,0,
IF(P1485=0,"",
IF(P1485="","",
ROUND(_xlfn.STDEV.S(AD1485:AD1489)/AVERAGE(AD1485:AD1489),4)))))</f>
        <v/>
      </c>
      <c r="R1485" s="232" t="str">
        <f t="shared" ref="R1485" si="5290" xml:space="preserve">
IF(T1485&lt;&gt;"Preenchimento correto","",
IF(P1485="","",
IF(P1485=0,"",
IF(O1485="","",
IF(O1485="Menor valor",MIN(AD1485:AD1489),
IF(AND(O1485="Tend. central",Q1485&lt;=0.25),ROUND(AVERAGE(AD1485:AD1489),2),
IF(AND(O1485="Tend. central",Q1485&gt;0.25),ROUND(MEDIAN(AD1485:AD1489),2))))))))</f>
        <v/>
      </c>
      <c r="S1485" s="234" t="str">
        <f t="shared" ref="S1485" si="5291" xml:space="preserve">
IF(T1485&lt;&gt;"Preenchimento correto","",
IF(O1485="","",
IF(P1485="","",
IF(P1485=0,"",
IF(OR(G1485="",R1485=""),"",
G1485*R1485)))))</f>
        <v/>
      </c>
      <c r="T1485" s="236" t="str">
        <f t="shared" ref="T1485" si="5292" xml:space="preserve">
IF(AND(A1485="",B1485="",I1485="",I1486="",I1487="",I1488="",I1489="",K1485="",K1486="",K1487="",K1488="",K1489="",L1485="",L1486="",L1487="",L1488="",L1489="",M1485="",M1486="",M1487="",M1488="",M1489="",O1485=""),"",
IF(A1485="","Preenchimento incompleto: falta informar o ID SEC - B01.01",
IF(AND(A1485&lt;&gt;"",B1485&lt;&gt;"",I1485="",I1486="",I1487="",I1488="",I1489="",K1485="",K1486="",K1487="",K1488="",K1489="",L1485="",L1486="",L1487="",L1488="",L1489="",M1485="",M1486="",M1487="",M1488="",M1489="",O1485=""),"Preenchimento incompleto: item sem nenhuma informação de empresa e preço e fonte de preço e validade do orçamento e modalidade de cálculo - B02.01",
IF(AND(B1485="",OR(I1485&lt;&gt;"",I1486&lt;&gt;"",I1487&lt;&gt;"",I1488&lt;&gt;"",I1489&lt;&gt;"",K1485&lt;&gt;"",K1486&lt;&gt;"",K1487&lt;&gt;"",K1488&lt;&gt;"",K1489&lt;&gt;"",L1485&lt;&gt;"",L1486&lt;&gt;"",L1487&lt;&gt;"",L1488&lt;&gt;"",L1489&lt;&gt;"",M1485&lt;&gt;"",M1486&lt;&gt;"",M1487&lt;&gt;"",M1488&lt;&gt;"",M1489&lt;&gt;"",O1485&lt;&gt;"")),"Erro: há empresa(s) e/ou preço(s) e/ou fonte(s) de preço e/ou validade(s) do orçamento e/ou modalidade de cálculo informados para item inexistente - B03.01",
IF(AND(I1485&lt;&gt;"",OR(K1485="",L1485="",M1485="",O1485="")),"Preenchimento incompleto: empresa sem preço e(ou) fonte de preço e(ou) validade do orçamento e(ou) modalidade de cálculo associados - B04.01",
IF(AND(I1486&lt;&gt;"",OR(K1486="",L1486="",M1486="",O1485="")),"Preenchimento incompleto: empresa sem preço e(ou) fonte de preço e(ou) validade do orçamento e(ou) modalidade de cálculo associados - B04.02",
IF(AND(I1487&lt;&gt;"",OR(K1487="",L1487="",M1487="",O1485="")),"Preenchimento incompleto: empresa sem preço e(ou) fonte de preço e(ou) validade do orçamento e(ou) modalidade de cálculo associados - B04.03",
IF(AND(I1488&lt;&gt;"",OR(K1488="",L1488="",M1488="",O1485="")),"Preenchimento incompleto: empresa sem preço e(ou) fonte de preço e(ou) validade do orçamento e(ou) modalidade de cálculo associados - B04.04",
IF(AND(I1489&lt;&gt;"",OR(K1489="",L1489="",M1489="",O1485="")),"Preenchimento incompleto: empresa sem preço e(ou) fonte de preço e(ou) validade do orçamento e(ou) modalidade de cálculo associados - B04.05",
IF(AND(K1485&lt;&gt;"",OR(I1485="",L1485="",M1485="",O1485="")),"Preenchimento incompleto: preço sem empresa e(ou) fonte do preço associados e(ou) validade do orçamento e(ou) modalidade de cálculo associados - B05.01",
IF(AND(K1486&lt;&gt;"",OR(I1486="",L1486="",M1486="",O1485="")),"Preenchimento incompleto: preço sem empresa e(ou) fonte do preço associados e(ou) validade do orçamento e(ou) modalidade de cálculo associados - B05.02",
IF(AND(K1487&lt;&gt;"",OR(I1487="",L1487="",M1487="",O1485="")),"Preenchimento incompleto: preço sem empresa e(ou) fonte do preço associados e(ou) validade do orçamento e(ou) modalidade de cálculo associados - B05.03",
IF(AND(K1488&lt;&gt;"",OR(I1488="",L1488="",M1488="",O1485="")),"Preenchimento incompleto: preço sem empresa e(ou) fonte do preço associados e(ou) validade do orçamento e(ou) modalidade de cálculo associados - B05.04",
IF(AND(K1489&lt;&gt;"",OR(I1489="",L1489="",M1489="",O1485="")),"Preenchimento incompleto: preço sem empresa e(ou) fonte do preço associados e(ou) validade do orçamento e(ou) modalidade de cálculo associados - B05.05",
IF(AND(L1485&lt;&gt;"",OR(K1485="",I1485="",M1485="",O1485="")),"Preenchimento incompleto: fonte do preço sem empresa e(ou) preço associados e(ou) validade do orçamento e(ou) modalidade de cálculo associados - B06.01",
IF(AND(L1486&lt;&gt;"",OR(K1486="",I1486="",M1486="",O1485="")),"Preenchimento incompleto: fonte do preço sem empresa e(ou) preço associados e(ou) validade do orçamento e(ou) modalidade de cálculo associados - B06.02",
IF(AND(L1487&lt;&gt;"",OR(K1487="",I1487="",M1487="",O1485="")),"Preenchimento incompleto: fonte do preço sem empresa e(ou) preço associados e(ou) validade do orçamento e(ou) modalidade de cálculo associados - B06.03",
IF(AND(L1488&lt;&gt;"",OR(K1488="",I1488="",M1488="",O1485="")),"Preenchimento incompleto: fonte do preço sem empresa e(ou) preço associados e(ou) validade do orçamento e(ou) modalidade de cálculo associados - B06.04",
IF(AND(L1489&lt;&gt;"",OR(K1489="",I1489="",M1489="",O1485="")),"Preenchimento incompleto: fonte do preço sem empresa e(ou) preço associados e(ou) validade do orçamento e(ou) modalidade de cálculo associados - B06.05",
IF(AND(M1485&lt;&gt;"",OR(K1485="",I1485="",L1485="",O1485="")),"Preenchimento incompleto: validade do orçamento sem empresa e(ou) preço associados e(ou) fonte do preço e(ou) modalidade de cálculo associados - B07.01",
IF(AND(M1486&lt;&gt;"",OR(K1486="",I1486="",L1486="",O1485="")),"Preenchimento incompleto: validade do orçamento sem empresa e(ou) preço associados e(ou) fonte do preço e(ou) modalidade de cálculo associados - B07.02",
IF(AND(M1487&lt;&gt;"",OR(K1487="",I1487="",L1487="",O1485="")),"Preenchimento incompleto: validade do orçamento sem empresa e(ou) preço associados e(ou) fonte do preço e(ou) modalidade de cálculo associados - B07.03",
IF(AND(M1488&lt;&gt;"",OR(K1488="",I1488="",L1488="",O1485="")),"Preenchimento incompleto: validade do orçamento sem empresa e(ou) preço associados e(ou) fonte do preço e(ou) modalidade de cálculo associados - B07.04",
IF(AND(M1489&lt;&gt;"",OR(K1489="",I1489="",L1489="",O1485="")),"Preenchimento incompleto: validade do orçamento sem empresa e(ou) preço associados e(ou) fonte do preço e(ou) modalidade de cálculo associados - B07.05",
IF(O1485="","Preenchimento incompleto: modalidade de cálculo não informada - B08.01",
IF(V1485="Erro: há repetição de empresa de mídia especializada para o item sendo precificado - B09.01a05","Erro: há repetição de empresa de mídia especializada para o item sendo precificado - B09.01a05",
IF(W1485="Erro: há repetição de empresa de orçamento de empresa para o item sendo precificado - B10.01a05","Erro: há repetição de empresa de orçamento de empresa para o item sendo precificado - B10.01a05",
IF(X1485="Erro: a fonte de preços informada é incompatível com compras governamentais - B11.01a05","Erro: a fonte de preços informada é incompatível com compras governamentais - B11.01a05",
IF(Y1485="Erro: a fonte de preços informada é incompatível com compras governamentais - B12.01a05","Erro: a fonte de preços informada é incompatível com compras governamentais - B12.01a05",
IF(Z1485="Erro: há linhas sendo puladas - B13.01a04","Erro: há linhas sendo puladas - B13.01a04",
IF(AA1485="Erro: há linhas sendo puladas - B14.01a05","Erro: há linhas sendo puladas - B14.01a05",
IF(AB1485="Erro: há linhas sendo puladas - B15.01a05","Erro: há linhas sendo puladas - B15.01a05",
IF(AC1485="Erro: há linhas sendo puladas - B16.01a05","Erro: há linhas sendo puladas - B16.01a05",
IF(AND(P1485&lt;&gt;"",P1485=0),"Preenchimento incompleto: número de propostas válidas igual a zero - B17.01",
"Preenchimento correto"))))))))))))))))))))))))))))))))))</f>
        <v/>
      </c>
      <c r="U1485" s="23"/>
      <c r="V1485" s="121" t="str">
        <f t="shared" ref="V1485" si="5293" xml:space="preserve">
IF(COUNTIFS(I1485:I1489,I1485,L1485:L1489,"=Mídia especializada")&gt;1,"Erro: há repetição de empresa de mídia especializada para o item sendo precificado - B09.01a05",
IF(COUNTIFS(I1485:I1489,I1486,L1485:L1489,"=Mídia especializada")&gt;1,"Erro: há repetição de empresa de mídia especializada para o item sendo precificado - B09.01a05",
IF(COUNTIFS(I1485:I1489,I1487,L1485:L1489,"=Mídia especializada")&gt;1,"Erro: há repetição de empresa de mídia especializada para o item sendo precificado - B09.01a05",
IF(COUNTIFS(I1485:I1489,I1488,L1485:L1489,"=Mídia especializada")&gt;1,"Erro: há repetição de empresa de mídia especializada para o item sendo precificado - B09.01a05",
IF(COUNTIFS(I1485:I1489,I1489,L1485:L1489,"=Mídia especializada")&gt;1,"Erro: há repetição de empresa de mídia especializada para o item sendo precificado - B09.01a05",
"***")))))</f>
        <v>***</v>
      </c>
      <c r="W1485" s="119" t="str">
        <f t="shared" ref="W1485" si="5294" xml:space="preserve">
IF(COUNTIFS(I1485:I1489,I1485,L1485:L1489,"=Orçamento de empresa")&gt;1,"Erro: há repetição de empresa de orçamento de empresa para o item sendo precificado - B10.01a05",
IF(COUNTIFS(I1485:I1489,I1486,L1485:L1489,"=Orçamento de empresa")&gt;1,"Erro: há repetição de empresa de orçamento de empresa para o item sendo precificado - B10.01a05",
IF(COUNTIFS(I1485:I1489,I1487,L1485:L1489,"=Orçamento de empresa")&gt;1,"Erro: há repetição de empresa de orçamento de empresa para o item sendo precificado - B10.01a05",
IF(COUNTIFS(I1485:I1489,I1488,L1485:L1489,"=Orçamento de empresa")&gt;1,"Erro: há repetição de empresa de orçamento de empresa para o item sendo precificado - B10.01a05",
IF(COUNTIFS(I1485:I1489,I1489,L1485:L1489,"=Orçamento de empresa")&gt;1,"Erro: há repetição de empresa de orçamento de empresa para o item sendo precificado - B10.01a05",
"***")))))</f>
        <v>***</v>
      </c>
      <c r="X1485" s="119" t="str">
        <f t="shared" ref="X1485" si="5295" xml:space="preserve">
IF(AND(I1485="Compras governamentais",K1485&lt;&gt;"",L1485="Orçamento de empresa"),"Erro: a fonte de preços informada é incompatível com compras governamentais - B11.01a05",
IF(AND(I1486="Compras governamentais",K1486&lt;&gt;"",L1486="Orçamento de empresa"),"Erro: a fonte de preços informada é incompatível com compras governamentais - B11.01a05",
IF(AND(I1487="Compras governamentais",K1487&lt;&gt;"",L1487="Orçamento de empresa"),"Erro: a fonte de preços informada é incompatível com compras governamentais - B11.01a05",
IF(AND(I1488="Compras governamentais",K1488&lt;&gt;"",L1488="Orçamento de empresa"),"Erro: a fonte de preços informada é incompatível com compras governamentais - B11.01a05",
IF(AND(I1489="Compras governamentais",K1489&lt;&gt;"",L1489="Orçamento de empresa"),"Erro: a fonte de preços informada é incompatível com compras governamentais - B11.01a05",
"***")))))</f>
        <v>***</v>
      </c>
      <c r="Y1485" s="119" t="str">
        <f t="shared" ref="Y1485" si="5296" xml:space="preserve">
IF(AND(I1485="Compras governamentais",K1485&lt;&gt;"",L1485="Mídia especializada"),"Erro: a fonte de preços informada é incompatível com compras governamentais - B12.01a05",
IF(AND(I1486="Compras governamentais",K1486&lt;&gt;"",L1486="Mídia especializada"),"Erro: a fonte de preços informada é incompatível com compras governamentais - B12.01a05",
IF(AND(I1487="Compras governamentais",K1487&lt;&gt;"",L1487="Mídia especializada"),"Erro: a fonte de preços informada é incompatível com compras governamentais - B12.01a05",
IF(AND(I1488="Compras governamentais",K1488&lt;&gt;"",L1488="Mídia especializada"),"Erro: a fonte de preços informada é incompatível com compras governamentais - B12.01a05",
IF(AND(I1489="Compras governamentais",K1489&lt;&gt;"",L1489="Mídia especializada"),"Erro: a fonte de preços informada é incompatível com compras governamentais - B12.01a05",
"***")))))</f>
        <v>***</v>
      </c>
      <c r="Z1485" s="119" t="str">
        <f t="shared" ref="Z1485" si="5297" xml:space="preserve">
IF(AND(I1486&lt;&gt;"",OR(I1485="")),"Erro: há linhas sendo puladas - B13.01a04",
IF(AND(I1487&lt;&gt;"",OR(I1485="",I1486="")),"Erro: há linhas sendo puladas - B13.01a04",
IF(AND(I1488&lt;&gt;"",OR(I1485="",I1486="",I1487="")),"Erro: há linhas sendo puladas - B13.01a04",
IF(AND(I1489&lt;&gt;"",OR(I1485="",I1486="",I1487="",I1488="")),"Erro: há linhas sendo puladas - B13.01a04",
"***"))))</f>
        <v>***</v>
      </c>
      <c r="AA1485" s="119" t="str">
        <f t="shared" ref="AA1485" si="5298" xml:space="preserve">
IF(AND(K1486&lt;&gt;"",OR(K1485="")),"Erro: há linhas sendo puladas - B14.01a05",
IF(AND(K1487&lt;&gt;"",OR(K1485="",K1486="")),"Erro: há linhas sendo puladas - B14.01a05",
IF(AND(K1488&lt;&gt;"",OR(K1485="",K1486="",K1487="")),"Erro: há linhas sendo puladas - B14.01a05",
IF(AND(K1489&lt;&gt;"",OR(K1485="",K1486="",K1487="",K1488="")),"Erro: há linhas sendo puladas - B14.01a05",
"***"))))</f>
        <v>***</v>
      </c>
      <c r="AB1485" s="119" t="str">
        <f t="shared" ref="AB1485" si="5299" xml:space="preserve">
IF(AND(L1486&lt;&gt;"",OR(L1485="")),"Erro: há linhas sendo puladas - B15.01a05",
IF(AND(L1487&lt;&gt;"",OR(L1485="",L1486="")),"Erro: há linhas sendo puladas - B15.01a05",
IF(AND(L1488&lt;&gt;"",OR(L1485="",L1486="",L1487="")),"Erro: há linhas sendo puladas - B15.01a05",
IF(AND(L1489&lt;&gt;"",OR(L1485="",L1486="",L1487="",L1488="")),"Erro: há linhas sendo puladas - B15.01a05",
"***"))))</f>
        <v>***</v>
      </c>
      <c r="AC1485" s="119" t="str">
        <f t="shared" ref="AC1485" si="5300" xml:space="preserve">
IF(AND(M1486&lt;&gt;"",OR(M1485="")),"Erro: há linhas sendo puladas - B16.01a05",
IF(AND(M1487&lt;&gt;"",OR(M1485="",M1486="")),"Erro: há linhas sendo puladas - B16.01a05",
IF(AND(M1488&lt;&gt;"",OR(M1485="",M1486="",M1487="")),"Erro: há linhas sendo puladas - B16.01a05",
IF(AND(M1489&lt;&gt;"",OR(M1485="",M1486="",M1487="",M1488="")),"Erro: há linhas sendo puladas - B16.01a05",
"***"))))</f>
        <v>***</v>
      </c>
      <c r="AD1485" s="131" t="str">
        <f t="shared" ref="AD1485" si="5301" xml:space="preserve">
IF(T1485&lt;&gt;"Preenchimento correto","",
IF(K1485="","",
IF(M1485="Não válido","",
K1485)))</f>
        <v/>
      </c>
    </row>
    <row r="1486" spans="1:30" ht="15" customHeight="1">
      <c r="A1486" s="226"/>
      <c r="B1486" s="216"/>
      <c r="C1486" s="217"/>
      <c r="D1486" s="218"/>
      <c r="E1486" s="219"/>
      <c r="F1486" s="220"/>
      <c r="G1486" s="221"/>
      <c r="H1486" s="35">
        <v>2</v>
      </c>
      <c r="I1486" s="172"/>
      <c r="J1486" s="36" t="str">
        <f xml:space="preserve">
IF(I1486="","",
VLOOKUP(I1486,'BD EMPRES'!$B$8:$C$507,2,FALSE))</f>
        <v/>
      </c>
      <c r="K1486" s="178"/>
      <c r="L1486" s="179"/>
      <c r="M1486" s="179"/>
      <c r="N1486" s="180"/>
      <c r="O1486" s="223"/>
      <c r="P1486" s="228"/>
      <c r="Q1486" s="230"/>
      <c r="R1486" s="232"/>
      <c r="S1486" s="234"/>
      <c r="T1486" s="236"/>
      <c r="U1486" s="23"/>
      <c r="V1486" s="122"/>
      <c r="W1486" s="118"/>
      <c r="X1486" s="118"/>
      <c r="Y1486" s="118"/>
      <c r="Z1486" s="118"/>
      <c r="AA1486" s="118"/>
      <c r="AB1486" s="118"/>
      <c r="AC1486" s="118"/>
      <c r="AD1486" s="132" t="str">
        <f t="shared" ref="AD1486" si="5302" xml:space="preserve">
IF(T1485&lt;&gt;"Preenchimento correto","",
IF(K1486="","",
IF(M1486="Não válido","",
K1486)))</f>
        <v/>
      </c>
    </row>
    <row r="1487" spans="1:30" ht="15" customHeight="1">
      <c r="A1487" s="226"/>
      <c r="B1487" s="216"/>
      <c r="C1487" s="217"/>
      <c r="D1487" s="218"/>
      <c r="E1487" s="219"/>
      <c r="F1487" s="220"/>
      <c r="G1487" s="221"/>
      <c r="H1487" s="35">
        <v>3</v>
      </c>
      <c r="I1487" s="172"/>
      <c r="J1487" s="36" t="str">
        <f xml:space="preserve">
IF(I1487="","",
VLOOKUP(I1487,'BD EMPRES'!$B$8:$C$507,2,FALSE))</f>
        <v/>
      </c>
      <c r="K1487" s="178"/>
      <c r="L1487" s="179"/>
      <c r="M1487" s="179"/>
      <c r="N1487" s="180"/>
      <c r="O1487" s="223"/>
      <c r="P1487" s="228"/>
      <c r="Q1487" s="230"/>
      <c r="R1487" s="232"/>
      <c r="S1487" s="234"/>
      <c r="T1487" s="236"/>
      <c r="U1487" s="23"/>
      <c r="V1487" s="122"/>
      <c r="W1487" s="118"/>
      <c r="X1487" s="118"/>
      <c r="Y1487" s="118"/>
      <c r="Z1487" s="118"/>
      <c r="AA1487" s="118"/>
      <c r="AB1487" s="118"/>
      <c r="AC1487" s="118"/>
      <c r="AD1487" s="132" t="str">
        <f t="shared" ref="AD1487" si="5303" xml:space="preserve">
IF(T1485&lt;&gt;"Preenchimento correto","",
IF(K1487="","",
IF(M1487="Não válido","",
K1487)))</f>
        <v/>
      </c>
    </row>
    <row r="1488" spans="1:30" ht="15" customHeight="1">
      <c r="A1488" s="226"/>
      <c r="B1488" s="216"/>
      <c r="C1488" s="217"/>
      <c r="D1488" s="218"/>
      <c r="E1488" s="219"/>
      <c r="F1488" s="220"/>
      <c r="G1488" s="221"/>
      <c r="H1488" s="35">
        <v>4</v>
      </c>
      <c r="I1488" s="172"/>
      <c r="J1488" s="36" t="str">
        <f xml:space="preserve">
IF(I1488="","",
VLOOKUP(I1488,'BD EMPRES'!$B$8:$C$507,2,FALSE))</f>
        <v/>
      </c>
      <c r="K1488" s="178"/>
      <c r="L1488" s="179"/>
      <c r="M1488" s="179"/>
      <c r="N1488" s="180"/>
      <c r="O1488" s="223"/>
      <c r="P1488" s="228"/>
      <c r="Q1488" s="230"/>
      <c r="R1488" s="232"/>
      <c r="S1488" s="234"/>
      <c r="T1488" s="236"/>
      <c r="U1488" s="23"/>
      <c r="V1488" s="122"/>
      <c r="W1488" s="118"/>
      <c r="X1488" s="118"/>
      <c r="Y1488" s="118"/>
      <c r="Z1488" s="118"/>
      <c r="AA1488" s="118"/>
      <c r="AB1488" s="118"/>
      <c r="AC1488" s="118"/>
      <c r="AD1488" s="132" t="str">
        <f t="shared" ref="AD1488" si="5304" xml:space="preserve">
IF(T1485&lt;&gt;"Preenchimento correto","",
IF(K1488="","",
IF(M1488="Não válido","",
K1488)))</f>
        <v/>
      </c>
    </row>
    <row r="1489" spans="1:30" ht="15" customHeight="1">
      <c r="A1489" s="238"/>
      <c r="B1489" s="216"/>
      <c r="C1489" s="217"/>
      <c r="D1489" s="218"/>
      <c r="E1489" s="219"/>
      <c r="F1489" s="220"/>
      <c r="G1489" s="221"/>
      <c r="H1489" s="49">
        <v>5</v>
      </c>
      <c r="I1489" s="172"/>
      <c r="J1489" s="50" t="str">
        <f xml:space="preserve">
IF(I1489="","",
VLOOKUP(I1489,'BD EMPRES'!$B$8:$C$507,2,FALSE))</f>
        <v/>
      </c>
      <c r="K1489" s="184"/>
      <c r="L1489" s="185"/>
      <c r="M1489" s="181"/>
      <c r="N1489" s="182"/>
      <c r="O1489" s="224"/>
      <c r="P1489" s="229"/>
      <c r="Q1489" s="231"/>
      <c r="R1489" s="233"/>
      <c r="S1489" s="235"/>
      <c r="T1489" s="236"/>
      <c r="U1489" s="23"/>
      <c r="V1489" s="133"/>
      <c r="W1489" s="134"/>
      <c r="X1489" s="134"/>
      <c r="Y1489" s="134"/>
      <c r="Z1489" s="134"/>
      <c r="AA1489" s="134"/>
      <c r="AB1489" s="134"/>
      <c r="AC1489" s="134"/>
      <c r="AD1489" s="135" t="str">
        <f t="shared" ref="AD1489" si="5305" xml:space="preserve">
IF(T1485&gt;"Preenchimento correto","",
IF(K1489="","",
IF(M1489="Não válido","",
K1489)))</f>
        <v/>
      </c>
    </row>
    <row r="1490" spans="1:30" ht="15" customHeight="1">
      <c r="A1490" s="225"/>
      <c r="B1490" s="216" t="str">
        <f>IF(OR('BD ITEM'!$Q308&lt;&gt;"Preenchimento correto"),"",'BD ITEM'!B308)</f>
        <v/>
      </c>
      <c r="C1490" s="217" t="str">
        <f>IF(OR('BD ITEM'!$Q308&lt;&gt;"Preenchimento correto"),"",'BD ITEM'!C308)</f>
        <v/>
      </c>
      <c r="D1490" s="218" t="str">
        <f>IF(OR('BD ITEM'!$Q308&lt;&gt;"Preenchimento correto"),"",'BD ITEM'!D308)</f>
        <v/>
      </c>
      <c r="E1490" s="219" t="str">
        <f>IF(OR('BD ITEM'!$Q308&lt;&gt;"Preenchimento correto"),"",'BD ITEM'!J308)</f>
        <v/>
      </c>
      <c r="F1490" s="220" t="str">
        <f>IF(OR('BD ITEM'!$Q308&lt;&gt;"Preenchimento correto"),"",'BD ITEM'!K308)</f>
        <v/>
      </c>
      <c r="G1490" s="221" t="str">
        <f>IF(OR('BD ITEM'!$Q308&lt;&gt;"Preenchimento correto"),"",'BD ITEM'!L308)</f>
        <v/>
      </c>
      <c r="H1490" s="39">
        <v>1</v>
      </c>
      <c r="I1490" s="173"/>
      <c r="J1490" s="34" t="str">
        <f xml:space="preserve">
IF(I1490="","",
VLOOKUP(I1490,'BD EMPRES'!$B$8:$C$507,2,FALSE))</f>
        <v/>
      </c>
      <c r="K1490" s="175"/>
      <c r="L1490" s="176"/>
      <c r="M1490" s="176"/>
      <c r="N1490" s="177"/>
      <c r="O1490" s="222"/>
      <c r="P1490" s="228" t="str">
        <f t="shared" ref="P1490" si="5306" xml:space="preserve">
IF(AND(K1490="",K1491="",K1492="",K1493="",K1494=""),"",
COUNTIFS(K1490:K1494,"&lt;&gt;""",M1490:M1494,"=Válido"))</f>
        <v/>
      </c>
      <c r="Q1490" s="230" t="str">
        <f t="shared" ref="Q1490" si="5307" xml:space="preserve">
IF(T1490&lt;&gt;"Preenchimento correto","",
IF(P1490=1,0,
IF(P1490=0,"",
IF(P1490="","",
ROUND(_xlfn.STDEV.S(AD1490:AD1494)/AVERAGE(AD1490:AD1494),4)))))</f>
        <v/>
      </c>
      <c r="R1490" s="232" t="str">
        <f t="shared" ref="R1490" si="5308" xml:space="preserve">
IF(T1490&lt;&gt;"Preenchimento correto","",
IF(P1490="","",
IF(P1490=0,"",
IF(O1490="","",
IF(O1490="Menor valor",MIN(AD1490:AD1494),
IF(AND(O1490="Tend. central",Q1490&lt;=0.25),ROUND(AVERAGE(AD1490:AD1494),2),
IF(AND(O1490="Tend. central",Q1490&gt;0.25),ROUND(MEDIAN(AD1490:AD1494),2))))))))</f>
        <v/>
      </c>
      <c r="S1490" s="234" t="str">
        <f t="shared" ref="S1490" si="5309" xml:space="preserve">
IF(T1490&lt;&gt;"Preenchimento correto","",
IF(O1490="","",
IF(P1490="","",
IF(P1490=0,"",
IF(OR(G1490="",R1490=""),"",
G1490*R1490)))))</f>
        <v/>
      </c>
      <c r="T1490" s="236" t="str">
        <f t="shared" ref="T1490" si="5310" xml:space="preserve">
IF(AND(A1490="",B1490="",I1490="",I1491="",I1492="",I1493="",I1494="",K1490="",K1491="",K1492="",K1493="",K1494="",L1490="",L1491="",L1492="",L1493="",L1494="",M1490="",M1491="",M1492="",M1493="",M1494="",O1490=""),"",
IF(A1490="","Preenchimento incompleto: falta informar o ID SEC - B01.01",
IF(AND(A1490&lt;&gt;"",B1490&lt;&gt;"",I1490="",I1491="",I1492="",I1493="",I1494="",K1490="",K1491="",K1492="",K1493="",K1494="",L1490="",L1491="",L1492="",L1493="",L1494="",M1490="",M1491="",M1492="",M1493="",M1494="",O1490=""),"Preenchimento incompleto: item sem nenhuma informação de empresa e preço e fonte de preço e validade do orçamento e modalidade de cálculo - B02.01",
IF(AND(B1490="",OR(I1490&lt;&gt;"",I1491&lt;&gt;"",I1492&lt;&gt;"",I1493&lt;&gt;"",I1494&lt;&gt;"",K1490&lt;&gt;"",K1491&lt;&gt;"",K1492&lt;&gt;"",K1493&lt;&gt;"",K1494&lt;&gt;"",L1490&lt;&gt;"",L1491&lt;&gt;"",L1492&lt;&gt;"",L1493&lt;&gt;"",L1494&lt;&gt;"",M1490&lt;&gt;"",M1491&lt;&gt;"",M1492&lt;&gt;"",M1493&lt;&gt;"",M1494&lt;&gt;"",O1490&lt;&gt;"")),"Erro: há empresa(s) e/ou preço(s) e/ou fonte(s) de preço e/ou validade(s) do orçamento e/ou modalidade de cálculo informados para item inexistente - B03.01",
IF(AND(I1490&lt;&gt;"",OR(K1490="",L1490="",M1490="",O1490="")),"Preenchimento incompleto: empresa sem preço e(ou) fonte de preço e(ou) validade do orçamento e(ou) modalidade de cálculo associados - B04.01",
IF(AND(I1491&lt;&gt;"",OR(K1491="",L1491="",M1491="",O1490="")),"Preenchimento incompleto: empresa sem preço e(ou) fonte de preço e(ou) validade do orçamento e(ou) modalidade de cálculo associados - B04.02",
IF(AND(I1492&lt;&gt;"",OR(K1492="",L1492="",M1492="",O1490="")),"Preenchimento incompleto: empresa sem preço e(ou) fonte de preço e(ou) validade do orçamento e(ou) modalidade de cálculo associados - B04.03",
IF(AND(I1493&lt;&gt;"",OR(K1493="",L1493="",M1493="",O1490="")),"Preenchimento incompleto: empresa sem preço e(ou) fonte de preço e(ou) validade do orçamento e(ou) modalidade de cálculo associados - B04.04",
IF(AND(I1494&lt;&gt;"",OR(K1494="",L1494="",M1494="",O1490="")),"Preenchimento incompleto: empresa sem preço e(ou) fonte de preço e(ou) validade do orçamento e(ou) modalidade de cálculo associados - B04.05",
IF(AND(K1490&lt;&gt;"",OR(I1490="",L1490="",M1490="",O1490="")),"Preenchimento incompleto: preço sem empresa e(ou) fonte do preço associados e(ou) validade do orçamento e(ou) modalidade de cálculo associados - B05.01",
IF(AND(K1491&lt;&gt;"",OR(I1491="",L1491="",M1491="",O1490="")),"Preenchimento incompleto: preço sem empresa e(ou) fonte do preço associados e(ou) validade do orçamento e(ou) modalidade de cálculo associados - B05.02",
IF(AND(K1492&lt;&gt;"",OR(I1492="",L1492="",M1492="",O1490="")),"Preenchimento incompleto: preço sem empresa e(ou) fonte do preço associados e(ou) validade do orçamento e(ou) modalidade de cálculo associados - B05.03",
IF(AND(K1493&lt;&gt;"",OR(I1493="",L1493="",M1493="",O1490="")),"Preenchimento incompleto: preço sem empresa e(ou) fonte do preço associados e(ou) validade do orçamento e(ou) modalidade de cálculo associados - B05.04",
IF(AND(K1494&lt;&gt;"",OR(I1494="",L1494="",M1494="",O1490="")),"Preenchimento incompleto: preço sem empresa e(ou) fonte do preço associados e(ou) validade do orçamento e(ou) modalidade de cálculo associados - B05.05",
IF(AND(L1490&lt;&gt;"",OR(K1490="",I1490="",M1490="",O1490="")),"Preenchimento incompleto: fonte do preço sem empresa e(ou) preço associados e(ou) validade do orçamento e(ou) modalidade de cálculo associados - B06.01",
IF(AND(L1491&lt;&gt;"",OR(K1491="",I1491="",M1491="",O1490="")),"Preenchimento incompleto: fonte do preço sem empresa e(ou) preço associados e(ou) validade do orçamento e(ou) modalidade de cálculo associados - B06.02",
IF(AND(L1492&lt;&gt;"",OR(K1492="",I1492="",M1492="",O1490="")),"Preenchimento incompleto: fonte do preço sem empresa e(ou) preço associados e(ou) validade do orçamento e(ou) modalidade de cálculo associados - B06.03",
IF(AND(L1493&lt;&gt;"",OR(K1493="",I1493="",M1493="",O1490="")),"Preenchimento incompleto: fonte do preço sem empresa e(ou) preço associados e(ou) validade do orçamento e(ou) modalidade de cálculo associados - B06.04",
IF(AND(L1494&lt;&gt;"",OR(K1494="",I1494="",M1494="",O1490="")),"Preenchimento incompleto: fonte do preço sem empresa e(ou) preço associados e(ou) validade do orçamento e(ou) modalidade de cálculo associados - B06.05",
IF(AND(M1490&lt;&gt;"",OR(K1490="",I1490="",L1490="",O1490="")),"Preenchimento incompleto: validade do orçamento sem empresa e(ou) preço associados e(ou) fonte do preço e(ou) modalidade de cálculo associados - B07.01",
IF(AND(M1491&lt;&gt;"",OR(K1491="",I1491="",L1491="",O1490="")),"Preenchimento incompleto: validade do orçamento sem empresa e(ou) preço associados e(ou) fonte do preço e(ou) modalidade de cálculo associados - B07.02",
IF(AND(M1492&lt;&gt;"",OR(K1492="",I1492="",L1492="",O1490="")),"Preenchimento incompleto: validade do orçamento sem empresa e(ou) preço associados e(ou) fonte do preço e(ou) modalidade de cálculo associados - B07.03",
IF(AND(M1493&lt;&gt;"",OR(K1493="",I1493="",L1493="",O1490="")),"Preenchimento incompleto: validade do orçamento sem empresa e(ou) preço associados e(ou) fonte do preço e(ou) modalidade de cálculo associados - B07.04",
IF(AND(M1494&lt;&gt;"",OR(K1494="",I1494="",L1494="",O1490="")),"Preenchimento incompleto: validade do orçamento sem empresa e(ou) preço associados e(ou) fonte do preço e(ou) modalidade de cálculo associados - B07.05",
IF(O1490="","Preenchimento incompleto: modalidade de cálculo não informada - B08.01",
IF(V1490="Erro: há repetição de empresa de mídia especializada para o item sendo precificado - B09.01a05","Erro: há repetição de empresa de mídia especializada para o item sendo precificado - B09.01a05",
IF(W1490="Erro: há repetição de empresa de orçamento de empresa para o item sendo precificado - B10.01a05","Erro: há repetição de empresa de orçamento de empresa para o item sendo precificado - B10.01a05",
IF(X1490="Erro: a fonte de preços informada é incompatível com compras governamentais - B11.01a05","Erro: a fonte de preços informada é incompatível com compras governamentais - B11.01a05",
IF(Y1490="Erro: a fonte de preços informada é incompatível com compras governamentais - B12.01a05","Erro: a fonte de preços informada é incompatível com compras governamentais - B12.01a05",
IF(Z1490="Erro: há linhas sendo puladas - B13.01a04","Erro: há linhas sendo puladas - B13.01a04",
IF(AA1490="Erro: há linhas sendo puladas - B14.01a05","Erro: há linhas sendo puladas - B14.01a05",
IF(AB1490="Erro: há linhas sendo puladas - B15.01a05","Erro: há linhas sendo puladas - B15.01a05",
IF(AC1490="Erro: há linhas sendo puladas - B16.01a05","Erro: há linhas sendo puladas - B16.01a05",
IF(AND(P1490&lt;&gt;"",P1490=0),"Preenchimento incompleto: número de propostas válidas igual a zero - B17.01",
"Preenchimento correto"))))))))))))))))))))))))))))))))))</f>
        <v/>
      </c>
      <c r="U1490" s="23"/>
      <c r="V1490" s="121" t="str">
        <f t="shared" ref="V1490" si="5311" xml:space="preserve">
IF(COUNTIFS(I1490:I1494,I1490,L1490:L1494,"=Mídia especializada")&gt;1,"Erro: há repetição de empresa de mídia especializada para o item sendo precificado - B09.01a05",
IF(COUNTIFS(I1490:I1494,I1491,L1490:L1494,"=Mídia especializada")&gt;1,"Erro: há repetição de empresa de mídia especializada para o item sendo precificado - B09.01a05",
IF(COUNTIFS(I1490:I1494,I1492,L1490:L1494,"=Mídia especializada")&gt;1,"Erro: há repetição de empresa de mídia especializada para o item sendo precificado - B09.01a05",
IF(COUNTIFS(I1490:I1494,I1493,L1490:L1494,"=Mídia especializada")&gt;1,"Erro: há repetição de empresa de mídia especializada para o item sendo precificado - B09.01a05",
IF(COUNTIFS(I1490:I1494,I1494,L1490:L1494,"=Mídia especializada")&gt;1,"Erro: há repetição de empresa de mídia especializada para o item sendo precificado - B09.01a05",
"***")))))</f>
        <v>***</v>
      </c>
      <c r="W1490" s="119" t="str">
        <f t="shared" ref="W1490" si="5312" xml:space="preserve">
IF(COUNTIFS(I1490:I1494,I1490,L1490:L1494,"=Orçamento de empresa")&gt;1,"Erro: há repetição de empresa de orçamento de empresa para o item sendo precificado - B10.01a05",
IF(COUNTIFS(I1490:I1494,I1491,L1490:L1494,"=Orçamento de empresa")&gt;1,"Erro: há repetição de empresa de orçamento de empresa para o item sendo precificado - B10.01a05",
IF(COUNTIFS(I1490:I1494,I1492,L1490:L1494,"=Orçamento de empresa")&gt;1,"Erro: há repetição de empresa de orçamento de empresa para o item sendo precificado - B10.01a05",
IF(COUNTIFS(I1490:I1494,I1493,L1490:L1494,"=Orçamento de empresa")&gt;1,"Erro: há repetição de empresa de orçamento de empresa para o item sendo precificado - B10.01a05",
IF(COUNTIFS(I1490:I1494,I1494,L1490:L1494,"=Orçamento de empresa")&gt;1,"Erro: há repetição de empresa de orçamento de empresa para o item sendo precificado - B10.01a05",
"***")))))</f>
        <v>***</v>
      </c>
      <c r="X1490" s="119" t="str">
        <f t="shared" ref="X1490" si="5313" xml:space="preserve">
IF(AND(I1490="Compras governamentais",K1490&lt;&gt;"",L1490="Orçamento de empresa"),"Erro: a fonte de preços informada é incompatível com compras governamentais - B11.01a05",
IF(AND(I1491="Compras governamentais",K1491&lt;&gt;"",L1491="Orçamento de empresa"),"Erro: a fonte de preços informada é incompatível com compras governamentais - B11.01a05",
IF(AND(I1492="Compras governamentais",K1492&lt;&gt;"",L1492="Orçamento de empresa"),"Erro: a fonte de preços informada é incompatível com compras governamentais - B11.01a05",
IF(AND(I1493="Compras governamentais",K1493&lt;&gt;"",L1493="Orçamento de empresa"),"Erro: a fonte de preços informada é incompatível com compras governamentais - B11.01a05",
IF(AND(I1494="Compras governamentais",K1494&lt;&gt;"",L1494="Orçamento de empresa"),"Erro: a fonte de preços informada é incompatível com compras governamentais - B11.01a05",
"***")))))</f>
        <v>***</v>
      </c>
      <c r="Y1490" s="119" t="str">
        <f t="shared" ref="Y1490" si="5314" xml:space="preserve">
IF(AND(I1490="Compras governamentais",K1490&lt;&gt;"",L1490="Mídia especializada"),"Erro: a fonte de preços informada é incompatível com compras governamentais - B12.01a05",
IF(AND(I1491="Compras governamentais",K1491&lt;&gt;"",L1491="Mídia especializada"),"Erro: a fonte de preços informada é incompatível com compras governamentais - B12.01a05",
IF(AND(I1492="Compras governamentais",K1492&lt;&gt;"",L1492="Mídia especializada"),"Erro: a fonte de preços informada é incompatível com compras governamentais - B12.01a05",
IF(AND(I1493="Compras governamentais",K1493&lt;&gt;"",L1493="Mídia especializada"),"Erro: a fonte de preços informada é incompatível com compras governamentais - B12.01a05",
IF(AND(I1494="Compras governamentais",K1494&lt;&gt;"",L1494="Mídia especializada"),"Erro: a fonte de preços informada é incompatível com compras governamentais - B12.01a05",
"***")))))</f>
        <v>***</v>
      </c>
      <c r="Z1490" s="119" t="str">
        <f t="shared" ref="Z1490" si="5315" xml:space="preserve">
IF(AND(I1491&lt;&gt;"",OR(I1490="")),"Erro: há linhas sendo puladas - B13.01a04",
IF(AND(I1492&lt;&gt;"",OR(I1490="",I1491="")),"Erro: há linhas sendo puladas - B13.01a04",
IF(AND(I1493&lt;&gt;"",OR(I1490="",I1491="",I1492="")),"Erro: há linhas sendo puladas - B13.01a04",
IF(AND(I1494&lt;&gt;"",OR(I1490="",I1491="",I1492="",I1493="")),"Erro: há linhas sendo puladas - B13.01a04",
"***"))))</f>
        <v>***</v>
      </c>
      <c r="AA1490" s="119" t="str">
        <f t="shared" ref="AA1490" si="5316" xml:space="preserve">
IF(AND(K1491&lt;&gt;"",OR(K1490="")),"Erro: há linhas sendo puladas - B14.01a05",
IF(AND(K1492&lt;&gt;"",OR(K1490="",K1491="")),"Erro: há linhas sendo puladas - B14.01a05",
IF(AND(K1493&lt;&gt;"",OR(K1490="",K1491="",K1492="")),"Erro: há linhas sendo puladas - B14.01a05",
IF(AND(K1494&lt;&gt;"",OR(K1490="",K1491="",K1492="",K1493="")),"Erro: há linhas sendo puladas - B14.01a05",
"***"))))</f>
        <v>***</v>
      </c>
      <c r="AB1490" s="119" t="str">
        <f t="shared" ref="AB1490" si="5317" xml:space="preserve">
IF(AND(L1491&lt;&gt;"",OR(L1490="")),"Erro: há linhas sendo puladas - B15.01a05",
IF(AND(L1492&lt;&gt;"",OR(L1490="",L1491="")),"Erro: há linhas sendo puladas - B15.01a05",
IF(AND(L1493&lt;&gt;"",OR(L1490="",L1491="",L1492="")),"Erro: há linhas sendo puladas - B15.01a05",
IF(AND(L1494&lt;&gt;"",OR(L1490="",L1491="",L1492="",L1493="")),"Erro: há linhas sendo puladas - B15.01a05",
"***"))))</f>
        <v>***</v>
      </c>
      <c r="AC1490" s="119" t="str">
        <f t="shared" ref="AC1490" si="5318" xml:space="preserve">
IF(AND(M1491&lt;&gt;"",OR(M1490="")),"Erro: há linhas sendo puladas - B16.01a05",
IF(AND(M1492&lt;&gt;"",OR(M1490="",M1491="")),"Erro: há linhas sendo puladas - B16.01a05",
IF(AND(M1493&lt;&gt;"",OR(M1490="",M1491="",M1492="")),"Erro: há linhas sendo puladas - B16.01a05",
IF(AND(M1494&lt;&gt;"",OR(M1490="",M1491="",M1492="",M1493="")),"Erro: há linhas sendo puladas - B16.01a05",
"***"))))</f>
        <v>***</v>
      </c>
      <c r="AD1490" s="131" t="str">
        <f t="shared" ref="AD1490" si="5319" xml:space="preserve">
IF(T1490&lt;&gt;"Preenchimento correto","",
IF(K1490="","",
IF(M1490="Não válido","",
K1490)))</f>
        <v/>
      </c>
    </row>
    <row r="1491" spans="1:30" ht="15" customHeight="1">
      <c r="A1491" s="226"/>
      <c r="B1491" s="216"/>
      <c r="C1491" s="217"/>
      <c r="D1491" s="218"/>
      <c r="E1491" s="219"/>
      <c r="F1491" s="220"/>
      <c r="G1491" s="221"/>
      <c r="H1491" s="35">
        <v>2</v>
      </c>
      <c r="I1491" s="172"/>
      <c r="J1491" s="36" t="str">
        <f xml:space="preserve">
IF(I1491="","",
VLOOKUP(I1491,'BD EMPRES'!$B$8:$C$507,2,FALSE))</f>
        <v/>
      </c>
      <c r="K1491" s="178"/>
      <c r="L1491" s="179"/>
      <c r="M1491" s="179"/>
      <c r="N1491" s="180"/>
      <c r="O1491" s="223"/>
      <c r="P1491" s="228"/>
      <c r="Q1491" s="230"/>
      <c r="R1491" s="232"/>
      <c r="S1491" s="234"/>
      <c r="T1491" s="236"/>
      <c r="U1491" s="23"/>
      <c r="V1491" s="122"/>
      <c r="W1491" s="118"/>
      <c r="X1491" s="118"/>
      <c r="Y1491" s="118"/>
      <c r="Z1491" s="118"/>
      <c r="AA1491" s="118"/>
      <c r="AB1491" s="118"/>
      <c r="AC1491" s="118"/>
      <c r="AD1491" s="132" t="str">
        <f t="shared" ref="AD1491" si="5320" xml:space="preserve">
IF(T1490&lt;&gt;"Preenchimento correto","",
IF(K1491="","",
IF(M1491="Não válido","",
K1491)))</f>
        <v/>
      </c>
    </row>
    <row r="1492" spans="1:30" ht="15" customHeight="1">
      <c r="A1492" s="226"/>
      <c r="B1492" s="216"/>
      <c r="C1492" s="217"/>
      <c r="D1492" s="218"/>
      <c r="E1492" s="219"/>
      <c r="F1492" s="220"/>
      <c r="G1492" s="221"/>
      <c r="H1492" s="35">
        <v>3</v>
      </c>
      <c r="I1492" s="172"/>
      <c r="J1492" s="36" t="str">
        <f xml:space="preserve">
IF(I1492="","",
VLOOKUP(I1492,'BD EMPRES'!$B$8:$C$507,2,FALSE))</f>
        <v/>
      </c>
      <c r="K1492" s="178"/>
      <c r="L1492" s="179"/>
      <c r="M1492" s="179"/>
      <c r="N1492" s="180"/>
      <c r="O1492" s="223"/>
      <c r="P1492" s="228"/>
      <c r="Q1492" s="230"/>
      <c r="R1492" s="232"/>
      <c r="S1492" s="234"/>
      <c r="T1492" s="236"/>
      <c r="U1492" s="23"/>
      <c r="V1492" s="122"/>
      <c r="W1492" s="118"/>
      <c r="X1492" s="118"/>
      <c r="Y1492" s="118"/>
      <c r="Z1492" s="118"/>
      <c r="AA1492" s="118"/>
      <c r="AB1492" s="118"/>
      <c r="AC1492" s="118"/>
      <c r="AD1492" s="132" t="str">
        <f t="shared" ref="AD1492" si="5321" xml:space="preserve">
IF(T1490&lt;&gt;"Preenchimento correto","",
IF(K1492="","",
IF(M1492="Não válido","",
K1492)))</f>
        <v/>
      </c>
    </row>
    <row r="1493" spans="1:30" ht="15" customHeight="1">
      <c r="A1493" s="226"/>
      <c r="B1493" s="216"/>
      <c r="C1493" s="217"/>
      <c r="D1493" s="218"/>
      <c r="E1493" s="219"/>
      <c r="F1493" s="220"/>
      <c r="G1493" s="221"/>
      <c r="H1493" s="35">
        <v>4</v>
      </c>
      <c r="I1493" s="172"/>
      <c r="J1493" s="36" t="str">
        <f xml:space="preserve">
IF(I1493="","",
VLOOKUP(I1493,'BD EMPRES'!$B$8:$C$507,2,FALSE))</f>
        <v/>
      </c>
      <c r="K1493" s="178"/>
      <c r="L1493" s="179"/>
      <c r="M1493" s="179"/>
      <c r="N1493" s="180"/>
      <c r="O1493" s="223"/>
      <c r="P1493" s="228"/>
      <c r="Q1493" s="230"/>
      <c r="R1493" s="232"/>
      <c r="S1493" s="234"/>
      <c r="T1493" s="236"/>
      <c r="U1493" s="23"/>
      <c r="V1493" s="122"/>
      <c r="W1493" s="118"/>
      <c r="X1493" s="118"/>
      <c r="Y1493" s="118"/>
      <c r="Z1493" s="118"/>
      <c r="AA1493" s="118"/>
      <c r="AB1493" s="118"/>
      <c r="AC1493" s="118"/>
      <c r="AD1493" s="132" t="str">
        <f t="shared" ref="AD1493" si="5322" xml:space="preserve">
IF(T1490&lt;&gt;"Preenchimento correto","",
IF(K1493="","",
IF(M1493="Não válido","",
K1493)))</f>
        <v/>
      </c>
    </row>
    <row r="1494" spans="1:30" ht="15" customHeight="1">
      <c r="A1494" s="227"/>
      <c r="B1494" s="216"/>
      <c r="C1494" s="217"/>
      <c r="D1494" s="218"/>
      <c r="E1494" s="219"/>
      <c r="F1494" s="220"/>
      <c r="G1494" s="221"/>
      <c r="H1494" s="49">
        <v>5</v>
      </c>
      <c r="I1494" s="172"/>
      <c r="J1494" s="50" t="str">
        <f xml:space="preserve">
IF(I1494="","",
VLOOKUP(I1494,'BD EMPRES'!$B$8:$C$507,2,FALSE))</f>
        <v/>
      </c>
      <c r="K1494" s="184"/>
      <c r="L1494" s="185"/>
      <c r="M1494" s="181"/>
      <c r="N1494" s="182"/>
      <c r="O1494" s="224"/>
      <c r="P1494" s="229"/>
      <c r="Q1494" s="231"/>
      <c r="R1494" s="233"/>
      <c r="S1494" s="235"/>
      <c r="T1494" s="236"/>
      <c r="U1494" s="23"/>
      <c r="V1494" s="133"/>
      <c r="W1494" s="134"/>
      <c r="X1494" s="134"/>
      <c r="Y1494" s="134"/>
      <c r="Z1494" s="134"/>
      <c r="AA1494" s="134"/>
      <c r="AB1494" s="134"/>
      <c r="AC1494" s="134"/>
      <c r="AD1494" s="135" t="str">
        <f t="shared" ref="AD1494" si="5323" xml:space="preserve">
IF(T1490&gt;"Preenchimento correto","",
IF(K1494="","",
IF(M1494="Não válido","",
K1494)))</f>
        <v/>
      </c>
    </row>
    <row r="1495" spans="1:30" ht="15" customHeight="1">
      <c r="A1495" s="237"/>
      <c r="B1495" s="216" t="str">
        <f>IF(OR('BD ITEM'!$Q309&lt;&gt;"Preenchimento correto"),"",'BD ITEM'!B309)</f>
        <v/>
      </c>
      <c r="C1495" s="217" t="str">
        <f>IF(OR('BD ITEM'!$Q309&lt;&gt;"Preenchimento correto"),"",'BD ITEM'!C309)</f>
        <v/>
      </c>
      <c r="D1495" s="218" t="str">
        <f>IF(OR('BD ITEM'!$Q309&lt;&gt;"Preenchimento correto"),"",'BD ITEM'!D309)</f>
        <v/>
      </c>
      <c r="E1495" s="219" t="str">
        <f>IF(OR('BD ITEM'!$Q309&lt;&gt;"Preenchimento correto"),"",'BD ITEM'!J309)</f>
        <v/>
      </c>
      <c r="F1495" s="220" t="str">
        <f>IF(OR('BD ITEM'!$Q309&lt;&gt;"Preenchimento correto"),"",'BD ITEM'!K309)</f>
        <v/>
      </c>
      <c r="G1495" s="221" t="str">
        <f>IF(OR('BD ITEM'!$Q309&lt;&gt;"Preenchimento correto"),"",'BD ITEM'!L309)</f>
        <v/>
      </c>
      <c r="H1495" s="39">
        <v>1</v>
      </c>
      <c r="I1495" s="173"/>
      <c r="J1495" s="34" t="str">
        <f xml:space="preserve">
IF(I1495="","",
VLOOKUP(I1495,'BD EMPRES'!$B$8:$C$507,2,FALSE))</f>
        <v/>
      </c>
      <c r="K1495" s="175"/>
      <c r="L1495" s="176"/>
      <c r="M1495" s="176"/>
      <c r="N1495" s="177"/>
      <c r="O1495" s="222"/>
      <c r="P1495" s="228" t="str">
        <f t="shared" ref="P1495" si="5324" xml:space="preserve">
IF(AND(K1495="",K1496="",K1497="",K1498="",K1499=""),"",
COUNTIFS(K1495:K1499,"&lt;&gt;""",M1495:M1499,"=Válido"))</f>
        <v/>
      </c>
      <c r="Q1495" s="230" t="str">
        <f t="shared" ref="Q1495" si="5325" xml:space="preserve">
IF(T1495&lt;&gt;"Preenchimento correto","",
IF(P1495=1,0,
IF(P1495=0,"",
IF(P1495="","",
ROUND(_xlfn.STDEV.S(AD1495:AD1499)/AVERAGE(AD1495:AD1499),4)))))</f>
        <v/>
      </c>
      <c r="R1495" s="232" t="str">
        <f t="shared" ref="R1495" si="5326" xml:space="preserve">
IF(T1495&lt;&gt;"Preenchimento correto","",
IF(P1495="","",
IF(P1495=0,"",
IF(O1495="","",
IF(O1495="Menor valor",MIN(AD1495:AD1499),
IF(AND(O1495="Tend. central",Q1495&lt;=0.25),ROUND(AVERAGE(AD1495:AD1499),2),
IF(AND(O1495="Tend. central",Q1495&gt;0.25),ROUND(MEDIAN(AD1495:AD1499),2))))))))</f>
        <v/>
      </c>
      <c r="S1495" s="234" t="str">
        <f t="shared" ref="S1495" si="5327" xml:space="preserve">
IF(T1495&lt;&gt;"Preenchimento correto","",
IF(O1495="","",
IF(P1495="","",
IF(P1495=0,"",
IF(OR(G1495="",R1495=""),"",
G1495*R1495)))))</f>
        <v/>
      </c>
      <c r="T1495" s="236" t="str">
        <f t="shared" ref="T1495" si="5328" xml:space="preserve">
IF(AND(A1495="",B1495="",I1495="",I1496="",I1497="",I1498="",I1499="",K1495="",K1496="",K1497="",K1498="",K1499="",L1495="",L1496="",L1497="",L1498="",L1499="",M1495="",M1496="",M1497="",M1498="",M1499="",O1495=""),"",
IF(A1495="","Preenchimento incompleto: falta informar o ID SEC - B01.01",
IF(AND(A1495&lt;&gt;"",B1495&lt;&gt;"",I1495="",I1496="",I1497="",I1498="",I1499="",K1495="",K1496="",K1497="",K1498="",K1499="",L1495="",L1496="",L1497="",L1498="",L1499="",M1495="",M1496="",M1497="",M1498="",M1499="",O1495=""),"Preenchimento incompleto: item sem nenhuma informação de empresa e preço e fonte de preço e validade do orçamento e modalidade de cálculo - B02.01",
IF(AND(B1495="",OR(I1495&lt;&gt;"",I1496&lt;&gt;"",I1497&lt;&gt;"",I1498&lt;&gt;"",I1499&lt;&gt;"",K1495&lt;&gt;"",K1496&lt;&gt;"",K1497&lt;&gt;"",K1498&lt;&gt;"",K1499&lt;&gt;"",L1495&lt;&gt;"",L1496&lt;&gt;"",L1497&lt;&gt;"",L1498&lt;&gt;"",L1499&lt;&gt;"",M1495&lt;&gt;"",M1496&lt;&gt;"",M1497&lt;&gt;"",M1498&lt;&gt;"",M1499&lt;&gt;"",O1495&lt;&gt;"")),"Erro: há empresa(s) e/ou preço(s) e/ou fonte(s) de preço e/ou validade(s) do orçamento e/ou modalidade de cálculo informados para item inexistente - B03.01",
IF(AND(I1495&lt;&gt;"",OR(K1495="",L1495="",M1495="",O1495="")),"Preenchimento incompleto: empresa sem preço e(ou) fonte de preço e(ou) validade do orçamento e(ou) modalidade de cálculo associados - B04.01",
IF(AND(I1496&lt;&gt;"",OR(K1496="",L1496="",M1496="",O1495="")),"Preenchimento incompleto: empresa sem preço e(ou) fonte de preço e(ou) validade do orçamento e(ou) modalidade de cálculo associados - B04.02",
IF(AND(I1497&lt;&gt;"",OR(K1497="",L1497="",M1497="",O1495="")),"Preenchimento incompleto: empresa sem preço e(ou) fonte de preço e(ou) validade do orçamento e(ou) modalidade de cálculo associados - B04.03",
IF(AND(I1498&lt;&gt;"",OR(K1498="",L1498="",M1498="",O1495="")),"Preenchimento incompleto: empresa sem preço e(ou) fonte de preço e(ou) validade do orçamento e(ou) modalidade de cálculo associados - B04.04",
IF(AND(I1499&lt;&gt;"",OR(K1499="",L1499="",M1499="",O1495="")),"Preenchimento incompleto: empresa sem preço e(ou) fonte de preço e(ou) validade do orçamento e(ou) modalidade de cálculo associados - B04.05",
IF(AND(K1495&lt;&gt;"",OR(I1495="",L1495="",M1495="",O1495="")),"Preenchimento incompleto: preço sem empresa e(ou) fonte do preço associados e(ou) validade do orçamento e(ou) modalidade de cálculo associados - B05.01",
IF(AND(K1496&lt;&gt;"",OR(I1496="",L1496="",M1496="",O1495="")),"Preenchimento incompleto: preço sem empresa e(ou) fonte do preço associados e(ou) validade do orçamento e(ou) modalidade de cálculo associados - B05.02",
IF(AND(K1497&lt;&gt;"",OR(I1497="",L1497="",M1497="",O1495="")),"Preenchimento incompleto: preço sem empresa e(ou) fonte do preço associados e(ou) validade do orçamento e(ou) modalidade de cálculo associados - B05.03",
IF(AND(K1498&lt;&gt;"",OR(I1498="",L1498="",M1498="",O1495="")),"Preenchimento incompleto: preço sem empresa e(ou) fonte do preço associados e(ou) validade do orçamento e(ou) modalidade de cálculo associados - B05.04",
IF(AND(K1499&lt;&gt;"",OR(I1499="",L1499="",M1499="",O1495="")),"Preenchimento incompleto: preço sem empresa e(ou) fonte do preço associados e(ou) validade do orçamento e(ou) modalidade de cálculo associados - B05.05",
IF(AND(L1495&lt;&gt;"",OR(K1495="",I1495="",M1495="",O1495="")),"Preenchimento incompleto: fonte do preço sem empresa e(ou) preço associados e(ou) validade do orçamento e(ou) modalidade de cálculo associados - B06.01",
IF(AND(L1496&lt;&gt;"",OR(K1496="",I1496="",M1496="",O1495="")),"Preenchimento incompleto: fonte do preço sem empresa e(ou) preço associados e(ou) validade do orçamento e(ou) modalidade de cálculo associados - B06.02",
IF(AND(L1497&lt;&gt;"",OR(K1497="",I1497="",M1497="",O1495="")),"Preenchimento incompleto: fonte do preço sem empresa e(ou) preço associados e(ou) validade do orçamento e(ou) modalidade de cálculo associados - B06.03",
IF(AND(L1498&lt;&gt;"",OR(K1498="",I1498="",M1498="",O1495="")),"Preenchimento incompleto: fonte do preço sem empresa e(ou) preço associados e(ou) validade do orçamento e(ou) modalidade de cálculo associados - B06.04",
IF(AND(L1499&lt;&gt;"",OR(K1499="",I1499="",M1499="",O1495="")),"Preenchimento incompleto: fonte do preço sem empresa e(ou) preço associados e(ou) validade do orçamento e(ou) modalidade de cálculo associados - B06.05",
IF(AND(M1495&lt;&gt;"",OR(K1495="",I1495="",L1495="",O1495="")),"Preenchimento incompleto: validade do orçamento sem empresa e(ou) preço associados e(ou) fonte do preço e(ou) modalidade de cálculo associados - B07.01",
IF(AND(M1496&lt;&gt;"",OR(K1496="",I1496="",L1496="",O1495="")),"Preenchimento incompleto: validade do orçamento sem empresa e(ou) preço associados e(ou) fonte do preço e(ou) modalidade de cálculo associados - B07.02",
IF(AND(M1497&lt;&gt;"",OR(K1497="",I1497="",L1497="",O1495="")),"Preenchimento incompleto: validade do orçamento sem empresa e(ou) preço associados e(ou) fonte do preço e(ou) modalidade de cálculo associados - B07.03",
IF(AND(M1498&lt;&gt;"",OR(K1498="",I1498="",L1498="",O1495="")),"Preenchimento incompleto: validade do orçamento sem empresa e(ou) preço associados e(ou) fonte do preço e(ou) modalidade de cálculo associados - B07.04",
IF(AND(M1499&lt;&gt;"",OR(K1499="",I1499="",L1499="",O1495="")),"Preenchimento incompleto: validade do orçamento sem empresa e(ou) preço associados e(ou) fonte do preço e(ou) modalidade de cálculo associados - B07.05",
IF(O1495="","Preenchimento incompleto: modalidade de cálculo não informada - B08.01",
IF(V1495="Erro: há repetição de empresa de mídia especializada para o item sendo precificado - B09.01a05","Erro: há repetição de empresa de mídia especializada para o item sendo precificado - B09.01a05",
IF(W1495="Erro: há repetição de empresa de orçamento de empresa para o item sendo precificado - B10.01a05","Erro: há repetição de empresa de orçamento de empresa para o item sendo precificado - B10.01a05",
IF(X1495="Erro: a fonte de preços informada é incompatível com compras governamentais - B11.01a05","Erro: a fonte de preços informada é incompatível com compras governamentais - B11.01a05",
IF(Y1495="Erro: a fonte de preços informada é incompatível com compras governamentais - B12.01a05","Erro: a fonte de preços informada é incompatível com compras governamentais - B12.01a05",
IF(Z1495="Erro: há linhas sendo puladas - B13.01a04","Erro: há linhas sendo puladas - B13.01a04",
IF(AA1495="Erro: há linhas sendo puladas - B14.01a05","Erro: há linhas sendo puladas - B14.01a05",
IF(AB1495="Erro: há linhas sendo puladas - B15.01a05","Erro: há linhas sendo puladas - B15.01a05",
IF(AC1495="Erro: há linhas sendo puladas - B16.01a05","Erro: há linhas sendo puladas - B16.01a05",
IF(AND(P1495&lt;&gt;"",P1495=0),"Preenchimento incompleto: número de propostas válidas igual a zero - B17.01",
"Preenchimento correto"))))))))))))))))))))))))))))))))))</f>
        <v/>
      </c>
      <c r="U1495" s="23"/>
      <c r="V1495" s="121" t="str">
        <f t="shared" ref="V1495" si="5329" xml:space="preserve">
IF(COUNTIFS(I1495:I1499,I1495,L1495:L1499,"=Mídia especializada")&gt;1,"Erro: há repetição de empresa de mídia especializada para o item sendo precificado - B09.01a05",
IF(COUNTIFS(I1495:I1499,I1496,L1495:L1499,"=Mídia especializada")&gt;1,"Erro: há repetição de empresa de mídia especializada para o item sendo precificado - B09.01a05",
IF(COUNTIFS(I1495:I1499,I1497,L1495:L1499,"=Mídia especializada")&gt;1,"Erro: há repetição de empresa de mídia especializada para o item sendo precificado - B09.01a05",
IF(COUNTIFS(I1495:I1499,I1498,L1495:L1499,"=Mídia especializada")&gt;1,"Erro: há repetição de empresa de mídia especializada para o item sendo precificado - B09.01a05",
IF(COUNTIFS(I1495:I1499,I1499,L1495:L1499,"=Mídia especializada")&gt;1,"Erro: há repetição de empresa de mídia especializada para o item sendo precificado - B09.01a05",
"***")))))</f>
        <v>***</v>
      </c>
      <c r="W1495" s="119" t="str">
        <f t="shared" ref="W1495" si="5330" xml:space="preserve">
IF(COUNTIFS(I1495:I1499,I1495,L1495:L1499,"=Orçamento de empresa")&gt;1,"Erro: há repetição de empresa de orçamento de empresa para o item sendo precificado - B10.01a05",
IF(COUNTIFS(I1495:I1499,I1496,L1495:L1499,"=Orçamento de empresa")&gt;1,"Erro: há repetição de empresa de orçamento de empresa para o item sendo precificado - B10.01a05",
IF(COUNTIFS(I1495:I1499,I1497,L1495:L1499,"=Orçamento de empresa")&gt;1,"Erro: há repetição de empresa de orçamento de empresa para o item sendo precificado - B10.01a05",
IF(COUNTIFS(I1495:I1499,I1498,L1495:L1499,"=Orçamento de empresa")&gt;1,"Erro: há repetição de empresa de orçamento de empresa para o item sendo precificado - B10.01a05",
IF(COUNTIFS(I1495:I1499,I1499,L1495:L1499,"=Orçamento de empresa")&gt;1,"Erro: há repetição de empresa de orçamento de empresa para o item sendo precificado - B10.01a05",
"***")))))</f>
        <v>***</v>
      </c>
      <c r="X1495" s="119" t="str">
        <f t="shared" ref="X1495" si="5331" xml:space="preserve">
IF(AND(I1495="Compras governamentais",K1495&lt;&gt;"",L1495="Orçamento de empresa"),"Erro: a fonte de preços informada é incompatível com compras governamentais - B11.01a05",
IF(AND(I1496="Compras governamentais",K1496&lt;&gt;"",L1496="Orçamento de empresa"),"Erro: a fonte de preços informada é incompatível com compras governamentais - B11.01a05",
IF(AND(I1497="Compras governamentais",K1497&lt;&gt;"",L1497="Orçamento de empresa"),"Erro: a fonte de preços informada é incompatível com compras governamentais - B11.01a05",
IF(AND(I1498="Compras governamentais",K1498&lt;&gt;"",L1498="Orçamento de empresa"),"Erro: a fonte de preços informada é incompatível com compras governamentais - B11.01a05",
IF(AND(I1499="Compras governamentais",K1499&lt;&gt;"",L1499="Orçamento de empresa"),"Erro: a fonte de preços informada é incompatível com compras governamentais - B11.01a05",
"***")))))</f>
        <v>***</v>
      </c>
      <c r="Y1495" s="119" t="str">
        <f t="shared" ref="Y1495" si="5332" xml:space="preserve">
IF(AND(I1495="Compras governamentais",K1495&lt;&gt;"",L1495="Mídia especializada"),"Erro: a fonte de preços informada é incompatível com compras governamentais - B12.01a05",
IF(AND(I1496="Compras governamentais",K1496&lt;&gt;"",L1496="Mídia especializada"),"Erro: a fonte de preços informada é incompatível com compras governamentais - B12.01a05",
IF(AND(I1497="Compras governamentais",K1497&lt;&gt;"",L1497="Mídia especializada"),"Erro: a fonte de preços informada é incompatível com compras governamentais - B12.01a05",
IF(AND(I1498="Compras governamentais",K1498&lt;&gt;"",L1498="Mídia especializada"),"Erro: a fonte de preços informada é incompatível com compras governamentais - B12.01a05",
IF(AND(I1499="Compras governamentais",K1499&lt;&gt;"",L1499="Mídia especializada"),"Erro: a fonte de preços informada é incompatível com compras governamentais - B12.01a05",
"***")))))</f>
        <v>***</v>
      </c>
      <c r="Z1495" s="119" t="str">
        <f t="shared" ref="Z1495" si="5333" xml:space="preserve">
IF(AND(I1496&lt;&gt;"",OR(I1495="")),"Erro: há linhas sendo puladas - B13.01a04",
IF(AND(I1497&lt;&gt;"",OR(I1495="",I1496="")),"Erro: há linhas sendo puladas - B13.01a04",
IF(AND(I1498&lt;&gt;"",OR(I1495="",I1496="",I1497="")),"Erro: há linhas sendo puladas - B13.01a04",
IF(AND(I1499&lt;&gt;"",OR(I1495="",I1496="",I1497="",I1498="")),"Erro: há linhas sendo puladas - B13.01a04",
"***"))))</f>
        <v>***</v>
      </c>
      <c r="AA1495" s="119" t="str">
        <f t="shared" ref="AA1495" si="5334" xml:space="preserve">
IF(AND(K1496&lt;&gt;"",OR(K1495="")),"Erro: há linhas sendo puladas - B14.01a05",
IF(AND(K1497&lt;&gt;"",OR(K1495="",K1496="")),"Erro: há linhas sendo puladas - B14.01a05",
IF(AND(K1498&lt;&gt;"",OR(K1495="",K1496="",K1497="")),"Erro: há linhas sendo puladas - B14.01a05",
IF(AND(K1499&lt;&gt;"",OR(K1495="",K1496="",K1497="",K1498="")),"Erro: há linhas sendo puladas - B14.01a05",
"***"))))</f>
        <v>***</v>
      </c>
      <c r="AB1495" s="119" t="str">
        <f t="shared" ref="AB1495" si="5335" xml:space="preserve">
IF(AND(L1496&lt;&gt;"",OR(L1495="")),"Erro: há linhas sendo puladas - B15.01a05",
IF(AND(L1497&lt;&gt;"",OR(L1495="",L1496="")),"Erro: há linhas sendo puladas - B15.01a05",
IF(AND(L1498&lt;&gt;"",OR(L1495="",L1496="",L1497="")),"Erro: há linhas sendo puladas - B15.01a05",
IF(AND(L1499&lt;&gt;"",OR(L1495="",L1496="",L1497="",L1498="")),"Erro: há linhas sendo puladas - B15.01a05",
"***"))))</f>
        <v>***</v>
      </c>
      <c r="AC1495" s="119" t="str">
        <f t="shared" ref="AC1495" si="5336" xml:space="preserve">
IF(AND(M1496&lt;&gt;"",OR(M1495="")),"Erro: há linhas sendo puladas - B16.01a05",
IF(AND(M1497&lt;&gt;"",OR(M1495="",M1496="")),"Erro: há linhas sendo puladas - B16.01a05",
IF(AND(M1498&lt;&gt;"",OR(M1495="",M1496="",M1497="")),"Erro: há linhas sendo puladas - B16.01a05",
IF(AND(M1499&lt;&gt;"",OR(M1495="",M1496="",M1497="",M1498="")),"Erro: há linhas sendo puladas - B16.01a05",
"***"))))</f>
        <v>***</v>
      </c>
      <c r="AD1495" s="131" t="str">
        <f t="shared" ref="AD1495" si="5337" xml:space="preserve">
IF(T1495&lt;&gt;"Preenchimento correto","",
IF(K1495="","",
IF(M1495="Não válido","",
K1495)))</f>
        <v/>
      </c>
    </row>
    <row r="1496" spans="1:30" ht="15" customHeight="1">
      <c r="A1496" s="226"/>
      <c r="B1496" s="216"/>
      <c r="C1496" s="217"/>
      <c r="D1496" s="218"/>
      <c r="E1496" s="219"/>
      <c r="F1496" s="220"/>
      <c r="G1496" s="221"/>
      <c r="H1496" s="35">
        <v>2</v>
      </c>
      <c r="I1496" s="172"/>
      <c r="J1496" s="36" t="str">
        <f xml:space="preserve">
IF(I1496="","",
VLOOKUP(I1496,'BD EMPRES'!$B$8:$C$507,2,FALSE))</f>
        <v/>
      </c>
      <c r="K1496" s="178"/>
      <c r="L1496" s="179"/>
      <c r="M1496" s="179"/>
      <c r="N1496" s="180"/>
      <c r="O1496" s="223"/>
      <c r="P1496" s="228"/>
      <c r="Q1496" s="230"/>
      <c r="R1496" s="232"/>
      <c r="S1496" s="234"/>
      <c r="T1496" s="236"/>
      <c r="U1496" s="23"/>
      <c r="V1496" s="122"/>
      <c r="W1496" s="118"/>
      <c r="X1496" s="118"/>
      <c r="Y1496" s="118"/>
      <c r="Z1496" s="118"/>
      <c r="AA1496" s="118"/>
      <c r="AB1496" s="118"/>
      <c r="AC1496" s="118"/>
      <c r="AD1496" s="132" t="str">
        <f t="shared" ref="AD1496" si="5338" xml:space="preserve">
IF(T1495&lt;&gt;"Preenchimento correto","",
IF(K1496="","",
IF(M1496="Não válido","",
K1496)))</f>
        <v/>
      </c>
    </row>
    <row r="1497" spans="1:30" ht="15" customHeight="1">
      <c r="A1497" s="226"/>
      <c r="B1497" s="216"/>
      <c r="C1497" s="217"/>
      <c r="D1497" s="218"/>
      <c r="E1497" s="219"/>
      <c r="F1497" s="220"/>
      <c r="G1497" s="221"/>
      <c r="H1497" s="35">
        <v>3</v>
      </c>
      <c r="I1497" s="172"/>
      <c r="J1497" s="36" t="str">
        <f xml:space="preserve">
IF(I1497="","",
VLOOKUP(I1497,'BD EMPRES'!$B$8:$C$507,2,FALSE))</f>
        <v/>
      </c>
      <c r="K1497" s="178"/>
      <c r="L1497" s="179"/>
      <c r="M1497" s="179"/>
      <c r="N1497" s="180"/>
      <c r="O1497" s="223"/>
      <c r="P1497" s="228"/>
      <c r="Q1497" s="230"/>
      <c r="R1497" s="232"/>
      <c r="S1497" s="234"/>
      <c r="T1497" s="236"/>
      <c r="U1497" s="23"/>
      <c r="V1497" s="122"/>
      <c r="W1497" s="118"/>
      <c r="X1497" s="118"/>
      <c r="Y1497" s="118"/>
      <c r="Z1497" s="118"/>
      <c r="AA1497" s="118"/>
      <c r="AB1497" s="118"/>
      <c r="AC1497" s="118"/>
      <c r="AD1497" s="132" t="str">
        <f t="shared" ref="AD1497" si="5339" xml:space="preserve">
IF(T1495&lt;&gt;"Preenchimento correto","",
IF(K1497="","",
IF(M1497="Não válido","",
K1497)))</f>
        <v/>
      </c>
    </row>
    <row r="1498" spans="1:30" ht="15" customHeight="1">
      <c r="A1498" s="226"/>
      <c r="B1498" s="216"/>
      <c r="C1498" s="217"/>
      <c r="D1498" s="218"/>
      <c r="E1498" s="219"/>
      <c r="F1498" s="220"/>
      <c r="G1498" s="221"/>
      <c r="H1498" s="35">
        <v>4</v>
      </c>
      <c r="I1498" s="172"/>
      <c r="J1498" s="36" t="str">
        <f xml:space="preserve">
IF(I1498="","",
VLOOKUP(I1498,'BD EMPRES'!$B$8:$C$507,2,FALSE))</f>
        <v/>
      </c>
      <c r="K1498" s="178"/>
      <c r="L1498" s="179"/>
      <c r="M1498" s="179"/>
      <c r="N1498" s="180"/>
      <c r="O1498" s="223"/>
      <c r="P1498" s="228"/>
      <c r="Q1498" s="230"/>
      <c r="R1498" s="232"/>
      <c r="S1498" s="234"/>
      <c r="T1498" s="236"/>
      <c r="U1498" s="23"/>
      <c r="V1498" s="122"/>
      <c r="W1498" s="118"/>
      <c r="X1498" s="118"/>
      <c r="Y1498" s="118"/>
      <c r="Z1498" s="118"/>
      <c r="AA1498" s="118"/>
      <c r="AB1498" s="118"/>
      <c r="AC1498" s="118"/>
      <c r="AD1498" s="132" t="str">
        <f t="shared" ref="AD1498" si="5340" xml:space="preserve">
IF(T1495&lt;&gt;"Preenchimento correto","",
IF(K1498="","",
IF(M1498="Não válido","",
K1498)))</f>
        <v/>
      </c>
    </row>
    <row r="1499" spans="1:30" ht="15" customHeight="1">
      <c r="A1499" s="227"/>
      <c r="B1499" s="216"/>
      <c r="C1499" s="217"/>
      <c r="D1499" s="218"/>
      <c r="E1499" s="219"/>
      <c r="F1499" s="220"/>
      <c r="G1499" s="221"/>
      <c r="H1499" s="49">
        <v>5</v>
      </c>
      <c r="I1499" s="172"/>
      <c r="J1499" s="50" t="str">
        <f xml:space="preserve">
IF(I1499="","",
VLOOKUP(I1499,'BD EMPRES'!$B$8:$C$507,2,FALSE))</f>
        <v/>
      </c>
      <c r="K1499" s="184"/>
      <c r="L1499" s="185"/>
      <c r="M1499" s="181"/>
      <c r="N1499" s="182"/>
      <c r="O1499" s="224"/>
      <c r="P1499" s="229"/>
      <c r="Q1499" s="231"/>
      <c r="R1499" s="233"/>
      <c r="S1499" s="235"/>
      <c r="T1499" s="236"/>
      <c r="U1499" s="23"/>
      <c r="V1499" s="133"/>
      <c r="W1499" s="134"/>
      <c r="X1499" s="134"/>
      <c r="Y1499" s="134"/>
      <c r="Z1499" s="134"/>
      <c r="AA1499" s="134"/>
      <c r="AB1499" s="134"/>
      <c r="AC1499" s="134"/>
      <c r="AD1499" s="135" t="str">
        <f t="shared" ref="AD1499" si="5341" xml:space="preserve">
IF(T1495&gt;"Preenchimento correto","",
IF(K1499="","",
IF(M1499="Não válido","",
K1499)))</f>
        <v/>
      </c>
    </row>
    <row r="1500" spans="1:30" ht="15" customHeight="1">
      <c r="A1500" s="237"/>
      <c r="B1500" s="216" t="str">
        <f>IF(OR('BD ITEM'!$Q310&lt;&gt;"Preenchimento correto"),"",'BD ITEM'!B310)</f>
        <v/>
      </c>
      <c r="C1500" s="217" t="str">
        <f>IF(OR('BD ITEM'!$Q310&lt;&gt;"Preenchimento correto"),"",'BD ITEM'!C310)</f>
        <v/>
      </c>
      <c r="D1500" s="218" t="str">
        <f>IF(OR('BD ITEM'!$Q310&lt;&gt;"Preenchimento correto"),"",'BD ITEM'!D310)</f>
        <v/>
      </c>
      <c r="E1500" s="219" t="str">
        <f>IF(OR('BD ITEM'!$Q310&lt;&gt;"Preenchimento correto"),"",'BD ITEM'!J310)</f>
        <v/>
      </c>
      <c r="F1500" s="220" t="str">
        <f>IF(OR('BD ITEM'!$Q310&lt;&gt;"Preenchimento correto"),"",'BD ITEM'!K310)</f>
        <v/>
      </c>
      <c r="G1500" s="221" t="str">
        <f>IF(OR('BD ITEM'!$Q310&lt;&gt;"Preenchimento correto"),"",'BD ITEM'!L310)</f>
        <v/>
      </c>
      <c r="H1500" s="39">
        <v>1</v>
      </c>
      <c r="I1500" s="173"/>
      <c r="J1500" s="34" t="str">
        <f xml:space="preserve">
IF(I1500="","",
VLOOKUP(I1500,'BD EMPRES'!$B$8:$C$507,2,FALSE))</f>
        <v/>
      </c>
      <c r="K1500" s="175"/>
      <c r="L1500" s="176"/>
      <c r="M1500" s="176"/>
      <c r="N1500" s="177"/>
      <c r="O1500" s="222"/>
      <c r="P1500" s="228" t="str">
        <f t="shared" ref="P1500" si="5342" xml:space="preserve">
IF(AND(K1500="",K1501="",K1502="",K1503="",K1504=""),"",
COUNTIFS(K1500:K1504,"&lt;&gt;""",M1500:M1504,"=Válido"))</f>
        <v/>
      </c>
      <c r="Q1500" s="230" t="str">
        <f t="shared" ref="Q1500" si="5343" xml:space="preserve">
IF(T1500&lt;&gt;"Preenchimento correto","",
IF(P1500=1,0,
IF(P1500=0,"",
IF(P1500="","",
ROUND(_xlfn.STDEV.S(AD1500:AD1504)/AVERAGE(AD1500:AD1504),4)))))</f>
        <v/>
      </c>
      <c r="R1500" s="232" t="str">
        <f t="shared" ref="R1500" si="5344" xml:space="preserve">
IF(T1500&lt;&gt;"Preenchimento correto","",
IF(P1500="","",
IF(P1500=0,"",
IF(O1500="","",
IF(O1500="Menor valor",MIN(AD1500:AD1504),
IF(AND(O1500="Tend. central",Q1500&lt;=0.25),ROUND(AVERAGE(AD1500:AD1504),2),
IF(AND(O1500="Tend. central",Q1500&gt;0.25),ROUND(MEDIAN(AD1500:AD1504),2))))))))</f>
        <v/>
      </c>
      <c r="S1500" s="234" t="str">
        <f t="shared" ref="S1500" si="5345" xml:space="preserve">
IF(T1500&lt;&gt;"Preenchimento correto","",
IF(O1500="","",
IF(P1500="","",
IF(P1500=0,"",
IF(OR(G1500="",R1500=""),"",
G1500*R1500)))))</f>
        <v/>
      </c>
      <c r="T1500" s="236" t="str">
        <f t="shared" ref="T1500" si="5346" xml:space="preserve">
IF(AND(A1500="",B1500="",I1500="",I1501="",I1502="",I1503="",I1504="",K1500="",K1501="",K1502="",K1503="",K1504="",L1500="",L1501="",L1502="",L1503="",L1504="",M1500="",M1501="",M1502="",M1503="",M1504="",O1500=""),"",
IF(A1500="","Preenchimento incompleto: falta informar o ID SEC - B01.01",
IF(AND(A1500&lt;&gt;"",B1500&lt;&gt;"",I1500="",I1501="",I1502="",I1503="",I1504="",K1500="",K1501="",K1502="",K1503="",K1504="",L1500="",L1501="",L1502="",L1503="",L1504="",M1500="",M1501="",M1502="",M1503="",M1504="",O1500=""),"Preenchimento incompleto: item sem nenhuma informação de empresa e preço e fonte de preço e validade do orçamento e modalidade de cálculo - B02.01",
IF(AND(B1500="",OR(I1500&lt;&gt;"",I1501&lt;&gt;"",I1502&lt;&gt;"",I1503&lt;&gt;"",I1504&lt;&gt;"",K1500&lt;&gt;"",K1501&lt;&gt;"",K1502&lt;&gt;"",K1503&lt;&gt;"",K1504&lt;&gt;"",L1500&lt;&gt;"",L1501&lt;&gt;"",L1502&lt;&gt;"",L1503&lt;&gt;"",L1504&lt;&gt;"",M1500&lt;&gt;"",M1501&lt;&gt;"",M1502&lt;&gt;"",M1503&lt;&gt;"",M1504&lt;&gt;"",O1500&lt;&gt;"")),"Erro: há empresa(s) e/ou preço(s) e/ou fonte(s) de preço e/ou validade(s) do orçamento e/ou modalidade de cálculo informados para item inexistente - B03.01",
IF(AND(I1500&lt;&gt;"",OR(K1500="",L1500="",M1500="",O1500="")),"Preenchimento incompleto: empresa sem preço e(ou) fonte de preço e(ou) validade do orçamento e(ou) modalidade de cálculo associados - B04.01",
IF(AND(I1501&lt;&gt;"",OR(K1501="",L1501="",M1501="",O1500="")),"Preenchimento incompleto: empresa sem preço e(ou) fonte de preço e(ou) validade do orçamento e(ou) modalidade de cálculo associados - B04.02",
IF(AND(I1502&lt;&gt;"",OR(K1502="",L1502="",M1502="",O1500="")),"Preenchimento incompleto: empresa sem preço e(ou) fonte de preço e(ou) validade do orçamento e(ou) modalidade de cálculo associados - B04.03",
IF(AND(I1503&lt;&gt;"",OR(K1503="",L1503="",M1503="",O1500="")),"Preenchimento incompleto: empresa sem preço e(ou) fonte de preço e(ou) validade do orçamento e(ou) modalidade de cálculo associados - B04.04",
IF(AND(I1504&lt;&gt;"",OR(K1504="",L1504="",M1504="",O1500="")),"Preenchimento incompleto: empresa sem preço e(ou) fonte de preço e(ou) validade do orçamento e(ou) modalidade de cálculo associados - B04.05",
IF(AND(K1500&lt;&gt;"",OR(I1500="",L1500="",M1500="",O1500="")),"Preenchimento incompleto: preço sem empresa e(ou) fonte do preço associados e(ou) validade do orçamento e(ou) modalidade de cálculo associados - B05.01",
IF(AND(K1501&lt;&gt;"",OR(I1501="",L1501="",M1501="",O1500="")),"Preenchimento incompleto: preço sem empresa e(ou) fonte do preço associados e(ou) validade do orçamento e(ou) modalidade de cálculo associados - B05.02",
IF(AND(K1502&lt;&gt;"",OR(I1502="",L1502="",M1502="",O1500="")),"Preenchimento incompleto: preço sem empresa e(ou) fonte do preço associados e(ou) validade do orçamento e(ou) modalidade de cálculo associados - B05.03",
IF(AND(K1503&lt;&gt;"",OR(I1503="",L1503="",M1503="",O1500="")),"Preenchimento incompleto: preço sem empresa e(ou) fonte do preço associados e(ou) validade do orçamento e(ou) modalidade de cálculo associados - B05.04",
IF(AND(K1504&lt;&gt;"",OR(I1504="",L1504="",M1504="",O1500="")),"Preenchimento incompleto: preço sem empresa e(ou) fonte do preço associados e(ou) validade do orçamento e(ou) modalidade de cálculo associados - B05.05",
IF(AND(L1500&lt;&gt;"",OR(K1500="",I1500="",M1500="",O1500="")),"Preenchimento incompleto: fonte do preço sem empresa e(ou) preço associados e(ou) validade do orçamento e(ou) modalidade de cálculo associados - B06.01",
IF(AND(L1501&lt;&gt;"",OR(K1501="",I1501="",M1501="",O1500="")),"Preenchimento incompleto: fonte do preço sem empresa e(ou) preço associados e(ou) validade do orçamento e(ou) modalidade de cálculo associados - B06.02",
IF(AND(L1502&lt;&gt;"",OR(K1502="",I1502="",M1502="",O1500="")),"Preenchimento incompleto: fonte do preço sem empresa e(ou) preço associados e(ou) validade do orçamento e(ou) modalidade de cálculo associados - B06.03",
IF(AND(L1503&lt;&gt;"",OR(K1503="",I1503="",M1503="",O1500="")),"Preenchimento incompleto: fonte do preço sem empresa e(ou) preço associados e(ou) validade do orçamento e(ou) modalidade de cálculo associados - B06.04",
IF(AND(L1504&lt;&gt;"",OR(K1504="",I1504="",M1504="",O1500="")),"Preenchimento incompleto: fonte do preço sem empresa e(ou) preço associados e(ou) validade do orçamento e(ou) modalidade de cálculo associados - B06.05",
IF(AND(M1500&lt;&gt;"",OR(K1500="",I1500="",L1500="",O1500="")),"Preenchimento incompleto: validade do orçamento sem empresa e(ou) preço associados e(ou) fonte do preço e(ou) modalidade de cálculo associados - B07.01",
IF(AND(M1501&lt;&gt;"",OR(K1501="",I1501="",L1501="",O1500="")),"Preenchimento incompleto: validade do orçamento sem empresa e(ou) preço associados e(ou) fonte do preço e(ou) modalidade de cálculo associados - B07.02",
IF(AND(M1502&lt;&gt;"",OR(K1502="",I1502="",L1502="",O1500="")),"Preenchimento incompleto: validade do orçamento sem empresa e(ou) preço associados e(ou) fonte do preço e(ou) modalidade de cálculo associados - B07.03",
IF(AND(M1503&lt;&gt;"",OR(K1503="",I1503="",L1503="",O1500="")),"Preenchimento incompleto: validade do orçamento sem empresa e(ou) preço associados e(ou) fonte do preço e(ou) modalidade de cálculo associados - B07.04",
IF(AND(M1504&lt;&gt;"",OR(K1504="",I1504="",L1504="",O1500="")),"Preenchimento incompleto: validade do orçamento sem empresa e(ou) preço associados e(ou) fonte do preço e(ou) modalidade de cálculo associados - B07.05",
IF(O1500="","Preenchimento incompleto: modalidade de cálculo não informada - B08.01",
IF(V1500="Erro: há repetição de empresa de mídia especializada para o item sendo precificado - B09.01a05","Erro: há repetição de empresa de mídia especializada para o item sendo precificado - B09.01a05",
IF(W1500="Erro: há repetição de empresa de orçamento de empresa para o item sendo precificado - B10.01a05","Erro: há repetição de empresa de orçamento de empresa para o item sendo precificado - B10.01a05",
IF(X1500="Erro: a fonte de preços informada é incompatível com compras governamentais - B11.01a05","Erro: a fonte de preços informada é incompatível com compras governamentais - B11.01a05",
IF(Y1500="Erro: a fonte de preços informada é incompatível com compras governamentais - B12.01a05","Erro: a fonte de preços informada é incompatível com compras governamentais - B12.01a05",
IF(Z1500="Erro: há linhas sendo puladas - B13.01a04","Erro: há linhas sendo puladas - B13.01a04",
IF(AA1500="Erro: há linhas sendo puladas - B14.01a05","Erro: há linhas sendo puladas - B14.01a05",
IF(AB1500="Erro: há linhas sendo puladas - B15.01a05","Erro: há linhas sendo puladas - B15.01a05",
IF(AC1500="Erro: há linhas sendo puladas - B16.01a05","Erro: há linhas sendo puladas - B16.01a05",
IF(AND(P1500&lt;&gt;"",P1500=0),"Preenchimento incompleto: número de propostas válidas igual a zero - B17.01",
"Preenchimento correto"))))))))))))))))))))))))))))))))))</f>
        <v/>
      </c>
      <c r="U1500" s="23"/>
      <c r="V1500" s="121" t="str">
        <f t="shared" ref="V1500" si="5347" xml:space="preserve">
IF(COUNTIFS(I1500:I1504,I1500,L1500:L1504,"=Mídia especializada")&gt;1,"Erro: há repetição de empresa de mídia especializada para o item sendo precificado - B09.01a05",
IF(COUNTIFS(I1500:I1504,I1501,L1500:L1504,"=Mídia especializada")&gt;1,"Erro: há repetição de empresa de mídia especializada para o item sendo precificado - B09.01a05",
IF(COUNTIFS(I1500:I1504,I1502,L1500:L1504,"=Mídia especializada")&gt;1,"Erro: há repetição de empresa de mídia especializada para o item sendo precificado - B09.01a05",
IF(COUNTIFS(I1500:I1504,I1503,L1500:L1504,"=Mídia especializada")&gt;1,"Erro: há repetição de empresa de mídia especializada para o item sendo precificado - B09.01a05",
IF(COUNTIFS(I1500:I1504,I1504,L1500:L1504,"=Mídia especializada")&gt;1,"Erro: há repetição de empresa de mídia especializada para o item sendo precificado - B09.01a05",
"***")))))</f>
        <v>***</v>
      </c>
      <c r="W1500" s="119" t="str">
        <f t="shared" ref="W1500" si="5348" xml:space="preserve">
IF(COUNTIFS(I1500:I1504,I1500,L1500:L1504,"=Orçamento de empresa")&gt;1,"Erro: há repetição de empresa de orçamento de empresa para o item sendo precificado - B10.01a05",
IF(COUNTIFS(I1500:I1504,I1501,L1500:L1504,"=Orçamento de empresa")&gt;1,"Erro: há repetição de empresa de orçamento de empresa para o item sendo precificado - B10.01a05",
IF(COUNTIFS(I1500:I1504,I1502,L1500:L1504,"=Orçamento de empresa")&gt;1,"Erro: há repetição de empresa de orçamento de empresa para o item sendo precificado - B10.01a05",
IF(COUNTIFS(I1500:I1504,I1503,L1500:L1504,"=Orçamento de empresa")&gt;1,"Erro: há repetição de empresa de orçamento de empresa para o item sendo precificado - B10.01a05",
IF(COUNTIFS(I1500:I1504,I1504,L1500:L1504,"=Orçamento de empresa")&gt;1,"Erro: há repetição de empresa de orçamento de empresa para o item sendo precificado - B10.01a05",
"***")))))</f>
        <v>***</v>
      </c>
      <c r="X1500" s="119" t="str">
        <f t="shared" ref="X1500" si="5349" xml:space="preserve">
IF(AND(I1500="Compras governamentais",K1500&lt;&gt;"",L1500="Orçamento de empresa"),"Erro: a fonte de preços informada é incompatível com compras governamentais - B11.01a05",
IF(AND(I1501="Compras governamentais",K1501&lt;&gt;"",L1501="Orçamento de empresa"),"Erro: a fonte de preços informada é incompatível com compras governamentais - B11.01a05",
IF(AND(I1502="Compras governamentais",K1502&lt;&gt;"",L1502="Orçamento de empresa"),"Erro: a fonte de preços informada é incompatível com compras governamentais - B11.01a05",
IF(AND(I1503="Compras governamentais",K1503&lt;&gt;"",L1503="Orçamento de empresa"),"Erro: a fonte de preços informada é incompatível com compras governamentais - B11.01a05",
IF(AND(I1504="Compras governamentais",K1504&lt;&gt;"",L1504="Orçamento de empresa"),"Erro: a fonte de preços informada é incompatível com compras governamentais - B11.01a05",
"***")))))</f>
        <v>***</v>
      </c>
      <c r="Y1500" s="119" t="str">
        <f t="shared" ref="Y1500" si="5350" xml:space="preserve">
IF(AND(I1500="Compras governamentais",K1500&lt;&gt;"",L1500="Mídia especializada"),"Erro: a fonte de preços informada é incompatível com compras governamentais - B12.01a05",
IF(AND(I1501="Compras governamentais",K1501&lt;&gt;"",L1501="Mídia especializada"),"Erro: a fonte de preços informada é incompatível com compras governamentais - B12.01a05",
IF(AND(I1502="Compras governamentais",K1502&lt;&gt;"",L1502="Mídia especializada"),"Erro: a fonte de preços informada é incompatível com compras governamentais - B12.01a05",
IF(AND(I1503="Compras governamentais",K1503&lt;&gt;"",L1503="Mídia especializada"),"Erro: a fonte de preços informada é incompatível com compras governamentais - B12.01a05",
IF(AND(I1504="Compras governamentais",K1504&lt;&gt;"",L1504="Mídia especializada"),"Erro: a fonte de preços informada é incompatível com compras governamentais - B12.01a05",
"***")))))</f>
        <v>***</v>
      </c>
      <c r="Z1500" s="119" t="str">
        <f t="shared" ref="Z1500" si="5351" xml:space="preserve">
IF(AND(I1501&lt;&gt;"",OR(I1500="")),"Erro: há linhas sendo puladas - B13.01a04",
IF(AND(I1502&lt;&gt;"",OR(I1500="",I1501="")),"Erro: há linhas sendo puladas - B13.01a04",
IF(AND(I1503&lt;&gt;"",OR(I1500="",I1501="",I1502="")),"Erro: há linhas sendo puladas - B13.01a04",
IF(AND(I1504&lt;&gt;"",OR(I1500="",I1501="",I1502="",I1503="")),"Erro: há linhas sendo puladas - B13.01a04",
"***"))))</f>
        <v>***</v>
      </c>
      <c r="AA1500" s="119" t="str">
        <f t="shared" ref="AA1500" si="5352" xml:space="preserve">
IF(AND(K1501&lt;&gt;"",OR(K1500="")),"Erro: há linhas sendo puladas - B14.01a05",
IF(AND(K1502&lt;&gt;"",OR(K1500="",K1501="")),"Erro: há linhas sendo puladas - B14.01a05",
IF(AND(K1503&lt;&gt;"",OR(K1500="",K1501="",K1502="")),"Erro: há linhas sendo puladas - B14.01a05",
IF(AND(K1504&lt;&gt;"",OR(K1500="",K1501="",K1502="",K1503="")),"Erro: há linhas sendo puladas - B14.01a05",
"***"))))</f>
        <v>***</v>
      </c>
      <c r="AB1500" s="119" t="str">
        <f t="shared" ref="AB1500" si="5353" xml:space="preserve">
IF(AND(L1501&lt;&gt;"",OR(L1500="")),"Erro: há linhas sendo puladas - B15.01a05",
IF(AND(L1502&lt;&gt;"",OR(L1500="",L1501="")),"Erro: há linhas sendo puladas - B15.01a05",
IF(AND(L1503&lt;&gt;"",OR(L1500="",L1501="",L1502="")),"Erro: há linhas sendo puladas - B15.01a05",
IF(AND(L1504&lt;&gt;"",OR(L1500="",L1501="",L1502="",L1503="")),"Erro: há linhas sendo puladas - B15.01a05",
"***"))))</f>
        <v>***</v>
      </c>
      <c r="AC1500" s="119" t="str">
        <f t="shared" ref="AC1500" si="5354" xml:space="preserve">
IF(AND(M1501&lt;&gt;"",OR(M1500="")),"Erro: há linhas sendo puladas - B16.01a05",
IF(AND(M1502&lt;&gt;"",OR(M1500="",M1501="")),"Erro: há linhas sendo puladas - B16.01a05",
IF(AND(M1503&lt;&gt;"",OR(M1500="",M1501="",M1502="")),"Erro: há linhas sendo puladas - B16.01a05",
IF(AND(M1504&lt;&gt;"",OR(M1500="",M1501="",M1502="",M1503="")),"Erro: há linhas sendo puladas - B16.01a05",
"***"))))</f>
        <v>***</v>
      </c>
      <c r="AD1500" s="131" t="str">
        <f t="shared" ref="AD1500" si="5355" xml:space="preserve">
IF(T1500&lt;&gt;"Preenchimento correto","",
IF(K1500="","",
IF(M1500="Não válido","",
K1500)))</f>
        <v/>
      </c>
    </row>
    <row r="1501" spans="1:30" ht="15" customHeight="1">
      <c r="A1501" s="226"/>
      <c r="B1501" s="216"/>
      <c r="C1501" s="217"/>
      <c r="D1501" s="218"/>
      <c r="E1501" s="219"/>
      <c r="F1501" s="220"/>
      <c r="G1501" s="221"/>
      <c r="H1501" s="35">
        <v>2</v>
      </c>
      <c r="I1501" s="172"/>
      <c r="J1501" s="36" t="str">
        <f xml:space="preserve">
IF(I1501="","",
VLOOKUP(I1501,'BD EMPRES'!$B$8:$C$507,2,FALSE))</f>
        <v/>
      </c>
      <c r="K1501" s="178"/>
      <c r="L1501" s="179"/>
      <c r="M1501" s="179"/>
      <c r="N1501" s="180"/>
      <c r="O1501" s="223"/>
      <c r="P1501" s="228"/>
      <c r="Q1501" s="230"/>
      <c r="R1501" s="232"/>
      <c r="S1501" s="234"/>
      <c r="T1501" s="236"/>
      <c r="U1501" s="23"/>
      <c r="V1501" s="122"/>
      <c r="W1501" s="118"/>
      <c r="X1501" s="118"/>
      <c r="Y1501" s="118"/>
      <c r="Z1501" s="118"/>
      <c r="AA1501" s="118"/>
      <c r="AB1501" s="118"/>
      <c r="AC1501" s="118"/>
      <c r="AD1501" s="132" t="str">
        <f t="shared" ref="AD1501" si="5356" xml:space="preserve">
IF(T1500&lt;&gt;"Preenchimento correto","",
IF(K1501="","",
IF(M1501="Não válido","",
K1501)))</f>
        <v/>
      </c>
    </row>
    <row r="1502" spans="1:30" ht="15" customHeight="1">
      <c r="A1502" s="226"/>
      <c r="B1502" s="216"/>
      <c r="C1502" s="217"/>
      <c r="D1502" s="218"/>
      <c r="E1502" s="219"/>
      <c r="F1502" s="220"/>
      <c r="G1502" s="221"/>
      <c r="H1502" s="35">
        <v>3</v>
      </c>
      <c r="I1502" s="172"/>
      <c r="J1502" s="36" t="str">
        <f xml:space="preserve">
IF(I1502="","",
VLOOKUP(I1502,'BD EMPRES'!$B$8:$C$507,2,FALSE))</f>
        <v/>
      </c>
      <c r="K1502" s="178"/>
      <c r="L1502" s="179"/>
      <c r="M1502" s="179"/>
      <c r="N1502" s="180"/>
      <c r="O1502" s="223"/>
      <c r="P1502" s="228"/>
      <c r="Q1502" s="230"/>
      <c r="R1502" s="232"/>
      <c r="S1502" s="234"/>
      <c r="T1502" s="236"/>
      <c r="U1502" s="23"/>
      <c r="V1502" s="122"/>
      <c r="W1502" s="118"/>
      <c r="X1502" s="118"/>
      <c r="Y1502" s="118"/>
      <c r="Z1502" s="118"/>
      <c r="AA1502" s="118"/>
      <c r="AB1502" s="118"/>
      <c r="AC1502" s="118"/>
      <c r="AD1502" s="132" t="str">
        <f t="shared" ref="AD1502" si="5357" xml:space="preserve">
IF(T1500&lt;&gt;"Preenchimento correto","",
IF(K1502="","",
IF(M1502="Não válido","",
K1502)))</f>
        <v/>
      </c>
    </row>
    <row r="1503" spans="1:30" ht="15" customHeight="1">
      <c r="A1503" s="226"/>
      <c r="B1503" s="216"/>
      <c r="C1503" s="217"/>
      <c r="D1503" s="218"/>
      <c r="E1503" s="219"/>
      <c r="F1503" s="220"/>
      <c r="G1503" s="221"/>
      <c r="H1503" s="35">
        <v>4</v>
      </c>
      <c r="I1503" s="172"/>
      <c r="J1503" s="36" t="str">
        <f xml:space="preserve">
IF(I1503="","",
VLOOKUP(I1503,'BD EMPRES'!$B$8:$C$507,2,FALSE))</f>
        <v/>
      </c>
      <c r="K1503" s="178"/>
      <c r="L1503" s="179"/>
      <c r="M1503" s="179"/>
      <c r="N1503" s="180"/>
      <c r="O1503" s="223"/>
      <c r="P1503" s="228"/>
      <c r="Q1503" s="230"/>
      <c r="R1503" s="232"/>
      <c r="S1503" s="234"/>
      <c r="T1503" s="236"/>
      <c r="U1503" s="23"/>
      <c r="V1503" s="122"/>
      <c r="W1503" s="118"/>
      <c r="X1503" s="118"/>
      <c r="Y1503" s="118"/>
      <c r="Z1503" s="118"/>
      <c r="AA1503" s="118"/>
      <c r="AB1503" s="118"/>
      <c r="AC1503" s="118"/>
      <c r="AD1503" s="132" t="str">
        <f t="shared" ref="AD1503" si="5358" xml:space="preserve">
IF(T1500&lt;&gt;"Preenchimento correto","",
IF(K1503="","",
IF(M1503="Não válido","",
K1503)))</f>
        <v/>
      </c>
    </row>
    <row r="1504" spans="1:30" ht="15" customHeight="1">
      <c r="A1504" s="238"/>
      <c r="B1504" s="216"/>
      <c r="C1504" s="217"/>
      <c r="D1504" s="218"/>
      <c r="E1504" s="219"/>
      <c r="F1504" s="220"/>
      <c r="G1504" s="221"/>
      <c r="H1504" s="49">
        <v>5</v>
      </c>
      <c r="I1504" s="172"/>
      <c r="J1504" s="50" t="str">
        <f xml:space="preserve">
IF(I1504="","",
VLOOKUP(I1504,'BD EMPRES'!$B$8:$C$507,2,FALSE))</f>
        <v/>
      </c>
      <c r="K1504" s="184"/>
      <c r="L1504" s="185"/>
      <c r="M1504" s="181"/>
      <c r="N1504" s="182"/>
      <c r="O1504" s="224"/>
      <c r="P1504" s="229"/>
      <c r="Q1504" s="231"/>
      <c r="R1504" s="233"/>
      <c r="S1504" s="235"/>
      <c r="T1504" s="236"/>
      <c r="U1504" s="23"/>
      <c r="V1504" s="133"/>
      <c r="W1504" s="134"/>
      <c r="X1504" s="134"/>
      <c r="Y1504" s="134"/>
      <c r="Z1504" s="134"/>
      <c r="AA1504" s="134"/>
      <c r="AB1504" s="134"/>
      <c r="AC1504" s="134"/>
      <c r="AD1504" s="135" t="str">
        <f t="shared" ref="AD1504" si="5359" xml:space="preserve">
IF(T1500&gt;"Preenchimento correto","",
IF(K1504="","",
IF(M1504="Não válido","",
K1504)))</f>
        <v/>
      </c>
    </row>
    <row r="1505" spans="1:30" ht="15" customHeight="1">
      <c r="A1505" s="225"/>
      <c r="B1505" s="216" t="str">
        <f>IF(OR('BD ITEM'!$Q311&lt;&gt;"Preenchimento correto"),"",'BD ITEM'!B311)</f>
        <v/>
      </c>
      <c r="C1505" s="217" t="str">
        <f>IF(OR('BD ITEM'!$Q311&lt;&gt;"Preenchimento correto"),"",'BD ITEM'!C311)</f>
        <v/>
      </c>
      <c r="D1505" s="218" t="str">
        <f>IF(OR('BD ITEM'!$Q311&lt;&gt;"Preenchimento correto"),"",'BD ITEM'!D311)</f>
        <v/>
      </c>
      <c r="E1505" s="219" t="str">
        <f>IF(OR('BD ITEM'!$Q311&lt;&gt;"Preenchimento correto"),"",'BD ITEM'!J311)</f>
        <v/>
      </c>
      <c r="F1505" s="220" t="str">
        <f>IF(OR('BD ITEM'!$Q311&lt;&gt;"Preenchimento correto"),"",'BD ITEM'!K311)</f>
        <v/>
      </c>
      <c r="G1505" s="221" t="str">
        <f>IF(OR('BD ITEM'!$Q311&lt;&gt;"Preenchimento correto"),"",'BD ITEM'!L311)</f>
        <v/>
      </c>
      <c r="H1505" s="39">
        <v>1</v>
      </c>
      <c r="I1505" s="173"/>
      <c r="J1505" s="34" t="str">
        <f xml:space="preserve">
IF(I1505="","",
VLOOKUP(I1505,'BD EMPRES'!$B$8:$C$507,2,FALSE))</f>
        <v/>
      </c>
      <c r="K1505" s="175"/>
      <c r="L1505" s="176"/>
      <c r="M1505" s="176"/>
      <c r="N1505" s="177"/>
      <c r="O1505" s="222"/>
      <c r="P1505" s="228" t="str">
        <f t="shared" ref="P1505" si="5360" xml:space="preserve">
IF(AND(K1505="",K1506="",K1507="",K1508="",K1509=""),"",
COUNTIFS(K1505:K1509,"&lt;&gt;""",M1505:M1509,"=Válido"))</f>
        <v/>
      </c>
      <c r="Q1505" s="230" t="str">
        <f t="shared" ref="Q1505" si="5361" xml:space="preserve">
IF(T1505&lt;&gt;"Preenchimento correto","",
IF(P1505=1,0,
IF(P1505=0,"",
IF(P1505="","",
ROUND(_xlfn.STDEV.S(AD1505:AD1509)/AVERAGE(AD1505:AD1509),4)))))</f>
        <v/>
      </c>
      <c r="R1505" s="232" t="str">
        <f t="shared" ref="R1505" si="5362" xml:space="preserve">
IF(T1505&lt;&gt;"Preenchimento correto","",
IF(P1505="","",
IF(P1505=0,"",
IF(O1505="","",
IF(O1505="Menor valor",MIN(AD1505:AD1509),
IF(AND(O1505="Tend. central",Q1505&lt;=0.25),ROUND(AVERAGE(AD1505:AD1509),2),
IF(AND(O1505="Tend. central",Q1505&gt;0.25),ROUND(MEDIAN(AD1505:AD1509),2))))))))</f>
        <v/>
      </c>
      <c r="S1505" s="234" t="str">
        <f t="shared" ref="S1505" si="5363" xml:space="preserve">
IF(T1505&lt;&gt;"Preenchimento correto","",
IF(O1505="","",
IF(P1505="","",
IF(P1505=0,"",
IF(OR(G1505="",R1505=""),"",
G1505*R1505)))))</f>
        <v/>
      </c>
      <c r="T1505" s="236" t="str">
        <f t="shared" ref="T1505" si="5364" xml:space="preserve">
IF(AND(A1505="",B1505="",I1505="",I1506="",I1507="",I1508="",I1509="",K1505="",K1506="",K1507="",K1508="",K1509="",L1505="",L1506="",L1507="",L1508="",L1509="",M1505="",M1506="",M1507="",M1508="",M1509="",O1505=""),"",
IF(A1505="","Preenchimento incompleto: falta informar o ID SEC - B01.01",
IF(AND(A1505&lt;&gt;"",B1505&lt;&gt;"",I1505="",I1506="",I1507="",I1508="",I1509="",K1505="",K1506="",K1507="",K1508="",K1509="",L1505="",L1506="",L1507="",L1508="",L1509="",M1505="",M1506="",M1507="",M1508="",M1509="",O1505=""),"Preenchimento incompleto: item sem nenhuma informação de empresa e preço e fonte de preço e validade do orçamento e modalidade de cálculo - B02.01",
IF(AND(B1505="",OR(I1505&lt;&gt;"",I1506&lt;&gt;"",I1507&lt;&gt;"",I1508&lt;&gt;"",I1509&lt;&gt;"",K1505&lt;&gt;"",K1506&lt;&gt;"",K1507&lt;&gt;"",K1508&lt;&gt;"",K1509&lt;&gt;"",L1505&lt;&gt;"",L1506&lt;&gt;"",L1507&lt;&gt;"",L1508&lt;&gt;"",L1509&lt;&gt;"",M1505&lt;&gt;"",M1506&lt;&gt;"",M1507&lt;&gt;"",M1508&lt;&gt;"",M1509&lt;&gt;"",O1505&lt;&gt;"")),"Erro: há empresa(s) e/ou preço(s) e/ou fonte(s) de preço e/ou validade(s) do orçamento e/ou modalidade de cálculo informados para item inexistente - B03.01",
IF(AND(I1505&lt;&gt;"",OR(K1505="",L1505="",M1505="",O1505="")),"Preenchimento incompleto: empresa sem preço e(ou) fonte de preço e(ou) validade do orçamento e(ou) modalidade de cálculo associados - B04.01",
IF(AND(I1506&lt;&gt;"",OR(K1506="",L1506="",M1506="",O1505="")),"Preenchimento incompleto: empresa sem preço e(ou) fonte de preço e(ou) validade do orçamento e(ou) modalidade de cálculo associados - B04.02",
IF(AND(I1507&lt;&gt;"",OR(K1507="",L1507="",M1507="",O1505="")),"Preenchimento incompleto: empresa sem preço e(ou) fonte de preço e(ou) validade do orçamento e(ou) modalidade de cálculo associados - B04.03",
IF(AND(I1508&lt;&gt;"",OR(K1508="",L1508="",M1508="",O1505="")),"Preenchimento incompleto: empresa sem preço e(ou) fonte de preço e(ou) validade do orçamento e(ou) modalidade de cálculo associados - B04.04",
IF(AND(I1509&lt;&gt;"",OR(K1509="",L1509="",M1509="",O1505="")),"Preenchimento incompleto: empresa sem preço e(ou) fonte de preço e(ou) validade do orçamento e(ou) modalidade de cálculo associados - B04.05",
IF(AND(K1505&lt;&gt;"",OR(I1505="",L1505="",M1505="",O1505="")),"Preenchimento incompleto: preço sem empresa e(ou) fonte do preço associados e(ou) validade do orçamento e(ou) modalidade de cálculo associados - B05.01",
IF(AND(K1506&lt;&gt;"",OR(I1506="",L1506="",M1506="",O1505="")),"Preenchimento incompleto: preço sem empresa e(ou) fonte do preço associados e(ou) validade do orçamento e(ou) modalidade de cálculo associados - B05.02",
IF(AND(K1507&lt;&gt;"",OR(I1507="",L1507="",M1507="",O1505="")),"Preenchimento incompleto: preço sem empresa e(ou) fonte do preço associados e(ou) validade do orçamento e(ou) modalidade de cálculo associados - B05.03",
IF(AND(K1508&lt;&gt;"",OR(I1508="",L1508="",M1508="",O1505="")),"Preenchimento incompleto: preço sem empresa e(ou) fonte do preço associados e(ou) validade do orçamento e(ou) modalidade de cálculo associados - B05.04",
IF(AND(K1509&lt;&gt;"",OR(I1509="",L1509="",M1509="",O1505="")),"Preenchimento incompleto: preço sem empresa e(ou) fonte do preço associados e(ou) validade do orçamento e(ou) modalidade de cálculo associados - B05.05",
IF(AND(L1505&lt;&gt;"",OR(K1505="",I1505="",M1505="",O1505="")),"Preenchimento incompleto: fonte do preço sem empresa e(ou) preço associados e(ou) validade do orçamento e(ou) modalidade de cálculo associados - B06.01",
IF(AND(L1506&lt;&gt;"",OR(K1506="",I1506="",M1506="",O1505="")),"Preenchimento incompleto: fonte do preço sem empresa e(ou) preço associados e(ou) validade do orçamento e(ou) modalidade de cálculo associados - B06.02",
IF(AND(L1507&lt;&gt;"",OR(K1507="",I1507="",M1507="",O1505="")),"Preenchimento incompleto: fonte do preço sem empresa e(ou) preço associados e(ou) validade do orçamento e(ou) modalidade de cálculo associados - B06.03",
IF(AND(L1508&lt;&gt;"",OR(K1508="",I1508="",M1508="",O1505="")),"Preenchimento incompleto: fonte do preço sem empresa e(ou) preço associados e(ou) validade do orçamento e(ou) modalidade de cálculo associados - B06.04",
IF(AND(L1509&lt;&gt;"",OR(K1509="",I1509="",M1509="",O1505="")),"Preenchimento incompleto: fonte do preço sem empresa e(ou) preço associados e(ou) validade do orçamento e(ou) modalidade de cálculo associados - B06.05",
IF(AND(M1505&lt;&gt;"",OR(K1505="",I1505="",L1505="",O1505="")),"Preenchimento incompleto: validade do orçamento sem empresa e(ou) preço associados e(ou) fonte do preço e(ou) modalidade de cálculo associados - B07.01",
IF(AND(M1506&lt;&gt;"",OR(K1506="",I1506="",L1506="",O1505="")),"Preenchimento incompleto: validade do orçamento sem empresa e(ou) preço associados e(ou) fonte do preço e(ou) modalidade de cálculo associados - B07.02",
IF(AND(M1507&lt;&gt;"",OR(K1507="",I1507="",L1507="",O1505="")),"Preenchimento incompleto: validade do orçamento sem empresa e(ou) preço associados e(ou) fonte do preço e(ou) modalidade de cálculo associados - B07.03",
IF(AND(M1508&lt;&gt;"",OR(K1508="",I1508="",L1508="",O1505="")),"Preenchimento incompleto: validade do orçamento sem empresa e(ou) preço associados e(ou) fonte do preço e(ou) modalidade de cálculo associados - B07.04",
IF(AND(M1509&lt;&gt;"",OR(K1509="",I1509="",L1509="",O1505="")),"Preenchimento incompleto: validade do orçamento sem empresa e(ou) preço associados e(ou) fonte do preço e(ou) modalidade de cálculo associados - B07.05",
IF(O1505="","Preenchimento incompleto: modalidade de cálculo não informada - B08.01",
IF(V1505="Erro: há repetição de empresa de mídia especializada para o item sendo precificado - B09.01a05","Erro: há repetição de empresa de mídia especializada para o item sendo precificado - B09.01a05",
IF(W1505="Erro: há repetição de empresa de orçamento de empresa para o item sendo precificado - B10.01a05","Erro: há repetição de empresa de orçamento de empresa para o item sendo precificado - B10.01a05",
IF(X1505="Erro: a fonte de preços informada é incompatível com compras governamentais - B11.01a05","Erro: a fonte de preços informada é incompatível com compras governamentais - B11.01a05",
IF(Y1505="Erro: a fonte de preços informada é incompatível com compras governamentais - B12.01a05","Erro: a fonte de preços informada é incompatível com compras governamentais - B12.01a05",
IF(Z1505="Erro: há linhas sendo puladas - B13.01a04","Erro: há linhas sendo puladas - B13.01a04",
IF(AA1505="Erro: há linhas sendo puladas - B14.01a05","Erro: há linhas sendo puladas - B14.01a05",
IF(AB1505="Erro: há linhas sendo puladas - B15.01a05","Erro: há linhas sendo puladas - B15.01a05",
IF(AC1505="Erro: há linhas sendo puladas - B16.01a05","Erro: há linhas sendo puladas - B16.01a05",
IF(AND(P1505&lt;&gt;"",P1505=0),"Preenchimento incompleto: número de propostas válidas igual a zero - B17.01",
"Preenchimento correto"))))))))))))))))))))))))))))))))))</f>
        <v/>
      </c>
      <c r="U1505" s="23"/>
      <c r="V1505" s="121" t="str">
        <f t="shared" ref="V1505" si="5365" xml:space="preserve">
IF(COUNTIFS(I1505:I1509,I1505,L1505:L1509,"=Mídia especializada")&gt;1,"Erro: há repetição de empresa de mídia especializada para o item sendo precificado - B09.01a05",
IF(COUNTIFS(I1505:I1509,I1506,L1505:L1509,"=Mídia especializada")&gt;1,"Erro: há repetição de empresa de mídia especializada para o item sendo precificado - B09.01a05",
IF(COUNTIFS(I1505:I1509,I1507,L1505:L1509,"=Mídia especializada")&gt;1,"Erro: há repetição de empresa de mídia especializada para o item sendo precificado - B09.01a05",
IF(COUNTIFS(I1505:I1509,I1508,L1505:L1509,"=Mídia especializada")&gt;1,"Erro: há repetição de empresa de mídia especializada para o item sendo precificado - B09.01a05",
IF(COUNTIFS(I1505:I1509,I1509,L1505:L1509,"=Mídia especializada")&gt;1,"Erro: há repetição de empresa de mídia especializada para o item sendo precificado - B09.01a05",
"***")))))</f>
        <v>***</v>
      </c>
      <c r="W1505" s="119" t="str">
        <f t="shared" ref="W1505" si="5366" xml:space="preserve">
IF(COUNTIFS(I1505:I1509,I1505,L1505:L1509,"=Orçamento de empresa")&gt;1,"Erro: há repetição de empresa de orçamento de empresa para o item sendo precificado - B10.01a05",
IF(COUNTIFS(I1505:I1509,I1506,L1505:L1509,"=Orçamento de empresa")&gt;1,"Erro: há repetição de empresa de orçamento de empresa para o item sendo precificado - B10.01a05",
IF(COUNTIFS(I1505:I1509,I1507,L1505:L1509,"=Orçamento de empresa")&gt;1,"Erro: há repetição de empresa de orçamento de empresa para o item sendo precificado - B10.01a05",
IF(COUNTIFS(I1505:I1509,I1508,L1505:L1509,"=Orçamento de empresa")&gt;1,"Erro: há repetição de empresa de orçamento de empresa para o item sendo precificado - B10.01a05",
IF(COUNTIFS(I1505:I1509,I1509,L1505:L1509,"=Orçamento de empresa")&gt;1,"Erro: há repetição de empresa de orçamento de empresa para o item sendo precificado - B10.01a05",
"***")))))</f>
        <v>***</v>
      </c>
      <c r="X1505" s="119" t="str">
        <f t="shared" ref="X1505" si="5367" xml:space="preserve">
IF(AND(I1505="Compras governamentais",K1505&lt;&gt;"",L1505="Orçamento de empresa"),"Erro: a fonte de preços informada é incompatível com compras governamentais - B11.01a05",
IF(AND(I1506="Compras governamentais",K1506&lt;&gt;"",L1506="Orçamento de empresa"),"Erro: a fonte de preços informada é incompatível com compras governamentais - B11.01a05",
IF(AND(I1507="Compras governamentais",K1507&lt;&gt;"",L1507="Orçamento de empresa"),"Erro: a fonte de preços informada é incompatível com compras governamentais - B11.01a05",
IF(AND(I1508="Compras governamentais",K1508&lt;&gt;"",L1508="Orçamento de empresa"),"Erro: a fonte de preços informada é incompatível com compras governamentais - B11.01a05",
IF(AND(I1509="Compras governamentais",K1509&lt;&gt;"",L1509="Orçamento de empresa"),"Erro: a fonte de preços informada é incompatível com compras governamentais - B11.01a05",
"***")))))</f>
        <v>***</v>
      </c>
      <c r="Y1505" s="119" t="str">
        <f t="shared" ref="Y1505" si="5368" xml:space="preserve">
IF(AND(I1505="Compras governamentais",K1505&lt;&gt;"",L1505="Mídia especializada"),"Erro: a fonte de preços informada é incompatível com compras governamentais - B12.01a05",
IF(AND(I1506="Compras governamentais",K1506&lt;&gt;"",L1506="Mídia especializada"),"Erro: a fonte de preços informada é incompatível com compras governamentais - B12.01a05",
IF(AND(I1507="Compras governamentais",K1507&lt;&gt;"",L1507="Mídia especializada"),"Erro: a fonte de preços informada é incompatível com compras governamentais - B12.01a05",
IF(AND(I1508="Compras governamentais",K1508&lt;&gt;"",L1508="Mídia especializada"),"Erro: a fonte de preços informada é incompatível com compras governamentais - B12.01a05",
IF(AND(I1509="Compras governamentais",K1509&lt;&gt;"",L1509="Mídia especializada"),"Erro: a fonte de preços informada é incompatível com compras governamentais - B12.01a05",
"***")))))</f>
        <v>***</v>
      </c>
      <c r="Z1505" s="119" t="str">
        <f t="shared" ref="Z1505" si="5369" xml:space="preserve">
IF(AND(I1506&lt;&gt;"",OR(I1505="")),"Erro: há linhas sendo puladas - B13.01a04",
IF(AND(I1507&lt;&gt;"",OR(I1505="",I1506="")),"Erro: há linhas sendo puladas - B13.01a04",
IF(AND(I1508&lt;&gt;"",OR(I1505="",I1506="",I1507="")),"Erro: há linhas sendo puladas - B13.01a04",
IF(AND(I1509&lt;&gt;"",OR(I1505="",I1506="",I1507="",I1508="")),"Erro: há linhas sendo puladas - B13.01a04",
"***"))))</f>
        <v>***</v>
      </c>
      <c r="AA1505" s="119" t="str">
        <f t="shared" ref="AA1505" si="5370" xml:space="preserve">
IF(AND(K1506&lt;&gt;"",OR(K1505="")),"Erro: há linhas sendo puladas - B14.01a05",
IF(AND(K1507&lt;&gt;"",OR(K1505="",K1506="")),"Erro: há linhas sendo puladas - B14.01a05",
IF(AND(K1508&lt;&gt;"",OR(K1505="",K1506="",K1507="")),"Erro: há linhas sendo puladas - B14.01a05",
IF(AND(K1509&lt;&gt;"",OR(K1505="",K1506="",K1507="",K1508="")),"Erro: há linhas sendo puladas - B14.01a05",
"***"))))</f>
        <v>***</v>
      </c>
      <c r="AB1505" s="119" t="str">
        <f t="shared" ref="AB1505" si="5371" xml:space="preserve">
IF(AND(L1506&lt;&gt;"",OR(L1505="")),"Erro: há linhas sendo puladas - B15.01a05",
IF(AND(L1507&lt;&gt;"",OR(L1505="",L1506="")),"Erro: há linhas sendo puladas - B15.01a05",
IF(AND(L1508&lt;&gt;"",OR(L1505="",L1506="",L1507="")),"Erro: há linhas sendo puladas - B15.01a05",
IF(AND(L1509&lt;&gt;"",OR(L1505="",L1506="",L1507="",L1508="")),"Erro: há linhas sendo puladas - B15.01a05",
"***"))))</f>
        <v>***</v>
      </c>
      <c r="AC1505" s="119" t="str">
        <f t="shared" ref="AC1505" si="5372" xml:space="preserve">
IF(AND(M1506&lt;&gt;"",OR(M1505="")),"Erro: há linhas sendo puladas - B16.01a05",
IF(AND(M1507&lt;&gt;"",OR(M1505="",M1506="")),"Erro: há linhas sendo puladas - B16.01a05",
IF(AND(M1508&lt;&gt;"",OR(M1505="",M1506="",M1507="")),"Erro: há linhas sendo puladas - B16.01a05",
IF(AND(M1509&lt;&gt;"",OR(M1505="",M1506="",M1507="",M1508="")),"Erro: há linhas sendo puladas - B16.01a05",
"***"))))</f>
        <v>***</v>
      </c>
      <c r="AD1505" s="131" t="str">
        <f t="shared" ref="AD1505" si="5373" xml:space="preserve">
IF(T1505&lt;&gt;"Preenchimento correto","",
IF(K1505="","",
IF(M1505="Não válido","",
K1505)))</f>
        <v/>
      </c>
    </row>
    <row r="1506" spans="1:30" ht="15" customHeight="1">
      <c r="A1506" s="226"/>
      <c r="B1506" s="216"/>
      <c r="C1506" s="217"/>
      <c r="D1506" s="218"/>
      <c r="E1506" s="219"/>
      <c r="F1506" s="220"/>
      <c r="G1506" s="221"/>
      <c r="H1506" s="35">
        <v>2</v>
      </c>
      <c r="I1506" s="172"/>
      <c r="J1506" s="36" t="str">
        <f xml:space="preserve">
IF(I1506="","",
VLOOKUP(I1506,'BD EMPRES'!$B$8:$C$507,2,FALSE))</f>
        <v/>
      </c>
      <c r="K1506" s="178"/>
      <c r="L1506" s="179"/>
      <c r="M1506" s="179"/>
      <c r="N1506" s="180"/>
      <c r="O1506" s="223"/>
      <c r="P1506" s="228"/>
      <c r="Q1506" s="230"/>
      <c r="R1506" s="232"/>
      <c r="S1506" s="234"/>
      <c r="T1506" s="236"/>
      <c r="U1506" s="23"/>
      <c r="V1506" s="122"/>
      <c r="W1506" s="118"/>
      <c r="X1506" s="118"/>
      <c r="Y1506" s="118"/>
      <c r="Z1506" s="118"/>
      <c r="AA1506" s="118"/>
      <c r="AB1506" s="118"/>
      <c r="AC1506" s="118"/>
      <c r="AD1506" s="132" t="str">
        <f t="shared" ref="AD1506" si="5374" xml:space="preserve">
IF(T1505&lt;&gt;"Preenchimento correto","",
IF(K1506="","",
IF(M1506="Não válido","",
K1506)))</f>
        <v/>
      </c>
    </row>
    <row r="1507" spans="1:30" ht="15" customHeight="1">
      <c r="A1507" s="226"/>
      <c r="B1507" s="216"/>
      <c r="C1507" s="217"/>
      <c r="D1507" s="218"/>
      <c r="E1507" s="219"/>
      <c r="F1507" s="220"/>
      <c r="G1507" s="221"/>
      <c r="H1507" s="35">
        <v>3</v>
      </c>
      <c r="I1507" s="172"/>
      <c r="J1507" s="36" t="str">
        <f xml:space="preserve">
IF(I1507="","",
VLOOKUP(I1507,'BD EMPRES'!$B$8:$C$507,2,FALSE))</f>
        <v/>
      </c>
      <c r="K1507" s="178"/>
      <c r="L1507" s="179"/>
      <c r="M1507" s="179"/>
      <c r="N1507" s="180"/>
      <c r="O1507" s="223"/>
      <c r="P1507" s="228"/>
      <c r="Q1507" s="230"/>
      <c r="R1507" s="232"/>
      <c r="S1507" s="234"/>
      <c r="T1507" s="236"/>
      <c r="U1507" s="23"/>
      <c r="V1507" s="122"/>
      <c r="W1507" s="118"/>
      <c r="X1507" s="118"/>
      <c r="Y1507" s="118"/>
      <c r="Z1507" s="118"/>
      <c r="AA1507" s="118"/>
      <c r="AB1507" s="118"/>
      <c r="AC1507" s="118"/>
      <c r="AD1507" s="132" t="str">
        <f t="shared" ref="AD1507" si="5375" xml:space="preserve">
IF(T1505&lt;&gt;"Preenchimento correto","",
IF(K1507="","",
IF(M1507="Não válido","",
K1507)))</f>
        <v/>
      </c>
    </row>
    <row r="1508" spans="1:30" ht="15" customHeight="1">
      <c r="A1508" s="226"/>
      <c r="B1508" s="216"/>
      <c r="C1508" s="217"/>
      <c r="D1508" s="218"/>
      <c r="E1508" s="219"/>
      <c r="F1508" s="220"/>
      <c r="G1508" s="221"/>
      <c r="H1508" s="35">
        <v>4</v>
      </c>
      <c r="I1508" s="172"/>
      <c r="J1508" s="36" t="str">
        <f xml:space="preserve">
IF(I1508="","",
VLOOKUP(I1508,'BD EMPRES'!$B$8:$C$507,2,FALSE))</f>
        <v/>
      </c>
      <c r="K1508" s="178"/>
      <c r="L1508" s="179"/>
      <c r="M1508" s="179"/>
      <c r="N1508" s="180"/>
      <c r="O1508" s="223"/>
      <c r="P1508" s="228"/>
      <c r="Q1508" s="230"/>
      <c r="R1508" s="232"/>
      <c r="S1508" s="234"/>
      <c r="T1508" s="236"/>
      <c r="U1508" s="23"/>
      <c r="V1508" s="122"/>
      <c r="W1508" s="118"/>
      <c r="X1508" s="118"/>
      <c r="Y1508" s="118"/>
      <c r="Z1508" s="118"/>
      <c r="AA1508" s="118"/>
      <c r="AB1508" s="118"/>
      <c r="AC1508" s="118"/>
      <c r="AD1508" s="132" t="str">
        <f t="shared" ref="AD1508" si="5376" xml:space="preserve">
IF(T1505&lt;&gt;"Preenchimento correto","",
IF(K1508="","",
IF(M1508="Não válido","",
K1508)))</f>
        <v/>
      </c>
    </row>
    <row r="1509" spans="1:30" ht="15" customHeight="1">
      <c r="A1509" s="227"/>
      <c r="B1509" s="216"/>
      <c r="C1509" s="217"/>
      <c r="D1509" s="218"/>
      <c r="E1509" s="219"/>
      <c r="F1509" s="220"/>
      <c r="G1509" s="221"/>
      <c r="H1509" s="49">
        <v>5</v>
      </c>
      <c r="I1509" s="172"/>
      <c r="J1509" s="50" t="str">
        <f xml:space="preserve">
IF(I1509="","",
VLOOKUP(I1509,'BD EMPRES'!$B$8:$C$507,2,FALSE))</f>
        <v/>
      </c>
      <c r="K1509" s="184"/>
      <c r="L1509" s="185"/>
      <c r="M1509" s="181"/>
      <c r="N1509" s="182"/>
      <c r="O1509" s="224"/>
      <c r="P1509" s="229"/>
      <c r="Q1509" s="231"/>
      <c r="R1509" s="233"/>
      <c r="S1509" s="235"/>
      <c r="T1509" s="236"/>
      <c r="U1509" s="23"/>
      <c r="V1509" s="133"/>
      <c r="W1509" s="134"/>
      <c r="X1509" s="134"/>
      <c r="Y1509" s="134"/>
      <c r="Z1509" s="134"/>
      <c r="AA1509" s="134"/>
      <c r="AB1509" s="134"/>
      <c r="AC1509" s="134"/>
      <c r="AD1509" s="135" t="str">
        <f t="shared" ref="AD1509" si="5377" xml:space="preserve">
IF(T1505&gt;"Preenchimento correto","",
IF(K1509="","",
IF(M1509="Não válido","",
K1509)))</f>
        <v/>
      </c>
    </row>
    <row r="1510" spans="1:30" ht="15" customHeight="1">
      <c r="A1510" s="237"/>
      <c r="B1510" s="216" t="str">
        <f>IF(OR('BD ITEM'!$Q312&lt;&gt;"Preenchimento correto"),"",'BD ITEM'!B312)</f>
        <v/>
      </c>
      <c r="C1510" s="217" t="str">
        <f>IF(OR('BD ITEM'!$Q312&lt;&gt;"Preenchimento correto"),"",'BD ITEM'!C312)</f>
        <v/>
      </c>
      <c r="D1510" s="218" t="str">
        <f>IF(OR('BD ITEM'!$Q312&lt;&gt;"Preenchimento correto"),"",'BD ITEM'!D312)</f>
        <v/>
      </c>
      <c r="E1510" s="219" t="str">
        <f>IF(OR('BD ITEM'!$Q312&lt;&gt;"Preenchimento correto"),"",'BD ITEM'!J312)</f>
        <v/>
      </c>
      <c r="F1510" s="220" t="str">
        <f>IF(OR('BD ITEM'!$Q312&lt;&gt;"Preenchimento correto"),"",'BD ITEM'!K312)</f>
        <v/>
      </c>
      <c r="G1510" s="221" t="str">
        <f>IF(OR('BD ITEM'!$Q312&lt;&gt;"Preenchimento correto"),"",'BD ITEM'!L312)</f>
        <v/>
      </c>
      <c r="H1510" s="39">
        <v>1</v>
      </c>
      <c r="I1510" s="173"/>
      <c r="J1510" s="34" t="str">
        <f xml:space="preserve">
IF(I1510="","",
VLOOKUP(I1510,'BD EMPRES'!$B$8:$C$507,2,FALSE))</f>
        <v/>
      </c>
      <c r="K1510" s="175"/>
      <c r="L1510" s="176"/>
      <c r="M1510" s="176"/>
      <c r="N1510" s="177"/>
      <c r="O1510" s="222"/>
      <c r="P1510" s="228" t="str">
        <f t="shared" ref="P1510" si="5378" xml:space="preserve">
IF(AND(K1510="",K1511="",K1512="",K1513="",K1514=""),"",
COUNTIFS(K1510:K1514,"&lt;&gt;""",M1510:M1514,"=Válido"))</f>
        <v/>
      </c>
      <c r="Q1510" s="230" t="str">
        <f t="shared" ref="Q1510" si="5379" xml:space="preserve">
IF(T1510&lt;&gt;"Preenchimento correto","",
IF(P1510=1,0,
IF(P1510=0,"",
IF(P1510="","",
ROUND(_xlfn.STDEV.S(AD1510:AD1514)/AVERAGE(AD1510:AD1514),4)))))</f>
        <v/>
      </c>
      <c r="R1510" s="232" t="str">
        <f t="shared" ref="R1510" si="5380" xml:space="preserve">
IF(T1510&lt;&gt;"Preenchimento correto","",
IF(P1510="","",
IF(P1510=0,"",
IF(O1510="","",
IF(O1510="Menor valor",MIN(AD1510:AD1514),
IF(AND(O1510="Tend. central",Q1510&lt;=0.25),ROUND(AVERAGE(AD1510:AD1514),2),
IF(AND(O1510="Tend. central",Q1510&gt;0.25),ROUND(MEDIAN(AD1510:AD1514),2))))))))</f>
        <v/>
      </c>
      <c r="S1510" s="234" t="str">
        <f t="shared" ref="S1510" si="5381" xml:space="preserve">
IF(T1510&lt;&gt;"Preenchimento correto","",
IF(O1510="","",
IF(P1510="","",
IF(P1510=0,"",
IF(OR(G1510="",R1510=""),"",
G1510*R1510)))))</f>
        <v/>
      </c>
      <c r="T1510" s="236" t="str">
        <f t="shared" ref="T1510" si="5382" xml:space="preserve">
IF(AND(A1510="",B1510="",I1510="",I1511="",I1512="",I1513="",I1514="",K1510="",K1511="",K1512="",K1513="",K1514="",L1510="",L1511="",L1512="",L1513="",L1514="",M1510="",M1511="",M1512="",M1513="",M1514="",O1510=""),"",
IF(A1510="","Preenchimento incompleto: falta informar o ID SEC - B01.01",
IF(AND(A1510&lt;&gt;"",B1510&lt;&gt;"",I1510="",I1511="",I1512="",I1513="",I1514="",K1510="",K1511="",K1512="",K1513="",K1514="",L1510="",L1511="",L1512="",L1513="",L1514="",M1510="",M1511="",M1512="",M1513="",M1514="",O1510=""),"Preenchimento incompleto: item sem nenhuma informação de empresa e preço e fonte de preço e validade do orçamento e modalidade de cálculo - B02.01",
IF(AND(B1510="",OR(I1510&lt;&gt;"",I1511&lt;&gt;"",I1512&lt;&gt;"",I1513&lt;&gt;"",I1514&lt;&gt;"",K1510&lt;&gt;"",K1511&lt;&gt;"",K1512&lt;&gt;"",K1513&lt;&gt;"",K1514&lt;&gt;"",L1510&lt;&gt;"",L1511&lt;&gt;"",L1512&lt;&gt;"",L1513&lt;&gt;"",L1514&lt;&gt;"",M1510&lt;&gt;"",M1511&lt;&gt;"",M1512&lt;&gt;"",M1513&lt;&gt;"",M1514&lt;&gt;"",O1510&lt;&gt;"")),"Erro: há empresa(s) e/ou preço(s) e/ou fonte(s) de preço e/ou validade(s) do orçamento e/ou modalidade de cálculo informados para item inexistente - B03.01",
IF(AND(I1510&lt;&gt;"",OR(K1510="",L1510="",M1510="",O1510="")),"Preenchimento incompleto: empresa sem preço e(ou) fonte de preço e(ou) validade do orçamento e(ou) modalidade de cálculo associados - B04.01",
IF(AND(I1511&lt;&gt;"",OR(K1511="",L1511="",M1511="",O1510="")),"Preenchimento incompleto: empresa sem preço e(ou) fonte de preço e(ou) validade do orçamento e(ou) modalidade de cálculo associados - B04.02",
IF(AND(I1512&lt;&gt;"",OR(K1512="",L1512="",M1512="",O1510="")),"Preenchimento incompleto: empresa sem preço e(ou) fonte de preço e(ou) validade do orçamento e(ou) modalidade de cálculo associados - B04.03",
IF(AND(I1513&lt;&gt;"",OR(K1513="",L1513="",M1513="",O1510="")),"Preenchimento incompleto: empresa sem preço e(ou) fonte de preço e(ou) validade do orçamento e(ou) modalidade de cálculo associados - B04.04",
IF(AND(I1514&lt;&gt;"",OR(K1514="",L1514="",M1514="",O1510="")),"Preenchimento incompleto: empresa sem preço e(ou) fonte de preço e(ou) validade do orçamento e(ou) modalidade de cálculo associados - B04.05",
IF(AND(K1510&lt;&gt;"",OR(I1510="",L1510="",M1510="",O1510="")),"Preenchimento incompleto: preço sem empresa e(ou) fonte do preço associados e(ou) validade do orçamento e(ou) modalidade de cálculo associados - B05.01",
IF(AND(K1511&lt;&gt;"",OR(I1511="",L1511="",M1511="",O1510="")),"Preenchimento incompleto: preço sem empresa e(ou) fonte do preço associados e(ou) validade do orçamento e(ou) modalidade de cálculo associados - B05.02",
IF(AND(K1512&lt;&gt;"",OR(I1512="",L1512="",M1512="",O1510="")),"Preenchimento incompleto: preço sem empresa e(ou) fonte do preço associados e(ou) validade do orçamento e(ou) modalidade de cálculo associados - B05.03",
IF(AND(K1513&lt;&gt;"",OR(I1513="",L1513="",M1513="",O1510="")),"Preenchimento incompleto: preço sem empresa e(ou) fonte do preço associados e(ou) validade do orçamento e(ou) modalidade de cálculo associados - B05.04",
IF(AND(K1514&lt;&gt;"",OR(I1514="",L1514="",M1514="",O1510="")),"Preenchimento incompleto: preço sem empresa e(ou) fonte do preço associados e(ou) validade do orçamento e(ou) modalidade de cálculo associados - B05.05",
IF(AND(L1510&lt;&gt;"",OR(K1510="",I1510="",M1510="",O1510="")),"Preenchimento incompleto: fonte do preço sem empresa e(ou) preço associados e(ou) validade do orçamento e(ou) modalidade de cálculo associados - B06.01",
IF(AND(L1511&lt;&gt;"",OR(K1511="",I1511="",M1511="",O1510="")),"Preenchimento incompleto: fonte do preço sem empresa e(ou) preço associados e(ou) validade do orçamento e(ou) modalidade de cálculo associados - B06.02",
IF(AND(L1512&lt;&gt;"",OR(K1512="",I1512="",M1512="",O1510="")),"Preenchimento incompleto: fonte do preço sem empresa e(ou) preço associados e(ou) validade do orçamento e(ou) modalidade de cálculo associados - B06.03",
IF(AND(L1513&lt;&gt;"",OR(K1513="",I1513="",M1513="",O1510="")),"Preenchimento incompleto: fonte do preço sem empresa e(ou) preço associados e(ou) validade do orçamento e(ou) modalidade de cálculo associados - B06.04",
IF(AND(L1514&lt;&gt;"",OR(K1514="",I1514="",M1514="",O1510="")),"Preenchimento incompleto: fonte do preço sem empresa e(ou) preço associados e(ou) validade do orçamento e(ou) modalidade de cálculo associados - B06.05",
IF(AND(M1510&lt;&gt;"",OR(K1510="",I1510="",L1510="",O1510="")),"Preenchimento incompleto: validade do orçamento sem empresa e(ou) preço associados e(ou) fonte do preço e(ou) modalidade de cálculo associados - B07.01",
IF(AND(M1511&lt;&gt;"",OR(K1511="",I1511="",L1511="",O1510="")),"Preenchimento incompleto: validade do orçamento sem empresa e(ou) preço associados e(ou) fonte do preço e(ou) modalidade de cálculo associados - B07.02",
IF(AND(M1512&lt;&gt;"",OR(K1512="",I1512="",L1512="",O1510="")),"Preenchimento incompleto: validade do orçamento sem empresa e(ou) preço associados e(ou) fonte do preço e(ou) modalidade de cálculo associados - B07.03",
IF(AND(M1513&lt;&gt;"",OR(K1513="",I1513="",L1513="",O1510="")),"Preenchimento incompleto: validade do orçamento sem empresa e(ou) preço associados e(ou) fonte do preço e(ou) modalidade de cálculo associados - B07.04",
IF(AND(M1514&lt;&gt;"",OR(K1514="",I1514="",L1514="",O1510="")),"Preenchimento incompleto: validade do orçamento sem empresa e(ou) preço associados e(ou) fonte do preço e(ou) modalidade de cálculo associados - B07.05",
IF(O1510="","Preenchimento incompleto: modalidade de cálculo não informada - B08.01",
IF(V1510="Erro: há repetição de empresa de mídia especializada para o item sendo precificado - B09.01a05","Erro: há repetição de empresa de mídia especializada para o item sendo precificado - B09.01a05",
IF(W1510="Erro: há repetição de empresa de orçamento de empresa para o item sendo precificado - B10.01a05","Erro: há repetição de empresa de orçamento de empresa para o item sendo precificado - B10.01a05",
IF(X1510="Erro: a fonte de preços informada é incompatível com compras governamentais - B11.01a05","Erro: a fonte de preços informada é incompatível com compras governamentais - B11.01a05",
IF(Y1510="Erro: a fonte de preços informada é incompatível com compras governamentais - B12.01a05","Erro: a fonte de preços informada é incompatível com compras governamentais - B12.01a05",
IF(Z1510="Erro: há linhas sendo puladas - B13.01a04","Erro: há linhas sendo puladas - B13.01a04",
IF(AA1510="Erro: há linhas sendo puladas - B14.01a05","Erro: há linhas sendo puladas - B14.01a05",
IF(AB1510="Erro: há linhas sendo puladas - B15.01a05","Erro: há linhas sendo puladas - B15.01a05",
IF(AC1510="Erro: há linhas sendo puladas - B16.01a05","Erro: há linhas sendo puladas - B16.01a05",
IF(AND(P1510&lt;&gt;"",P1510=0),"Preenchimento incompleto: número de propostas válidas igual a zero - B17.01",
"Preenchimento correto"))))))))))))))))))))))))))))))))))</f>
        <v/>
      </c>
      <c r="U1510" s="23"/>
      <c r="V1510" s="121" t="str">
        <f t="shared" ref="V1510" si="5383" xml:space="preserve">
IF(COUNTIFS(I1510:I1514,I1510,L1510:L1514,"=Mídia especializada")&gt;1,"Erro: há repetição de empresa de mídia especializada para o item sendo precificado - B09.01a05",
IF(COUNTIFS(I1510:I1514,I1511,L1510:L1514,"=Mídia especializada")&gt;1,"Erro: há repetição de empresa de mídia especializada para o item sendo precificado - B09.01a05",
IF(COUNTIFS(I1510:I1514,I1512,L1510:L1514,"=Mídia especializada")&gt;1,"Erro: há repetição de empresa de mídia especializada para o item sendo precificado - B09.01a05",
IF(COUNTIFS(I1510:I1514,I1513,L1510:L1514,"=Mídia especializada")&gt;1,"Erro: há repetição de empresa de mídia especializada para o item sendo precificado - B09.01a05",
IF(COUNTIFS(I1510:I1514,I1514,L1510:L1514,"=Mídia especializada")&gt;1,"Erro: há repetição de empresa de mídia especializada para o item sendo precificado - B09.01a05",
"***")))))</f>
        <v>***</v>
      </c>
      <c r="W1510" s="119" t="str">
        <f t="shared" ref="W1510" si="5384" xml:space="preserve">
IF(COUNTIFS(I1510:I1514,I1510,L1510:L1514,"=Orçamento de empresa")&gt;1,"Erro: há repetição de empresa de orçamento de empresa para o item sendo precificado - B10.01a05",
IF(COUNTIFS(I1510:I1514,I1511,L1510:L1514,"=Orçamento de empresa")&gt;1,"Erro: há repetição de empresa de orçamento de empresa para o item sendo precificado - B10.01a05",
IF(COUNTIFS(I1510:I1514,I1512,L1510:L1514,"=Orçamento de empresa")&gt;1,"Erro: há repetição de empresa de orçamento de empresa para o item sendo precificado - B10.01a05",
IF(COUNTIFS(I1510:I1514,I1513,L1510:L1514,"=Orçamento de empresa")&gt;1,"Erro: há repetição de empresa de orçamento de empresa para o item sendo precificado - B10.01a05",
IF(COUNTIFS(I1510:I1514,I1514,L1510:L1514,"=Orçamento de empresa")&gt;1,"Erro: há repetição de empresa de orçamento de empresa para o item sendo precificado - B10.01a05",
"***")))))</f>
        <v>***</v>
      </c>
      <c r="X1510" s="119" t="str">
        <f t="shared" ref="X1510" si="5385" xml:space="preserve">
IF(AND(I1510="Compras governamentais",K1510&lt;&gt;"",L1510="Orçamento de empresa"),"Erro: a fonte de preços informada é incompatível com compras governamentais - B11.01a05",
IF(AND(I1511="Compras governamentais",K1511&lt;&gt;"",L1511="Orçamento de empresa"),"Erro: a fonte de preços informada é incompatível com compras governamentais - B11.01a05",
IF(AND(I1512="Compras governamentais",K1512&lt;&gt;"",L1512="Orçamento de empresa"),"Erro: a fonte de preços informada é incompatível com compras governamentais - B11.01a05",
IF(AND(I1513="Compras governamentais",K1513&lt;&gt;"",L1513="Orçamento de empresa"),"Erro: a fonte de preços informada é incompatível com compras governamentais - B11.01a05",
IF(AND(I1514="Compras governamentais",K1514&lt;&gt;"",L1514="Orçamento de empresa"),"Erro: a fonte de preços informada é incompatível com compras governamentais - B11.01a05",
"***")))))</f>
        <v>***</v>
      </c>
      <c r="Y1510" s="119" t="str">
        <f t="shared" ref="Y1510" si="5386" xml:space="preserve">
IF(AND(I1510="Compras governamentais",K1510&lt;&gt;"",L1510="Mídia especializada"),"Erro: a fonte de preços informada é incompatível com compras governamentais - B12.01a05",
IF(AND(I1511="Compras governamentais",K1511&lt;&gt;"",L1511="Mídia especializada"),"Erro: a fonte de preços informada é incompatível com compras governamentais - B12.01a05",
IF(AND(I1512="Compras governamentais",K1512&lt;&gt;"",L1512="Mídia especializada"),"Erro: a fonte de preços informada é incompatível com compras governamentais - B12.01a05",
IF(AND(I1513="Compras governamentais",K1513&lt;&gt;"",L1513="Mídia especializada"),"Erro: a fonte de preços informada é incompatível com compras governamentais - B12.01a05",
IF(AND(I1514="Compras governamentais",K1514&lt;&gt;"",L1514="Mídia especializada"),"Erro: a fonte de preços informada é incompatível com compras governamentais - B12.01a05",
"***")))))</f>
        <v>***</v>
      </c>
      <c r="Z1510" s="119" t="str">
        <f t="shared" ref="Z1510" si="5387" xml:space="preserve">
IF(AND(I1511&lt;&gt;"",OR(I1510="")),"Erro: há linhas sendo puladas - B13.01a04",
IF(AND(I1512&lt;&gt;"",OR(I1510="",I1511="")),"Erro: há linhas sendo puladas - B13.01a04",
IF(AND(I1513&lt;&gt;"",OR(I1510="",I1511="",I1512="")),"Erro: há linhas sendo puladas - B13.01a04",
IF(AND(I1514&lt;&gt;"",OR(I1510="",I1511="",I1512="",I1513="")),"Erro: há linhas sendo puladas - B13.01a04",
"***"))))</f>
        <v>***</v>
      </c>
      <c r="AA1510" s="119" t="str">
        <f t="shared" ref="AA1510" si="5388" xml:space="preserve">
IF(AND(K1511&lt;&gt;"",OR(K1510="")),"Erro: há linhas sendo puladas - B14.01a05",
IF(AND(K1512&lt;&gt;"",OR(K1510="",K1511="")),"Erro: há linhas sendo puladas - B14.01a05",
IF(AND(K1513&lt;&gt;"",OR(K1510="",K1511="",K1512="")),"Erro: há linhas sendo puladas - B14.01a05",
IF(AND(K1514&lt;&gt;"",OR(K1510="",K1511="",K1512="",K1513="")),"Erro: há linhas sendo puladas - B14.01a05",
"***"))))</f>
        <v>***</v>
      </c>
      <c r="AB1510" s="119" t="str">
        <f t="shared" ref="AB1510" si="5389" xml:space="preserve">
IF(AND(L1511&lt;&gt;"",OR(L1510="")),"Erro: há linhas sendo puladas - B15.01a05",
IF(AND(L1512&lt;&gt;"",OR(L1510="",L1511="")),"Erro: há linhas sendo puladas - B15.01a05",
IF(AND(L1513&lt;&gt;"",OR(L1510="",L1511="",L1512="")),"Erro: há linhas sendo puladas - B15.01a05",
IF(AND(L1514&lt;&gt;"",OR(L1510="",L1511="",L1512="",L1513="")),"Erro: há linhas sendo puladas - B15.01a05",
"***"))))</f>
        <v>***</v>
      </c>
      <c r="AC1510" s="119" t="str">
        <f t="shared" ref="AC1510" si="5390" xml:space="preserve">
IF(AND(M1511&lt;&gt;"",OR(M1510="")),"Erro: há linhas sendo puladas - B16.01a05",
IF(AND(M1512&lt;&gt;"",OR(M1510="",M1511="")),"Erro: há linhas sendo puladas - B16.01a05",
IF(AND(M1513&lt;&gt;"",OR(M1510="",M1511="",M1512="")),"Erro: há linhas sendo puladas - B16.01a05",
IF(AND(M1514&lt;&gt;"",OR(M1510="",M1511="",M1512="",M1513="")),"Erro: há linhas sendo puladas - B16.01a05",
"***"))))</f>
        <v>***</v>
      </c>
      <c r="AD1510" s="131" t="str">
        <f t="shared" ref="AD1510" si="5391" xml:space="preserve">
IF(T1510&lt;&gt;"Preenchimento correto","",
IF(K1510="","",
IF(M1510="Não válido","",
K1510)))</f>
        <v/>
      </c>
    </row>
    <row r="1511" spans="1:30" ht="15" customHeight="1">
      <c r="A1511" s="226"/>
      <c r="B1511" s="216"/>
      <c r="C1511" s="217"/>
      <c r="D1511" s="218"/>
      <c r="E1511" s="219"/>
      <c r="F1511" s="220"/>
      <c r="G1511" s="221"/>
      <c r="H1511" s="35">
        <v>2</v>
      </c>
      <c r="I1511" s="172"/>
      <c r="J1511" s="36" t="str">
        <f xml:space="preserve">
IF(I1511="","",
VLOOKUP(I1511,'BD EMPRES'!$B$8:$C$507,2,FALSE))</f>
        <v/>
      </c>
      <c r="K1511" s="178"/>
      <c r="L1511" s="179"/>
      <c r="M1511" s="179"/>
      <c r="N1511" s="180"/>
      <c r="O1511" s="223"/>
      <c r="P1511" s="228"/>
      <c r="Q1511" s="230"/>
      <c r="R1511" s="232"/>
      <c r="S1511" s="234"/>
      <c r="T1511" s="236"/>
      <c r="U1511" s="23"/>
      <c r="V1511" s="122"/>
      <c r="W1511" s="118"/>
      <c r="X1511" s="118"/>
      <c r="Y1511" s="118"/>
      <c r="Z1511" s="118"/>
      <c r="AA1511" s="118"/>
      <c r="AB1511" s="118"/>
      <c r="AC1511" s="118"/>
      <c r="AD1511" s="132" t="str">
        <f t="shared" ref="AD1511" si="5392" xml:space="preserve">
IF(T1510&lt;&gt;"Preenchimento correto","",
IF(K1511="","",
IF(M1511="Não válido","",
K1511)))</f>
        <v/>
      </c>
    </row>
    <row r="1512" spans="1:30" ht="15" customHeight="1">
      <c r="A1512" s="226"/>
      <c r="B1512" s="216"/>
      <c r="C1512" s="217"/>
      <c r="D1512" s="218"/>
      <c r="E1512" s="219"/>
      <c r="F1512" s="220"/>
      <c r="G1512" s="221"/>
      <c r="H1512" s="35">
        <v>3</v>
      </c>
      <c r="I1512" s="172"/>
      <c r="J1512" s="36" t="str">
        <f xml:space="preserve">
IF(I1512="","",
VLOOKUP(I1512,'BD EMPRES'!$B$8:$C$507,2,FALSE))</f>
        <v/>
      </c>
      <c r="K1512" s="178"/>
      <c r="L1512" s="179"/>
      <c r="M1512" s="179"/>
      <c r="N1512" s="180"/>
      <c r="O1512" s="223"/>
      <c r="P1512" s="228"/>
      <c r="Q1512" s="230"/>
      <c r="R1512" s="232"/>
      <c r="S1512" s="234"/>
      <c r="T1512" s="236"/>
      <c r="U1512" s="23"/>
      <c r="V1512" s="122"/>
      <c r="W1512" s="118"/>
      <c r="X1512" s="118"/>
      <c r="Y1512" s="118"/>
      <c r="Z1512" s="118"/>
      <c r="AA1512" s="118"/>
      <c r="AB1512" s="118"/>
      <c r="AC1512" s="118"/>
      <c r="AD1512" s="132" t="str">
        <f t="shared" ref="AD1512" si="5393" xml:space="preserve">
IF(T1510&lt;&gt;"Preenchimento correto","",
IF(K1512="","",
IF(M1512="Não válido","",
K1512)))</f>
        <v/>
      </c>
    </row>
    <row r="1513" spans="1:30" ht="15" customHeight="1">
      <c r="A1513" s="226"/>
      <c r="B1513" s="216"/>
      <c r="C1513" s="217"/>
      <c r="D1513" s="218"/>
      <c r="E1513" s="219"/>
      <c r="F1513" s="220"/>
      <c r="G1513" s="221"/>
      <c r="H1513" s="35">
        <v>4</v>
      </c>
      <c r="I1513" s="172"/>
      <c r="J1513" s="36" t="str">
        <f xml:space="preserve">
IF(I1513="","",
VLOOKUP(I1513,'BD EMPRES'!$B$8:$C$507,2,FALSE))</f>
        <v/>
      </c>
      <c r="K1513" s="178"/>
      <c r="L1513" s="179"/>
      <c r="M1513" s="179"/>
      <c r="N1513" s="180"/>
      <c r="O1513" s="223"/>
      <c r="P1513" s="228"/>
      <c r="Q1513" s="230"/>
      <c r="R1513" s="232"/>
      <c r="S1513" s="234"/>
      <c r="T1513" s="236"/>
      <c r="U1513" s="23"/>
      <c r="V1513" s="122"/>
      <c r="W1513" s="118"/>
      <c r="X1513" s="118"/>
      <c r="Y1513" s="118"/>
      <c r="Z1513" s="118"/>
      <c r="AA1513" s="118"/>
      <c r="AB1513" s="118"/>
      <c r="AC1513" s="118"/>
      <c r="AD1513" s="132" t="str">
        <f t="shared" ref="AD1513" si="5394" xml:space="preserve">
IF(T1510&lt;&gt;"Preenchimento correto","",
IF(K1513="","",
IF(M1513="Não válido","",
K1513)))</f>
        <v/>
      </c>
    </row>
    <row r="1514" spans="1:30" ht="15" customHeight="1">
      <c r="A1514" s="227"/>
      <c r="B1514" s="216"/>
      <c r="C1514" s="217"/>
      <c r="D1514" s="218"/>
      <c r="E1514" s="219"/>
      <c r="F1514" s="220"/>
      <c r="G1514" s="221"/>
      <c r="H1514" s="49">
        <v>5</v>
      </c>
      <c r="I1514" s="172"/>
      <c r="J1514" s="50" t="str">
        <f xml:space="preserve">
IF(I1514="","",
VLOOKUP(I1514,'BD EMPRES'!$B$8:$C$507,2,FALSE))</f>
        <v/>
      </c>
      <c r="K1514" s="184"/>
      <c r="L1514" s="185"/>
      <c r="M1514" s="181"/>
      <c r="N1514" s="182"/>
      <c r="O1514" s="224"/>
      <c r="P1514" s="229"/>
      <c r="Q1514" s="231"/>
      <c r="R1514" s="233"/>
      <c r="S1514" s="235"/>
      <c r="T1514" s="236"/>
      <c r="U1514" s="23"/>
      <c r="V1514" s="133"/>
      <c r="W1514" s="134"/>
      <c r="X1514" s="134"/>
      <c r="Y1514" s="134"/>
      <c r="Z1514" s="134"/>
      <c r="AA1514" s="134"/>
      <c r="AB1514" s="134"/>
      <c r="AC1514" s="134"/>
      <c r="AD1514" s="135" t="str">
        <f t="shared" ref="AD1514" si="5395" xml:space="preserve">
IF(T1510&gt;"Preenchimento correto","",
IF(K1514="","",
IF(M1514="Não válido","",
K1514)))</f>
        <v/>
      </c>
    </row>
    <row r="1515" spans="1:30" ht="15" customHeight="1">
      <c r="A1515" s="237"/>
      <c r="B1515" s="216" t="str">
        <f>IF(OR('BD ITEM'!$Q313&lt;&gt;"Preenchimento correto"),"",'BD ITEM'!B313)</f>
        <v/>
      </c>
      <c r="C1515" s="217" t="str">
        <f>IF(OR('BD ITEM'!$Q313&lt;&gt;"Preenchimento correto"),"",'BD ITEM'!C313)</f>
        <v/>
      </c>
      <c r="D1515" s="218" t="str">
        <f>IF(OR('BD ITEM'!$Q313&lt;&gt;"Preenchimento correto"),"",'BD ITEM'!D313)</f>
        <v/>
      </c>
      <c r="E1515" s="219" t="str">
        <f>IF(OR('BD ITEM'!$Q313&lt;&gt;"Preenchimento correto"),"",'BD ITEM'!J313)</f>
        <v/>
      </c>
      <c r="F1515" s="220" t="str">
        <f>IF(OR('BD ITEM'!$Q313&lt;&gt;"Preenchimento correto"),"",'BD ITEM'!K313)</f>
        <v/>
      </c>
      <c r="G1515" s="221" t="str">
        <f>IF(OR('BD ITEM'!$Q313&lt;&gt;"Preenchimento correto"),"",'BD ITEM'!L313)</f>
        <v/>
      </c>
      <c r="H1515" s="39">
        <v>1</v>
      </c>
      <c r="I1515" s="173"/>
      <c r="J1515" s="34" t="str">
        <f xml:space="preserve">
IF(I1515="","",
VLOOKUP(I1515,'BD EMPRES'!$B$8:$C$507,2,FALSE))</f>
        <v/>
      </c>
      <c r="K1515" s="175"/>
      <c r="L1515" s="176"/>
      <c r="M1515" s="176"/>
      <c r="N1515" s="177"/>
      <c r="O1515" s="222"/>
      <c r="P1515" s="228" t="str">
        <f t="shared" ref="P1515" si="5396" xml:space="preserve">
IF(AND(K1515="",K1516="",K1517="",K1518="",K1519=""),"",
COUNTIFS(K1515:K1519,"&lt;&gt;""",M1515:M1519,"=Válido"))</f>
        <v/>
      </c>
      <c r="Q1515" s="230" t="str">
        <f t="shared" ref="Q1515" si="5397" xml:space="preserve">
IF(T1515&lt;&gt;"Preenchimento correto","",
IF(P1515=1,0,
IF(P1515=0,"",
IF(P1515="","",
ROUND(_xlfn.STDEV.S(AD1515:AD1519)/AVERAGE(AD1515:AD1519),4)))))</f>
        <v/>
      </c>
      <c r="R1515" s="232" t="str">
        <f t="shared" ref="R1515" si="5398" xml:space="preserve">
IF(T1515&lt;&gt;"Preenchimento correto","",
IF(P1515="","",
IF(P1515=0,"",
IF(O1515="","",
IF(O1515="Menor valor",MIN(AD1515:AD1519),
IF(AND(O1515="Tend. central",Q1515&lt;=0.25),ROUND(AVERAGE(AD1515:AD1519),2),
IF(AND(O1515="Tend. central",Q1515&gt;0.25),ROUND(MEDIAN(AD1515:AD1519),2))))))))</f>
        <v/>
      </c>
      <c r="S1515" s="234" t="str">
        <f t="shared" ref="S1515" si="5399" xml:space="preserve">
IF(T1515&lt;&gt;"Preenchimento correto","",
IF(O1515="","",
IF(P1515="","",
IF(P1515=0,"",
IF(OR(G1515="",R1515=""),"",
G1515*R1515)))))</f>
        <v/>
      </c>
      <c r="T1515" s="236" t="str">
        <f t="shared" ref="T1515" si="5400" xml:space="preserve">
IF(AND(A1515="",B1515="",I1515="",I1516="",I1517="",I1518="",I1519="",K1515="",K1516="",K1517="",K1518="",K1519="",L1515="",L1516="",L1517="",L1518="",L1519="",M1515="",M1516="",M1517="",M1518="",M1519="",O1515=""),"",
IF(A1515="","Preenchimento incompleto: falta informar o ID SEC - B01.01",
IF(AND(A1515&lt;&gt;"",B1515&lt;&gt;"",I1515="",I1516="",I1517="",I1518="",I1519="",K1515="",K1516="",K1517="",K1518="",K1519="",L1515="",L1516="",L1517="",L1518="",L1519="",M1515="",M1516="",M1517="",M1518="",M1519="",O1515=""),"Preenchimento incompleto: item sem nenhuma informação de empresa e preço e fonte de preço e validade do orçamento e modalidade de cálculo - B02.01",
IF(AND(B1515="",OR(I1515&lt;&gt;"",I1516&lt;&gt;"",I1517&lt;&gt;"",I1518&lt;&gt;"",I1519&lt;&gt;"",K1515&lt;&gt;"",K1516&lt;&gt;"",K1517&lt;&gt;"",K1518&lt;&gt;"",K1519&lt;&gt;"",L1515&lt;&gt;"",L1516&lt;&gt;"",L1517&lt;&gt;"",L1518&lt;&gt;"",L1519&lt;&gt;"",M1515&lt;&gt;"",M1516&lt;&gt;"",M1517&lt;&gt;"",M1518&lt;&gt;"",M1519&lt;&gt;"",O1515&lt;&gt;"")),"Erro: há empresa(s) e/ou preço(s) e/ou fonte(s) de preço e/ou validade(s) do orçamento e/ou modalidade de cálculo informados para item inexistente - B03.01",
IF(AND(I1515&lt;&gt;"",OR(K1515="",L1515="",M1515="",O1515="")),"Preenchimento incompleto: empresa sem preço e(ou) fonte de preço e(ou) validade do orçamento e(ou) modalidade de cálculo associados - B04.01",
IF(AND(I1516&lt;&gt;"",OR(K1516="",L1516="",M1516="",O1515="")),"Preenchimento incompleto: empresa sem preço e(ou) fonte de preço e(ou) validade do orçamento e(ou) modalidade de cálculo associados - B04.02",
IF(AND(I1517&lt;&gt;"",OR(K1517="",L1517="",M1517="",O1515="")),"Preenchimento incompleto: empresa sem preço e(ou) fonte de preço e(ou) validade do orçamento e(ou) modalidade de cálculo associados - B04.03",
IF(AND(I1518&lt;&gt;"",OR(K1518="",L1518="",M1518="",O1515="")),"Preenchimento incompleto: empresa sem preço e(ou) fonte de preço e(ou) validade do orçamento e(ou) modalidade de cálculo associados - B04.04",
IF(AND(I1519&lt;&gt;"",OR(K1519="",L1519="",M1519="",O1515="")),"Preenchimento incompleto: empresa sem preço e(ou) fonte de preço e(ou) validade do orçamento e(ou) modalidade de cálculo associados - B04.05",
IF(AND(K1515&lt;&gt;"",OR(I1515="",L1515="",M1515="",O1515="")),"Preenchimento incompleto: preço sem empresa e(ou) fonte do preço associados e(ou) validade do orçamento e(ou) modalidade de cálculo associados - B05.01",
IF(AND(K1516&lt;&gt;"",OR(I1516="",L1516="",M1516="",O1515="")),"Preenchimento incompleto: preço sem empresa e(ou) fonte do preço associados e(ou) validade do orçamento e(ou) modalidade de cálculo associados - B05.02",
IF(AND(K1517&lt;&gt;"",OR(I1517="",L1517="",M1517="",O1515="")),"Preenchimento incompleto: preço sem empresa e(ou) fonte do preço associados e(ou) validade do orçamento e(ou) modalidade de cálculo associados - B05.03",
IF(AND(K1518&lt;&gt;"",OR(I1518="",L1518="",M1518="",O1515="")),"Preenchimento incompleto: preço sem empresa e(ou) fonte do preço associados e(ou) validade do orçamento e(ou) modalidade de cálculo associados - B05.04",
IF(AND(K1519&lt;&gt;"",OR(I1519="",L1519="",M1519="",O1515="")),"Preenchimento incompleto: preço sem empresa e(ou) fonte do preço associados e(ou) validade do orçamento e(ou) modalidade de cálculo associados - B05.05",
IF(AND(L1515&lt;&gt;"",OR(K1515="",I1515="",M1515="",O1515="")),"Preenchimento incompleto: fonte do preço sem empresa e(ou) preço associados e(ou) validade do orçamento e(ou) modalidade de cálculo associados - B06.01",
IF(AND(L1516&lt;&gt;"",OR(K1516="",I1516="",M1516="",O1515="")),"Preenchimento incompleto: fonte do preço sem empresa e(ou) preço associados e(ou) validade do orçamento e(ou) modalidade de cálculo associados - B06.02",
IF(AND(L1517&lt;&gt;"",OR(K1517="",I1517="",M1517="",O1515="")),"Preenchimento incompleto: fonte do preço sem empresa e(ou) preço associados e(ou) validade do orçamento e(ou) modalidade de cálculo associados - B06.03",
IF(AND(L1518&lt;&gt;"",OR(K1518="",I1518="",M1518="",O1515="")),"Preenchimento incompleto: fonte do preço sem empresa e(ou) preço associados e(ou) validade do orçamento e(ou) modalidade de cálculo associados - B06.04",
IF(AND(L1519&lt;&gt;"",OR(K1519="",I1519="",M1519="",O1515="")),"Preenchimento incompleto: fonte do preço sem empresa e(ou) preço associados e(ou) validade do orçamento e(ou) modalidade de cálculo associados - B06.05",
IF(AND(M1515&lt;&gt;"",OR(K1515="",I1515="",L1515="",O1515="")),"Preenchimento incompleto: validade do orçamento sem empresa e(ou) preço associados e(ou) fonte do preço e(ou) modalidade de cálculo associados - B07.01",
IF(AND(M1516&lt;&gt;"",OR(K1516="",I1516="",L1516="",O1515="")),"Preenchimento incompleto: validade do orçamento sem empresa e(ou) preço associados e(ou) fonte do preço e(ou) modalidade de cálculo associados - B07.02",
IF(AND(M1517&lt;&gt;"",OR(K1517="",I1517="",L1517="",O1515="")),"Preenchimento incompleto: validade do orçamento sem empresa e(ou) preço associados e(ou) fonte do preço e(ou) modalidade de cálculo associados - B07.03",
IF(AND(M1518&lt;&gt;"",OR(K1518="",I1518="",L1518="",O1515="")),"Preenchimento incompleto: validade do orçamento sem empresa e(ou) preço associados e(ou) fonte do preço e(ou) modalidade de cálculo associados - B07.04",
IF(AND(M1519&lt;&gt;"",OR(K1519="",I1519="",L1519="",O1515="")),"Preenchimento incompleto: validade do orçamento sem empresa e(ou) preço associados e(ou) fonte do preço e(ou) modalidade de cálculo associados - B07.05",
IF(O1515="","Preenchimento incompleto: modalidade de cálculo não informada - B08.01",
IF(V1515="Erro: há repetição de empresa de mídia especializada para o item sendo precificado - B09.01a05","Erro: há repetição de empresa de mídia especializada para o item sendo precificado - B09.01a05",
IF(W1515="Erro: há repetição de empresa de orçamento de empresa para o item sendo precificado - B10.01a05","Erro: há repetição de empresa de orçamento de empresa para o item sendo precificado - B10.01a05",
IF(X1515="Erro: a fonte de preços informada é incompatível com compras governamentais - B11.01a05","Erro: a fonte de preços informada é incompatível com compras governamentais - B11.01a05",
IF(Y1515="Erro: a fonte de preços informada é incompatível com compras governamentais - B12.01a05","Erro: a fonte de preços informada é incompatível com compras governamentais - B12.01a05",
IF(Z1515="Erro: há linhas sendo puladas - B13.01a04","Erro: há linhas sendo puladas - B13.01a04",
IF(AA1515="Erro: há linhas sendo puladas - B14.01a05","Erro: há linhas sendo puladas - B14.01a05",
IF(AB1515="Erro: há linhas sendo puladas - B15.01a05","Erro: há linhas sendo puladas - B15.01a05",
IF(AC1515="Erro: há linhas sendo puladas - B16.01a05","Erro: há linhas sendo puladas - B16.01a05",
IF(AND(P1515&lt;&gt;"",P1515=0),"Preenchimento incompleto: número de propostas válidas igual a zero - B17.01",
"Preenchimento correto"))))))))))))))))))))))))))))))))))</f>
        <v/>
      </c>
      <c r="U1515" s="23"/>
      <c r="V1515" s="121" t="str">
        <f t="shared" ref="V1515" si="5401" xml:space="preserve">
IF(COUNTIFS(I1515:I1519,I1515,L1515:L1519,"=Mídia especializada")&gt;1,"Erro: há repetição de empresa de mídia especializada para o item sendo precificado - B09.01a05",
IF(COUNTIFS(I1515:I1519,I1516,L1515:L1519,"=Mídia especializada")&gt;1,"Erro: há repetição de empresa de mídia especializada para o item sendo precificado - B09.01a05",
IF(COUNTIFS(I1515:I1519,I1517,L1515:L1519,"=Mídia especializada")&gt;1,"Erro: há repetição de empresa de mídia especializada para o item sendo precificado - B09.01a05",
IF(COUNTIFS(I1515:I1519,I1518,L1515:L1519,"=Mídia especializada")&gt;1,"Erro: há repetição de empresa de mídia especializada para o item sendo precificado - B09.01a05",
IF(COUNTIFS(I1515:I1519,I1519,L1515:L1519,"=Mídia especializada")&gt;1,"Erro: há repetição de empresa de mídia especializada para o item sendo precificado - B09.01a05",
"***")))))</f>
        <v>***</v>
      </c>
      <c r="W1515" s="119" t="str">
        <f t="shared" ref="W1515" si="5402" xml:space="preserve">
IF(COUNTIFS(I1515:I1519,I1515,L1515:L1519,"=Orçamento de empresa")&gt;1,"Erro: há repetição de empresa de orçamento de empresa para o item sendo precificado - B10.01a05",
IF(COUNTIFS(I1515:I1519,I1516,L1515:L1519,"=Orçamento de empresa")&gt;1,"Erro: há repetição de empresa de orçamento de empresa para o item sendo precificado - B10.01a05",
IF(COUNTIFS(I1515:I1519,I1517,L1515:L1519,"=Orçamento de empresa")&gt;1,"Erro: há repetição de empresa de orçamento de empresa para o item sendo precificado - B10.01a05",
IF(COUNTIFS(I1515:I1519,I1518,L1515:L1519,"=Orçamento de empresa")&gt;1,"Erro: há repetição de empresa de orçamento de empresa para o item sendo precificado - B10.01a05",
IF(COUNTIFS(I1515:I1519,I1519,L1515:L1519,"=Orçamento de empresa")&gt;1,"Erro: há repetição de empresa de orçamento de empresa para o item sendo precificado - B10.01a05",
"***")))))</f>
        <v>***</v>
      </c>
      <c r="X1515" s="119" t="str">
        <f t="shared" ref="X1515" si="5403" xml:space="preserve">
IF(AND(I1515="Compras governamentais",K1515&lt;&gt;"",L1515="Orçamento de empresa"),"Erro: a fonte de preços informada é incompatível com compras governamentais - B11.01a05",
IF(AND(I1516="Compras governamentais",K1516&lt;&gt;"",L1516="Orçamento de empresa"),"Erro: a fonte de preços informada é incompatível com compras governamentais - B11.01a05",
IF(AND(I1517="Compras governamentais",K1517&lt;&gt;"",L1517="Orçamento de empresa"),"Erro: a fonte de preços informada é incompatível com compras governamentais - B11.01a05",
IF(AND(I1518="Compras governamentais",K1518&lt;&gt;"",L1518="Orçamento de empresa"),"Erro: a fonte de preços informada é incompatível com compras governamentais - B11.01a05",
IF(AND(I1519="Compras governamentais",K1519&lt;&gt;"",L1519="Orçamento de empresa"),"Erro: a fonte de preços informada é incompatível com compras governamentais - B11.01a05",
"***")))))</f>
        <v>***</v>
      </c>
      <c r="Y1515" s="119" t="str">
        <f t="shared" ref="Y1515" si="5404" xml:space="preserve">
IF(AND(I1515="Compras governamentais",K1515&lt;&gt;"",L1515="Mídia especializada"),"Erro: a fonte de preços informada é incompatível com compras governamentais - B12.01a05",
IF(AND(I1516="Compras governamentais",K1516&lt;&gt;"",L1516="Mídia especializada"),"Erro: a fonte de preços informada é incompatível com compras governamentais - B12.01a05",
IF(AND(I1517="Compras governamentais",K1517&lt;&gt;"",L1517="Mídia especializada"),"Erro: a fonte de preços informada é incompatível com compras governamentais - B12.01a05",
IF(AND(I1518="Compras governamentais",K1518&lt;&gt;"",L1518="Mídia especializada"),"Erro: a fonte de preços informada é incompatível com compras governamentais - B12.01a05",
IF(AND(I1519="Compras governamentais",K1519&lt;&gt;"",L1519="Mídia especializada"),"Erro: a fonte de preços informada é incompatível com compras governamentais - B12.01a05",
"***")))))</f>
        <v>***</v>
      </c>
      <c r="Z1515" s="119" t="str">
        <f t="shared" ref="Z1515" si="5405" xml:space="preserve">
IF(AND(I1516&lt;&gt;"",OR(I1515="")),"Erro: há linhas sendo puladas - B13.01a04",
IF(AND(I1517&lt;&gt;"",OR(I1515="",I1516="")),"Erro: há linhas sendo puladas - B13.01a04",
IF(AND(I1518&lt;&gt;"",OR(I1515="",I1516="",I1517="")),"Erro: há linhas sendo puladas - B13.01a04",
IF(AND(I1519&lt;&gt;"",OR(I1515="",I1516="",I1517="",I1518="")),"Erro: há linhas sendo puladas - B13.01a04",
"***"))))</f>
        <v>***</v>
      </c>
      <c r="AA1515" s="119" t="str">
        <f t="shared" ref="AA1515" si="5406" xml:space="preserve">
IF(AND(K1516&lt;&gt;"",OR(K1515="")),"Erro: há linhas sendo puladas - B14.01a05",
IF(AND(K1517&lt;&gt;"",OR(K1515="",K1516="")),"Erro: há linhas sendo puladas - B14.01a05",
IF(AND(K1518&lt;&gt;"",OR(K1515="",K1516="",K1517="")),"Erro: há linhas sendo puladas - B14.01a05",
IF(AND(K1519&lt;&gt;"",OR(K1515="",K1516="",K1517="",K1518="")),"Erro: há linhas sendo puladas - B14.01a05",
"***"))))</f>
        <v>***</v>
      </c>
      <c r="AB1515" s="119" t="str">
        <f t="shared" ref="AB1515" si="5407" xml:space="preserve">
IF(AND(L1516&lt;&gt;"",OR(L1515="")),"Erro: há linhas sendo puladas - B15.01a05",
IF(AND(L1517&lt;&gt;"",OR(L1515="",L1516="")),"Erro: há linhas sendo puladas - B15.01a05",
IF(AND(L1518&lt;&gt;"",OR(L1515="",L1516="",L1517="")),"Erro: há linhas sendo puladas - B15.01a05",
IF(AND(L1519&lt;&gt;"",OR(L1515="",L1516="",L1517="",L1518="")),"Erro: há linhas sendo puladas - B15.01a05",
"***"))))</f>
        <v>***</v>
      </c>
      <c r="AC1515" s="119" t="str">
        <f t="shared" ref="AC1515" si="5408" xml:space="preserve">
IF(AND(M1516&lt;&gt;"",OR(M1515="")),"Erro: há linhas sendo puladas - B16.01a05",
IF(AND(M1517&lt;&gt;"",OR(M1515="",M1516="")),"Erro: há linhas sendo puladas - B16.01a05",
IF(AND(M1518&lt;&gt;"",OR(M1515="",M1516="",M1517="")),"Erro: há linhas sendo puladas - B16.01a05",
IF(AND(M1519&lt;&gt;"",OR(M1515="",M1516="",M1517="",M1518="")),"Erro: há linhas sendo puladas - B16.01a05",
"***"))))</f>
        <v>***</v>
      </c>
      <c r="AD1515" s="131" t="str">
        <f t="shared" ref="AD1515" si="5409" xml:space="preserve">
IF(T1515&lt;&gt;"Preenchimento correto","",
IF(K1515="","",
IF(M1515="Não válido","",
K1515)))</f>
        <v/>
      </c>
    </row>
    <row r="1516" spans="1:30" ht="15" customHeight="1">
      <c r="A1516" s="226"/>
      <c r="B1516" s="216"/>
      <c r="C1516" s="217"/>
      <c r="D1516" s="218"/>
      <c r="E1516" s="219"/>
      <c r="F1516" s="220"/>
      <c r="G1516" s="221"/>
      <c r="H1516" s="35">
        <v>2</v>
      </c>
      <c r="I1516" s="172"/>
      <c r="J1516" s="36" t="str">
        <f xml:space="preserve">
IF(I1516="","",
VLOOKUP(I1516,'BD EMPRES'!$B$8:$C$507,2,FALSE))</f>
        <v/>
      </c>
      <c r="K1516" s="178"/>
      <c r="L1516" s="179"/>
      <c r="M1516" s="179"/>
      <c r="N1516" s="180"/>
      <c r="O1516" s="223"/>
      <c r="P1516" s="228"/>
      <c r="Q1516" s="230"/>
      <c r="R1516" s="232"/>
      <c r="S1516" s="234"/>
      <c r="T1516" s="236"/>
      <c r="U1516" s="23"/>
      <c r="V1516" s="122"/>
      <c r="W1516" s="118"/>
      <c r="X1516" s="118"/>
      <c r="Y1516" s="118"/>
      <c r="Z1516" s="118"/>
      <c r="AA1516" s="118"/>
      <c r="AB1516" s="118"/>
      <c r="AC1516" s="118"/>
      <c r="AD1516" s="132" t="str">
        <f t="shared" ref="AD1516" si="5410" xml:space="preserve">
IF(T1515&lt;&gt;"Preenchimento correto","",
IF(K1516="","",
IF(M1516="Não válido","",
K1516)))</f>
        <v/>
      </c>
    </row>
    <row r="1517" spans="1:30" ht="15" customHeight="1">
      <c r="A1517" s="226"/>
      <c r="B1517" s="216"/>
      <c r="C1517" s="217"/>
      <c r="D1517" s="218"/>
      <c r="E1517" s="219"/>
      <c r="F1517" s="220"/>
      <c r="G1517" s="221"/>
      <c r="H1517" s="35">
        <v>3</v>
      </c>
      <c r="I1517" s="172"/>
      <c r="J1517" s="36" t="str">
        <f xml:space="preserve">
IF(I1517="","",
VLOOKUP(I1517,'BD EMPRES'!$B$8:$C$507,2,FALSE))</f>
        <v/>
      </c>
      <c r="K1517" s="178"/>
      <c r="L1517" s="179"/>
      <c r="M1517" s="179"/>
      <c r="N1517" s="180"/>
      <c r="O1517" s="223"/>
      <c r="P1517" s="228"/>
      <c r="Q1517" s="230"/>
      <c r="R1517" s="232"/>
      <c r="S1517" s="234"/>
      <c r="T1517" s="236"/>
      <c r="U1517" s="23"/>
      <c r="V1517" s="122"/>
      <c r="W1517" s="118"/>
      <c r="X1517" s="118"/>
      <c r="Y1517" s="118"/>
      <c r="Z1517" s="118"/>
      <c r="AA1517" s="118"/>
      <c r="AB1517" s="118"/>
      <c r="AC1517" s="118"/>
      <c r="AD1517" s="132" t="str">
        <f t="shared" ref="AD1517" si="5411" xml:space="preserve">
IF(T1515&lt;&gt;"Preenchimento correto","",
IF(K1517="","",
IF(M1517="Não válido","",
K1517)))</f>
        <v/>
      </c>
    </row>
    <row r="1518" spans="1:30" ht="15" customHeight="1">
      <c r="A1518" s="226"/>
      <c r="B1518" s="216"/>
      <c r="C1518" s="217"/>
      <c r="D1518" s="218"/>
      <c r="E1518" s="219"/>
      <c r="F1518" s="220"/>
      <c r="G1518" s="221"/>
      <c r="H1518" s="35">
        <v>4</v>
      </c>
      <c r="I1518" s="172"/>
      <c r="J1518" s="36" t="str">
        <f xml:space="preserve">
IF(I1518="","",
VLOOKUP(I1518,'BD EMPRES'!$B$8:$C$507,2,FALSE))</f>
        <v/>
      </c>
      <c r="K1518" s="178"/>
      <c r="L1518" s="179"/>
      <c r="M1518" s="179"/>
      <c r="N1518" s="180"/>
      <c r="O1518" s="223"/>
      <c r="P1518" s="228"/>
      <c r="Q1518" s="230"/>
      <c r="R1518" s="232"/>
      <c r="S1518" s="234"/>
      <c r="T1518" s="236"/>
      <c r="U1518" s="23"/>
      <c r="V1518" s="122"/>
      <c r="W1518" s="118"/>
      <c r="X1518" s="118"/>
      <c r="Y1518" s="118"/>
      <c r="Z1518" s="118"/>
      <c r="AA1518" s="118"/>
      <c r="AB1518" s="118"/>
      <c r="AC1518" s="118"/>
      <c r="AD1518" s="132" t="str">
        <f t="shared" ref="AD1518" si="5412" xml:space="preserve">
IF(T1515&lt;&gt;"Preenchimento correto","",
IF(K1518="","",
IF(M1518="Não válido","",
K1518)))</f>
        <v/>
      </c>
    </row>
    <row r="1519" spans="1:30" ht="15" customHeight="1">
      <c r="A1519" s="238"/>
      <c r="B1519" s="216"/>
      <c r="C1519" s="217"/>
      <c r="D1519" s="218"/>
      <c r="E1519" s="219"/>
      <c r="F1519" s="220"/>
      <c r="G1519" s="221"/>
      <c r="H1519" s="49">
        <v>5</v>
      </c>
      <c r="I1519" s="172"/>
      <c r="J1519" s="50" t="str">
        <f xml:space="preserve">
IF(I1519="","",
VLOOKUP(I1519,'BD EMPRES'!$B$8:$C$507,2,FALSE))</f>
        <v/>
      </c>
      <c r="K1519" s="184"/>
      <c r="L1519" s="185"/>
      <c r="M1519" s="181"/>
      <c r="N1519" s="182"/>
      <c r="O1519" s="224"/>
      <c r="P1519" s="229"/>
      <c r="Q1519" s="231"/>
      <c r="R1519" s="233"/>
      <c r="S1519" s="235"/>
      <c r="T1519" s="236"/>
      <c r="U1519" s="23"/>
      <c r="V1519" s="133"/>
      <c r="W1519" s="134"/>
      <c r="X1519" s="134"/>
      <c r="Y1519" s="134"/>
      <c r="Z1519" s="134"/>
      <c r="AA1519" s="134"/>
      <c r="AB1519" s="134"/>
      <c r="AC1519" s="134"/>
      <c r="AD1519" s="135" t="str">
        <f t="shared" ref="AD1519" si="5413" xml:space="preserve">
IF(T1515&gt;"Preenchimento correto","",
IF(K1519="","",
IF(M1519="Não válido","",
K1519)))</f>
        <v/>
      </c>
    </row>
    <row r="1520" spans="1:30" ht="15" customHeight="1">
      <c r="A1520" s="225"/>
      <c r="B1520" s="216" t="str">
        <f>IF(OR('BD ITEM'!$Q314&lt;&gt;"Preenchimento correto"),"",'BD ITEM'!B314)</f>
        <v/>
      </c>
      <c r="C1520" s="217" t="str">
        <f>IF(OR('BD ITEM'!$Q314&lt;&gt;"Preenchimento correto"),"",'BD ITEM'!C314)</f>
        <v/>
      </c>
      <c r="D1520" s="218" t="str">
        <f>IF(OR('BD ITEM'!$Q314&lt;&gt;"Preenchimento correto"),"",'BD ITEM'!D314)</f>
        <v/>
      </c>
      <c r="E1520" s="219" t="str">
        <f>IF(OR('BD ITEM'!$Q314&lt;&gt;"Preenchimento correto"),"",'BD ITEM'!J314)</f>
        <v/>
      </c>
      <c r="F1520" s="220" t="str">
        <f>IF(OR('BD ITEM'!$Q314&lt;&gt;"Preenchimento correto"),"",'BD ITEM'!K314)</f>
        <v/>
      </c>
      <c r="G1520" s="221" t="str">
        <f>IF(OR('BD ITEM'!$Q314&lt;&gt;"Preenchimento correto"),"",'BD ITEM'!L314)</f>
        <v/>
      </c>
      <c r="H1520" s="39">
        <v>1</v>
      </c>
      <c r="I1520" s="173"/>
      <c r="J1520" s="34" t="str">
        <f xml:space="preserve">
IF(I1520="","",
VLOOKUP(I1520,'BD EMPRES'!$B$8:$C$507,2,FALSE))</f>
        <v/>
      </c>
      <c r="K1520" s="175"/>
      <c r="L1520" s="176"/>
      <c r="M1520" s="176"/>
      <c r="N1520" s="177"/>
      <c r="O1520" s="222"/>
      <c r="P1520" s="228" t="str">
        <f t="shared" ref="P1520" si="5414" xml:space="preserve">
IF(AND(K1520="",K1521="",K1522="",K1523="",K1524=""),"",
COUNTIFS(K1520:K1524,"&lt;&gt;""",M1520:M1524,"=Válido"))</f>
        <v/>
      </c>
      <c r="Q1520" s="230" t="str">
        <f t="shared" ref="Q1520" si="5415" xml:space="preserve">
IF(T1520&lt;&gt;"Preenchimento correto","",
IF(P1520=1,0,
IF(P1520=0,"",
IF(P1520="","",
ROUND(_xlfn.STDEV.S(AD1520:AD1524)/AVERAGE(AD1520:AD1524),4)))))</f>
        <v/>
      </c>
      <c r="R1520" s="232" t="str">
        <f t="shared" ref="R1520" si="5416" xml:space="preserve">
IF(T1520&lt;&gt;"Preenchimento correto","",
IF(P1520="","",
IF(P1520=0,"",
IF(O1520="","",
IF(O1520="Menor valor",MIN(AD1520:AD1524),
IF(AND(O1520="Tend. central",Q1520&lt;=0.25),ROUND(AVERAGE(AD1520:AD1524),2),
IF(AND(O1520="Tend. central",Q1520&gt;0.25),ROUND(MEDIAN(AD1520:AD1524),2))))))))</f>
        <v/>
      </c>
      <c r="S1520" s="234" t="str">
        <f t="shared" ref="S1520" si="5417" xml:space="preserve">
IF(T1520&lt;&gt;"Preenchimento correto","",
IF(O1520="","",
IF(P1520="","",
IF(P1520=0,"",
IF(OR(G1520="",R1520=""),"",
G1520*R1520)))))</f>
        <v/>
      </c>
      <c r="T1520" s="236" t="str">
        <f t="shared" ref="T1520" si="5418" xml:space="preserve">
IF(AND(A1520="",B1520="",I1520="",I1521="",I1522="",I1523="",I1524="",K1520="",K1521="",K1522="",K1523="",K1524="",L1520="",L1521="",L1522="",L1523="",L1524="",M1520="",M1521="",M1522="",M1523="",M1524="",O1520=""),"",
IF(A1520="","Preenchimento incompleto: falta informar o ID SEC - B01.01",
IF(AND(A1520&lt;&gt;"",B1520&lt;&gt;"",I1520="",I1521="",I1522="",I1523="",I1524="",K1520="",K1521="",K1522="",K1523="",K1524="",L1520="",L1521="",L1522="",L1523="",L1524="",M1520="",M1521="",M1522="",M1523="",M1524="",O1520=""),"Preenchimento incompleto: item sem nenhuma informação de empresa e preço e fonte de preço e validade do orçamento e modalidade de cálculo - B02.01",
IF(AND(B1520="",OR(I1520&lt;&gt;"",I1521&lt;&gt;"",I1522&lt;&gt;"",I1523&lt;&gt;"",I1524&lt;&gt;"",K1520&lt;&gt;"",K1521&lt;&gt;"",K1522&lt;&gt;"",K1523&lt;&gt;"",K1524&lt;&gt;"",L1520&lt;&gt;"",L1521&lt;&gt;"",L1522&lt;&gt;"",L1523&lt;&gt;"",L1524&lt;&gt;"",M1520&lt;&gt;"",M1521&lt;&gt;"",M1522&lt;&gt;"",M1523&lt;&gt;"",M1524&lt;&gt;"",O1520&lt;&gt;"")),"Erro: há empresa(s) e/ou preço(s) e/ou fonte(s) de preço e/ou validade(s) do orçamento e/ou modalidade de cálculo informados para item inexistente - B03.01",
IF(AND(I1520&lt;&gt;"",OR(K1520="",L1520="",M1520="",O1520="")),"Preenchimento incompleto: empresa sem preço e(ou) fonte de preço e(ou) validade do orçamento e(ou) modalidade de cálculo associados - B04.01",
IF(AND(I1521&lt;&gt;"",OR(K1521="",L1521="",M1521="",O1520="")),"Preenchimento incompleto: empresa sem preço e(ou) fonte de preço e(ou) validade do orçamento e(ou) modalidade de cálculo associados - B04.02",
IF(AND(I1522&lt;&gt;"",OR(K1522="",L1522="",M1522="",O1520="")),"Preenchimento incompleto: empresa sem preço e(ou) fonte de preço e(ou) validade do orçamento e(ou) modalidade de cálculo associados - B04.03",
IF(AND(I1523&lt;&gt;"",OR(K1523="",L1523="",M1523="",O1520="")),"Preenchimento incompleto: empresa sem preço e(ou) fonte de preço e(ou) validade do orçamento e(ou) modalidade de cálculo associados - B04.04",
IF(AND(I1524&lt;&gt;"",OR(K1524="",L1524="",M1524="",O1520="")),"Preenchimento incompleto: empresa sem preço e(ou) fonte de preço e(ou) validade do orçamento e(ou) modalidade de cálculo associados - B04.05",
IF(AND(K1520&lt;&gt;"",OR(I1520="",L1520="",M1520="",O1520="")),"Preenchimento incompleto: preço sem empresa e(ou) fonte do preço associados e(ou) validade do orçamento e(ou) modalidade de cálculo associados - B05.01",
IF(AND(K1521&lt;&gt;"",OR(I1521="",L1521="",M1521="",O1520="")),"Preenchimento incompleto: preço sem empresa e(ou) fonte do preço associados e(ou) validade do orçamento e(ou) modalidade de cálculo associados - B05.02",
IF(AND(K1522&lt;&gt;"",OR(I1522="",L1522="",M1522="",O1520="")),"Preenchimento incompleto: preço sem empresa e(ou) fonte do preço associados e(ou) validade do orçamento e(ou) modalidade de cálculo associados - B05.03",
IF(AND(K1523&lt;&gt;"",OR(I1523="",L1523="",M1523="",O1520="")),"Preenchimento incompleto: preço sem empresa e(ou) fonte do preço associados e(ou) validade do orçamento e(ou) modalidade de cálculo associados - B05.04",
IF(AND(K1524&lt;&gt;"",OR(I1524="",L1524="",M1524="",O1520="")),"Preenchimento incompleto: preço sem empresa e(ou) fonte do preço associados e(ou) validade do orçamento e(ou) modalidade de cálculo associados - B05.05",
IF(AND(L1520&lt;&gt;"",OR(K1520="",I1520="",M1520="",O1520="")),"Preenchimento incompleto: fonte do preço sem empresa e(ou) preço associados e(ou) validade do orçamento e(ou) modalidade de cálculo associados - B06.01",
IF(AND(L1521&lt;&gt;"",OR(K1521="",I1521="",M1521="",O1520="")),"Preenchimento incompleto: fonte do preço sem empresa e(ou) preço associados e(ou) validade do orçamento e(ou) modalidade de cálculo associados - B06.02",
IF(AND(L1522&lt;&gt;"",OR(K1522="",I1522="",M1522="",O1520="")),"Preenchimento incompleto: fonte do preço sem empresa e(ou) preço associados e(ou) validade do orçamento e(ou) modalidade de cálculo associados - B06.03",
IF(AND(L1523&lt;&gt;"",OR(K1523="",I1523="",M1523="",O1520="")),"Preenchimento incompleto: fonte do preço sem empresa e(ou) preço associados e(ou) validade do orçamento e(ou) modalidade de cálculo associados - B06.04",
IF(AND(L1524&lt;&gt;"",OR(K1524="",I1524="",M1524="",O1520="")),"Preenchimento incompleto: fonte do preço sem empresa e(ou) preço associados e(ou) validade do orçamento e(ou) modalidade de cálculo associados - B06.05",
IF(AND(M1520&lt;&gt;"",OR(K1520="",I1520="",L1520="",O1520="")),"Preenchimento incompleto: validade do orçamento sem empresa e(ou) preço associados e(ou) fonte do preço e(ou) modalidade de cálculo associados - B07.01",
IF(AND(M1521&lt;&gt;"",OR(K1521="",I1521="",L1521="",O1520="")),"Preenchimento incompleto: validade do orçamento sem empresa e(ou) preço associados e(ou) fonte do preço e(ou) modalidade de cálculo associados - B07.02",
IF(AND(M1522&lt;&gt;"",OR(K1522="",I1522="",L1522="",O1520="")),"Preenchimento incompleto: validade do orçamento sem empresa e(ou) preço associados e(ou) fonte do preço e(ou) modalidade de cálculo associados - B07.03",
IF(AND(M1523&lt;&gt;"",OR(K1523="",I1523="",L1523="",O1520="")),"Preenchimento incompleto: validade do orçamento sem empresa e(ou) preço associados e(ou) fonte do preço e(ou) modalidade de cálculo associados - B07.04",
IF(AND(M1524&lt;&gt;"",OR(K1524="",I1524="",L1524="",O1520="")),"Preenchimento incompleto: validade do orçamento sem empresa e(ou) preço associados e(ou) fonte do preço e(ou) modalidade de cálculo associados - B07.05",
IF(O1520="","Preenchimento incompleto: modalidade de cálculo não informada - B08.01",
IF(V1520="Erro: há repetição de empresa de mídia especializada para o item sendo precificado - B09.01a05","Erro: há repetição de empresa de mídia especializada para o item sendo precificado - B09.01a05",
IF(W1520="Erro: há repetição de empresa de orçamento de empresa para o item sendo precificado - B10.01a05","Erro: há repetição de empresa de orçamento de empresa para o item sendo precificado - B10.01a05",
IF(X1520="Erro: a fonte de preços informada é incompatível com compras governamentais - B11.01a05","Erro: a fonte de preços informada é incompatível com compras governamentais - B11.01a05",
IF(Y1520="Erro: a fonte de preços informada é incompatível com compras governamentais - B12.01a05","Erro: a fonte de preços informada é incompatível com compras governamentais - B12.01a05",
IF(Z1520="Erro: há linhas sendo puladas - B13.01a04","Erro: há linhas sendo puladas - B13.01a04",
IF(AA1520="Erro: há linhas sendo puladas - B14.01a05","Erro: há linhas sendo puladas - B14.01a05",
IF(AB1520="Erro: há linhas sendo puladas - B15.01a05","Erro: há linhas sendo puladas - B15.01a05",
IF(AC1520="Erro: há linhas sendo puladas - B16.01a05","Erro: há linhas sendo puladas - B16.01a05",
IF(AND(P1520&lt;&gt;"",P1520=0),"Preenchimento incompleto: número de propostas válidas igual a zero - B17.01",
"Preenchimento correto"))))))))))))))))))))))))))))))))))</f>
        <v/>
      </c>
      <c r="U1520" s="23"/>
      <c r="V1520" s="121" t="str">
        <f t="shared" ref="V1520" si="5419" xml:space="preserve">
IF(COUNTIFS(I1520:I1524,I1520,L1520:L1524,"=Mídia especializada")&gt;1,"Erro: há repetição de empresa de mídia especializada para o item sendo precificado - B09.01a05",
IF(COUNTIFS(I1520:I1524,I1521,L1520:L1524,"=Mídia especializada")&gt;1,"Erro: há repetição de empresa de mídia especializada para o item sendo precificado - B09.01a05",
IF(COUNTIFS(I1520:I1524,I1522,L1520:L1524,"=Mídia especializada")&gt;1,"Erro: há repetição de empresa de mídia especializada para o item sendo precificado - B09.01a05",
IF(COUNTIFS(I1520:I1524,I1523,L1520:L1524,"=Mídia especializada")&gt;1,"Erro: há repetição de empresa de mídia especializada para o item sendo precificado - B09.01a05",
IF(COUNTIFS(I1520:I1524,I1524,L1520:L1524,"=Mídia especializada")&gt;1,"Erro: há repetição de empresa de mídia especializada para o item sendo precificado - B09.01a05",
"***")))))</f>
        <v>***</v>
      </c>
      <c r="W1520" s="119" t="str">
        <f t="shared" ref="W1520" si="5420" xml:space="preserve">
IF(COUNTIFS(I1520:I1524,I1520,L1520:L1524,"=Orçamento de empresa")&gt;1,"Erro: há repetição de empresa de orçamento de empresa para o item sendo precificado - B10.01a05",
IF(COUNTIFS(I1520:I1524,I1521,L1520:L1524,"=Orçamento de empresa")&gt;1,"Erro: há repetição de empresa de orçamento de empresa para o item sendo precificado - B10.01a05",
IF(COUNTIFS(I1520:I1524,I1522,L1520:L1524,"=Orçamento de empresa")&gt;1,"Erro: há repetição de empresa de orçamento de empresa para o item sendo precificado - B10.01a05",
IF(COUNTIFS(I1520:I1524,I1523,L1520:L1524,"=Orçamento de empresa")&gt;1,"Erro: há repetição de empresa de orçamento de empresa para o item sendo precificado - B10.01a05",
IF(COUNTIFS(I1520:I1524,I1524,L1520:L1524,"=Orçamento de empresa")&gt;1,"Erro: há repetição de empresa de orçamento de empresa para o item sendo precificado - B10.01a05",
"***")))))</f>
        <v>***</v>
      </c>
      <c r="X1520" s="119" t="str">
        <f t="shared" ref="X1520" si="5421" xml:space="preserve">
IF(AND(I1520="Compras governamentais",K1520&lt;&gt;"",L1520="Orçamento de empresa"),"Erro: a fonte de preços informada é incompatível com compras governamentais - B11.01a05",
IF(AND(I1521="Compras governamentais",K1521&lt;&gt;"",L1521="Orçamento de empresa"),"Erro: a fonte de preços informada é incompatível com compras governamentais - B11.01a05",
IF(AND(I1522="Compras governamentais",K1522&lt;&gt;"",L1522="Orçamento de empresa"),"Erro: a fonte de preços informada é incompatível com compras governamentais - B11.01a05",
IF(AND(I1523="Compras governamentais",K1523&lt;&gt;"",L1523="Orçamento de empresa"),"Erro: a fonte de preços informada é incompatível com compras governamentais - B11.01a05",
IF(AND(I1524="Compras governamentais",K1524&lt;&gt;"",L1524="Orçamento de empresa"),"Erro: a fonte de preços informada é incompatível com compras governamentais - B11.01a05",
"***")))))</f>
        <v>***</v>
      </c>
      <c r="Y1520" s="119" t="str">
        <f t="shared" ref="Y1520" si="5422" xml:space="preserve">
IF(AND(I1520="Compras governamentais",K1520&lt;&gt;"",L1520="Mídia especializada"),"Erro: a fonte de preços informada é incompatível com compras governamentais - B12.01a05",
IF(AND(I1521="Compras governamentais",K1521&lt;&gt;"",L1521="Mídia especializada"),"Erro: a fonte de preços informada é incompatível com compras governamentais - B12.01a05",
IF(AND(I1522="Compras governamentais",K1522&lt;&gt;"",L1522="Mídia especializada"),"Erro: a fonte de preços informada é incompatível com compras governamentais - B12.01a05",
IF(AND(I1523="Compras governamentais",K1523&lt;&gt;"",L1523="Mídia especializada"),"Erro: a fonte de preços informada é incompatível com compras governamentais - B12.01a05",
IF(AND(I1524="Compras governamentais",K1524&lt;&gt;"",L1524="Mídia especializada"),"Erro: a fonte de preços informada é incompatível com compras governamentais - B12.01a05",
"***")))))</f>
        <v>***</v>
      </c>
      <c r="Z1520" s="119" t="str">
        <f t="shared" ref="Z1520" si="5423" xml:space="preserve">
IF(AND(I1521&lt;&gt;"",OR(I1520="")),"Erro: há linhas sendo puladas - B13.01a04",
IF(AND(I1522&lt;&gt;"",OR(I1520="",I1521="")),"Erro: há linhas sendo puladas - B13.01a04",
IF(AND(I1523&lt;&gt;"",OR(I1520="",I1521="",I1522="")),"Erro: há linhas sendo puladas - B13.01a04",
IF(AND(I1524&lt;&gt;"",OR(I1520="",I1521="",I1522="",I1523="")),"Erro: há linhas sendo puladas - B13.01a04",
"***"))))</f>
        <v>***</v>
      </c>
      <c r="AA1520" s="119" t="str">
        <f t="shared" ref="AA1520" si="5424" xml:space="preserve">
IF(AND(K1521&lt;&gt;"",OR(K1520="")),"Erro: há linhas sendo puladas - B14.01a05",
IF(AND(K1522&lt;&gt;"",OR(K1520="",K1521="")),"Erro: há linhas sendo puladas - B14.01a05",
IF(AND(K1523&lt;&gt;"",OR(K1520="",K1521="",K1522="")),"Erro: há linhas sendo puladas - B14.01a05",
IF(AND(K1524&lt;&gt;"",OR(K1520="",K1521="",K1522="",K1523="")),"Erro: há linhas sendo puladas - B14.01a05",
"***"))))</f>
        <v>***</v>
      </c>
      <c r="AB1520" s="119" t="str">
        <f t="shared" ref="AB1520" si="5425" xml:space="preserve">
IF(AND(L1521&lt;&gt;"",OR(L1520="")),"Erro: há linhas sendo puladas - B15.01a05",
IF(AND(L1522&lt;&gt;"",OR(L1520="",L1521="")),"Erro: há linhas sendo puladas - B15.01a05",
IF(AND(L1523&lt;&gt;"",OR(L1520="",L1521="",L1522="")),"Erro: há linhas sendo puladas - B15.01a05",
IF(AND(L1524&lt;&gt;"",OR(L1520="",L1521="",L1522="",L1523="")),"Erro: há linhas sendo puladas - B15.01a05",
"***"))))</f>
        <v>***</v>
      </c>
      <c r="AC1520" s="119" t="str">
        <f t="shared" ref="AC1520" si="5426" xml:space="preserve">
IF(AND(M1521&lt;&gt;"",OR(M1520="")),"Erro: há linhas sendo puladas - B16.01a05",
IF(AND(M1522&lt;&gt;"",OR(M1520="",M1521="")),"Erro: há linhas sendo puladas - B16.01a05",
IF(AND(M1523&lt;&gt;"",OR(M1520="",M1521="",M1522="")),"Erro: há linhas sendo puladas - B16.01a05",
IF(AND(M1524&lt;&gt;"",OR(M1520="",M1521="",M1522="",M1523="")),"Erro: há linhas sendo puladas - B16.01a05",
"***"))))</f>
        <v>***</v>
      </c>
      <c r="AD1520" s="131" t="str">
        <f t="shared" ref="AD1520" si="5427" xml:space="preserve">
IF(T1520&lt;&gt;"Preenchimento correto","",
IF(K1520="","",
IF(M1520="Não válido","",
K1520)))</f>
        <v/>
      </c>
    </row>
    <row r="1521" spans="1:30" ht="15" customHeight="1">
      <c r="A1521" s="226"/>
      <c r="B1521" s="216"/>
      <c r="C1521" s="217"/>
      <c r="D1521" s="218"/>
      <c r="E1521" s="219"/>
      <c r="F1521" s="220"/>
      <c r="G1521" s="221"/>
      <c r="H1521" s="35">
        <v>2</v>
      </c>
      <c r="I1521" s="172"/>
      <c r="J1521" s="36" t="str">
        <f xml:space="preserve">
IF(I1521="","",
VLOOKUP(I1521,'BD EMPRES'!$B$8:$C$507,2,FALSE))</f>
        <v/>
      </c>
      <c r="K1521" s="178"/>
      <c r="L1521" s="179"/>
      <c r="M1521" s="179"/>
      <c r="N1521" s="180"/>
      <c r="O1521" s="223"/>
      <c r="P1521" s="228"/>
      <c r="Q1521" s="230"/>
      <c r="R1521" s="232"/>
      <c r="S1521" s="234"/>
      <c r="T1521" s="236"/>
      <c r="U1521" s="23"/>
      <c r="V1521" s="122"/>
      <c r="W1521" s="118"/>
      <c r="X1521" s="118"/>
      <c r="Y1521" s="118"/>
      <c r="Z1521" s="118"/>
      <c r="AA1521" s="118"/>
      <c r="AB1521" s="118"/>
      <c r="AC1521" s="118"/>
      <c r="AD1521" s="132" t="str">
        <f t="shared" ref="AD1521" si="5428" xml:space="preserve">
IF(T1520&lt;&gt;"Preenchimento correto","",
IF(K1521="","",
IF(M1521="Não válido","",
K1521)))</f>
        <v/>
      </c>
    </row>
    <row r="1522" spans="1:30" ht="15" customHeight="1">
      <c r="A1522" s="226"/>
      <c r="B1522" s="216"/>
      <c r="C1522" s="217"/>
      <c r="D1522" s="218"/>
      <c r="E1522" s="219"/>
      <c r="F1522" s="220"/>
      <c r="G1522" s="221"/>
      <c r="H1522" s="35">
        <v>3</v>
      </c>
      <c r="I1522" s="172"/>
      <c r="J1522" s="36" t="str">
        <f xml:space="preserve">
IF(I1522="","",
VLOOKUP(I1522,'BD EMPRES'!$B$8:$C$507,2,FALSE))</f>
        <v/>
      </c>
      <c r="K1522" s="178"/>
      <c r="L1522" s="179"/>
      <c r="M1522" s="179"/>
      <c r="N1522" s="180"/>
      <c r="O1522" s="223"/>
      <c r="P1522" s="228"/>
      <c r="Q1522" s="230"/>
      <c r="R1522" s="232"/>
      <c r="S1522" s="234"/>
      <c r="T1522" s="236"/>
      <c r="U1522" s="23"/>
      <c r="V1522" s="122"/>
      <c r="W1522" s="118"/>
      <c r="X1522" s="118"/>
      <c r="Y1522" s="118"/>
      <c r="Z1522" s="118"/>
      <c r="AA1522" s="118"/>
      <c r="AB1522" s="118"/>
      <c r="AC1522" s="118"/>
      <c r="AD1522" s="132" t="str">
        <f t="shared" ref="AD1522" si="5429" xml:space="preserve">
IF(T1520&lt;&gt;"Preenchimento correto","",
IF(K1522="","",
IF(M1522="Não válido","",
K1522)))</f>
        <v/>
      </c>
    </row>
    <row r="1523" spans="1:30" ht="15" customHeight="1">
      <c r="A1523" s="226"/>
      <c r="B1523" s="216"/>
      <c r="C1523" s="217"/>
      <c r="D1523" s="218"/>
      <c r="E1523" s="219"/>
      <c r="F1523" s="220"/>
      <c r="G1523" s="221"/>
      <c r="H1523" s="35">
        <v>4</v>
      </c>
      <c r="I1523" s="172"/>
      <c r="J1523" s="36" t="str">
        <f xml:space="preserve">
IF(I1523="","",
VLOOKUP(I1523,'BD EMPRES'!$B$8:$C$507,2,FALSE))</f>
        <v/>
      </c>
      <c r="K1523" s="178"/>
      <c r="L1523" s="179"/>
      <c r="M1523" s="179"/>
      <c r="N1523" s="180"/>
      <c r="O1523" s="223"/>
      <c r="P1523" s="228"/>
      <c r="Q1523" s="230"/>
      <c r="R1523" s="232"/>
      <c r="S1523" s="234"/>
      <c r="T1523" s="236"/>
      <c r="U1523" s="23"/>
      <c r="V1523" s="122"/>
      <c r="W1523" s="118"/>
      <c r="X1523" s="118"/>
      <c r="Y1523" s="118"/>
      <c r="Z1523" s="118"/>
      <c r="AA1523" s="118"/>
      <c r="AB1523" s="118"/>
      <c r="AC1523" s="118"/>
      <c r="AD1523" s="132" t="str">
        <f t="shared" ref="AD1523" si="5430" xml:space="preserve">
IF(T1520&lt;&gt;"Preenchimento correto","",
IF(K1523="","",
IF(M1523="Não válido","",
K1523)))</f>
        <v/>
      </c>
    </row>
    <row r="1524" spans="1:30" ht="15" customHeight="1">
      <c r="A1524" s="227"/>
      <c r="B1524" s="216"/>
      <c r="C1524" s="217"/>
      <c r="D1524" s="218"/>
      <c r="E1524" s="219"/>
      <c r="F1524" s="220"/>
      <c r="G1524" s="221"/>
      <c r="H1524" s="49">
        <v>5</v>
      </c>
      <c r="I1524" s="172"/>
      <c r="J1524" s="50" t="str">
        <f xml:space="preserve">
IF(I1524="","",
VLOOKUP(I1524,'BD EMPRES'!$B$8:$C$507,2,FALSE))</f>
        <v/>
      </c>
      <c r="K1524" s="184"/>
      <c r="L1524" s="185"/>
      <c r="M1524" s="181"/>
      <c r="N1524" s="182"/>
      <c r="O1524" s="224"/>
      <c r="P1524" s="229"/>
      <c r="Q1524" s="231"/>
      <c r="R1524" s="233"/>
      <c r="S1524" s="235"/>
      <c r="T1524" s="236"/>
      <c r="U1524" s="23"/>
      <c r="V1524" s="133"/>
      <c r="W1524" s="134"/>
      <c r="X1524" s="134"/>
      <c r="Y1524" s="134"/>
      <c r="Z1524" s="134"/>
      <c r="AA1524" s="134"/>
      <c r="AB1524" s="134"/>
      <c r="AC1524" s="134"/>
      <c r="AD1524" s="135" t="str">
        <f t="shared" ref="AD1524" si="5431" xml:space="preserve">
IF(T1520&gt;"Preenchimento correto","",
IF(K1524="","",
IF(M1524="Não válido","",
K1524)))</f>
        <v/>
      </c>
    </row>
    <row r="1525" spans="1:30" ht="15" customHeight="1">
      <c r="A1525" s="237"/>
      <c r="B1525" s="216" t="str">
        <f>IF(OR('BD ITEM'!$Q315&lt;&gt;"Preenchimento correto"),"",'BD ITEM'!B315)</f>
        <v/>
      </c>
      <c r="C1525" s="217" t="str">
        <f>IF(OR('BD ITEM'!$Q315&lt;&gt;"Preenchimento correto"),"",'BD ITEM'!C315)</f>
        <v/>
      </c>
      <c r="D1525" s="218" t="str">
        <f>IF(OR('BD ITEM'!$Q315&lt;&gt;"Preenchimento correto"),"",'BD ITEM'!D315)</f>
        <v/>
      </c>
      <c r="E1525" s="219" t="str">
        <f>IF(OR('BD ITEM'!$Q315&lt;&gt;"Preenchimento correto"),"",'BD ITEM'!J315)</f>
        <v/>
      </c>
      <c r="F1525" s="220" t="str">
        <f>IF(OR('BD ITEM'!$Q315&lt;&gt;"Preenchimento correto"),"",'BD ITEM'!K315)</f>
        <v/>
      </c>
      <c r="G1525" s="221" t="str">
        <f>IF(OR('BD ITEM'!$Q315&lt;&gt;"Preenchimento correto"),"",'BD ITEM'!L315)</f>
        <v/>
      </c>
      <c r="H1525" s="39">
        <v>1</v>
      </c>
      <c r="I1525" s="173"/>
      <c r="J1525" s="34" t="str">
        <f xml:space="preserve">
IF(I1525="","",
VLOOKUP(I1525,'BD EMPRES'!$B$8:$C$507,2,FALSE))</f>
        <v/>
      </c>
      <c r="K1525" s="175"/>
      <c r="L1525" s="176"/>
      <c r="M1525" s="176"/>
      <c r="N1525" s="177"/>
      <c r="O1525" s="222"/>
      <c r="P1525" s="228" t="str">
        <f t="shared" ref="P1525" si="5432" xml:space="preserve">
IF(AND(K1525="",K1526="",K1527="",K1528="",K1529=""),"",
COUNTIFS(K1525:K1529,"&lt;&gt;""",M1525:M1529,"=Válido"))</f>
        <v/>
      </c>
      <c r="Q1525" s="230" t="str">
        <f t="shared" ref="Q1525" si="5433" xml:space="preserve">
IF(T1525&lt;&gt;"Preenchimento correto","",
IF(P1525=1,0,
IF(P1525=0,"",
IF(P1525="","",
ROUND(_xlfn.STDEV.S(AD1525:AD1529)/AVERAGE(AD1525:AD1529),4)))))</f>
        <v/>
      </c>
      <c r="R1525" s="232" t="str">
        <f t="shared" ref="R1525" si="5434" xml:space="preserve">
IF(T1525&lt;&gt;"Preenchimento correto","",
IF(P1525="","",
IF(P1525=0,"",
IF(O1525="","",
IF(O1525="Menor valor",MIN(AD1525:AD1529),
IF(AND(O1525="Tend. central",Q1525&lt;=0.25),ROUND(AVERAGE(AD1525:AD1529),2),
IF(AND(O1525="Tend. central",Q1525&gt;0.25),ROUND(MEDIAN(AD1525:AD1529),2))))))))</f>
        <v/>
      </c>
      <c r="S1525" s="234" t="str">
        <f t="shared" ref="S1525" si="5435" xml:space="preserve">
IF(T1525&lt;&gt;"Preenchimento correto","",
IF(O1525="","",
IF(P1525="","",
IF(P1525=0,"",
IF(OR(G1525="",R1525=""),"",
G1525*R1525)))))</f>
        <v/>
      </c>
      <c r="T1525" s="236" t="str">
        <f t="shared" ref="T1525" si="5436" xml:space="preserve">
IF(AND(A1525="",B1525="",I1525="",I1526="",I1527="",I1528="",I1529="",K1525="",K1526="",K1527="",K1528="",K1529="",L1525="",L1526="",L1527="",L1528="",L1529="",M1525="",M1526="",M1527="",M1528="",M1529="",O1525=""),"",
IF(A1525="","Preenchimento incompleto: falta informar o ID SEC - B01.01",
IF(AND(A1525&lt;&gt;"",B1525&lt;&gt;"",I1525="",I1526="",I1527="",I1528="",I1529="",K1525="",K1526="",K1527="",K1528="",K1529="",L1525="",L1526="",L1527="",L1528="",L1529="",M1525="",M1526="",M1527="",M1528="",M1529="",O1525=""),"Preenchimento incompleto: item sem nenhuma informação de empresa e preço e fonte de preço e validade do orçamento e modalidade de cálculo - B02.01",
IF(AND(B1525="",OR(I1525&lt;&gt;"",I1526&lt;&gt;"",I1527&lt;&gt;"",I1528&lt;&gt;"",I1529&lt;&gt;"",K1525&lt;&gt;"",K1526&lt;&gt;"",K1527&lt;&gt;"",K1528&lt;&gt;"",K1529&lt;&gt;"",L1525&lt;&gt;"",L1526&lt;&gt;"",L1527&lt;&gt;"",L1528&lt;&gt;"",L1529&lt;&gt;"",M1525&lt;&gt;"",M1526&lt;&gt;"",M1527&lt;&gt;"",M1528&lt;&gt;"",M1529&lt;&gt;"",O1525&lt;&gt;"")),"Erro: há empresa(s) e/ou preço(s) e/ou fonte(s) de preço e/ou validade(s) do orçamento e/ou modalidade de cálculo informados para item inexistente - B03.01",
IF(AND(I1525&lt;&gt;"",OR(K1525="",L1525="",M1525="",O1525="")),"Preenchimento incompleto: empresa sem preço e(ou) fonte de preço e(ou) validade do orçamento e(ou) modalidade de cálculo associados - B04.01",
IF(AND(I1526&lt;&gt;"",OR(K1526="",L1526="",M1526="",O1525="")),"Preenchimento incompleto: empresa sem preço e(ou) fonte de preço e(ou) validade do orçamento e(ou) modalidade de cálculo associados - B04.02",
IF(AND(I1527&lt;&gt;"",OR(K1527="",L1527="",M1527="",O1525="")),"Preenchimento incompleto: empresa sem preço e(ou) fonte de preço e(ou) validade do orçamento e(ou) modalidade de cálculo associados - B04.03",
IF(AND(I1528&lt;&gt;"",OR(K1528="",L1528="",M1528="",O1525="")),"Preenchimento incompleto: empresa sem preço e(ou) fonte de preço e(ou) validade do orçamento e(ou) modalidade de cálculo associados - B04.04",
IF(AND(I1529&lt;&gt;"",OR(K1529="",L1529="",M1529="",O1525="")),"Preenchimento incompleto: empresa sem preço e(ou) fonte de preço e(ou) validade do orçamento e(ou) modalidade de cálculo associados - B04.05",
IF(AND(K1525&lt;&gt;"",OR(I1525="",L1525="",M1525="",O1525="")),"Preenchimento incompleto: preço sem empresa e(ou) fonte do preço associados e(ou) validade do orçamento e(ou) modalidade de cálculo associados - B05.01",
IF(AND(K1526&lt;&gt;"",OR(I1526="",L1526="",M1526="",O1525="")),"Preenchimento incompleto: preço sem empresa e(ou) fonte do preço associados e(ou) validade do orçamento e(ou) modalidade de cálculo associados - B05.02",
IF(AND(K1527&lt;&gt;"",OR(I1527="",L1527="",M1527="",O1525="")),"Preenchimento incompleto: preço sem empresa e(ou) fonte do preço associados e(ou) validade do orçamento e(ou) modalidade de cálculo associados - B05.03",
IF(AND(K1528&lt;&gt;"",OR(I1528="",L1528="",M1528="",O1525="")),"Preenchimento incompleto: preço sem empresa e(ou) fonte do preço associados e(ou) validade do orçamento e(ou) modalidade de cálculo associados - B05.04",
IF(AND(K1529&lt;&gt;"",OR(I1529="",L1529="",M1529="",O1525="")),"Preenchimento incompleto: preço sem empresa e(ou) fonte do preço associados e(ou) validade do orçamento e(ou) modalidade de cálculo associados - B05.05",
IF(AND(L1525&lt;&gt;"",OR(K1525="",I1525="",M1525="",O1525="")),"Preenchimento incompleto: fonte do preço sem empresa e(ou) preço associados e(ou) validade do orçamento e(ou) modalidade de cálculo associados - B06.01",
IF(AND(L1526&lt;&gt;"",OR(K1526="",I1526="",M1526="",O1525="")),"Preenchimento incompleto: fonte do preço sem empresa e(ou) preço associados e(ou) validade do orçamento e(ou) modalidade de cálculo associados - B06.02",
IF(AND(L1527&lt;&gt;"",OR(K1527="",I1527="",M1527="",O1525="")),"Preenchimento incompleto: fonte do preço sem empresa e(ou) preço associados e(ou) validade do orçamento e(ou) modalidade de cálculo associados - B06.03",
IF(AND(L1528&lt;&gt;"",OR(K1528="",I1528="",M1528="",O1525="")),"Preenchimento incompleto: fonte do preço sem empresa e(ou) preço associados e(ou) validade do orçamento e(ou) modalidade de cálculo associados - B06.04",
IF(AND(L1529&lt;&gt;"",OR(K1529="",I1529="",M1529="",O1525="")),"Preenchimento incompleto: fonte do preço sem empresa e(ou) preço associados e(ou) validade do orçamento e(ou) modalidade de cálculo associados - B06.05",
IF(AND(M1525&lt;&gt;"",OR(K1525="",I1525="",L1525="",O1525="")),"Preenchimento incompleto: validade do orçamento sem empresa e(ou) preço associados e(ou) fonte do preço e(ou) modalidade de cálculo associados - B07.01",
IF(AND(M1526&lt;&gt;"",OR(K1526="",I1526="",L1526="",O1525="")),"Preenchimento incompleto: validade do orçamento sem empresa e(ou) preço associados e(ou) fonte do preço e(ou) modalidade de cálculo associados - B07.02",
IF(AND(M1527&lt;&gt;"",OR(K1527="",I1527="",L1527="",O1525="")),"Preenchimento incompleto: validade do orçamento sem empresa e(ou) preço associados e(ou) fonte do preço e(ou) modalidade de cálculo associados - B07.03",
IF(AND(M1528&lt;&gt;"",OR(K1528="",I1528="",L1528="",O1525="")),"Preenchimento incompleto: validade do orçamento sem empresa e(ou) preço associados e(ou) fonte do preço e(ou) modalidade de cálculo associados - B07.04",
IF(AND(M1529&lt;&gt;"",OR(K1529="",I1529="",L1529="",O1525="")),"Preenchimento incompleto: validade do orçamento sem empresa e(ou) preço associados e(ou) fonte do preço e(ou) modalidade de cálculo associados - B07.05",
IF(O1525="","Preenchimento incompleto: modalidade de cálculo não informada - B08.01",
IF(V1525="Erro: há repetição de empresa de mídia especializada para o item sendo precificado - B09.01a05","Erro: há repetição de empresa de mídia especializada para o item sendo precificado - B09.01a05",
IF(W1525="Erro: há repetição de empresa de orçamento de empresa para o item sendo precificado - B10.01a05","Erro: há repetição de empresa de orçamento de empresa para o item sendo precificado - B10.01a05",
IF(X1525="Erro: a fonte de preços informada é incompatível com compras governamentais - B11.01a05","Erro: a fonte de preços informada é incompatível com compras governamentais - B11.01a05",
IF(Y1525="Erro: a fonte de preços informada é incompatível com compras governamentais - B12.01a05","Erro: a fonte de preços informada é incompatível com compras governamentais - B12.01a05",
IF(Z1525="Erro: há linhas sendo puladas - B13.01a04","Erro: há linhas sendo puladas - B13.01a04",
IF(AA1525="Erro: há linhas sendo puladas - B14.01a05","Erro: há linhas sendo puladas - B14.01a05",
IF(AB1525="Erro: há linhas sendo puladas - B15.01a05","Erro: há linhas sendo puladas - B15.01a05",
IF(AC1525="Erro: há linhas sendo puladas - B16.01a05","Erro: há linhas sendo puladas - B16.01a05",
IF(AND(P1525&lt;&gt;"",P1525=0),"Preenchimento incompleto: número de propostas válidas igual a zero - B17.01",
"Preenchimento correto"))))))))))))))))))))))))))))))))))</f>
        <v/>
      </c>
      <c r="U1525" s="23"/>
      <c r="V1525" s="121" t="str">
        <f t="shared" ref="V1525" si="5437" xml:space="preserve">
IF(COUNTIFS(I1525:I1529,I1525,L1525:L1529,"=Mídia especializada")&gt;1,"Erro: há repetição de empresa de mídia especializada para o item sendo precificado - B09.01a05",
IF(COUNTIFS(I1525:I1529,I1526,L1525:L1529,"=Mídia especializada")&gt;1,"Erro: há repetição de empresa de mídia especializada para o item sendo precificado - B09.01a05",
IF(COUNTIFS(I1525:I1529,I1527,L1525:L1529,"=Mídia especializada")&gt;1,"Erro: há repetição de empresa de mídia especializada para o item sendo precificado - B09.01a05",
IF(COUNTIFS(I1525:I1529,I1528,L1525:L1529,"=Mídia especializada")&gt;1,"Erro: há repetição de empresa de mídia especializada para o item sendo precificado - B09.01a05",
IF(COUNTIFS(I1525:I1529,I1529,L1525:L1529,"=Mídia especializada")&gt;1,"Erro: há repetição de empresa de mídia especializada para o item sendo precificado - B09.01a05",
"***")))))</f>
        <v>***</v>
      </c>
      <c r="W1525" s="119" t="str">
        <f t="shared" ref="W1525" si="5438" xml:space="preserve">
IF(COUNTIFS(I1525:I1529,I1525,L1525:L1529,"=Orçamento de empresa")&gt;1,"Erro: há repetição de empresa de orçamento de empresa para o item sendo precificado - B10.01a05",
IF(COUNTIFS(I1525:I1529,I1526,L1525:L1529,"=Orçamento de empresa")&gt;1,"Erro: há repetição de empresa de orçamento de empresa para o item sendo precificado - B10.01a05",
IF(COUNTIFS(I1525:I1529,I1527,L1525:L1529,"=Orçamento de empresa")&gt;1,"Erro: há repetição de empresa de orçamento de empresa para o item sendo precificado - B10.01a05",
IF(COUNTIFS(I1525:I1529,I1528,L1525:L1529,"=Orçamento de empresa")&gt;1,"Erro: há repetição de empresa de orçamento de empresa para o item sendo precificado - B10.01a05",
IF(COUNTIFS(I1525:I1529,I1529,L1525:L1529,"=Orçamento de empresa")&gt;1,"Erro: há repetição de empresa de orçamento de empresa para o item sendo precificado - B10.01a05",
"***")))))</f>
        <v>***</v>
      </c>
      <c r="X1525" s="119" t="str">
        <f t="shared" ref="X1525" si="5439" xml:space="preserve">
IF(AND(I1525="Compras governamentais",K1525&lt;&gt;"",L1525="Orçamento de empresa"),"Erro: a fonte de preços informada é incompatível com compras governamentais - B11.01a05",
IF(AND(I1526="Compras governamentais",K1526&lt;&gt;"",L1526="Orçamento de empresa"),"Erro: a fonte de preços informada é incompatível com compras governamentais - B11.01a05",
IF(AND(I1527="Compras governamentais",K1527&lt;&gt;"",L1527="Orçamento de empresa"),"Erro: a fonte de preços informada é incompatível com compras governamentais - B11.01a05",
IF(AND(I1528="Compras governamentais",K1528&lt;&gt;"",L1528="Orçamento de empresa"),"Erro: a fonte de preços informada é incompatível com compras governamentais - B11.01a05",
IF(AND(I1529="Compras governamentais",K1529&lt;&gt;"",L1529="Orçamento de empresa"),"Erro: a fonte de preços informada é incompatível com compras governamentais - B11.01a05",
"***")))))</f>
        <v>***</v>
      </c>
      <c r="Y1525" s="119" t="str">
        <f t="shared" ref="Y1525" si="5440" xml:space="preserve">
IF(AND(I1525="Compras governamentais",K1525&lt;&gt;"",L1525="Mídia especializada"),"Erro: a fonte de preços informada é incompatível com compras governamentais - B12.01a05",
IF(AND(I1526="Compras governamentais",K1526&lt;&gt;"",L1526="Mídia especializada"),"Erro: a fonte de preços informada é incompatível com compras governamentais - B12.01a05",
IF(AND(I1527="Compras governamentais",K1527&lt;&gt;"",L1527="Mídia especializada"),"Erro: a fonte de preços informada é incompatível com compras governamentais - B12.01a05",
IF(AND(I1528="Compras governamentais",K1528&lt;&gt;"",L1528="Mídia especializada"),"Erro: a fonte de preços informada é incompatível com compras governamentais - B12.01a05",
IF(AND(I1529="Compras governamentais",K1529&lt;&gt;"",L1529="Mídia especializada"),"Erro: a fonte de preços informada é incompatível com compras governamentais - B12.01a05",
"***")))))</f>
        <v>***</v>
      </c>
      <c r="Z1525" s="119" t="str">
        <f t="shared" ref="Z1525" si="5441" xml:space="preserve">
IF(AND(I1526&lt;&gt;"",OR(I1525="")),"Erro: há linhas sendo puladas - B13.01a04",
IF(AND(I1527&lt;&gt;"",OR(I1525="",I1526="")),"Erro: há linhas sendo puladas - B13.01a04",
IF(AND(I1528&lt;&gt;"",OR(I1525="",I1526="",I1527="")),"Erro: há linhas sendo puladas - B13.01a04",
IF(AND(I1529&lt;&gt;"",OR(I1525="",I1526="",I1527="",I1528="")),"Erro: há linhas sendo puladas - B13.01a04",
"***"))))</f>
        <v>***</v>
      </c>
      <c r="AA1525" s="119" t="str">
        <f t="shared" ref="AA1525" si="5442" xml:space="preserve">
IF(AND(K1526&lt;&gt;"",OR(K1525="")),"Erro: há linhas sendo puladas - B14.01a05",
IF(AND(K1527&lt;&gt;"",OR(K1525="",K1526="")),"Erro: há linhas sendo puladas - B14.01a05",
IF(AND(K1528&lt;&gt;"",OR(K1525="",K1526="",K1527="")),"Erro: há linhas sendo puladas - B14.01a05",
IF(AND(K1529&lt;&gt;"",OR(K1525="",K1526="",K1527="",K1528="")),"Erro: há linhas sendo puladas - B14.01a05",
"***"))))</f>
        <v>***</v>
      </c>
      <c r="AB1525" s="119" t="str">
        <f t="shared" ref="AB1525" si="5443" xml:space="preserve">
IF(AND(L1526&lt;&gt;"",OR(L1525="")),"Erro: há linhas sendo puladas - B15.01a05",
IF(AND(L1527&lt;&gt;"",OR(L1525="",L1526="")),"Erro: há linhas sendo puladas - B15.01a05",
IF(AND(L1528&lt;&gt;"",OR(L1525="",L1526="",L1527="")),"Erro: há linhas sendo puladas - B15.01a05",
IF(AND(L1529&lt;&gt;"",OR(L1525="",L1526="",L1527="",L1528="")),"Erro: há linhas sendo puladas - B15.01a05",
"***"))))</f>
        <v>***</v>
      </c>
      <c r="AC1525" s="119" t="str">
        <f t="shared" ref="AC1525" si="5444" xml:space="preserve">
IF(AND(M1526&lt;&gt;"",OR(M1525="")),"Erro: há linhas sendo puladas - B16.01a05",
IF(AND(M1527&lt;&gt;"",OR(M1525="",M1526="")),"Erro: há linhas sendo puladas - B16.01a05",
IF(AND(M1528&lt;&gt;"",OR(M1525="",M1526="",M1527="")),"Erro: há linhas sendo puladas - B16.01a05",
IF(AND(M1529&lt;&gt;"",OR(M1525="",M1526="",M1527="",M1528="")),"Erro: há linhas sendo puladas - B16.01a05",
"***"))))</f>
        <v>***</v>
      </c>
      <c r="AD1525" s="131" t="str">
        <f t="shared" ref="AD1525" si="5445" xml:space="preserve">
IF(T1525&lt;&gt;"Preenchimento correto","",
IF(K1525="","",
IF(M1525="Não válido","",
K1525)))</f>
        <v/>
      </c>
    </row>
    <row r="1526" spans="1:30" ht="15" customHeight="1">
      <c r="A1526" s="226"/>
      <c r="B1526" s="216"/>
      <c r="C1526" s="217"/>
      <c r="D1526" s="218"/>
      <c r="E1526" s="219"/>
      <c r="F1526" s="220"/>
      <c r="G1526" s="221"/>
      <c r="H1526" s="35">
        <v>2</v>
      </c>
      <c r="I1526" s="172"/>
      <c r="J1526" s="36" t="str">
        <f xml:space="preserve">
IF(I1526="","",
VLOOKUP(I1526,'BD EMPRES'!$B$8:$C$507,2,FALSE))</f>
        <v/>
      </c>
      <c r="K1526" s="178"/>
      <c r="L1526" s="179"/>
      <c r="M1526" s="179"/>
      <c r="N1526" s="180"/>
      <c r="O1526" s="223"/>
      <c r="P1526" s="228"/>
      <c r="Q1526" s="230"/>
      <c r="R1526" s="232"/>
      <c r="S1526" s="234"/>
      <c r="T1526" s="236"/>
      <c r="U1526" s="23"/>
      <c r="V1526" s="122"/>
      <c r="W1526" s="118"/>
      <c r="X1526" s="118"/>
      <c r="Y1526" s="118"/>
      <c r="Z1526" s="118"/>
      <c r="AA1526" s="118"/>
      <c r="AB1526" s="118"/>
      <c r="AC1526" s="118"/>
      <c r="AD1526" s="132" t="str">
        <f t="shared" ref="AD1526" si="5446" xml:space="preserve">
IF(T1525&lt;&gt;"Preenchimento correto","",
IF(K1526="","",
IF(M1526="Não válido","",
K1526)))</f>
        <v/>
      </c>
    </row>
    <row r="1527" spans="1:30" ht="15" customHeight="1">
      <c r="A1527" s="226"/>
      <c r="B1527" s="216"/>
      <c r="C1527" s="217"/>
      <c r="D1527" s="218"/>
      <c r="E1527" s="219"/>
      <c r="F1527" s="220"/>
      <c r="G1527" s="221"/>
      <c r="H1527" s="35">
        <v>3</v>
      </c>
      <c r="I1527" s="172"/>
      <c r="J1527" s="36" t="str">
        <f xml:space="preserve">
IF(I1527="","",
VLOOKUP(I1527,'BD EMPRES'!$B$8:$C$507,2,FALSE))</f>
        <v/>
      </c>
      <c r="K1527" s="178"/>
      <c r="L1527" s="179"/>
      <c r="M1527" s="179"/>
      <c r="N1527" s="180"/>
      <c r="O1527" s="223"/>
      <c r="P1527" s="228"/>
      <c r="Q1527" s="230"/>
      <c r="R1527" s="232"/>
      <c r="S1527" s="234"/>
      <c r="T1527" s="236"/>
      <c r="U1527" s="23"/>
      <c r="V1527" s="122"/>
      <c r="W1527" s="118"/>
      <c r="X1527" s="118"/>
      <c r="Y1527" s="118"/>
      <c r="Z1527" s="118"/>
      <c r="AA1527" s="118"/>
      <c r="AB1527" s="118"/>
      <c r="AC1527" s="118"/>
      <c r="AD1527" s="132" t="str">
        <f t="shared" ref="AD1527" si="5447" xml:space="preserve">
IF(T1525&lt;&gt;"Preenchimento correto","",
IF(K1527="","",
IF(M1527="Não válido","",
K1527)))</f>
        <v/>
      </c>
    </row>
    <row r="1528" spans="1:30" ht="15" customHeight="1">
      <c r="A1528" s="226"/>
      <c r="B1528" s="216"/>
      <c r="C1528" s="217"/>
      <c r="D1528" s="218"/>
      <c r="E1528" s="219"/>
      <c r="F1528" s="220"/>
      <c r="G1528" s="221"/>
      <c r="H1528" s="35">
        <v>4</v>
      </c>
      <c r="I1528" s="172"/>
      <c r="J1528" s="36" t="str">
        <f xml:space="preserve">
IF(I1528="","",
VLOOKUP(I1528,'BD EMPRES'!$B$8:$C$507,2,FALSE))</f>
        <v/>
      </c>
      <c r="K1528" s="178"/>
      <c r="L1528" s="179"/>
      <c r="M1528" s="179"/>
      <c r="N1528" s="180"/>
      <c r="O1528" s="223"/>
      <c r="P1528" s="228"/>
      <c r="Q1528" s="230"/>
      <c r="R1528" s="232"/>
      <c r="S1528" s="234"/>
      <c r="T1528" s="236"/>
      <c r="U1528" s="23"/>
      <c r="V1528" s="122"/>
      <c r="W1528" s="118"/>
      <c r="X1528" s="118"/>
      <c r="Y1528" s="118"/>
      <c r="Z1528" s="118"/>
      <c r="AA1528" s="118"/>
      <c r="AB1528" s="118"/>
      <c r="AC1528" s="118"/>
      <c r="AD1528" s="132" t="str">
        <f t="shared" ref="AD1528" si="5448" xml:space="preserve">
IF(T1525&lt;&gt;"Preenchimento correto","",
IF(K1528="","",
IF(M1528="Não válido","",
K1528)))</f>
        <v/>
      </c>
    </row>
    <row r="1529" spans="1:30" ht="15" customHeight="1">
      <c r="A1529" s="227"/>
      <c r="B1529" s="216"/>
      <c r="C1529" s="217"/>
      <c r="D1529" s="218"/>
      <c r="E1529" s="219"/>
      <c r="F1529" s="220"/>
      <c r="G1529" s="221"/>
      <c r="H1529" s="49">
        <v>5</v>
      </c>
      <c r="I1529" s="172"/>
      <c r="J1529" s="50" t="str">
        <f xml:space="preserve">
IF(I1529="","",
VLOOKUP(I1529,'BD EMPRES'!$B$8:$C$507,2,FALSE))</f>
        <v/>
      </c>
      <c r="K1529" s="184"/>
      <c r="L1529" s="185"/>
      <c r="M1529" s="181"/>
      <c r="N1529" s="182"/>
      <c r="O1529" s="224"/>
      <c r="P1529" s="229"/>
      <c r="Q1529" s="231"/>
      <c r="R1529" s="233"/>
      <c r="S1529" s="235"/>
      <c r="T1529" s="236"/>
      <c r="U1529" s="23"/>
      <c r="V1529" s="133"/>
      <c r="W1529" s="134"/>
      <c r="X1529" s="134"/>
      <c r="Y1529" s="134"/>
      <c r="Z1529" s="134"/>
      <c r="AA1529" s="134"/>
      <c r="AB1529" s="134"/>
      <c r="AC1529" s="134"/>
      <c r="AD1529" s="135" t="str">
        <f t="shared" ref="AD1529" si="5449" xml:space="preserve">
IF(T1525&gt;"Preenchimento correto","",
IF(K1529="","",
IF(M1529="Não válido","",
K1529)))</f>
        <v/>
      </c>
    </row>
    <row r="1530" spans="1:30" ht="15" customHeight="1">
      <c r="A1530" s="237"/>
      <c r="B1530" s="216" t="str">
        <f>IF(OR('BD ITEM'!$Q316&lt;&gt;"Preenchimento correto"),"",'BD ITEM'!B316)</f>
        <v/>
      </c>
      <c r="C1530" s="217" t="str">
        <f>IF(OR('BD ITEM'!$Q316&lt;&gt;"Preenchimento correto"),"",'BD ITEM'!C316)</f>
        <v/>
      </c>
      <c r="D1530" s="218" t="str">
        <f>IF(OR('BD ITEM'!$Q316&lt;&gt;"Preenchimento correto"),"",'BD ITEM'!D316)</f>
        <v/>
      </c>
      <c r="E1530" s="219" t="str">
        <f>IF(OR('BD ITEM'!$Q316&lt;&gt;"Preenchimento correto"),"",'BD ITEM'!J316)</f>
        <v/>
      </c>
      <c r="F1530" s="220" t="str">
        <f>IF(OR('BD ITEM'!$Q316&lt;&gt;"Preenchimento correto"),"",'BD ITEM'!K316)</f>
        <v/>
      </c>
      <c r="G1530" s="221" t="str">
        <f>IF(OR('BD ITEM'!$Q316&lt;&gt;"Preenchimento correto"),"",'BD ITEM'!L316)</f>
        <v/>
      </c>
      <c r="H1530" s="39">
        <v>1</v>
      </c>
      <c r="I1530" s="173"/>
      <c r="J1530" s="34" t="str">
        <f xml:space="preserve">
IF(I1530="","",
VLOOKUP(I1530,'BD EMPRES'!$B$8:$C$507,2,FALSE))</f>
        <v/>
      </c>
      <c r="K1530" s="175"/>
      <c r="L1530" s="176"/>
      <c r="M1530" s="176"/>
      <c r="N1530" s="177"/>
      <c r="O1530" s="222"/>
      <c r="P1530" s="228" t="str">
        <f t="shared" ref="P1530" si="5450" xml:space="preserve">
IF(AND(K1530="",K1531="",K1532="",K1533="",K1534=""),"",
COUNTIFS(K1530:K1534,"&lt;&gt;""",M1530:M1534,"=Válido"))</f>
        <v/>
      </c>
      <c r="Q1530" s="230" t="str">
        <f t="shared" ref="Q1530" si="5451" xml:space="preserve">
IF(T1530&lt;&gt;"Preenchimento correto","",
IF(P1530=1,0,
IF(P1530=0,"",
IF(P1530="","",
ROUND(_xlfn.STDEV.S(AD1530:AD1534)/AVERAGE(AD1530:AD1534),4)))))</f>
        <v/>
      </c>
      <c r="R1530" s="232" t="str">
        <f t="shared" ref="R1530" si="5452" xml:space="preserve">
IF(T1530&lt;&gt;"Preenchimento correto","",
IF(P1530="","",
IF(P1530=0,"",
IF(O1530="","",
IF(O1530="Menor valor",MIN(AD1530:AD1534),
IF(AND(O1530="Tend. central",Q1530&lt;=0.25),ROUND(AVERAGE(AD1530:AD1534),2),
IF(AND(O1530="Tend. central",Q1530&gt;0.25),ROUND(MEDIAN(AD1530:AD1534),2))))))))</f>
        <v/>
      </c>
      <c r="S1530" s="234" t="str">
        <f t="shared" ref="S1530" si="5453" xml:space="preserve">
IF(T1530&lt;&gt;"Preenchimento correto","",
IF(O1530="","",
IF(P1530="","",
IF(P1530=0,"",
IF(OR(G1530="",R1530=""),"",
G1530*R1530)))))</f>
        <v/>
      </c>
      <c r="T1530" s="236" t="str">
        <f t="shared" ref="T1530" si="5454" xml:space="preserve">
IF(AND(A1530="",B1530="",I1530="",I1531="",I1532="",I1533="",I1534="",K1530="",K1531="",K1532="",K1533="",K1534="",L1530="",L1531="",L1532="",L1533="",L1534="",M1530="",M1531="",M1532="",M1533="",M1534="",O1530=""),"",
IF(A1530="","Preenchimento incompleto: falta informar o ID SEC - B01.01",
IF(AND(A1530&lt;&gt;"",B1530&lt;&gt;"",I1530="",I1531="",I1532="",I1533="",I1534="",K1530="",K1531="",K1532="",K1533="",K1534="",L1530="",L1531="",L1532="",L1533="",L1534="",M1530="",M1531="",M1532="",M1533="",M1534="",O1530=""),"Preenchimento incompleto: item sem nenhuma informação de empresa e preço e fonte de preço e validade do orçamento e modalidade de cálculo - B02.01",
IF(AND(B1530="",OR(I1530&lt;&gt;"",I1531&lt;&gt;"",I1532&lt;&gt;"",I1533&lt;&gt;"",I1534&lt;&gt;"",K1530&lt;&gt;"",K1531&lt;&gt;"",K1532&lt;&gt;"",K1533&lt;&gt;"",K1534&lt;&gt;"",L1530&lt;&gt;"",L1531&lt;&gt;"",L1532&lt;&gt;"",L1533&lt;&gt;"",L1534&lt;&gt;"",M1530&lt;&gt;"",M1531&lt;&gt;"",M1532&lt;&gt;"",M1533&lt;&gt;"",M1534&lt;&gt;"",O1530&lt;&gt;"")),"Erro: há empresa(s) e/ou preço(s) e/ou fonte(s) de preço e/ou validade(s) do orçamento e/ou modalidade de cálculo informados para item inexistente - B03.01",
IF(AND(I1530&lt;&gt;"",OR(K1530="",L1530="",M1530="",O1530="")),"Preenchimento incompleto: empresa sem preço e(ou) fonte de preço e(ou) validade do orçamento e(ou) modalidade de cálculo associados - B04.01",
IF(AND(I1531&lt;&gt;"",OR(K1531="",L1531="",M1531="",O1530="")),"Preenchimento incompleto: empresa sem preço e(ou) fonte de preço e(ou) validade do orçamento e(ou) modalidade de cálculo associados - B04.02",
IF(AND(I1532&lt;&gt;"",OR(K1532="",L1532="",M1532="",O1530="")),"Preenchimento incompleto: empresa sem preço e(ou) fonte de preço e(ou) validade do orçamento e(ou) modalidade de cálculo associados - B04.03",
IF(AND(I1533&lt;&gt;"",OR(K1533="",L1533="",M1533="",O1530="")),"Preenchimento incompleto: empresa sem preço e(ou) fonte de preço e(ou) validade do orçamento e(ou) modalidade de cálculo associados - B04.04",
IF(AND(I1534&lt;&gt;"",OR(K1534="",L1534="",M1534="",O1530="")),"Preenchimento incompleto: empresa sem preço e(ou) fonte de preço e(ou) validade do orçamento e(ou) modalidade de cálculo associados - B04.05",
IF(AND(K1530&lt;&gt;"",OR(I1530="",L1530="",M1530="",O1530="")),"Preenchimento incompleto: preço sem empresa e(ou) fonte do preço associados e(ou) validade do orçamento e(ou) modalidade de cálculo associados - B05.01",
IF(AND(K1531&lt;&gt;"",OR(I1531="",L1531="",M1531="",O1530="")),"Preenchimento incompleto: preço sem empresa e(ou) fonte do preço associados e(ou) validade do orçamento e(ou) modalidade de cálculo associados - B05.02",
IF(AND(K1532&lt;&gt;"",OR(I1532="",L1532="",M1532="",O1530="")),"Preenchimento incompleto: preço sem empresa e(ou) fonte do preço associados e(ou) validade do orçamento e(ou) modalidade de cálculo associados - B05.03",
IF(AND(K1533&lt;&gt;"",OR(I1533="",L1533="",M1533="",O1530="")),"Preenchimento incompleto: preço sem empresa e(ou) fonte do preço associados e(ou) validade do orçamento e(ou) modalidade de cálculo associados - B05.04",
IF(AND(K1534&lt;&gt;"",OR(I1534="",L1534="",M1534="",O1530="")),"Preenchimento incompleto: preço sem empresa e(ou) fonte do preço associados e(ou) validade do orçamento e(ou) modalidade de cálculo associados - B05.05",
IF(AND(L1530&lt;&gt;"",OR(K1530="",I1530="",M1530="",O1530="")),"Preenchimento incompleto: fonte do preço sem empresa e(ou) preço associados e(ou) validade do orçamento e(ou) modalidade de cálculo associados - B06.01",
IF(AND(L1531&lt;&gt;"",OR(K1531="",I1531="",M1531="",O1530="")),"Preenchimento incompleto: fonte do preço sem empresa e(ou) preço associados e(ou) validade do orçamento e(ou) modalidade de cálculo associados - B06.02",
IF(AND(L1532&lt;&gt;"",OR(K1532="",I1532="",M1532="",O1530="")),"Preenchimento incompleto: fonte do preço sem empresa e(ou) preço associados e(ou) validade do orçamento e(ou) modalidade de cálculo associados - B06.03",
IF(AND(L1533&lt;&gt;"",OR(K1533="",I1533="",M1533="",O1530="")),"Preenchimento incompleto: fonte do preço sem empresa e(ou) preço associados e(ou) validade do orçamento e(ou) modalidade de cálculo associados - B06.04",
IF(AND(L1534&lt;&gt;"",OR(K1534="",I1534="",M1534="",O1530="")),"Preenchimento incompleto: fonte do preço sem empresa e(ou) preço associados e(ou) validade do orçamento e(ou) modalidade de cálculo associados - B06.05",
IF(AND(M1530&lt;&gt;"",OR(K1530="",I1530="",L1530="",O1530="")),"Preenchimento incompleto: validade do orçamento sem empresa e(ou) preço associados e(ou) fonte do preço e(ou) modalidade de cálculo associados - B07.01",
IF(AND(M1531&lt;&gt;"",OR(K1531="",I1531="",L1531="",O1530="")),"Preenchimento incompleto: validade do orçamento sem empresa e(ou) preço associados e(ou) fonte do preço e(ou) modalidade de cálculo associados - B07.02",
IF(AND(M1532&lt;&gt;"",OR(K1532="",I1532="",L1532="",O1530="")),"Preenchimento incompleto: validade do orçamento sem empresa e(ou) preço associados e(ou) fonte do preço e(ou) modalidade de cálculo associados - B07.03",
IF(AND(M1533&lt;&gt;"",OR(K1533="",I1533="",L1533="",O1530="")),"Preenchimento incompleto: validade do orçamento sem empresa e(ou) preço associados e(ou) fonte do preço e(ou) modalidade de cálculo associados - B07.04",
IF(AND(M1534&lt;&gt;"",OR(K1534="",I1534="",L1534="",O1530="")),"Preenchimento incompleto: validade do orçamento sem empresa e(ou) preço associados e(ou) fonte do preço e(ou) modalidade de cálculo associados - B07.05",
IF(O1530="","Preenchimento incompleto: modalidade de cálculo não informada - B08.01",
IF(V1530="Erro: há repetição de empresa de mídia especializada para o item sendo precificado - B09.01a05","Erro: há repetição de empresa de mídia especializada para o item sendo precificado - B09.01a05",
IF(W1530="Erro: há repetição de empresa de orçamento de empresa para o item sendo precificado - B10.01a05","Erro: há repetição de empresa de orçamento de empresa para o item sendo precificado - B10.01a05",
IF(X1530="Erro: a fonte de preços informada é incompatível com compras governamentais - B11.01a05","Erro: a fonte de preços informada é incompatível com compras governamentais - B11.01a05",
IF(Y1530="Erro: a fonte de preços informada é incompatível com compras governamentais - B12.01a05","Erro: a fonte de preços informada é incompatível com compras governamentais - B12.01a05",
IF(Z1530="Erro: há linhas sendo puladas - B13.01a04","Erro: há linhas sendo puladas - B13.01a04",
IF(AA1530="Erro: há linhas sendo puladas - B14.01a05","Erro: há linhas sendo puladas - B14.01a05",
IF(AB1530="Erro: há linhas sendo puladas - B15.01a05","Erro: há linhas sendo puladas - B15.01a05",
IF(AC1530="Erro: há linhas sendo puladas - B16.01a05","Erro: há linhas sendo puladas - B16.01a05",
IF(AND(P1530&lt;&gt;"",P1530=0),"Preenchimento incompleto: número de propostas válidas igual a zero - B17.01",
"Preenchimento correto"))))))))))))))))))))))))))))))))))</f>
        <v/>
      </c>
      <c r="U1530" s="23"/>
      <c r="V1530" s="121" t="str">
        <f t="shared" ref="V1530" si="5455" xml:space="preserve">
IF(COUNTIFS(I1530:I1534,I1530,L1530:L1534,"=Mídia especializada")&gt;1,"Erro: há repetição de empresa de mídia especializada para o item sendo precificado - B09.01a05",
IF(COUNTIFS(I1530:I1534,I1531,L1530:L1534,"=Mídia especializada")&gt;1,"Erro: há repetição de empresa de mídia especializada para o item sendo precificado - B09.01a05",
IF(COUNTIFS(I1530:I1534,I1532,L1530:L1534,"=Mídia especializada")&gt;1,"Erro: há repetição de empresa de mídia especializada para o item sendo precificado - B09.01a05",
IF(COUNTIFS(I1530:I1534,I1533,L1530:L1534,"=Mídia especializada")&gt;1,"Erro: há repetição de empresa de mídia especializada para o item sendo precificado - B09.01a05",
IF(COUNTIFS(I1530:I1534,I1534,L1530:L1534,"=Mídia especializada")&gt;1,"Erro: há repetição de empresa de mídia especializada para o item sendo precificado - B09.01a05",
"***")))))</f>
        <v>***</v>
      </c>
      <c r="W1530" s="119" t="str">
        <f t="shared" ref="W1530" si="5456" xml:space="preserve">
IF(COUNTIFS(I1530:I1534,I1530,L1530:L1534,"=Orçamento de empresa")&gt;1,"Erro: há repetição de empresa de orçamento de empresa para o item sendo precificado - B10.01a05",
IF(COUNTIFS(I1530:I1534,I1531,L1530:L1534,"=Orçamento de empresa")&gt;1,"Erro: há repetição de empresa de orçamento de empresa para o item sendo precificado - B10.01a05",
IF(COUNTIFS(I1530:I1534,I1532,L1530:L1534,"=Orçamento de empresa")&gt;1,"Erro: há repetição de empresa de orçamento de empresa para o item sendo precificado - B10.01a05",
IF(COUNTIFS(I1530:I1534,I1533,L1530:L1534,"=Orçamento de empresa")&gt;1,"Erro: há repetição de empresa de orçamento de empresa para o item sendo precificado - B10.01a05",
IF(COUNTIFS(I1530:I1534,I1534,L1530:L1534,"=Orçamento de empresa")&gt;1,"Erro: há repetição de empresa de orçamento de empresa para o item sendo precificado - B10.01a05",
"***")))))</f>
        <v>***</v>
      </c>
      <c r="X1530" s="119" t="str">
        <f t="shared" ref="X1530" si="5457" xml:space="preserve">
IF(AND(I1530="Compras governamentais",K1530&lt;&gt;"",L1530="Orçamento de empresa"),"Erro: a fonte de preços informada é incompatível com compras governamentais - B11.01a05",
IF(AND(I1531="Compras governamentais",K1531&lt;&gt;"",L1531="Orçamento de empresa"),"Erro: a fonte de preços informada é incompatível com compras governamentais - B11.01a05",
IF(AND(I1532="Compras governamentais",K1532&lt;&gt;"",L1532="Orçamento de empresa"),"Erro: a fonte de preços informada é incompatível com compras governamentais - B11.01a05",
IF(AND(I1533="Compras governamentais",K1533&lt;&gt;"",L1533="Orçamento de empresa"),"Erro: a fonte de preços informada é incompatível com compras governamentais - B11.01a05",
IF(AND(I1534="Compras governamentais",K1534&lt;&gt;"",L1534="Orçamento de empresa"),"Erro: a fonte de preços informada é incompatível com compras governamentais - B11.01a05",
"***")))))</f>
        <v>***</v>
      </c>
      <c r="Y1530" s="119" t="str">
        <f t="shared" ref="Y1530" si="5458" xml:space="preserve">
IF(AND(I1530="Compras governamentais",K1530&lt;&gt;"",L1530="Mídia especializada"),"Erro: a fonte de preços informada é incompatível com compras governamentais - B12.01a05",
IF(AND(I1531="Compras governamentais",K1531&lt;&gt;"",L1531="Mídia especializada"),"Erro: a fonte de preços informada é incompatível com compras governamentais - B12.01a05",
IF(AND(I1532="Compras governamentais",K1532&lt;&gt;"",L1532="Mídia especializada"),"Erro: a fonte de preços informada é incompatível com compras governamentais - B12.01a05",
IF(AND(I1533="Compras governamentais",K1533&lt;&gt;"",L1533="Mídia especializada"),"Erro: a fonte de preços informada é incompatível com compras governamentais - B12.01a05",
IF(AND(I1534="Compras governamentais",K1534&lt;&gt;"",L1534="Mídia especializada"),"Erro: a fonte de preços informada é incompatível com compras governamentais - B12.01a05",
"***")))))</f>
        <v>***</v>
      </c>
      <c r="Z1530" s="119" t="str">
        <f t="shared" ref="Z1530" si="5459" xml:space="preserve">
IF(AND(I1531&lt;&gt;"",OR(I1530="")),"Erro: há linhas sendo puladas - B13.01a04",
IF(AND(I1532&lt;&gt;"",OR(I1530="",I1531="")),"Erro: há linhas sendo puladas - B13.01a04",
IF(AND(I1533&lt;&gt;"",OR(I1530="",I1531="",I1532="")),"Erro: há linhas sendo puladas - B13.01a04",
IF(AND(I1534&lt;&gt;"",OR(I1530="",I1531="",I1532="",I1533="")),"Erro: há linhas sendo puladas - B13.01a04",
"***"))))</f>
        <v>***</v>
      </c>
      <c r="AA1530" s="119" t="str">
        <f t="shared" ref="AA1530" si="5460" xml:space="preserve">
IF(AND(K1531&lt;&gt;"",OR(K1530="")),"Erro: há linhas sendo puladas - B14.01a05",
IF(AND(K1532&lt;&gt;"",OR(K1530="",K1531="")),"Erro: há linhas sendo puladas - B14.01a05",
IF(AND(K1533&lt;&gt;"",OR(K1530="",K1531="",K1532="")),"Erro: há linhas sendo puladas - B14.01a05",
IF(AND(K1534&lt;&gt;"",OR(K1530="",K1531="",K1532="",K1533="")),"Erro: há linhas sendo puladas - B14.01a05",
"***"))))</f>
        <v>***</v>
      </c>
      <c r="AB1530" s="119" t="str">
        <f t="shared" ref="AB1530" si="5461" xml:space="preserve">
IF(AND(L1531&lt;&gt;"",OR(L1530="")),"Erro: há linhas sendo puladas - B15.01a05",
IF(AND(L1532&lt;&gt;"",OR(L1530="",L1531="")),"Erro: há linhas sendo puladas - B15.01a05",
IF(AND(L1533&lt;&gt;"",OR(L1530="",L1531="",L1532="")),"Erro: há linhas sendo puladas - B15.01a05",
IF(AND(L1534&lt;&gt;"",OR(L1530="",L1531="",L1532="",L1533="")),"Erro: há linhas sendo puladas - B15.01a05",
"***"))))</f>
        <v>***</v>
      </c>
      <c r="AC1530" s="119" t="str">
        <f t="shared" ref="AC1530" si="5462" xml:space="preserve">
IF(AND(M1531&lt;&gt;"",OR(M1530="")),"Erro: há linhas sendo puladas - B16.01a05",
IF(AND(M1532&lt;&gt;"",OR(M1530="",M1531="")),"Erro: há linhas sendo puladas - B16.01a05",
IF(AND(M1533&lt;&gt;"",OR(M1530="",M1531="",M1532="")),"Erro: há linhas sendo puladas - B16.01a05",
IF(AND(M1534&lt;&gt;"",OR(M1530="",M1531="",M1532="",M1533="")),"Erro: há linhas sendo puladas - B16.01a05",
"***"))))</f>
        <v>***</v>
      </c>
      <c r="AD1530" s="131" t="str">
        <f t="shared" ref="AD1530" si="5463" xml:space="preserve">
IF(T1530&lt;&gt;"Preenchimento correto","",
IF(K1530="","",
IF(M1530="Não válido","",
K1530)))</f>
        <v/>
      </c>
    </row>
    <row r="1531" spans="1:30" ht="15" customHeight="1">
      <c r="A1531" s="226"/>
      <c r="B1531" s="216"/>
      <c r="C1531" s="217"/>
      <c r="D1531" s="218"/>
      <c r="E1531" s="219"/>
      <c r="F1531" s="220"/>
      <c r="G1531" s="221"/>
      <c r="H1531" s="35">
        <v>2</v>
      </c>
      <c r="I1531" s="172"/>
      <c r="J1531" s="36" t="str">
        <f xml:space="preserve">
IF(I1531="","",
VLOOKUP(I1531,'BD EMPRES'!$B$8:$C$507,2,FALSE))</f>
        <v/>
      </c>
      <c r="K1531" s="178"/>
      <c r="L1531" s="179"/>
      <c r="M1531" s="179"/>
      <c r="N1531" s="180"/>
      <c r="O1531" s="223"/>
      <c r="P1531" s="228"/>
      <c r="Q1531" s="230"/>
      <c r="R1531" s="232"/>
      <c r="S1531" s="234"/>
      <c r="T1531" s="236"/>
      <c r="U1531" s="23"/>
      <c r="V1531" s="122"/>
      <c r="W1531" s="118"/>
      <c r="X1531" s="118"/>
      <c r="Y1531" s="118"/>
      <c r="Z1531" s="118"/>
      <c r="AA1531" s="118"/>
      <c r="AB1531" s="118"/>
      <c r="AC1531" s="118"/>
      <c r="AD1531" s="132" t="str">
        <f t="shared" ref="AD1531" si="5464" xml:space="preserve">
IF(T1530&lt;&gt;"Preenchimento correto","",
IF(K1531="","",
IF(M1531="Não válido","",
K1531)))</f>
        <v/>
      </c>
    </row>
    <row r="1532" spans="1:30" ht="15" customHeight="1">
      <c r="A1532" s="226"/>
      <c r="B1532" s="216"/>
      <c r="C1532" s="217"/>
      <c r="D1532" s="218"/>
      <c r="E1532" s="219"/>
      <c r="F1532" s="220"/>
      <c r="G1532" s="221"/>
      <c r="H1532" s="35">
        <v>3</v>
      </c>
      <c r="I1532" s="172"/>
      <c r="J1532" s="36" t="str">
        <f xml:space="preserve">
IF(I1532="","",
VLOOKUP(I1532,'BD EMPRES'!$B$8:$C$507,2,FALSE))</f>
        <v/>
      </c>
      <c r="K1532" s="178"/>
      <c r="L1532" s="179"/>
      <c r="M1532" s="179"/>
      <c r="N1532" s="180"/>
      <c r="O1532" s="223"/>
      <c r="P1532" s="228"/>
      <c r="Q1532" s="230"/>
      <c r="R1532" s="232"/>
      <c r="S1532" s="234"/>
      <c r="T1532" s="236"/>
      <c r="U1532" s="23"/>
      <c r="V1532" s="122"/>
      <c r="W1532" s="118"/>
      <c r="X1532" s="118"/>
      <c r="Y1532" s="118"/>
      <c r="Z1532" s="118"/>
      <c r="AA1532" s="118"/>
      <c r="AB1532" s="118"/>
      <c r="AC1532" s="118"/>
      <c r="AD1532" s="132" t="str">
        <f t="shared" ref="AD1532" si="5465" xml:space="preserve">
IF(T1530&lt;&gt;"Preenchimento correto","",
IF(K1532="","",
IF(M1532="Não válido","",
K1532)))</f>
        <v/>
      </c>
    </row>
    <row r="1533" spans="1:30" ht="15" customHeight="1">
      <c r="A1533" s="226"/>
      <c r="B1533" s="216"/>
      <c r="C1533" s="217"/>
      <c r="D1533" s="218"/>
      <c r="E1533" s="219"/>
      <c r="F1533" s="220"/>
      <c r="G1533" s="221"/>
      <c r="H1533" s="35">
        <v>4</v>
      </c>
      <c r="I1533" s="172"/>
      <c r="J1533" s="36" t="str">
        <f xml:space="preserve">
IF(I1533="","",
VLOOKUP(I1533,'BD EMPRES'!$B$8:$C$507,2,FALSE))</f>
        <v/>
      </c>
      <c r="K1533" s="178"/>
      <c r="L1533" s="179"/>
      <c r="M1533" s="179"/>
      <c r="N1533" s="180"/>
      <c r="O1533" s="223"/>
      <c r="P1533" s="228"/>
      <c r="Q1533" s="230"/>
      <c r="R1533" s="232"/>
      <c r="S1533" s="234"/>
      <c r="T1533" s="236"/>
      <c r="U1533" s="23"/>
      <c r="V1533" s="122"/>
      <c r="W1533" s="118"/>
      <c r="X1533" s="118"/>
      <c r="Y1533" s="118"/>
      <c r="Z1533" s="118"/>
      <c r="AA1533" s="118"/>
      <c r="AB1533" s="118"/>
      <c r="AC1533" s="118"/>
      <c r="AD1533" s="132" t="str">
        <f t="shared" ref="AD1533" si="5466" xml:space="preserve">
IF(T1530&lt;&gt;"Preenchimento correto","",
IF(K1533="","",
IF(M1533="Não válido","",
K1533)))</f>
        <v/>
      </c>
    </row>
    <row r="1534" spans="1:30" ht="15" customHeight="1">
      <c r="A1534" s="238"/>
      <c r="B1534" s="216"/>
      <c r="C1534" s="217"/>
      <c r="D1534" s="218"/>
      <c r="E1534" s="219"/>
      <c r="F1534" s="220"/>
      <c r="G1534" s="221"/>
      <c r="H1534" s="49">
        <v>5</v>
      </c>
      <c r="I1534" s="172"/>
      <c r="J1534" s="50" t="str">
        <f xml:space="preserve">
IF(I1534="","",
VLOOKUP(I1534,'BD EMPRES'!$B$8:$C$507,2,FALSE))</f>
        <v/>
      </c>
      <c r="K1534" s="184"/>
      <c r="L1534" s="185"/>
      <c r="M1534" s="181"/>
      <c r="N1534" s="182"/>
      <c r="O1534" s="224"/>
      <c r="P1534" s="229"/>
      <c r="Q1534" s="231"/>
      <c r="R1534" s="233"/>
      <c r="S1534" s="235"/>
      <c r="T1534" s="236"/>
      <c r="U1534" s="23"/>
      <c r="V1534" s="133"/>
      <c r="W1534" s="134"/>
      <c r="X1534" s="134"/>
      <c r="Y1534" s="134"/>
      <c r="Z1534" s="134"/>
      <c r="AA1534" s="134"/>
      <c r="AB1534" s="134"/>
      <c r="AC1534" s="134"/>
      <c r="AD1534" s="135" t="str">
        <f t="shared" ref="AD1534" si="5467" xml:space="preserve">
IF(T1530&gt;"Preenchimento correto","",
IF(K1534="","",
IF(M1534="Não válido","",
K1534)))</f>
        <v/>
      </c>
    </row>
    <row r="1535" spans="1:30" ht="15" customHeight="1">
      <c r="A1535" s="225"/>
      <c r="B1535" s="216" t="str">
        <f>IF(OR('BD ITEM'!$Q317&lt;&gt;"Preenchimento correto"),"",'BD ITEM'!B317)</f>
        <v/>
      </c>
      <c r="C1535" s="217" t="str">
        <f>IF(OR('BD ITEM'!$Q317&lt;&gt;"Preenchimento correto"),"",'BD ITEM'!C317)</f>
        <v/>
      </c>
      <c r="D1535" s="218" t="str">
        <f>IF(OR('BD ITEM'!$Q317&lt;&gt;"Preenchimento correto"),"",'BD ITEM'!D317)</f>
        <v/>
      </c>
      <c r="E1535" s="219" t="str">
        <f>IF(OR('BD ITEM'!$Q317&lt;&gt;"Preenchimento correto"),"",'BD ITEM'!J317)</f>
        <v/>
      </c>
      <c r="F1535" s="220" t="str">
        <f>IF(OR('BD ITEM'!$Q317&lt;&gt;"Preenchimento correto"),"",'BD ITEM'!K317)</f>
        <v/>
      </c>
      <c r="G1535" s="221" t="str">
        <f>IF(OR('BD ITEM'!$Q317&lt;&gt;"Preenchimento correto"),"",'BD ITEM'!L317)</f>
        <v/>
      </c>
      <c r="H1535" s="39">
        <v>1</v>
      </c>
      <c r="I1535" s="173"/>
      <c r="J1535" s="34" t="str">
        <f xml:space="preserve">
IF(I1535="","",
VLOOKUP(I1535,'BD EMPRES'!$B$8:$C$507,2,FALSE))</f>
        <v/>
      </c>
      <c r="K1535" s="175"/>
      <c r="L1535" s="176"/>
      <c r="M1535" s="176"/>
      <c r="N1535" s="177"/>
      <c r="O1535" s="222"/>
      <c r="P1535" s="228" t="str">
        <f t="shared" ref="P1535" si="5468" xml:space="preserve">
IF(AND(K1535="",K1536="",K1537="",K1538="",K1539=""),"",
COUNTIFS(K1535:K1539,"&lt;&gt;""",M1535:M1539,"=Válido"))</f>
        <v/>
      </c>
      <c r="Q1535" s="230" t="str">
        <f t="shared" ref="Q1535" si="5469" xml:space="preserve">
IF(T1535&lt;&gt;"Preenchimento correto","",
IF(P1535=1,0,
IF(P1535=0,"",
IF(P1535="","",
ROUND(_xlfn.STDEV.S(AD1535:AD1539)/AVERAGE(AD1535:AD1539),4)))))</f>
        <v/>
      </c>
      <c r="R1535" s="232" t="str">
        <f t="shared" ref="R1535" si="5470" xml:space="preserve">
IF(T1535&lt;&gt;"Preenchimento correto","",
IF(P1535="","",
IF(P1535=0,"",
IF(O1535="","",
IF(O1535="Menor valor",MIN(AD1535:AD1539),
IF(AND(O1535="Tend. central",Q1535&lt;=0.25),ROUND(AVERAGE(AD1535:AD1539),2),
IF(AND(O1535="Tend. central",Q1535&gt;0.25),ROUND(MEDIAN(AD1535:AD1539),2))))))))</f>
        <v/>
      </c>
      <c r="S1535" s="234" t="str">
        <f t="shared" ref="S1535" si="5471" xml:space="preserve">
IF(T1535&lt;&gt;"Preenchimento correto","",
IF(O1535="","",
IF(P1535="","",
IF(P1535=0,"",
IF(OR(G1535="",R1535=""),"",
G1535*R1535)))))</f>
        <v/>
      </c>
      <c r="T1535" s="236" t="str">
        <f t="shared" ref="T1535" si="5472" xml:space="preserve">
IF(AND(A1535="",B1535="",I1535="",I1536="",I1537="",I1538="",I1539="",K1535="",K1536="",K1537="",K1538="",K1539="",L1535="",L1536="",L1537="",L1538="",L1539="",M1535="",M1536="",M1537="",M1538="",M1539="",O1535=""),"",
IF(A1535="","Preenchimento incompleto: falta informar o ID SEC - B01.01",
IF(AND(A1535&lt;&gt;"",B1535&lt;&gt;"",I1535="",I1536="",I1537="",I1538="",I1539="",K1535="",K1536="",K1537="",K1538="",K1539="",L1535="",L1536="",L1537="",L1538="",L1539="",M1535="",M1536="",M1537="",M1538="",M1539="",O1535=""),"Preenchimento incompleto: item sem nenhuma informação de empresa e preço e fonte de preço e validade do orçamento e modalidade de cálculo - B02.01",
IF(AND(B1535="",OR(I1535&lt;&gt;"",I1536&lt;&gt;"",I1537&lt;&gt;"",I1538&lt;&gt;"",I1539&lt;&gt;"",K1535&lt;&gt;"",K1536&lt;&gt;"",K1537&lt;&gt;"",K1538&lt;&gt;"",K1539&lt;&gt;"",L1535&lt;&gt;"",L1536&lt;&gt;"",L1537&lt;&gt;"",L1538&lt;&gt;"",L1539&lt;&gt;"",M1535&lt;&gt;"",M1536&lt;&gt;"",M1537&lt;&gt;"",M1538&lt;&gt;"",M1539&lt;&gt;"",O1535&lt;&gt;"")),"Erro: há empresa(s) e/ou preço(s) e/ou fonte(s) de preço e/ou validade(s) do orçamento e/ou modalidade de cálculo informados para item inexistente - B03.01",
IF(AND(I1535&lt;&gt;"",OR(K1535="",L1535="",M1535="",O1535="")),"Preenchimento incompleto: empresa sem preço e(ou) fonte de preço e(ou) validade do orçamento e(ou) modalidade de cálculo associados - B04.01",
IF(AND(I1536&lt;&gt;"",OR(K1536="",L1536="",M1536="",O1535="")),"Preenchimento incompleto: empresa sem preço e(ou) fonte de preço e(ou) validade do orçamento e(ou) modalidade de cálculo associados - B04.02",
IF(AND(I1537&lt;&gt;"",OR(K1537="",L1537="",M1537="",O1535="")),"Preenchimento incompleto: empresa sem preço e(ou) fonte de preço e(ou) validade do orçamento e(ou) modalidade de cálculo associados - B04.03",
IF(AND(I1538&lt;&gt;"",OR(K1538="",L1538="",M1538="",O1535="")),"Preenchimento incompleto: empresa sem preço e(ou) fonte de preço e(ou) validade do orçamento e(ou) modalidade de cálculo associados - B04.04",
IF(AND(I1539&lt;&gt;"",OR(K1539="",L1539="",M1539="",O1535="")),"Preenchimento incompleto: empresa sem preço e(ou) fonte de preço e(ou) validade do orçamento e(ou) modalidade de cálculo associados - B04.05",
IF(AND(K1535&lt;&gt;"",OR(I1535="",L1535="",M1535="",O1535="")),"Preenchimento incompleto: preço sem empresa e(ou) fonte do preço associados e(ou) validade do orçamento e(ou) modalidade de cálculo associados - B05.01",
IF(AND(K1536&lt;&gt;"",OR(I1536="",L1536="",M1536="",O1535="")),"Preenchimento incompleto: preço sem empresa e(ou) fonte do preço associados e(ou) validade do orçamento e(ou) modalidade de cálculo associados - B05.02",
IF(AND(K1537&lt;&gt;"",OR(I1537="",L1537="",M1537="",O1535="")),"Preenchimento incompleto: preço sem empresa e(ou) fonte do preço associados e(ou) validade do orçamento e(ou) modalidade de cálculo associados - B05.03",
IF(AND(K1538&lt;&gt;"",OR(I1538="",L1538="",M1538="",O1535="")),"Preenchimento incompleto: preço sem empresa e(ou) fonte do preço associados e(ou) validade do orçamento e(ou) modalidade de cálculo associados - B05.04",
IF(AND(K1539&lt;&gt;"",OR(I1539="",L1539="",M1539="",O1535="")),"Preenchimento incompleto: preço sem empresa e(ou) fonte do preço associados e(ou) validade do orçamento e(ou) modalidade de cálculo associados - B05.05",
IF(AND(L1535&lt;&gt;"",OR(K1535="",I1535="",M1535="",O1535="")),"Preenchimento incompleto: fonte do preço sem empresa e(ou) preço associados e(ou) validade do orçamento e(ou) modalidade de cálculo associados - B06.01",
IF(AND(L1536&lt;&gt;"",OR(K1536="",I1536="",M1536="",O1535="")),"Preenchimento incompleto: fonte do preço sem empresa e(ou) preço associados e(ou) validade do orçamento e(ou) modalidade de cálculo associados - B06.02",
IF(AND(L1537&lt;&gt;"",OR(K1537="",I1537="",M1537="",O1535="")),"Preenchimento incompleto: fonte do preço sem empresa e(ou) preço associados e(ou) validade do orçamento e(ou) modalidade de cálculo associados - B06.03",
IF(AND(L1538&lt;&gt;"",OR(K1538="",I1538="",M1538="",O1535="")),"Preenchimento incompleto: fonte do preço sem empresa e(ou) preço associados e(ou) validade do orçamento e(ou) modalidade de cálculo associados - B06.04",
IF(AND(L1539&lt;&gt;"",OR(K1539="",I1539="",M1539="",O1535="")),"Preenchimento incompleto: fonte do preço sem empresa e(ou) preço associados e(ou) validade do orçamento e(ou) modalidade de cálculo associados - B06.05",
IF(AND(M1535&lt;&gt;"",OR(K1535="",I1535="",L1535="",O1535="")),"Preenchimento incompleto: validade do orçamento sem empresa e(ou) preço associados e(ou) fonte do preço e(ou) modalidade de cálculo associados - B07.01",
IF(AND(M1536&lt;&gt;"",OR(K1536="",I1536="",L1536="",O1535="")),"Preenchimento incompleto: validade do orçamento sem empresa e(ou) preço associados e(ou) fonte do preço e(ou) modalidade de cálculo associados - B07.02",
IF(AND(M1537&lt;&gt;"",OR(K1537="",I1537="",L1537="",O1535="")),"Preenchimento incompleto: validade do orçamento sem empresa e(ou) preço associados e(ou) fonte do preço e(ou) modalidade de cálculo associados - B07.03",
IF(AND(M1538&lt;&gt;"",OR(K1538="",I1538="",L1538="",O1535="")),"Preenchimento incompleto: validade do orçamento sem empresa e(ou) preço associados e(ou) fonte do preço e(ou) modalidade de cálculo associados - B07.04",
IF(AND(M1539&lt;&gt;"",OR(K1539="",I1539="",L1539="",O1535="")),"Preenchimento incompleto: validade do orçamento sem empresa e(ou) preço associados e(ou) fonte do preço e(ou) modalidade de cálculo associados - B07.05",
IF(O1535="","Preenchimento incompleto: modalidade de cálculo não informada - B08.01",
IF(V1535="Erro: há repetição de empresa de mídia especializada para o item sendo precificado - B09.01a05","Erro: há repetição de empresa de mídia especializada para o item sendo precificado - B09.01a05",
IF(W1535="Erro: há repetição de empresa de orçamento de empresa para o item sendo precificado - B10.01a05","Erro: há repetição de empresa de orçamento de empresa para o item sendo precificado - B10.01a05",
IF(X1535="Erro: a fonte de preços informada é incompatível com compras governamentais - B11.01a05","Erro: a fonte de preços informada é incompatível com compras governamentais - B11.01a05",
IF(Y1535="Erro: a fonte de preços informada é incompatível com compras governamentais - B12.01a05","Erro: a fonte de preços informada é incompatível com compras governamentais - B12.01a05",
IF(Z1535="Erro: há linhas sendo puladas - B13.01a04","Erro: há linhas sendo puladas - B13.01a04",
IF(AA1535="Erro: há linhas sendo puladas - B14.01a05","Erro: há linhas sendo puladas - B14.01a05",
IF(AB1535="Erro: há linhas sendo puladas - B15.01a05","Erro: há linhas sendo puladas - B15.01a05",
IF(AC1535="Erro: há linhas sendo puladas - B16.01a05","Erro: há linhas sendo puladas - B16.01a05",
IF(AND(P1535&lt;&gt;"",P1535=0),"Preenchimento incompleto: número de propostas válidas igual a zero - B17.01",
"Preenchimento correto"))))))))))))))))))))))))))))))))))</f>
        <v/>
      </c>
      <c r="U1535" s="23"/>
      <c r="V1535" s="121" t="str">
        <f t="shared" ref="V1535" si="5473" xml:space="preserve">
IF(COUNTIFS(I1535:I1539,I1535,L1535:L1539,"=Mídia especializada")&gt;1,"Erro: há repetição de empresa de mídia especializada para o item sendo precificado - B09.01a05",
IF(COUNTIFS(I1535:I1539,I1536,L1535:L1539,"=Mídia especializada")&gt;1,"Erro: há repetição de empresa de mídia especializada para o item sendo precificado - B09.01a05",
IF(COUNTIFS(I1535:I1539,I1537,L1535:L1539,"=Mídia especializada")&gt;1,"Erro: há repetição de empresa de mídia especializada para o item sendo precificado - B09.01a05",
IF(COUNTIFS(I1535:I1539,I1538,L1535:L1539,"=Mídia especializada")&gt;1,"Erro: há repetição de empresa de mídia especializada para o item sendo precificado - B09.01a05",
IF(COUNTIFS(I1535:I1539,I1539,L1535:L1539,"=Mídia especializada")&gt;1,"Erro: há repetição de empresa de mídia especializada para o item sendo precificado - B09.01a05",
"***")))))</f>
        <v>***</v>
      </c>
      <c r="W1535" s="119" t="str">
        <f t="shared" ref="W1535" si="5474" xml:space="preserve">
IF(COUNTIFS(I1535:I1539,I1535,L1535:L1539,"=Orçamento de empresa")&gt;1,"Erro: há repetição de empresa de orçamento de empresa para o item sendo precificado - B10.01a05",
IF(COUNTIFS(I1535:I1539,I1536,L1535:L1539,"=Orçamento de empresa")&gt;1,"Erro: há repetição de empresa de orçamento de empresa para o item sendo precificado - B10.01a05",
IF(COUNTIFS(I1535:I1539,I1537,L1535:L1539,"=Orçamento de empresa")&gt;1,"Erro: há repetição de empresa de orçamento de empresa para o item sendo precificado - B10.01a05",
IF(COUNTIFS(I1535:I1539,I1538,L1535:L1539,"=Orçamento de empresa")&gt;1,"Erro: há repetição de empresa de orçamento de empresa para o item sendo precificado - B10.01a05",
IF(COUNTIFS(I1535:I1539,I1539,L1535:L1539,"=Orçamento de empresa")&gt;1,"Erro: há repetição de empresa de orçamento de empresa para o item sendo precificado - B10.01a05",
"***")))))</f>
        <v>***</v>
      </c>
      <c r="X1535" s="119" t="str">
        <f t="shared" ref="X1535" si="5475" xml:space="preserve">
IF(AND(I1535="Compras governamentais",K1535&lt;&gt;"",L1535="Orçamento de empresa"),"Erro: a fonte de preços informada é incompatível com compras governamentais - B11.01a05",
IF(AND(I1536="Compras governamentais",K1536&lt;&gt;"",L1536="Orçamento de empresa"),"Erro: a fonte de preços informada é incompatível com compras governamentais - B11.01a05",
IF(AND(I1537="Compras governamentais",K1537&lt;&gt;"",L1537="Orçamento de empresa"),"Erro: a fonte de preços informada é incompatível com compras governamentais - B11.01a05",
IF(AND(I1538="Compras governamentais",K1538&lt;&gt;"",L1538="Orçamento de empresa"),"Erro: a fonte de preços informada é incompatível com compras governamentais - B11.01a05",
IF(AND(I1539="Compras governamentais",K1539&lt;&gt;"",L1539="Orçamento de empresa"),"Erro: a fonte de preços informada é incompatível com compras governamentais - B11.01a05",
"***")))))</f>
        <v>***</v>
      </c>
      <c r="Y1535" s="119" t="str">
        <f t="shared" ref="Y1535" si="5476" xml:space="preserve">
IF(AND(I1535="Compras governamentais",K1535&lt;&gt;"",L1535="Mídia especializada"),"Erro: a fonte de preços informada é incompatível com compras governamentais - B12.01a05",
IF(AND(I1536="Compras governamentais",K1536&lt;&gt;"",L1536="Mídia especializada"),"Erro: a fonte de preços informada é incompatível com compras governamentais - B12.01a05",
IF(AND(I1537="Compras governamentais",K1537&lt;&gt;"",L1537="Mídia especializada"),"Erro: a fonte de preços informada é incompatível com compras governamentais - B12.01a05",
IF(AND(I1538="Compras governamentais",K1538&lt;&gt;"",L1538="Mídia especializada"),"Erro: a fonte de preços informada é incompatível com compras governamentais - B12.01a05",
IF(AND(I1539="Compras governamentais",K1539&lt;&gt;"",L1539="Mídia especializada"),"Erro: a fonte de preços informada é incompatível com compras governamentais - B12.01a05",
"***")))))</f>
        <v>***</v>
      </c>
      <c r="Z1535" s="119" t="str">
        <f t="shared" ref="Z1535" si="5477" xml:space="preserve">
IF(AND(I1536&lt;&gt;"",OR(I1535="")),"Erro: há linhas sendo puladas - B13.01a04",
IF(AND(I1537&lt;&gt;"",OR(I1535="",I1536="")),"Erro: há linhas sendo puladas - B13.01a04",
IF(AND(I1538&lt;&gt;"",OR(I1535="",I1536="",I1537="")),"Erro: há linhas sendo puladas - B13.01a04",
IF(AND(I1539&lt;&gt;"",OR(I1535="",I1536="",I1537="",I1538="")),"Erro: há linhas sendo puladas - B13.01a04",
"***"))))</f>
        <v>***</v>
      </c>
      <c r="AA1535" s="119" t="str">
        <f t="shared" ref="AA1535" si="5478" xml:space="preserve">
IF(AND(K1536&lt;&gt;"",OR(K1535="")),"Erro: há linhas sendo puladas - B14.01a05",
IF(AND(K1537&lt;&gt;"",OR(K1535="",K1536="")),"Erro: há linhas sendo puladas - B14.01a05",
IF(AND(K1538&lt;&gt;"",OR(K1535="",K1536="",K1537="")),"Erro: há linhas sendo puladas - B14.01a05",
IF(AND(K1539&lt;&gt;"",OR(K1535="",K1536="",K1537="",K1538="")),"Erro: há linhas sendo puladas - B14.01a05",
"***"))))</f>
        <v>***</v>
      </c>
      <c r="AB1535" s="119" t="str">
        <f t="shared" ref="AB1535" si="5479" xml:space="preserve">
IF(AND(L1536&lt;&gt;"",OR(L1535="")),"Erro: há linhas sendo puladas - B15.01a05",
IF(AND(L1537&lt;&gt;"",OR(L1535="",L1536="")),"Erro: há linhas sendo puladas - B15.01a05",
IF(AND(L1538&lt;&gt;"",OR(L1535="",L1536="",L1537="")),"Erro: há linhas sendo puladas - B15.01a05",
IF(AND(L1539&lt;&gt;"",OR(L1535="",L1536="",L1537="",L1538="")),"Erro: há linhas sendo puladas - B15.01a05",
"***"))))</f>
        <v>***</v>
      </c>
      <c r="AC1535" s="119" t="str">
        <f t="shared" ref="AC1535" si="5480" xml:space="preserve">
IF(AND(M1536&lt;&gt;"",OR(M1535="")),"Erro: há linhas sendo puladas - B16.01a05",
IF(AND(M1537&lt;&gt;"",OR(M1535="",M1536="")),"Erro: há linhas sendo puladas - B16.01a05",
IF(AND(M1538&lt;&gt;"",OR(M1535="",M1536="",M1537="")),"Erro: há linhas sendo puladas - B16.01a05",
IF(AND(M1539&lt;&gt;"",OR(M1535="",M1536="",M1537="",M1538="")),"Erro: há linhas sendo puladas - B16.01a05",
"***"))))</f>
        <v>***</v>
      </c>
      <c r="AD1535" s="131" t="str">
        <f t="shared" ref="AD1535" si="5481" xml:space="preserve">
IF(T1535&lt;&gt;"Preenchimento correto","",
IF(K1535="","",
IF(M1535="Não válido","",
K1535)))</f>
        <v/>
      </c>
    </row>
    <row r="1536" spans="1:30" ht="15" customHeight="1">
      <c r="A1536" s="226"/>
      <c r="B1536" s="216"/>
      <c r="C1536" s="217"/>
      <c r="D1536" s="218"/>
      <c r="E1536" s="219"/>
      <c r="F1536" s="220"/>
      <c r="G1536" s="221"/>
      <c r="H1536" s="35">
        <v>2</v>
      </c>
      <c r="I1536" s="172"/>
      <c r="J1536" s="36" t="str">
        <f xml:space="preserve">
IF(I1536="","",
VLOOKUP(I1536,'BD EMPRES'!$B$8:$C$507,2,FALSE))</f>
        <v/>
      </c>
      <c r="K1536" s="178"/>
      <c r="L1536" s="179"/>
      <c r="M1536" s="179"/>
      <c r="N1536" s="180"/>
      <c r="O1536" s="223"/>
      <c r="P1536" s="228"/>
      <c r="Q1536" s="230"/>
      <c r="R1536" s="232"/>
      <c r="S1536" s="234"/>
      <c r="T1536" s="236"/>
      <c r="U1536" s="23"/>
      <c r="V1536" s="122"/>
      <c r="W1536" s="118"/>
      <c r="X1536" s="118"/>
      <c r="Y1536" s="118"/>
      <c r="Z1536" s="118"/>
      <c r="AA1536" s="118"/>
      <c r="AB1536" s="118"/>
      <c r="AC1536" s="118"/>
      <c r="AD1536" s="132" t="str">
        <f t="shared" ref="AD1536" si="5482" xml:space="preserve">
IF(T1535&lt;&gt;"Preenchimento correto","",
IF(K1536="","",
IF(M1536="Não válido","",
K1536)))</f>
        <v/>
      </c>
    </row>
    <row r="1537" spans="1:30" ht="15" customHeight="1">
      <c r="A1537" s="226"/>
      <c r="B1537" s="216"/>
      <c r="C1537" s="217"/>
      <c r="D1537" s="218"/>
      <c r="E1537" s="219"/>
      <c r="F1537" s="220"/>
      <c r="G1537" s="221"/>
      <c r="H1537" s="35">
        <v>3</v>
      </c>
      <c r="I1537" s="172"/>
      <c r="J1537" s="36" t="str">
        <f xml:space="preserve">
IF(I1537="","",
VLOOKUP(I1537,'BD EMPRES'!$B$8:$C$507,2,FALSE))</f>
        <v/>
      </c>
      <c r="K1537" s="178"/>
      <c r="L1537" s="179"/>
      <c r="M1537" s="179"/>
      <c r="N1537" s="180"/>
      <c r="O1537" s="223"/>
      <c r="P1537" s="228"/>
      <c r="Q1537" s="230"/>
      <c r="R1537" s="232"/>
      <c r="S1537" s="234"/>
      <c r="T1537" s="236"/>
      <c r="U1537" s="23"/>
      <c r="V1537" s="122"/>
      <c r="W1537" s="118"/>
      <c r="X1537" s="118"/>
      <c r="Y1537" s="118"/>
      <c r="Z1537" s="118"/>
      <c r="AA1537" s="118"/>
      <c r="AB1537" s="118"/>
      <c r="AC1537" s="118"/>
      <c r="AD1537" s="132" t="str">
        <f t="shared" ref="AD1537" si="5483" xml:space="preserve">
IF(T1535&lt;&gt;"Preenchimento correto","",
IF(K1537="","",
IF(M1537="Não válido","",
K1537)))</f>
        <v/>
      </c>
    </row>
    <row r="1538" spans="1:30" ht="15" customHeight="1">
      <c r="A1538" s="226"/>
      <c r="B1538" s="216"/>
      <c r="C1538" s="217"/>
      <c r="D1538" s="218"/>
      <c r="E1538" s="219"/>
      <c r="F1538" s="220"/>
      <c r="G1538" s="221"/>
      <c r="H1538" s="35">
        <v>4</v>
      </c>
      <c r="I1538" s="172"/>
      <c r="J1538" s="36" t="str">
        <f xml:space="preserve">
IF(I1538="","",
VLOOKUP(I1538,'BD EMPRES'!$B$8:$C$507,2,FALSE))</f>
        <v/>
      </c>
      <c r="K1538" s="178"/>
      <c r="L1538" s="179"/>
      <c r="M1538" s="179"/>
      <c r="N1538" s="180"/>
      <c r="O1538" s="223"/>
      <c r="P1538" s="228"/>
      <c r="Q1538" s="230"/>
      <c r="R1538" s="232"/>
      <c r="S1538" s="234"/>
      <c r="T1538" s="236"/>
      <c r="U1538" s="23"/>
      <c r="V1538" s="122"/>
      <c r="W1538" s="118"/>
      <c r="X1538" s="118"/>
      <c r="Y1538" s="118"/>
      <c r="Z1538" s="118"/>
      <c r="AA1538" s="118"/>
      <c r="AB1538" s="118"/>
      <c r="AC1538" s="118"/>
      <c r="AD1538" s="132" t="str">
        <f t="shared" ref="AD1538" si="5484" xml:space="preserve">
IF(T1535&lt;&gt;"Preenchimento correto","",
IF(K1538="","",
IF(M1538="Não válido","",
K1538)))</f>
        <v/>
      </c>
    </row>
    <row r="1539" spans="1:30" ht="15" customHeight="1">
      <c r="A1539" s="227"/>
      <c r="B1539" s="216"/>
      <c r="C1539" s="217"/>
      <c r="D1539" s="218"/>
      <c r="E1539" s="219"/>
      <c r="F1539" s="220"/>
      <c r="G1539" s="221"/>
      <c r="H1539" s="49">
        <v>5</v>
      </c>
      <c r="I1539" s="172"/>
      <c r="J1539" s="50" t="str">
        <f xml:space="preserve">
IF(I1539="","",
VLOOKUP(I1539,'BD EMPRES'!$B$8:$C$507,2,FALSE))</f>
        <v/>
      </c>
      <c r="K1539" s="184"/>
      <c r="L1539" s="185"/>
      <c r="M1539" s="181"/>
      <c r="N1539" s="182"/>
      <c r="O1539" s="224"/>
      <c r="P1539" s="229"/>
      <c r="Q1539" s="231"/>
      <c r="R1539" s="233"/>
      <c r="S1539" s="235"/>
      <c r="T1539" s="236"/>
      <c r="U1539" s="23"/>
      <c r="V1539" s="133"/>
      <c r="W1539" s="134"/>
      <c r="X1539" s="134"/>
      <c r="Y1539" s="134"/>
      <c r="Z1539" s="134"/>
      <c r="AA1539" s="134"/>
      <c r="AB1539" s="134"/>
      <c r="AC1539" s="134"/>
      <c r="AD1539" s="135" t="str">
        <f t="shared" ref="AD1539" si="5485" xml:space="preserve">
IF(T1535&gt;"Preenchimento correto","",
IF(K1539="","",
IF(M1539="Não válido","",
K1539)))</f>
        <v/>
      </c>
    </row>
    <row r="1540" spans="1:30" ht="15" customHeight="1">
      <c r="A1540" s="237"/>
      <c r="B1540" s="216" t="str">
        <f>IF(OR('BD ITEM'!$Q318&lt;&gt;"Preenchimento correto"),"",'BD ITEM'!B318)</f>
        <v/>
      </c>
      <c r="C1540" s="217" t="str">
        <f>IF(OR('BD ITEM'!$Q318&lt;&gt;"Preenchimento correto"),"",'BD ITEM'!C318)</f>
        <v/>
      </c>
      <c r="D1540" s="218" t="str">
        <f>IF(OR('BD ITEM'!$Q318&lt;&gt;"Preenchimento correto"),"",'BD ITEM'!D318)</f>
        <v/>
      </c>
      <c r="E1540" s="219" t="str">
        <f>IF(OR('BD ITEM'!$Q318&lt;&gt;"Preenchimento correto"),"",'BD ITEM'!J318)</f>
        <v/>
      </c>
      <c r="F1540" s="220" t="str">
        <f>IF(OR('BD ITEM'!$Q318&lt;&gt;"Preenchimento correto"),"",'BD ITEM'!K318)</f>
        <v/>
      </c>
      <c r="G1540" s="221" t="str">
        <f>IF(OR('BD ITEM'!$Q318&lt;&gt;"Preenchimento correto"),"",'BD ITEM'!L318)</f>
        <v/>
      </c>
      <c r="H1540" s="39">
        <v>1</v>
      </c>
      <c r="I1540" s="173"/>
      <c r="J1540" s="34" t="str">
        <f xml:space="preserve">
IF(I1540="","",
VLOOKUP(I1540,'BD EMPRES'!$B$8:$C$507,2,FALSE))</f>
        <v/>
      </c>
      <c r="K1540" s="175"/>
      <c r="L1540" s="176"/>
      <c r="M1540" s="176"/>
      <c r="N1540" s="177"/>
      <c r="O1540" s="222"/>
      <c r="P1540" s="228" t="str">
        <f t="shared" ref="P1540" si="5486" xml:space="preserve">
IF(AND(K1540="",K1541="",K1542="",K1543="",K1544=""),"",
COUNTIFS(K1540:K1544,"&lt;&gt;""",M1540:M1544,"=Válido"))</f>
        <v/>
      </c>
      <c r="Q1540" s="230" t="str">
        <f t="shared" ref="Q1540" si="5487" xml:space="preserve">
IF(T1540&lt;&gt;"Preenchimento correto","",
IF(P1540=1,0,
IF(P1540=0,"",
IF(P1540="","",
ROUND(_xlfn.STDEV.S(AD1540:AD1544)/AVERAGE(AD1540:AD1544),4)))))</f>
        <v/>
      </c>
      <c r="R1540" s="232" t="str">
        <f t="shared" ref="R1540" si="5488" xml:space="preserve">
IF(T1540&lt;&gt;"Preenchimento correto","",
IF(P1540="","",
IF(P1540=0,"",
IF(O1540="","",
IF(O1540="Menor valor",MIN(AD1540:AD1544),
IF(AND(O1540="Tend. central",Q1540&lt;=0.25),ROUND(AVERAGE(AD1540:AD1544),2),
IF(AND(O1540="Tend. central",Q1540&gt;0.25),ROUND(MEDIAN(AD1540:AD1544),2))))))))</f>
        <v/>
      </c>
      <c r="S1540" s="234" t="str">
        <f t="shared" ref="S1540" si="5489" xml:space="preserve">
IF(T1540&lt;&gt;"Preenchimento correto","",
IF(O1540="","",
IF(P1540="","",
IF(P1540=0,"",
IF(OR(G1540="",R1540=""),"",
G1540*R1540)))))</f>
        <v/>
      </c>
      <c r="T1540" s="236" t="str">
        <f t="shared" ref="T1540" si="5490" xml:space="preserve">
IF(AND(A1540="",B1540="",I1540="",I1541="",I1542="",I1543="",I1544="",K1540="",K1541="",K1542="",K1543="",K1544="",L1540="",L1541="",L1542="",L1543="",L1544="",M1540="",M1541="",M1542="",M1543="",M1544="",O1540=""),"",
IF(A1540="","Preenchimento incompleto: falta informar o ID SEC - B01.01",
IF(AND(A1540&lt;&gt;"",B1540&lt;&gt;"",I1540="",I1541="",I1542="",I1543="",I1544="",K1540="",K1541="",K1542="",K1543="",K1544="",L1540="",L1541="",L1542="",L1543="",L1544="",M1540="",M1541="",M1542="",M1543="",M1544="",O1540=""),"Preenchimento incompleto: item sem nenhuma informação de empresa e preço e fonte de preço e validade do orçamento e modalidade de cálculo - B02.01",
IF(AND(B1540="",OR(I1540&lt;&gt;"",I1541&lt;&gt;"",I1542&lt;&gt;"",I1543&lt;&gt;"",I1544&lt;&gt;"",K1540&lt;&gt;"",K1541&lt;&gt;"",K1542&lt;&gt;"",K1543&lt;&gt;"",K1544&lt;&gt;"",L1540&lt;&gt;"",L1541&lt;&gt;"",L1542&lt;&gt;"",L1543&lt;&gt;"",L1544&lt;&gt;"",M1540&lt;&gt;"",M1541&lt;&gt;"",M1542&lt;&gt;"",M1543&lt;&gt;"",M1544&lt;&gt;"",O1540&lt;&gt;"")),"Erro: há empresa(s) e/ou preço(s) e/ou fonte(s) de preço e/ou validade(s) do orçamento e/ou modalidade de cálculo informados para item inexistente - B03.01",
IF(AND(I1540&lt;&gt;"",OR(K1540="",L1540="",M1540="",O1540="")),"Preenchimento incompleto: empresa sem preço e(ou) fonte de preço e(ou) validade do orçamento e(ou) modalidade de cálculo associados - B04.01",
IF(AND(I1541&lt;&gt;"",OR(K1541="",L1541="",M1541="",O1540="")),"Preenchimento incompleto: empresa sem preço e(ou) fonte de preço e(ou) validade do orçamento e(ou) modalidade de cálculo associados - B04.02",
IF(AND(I1542&lt;&gt;"",OR(K1542="",L1542="",M1542="",O1540="")),"Preenchimento incompleto: empresa sem preço e(ou) fonte de preço e(ou) validade do orçamento e(ou) modalidade de cálculo associados - B04.03",
IF(AND(I1543&lt;&gt;"",OR(K1543="",L1543="",M1543="",O1540="")),"Preenchimento incompleto: empresa sem preço e(ou) fonte de preço e(ou) validade do orçamento e(ou) modalidade de cálculo associados - B04.04",
IF(AND(I1544&lt;&gt;"",OR(K1544="",L1544="",M1544="",O1540="")),"Preenchimento incompleto: empresa sem preço e(ou) fonte de preço e(ou) validade do orçamento e(ou) modalidade de cálculo associados - B04.05",
IF(AND(K1540&lt;&gt;"",OR(I1540="",L1540="",M1540="",O1540="")),"Preenchimento incompleto: preço sem empresa e(ou) fonte do preço associados e(ou) validade do orçamento e(ou) modalidade de cálculo associados - B05.01",
IF(AND(K1541&lt;&gt;"",OR(I1541="",L1541="",M1541="",O1540="")),"Preenchimento incompleto: preço sem empresa e(ou) fonte do preço associados e(ou) validade do orçamento e(ou) modalidade de cálculo associados - B05.02",
IF(AND(K1542&lt;&gt;"",OR(I1542="",L1542="",M1542="",O1540="")),"Preenchimento incompleto: preço sem empresa e(ou) fonte do preço associados e(ou) validade do orçamento e(ou) modalidade de cálculo associados - B05.03",
IF(AND(K1543&lt;&gt;"",OR(I1543="",L1543="",M1543="",O1540="")),"Preenchimento incompleto: preço sem empresa e(ou) fonte do preço associados e(ou) validade do orçamento e(ou) modalidade de cálculo associados - B05.04",
IF(AND(K1544&lt;&gt;"",OR(I1544="",L1544="",M1544="",O1540="")),"Preenchimento incompleto: preço sem empresa e(ou) fonte do preço associados e(ou) validade do orçamento e(ou) modalidade de cálculo associados - B05.05",
IF(AND(L1540&lt;&gt;"",OR(K1540="",I1540="",M1540="",O1540="")),"Preenchimento incompleto: fonte do preço sem empresa e(ou) preço associados e(ou) validade do orçamento e(ou) modalidade de cálculo associados - B06.01",
IF(AND(L1541&lt;&gt;"",OR(K1541="",I1541="",M1541="",O1540="")),"Preenchimento incompleto: fonte do preço sem empresa e(ou) preço associados e(ou) validade do orçamento e(ou) modalidade de cálculo associados - B06.02",
IF(AND(L1542&lt;&gt;"",OR(K1542="",I1542="",M1542="",O1540="")),"Preenchimento incompleto: fonte do preço sem empresa e(ou) preço associados e(ou) validade do orçamento e(ou) modalidade de cálculo associados - B06.03",
IF(AND(L1543&lt;&gt;"",OR(K1543="",I1543="",M1543="",O1540="")),"Preenchimento incompleto: fonte do preço sem empresa e(ou) preço associados e(ou) validade do orçamento e(ou) modalidade de cálculo associados - B06.04",
IF(AND(L1544&lt;&gt;"",OR(K1544="",I1544="",M1544="",O1540="")),"Preenchimento incompleto: fonte do preço sem empresa e(ou) preço associados e(ou) validade do orçamento e(ou) modalidade de cálculo associados - B06.05",
IF(AND(M1540&lt;&gt;"",OR(K1540="",I1540="",L1540="",O1540="")),"Preenchimento incompleto: validade do orçamento sem empresa e(ou) preço associados e(ou) fonte do preço e(ou) modalidade de cálculo associados - B07.01",
IF(AND(M1541&lt;&gt;"",OR(K1541="",I1541="",L1541="",O1540="")),"Preenchimento incompleto: validade do orçamento sem empresa e(ou) preço associados e(ou) fonte do preço e(ou) modalidade de cálculo associados - B07.02",
IF(AND(M1542&lt;&gt;"",OR(K1542="",I1542="",L1542="",O1540="")),"Preenchimento incompleto: validade do orçamento sem empresa e(ou) preço associados e(ou) fonte do preço e(ou) modalidade de cálculo associados - B07.03",
IF(AND(M1543&lt;&gt;"",OR(K1543="",I1543="",L1543="",O1540="")),"Preenchimento incompleto: validade do orçamento sem empresa e(ou) preço associados e(ou) fonte do preço e(ou) modalidade de cálculo associados - B07.04",
IF(AND(M1544&lt;&gt;"",OR(K1544="",I1544="",L1544="",O1540="")),"Preenchimento incompleto: validade do orçamento sem empresa e(ou) preço associados e(ou) fonte do preço e(ou) modalidade de cálculo associados - B07.05",
IF(O1540="","Preenchimento incompleto: modalidade de cálculo não informada - B08.01",
IF(V1540="Erro: há repetição de empresa de mídia especializada para o item sendo precificado - B09.01a05","Erro: há repetição de empresa de mídia especializada para o item sendo precificado - B09.01a05",
IF(W1540="Erro: há repetição de empresa de orçamento de empresa para o item sendo precificado - B10.01a05","Erro: há repetição de empresa de orçamento de empresa para o item sendo precificado - B10.01a05",
IF(X1540="Erro: a fonte de preços informada é incompatível com compras governamentais - B11.01a05","Erro: a fonte de preços informada é incompatível com compras governamentais - B11.01a05",
IF(Y1540="Erro: a fonte de preços informada é incompatível com compras governamentais - B12.01a05","Erro: a fonte de preços informada é incompatível com compras governamentais - B12.01a05",
IF(Z1540="Erro: há linhas sendo puladas - B13.01a04","Erro: há linhas sendo puladas - B13.01a04",
IF(AA1540="Erro: há linhas sendo puladas - B14.01a05","Erro: há linhas sendo puladas - B14.01a05",
IF(AB1540="Erro: há linhas sendo puladas - B15.01a05","Erro: há linhas sendo puladas - B15.01a05",
IF(AC1540="Erro: há linhas sendo puladas - B16.01a05","Erro: há linhas sendo puladas - B16.01a05",
IF(AND(P1540&lt;&gt;"",P1540=0),"Preenchimento incompleto: número de propostas válidas igual a zero - B17.01",
"Preenchimento correto"))))))))))))))))))))))))))))))))))</f>
        <v/>
      </c>
      <c r="U1540" s="23"/>
      <c r="V1540" s="121" t="str">
        <f t="shared" ref="V1540" si="5491" xml:space="preserve">
IF(COUNTIFS(I1540:I1544,I1540,L1540:L1544,"=Mídia especializada")&gt;1,"Erro: há repetição de empresa de mídia especializada para o item sendo precificado - B09.01a05",
IF(COUNTIFS(I1540:I1544,I1541,L1540:L1544,"=Mídia especializada")&gt;1,"Erro: há repetição de empresa de mídia especializada para o item sendo precificado - B09.01a05",
IF(COUNTIFS(I1540:I1544,I1542,L1540:L1544,"=Mídia especializada")&gt;1,"Erro: há repetição de empresa de mídia especializada para o item sendo precificado - B09.01a05",
IF(COUNTIFS(I1540:I1544,I1543,L1540:L1544,"=Mídia especializada")&gt;1,"Erro: há repetição de empresa de mídia especializada para o item sendo precificado - B09.01a05",
IF(COUNTIFS(I1540:I1544,I1544,L1540:L1544,"=Mídia especializada")&gt;1,"Erro: há repetição de empresa de mídia especializada para o item sendo precificado - B09.01a05",
"***")))))</f>
        <v>***</v>
      </c>
      <c r="W1540" s="119" t="str">
        <f t="shared" ref="W1540" si="5492" xml:space="preserve">
IF(COUNTIFS(I1540:I1544,I1540,L1540:L1544,"=Orçamento de empresa")&gt;1,"Erro: há repetição de empresa de orçamento de empresa para o item sendo precificado - B10.01a05",
IF(COUNTIFS(I1540:I1544,I1541,L1540:L1544,"=Orçamento de empresa")&gt;1,"Erro: há repetição de empresa de orçamento de empresa para o item sendo precificado - B10.01a05",
IF(COUNTIFS(I1540:I1544,I1542,L1540:L1544,"=Orçamento de empresa")&gt;1,"Erro: há repetição de empresa de orçamento de empresa para o item sendo precificado - B10.01a05",
IF(COUNTIFS(I1540:I1544,I1543,L1540:L1544,"=Orçamento de empresa")&gt;1,"Erro: há repetição de empresa de orçamento de empresa para o item sendo precificado - B10.01a05",
IF(COUNTIFS(I1540:I1544,I1544,L1540:L1544,"=Orçamento de empresa")&gt;1,"Erro: há repetição de empresa de orçamento de empresa para o item sendo precificado - B10.01a05",
"***")))))</f>
        <v>***</v>
      </c>
      <c r="X1540" s="119" t="str">
        <f t="shared" ref="X1540" si="5493" xml:space="preserve">
IF(AND(I1540="Compras governamentais",K1540&lt;&gt;"",L1540="Orçamento de empresa"),"Erro: a fonte de preços informada é incompatível com compras governamentais - B11.01a05",
IF(AND(I1541="Compras governamentais",K1541&lt;&gt;"",L1541="Orçamento de empresa"),"Erro: a fonte de preços informada é incompatível com compras governamentais - B11.01a05",
IF(AND(I1542="Compras governamentais",K1542&lt;&gt;"",L1542="Orçamento de empresa"),"Erro: a fonte de preços informada é incompatível com compras governamentais - B11.01a05",
IF(AND(I1543="Compras governamentais",K1543&lt;&gt;"",L1543="Orçamento de empresa"),"Erro: a fonte de preços informada é incompatível com compras governamentais - B11.01a05",
IF(AND(I1544="Compras governamentais",K1544&lt;&gt;"",L1544="Orçamento de empresa"),"Erro: a fonte de preços informada é incompatível com compras governamentais - B11.01a05",
"***")))))</f>
        <v>***</v>
      </c>
      <c r="Y1540" s="119" t="str">
        <f t="shared" ref="Y1540" si="5494" xml:space="preserve">
IF(AND(I1540="Compras governamentais",K1540&lt;&gt;"",L1540="Mídia especializada"),"Erro: a fonte de preços informada é incompatível com compras governamentais - B12.01a05",
IF(AND(I1541="Compras governamentais",K1541&lt;&gt;"",L1541="Mídia especializada"),"Erro: a fonte de preços informada é incompatível com compras governamentais - B12.01a05",
IF(AND(I1542="Compras governamentais",K1542&lt;&gt;"",L1542="Mídia especializada"),"Erro: a fonte de preços informada é incompatível com compras governamentais - B12.01a05",
IF(AND(I1543="Compras governamentais",K1543&lt;&gt;"",L1543="Mídia especializada"),"Erro: a fonte de preços informada é incompatível com compras governamentais - B12.01a05",
IF(AND(I1544="Compras governamentais",K1544&lt;&gt;"",L1544="Mídia especializada"),"Erro: a fonte de preços informada é incompatível com compras governamentais - B12.01a05",
"***")))))</f>
        <v>***</v>
      </c>
      <c r="Z1540" s="119" t="str">
        <f t="shared" ref="Z1540" si="5495" xml:space="preserve">
IF(AND(I1541&lt;&gt;"",OR(I1540="")),"Erro: há linhas sendo puladas - B13.01a04",
IF(AND(I1542&lt;&gt;"",OR(I1540="",I1541="")),"Erro: há linhas sendo puladas - B13.01a04",
IF(AND(I1543&lt;&gt;"",OR(I1540="",I1541="",I1542="")),"Erro: há linhas sendo puladas - B13.01a04",
IF(AND(I1544&lt;&gt;"",OR(I1540="",I1541="",I1542="",I1543="")),"Erro: há linhas sendo puladas - B13.01a04",
"***"))))</f>
        <v>***</v>
      </c>
      <c r="AA1540" s="119" t="str">
        <f t="shared" ref="AA1540" si="5496" xml:space="preserve">
IF(AND(K1541&lt;&gt;"",OR(K1540="")),"Erro: há linhas sendo puladas - B14.01a05",
IF(AND(K1542&lt;&gt;"",OR(K1540="",K1541="")),"Erro: há linhas sendo puladas - B14.01a05",
IF(AND(K1543&lt;&gt;"",OR(K1540="",K1541="",K1542="")),"Erro: há linhas sendo puladas - B14.01a05",
IF(AND(K1544&lt;&gt;"",OR(K1540="",K1541="",K1542="",K1543="")),"Erro: há linhas sendo puladas - B14.01a05",
"***"))))</f>
        <v>***</v>
      </c>
      <c r="AB1540" s="119" t="str">
        <f t="shared" ref="AB1540" si="5497" xml:space="preserve">
IF(AND(L1541&lt;&gt;"",OR(L1540="")),"Erro: há linhas sendo puladas - B15.01a05",
IF(AND(L1542&lt;&gt;"",OR(L1540="",L1541="")),"Erro: há linhas sendo puladas - B15.01a05",
IF(AND(L1543&lt;&gt;"",OR(L1540="",L1541="",L1542="")),"Erro: há linhas sendo puladas - B15.01a05",
IF(AND(L1544&lt;&gt;"",OR(L1540="",L1541="",L1542="",L1543="")),"Erro: há linhas sendo puladas - B15.01a05",
"***"))))</f>
        <v>***</v>
      </c>
      <c r="AC1540" s="119" t="str">
        <f t="shared" ref="AC1540" si="5498" xml:space="preserve">
IF(AND(M1541&lt;&gt;"",OR(M1540="")),"Erro: há linhas sendo puladas - B16.01a05",
IF(AND(M1542&lt;&gt;"",OR(M1540="",M1541="")),"Erro: há linhas sendo puladas - B16.01a05",
IF(AND(M1543&lt;&gt;"",OR(M1540="",M1541="",M1542="")),"Erro: há linhas sendo puladas - B16.01a05",
IF(AND(M1544&lt;&gt;"",OR(M1540="",M1541="",M1542="",M1543="")),"Erro: há linhas sendo puladas - B16.01a05",
"***"))))</f>
        <v>***</v>
      </c>
      <c r="AD1540" s="131" t="str">
        <f t="shared" ref="AD1540" si="5499" xml:space="preserve">
IF(T1540&lt;&gt;"Preenchimento correto","",
IF(K1540="","",
IF(M1540="Não válido","",
K1540)))</f>
        <v/>
      </c>
    </row>
    <row r="1541" spans="1:30" ht="15" customHeight="1">
      <c r="A1541" s="226"/>
      <c r="B1541" s="216"/>
      <c r="C1541" s="217"/>
      <c r="D1541" s="218"/>
      <c r="E1541" s="219"/>
      <c r="F1541" s="220"/>
      <c r="G1541" s="221"/>
      <c r="H1541" s="35">
        <v>2</v>
      </c>
      <c r="I1541" s="172"/>
      <c r="J1541" s="36" t="str">
        <f xml:space="preserve">
IF(I1541="","",
VLOOKUP(I1541,'BD EMPRES'!$B$8:$C$507,2,FALSE))</f>
        <v/>
      </c>
      <c r="K1541" s="178"/>
      <c r="L1541" s="179"/>
      <c r="M1541" s="179"/>
      <c r="N1541" s="180"/>
      <c r="O1541" s="223"/>
      <c r="P1541" s="228"/>
      <c r="Q1541" s="230"/>
      <c r="R1541" s="232"/>
      <c r="S1541" s="234"/>
      <c r="T1541" s="236"/>
      <c r="U1541" s="23"/>
      <c r="V1541" s="122"/>
      <c r="W1541" s="118"/>
      <c r="X1541" s="118"/>
      <c r="Y1541" s="118"/>
      <c r="Z1541" s="118"/>
      <c r="AA1541" s="118"/>
      <c r="AB1541" s="118"/>
      <c r="AC1541" s="118"/>
      <c r="AD1541" s="132" t="str">
        <f t="shared" ref="AD1541" si="5500" xml:space="preserve">
IF(T1540&lt;&gt;"Preenchimento correto","",
IF(K1541="","",
IF(M1541="Não válido","",
K1541)))</f>
        <v/>
      </c>
    </row>
    <row r="1542" spans="1:30" ht="15" customHeight="1">
      <c r="A1542" s="226"/>
      <c r="B1542" s="216"/>
      <c r="C1542" s="217"/>
      <c r="D1542" s="218"/>
      <c r="E1542" s="219"/>
      <c r="F1542" s="220"/>
      <c r="G1542" s="221"/>
      <c r="H1542" s="35">
        <v>3</v>
      </c>
      <c r="I1542" s="172"/>
      <c r="J1542" s="36" t="str">
        <f xml:space="preserve">
IF(I1542="","",
VLOOKUP(I1542,'BD EMPRES'!$B$8:$C$507,2,FALSE))</f>
        <v/>
      </c>
      <c r="K1542" s="178"/>
      <c r="L1542" s="179"/>
      <c r="M1542" s="179"/>
      <c r="N1542" s="180"/>
      <c r="O1542" s="223"/>
      <c r="P1542" s="228"/>
      <c r="Q1542" s="230"/>
      <c r="R1542" s="232"/>
      <c r="S1542" s="234"/>
      <c r="T1542" s="236"/>
      <c r="U1542" s="23"/>
      <c r="V1542" s="122"/>
      <c r="W1542" s="118"/>
      <c r="X1542" s="118"/>
      <c r="Y1542" s="118"/>
      <c r="Z1542" s="118"/>
      <c r="AA1542" s="118"/>
      <c r="AB1542" s="118"/>
      <c r="AC1542" s="118"/>
      <c r="AD1542" s="132" t="str">
        <f t="shared" ref="AD1542" si="5501" xml:space="preserve">
IF(T1540&lt;&gt;"Preenchimento correto","",
IF(K1542="","",
IF(M1542="Não válido","",
K1542)))</f>
        <v/>
      </c>
    </row>
    <row r="1543" spans="1:30" ht="15" customHeight="1">
      <c r="A1543" s="226"/>
      <c r="B1543" s="216"/>
      <c r="C1543" s="217"/>
      <c r="D1543" s="218"/>
      <c r="E1543" s="219"/>
      <c r="F1543" s="220"/>
      <c r="G1543" s="221"/>
      <c r="H1543" s="35">
        <v>4</v>
      </c>
      <c r="I1543" s="172"/>
      <c r="J1543" s="36" t="str">
        <f xml:space="preserve">
IF(I1543="","",
VLOOKUP(I1543,'BD EMPRES'!$B$8:$C$507,2,FALSE))</f>
        <v/>
      </c>
      <c r="K1543" s="178"/>
      <c r="L1543" s="179"/>
      <c r="M1543" s="179"/>
      <c r="N1543" s="180"/>
      <c r="O1543" s="223"/>
      <c r="P1543" s="228"/>
      <c r="Q1543" s="230"/>
      <c r="R1543" s="232"/>
      <c r="S1543" s="234"/>
      <c r="T1543" s="236"/>
      <c r="U1543" s="23"/>
      <c r="V1543" s="122"/>
      <c r="W1543" s="118"/>
      <c r="X1543" s="118"/>
      <c r="Y1543" s="118"/>
      <c r="Z1543" s="118"/>
      <c r="AA1543" s="118"/>
      <c r="AB1543" s="118"/>
      <c r="AC1543" s="118"/>
      <c r="AD1543" s="132" t="str">
        <f t="shared" ref="AD1543" si="5502" xml:space="preserve">
IF(T1540&lt;&gt;"Preenchimento correto","",
IF(K1543="","",
IF(M1543="Não válido","",
K1543)))</f>
        <v/>
      </c>
    </row>
    <row r="1544" spans="1:30" ht="15" customHeight="1">
      <c r="A1544" s="227"/>
      <c r="B1544" s="216"/>
      <c r="C1544" s="217"/>
      <c r="D1544" s="218"/>
      <c r="E1544" s="219"/>
      <c r="F1544" s="220"/>
      <c r="G1544" s="221"/>
      <c r="H1544" s="49">
        <v>5</v>
      </c>
      <c r="I1544" s="172"/>
      <c r="J1544" s="50" t="str">
        <f xml:space="preserve">
IF(I1544="","",
VLOOKUP(I1544,'BD EMPRES'!$B$8:$C$507,2,FALSE))</f>
        <v/>
      </c>
      <c r="K1544" s="184"/>
      <c r="L1544" s="185"/>
      <c r="M1544" s="181"/>
      <c r="N1544" s="182"/>
      <c r="O1544" s="224"/>
      <c r="P1544" s="229"/>
      <c r="Q1544" s="231"/>
      <c r="R1544" s="233"/>
      <c r="S1544" s="235"/>
      <c r="T1544" s="236"/>
      <c r="U1544" s="23"/>
      <c r="V1544" s="133"/>
      <c r="W1544" s="134"/>
      <c r="X1544" s="134"/>
      <c r="Y1544" s="134"/>
      <c r="Z1544" s="134"/>
      <c r="AA1544" s="134"/>
      <c r="AB1544" s="134"/>
      <c r="AC1544" s="134"/>
      <c r="AD1544" s="135" t="str">
        <f t="shared" ref="AD1544" si="5503" xml:space="preserve">
IF(T1540&gt;"Preenchimento correto","",
IF(K1544="","",
IF(M1544="Não válido","",
K1544)))</f>
        <v/>
      </c>
    </row>
    <row r="1545" spans="1:30" ht="15" customHeight="1">
      <c r="A1545" s="237"/>
      <c r="B1545" s="216" t="str">
        <f>IF(OR('BD ITEM'!$Q319&lt;&gt;"Preenchimento correto"),"",'BD ITEM'!B319)</f>
        <v/>
      </c>
      <c r="C1545" s="217" t="str">
        <f>IF(OR('BD ITEM'!$Q319&lt;&gt;"Preenchimento correto"),"",'BD ITEM'!C319)</f>
        <v/>
      </c>
      <c r="D1545" s="218" t="str">
        <f>IF(OR('BD ITEM'!$Q319&lt;&gt;"Preenchimento correto"),"",'BD ITEM'!D319)</f>
        <v/>
      </c>
      <c r="E1545" s="219" t="str">
        <f>IF(OR('BD ITEM'!$Q319&lt;&gt;"Preenchimento correto"),"",'BD ITEM'!J319)</f>
        <v/>
      </c>
      <c r="F1545" s="220" t="str">
        <f>IF(OR('BD ITEM'!$Q319&lt;&gt;"Preenchimento correto"),"",'BD ITEM'!K319)</f>
        <v/>
      </c>
      <c r="G1545" s="221" t="str">
        <f>IF(OR('BD ITEM'!$Q319&lt;&gt;"Preenchimento correto"),"",'BD ITEM'!L319)</f>
        <v/>
      </c>
      <c r="H1545" s="39">
        <v>1</v>
      </c>
      <c r="I1545" s="173"/>
      <c r="J1545" s="34" t="str">
        <f xml:space="preserve">
IF(I1545="","",
VLOOKUP(I1545,'BD EMPRES'!$B$8:$C$507,2,FALSE))</f>
        <v/>
      </c>
      <c r="K1545" s="175"/>
      <c r="L1545" s="176"/>
      <c r="M1545" s="176"/>
      <c r="N1545" s="177"/>
      <c r="O1545" s="222"/>
      <c r="P1545" s="228" t="str">
        <f t="shared" ref="P1545" si="5504" xml:space="preserve">
IF(AND(K1545="",K1546="",K1547="",K1548="",K1549=""),"",
COUNTIFS(K1545:K1549,"&lt;&gt;""",M1545:M1549,"=Válido"))</f>
        <v/>
      </c>
      <c r="Q1545" s="230" t="str">
        <f t="shared" ref="Q1545" si="5505" xml:space="preserve">
IF(T1545&lt;&gt;"Preenchimento correto","",
IF(P1545=1,0,
IF(P1545=0,"",
IF(P1545="","",
ROUND(_xlfn.STDEV.S(AD1545:AD1549)/AVERAGE(AD1545:AD1549),4)))))</f>
        <v/>
      </c>
      <c r="R1545" s="232" t="str">
        <f t="shared" ref="R1545" si="5506" xml:space="preserve">
IF(T1545&lt;&gt;"Preenchimento correto","",
IF(P1545="","",
IF(P1545=0,"",
IF(O1545="","",
IF(O1545="Menor valor",MIN(AD1545:AD1549),
IF(AND(O1545="Tend. central",Q1545&lt;=0.25),ROUND(AVERAGE(AD1545:AD1549),2),
IF(AND(O1545="Tend. central",Q1545&gt;0.25),ROUND(MEDIAN(AD1545:AD1549),2))))))))</f>
        <v/>
      </c>
      <c r="S1545" s="234" t="str">
        <f t="shared" ref="S1545" si="5507" xml:space="preserve">
IF(T1545&lt;&gt;"Preenchimento correto","",
IF(O1545="","",
IF(P1545="","",
IF(P1545=0,"",
IF(OR(G1545="",R1545=""),"",
G1545*R1545)))))</f>
        <v/>
      </c>
      <c r="T1545" s="236" t="str">
        <f t="shared" ref="T1545" si="5508" xml:space="preserve">
IF(AND(A1545="",B1545="",I1545="",I1546="",I1547="",I1548="",I1549="",K1545="",K1546="",K1547="",K1548="",K1549="",L1545="",L1546="",L1547="",L1548="",L1549="",M1545="",M1546="",M1547="",M1548="",M1549="",O1545=""),"",
IF(A1545="","Preenchimento incompleto: falta informar o ID SEC - B01.01",
IF(AND(A1545&lt;&gt;"",B1545&lt;&gt;"",I1545="",I1546="",I1547="",I1548="",I1549="",K1545="",K1546="",K1547="",K1548="",K1549="",L1545="",L1546="",L1547="",L1548="",L1549="",M1545="",M1546="",M1547="",M1548="",M1549="",O1545=""),"Preenchimento incompleto: item sem nenhuma informação de empresa e preço e fonte de preço e validade do orçamento e modalidade de cálculo - B02.01",
IF(AND(B1545="",OR(I1545&lt;&gt;"",I1546&lt;&gt;"",I1547&lt;&gt;"",I1548&lt;&gt;"",I1549&lt;&gt;"",K1545&lt;&gt;"",K1546&lt;&gt;"",K1547&lt;&gt;"",K1548&lt;&gt;"",K1549&lt;&gt;"",L1545&lt;&gt;"",L1546&lt;&gt;"",L1547&lt;&gt;"",L1548&lt;&gt;"",L1549&lt;&gt;"",M1545&lt;&gt;"",M1546&lt;&gt;"",M1547&lt;&gt;"",M1548&lt;&gt;"",M1549&lt;&gt;"",O1545&lt;&gt;"")),"Erro: há empresa(s) e/ou preço(s) e/ou fonte(s) de preço e/ou validade(s) do orçamento e/ou modalidade de cálculo informados para item inexistente - B03.01",
IF(AND(I1545&lt;&gt;"",OR(K1545="",L1545="",M1545="",O1545="")),"Preenchimento incompleto: empresa sem preço e(ou) fonte de preço e(ou) validade do orçamento e(ou) modalidade de cálculo associados - B04.01",
IF(AND(I1546&lt;&gt;"",OR(K1546="",L1546="",M1546="",O1545="")),"Preenchimento incompleto: empresa sem preço e(ou) fonte de preço e(ou) validade do orçamento e(ou) modalidade de cálculo associados - B04.02",
IF(AND(I1547&lt;&gt;"",OR(K1547="",L1547="",M1547="",O1545="")),"Preenchimento incompleto: empresa sem preço e(ou) fonte de preço e(ou) validade do orçamento e(ou) modalidade de cálculo associados - B04.03",
IF(AND(I1548&lt;&gt;"",OR(K1548="",L1548="",M1548="",O1545="")),"Preenchimento incompleto: empresa sem preço e(ou) fonte de preço e(ou) validade do orçamento e(ou) modalidade de cálculo associados - B04.04",
IF(AND(I1549&lt;&gt;"",OR(K1549="",L1549="",M1549="",O1545="")),"Preenchimento incompleto: empresa sem preço e(ou) fonte de preço e(ou) validade do orçamento e(ou) modalidade de cálculo associados - B04.05",
IF(AND(K1545&lt;&gt;"",OR(I1545="",L1545="",M1545="",O1545="")),"Preenchimento incompleto: preço sem empresa e(ou) fonte do preço associados e(ou) validade do orçamento e(ou) modalidade de cálculo associados - B05.01",
IF(AND(K1546&lt;&gt;"",OR(I1546="",L1546="",M1546="",O1545="")),"Preenchimento incompleto: preço sem empresa e(ou) fonte do preço associados e(ou) validade do orçamento e(ou) modalidade de cálculo associados - B05.02",
IF(AND(K1547&lt;&gt;"",OR(I1547="",L1547="",M1547="",O1545="")),"Preenchimento incompleto: preço sem empresa e(ou) fonte do preço associados e(ou) validade do orçamento e(ou) modalidade de cálculo associados - B05.03",
IF(AND(K1548&lt;&gt;"",OR(I1548="",L1548="",M1548="",O1545="")),"Preenchimento incompleto: preço sem empresa e(ou) fonte do preço associados e(ou) validade do orçamento e(ou) modalidade de cálculo associados - B05.04",
IF(AND(K1549&lt;&gt;"",OR(I1549="",L1549="",M1549="",O1545="")),"Preenchimento incompleto: preço sem empresa e(ou) fonte do preço associados e(ou) validade do orçamento e(ou) modalidade de cálculo associados - B05.05",
IF(AND(L1545&lt;&gt;"",OR(K1545="",I1545="",M1545="",O1545="")),"Preenchimento incompleto: fonte do preço sem empresa e(ou) preço associados e(ou) validade do orçamento e(ou) modalidade de cálculo associados - B06.01",
IF(AND(L1546&lt;&gt;"",OR(K1546="",I1546="",M1546="",O1545="")),"Preenchimento incompleto: fonte do preço sem empresa e(ou) preço associados e(ou) validade do orçamento e(ou) modalidade de cálculo associados - B06.02",
IF(AND(L1547&lt;&gt;"",OR(K1547="",I1547="",M1547="",O1545="")),"Preenchimento incompleto: fonte do preço sem empresa e(ou) preço associados e(ou) validade do orçamento e(ou) modalidade de cálculo associados - B06.03",
IF(AND(L1548&lt;&gt;"",OR(K1548="",I1548="",M1548="",O1545="")),"Preenchimento incompleto: fonte do preço sem empresa e(ou) preço associados e(ou) validade do orçamento e(ou) modalidade de cálculo associados - B06.04",
IF(AND(L1549&lt;&gt;"",OR(K1549="",I1549="",M1549="",O1545="")),"Preenchimento incompleto: fonte do preço sem empresa e(ou) preço associados e(ou) validade do orçamento e(ou) modalidade de cálculo associados - B06.05",
IF(AND(M1545&lt;&gt;"",OR(K1545="",I1545="",L1545="",O1545="")),"Preenchimento incompleto: validade do orçamento sem empresa e(ou) preço associados e(ou) fonte do preço e(ou) modalidade de cálculo associados - B07.01",
IF(AND(M1546&lt;&gt;"",OR(K1546="",I1546="",L1546="",O1545="")),"Preenchimento incompleto: validade do orçamento sem empresa e(ou) preço associados e(ou) fonte do preço e(ou) modalidade de cálculo associados - B07.02",
IF(AND(M1547&lt;&gt;"",OR(K1547="",I1547="",L1547="",O1545="")),"Preenchimento incompleto: validade do orçamento sem empresa e(ou) preço associados e(ou) fonte do preço e(ou) modalidade de cálculo associados - B07.03",
IF(AND(M1548&lt;&gt;"",OR(K1548="",I1548="",L1548="",O1545="")),"Preenchimento incompleto: validade do orçamento sem empresa e(ou) preço associados e(ou) fonte do preço e(ou) modalidade de cálculo associados - B07.04",
IF(AND(M1549&lt;&gt;"",OR(K1549="",I1549="",L1549="",O1545="")),"Preenchimento incompleto: validade do orçamento sem empresa e(ou) preço associados e(ou) fonte do preço e(ou) modalidade de cálculo associados - B07.05",
IF(O1545="","Preenchimento incompleto: modalidade de cálculo não informada - B08.01",
IF(V1545="Erro: há repetição de empresa de mídia especializada para o item sendo precificado - B09.01a05","Erro: há repetição de empresa de mídia especializada para o item sendo precificado - B09.01a05",
IF(W1545="Erro: há repetição de empresa de orçamento de empresa para o item sendo precificado - B10.01a05","Erro: há repetição de empresa de orçamento de empresa para o item sendo precificado - B10.01a05",
IF(X1545="Erro: a fonte de preços informada é incompatível com compras governamentais - B11.01a05","Erro: a fonte de preços informada é incompatível com compras governamentais - B11.01a05",
IF(Y1545="Erro: a fonte de preços informada é incompatível com compras governamentais - B12.01a05","Erro: a fonte de preços informada é incompatível com compras governamentais - B12.01a05",
IF(Z1545="Erro: há linhas sendo puladas - B13.01a04","Erro: há linhas sendo puladas - B13.01a04",
IF(AA1545="Erro: há linhas sendo puladas - B14.01a05","Erro: há linhas sendo puladas - B14.01a05",
IF(AB1545="Erro: há linhas sendo puladas - B15.01a05","Erro: há linhas sendo puladas - B15.01a05",
IF(AC1545="Erro: há linhas sendo puladas - B16.01a05","Erro: há linhas sendo puladas - B16.01a05",
IF(AND(P1545&lt;&gt;"",P1545=0),"Preenchimento incompleto: número de propostas válidas igual a zero - B17.01",
"Preenchimento correto"))))))))))))))))))))))))))))))))))</f>
        <v/>
      </c>
      <c r="U1545" s="23"/>
      <c r="V1545" s="121" t="str">
        <f t="shared" ref="V1545" si="5509" xml:space="preserve">
IF(COUNTIFS(I1545:I1549,I1545,L1545:L1549,"=Mídia especializada")&gt;1,"Erro: há repetição de empresa de mídia especializada para o item sendo precificado - B09.01a05",
IF(COUNTIFS(I1545:I1549,I1546,L1545:L1549,"=Mídia especializada")&gt;1,"Erro: há repetição de empresa de mídia especializada para o item sendo precificado - B09.01a05",
IF(COUNTIFS(I1545:I1549,I1547,L1545:L1549,"=Mídia especializada")&gt;1,"Erro: há repetição de empresa de mídia especializada para o item sendo precificado - B09.01a05",
IF(COUNTIFS(I1545:I1549,I1548,L1545:L1549,"=Mídia especializada")&gt;1,"Erro: há repetição de empresa de mídia especializada para o item sendo precificado - B09.01a05",
IF(COUNTIFS(I1545:I1549,I1549,L1545:L1549,"=Mídia especializada")&gt;1,"Erro: há repetição de empresa de mídia especializada para o item sendo precificado - B09.01a05",
"***")))))</f>
        <v>***</v>
      </c>
      <c r="W1545" s="119" t="str">
        <f t="shared" ref="W1545" si="5510" xml:space="preserve">
IF(COUNTIFS(I1545:I1549,I1545,L1545:L1549,"=Orçamento de empresa")&gt;1,"Erro: há repetição de empresa de orçamento de empresa para o item sendo precificado - B10.01a05",
IF(COUNTIFS(I1545:I1549,I1546,L1545:L1549,"=Orçamento de empresa")&gt;1,"Erro: há repetição de empresa de orçamento de empresa para o item sendo precificado - B10.01a05",
IF(COUNTIFS(I1545:I1549,I1547,L1545:L1549,"=Orçamento de empresa")&gt;1,"Erro: há repetição de empresa de orçamento de empresa para o item sendo precificado - B10.01a05",
IF(COUNTIFS(I1545:I1549,I1548,L1545:L1549,"=Orçamento de empresa")&gt;1,"Erro: há repetição de empresa de orçamento de empresa para o item sendo precificado - B10.01a05",
IF(COUNTIFS(I1545:I1549,I1549,L1545:L1549,"=Orçamento de empresa")&gt;1,"Erro: há repetição de empresa de orçamento de empresa para o item sendo precificado - B10.01a05",
"***")))))</f>
        <v>***</v>
      </c>
      <c r="X1545" s="119" t="str">
        <f t="shared" ref="X1545" si="5511" xml:space="preserve">
IF(AND(I1545="Compras governamentais",K1545&lt;&gt;"",L1545="Orçamento de empresa"),"Erro: a fonte de preços informada é incompatível com compras governamentais - B11.01a05",
IF(AND(I1546="Compras governamentais",K1546&lt;&gt;"",L1546="Orçamento de empresa"),"Erro: a fonte de preços informada é incompatível com compras governamentais - B11.01a05",
IF(AND(I1547="Compras governamentais",K1547&lt;&gt;"",L1547="Orçamento de empresa"),"Erro: a fonte de preços informada é incompatível com compras governamentais - B11.01a05",
IF(AND(I1548="Compras governamentais",K1548&lt;&gt;"",L1548="Orçamento de empresa"),"Erro: a fonte de preços informada é incompatível com compras governamentais - B11.01a05",
IF(AND(I1549="Compras governamentais",K1549&lt;&gt;"",L1549="Orçamento de empresa"),"Erro: a fonte de preços informada é incompatível com compras governamentais - B11.01a05",
"***")))))</f>
        <v>***</v>
      </c>
      <c r="Y1545" s="119" t="str">
        <f t="shared" ref="Y1545" si="5512" xml:space="preserve">
IF(AND(I1545="Compras governamentais",K1545&lt;&gt;"",L1545="Mídia especializada"),"Erro: a fonte de preços informada é incompatível com compras governamentais - B12.01a05",
IF(AND(I1546="Compras governamentais",K1546&lt;&gt;"",L1546="Mídia especializada"),"Erro: a fonte de preços informada é incompatível com compras governamentais - B12.01a05",
IF(AND(I1547="Compras governamentais",K1547&lt;&gt;"",L1547="Mídia especializada"),"Erro: a fonte de preços informada é incompatível com compras governamentais - B12.01a05",
IF(AND(I1548="Compras governamentais",K1548&lt;&gt;"",L1548="Mídia especializada"),"Erro: a fonte de preços informada é incompatível com compras governamentais - B12.01a05",
IF(AND(I1549="Compras governamentais",K1549&lt;&gt;"",L1549="Mídia especializada"),"Erro: a fonte de preços informada é incompatível com compras governamentais - B12.01a05",
"***")))))</f>
        <v>***</v>
      </c>
      <c r="Z1545" s="119" t="str">
        <f t="shared" ref="Z1545" si="5513" xml:space="preserve">
IF(AND(I1546&lt;&gt;"",OR(I1545="")),"Erro: há linhas sendo puladas - B13.01a04",
IF(AND(I1547&lt;&gt;"",OR(I1545="",I1546="")),"Erro: há linhas sendo puladas - B13.01a04",
IF(AND(I1548&lt;&gt;"",OR(I1545="",I1546="",I1547="")),"Erro: há linhas sendo puladas - B13.01a04",
IF(AND(I1549&lt;&gt;"",OR(I1545="",I1546="",I1547="",I1548="")),"Erro: há linhas sendo puladas - B13.01a04",
"***"))))</f>
        <v>***</v>
      </c>
      <c r="AA1545" s="119" t="str">
        <f t="shared" ref="AA1545" si="5514" xml:space="preserve">
IF(AND(K1546&lt;&gt;"",OR(K1545="")),"Erro: há linhas sendo puladas - B14.01a05",
IF(AND(K1547&lt;&gt;"",OR(K1545="",K1546="")),"Erro: há linhas sendo puladas - B14.01a05",
IF(AND(K1548&lt;&gt;"",OR(K1545="",K1546="",K1547="")),"Erro: há linhas sendo puladas - B14.01a05",
IF(AND(K1549&lt;&gt;"",OR(K1545="",K1546="",K1547="",K1548="")),"Erro: há linhas sendo puladas - B14.01a05",
"***"))))</f>
        <v>***</v>
      </c>
      <c r="AB1545" s="119" t="str">
        <f t="shared" ref="AB1545" si="5515" xml:space="preserve">
IF(AND(L1546&lt;&gt;"",OR(L1545="")),"Erro: há linhas sendo puladas - B15.01a05",
IF(AND(L1547&lt;&gt;"",OR(L1545="",L1546="")),"Erro: há linhas sendo puladas - B15.01a05",
IF(AND(L1548&lt;&gt;"",OR(L1545="",L1546="",L1547="")),"Erro: há linhas sendo puladas - B15.01a05",
IF(AND(L1549&lt;&gt;"",OR(L1545="",L1546="",L1547="",L1548="")),"Erro: há linhas sendo puladas - B15.01a05",
"***"))))</f>
        <v>***</v>
      </c>
      <c r="AC1545" s="119" t="str">
        <f t="shared" ref="AC1545" si="5516" xml:space="preserve">
IF(AND(M1546&lt;&gt;"",OR(M1545="")),"Erro: há linhas sendo puladas - B16.01a05",
IF(AND(M1547&lt;&gt;"",OR(M1545="",M1546="")),"Erro: há linhas sendo puladas - B16.01a05",
IF(AND(M1548&lt;&gt;"",OR(M1545="",M1546="",M1547="")),"Erro: há linhas sendo puladas - B16.01a05",
IF(AND(M1549&lt;&gt;"",OR(M1545="",M1546="",M1547="",M1548="")),"Erro: há linhas sendo puladas - B16.01a05",
"***"))))</f>
        <v>***</v>
      </c>
      <c r="AD1545" s="131" t="str">
        <f t="shared" ref="AD1545" si="5517" xml:space="preserve">
IF(T1545&lt;&gt;"Preenchimento correto","",
IF(K1545="","",
IF(M1545="Não válido","",
K1545)))</f>
        <v/>
      </c>
    </row>
    <row r="1546" spans="1:30" ht="15" customHeight="1">
      <c r="A1546" s="226"/>
      <c r="B1546" s="216"/>
      <c r="C1546" s="217"/>
      <c r="D1546" s="218"/>
      <c r="E1546" s="219"/>
      <c r="F1546" s="220"/>
      <c r="G1546" s="221"/>
      <c r="H1546" s="35">
        <v>2</v>
      </c>
      <c r="I1546" s="172"/>
      <c r="J1546" s="36" t="str">
        <f xml:space="preserve">
IF(I1546="","",
VLOOKUP(I1546,'BD EMPRES'!$B$8:$C$507,2,FALSE))</f>
        <v/>
      </c>
      <c r="K1546" s="178"/>
      <c r="L1546" s="179"/>
      <c r="M1546" s="179"/>
      <c r="N1546" s="180"/>
      <c r="O1546" s="223"/>
      <c r="P1546" s="228"/>
      <c r="Q1546" s="230"/>
      <c r="R1546" s="232"/>
      <c r="S1546" s="234"/>
      <c r="T1546" s="236"/>
      <c r="U1546" s="23"/>
      <c r="V1546" s="122"/>
      <c r="W1546" s="118"/>
      <c r="X1546" s="118"/>
      <c r="Y1546" s="118"/>
      <c r="Z1546" s="118"/>
      <c r="AA1546" s="118"/>
      <c r="AB1546" s="118"/>
      <c r="AC1546" s="118"/>
      <c r="AD1546" s="132" t="str">
        <f t="shared" ref="AD1546" si="5518" xml:space="preserve">
IF(T1545&lt;&gt;"Preenchimento correto","",
IF(K1546="","",
IF(M1546="Não válido","",
K1546)))</f>
        <v/>
      </c>
    </row>
    <row r="1547" spans="1:30" ht="15" customHeight="1">
      <c r="A1547" s="226"/>
      <c r="B1547" s="216"/>
      <c r="C1547" s="217"/>
      <c r="D1547" s="218"/>
      <c r="E1547" s="219"/>
      <c r="F1547" s="220"/>
      <c r="G1547" s="221"/>
      <c r="H1547" s="35">
        <v>3</v>
      </c>
      <c r="I1547" s="172"/>
      <c r="J1547" s="36" t="str">
        <f xml:space="preserve">
IF(I1547="","",
VLOOKUP(I1547,'BD EMPRES'!$B$8:$C$507,2,FALSE))</f>
        <v/>
      </c>
      <c r="K1547" s="178"/>
      <c r="L1547" s="179"/>
      <c r="M1547" s="179"/>
      <c r="N1547" s="180"/>
      <c r="O1547" s="223"/>
      <c r="P1547" s="228"/>
      <c r="Q1547" s="230"/>
      <c r="R1547" s="232"/>
      <c r="S1547" s="234"/>
      <c r="T1547" s="236"/>
      <c r="U1547" s="23"/>
      <c r="V1547" s="122"/>
      <c r="W1547" s="118"/>
      <c r="X1547" s="118"/>
      <c r="Y1547" s="118"/>
      <c r="Z1547" s="118"/>
      <c r="AA1547" s="118"/>
      <c r="AB1547" s="118"/>
      <c r="AC1547" s="118"/>
      <c r="AD1547" s="132" t="str">
        <f t="shared" ref="AD1547" si="5519" xml:space="preserve">
IF(T1545&lt;&gt;"Preenchimento correto","",
IF(K1547="","",
IF(M1547="Não válido","",
K1547)))</f>
        <v/>
      </c>
    </row>
    <row r="1548" spans="1:30" ht="15" customHeight="1">
      <c r="A1548" s="226"/>
      <c r="B1548" s="216"/>
      <c r="C1548" s="217"/>
      <c r="D1548" s="218"/>
      <c r="E1548" s="219"/>
      <c r="F1548" s="220"/>
      <c r="G1548" s="221"/>
      <c r="H1548" s="35">
        <v>4</v>
      </c>
      <c r="I1548" s="172"/>
      <c r="J1548" s="36" t="str">
        <f xml:space="preserve">
IF(I1548="","",
VLOOKUP(I1548,'BD EMPRES'!$B$8:$C$507,2,FALSE))</f>
        <v/>
      </c>
      <c r="K1548" s="178"/>
      <c r="L1548" s="179"/>
      <c r="M1548" s="179"/>
      <c r="N1548" s="180"/>
      <c r="O1548" s="223"/>
      <c r="P1548" s="228"/>
      <c r="Q1548" s="230"/>
      <c r="R1548" s="232"/>
      <c r="S1548" s="234"/>
      <c r="T1548" s="236"/>
      <c r="U1548" s="23"/>
      <c r="V1548" s="122"/>
      <c r="W1548" s="118"/>
      <c r="X1548" s="118"/>
      <c r="Y1548" s="118"/>
      <c r="Z1548" s="118"/>
      <c r="AA1548" s="118"/>
      <c r="AB1548" s="118"/>
      <c r="AC1548" s="118"/>
      <c r="AD1548" s="132" t="str">
        <f t="shared" ref="AD1548" si="5520" xml:space="preserve">
IF(T1545&lt;&gt;"Preenchimento correto","",
IF(K1548="","",
IF(M1548="Não válido","",
K1548)))</f>
        <v/>
      </c>
    </row>
    <row r="1549" spans="1:30" ht="15" customHeight="1">
      <c r="A1549" s="238"/>
      <c r="B1549" s="216"/>
      <c r="C1549" s="217"/>
      <c r="D1549" s="218"/>
      <c r="E1549" s="219"/>
      <c r="F1549" s="220"/>
      <c r="G1549" s="221"/>
      <c r="H1549" s="49">
        <v>5</v>
      </c>
      <c r="I1549" s="172"/>
      <c r="J1549" s="50" t="str">
        <f xml:space="preserve">
IF(I1549="","",
VLOOKUP(I1549,'BD EMPRES'!$B$8:$C$507,2,FALSE))</f>
        <v/>
      </c>
      <c r="K1549" s="184"/>
      <c r="L1549" s="185"/>
      <c r="M1549" s="181"/>
      <c r="N1549" s="182"/>
      <c r="O1549" s="224"/>
      <c r="P1549" s="229"/>
      <c r="Q1549" s="231"/>
      <c r="R1549" s="233"/>
      <c r="S1549" s="235"/>
      <c r="T1549" s="236"/>
      <c r="U1549" s="23"/>
      <c r="V1549" s="133"/>
      <c r="W1549" s="134"/>
      <c r="X1549" s="134"/>
      <c r="Y1549" s="134"/>
      <c r="Z1549" s="134"/>
      <c r="AA1549" s="134"/>
      <c r="AB1549" s="134"/>
      <c r="AC1549" s="134"/>
      <c r="AD1549" s="135" t="str">
        <f t="shared" ref="AD1549" si="5521" xml:space="preserve">
IF(T1545&gt;"Preenchimento correto","",
IF(K1549="","",
IF(M1549="Não válido","",
K1549)))</f>
        <v/>
      </c>
    </row>
    <row r="1550" spans="1:30" ht="15" customHeight="1">
      <c r="A1550" s="225"/>
      <c r="B1550" s="216" t="str">
        <f>IF(OR('BD ITEM'!$Q320&lt;&gt;"Preenchimento correto"),"",'BD ITEM'!B320)</f>
        <v/>
      </c>
      <c r="C1550" s="217" t="str">
        <f>IF(OR('BD ITEM'!$Q320&lt;&gt;"Preenchimento correto"),"",'BD ITEM'!C320)</f>
        <v/>
      </c>
      <c r="D1550" s="218" t="str">
        <f>IF(OR('BD ITEM'!$Q320&lt;&gt;"Preenchimento correto"),"",'BD ITEM'!D320)</f>
        <v/>
      </c>
      <c r="E1550" s="219" t="str">
        <f>IF(OR('BD ITEM'!$Q320&lt;&gt;"Preenchimento correto"),"",'BD ITEM'!J320)</f>
        <v/>
      </c>
      <c r="F1550" s="220" t="str">
        <f>IF(OR('BD ITEM'!$Q320&lt;&gt;"Preenchimento correto"),"",'BD ITEM'!K320)</f>
        <v/>
      </c>
      <c r="G1550" s="221" t="str">
        <f>IF(OR('BD ITEM'!$Q320&lt;&gt;"Preenchimento correto"),"",'BD ITEM'!L320)</f>
        <v/>
      </c>
      <c r="H1550" s="39">
        <v>1</v>
      </c>
      <c r="I1550" s="173"/>
      <c r="J1550" s="34" t="str">
        <f xml:space="preserve">
IF(I1550="","",
VLOOKUP(I1550,'BD EMPRES'!$B$8:$C$507,2,FALSE))</f>
        <v/>
      </c>
      <c r="K1550" s="175"/>
      <c r="L1550" s="176"/>
      <c r="M1550" s="176"/>
      <c r="N1550" s="177"/>
      <c r="O1550" s="222"/>
      <c r="P1550" s="228" t="str">
        <f t="shared" ref="P1550" si="5522" xml:space="preserve">
IF(AND(K1550="",K1551="",K1552="",K1553="",K1554=""),"",
COUNTIFS(K1550:K1554,"&lt;&gt;""",M1550:M1554,"=Válido"))</f>
        <v/>
      </c>
      <c r="Q1550" s="230" t="str">
        <f t="shared" ref="Q1550" si="5523" xml:space="preserve">
IF(T1550&lt;&gt;"Preenchimento correto","",
IF(P1550=1,0,
IF(P1550=0,"",
IF(P1550="","",
ROUND(_xlfn.STDEV.S(AD1550:AD1554)/AVERAGE(AD1550:AD1554),4)))))</f>
        <v/>
      </c>
      <c r="R1550" s="232" t="str">
        <f t="shared" ref="R1550" si="5524" xml:space="preserve">
IF(T1550&lt;&gt;"Preenchimento correto","",
IF(P1550="","",
IF(P1550=0,"",
IF(O1550="","",
IF(O1550="Menor valor",MIN(AD1550:AD1554),
IF(AND(O1550="Tend. central",Q1550&lt;=0.25),ROUND(AVERAGE(AD1550:AD1554),2),
IF(AND(O1550="Tend. central",Q1550&gt;0.25),ROUND(MEDIAN(AD1550:AD1554),2))))))))</f>
        <v/>
      </c>
      <c r="S1550" s="234" t="str">
        <f t="shared" ref="S1550" si="5525" xml:space="preserve">
IF(T1550&lt;&gt;"Preenchimento correto","",
IF(O1550="","",
IF(P1550="","",
IF(P1550=0,"",
IF(OR(G1550="",R1550=""),"",
G1550*R1550)))))</f>
        <v/>
      </c>
      <c r="T1550" s="236" t="str">
        <f t="shared" ref="T1550" si="5526" xml:space="preserve">
IF(AND(A1550="",B1550="",I1550="",I1551="",I1552="",I1553="",I1554="",K1550="",K1551="",K1552="",K1553="",K1554="",L1550="",L1551="",L1552="",L1553="",L1554="",M1550="",M1551="",M1552="",M1553="",M1554="",O1550=""),"",
IF(A1550="","Preenchimento incompleto: falta informar o ID SEC - B01.01",
IF(AND(A1550&lt;&gt;"",B1550&lt;&gt;"",I1550="",I1551="",I1552="",I1553="",I1554="",K1550="",K1551="",K1552="",K1553="",K1554="",L1550="",L1551="",L1552="",L1553="",L1554="",M1550="",M1551="",M1552="",M1553="",M1554="",O1550=""),"Preenchimento incompleto: item sem nenhuma informação de empresa e preço e fonte de preço e validade do orçamento e modalidade de cálculo - B02.01",
IF(AND(B1550="",OR(I1550&lt;&gt;"",I1551&lt;&gt;"",I1552&lt;&gt;"",I1553&lt;&gt;"",I1554&lt;&gt;"",K1550&lt;&gt;"",K1551&lt;&gt;"",K1552&lt;&gt;"",K1553&lt;&gt;"",K1554&lt;&gt;"",L1550&lt;&gt;"",L1551&lt;&gt;"",L1552&lt;&gt;"",L1553&lt;&gt;"",L1554&lt;&gt;"",M1550&lt;&gt;"",M1551&lt;&gt;"",M1552&lt;&gt;"",M1553&lt;&gt;"",M1554&lt;&gt;"",O1550&lt;&gt;"")),"Erro: há empresa(s) e/ou preço(s) e/ou fonte(s) de preço e/ou validade(s) do orçamento e/ou modalidade de cálculo informados para item inexistente - B03.01",
IF(AND(I1550&lt;&gt;"",OR(K1550="",L1550="",M1550="",O1550="")),"Preenchimento incompleto: empresa sem preço e(ou) fonte de preço e(ou) validade do orçamento e(ou) modalidade de cálculo associados - B04.01",
IF(AND(I1551&lt;&gt;"",OR(K1551="",L1551="",M1551="",O1550="")),"Preenchimento incompleto: empresa sem preço e(ou) fonte de preço e(ou) validade do orçamento e(ou) modalidade de cálculo associados - B04.02",
IF(AND(I1552&lt;&gt;"",OR(K1552="",L1552="",M1552="",O1550="")),"Preenchimento incompleto: empresa sem preço e(ou) fonte de preço e(ou) validade do orçamento e(ou) modalidade de cálculo associados - B04.03",
IF(AND(I1553&lt;&gt;"",OR(K1553="",L1553="",M1553="",O1550="")),"Preenchimento incompleto: empresa sem preço e(ou) fonte de preço e(ou) validade do orçamento e(ou) modalidade de cálculo associados - B04.04",
IF(AND(I1554&lt;&gt;"",OR(K1554="",L1554="",M1554="",O1550="")),"Preenchimento incompleto: empresa sem preço e(ou) fonte de preço e(ou) validade do orçamento e(ou) modalidade de cálculo associados - B04.05",
IF(AND(K1550&lt;&gt;"",OR(I1550="",L1550="",M1550="",O1550="")),"Preenchimento incompleto: preço sem empresa e(ou) fonte do preço associados e(ou) validade do orçamento e(ou) modalidade de cálculo associados - B05.01",
IF(AND(K1551&lt;&gt;"",OR(I1551="",L1551="",M1551="",O1550="")),"Preenchimento incompleto: preço sem empresa e(ou) fonte do preço associados e(ou) validade do orçamento e(ou) modalidade de cálculo associados - B05.02",
IF(AND(K1552&lt;&gt;"",OR(I1552="",L1552="",M1552="",O1550="")),"Preenchimento incompleto: preço sem empresa e(ou) fonte do preço associados e(ou) validade do orçamento e(ou) modalidade de cálculo associados - B05.03",
IF(AND(K1553&lt;&gt;"",OR(I1553="",L1553="",M1553="",O1550="")),"Preenchimento incompleto: preço sem empresa e(ou) fonte do preço associados e(ou) validade do orçamento e(ou) modalidade de cálculo associados - B05.04",
IF(AND(K1554&lt;&gt;"",OR(I1554="",L1554="",M1554="",O1550="")),"Preenchimento incompleto: preço sem empresa e(ou) fonte do preço associados e(ou) validade do orçamento e(ou) modalidade de cálculo associados - B05.05",
IF(AND(L1550&lt;&gt;"",OR(K1550="",I1550="",M1550="",O1550="")),"Preenchimento incompleto: fonte do preço sem empresa e(ou) preço associados e(ou) validade do orçamento e(ou) modalidade de cálculo associados - B06.01",
IF(AND(L1551&lt;&gt;"",OR(K1551="",I1551="",M1551="",O1550="")),"Preenchimento incompleto: fonte do preço sem empresa e(ou) preço associados e(ou) validade do orçamento e(ou) modalidade de cálculo associados - B06.02",
IF(AND(L1552&lt;&gt;"",OR(K1552="",I1552="",M1552="",O1550="")),"Preenchimento incompleto: fonte do preço sem empresa e(ou) preço associados e(ou) validade do orçamento e(ou) modalidade de cálculo associados - B06.03",
IF(AND(L1553&lt;&gt;"",OR(K1553="",I1553="",M1553="",O1550="")),"Preenchimento incompleto: fonte do preço sem empresa e(ou) preço associados e(ou) validade do orçamento e(ou) modalidade de cálculo associados - B06.04",
IF(AND(L1554&lt;&gt;"",OR(K1554="",I1554="",M1554="",O1550="")),"Preenchimento incompleto: fonte do preço sem empresa e(ou) preço associados e(ou) validade do orçamento e(ou) modalidade de cálculo associados - B06.05",
IF(AND(M1550&lt;&gt;"",OR(K1550="",I1550="",L1550="",O1550="")),"Preenchimento incompleto: validade do orçamento sem empresa e(ou) preço associados e(ou) fonte do preço e(ou) modalidade de cálculo associados - B07.01",
IF(AND(M1551&lt;&gt;"",OR(K1551="",I1551="",L1551="",O1550="")),"Preenchimento incompleto: validade do orçamento sem empresa e(ou) preço associados e(ou) fonte do preço e(ou) modalidade de cálculo associados - B07.02",
IF(AND(M1552&lt;&gt;"",OR(K1552="",I1552="",L1552="",O1550="")),"Preenchimento incompleto: validade do orçamento sem empresa e(ou) preço associados e(ou) fonte do preço e(ou) modalidade de cálculo associados - B07.03",
IF(AND(M1553&lt;&gt;"",OR(K1553="",I1553="",L1553="",O1550="")),"Preenchimento incompleto: validade do orçamento sem empresa e(ou) preço associados e(ou) fonte do preço e(ou) modalidade de cálculo associados - B07.04",
IF(AND(M1554&lt;&gt;"",OR(K1554="",I1554="",L1554="",O1550="")),"Preenchimento incompleto: validade do orçamento sem empresa e(ou) preço associados e(ou) fonte do preço e(ou) modalidade de cálculo associados - B07.05",
IF(O1550="","Preenchimento incompleto: modalidade de cálculo não informada - B08.01",
IF(V1550="Erro: há repetição de empresa de mídia especializada para o item sendo precificado - B09.01a05","Erro: há repetição de empresa de mídia especializada para o item sendo precificado - B09.01a05",
IF(W1550="Erro: há repetição de empresa de orçamento de empresa para o item sendo precificado - B10.01a05","Erro: há repetição de empresa de orçamento de empresa para o item sendo precificado - B10.01a05",
IF(X1550="Erro: a fonte de preços informada é incompatível com compras governamentais - B11.01a05","Erro: a fonte de preços informada é incompatível com compras governamentais - B11.01a05",
IF(Y1550="Erro: a fonte de preços informada é incompatível com compras governamentais - B12.01a05","Erro: a fonte de preços informada é incompatível com compras governamentais - B12.01a05",
IF(Z1550="Erro: há linhas sendo puladas - B13.01a04","Erro: há linhas sendo puladas - B13.01a04",
IF(AA1550="Erro: há linhas sendo puladas - B14.01a05","Erro: há linhas sendo puladas - B14.01a05",
IF(AB1550="Erro: há linhas sendo puladas - B15.01a05","Erro: há linhas sendo puladas - B15.01a05",
IF(AC1550="Erro: há linhas sendo puladas - B16.01a05","Erro: há linhas sendo puladas - B16.01a05",
IF(AND(P1550&lt;&gt;"",P1550=0),"Preenchimento incompleto: número de propostas válidas igual a zero - B17.01",
"Preenchimento correto"))))))))))))))))))))))))))))))))))</f>
        <v/>
      </c>
      <c r="U1550" s="23"/>
      <c r="V1550" s="121" t="str">
        <f t="shared" ref="V1550" si="5527" xml:space="preserve">
IF(COUNTIFS(I1550:I1554,I1550,L1550:L1554,"=Mídia especializada")&gt;1,"Erro: há repetição de empresa de mídia especializada para o item sendo precificado - B09.01a05",
IF(COUNTIFS(I1550:I1554,I1551,L1550:L1554,"=Mídia especializada")&gt;1,"Erro: há repetição de empresa de mídia especializada para o item sendo precificado - B09.01a05",
IF(COUNTIFS(I1550:I1554,I1552,L1550:L1554,"=Mídia especializada")&gt;1,"Erro: há repetição de empresa de mídia especializada para o item sendo precificado - B09.01a05",
IF(COUNTIFS(I1550:I1554,I1553,L1550:L1554,"=Mídia especializada")&gt;1,"Erro: há repetição de empresa de mídia especializada para o item sendo precificado - B09.01a05",
IF(COUNTIFS(I1550:I1554,I1554,L1550:L1554,"=Mídia especializada")&gt;1,"Erro: há repetição de empresa de mídia especializada para o item sendo precificado - B09.01a05",
"***")))))</f>
        <v>***</v>
      </c>
      <c r="W1550" s="119" t="str">
        <f t="shared" ref="W1550" si="5528" xml:space="preserve">
IF(COUNTIFS(I1550:I1554,I1550,L1550:L1554,"=Orçamento de empresa")&gt;1,"Erro: há repetição de empresa de orçamento de empresa para o item sendo precificado - B10.01a05",
IF(COUNTIFS(I1550:I1554,I1551,L1550:L1554,"=Orçamento de empresa")&gt;1,"Erro: há repetição de empresa de orçamento de empresa para o item sendo precificado - B10.01a05",
IF(COUNTIFS(I1550:I1554,I1552,L1550:L1554,"=Orçamento de empresa")&gt;1,"Erro: há repetição de empresa de orçamento de empresa para o item sendo precificado - B10.01a05",
IF(COUNTIFS(I1550:I1554,I1553,L1550:L1554,"=Orçamento de empresa")&gt;1,"Erro: há repetição de empresa de orçamento de empresa para o item sendo precificado - B10.01a05",
IF(COUNTIFS(I1550:I1554,I1554,L1550:L1554,"=Orçamento de empresa")&gt;1,"Erro: há repetição de empresa de orçamento de empresa para o item sendo precificado - B10.01a05",
"***")))))</f>
        <v>***</v>
      </c>
      <c r="X1550" s="119" t="str">
        <f t="shared" ref="X1550" si="5529" xml:space="preserve">
IF(AND(I1550="Compras governamentais",K1550&lt;&gt;"",L1550="Orçamento de empresa"),"Erro: a fonte de preços informada é incompatível com compras governamentais - B11.01a05",
IF(AND(I1551="Compras governamentais",K1551&lt;&gt;"",L1551="Orçamento de empresa"),"Erro: a fonte de preços informada é incompatível com compras governamentais - B11.01a05",
IF(AND(I1552="Compras governamentais",K1552&lt;&gt;"",L1552="Orçamento de empresa"),"Erro: a fonte de preços informada é incompatível com compras governamentais - B11.01a05",
IF(AND(I1553="Compras governamentais",K1553&lt;&gt;"",L1553="Orçamento de empresa"),"Erro: a fonte de preços informada é incompatível com compras governamentais - B11.01a05",
IF(AND(I1554="Compras governamentais",K1554&lt;&gt;"",L1554="Orçamento de empresa"),"Erro: a fonte de preços informada é incompatível com compras governamentais - B11.01a05",
"***")))))</f>
        <v>***</v>
      </c>
      <c r="Y1550" s="119" t="str">
        <f t="shared" ref="Y1550" si="5530" xml:space="preserve">
IF(AND(I1550="Compras governamentais",K1550&lt;&gt;"",L1550="Mídia especializada"),"Erro: a fonte de preços informada é incompatível com compras governamentais - B12.01a05",
IF(AND(I1551="Compras governamentais",K1551&lt;&gt;"",L1551="Mídia especializada"),"Erro: a fonte de preços informada é incompatível com compras governamentais - B12.01a05",
IF(AND(I1552="Compras governamentais",K1552&lt;&gt;"",L1552="Mídia especializada"),"Erro: a fonte de preços informada é incompatível com compras governamentais - B12.01a05",
IF(AND(I1553="Compras governamentais",K1553&lt;&gt;"",L1553="Mídia especializada"),"Erro: a fonte de preços informada é incompatível com compras governamentais - B12.01a05",
IF(AND(I1554="Compras governamentais",K1554&lt;&gt;"",L1554="Mídia especializada"),"Erro: a fonte de preços informada é incompatível com compras governamentais - B12.01a05",
"***")))))</f>
        <v>***</v>
      </c>
      <c r="Z1550" s="119" t="str">
        <f t="shared" ref="Z1550" si="5531" xml:space="preserve">
IF(AND(I1551&lt;&gt;"",OR(I1550="")),"Erro: há linhas sendo puladas - B13.01a04",
IF(AND(I1552&lt;&gt;"",OR(I1550="",I1551="")),"Erro: há linhas sendo puladas - B13.01a04",
IF(AND(I1553&lt;&gt;"",OR(I1550="",I1551="",I1552="")),"Erro: há linhas sendo puladas - B13.01a04",
IF(AND(I1554&lt;&gt;"",OR(I1550="",I1551="",I1552="",I1553="")),"Erro: há linhas sendo puladas - B13.01a04",
"***"))))</f>
        <v>***</v>
      </c>
      <c r="AA1550" s="119" t="str">
        <f t="shared" ref="AA1550" si="5532" xml:space="preserve">
IF(AND(K1551&lt;&gt;"",OR(K1550="")),"Erro: há linhas sendo puladas - B14.01a05",
IF(AND(K1552&lt;&gt;"",OR(K1550="",K1551="")),"Erro: há linhas sendo puladas - B14.01a05",
IF(AND(K1553&lt;&gt;"",OR(K1550="",K1551="",K1552="")),"Erro: há linhas sendo puladas - B14.01a05",
IF(AND(K1554&lt;&gt;"",OR(K1550="",K1551="",K1552="",K1553="")),"Erro: há linhas sendo puladas - B14.01a05",
"***"))))</f>
        <v>***</v>
      </c>
      <c r="AB1550" s="119" t="str">
        <f t="shared" ref="AB1550" si="5533" xml:space="preserve">
IF(AND(L1551&lt;&gt;"",OR(L1550="")),"Erro: há linhas sendo puladas - B15.01a05",
IF(AND(L1552&lt;&gt;"",OR(L1550="",L1551="")),"Erro: há linhas sendo puladas - B15.01a05",
IF(AND(L1553&lt;&gt;"",OR(L1550="",L1551="",L1552="")),"Erro: há linhas sendo puladas - B15.01a05",
IF(AND(L1554&lt;&gt;"",OR(L1550="",L1551="",L1552="",L1553="")),"Erro: há linhas sendo puladas - B15.01a05",
"***"))))</f>
        <v>***</v>
      </c>
      <c r="AC1550" s="119" t="str">
        <f t="shared" ref="AC1550" si="5534" xml:space="preserve">
IF(AND(M1551&lt;&gt;"",OR(M1550="")),"Erro: há linhas sendo puladas - B16.01a05",
IF(AND(M1552&lt;&gt;"",OR(M1550="",M1551="")),"Erro: há linhas sendo puladas - B16.01a05",
IF(AND(M1553&lt;&gt;"",OR(M1550="",M1551="",M1552="")),"Erro: há linhas sendo puladas - B16.01a05",
IF(AND(M1554&lt;&gt;"",OR(M1550="",M1551="",M1552="",M1553="")),"Erro: há linhas sendo puladas - B16.01a05",
"***"))))</f>
        <v>***</v>
      </c>
      <c r="AD1550" s="131" t="str">
        <f t="shared" ref="AD1550" si="5535" xml:space="preserve">
IF(T1550&lt;&gt;"Preenchimento correto","",
IF(K1550="","",
IF(M1550="Não válido","",
K1550)))</f>
        <v/>
      </c>
    </row>
    <row r="1551" spans="1:30" ht="15" customHeight="1">
      <c r="A1551" s="226"/>
      <c r="B1551" s="216"/>
      <c r="C1551" s="217"/>
      <c r="D1551" s="218"/>
      <c r="E1551" s="219"/>
      <c r="F1551" s="220"/>
      <c r="G1551" s="221"/>
      <c r="H1551" s="35">
        <v>2</v>
      </c>
      <c r="I1551" s="172"/>
      <c r="J1551" s="36" t="str">
        <f xml:space="preserve">
IF(I1551="","",
VLOOKUP(I1551,'BD EMPRES'!$B$8:$C$507,2,FALSE))</f>
        <v/>
      </c>
      <c r="K1551" s="178"/>
      <c r="L1551" s="179"/>
      <c r="M1551" s="179"/>
      <c r="N1551" s="180"/>
      <c r="O1551" s="223"/>
      <c r="P1551" s="228"/>
      <c r="Q1551" s="230"/>
      <c r="R1551" s="232"/>
      <c r="S1551" s="234"/>
      <c r="T1551" s="236"/>
      <c r="U1551" s="23"/>
      <c r="V1551" s="122"/>
      <c r="W1551" s="118"/>
      <c r="X1551" s="118"/>
      <c r="Y1551" s="118"/>
      <c r="Z1551" s="118"/>
      <c r="AA1551" s="118"/>
      <c r="AB1551" s="118"/>
      <c r="AC1551" s="118"/>
      <c r="AD1551" s="132" t="str">
        <f t="shared" ref="AD1551" si="5536" xml:space="preserve">
IF(T1550&lt;&gt;"Preenchimento correto","",
IF(K1551="","",
IF(M1551="Não válido","",
K1551)))</f>
        <v/>
      </c>
    </row>
    <row r="1552" spans="1:30" ht="15" customHeight="1">
      <c r="A1552" s="226"/>
      <c r="B1552" s="216"/>
      <c r="C1552" s="217"/>
      <c r="D1552" s="218"/>
      <c r="E1552" s="219"/>
      <c r="F1552" s="220"/>
      <c r="G1552" s="221"/>
      <c r="H1552" s="35">
        <v>3</v>
      </c>
      <c r="I1552" s="172"/>
      <c r="J1552" s="36" t="str">
        <f xml:space="preserve">
IF(I1552="","",
VLOOKUP(I1552,'BD EMPRES'!$B$8:$C$507,2,FALSE))</f>
        <v/>
      </c>
      <c r="K1552" s="178"/>
      <c r="L1552" s="179"/>
      <c r="M1552" s="179"/>
      <c r="N1552" s="180"/>
      <c r="O1552" s="223"/>
      <c r="P1552" s="228"/>
      <c r="Q1552" s="230"/>
      <c r="R1552" s="232"/>
      <c r="S1552" s="234"/>
      <c r="T1552" s="236"/>
      <c r="U1552" s="23"/>
      <c r="V1552" s="122"/>
      <c r="W1552" s="118"/>
      <c r="X1552" s="118"/>
      <c r="Y1552" s="118"/>
      <c r="Z1552" s="118"/>
      <c r="AA1552" s="118"/>
      <c r="AB1552" s="118"/>
      <c r="AC1552" s="118"/>
      <c r="AD1552" s="132" t="str">
        <f t="shared" ref="AD1552" si="5537" xml:space="preserve">
IF(T1550&lt;&gt;"Preenchimento correto","",
IF(K1552="","",
IF(M1552="Não válido","",
K1552)))</f>
        <v/>
      </c>
    </row>
    <row r="1553" spans="1:30" ht="15" customHeight="1">
      <c r="A1553" s="226"/>
      <c r="B1553" s="216"/>
      <c r="C1553" s="217"/>
      <c r="D1553" s="218"/>
      <c r="E1553" s="219"/>
      <c r="F1553" s="220"/>
      <c r="G1553" s="221"/>
      <c r="H1553" s="35">
        <v>4</v>
      </c>
      <c r="I1553" s="172"/>
      <c r="J1553" s="36" t="str">
        <f xml:space="preserve">
IF(I1553="","",
VLOOKUP(I1553,'BD EMPRES'!$B$8:$C$507,2,FALSE))</f>
        <v/>
      </c>
      <c r="K1553" s="178"/>
      <c r="L1553" s="179"/>
      <c r="M1553" s="179"/>
      <c r="N1553" s="180"/>
      <c r="O1553" s="223"/>
      <c r="P1553" s="228"/>
      <c r="Q1553" s="230"/>
      <c r="R1553" s="232"/>
      <c r="S1553" s="234"/>
      <c r="T1553" s="236"/>
      <c r="U1553" s="23"/>
      <c r="V1553" s="122"/>
      <c r="W1553" s="118"/>
      <c r="X1553" s="118"/>
      <c r="Y1553" s="118"/>
      <c r="Z1553" s="118"/>
      <c r="AA1553" s="118"/>
      <c r="AB1553" s="118"/>
      <c r="AC1553" s="118"/>
      <c r="AD1553" s="132" t="str">
        <f t="shared" ref="AD1553" si="5538" xml:space="preserve">
IF(T1550&lt;&gt;"Preenchimento correto","",
IF(K1553="","",
IF(M1553="Não válido","",
K1553)))</f>
        <v/>
      </c>
    </row>
    <row r="1554" spans="1:30" ht="15" customHeight="1">
      <c r="A1554" s="227"/>
      <c r="B1554" s="216"/>
      <c r="C1554" s="217"/>
      <c r="D1554" s="218"/>
      <c r="E1554" s="219"/>
      <c r="F1554" s="220"/>
      <c r="G1554" s="221"/>
      <c r="H1554" s="49">
        <v>5</v>
      </c>
      <c r="I1554" s="172"/>
      <c r="J1554" s="50" t="str">
        <f xml:space="preserve">
IF(I1554="","",
VLOOKUP(I1554,'BD EMPRES'!$B$8:$C$507,2,FALSE))</f>
        <v/>
      </c>
      <c r="K1554" s="184"/>
      <c r="L1554" s="185"/>
      <c r="M1554" s="181"/>
      <c r="N1554" s="182"/>
      <c r="O1554" s="224"/>
      <c r="P1554" s="229"/>
      <c r="Q1554" s="231"/>
      <c r="R1554" s="233"/>
      <c r="S1554" s="235"/>
      <c r="T1554" s="236"/>
      <c r="U1554" s="23"/>
      <c r="V1554" s="133"/>
      <c r="W1554" s="134"/>
      <c r="X1554" s="134"/>
      <c r="Y1554" s="134"/>
      <c r="Z1554" s="134"/>
      <c r="AA1554" s="134"/>
      <c r="AB1554" s="134"/>
      <c r="AC1554" s="134"/>
      <c r="AD1554" s="135" t="str">
        <f t="shared" ref="AD1554" si="5539" xml:space="preserve">
IF(T1550&gt;"Preenchimento correto","",
IF(K1554="","",
IF(M1554="Não válido","",
K1554)))</f>
        <v/>
      </c>
    </row>
    <row r="1555" spans="1:30" ht="15" customHeight="1">
      <c r="A1555" s="237"/>
      <c r="B1555" s="216" t="str">
        <f>IF(OR('BD ITEM'!$Q321&lt;&gt;"Preenchimento correto"),"",'BD ITEM'!B321)</f>
        <v/>
      </c>
      <c r="C1555" s="217" t="str">
        <f>IF(OR('BD ITEM'!$Q321&lt;&gt;"Preenchimento correto"),"",'BD ITEM'!C321)</f>
        <v/>
      </c>
      <c r="D1555" s="218" t="str">
        <f>IF(OR('BD ITEM'!$Q321&lt;&gt;"Preenchimento correto"),"",'BD ITEM'!D321)</f>
        <v/>
      </c>
      <c r="E1555" s="219" t="str">
        <f>IF(OR('BD ITEM'!$Q321&lt;&gt;"Preenchimento correto"),"",'BD ITEM'!J321)</f>
        <v/>
      </c>
      <c r="F1555" s="220" t="str">
        <f>IF(OR('BD ITEM'!$Q321&lt;&gt;"Preenchimento correto"),"",'BD ITEM'!K321)</f>
        <v/>
      </c>
      <c r="G1555" s="221" t="str">
        <f>IF(OR('BD ITEM'!$Q321&lt;&gt;"Preenchimento correto"),"",'BD ITEM'!L321)</f>
        <v/>
      </c>
      <c r="H1555" s="39">
        <v>1</v>
      </c>
      <c r="I1555" s="173"/>
      <c r="J1555" s="34" t="str">
        <f xml:space="preserve">
IF(I1555="","",
VLOOKUP(I1555,'BD EMPRES'!$B$8:$C$507,2,FALSE))</f>
        <v/>
      </c>
      <c r="K1555" s="175"/>
      <c r="L1555" s="176"/>
      <c r="M1555" s="176"/>
      <c r="N1555" s="177"/>
      <c r="O1555" s="222"/>
      <c r="P1555" s="228" t="str">
        <f t="shared" ref="P1555" si="5540" xml:space="preserve">
IF(AND(K1555="",K1556="",K1557="",K1558="",K1559=""),"",
COUNTIFS(K1555:K1559,"&lt;&gt;""",M1555:M1559,"=Válido"))</f>
        <v/>
      </c>
      <c r="Q1555" s="230" t="str">
        <f t="shared" ref="Q1555" si="5541" xml:space="preserve">
IF(T1555&lt;&gt;"Preenchimento correto","",
IF(P1555=1,0,
IF(P1555=0,"",
IF(P1555="","",
ROUND(_xlfn.STDEV.S(AD1555:AD1559)/AVERAGE(AD1555:AD1559),4)))))</f>
        <v/>
      </c>
      <c r="R1555" s="232" t="str">
        <f t="shared" ref="R1555" si="5542" xml:space="preserve">
IF(T1555&lt;&gt;"Preenchimento correto","",
IF(P1555="","",
IF(P1555=0,"",
IF(O1555="","",
IF(O1555="Menor valor",MIN(AD1555:AD1559),
IF(AND(O1555="Tend. central",Q1555&lt;=0.25),ROUND(AVERAGE(AD1555:AD1559),2),
IF(AND(O1555="Tend. central",Q1555&gt;0.25),ROUND(MEDIAN(AD1555:AD1559),2))))))))</f>
        <v/>
      </c>
      <c r="S1555" s="234" t="str">
        <f t="shared" ref="S1555" si="5543" xml:space="preserve">
IF(T1555&lt;&gt;"Preenchimento correto","",
IF(O1555="","",
IF(P1555="","",
IF(P1555=0,"",
IF(OR(G1555="",R1555=""),"",
G1555*R1555)))))</f>
        <v/>
      </c>
      <c r="T1555" s="236" t="str">
        <f t="shared" ref="T1555" si="5544" xml:space="preserve">
IF(AND(A1555="",B1555="",I1555="",I1556="",I1557="",I1558="",I1559="",K1555="",K1556="",K1557="",K1558="",K1559="",L1555="",L1556="",L1557="",L1558="",L1559="",M1555="",M1556="",M1557="",M1558="",M1559="",O1555=""),"",
IF(A1555="","Preenchimento incompleto: falta informar o ID SEC - B01.01",
IF(AND(A1555&lt;&gt;"",B1555&lt;&gt;"",I1555="",I1556="",I1557="",I1558="",I1559="",K1555="",K1556="",K1557="",K1558="",K1559="",L1555="",L1556="",L1557="",L1558="",L1559="",M1555="",M1556="",M1557="",M1558="",M1559="",O1555=""),"Preenchimento incompleto: item sem nenhuma informação de empresa e preço e fonte de preço e validade do orçamento e modalidade de cálculo - B02.01",
IF(AND(B1555="",OR(I1555&lt;&gt;"",I1556&lt;&gt;"",I1557&lt;&gt;"",I1558&lt;&gt;"",I1559&lt;&gt;"",K1555&lt;&gt;"",K1556&lt;&gt;"",K1557&lt;&gt;"",K1558&lt;&gt;"",K1559&lt;&gt;"",L1555&lt;&gt;"",L1556&lt;&gt;"",L1557&lt;&gt;"",L1558&lt;&gt;"",L1559&lt;&gt;"",M1555&lt;&gt;"",M1556&lt;&gt;"",M1557&lt;&gt;"",M1558&lt;&gt;"",M1559&lt;&gt;"",O1555&lt;&gt;"")),"Erro: há empresa(s) e/ou preço(s) e/ou fonte(s) de preço e/ou validade(s) do orçamento e/ou modalidade de cálculo informados para item inexistente - B03.01",
IF(AND(I1555&lt;&gt;"",OR(K1555="",L1555="",M1555="",O1555="")),"Preenchimento incompleto: empresa sem preço e(ou) fonte de preço e(ou) validade do orçamento e(ou) modalidade de cálculo associados - B04.01",
IF(AND(I1556&lt;&gt;"",OR(K1556="",L1556="",M1556="",O1555="")),"Preenchimento incompleto: empresa sem preço e(ou) fonte de preço e(ou) validade do orçamento e(ou) modalidade de cálculo associados - B04.02",
IF(AND(I1557&lt;&gt;"",OR(K1557="",L1557="",M1557="",O1555="")),"Preenchimento incompleto: empresa sem preço e(ou) fonte de preço e(ou) validade do orçamento e(ou) modalidade de cálculo associados - B04.03",
IF(AND(I1558&lt;&gt;"",OR(K1558="",L1558="",M1558="",O1555="")),"Preenchimento incompleto: empresa sem preço e(ou) fonte de preço e(ou) validade do orçamento e(ou) modalidade de cálculo associados - B04.04",
IF(AND(I1559&lt;&gt;"",OR(K1559="",L1559="",M1559="",O1555="")),"Preenchimento incompleto: empresa sem preço e(ou) fonte de preço e(ou) validade do orçamento e(ou) modalidade de cálculo associados - B04.05",
IF(AND(K1555&lt;&gt;"",OR(I1555="",L1555="",M1555="",O1555="")),"Preenchimento incompleto: preço sem empresa e(ou) fonte do preço associados e(ou) validade do orçamento e(ou) modalidade de cálculo associados - B05.01",
IF(AND(K1556&lt;&gt;"",OR(I1556="",L1556="",M1556="",O1555="")),"Preenchimento incompleto: preço sem empresa e(ou) fonte do preço associados e(ou) validade do orçamento e(ou) modalidade de cálculo associados - B05.02",
IF(AND(K1557&lt;&gt;"",OR(I1557="",L1557="",M1557="",O1555="")),"Preenchimento incompleto: preço sem empresa e(ou) fonte do preço associados e(ou) validade do orçamento e(ou) modalidade de cálculo associados - B05.03",
IF(AND(K1558&lt;&gt;"",OR(I1558="",L1558="",M1558="",O1555="")),"Preenchimento incompleto: preço sem empresa e(ou) fonte do preço associados e(ou) validade do orçamento e(ou) modalidade de cálculo associados - B05.04",
IF(AND(K1559&lt;&gt;"",OR(I1559="",L1559="",M1559="",O1555="")),"Preenchimento incompleto: preço sem empresa e(ou) fonte do preço associados e(ou) validade do orçamento e(ou) modalidade de cálculo associados - B05.05",
IF(AND(L1555&lt;&gt;"",OR(K1555="",I1555="",M1555="",O1555="")),"Preenchimento incompleto: fonte do preço sem empresa e(ou) preço associados e(ou) validade do orçamento e(ou) modalidade de cálculo associados - B06.01",
IF(AND(L1556&lt;&gt;"",OR(K1556="",I1556="",M1556="",O1555="")),"Preenchimento incompleto: fonte do preço sem empresa e(ou) preço associados e(ou) validade do orçamento e(ou) modalidade de cálculo associados - B06.02",
IF(AND(L1557&lt;&gt;"",OR(K1557="",I1557="",M1557="",O1555="")),"Preenchimento incompleto: fonte do preço sem empresa e(ou) preço associados e(ou) validade do orçamento e(ou) modalidade de cálculo associados - B06.03",
IF(AND(L1558&lt;&gt;"",OR(K1558="",I1558="",M1558="",O1555="")),"Preenchimento incompleto: fonte do preço sem empresa e(ou) preço associados e(ou) validade do orçamento e(ou) modalidade de cálculo associados - B06.04",
IF(AND(L1559&lt;&gt;"",OR(K1559="",I1559="",M1559="",O1555="")),"Preenchimento incompleto: fonte do preço sem empresa e(ou) preço associados e(ou) validade do orçamento e(ou) modalidade de cálculo associados - B06.05",
IF(AND(M1555&lt;&gt;"",OR(K1555="",I1555="",L1555="",O1555="")),"Preenchimento incompleto: validade do orçamento sem empresa e(ou) preço associados e(ou) fonte do preço e(ou) modalidade de cálculo associados - B07.01",
IF(AND(M1556&lt;&gt;"",OR(K1556="",I1556="",L1556="",O1555="")),"Preenchimento incompleto: validade do orçamento sem empresa e(ou) preço associados e(ou) fonte do preço e(ou) modalidade de cálculo associados - B07.02",
IF(AND(M1557&lt;&gt;"",OR(K1557="",I1557="",L1557="",O1555="")),"Preenchimento incompleto: validade do orçamento sem empresa e(ou) preço associados e(ou) fonte do preço e(ou) modalidade de cálculo associados - B07.03",
IF(AND(M1558&lt;&gt;"",OR(K1558="",I1558="",L1558="",O1555="")),"Preenchimento incompleto: validade do orçamento sem empresa e(ou) preço associados e(ou) fonte do preço e(ou) modalidade de cálculo associados - B07.04",
IF(AND(M1559&lt;&gt;"",OR(K1559="",I1559="",L1559="",O1555="")),"Preenchimento incompleto: validade do orçamento sem empresa e(ou) preço associados e(ou) fonte do preço e(ou) modalidade de cálculo associados - B07.05",
IF(O1555="","Preenchimento incompleto: modalidade de cálculo não informada - B08.01",
IF(V1555="Erro: há repetição de empresa de mídia especializada para o item sendo precificado - B09.01a05","Erro: há repetição de empresa de mídia especializada para o item sendo precificado - B09.01a05",
IF(W1555="Erro: há repetição de empresa de orçamento de empresa para o item sendo precificado - B10.01a05","Erro: há repetição de empresa de orçamento de empresa para o item sendo precificado - B10.01a05",
IF(X1555="Erro: a fonte de preços informada é incompatível com compras governamentais - B11.01a05","Erro: a fonte de preços informada é incompatível com compras governamentais - B11.01a05",
IF(Y1555="Erro: a fonte de preços informada é incompatível com compras governamentais - B12.01a05","Erro: a fonte de preços informada é incompatível com compras governamentais - B12.01a05",
IF(Z1555="Erro: há linhas sendo puladas - B13.01a04","Erro: há linhas sendo puladas - B13.01a04",
IF(AA1555="Erro: há linhas sendo puladas - B14.01a05","Erro: há linhas sendo puladas - B14.01a05",
IF(AB1555="Erro: há linhas sendo puladas - B15.01a05","Erro: há linhas sendo puladas - B15.01a05",
IF(AC1555="Erro: há linhas sendo puladas - B16.01a05","Erro: há linhas sendo puladas - B16.01a05",
IF(AND(P1555&lt;&gt;"",P1555=0),"Preenchimento incompleto: número de propostas válidas igual a zero - B17.01",
"Preenchimento correto"))))))))))))))))))))))))))))))))))</f>
        <v/>
      </c>
      <c r="U1555" s="23"/>
      <c r="V1555" s="121" t="str">
        <f t="shared" ref="V1555" si="5545" xml:space="preserve">
IF(COUNTIFS(I1555:I1559,I1555,L1555:L1559,"=Mídia especializada")&gt;1,"Erro: há repetição de empresa de mídia especializada para o item sendo precificado - B09.01a05",
IF(COUNTIFS(I1555:I1559,I1556,L1555:L1559,"=Mídia especializada")&gt;1,"Erro: há repetição de empresa de mídia especializada para o item sendo precificado - B09.01a05",
IF(COUNTIFS(I1555:I1559,I1557,L1555:L1559,"=Mídia especializada")&gt;1,"Erro: há repetição de empresa de mídia especializada para o item sendo precificado - B09.01a05",
IF(COUNTIFS(I1555:I1559,I1558,L1555:L1559,"=Mídia especializada")&gt;1,"Erro: há repetição de empresa de mídia especializada para o item sendo precificado - B09.01a05",
IF(COUNTIFS(I1555:I1559,I1559,L1555:L1559,"=Mídia especializada")&gt;1,"Erro: há repetição de empresa de mídia especializada para o item sendo precificado - B09.01a05",
"***")))))</f>
        <v>***</v>
      </c>
      <c r="W1555" s="119" t="str">
        <f t="shared" ref="W1555" si="5546" xml:space="preserve">
IF(COUNTIFS(I1555:I1559,I1555,L1555:L1559,"=Orçamento de empresa")&gt;1,"Erro: há repetição de empresa de orçamento de empresa para o item sendo precificado - B10.01a05",
IF(COUNTIFS(I1555:I1559,I1556,L1555:L1559,"=Orçamento de empresa")&gt;1,"Erro: há repetição de empresa de orçamento de empresa para o item sendo precificado - B10.01a05",
IF(COUNTIFS(I1555:I1559,I1557,L1555:L1559,"=Orçamento de empresa")&gt;1,"Erro: há repetição de empresa de orçamento de empresa para o item sendo precificado - B10.01a05",
IF(COUNTIFS(I1555:I1559,I1558,L1555:L1559,"=Orçamento de empresa")&gt;1,"Erro: há repetição de empresa de orçamento de empresa para o item sendo precificado - B10.01a05",
IF(COUNTIFS(I1555:I1559,I1559,L1555:L1559,"=Orçamento de empresa")&gt;1,"Erro: há repetição de empresa de orçamento de empresa para o item sendo precificado - B10.01a05",
"***")))))</f>
        <v>***</v>
      </c>
      <c r="X1555" s="119" t="str">
        <f t="shared" ref="X1555" si="5547" xml:space="preserve">
IF(AND(I1555="Compras governamentais",K1555&lt;&gt;"",L1555="Orçamento de empresa"),"Erro: a fonte de preços informada é incompatível com compras governamentais - B11.01a05",
IF(AND(I1556="Compras governamentais",K1556&lt;&gt;"",L1556="Orçamento de empresa"),"Erro: a fonte de preços informada é incompatível com compras governamentais - B11.01a05",
IF(AND(I1557="Compras governamentais",K1557&lt;&gt;"",L1557="Orçamento de empresa"),"Erro: a fonte de preços informada é incompatível com compras governamentais - B11.01a05",
IF(AND(I1558="Compras governamentais",K1558&lt;&gt;"",L1558="Orçamento de empresa"),"Erro: a fonte de preços informada é incompatível com compras governamentais - B11.01a05",
IF(AND(I1559="Compras governamentais",K1559&lt;&gt;"",L1559="Orçamento de empresa"),"Erro: a fonte de preços informada é incompatível com compras governamentais - B11.01a05",
"***")))))</f>
        <v>***</v>
      </c>
      <c r="Y1555" s="119" t="str">
        <f t="shared" ref="Y1555" si="5548" xml:space="preserve">
IF(AND(I1555="Compras governamentais",K1555&lt;&gt;"",L1555="Mídia especializada"),"Erro: a fonte de preços informada é incompatível com compras governamentais - B12.01a05",
IF(AND(I1556="Compras governamentais",K1556&lt;&gt;"",L1556="Mídia especializada"),"Erro: a fonte de preços informada é incompatível com compras governamentais - B12.01a05",
IF(AND(I1557="Compras governamentais",K1557&lt;&gt;"",L1557="Mídia especializada"),"Erro: a fonte de preços informada é incompatível com compras governamentais - B12.01a05",
IF(AND(I1558="Compras governamentais",K1558&lt;&gt;"",L1558="Mídia especializada"),"Erro: a fonte de preços informada é incompatível com compras governamentais - B12.01a05",
IF(AND(I1559="Compras governamentais",K1559&lt;&gt;"",L1559="Mídia especializada"),"Erro: a fonte de preços informada é incompatível com compras governamentais - B12.01a05",
"***")))))</f>
        <v>***</v>
      </c>
      <c r="Z1555" s="119" t="str">
        <f t="shared" ref="Z1555" si="5549" xml:space="preserve">
IF(AND(I1556&lt;&gt;"",OR(I1555="")),"Erro: há linhas sendo puladas - B13.01a04",
IF(AND(I1557&lt;&gt;"",OR(I1555="",I1556="")),"Erro: há linhas sendo puladas - B13.01a04",
IF(AND(I1558&lt;&gt;"",OR(I1555="",I1556="",I1557="")),"Erro: há linhas sendo puladas - B13.01a04",
IF(AND(I1559&lt;&gt;"",OR(I1555="",I1556="",I1557="",I1558="")),"Erro: há linhas sendo puladas - B13.01a04",
"***"))))</f>
        <v>***</v>
      </c>
      <c r="AA1555" s="119" t="str">
        <f t="shared" ref="AA1555" si="5550" xml:space="preserve">
IF(AND(K1556&lt;&gt;"",OR(K1555="")),"Erro: há linhas sendo puladas - B14.01a05",
IF(AND(K1557&lt;&gt;"",OR(K1555="",K1556="")),"Erro: há linhas sendo puladas - B14.01a05",
IF(AND(K1558&lt;&gt;"",OR(K1555="",K1556="",K1557="")),"Erro: há linhas sendo puladas - B14.01a05",
IF(AND(K1559&lt;&gt;"",OR(K1555="",K1556="",K1557="",K1558="")),"Erro: há linhas sendo puladas - B14.01a05",
"***"))))</f>
        <v>***</v>
      </c>
      <c r="AB1555" s="119" t="str">
        <f t="shared" ref="AB1555" si="5551" xml:space="preserve">
IF(AND(L1556&lt;&gt;"",OR(L1555="")),"Erro: há linhas sendo puladas - B15.01a05",
IF(AND(L1557&lt;&gt;"",OR(L1555="",L1556="")),"Erro: há linhas sendo puladas - B15.01a05",
IF(AND(L1558&lt;&gt;"",OR(L1555="",L1556="",L1557="")),"Erro: há linhas sendo puladas - B15.01a05",
IF(AND(L1559&lt;&gt;"",OR(L1555="",L1556="",L1557="",L1558="")),"Erro: há linhas sendo puladas - B15.01a05",
"***"))))</f>
        <v>***</v>
      </c>
      <c r="AC1555" s="119" t="str">
        <f t="shared" ref="AC1555" si="5552" xml:space="preserve">
IF(AND(M1556&lt;&gt;"",OR(M1555="")),"Erro: há linhas sendo puladas - B16.01a05",
IF(AND(M1557&lt;&gt;"",OR(M1555="",M1556="")),"Erro: há linhas sendo puladas - B16.01a05",
IF(AND(M1558&lt;&gt;"",OR(M1555="",M1556="",M1557="")),"Erro: há linhas sendo puladas - B16.01a05",
IF(AND(M1559&lt;&gt;"",OR(M1555="",M1556="",M1557="",M1558="")),"Erro: há linhas sendo puladas - B16.01a05",
"***"))))</f>
        <v>***</v>
      </c>
      <c r="AD1555" s="131" t="str">
        <f t="shared" ref="AD1555" si="5553" xml:space="preserve">
IF(T1555&lt;&gt;"Preenchimento correto","",
IF(K1555="","",
IF(M1555="Não válido","",
K1555)))</f>
        <v/>
      </c>
    </row>
    <row r="1556" spans="1:30" ht="15" customHeight="1">
      <c r="A1556" s="226"/>
      <c r="B1556" s="216"/>
      <c r="C1556" s="217"/>
      <c r="D1556" s="218"/>
      <c r="E1556" s="219"/>
      <c r="F1556" s="220"/>
      <c r="G1556" s="221"/>
      <c r="H1556" s="35">
        <v>2</v>
      </c>
      <c r="I1556" s="172"/>
      <c r="J1556" s="36" t="str">
        <f xml:space="preserve">
IF(I1556="","",
VLOOKUP(I1556,'BD EMPRES'!$B$8:$C$507,2,FALSE))</f>
        <v/>
      </c>
      <c r="K1556" s="178"/>
      <c r="L1556" s="179"/>
      <c r="M1556" s="179"/>
      <c r="N1556" s="180"/>
      <c r="O1556" s="223"/>
      <c r="P1556" s="228"/>
      <c r="Q1556" s="230"/>
      <c r="R1556" s="232"/>
      <c r="S1556" s="234"/>
      <c r="T1556" s="236"/>
      <c r="U1556" s="23"/>
      <c r="V1556" s="122"/>
      <c r="W1556" s="118"/>
      <c r="X1556" s="118"/>
      <c r="Y1556" s="118"/>
      <c r="Z1556" s="118"/>
      <c r="AA1556" s="118"/>
      <c r="AB1556" s="118"/>
      <c r="AC1556" s="118"/>
      <c r="AD1556" s="132" t="str">
        <f t="shared" ref="AD1556" si="5554" xml:space="preserve">
IF(T1555&lt;&gt;"Preenchimento correto","",
IF(K1556="","",
IF(M1556="Não válido","",
K1556)))</f>
        <v/>
      </c>
    </row>
    <row r="1557" spans="1:30" ht="15" customHeight="1">
      <c r="A1557" s="226"/>
      <c r="B1557" s="216"/>
      <c r="C1557" s="217"/>
      <c r="D1557" s="218"/>
      <c r="E1557" s="219"/>
      <c r="F1557" s="220"/>
      <c r="G1557" s="221"/>
      <c r="H1557" s="35">
        <v>3</v>
      </c>
      <c r="I1557" s="172"/>
      <c r="J1557" s="36" t="str">
        <f xml:space="preserve">
IF(I1557="","",
VLOOKUP(I1557,'BD EMPRES'!$B$8:$C$507,2,FALSE))</f>
        <v/>
      </c>
      <c r="K1557" s="178"/>
      <c r="L1557" s="179"/>
      <c r="M1557" s="179"/>
      <c r="N1557" s="180"/>
      <c r="O1557" s="223"/>
      <c r="P1557" s="228"/>
      <c r="Q1557" s="230"/>
      <c r="R1557" s="232"/>
      <c r="S1557" s="234"/>
      <c r="T1557" s="236"/>
      <c r="U1557" s="23"/>
      <c r="V1557" s="122"/>
      <c r="W1557" s="118"/>
      <c r="X1557" s="118"/>
      <c r="Y1557" s="118"/>
      <c r="Z1557" s="118"/>
      <c r="AA1557" s="118"/>
      <c r="AB1557" s="118"/>
      <c r="AC1557" s="118"/>
      <c r="AD1557" s="132" t="str">
        <f t="shared" ref="AD1557" si="5555" xml:space="preserve">
IF(T1555&lt;&gt;"Preenchimento correto","",
IF(K1557="","",
IF(M1557="Não válido","",
K1557)))</f>
        <v/>
      </c>
    </row>
    <row r="1558" spans="1:30" ht="15" customHeight="1">
      <c r="A1558" s="226"/>
      <c r="B1558" s="216"/>
      <c r="C1558" s="217"/>
      <c r="D1558" s="218"/>
      <c r="E1558" s="219"/>
      <c r="F1558" s="220"/>
      <c r="G1558" s="221"/>
      <c r="H1558" s="35">
        <v>4</v>
      </c>
      <c r="I1558" s="172"/>
      <c r="J1558" s="36" t="str">
        <f xml:space="preserve">
IF(I1558="","",
VLOOKUP(I1558,'BD EMPRES'!$B$8:$C$507,2,FALSE))</f>
        <v/>
      </c>
      <c r="K1558" s="178"/>
      <c r="L1558" s="179"/>
      <c r="M1558" s="179"/>
      <c r="N1558" s="180"/>
      <c r="O1558" s="223"/>
      <c r="P1558" s="228"/>
      <c r="Q1558" s="230"/>
      <c r="R1558" s="232"/>
      <c r="S1558" s="234"/>
      <c r="T1558" s="236"/>
      <c r="U1558" s="23"/>
      <c r="V1558" s="122"/>
      <c r="W1558" s="118"/>
      <c r="X1558" s="118"/>
      <c r="Y1558" s="118"/>
      <c r="Z1558" s="118"/>
      <c r="AA1558" s="118"/>
      <c r="AB1558" s="118"/>
      <c r="AC1558" s="118"/>
      <c r="AD1558" s="132" t="str">
        <f t="shared" ref="AD1558" si="5556" xml:space="preserve">
IF(T1555&lt;&gt;"Preenchimento correto","",
IF(K1558="","",
IF(M1558="Não válido","",
K1558)))</f>
        <v/>
      </c>
    </row>
    <row r="1559" spans="1:30" ht="15" customHeight="1">
      <c r="A1559" s="227"/>
      <c r="B1559" s="216"/>
      <c r="C1559" s="217"/>
      <c r="D1559" s="218"/>
      <c r="E1559" s="219"/>
      <c r="F1559" s="220"/>
      <c r="G1559" s="221"/>
      <c r="H1559" s="49">
        <v>5</v>
      </c>
      <c r="I1559" s="172"/>
      <c r="J1559" s="50" t="str">
        <f xml:space="preserve">
IF(I1559="","",
VLOOKUP(I1559,'BD EMPRES'!$B$8:$C$507,2,FALSE))</f>
        <v/>
      </c>
      <c r="K1559" s="184"/>
      <c r="L1559" s="185"/>
      <c r="M1559" s="181"/>
      <c r="N1559" s="182"/>
      <c r="O1559" s="224"/>
      <c r="P1559" s="229"/>
      <c r="Q1559" s="231"/>
      <c r="R1559" s="233"/>
      <c r="S1559" s="235"/>
      <c r="T1559" s="236"/>
      <c r="U1559" s="23"/>
      <c r="V1559" s="133"/>
      <c r="W1559" s="134"/>
      <c r="X1559" s="134"/>
      <c r="Y1559" s="134"/>
      <c r="Z1559" s="134"/>
      <c r="AA1559" s="134"/>
      <c r="AB1559" s="134"/>
      <c r="AC1559" s="134"/>
      <c r="AD1559" s="135" t="str">
        <f t="shared" ref="AD1559" si="5557" xml:space="preserve">
IF(T1555&gt;"Preenchimento correto","",
IF(K1559="","",
IF(M1559="Não válido","",
K1559)))</f>
        <v/>
      </c>
    </row>
    <row r="1560" spans="1:30" ht="15" customHeight="1">
      <c r="A1560" s="237"/>
      <c r="B1560" s="216" t="str">
        <f>IF(OR('BD ITEM'!$Q322&lt;&gt;"Preenchimento correto"),"",'BD ITEM'!B322)</f>
        <v/>
      </c>
      <c r="C1560" s="217" t="str">
        <f>IF(OR('BD ITEM'!$Q322&lt;&gt;"Preenchimento correto"),"",'BD ITEM'!C322)</f>
        <v/>
      </c>
      <c r="D1560" s="218" t="str">
        <f>IF(OR('BD ITEM'!$Q322&lt;&gt;"Preenchimento correto"),"",'BD ITEM'!D322)</f>
        <v/>
      </c>
      <c r="E1560" s="219" t="str">
        <f>IF(OR('BD ITEM'!$Q322&lt;&gt;"Preenchimento correto"),"",'BD ITEM'!J322)</f>
        <v/>
      </c>
      <c r="F1560" s="220" t="str">
        <f>IF(OR('BD ITEM'!$Q322&lt;&gt;"Preenchimento correto"),"",'BD ITEM'!K322)</f>
        <v/>
      </c>
      <c r="G1560" s="221" t="str">
        <f>IF(OR('BD ITEM'!$Q322&lt;&gt;"Preenchimento correto"),"",'BD ITEM'!L322)</f>
        <v/>
      </c>
      <c r="H1560" s="39">
        <v>1</v>
      </c>
      <c r="I1560" s="173"/>
      <c r="J1560" s="34" t="str">
        <f xml:space="preserve">
IF(I1560="","",
VLOOKUP(I1560,'BD EMPRES'!$B$8:$C$507,2,FALSE))</f>
        <v/>
      </c>
      <c r="K1560" s="175"/>
      <c r="L1560" s="176"/>
      <c r="M1560" s="176"/>
      <c r="N1560" s="177"/>
      <c r="O1560" s="222"/>
      <c r="P1560" s="228" t="str">
        <f t="shared" ref="P1560" si="5558" xml:space="preserve">
IF(AND(K1560="",K1561="",K1562="",K1563="",K1564=""),"",
COUNTIFS(K1560:K1564,"&lt;&gt;""",M1560:M1564,"=Válido"))</f>
        <v/>
      </c>
      <c r="Q1560" s="230" t="str">
        <f t="shared" ref="Q1560" si="5559" xml:space="preserve">
IF(T1560&lt;&gt;"Preenchimento correto","",
IF(P1560=1,0,
IF(P1560=0,"",
IF(P1560="","",
ROUND(_xlfn.STDEV.S(AD1560:AD1564)/AVERAGE(AD1560:AD1564),4)))))</f>
        <v/>
      </c>
      <c r="R1560" s="232" t="str">
        <f t="shared" ref="R1560" si="5560" xml:space="preserve">
IF(T1560&lt;&gt;"Preenchimento correto","",
IF(P1560="","",
IF(P1560=0,"",
IF(O1560="","",
IF(O1560="Menor valor",MIN(AD1560:AD1564),
IF(AND(O1560="Tend. central",Q1560&lt;=0.25),ROUND(AVERAGE(AD1560:AD1564),2),
IF(AND(O1560="Tend. central",Q1560&gt;0.25),ROUND(MEDIAN(AD1560:AD1564),2))))))))</f>
        <v/>
      </c>
      <c r="S1560" s="234" t="str">
        <f t="shared" ref="S1560" si="5561" xml:space="preserve">
IF(T1560&lt;&gt;"Preenchimento correto","",
IF(O1560="","",
IF(P1560="","",
IF(P1560=0,"",
IF(OR(G1560="",R1560=""),"",
G1560*R1560)))))</f>
        <v/>
      </c>
      <c r="T1560" s="236" t="str">
        <f t="shared" ref="T1560" si="5562" xml:space="preserve">
IF(AND(A1560="",B1560="",I1560="",I1561="",I1562="",I1563="",I1564="",K1560="",K1561="",K1562="",K1563="",K1564="",L1560="",L1561="",L1562="",L1563="",L1564="",M1560="",M1561="",M1562="",M1563="",M1564="",O1560=""),"",
IF(A1560="","Preenchimento incompleto: falta informar o ID SEC - B01.01",
IF(AND(A1560&lt;&gt;"",B1560&lt;&gt;"",I1560="",I1561="",I1562="",I1563="",I1564="",K1560="",K1561="",K1562="",K1563="",K1564="",L1560="",L1561="",L1562="",L1563="",L1564="",M1560="",M1561="",M1562="",M1563="",M1564="",O1560=""),"Preenchimento incompleto: item sem nenhuma informação de empresa e preço e fonte de preço e validade do orçamento e modalidade de cálculo - B02.01",
IF(AND(B1560="",OR(I1560&lt;&gt;"",I1561&lt;&gt;"",I1562&lt;&gt;"",I1563&lt;&gt;"",I1564&lt;&gt;"",K1560&lt;&gt;"",K1561&lt;&gt;"",K1562&lt;&gt;"",K1563&lt;&gt;"",K1564&lt;&gt;"",L1560&lt;&gt;"",L1561&lt;&gt;"",L1562&lt;&gt;"",L1563&lt;&gt;"",L1564&lt;&gt;"",M1560&lt;&gt;"",M1561&lt;&gt;"",M1562&lt;&gt;"",M1563&lt;&gt;"",M1564&lt;&gt;"",O1560&lt;&gt;"")),"Erro: há empresa(s) e/ou preço(s) e/ou fonte(s) de preço e/ou validade(s) do orçamento e/ou modalidade de cálculo informados para item inexistente - B03.01",
IF(AND(I1560&lt;&gt;"",OR(K1560="",L1560="",M1560="",O1560="")),"Preenchimento incompleto: empresa sem preço e(ou) fonte de preço e(ou) validade do orçamento e(ou) modalidade de cálculo associados - B04.01",
IF(AND(I1561&lt;&gt;"",OR(K1561="",L1561="",M1561="",O1560="")),"Preenchimento incompleto: empresa sem preço e(ou) fonte de preço e(ou) validade do orçamento e(ou) modalidade de cálculo associados - B04.02",
IF(AND(I1562&lt;&gt;"",OR(K1562="",L1562="",M1562="",O1560="")),"Preenchimento incompleto: empresa sem preço e(ou) fonte de preço e(ou) validade do orçamento e(ou) modalidade de cálculo associados - B04.03",
IF(AND(I1563&lt;&gt;"",OR(K1563="",L1563="",M1563="",O1560="")),"Preenchimento incompleto: empresa sem preço e(ou) fonte de preço e(ou) validade do orçamento e(ou) modalidade de cálculo associados - B04.04",
IF(AND(I1564&lt;&gt;"",OR(K1564="",L1564="",M1564="",O1560="")),"Preenchimento incompleto: empresa sem preço e(ou) fonte de preço e(ou) validade do orçamento e(ou) modalidade de cálculo associados - B04.05",
IF(AND(K1560&lt;&gt;"",OR(I1560="",L1560="",M1560="",O1560="")),"Preenchimento incompleto: preço sem empresa e(ou) fonte do preço associados e(ou) validade do orçamento e(ou) modalidade de cálculo associados - B05.01",
IF(AND(K1561&lt;&gt;"",OR(I1561="",L1561="",M1561="",O1560="")),"Preenchimento incompleto: preço sem empresa e(ou) fonte do preço associados e(ou) validade do orçamento e(ou) modalidade de cálculo associados - B05.02",
IF(AND(K1562&lt;&gt;"",OR(I1562="",L1562="",M1562="",O1560="")),"Preenchimento incompleto: preço sem empresa e(ou) fonte do preço associados e(ou) validade do orçamento e(ou) modalidade de cálculo associados - B05.03",
IF(AND(K1563&lt;&gt;"",OR(I1563="",L1563="",M1563="",O1560="")),"Preenchimento incompleto: preço sem empresa e(ou) fonte do preço associados e(ou) validade do orçamento e(ou) modalidade de cálculo associados - B05.04",
IF(AND(K1564&lt;&gt;"",OR(I1564="",L1564="",M1564="",O1560="")),"Preenchimento incompleto: preço sem empresa e(ou) fonte do preço associados e(ou) validade do orçamento e(ou) modalidade de cálculo associados - B05.05",
IF(AND(L1560&lt;&gt;"",OR(K1560="",I1560="",M1560="",O1560="")),"Preenchimento incompleto: fonte do preço sem empresa e(ou) preço associados e(ou) validade do orçamento e(ou) modalidade de cálculo associados - B06.01",
IF(AND(L1561&lt;&gt;"",OR(K1561="",I1561="",M1561="",O1560="")),"Preenchimento incompleto: fonte do preço sem empresa e(ou) preço associados e(ou) validade do orçamento e(ou) modalidade de cálculo associados - B06.02",
IF(AND(L1562&lt;&gt;"",OR(K1562="",I1562="",M1562="",O1560="")),"Preenchimento incompleto: fonte do preço sem empresa e(ou) preço associados e(ou) validade do orçamento e(ou) modalidade de cálculo associados - B06.03",
IF(AND(L1563&lt;&gt;"",OR(K1563="",I1563="",M1563="",O1560="")),"Preenchimento incompleto: fonte do preço sem empresa e(ou) preço associados e(ou) validade do orçamento e(ou) modalidade de cálculo associados - B06.04",
IF(AND(L1564&lt;&gt;"",OR(K1564="",I1564="",M1564="",O1560="")),"Preenchimento incompleto: fonte do preço sem empresa e(ou) preço associados e(ou) validade do orçamento e(ou) modalidade de cálculo associados - B06.05",
IF(AND(M1560&lt;&gt;"",OR(K1560="",I1560="",L1560="",O1560="")),"Preenchimento incompleto: validade do orçamento sem empresa e(ou) preço associados e(ou) fonte do preço e(ou) modalidade de cálculo associados - B07.01",
IF(AND(M1561&lt;&gt;"",OR(K1561="",I1561="",L1561="",O1560="")),"Preenchimento incompleto: validade do orçamento sem empresa e(ou) preço associados e(ou) fonte do preço e(ou) modalidade de cálculo associados - B07.02",
IF(AND(M1562&lt;&gt;"",OR(K1562="",I1562="",L1562="",O1560="")),"Preenchimento incompleto: validade do orçamento sem empresa e(ou) preço associados e(ou) fonte do preço e(ou) modalidade de cálculo associados - B07.03",
IF(AND(M1563&lt;&gt;"",OR(K1563="",I1563="",L1563="",O1560="")),"Preenchimento incompleto: validade do orçamento sem empresa e(ou) preço associados e(ou) fonte do preço e(ou) modalidade de cálculo associados - B07.04",
IF(AND(M1564&lt;&gt;"",OR(K1564="",I1564="",L1564="",O1560="")),"Preenchimento incompleto: validade do orçamento sem empresa e(ou) preço associados e(ou) fonte do preço e(ou) modalidade de cálculo associados - B07.05",
IF(O1560="","Preenchimento incompleto: modalidade de cálculo não informada - B08.01",
IF(V1560="Erro: há repetição de empresa de mídia especializada para o item sendo precificado - B09.01a05","Erro: há repetição de empresa de mídia especializada para o item sendo precificado - B09.01a05",
IF(W1560="Erro: há repetição de empresa de orçamento de empresa para o item sendo precificado - B10.01a05","Erro: há repetição de empresa de orçamento de empresa para o item sendo precificado - B10.01a05",
IF(X1560="Erro: a fonte de preços informada é incompatível com compras governamentais - B11.01a05","Erro: a fonte de preços informada é incompatível com compras governamentais - B11.01a05",
IF(Y1560="Erro: a fonte de preços informada é incompatível com compras governamentais - B12.01a05","Erro: a fonte de preços informada é incompatível com compras governamentais - B12.01a05",
IF(Z1560="Erro: há linhas sendo puladas - B13.01a04","Erro: há linhas sendo puladas - B13.01a04",
IF(AA1560="Erro: há linhas sendo puladas - B14.01a05","Erro: há linhas sendo puladas - B14.01a05",
IF(AB1560="Erro: há linhas sendo puladas - B15.01a05","Erro: há linhas sendo puladas - B15.01a05",
IF(AC1560="Erro: há linhas sendo puladas - B16.01a05","Erro: há linhas sendo puladas - B16.01a05",
IF(AND(P1560&lt;&gt;"",P1560=0),"Preenchimento incompleto: número de propostas válidas igual a zero - B17.01",
"Preenchimento correto"))))))))))))))))))))))))))))))))))</f>
        <v/>
      </c>
      <c r="U1560" s="23"/>
      <c r="V1560" s="121" t="str">
        <f t="shared" ref="V1560" si="5563" xml:space="preserve">
IF(COUNTIFS(I1560:I1564,I1560,L1560:L1564,"=Mídia especializada")&gt;1,"Erro: há repetição de empresa de mídia especializada para o item sendo precificado - B09.01a05",
IF(COUNTIFS(I1560:I1564,I1561,L1560:L1564,"=Mídia especializada")&gt;1,"Erro: há repetição de empresa de mídia especializada para o item sendo precificado - B09.01a05",
IF(COUNTIFS(I1560:I1564,I1562,L1560:L1564,"=Mídia especializada")&gt;1,"Erro: há repetição de empresa de mídia especializada para o item sendo precificado - B09.01a05",
IF(COUNTIFS(I1560:I1564,I1563,L1560:L1564,"=Mídia especializada")&gt;1,"Erro: há repetição de empresa de mídia especializada para o item sendo precificado - B09.01a05",
IF(COUNTIFS(I1560:I1564,I1564,L1560:L1564,"=Mídia especializada")&gt;1,"Erro: há repetição de empresa de mídia especializada para o item sendo precificado - B09.01a05",
"***")))))</f>
        <v>***</v>
      </c>
      <c r="W1560" s="119" t="str">
        <f t="shared" ref="W1560" si="5564" xml:space="preserve">
IF(COUNTIFS(I1560:I1564,I1560,L1560:L1564,"=Orçamento de empresa")&gt;1,"Erro: há repetição de empresa de orçamento de empresa para o item sendo precificado - B10.01a05",
IF(COUNTIFS(I1560:I1564,I1561,L1560:L1564,"=Orçamento de empresa")&gt;1,"Erro: há repetição de empresa de orçamento de empresa para o item sendo precificado - B10.01a05",
IF(COUNTIFS(I1560:I1564,I1562,L1560:L1564,"=Orçamento de empresa")&gt;1,"Erro: há repetição de empresa de orçamento de empresa para o item sendo precificado - B10.01a05",
IF(COUNTIFS(I1560:I1564,I1563,L1560:L1564,"=Orçamento de empresa")&gt;1,"Erro: há repetição de empresa de orçamento de empresa para o item sendo precificado - B10.01a05",
IF(COUNTIFS(I1560:I1564,I1564,L1560:L1564,"=Orçamento de empresa")&gt;1,"Erro: há repetição de empresa de orçamento de empresa para o item sendo precificado - B10.01a05",
"***")))))</f>
        <v>***</v>
      </c>
      <c r="X1560" s="119" t="str">
        <f t="shared" ref="X1560" si="5565" xml:space="preserve">
IF(AND(I1560="Compras governamentais",K1560&lt;&gt;"",L1560="Orçamento de empresa"),"Erro: a fonte de preços informada é incompatível com compras governamentais - B11.01a05",
IF(AND(I1561="Compras governamentais",K1561&lt;&gt;"",L1561="Orçamento de empresa"),"Erro: a fonte de preços informada é incompatível com compras governamentais - B11.01a05",
IF(AND(I1562="Compras governamentais",K1562&lt;&gt;"",L1562="Orçamento de empresa"),"Erro: a fonte de preços informada é incompatível com compras governamentais - B11.01a05",
IF(AND(I1563="Compras governamentais",K1563&lt;&gt;"",L1563="Orçamento de empresa"),"Erro: a fonte de preços informada é incompatível com compras governamentais - B11.01a05",
IF(AND(I1564="Compras governamentais",K1564&lt;&gt;"",L1564="Orçamento de empresa"),"Erro: a fonte de preços informada é incompatível com compras governamentais - B11.01a05",
"***")))))</f>
        <v>***</v>
      </c>
      <c r="Y1560" s="119" t="str">
        <f t="shared" ref="Y1560" si="5566" xml:space="preserve">
IF(AND(I1560="Compras governamentais",K1560&lt;&gt;"",L1560="Mídia especializada"),"Erro: a fonte de preços informada é incompatível com compras governamentais - B12.01a05",
IF(AND(I1561="Compras governamentais",K1561&lt;&gt;"",L1561="Mídia especializada"),"Erro: a fonte de preços informada é incompatível com compras governamentais - B12.01a05",
IF(AND(I1562="Compras governamentais",K1562&lt;&gt;"",L1562="Mídia especializada"),"Erro: a fonte de preços informada é incompatível com compras governamentais - B12.01a05",
IF(AND(I1563="Compras governamentais",K1563&lt;&gt;"",L1563="Mídia especializada"),"Erro: a fonte de preços informada é incompatível com compras governamentais - B12.01a05",
IF(AND(I1564="Compras governamentais",K1564&lt;&gt;"",L1564="Mídia especializada"),"Erro: a fonte de preços informada é incompatível com compras governamentais - B12.01a05",
"***")))))</f>
        <v>***</v>
      </c>
      <c r="Z1560" s="119" t="str">
        <f t="shared" ref="Z1560" si="5567" xml:space="preserve">
IF(AND(I1561&lt;&gt;"",OR(I1560="")),"Erro: há linhas sendo puladas - B13.01a04",
IF(AND(I1562&lt;&gt;"",OR(I1560="",I1561="")),"Erro: há linhas sendo puladas - B13.01a04",
IF(AND(I1563&lt;&gt;"",OR(I1560="",I1561="",I1562="")),"Erro: há linhas sendo puladas - B13.01a04",
IF(AND(I1564&lt;&gt;"",OR(I1560="",I1561="",I1562="",I1563="")),"Erro: há linhas sendo puladas - B13.01a04",
"***"))))</f>
        <v>***</v>
      </c>
      <c r="AA1560" s="119" t="str">
        <f t="shared" ref="AA1560" si="5568" xml:space="preserve">
IF(AND(K1561&lt;&gt;"",OR(K1560="")),"Erro: há linhas sendo puladas - B14.01a05",
IF(AND(K1562&lt;&gt;"",OR(K1560="",K1561="")),"Erro: há linhas sendo puladas - B14.01a05",
IF(AND(K1563&lt;&gt;"",OR(K1560="",K1561="",K1562="")),"Erro: há linhas sendo puladas - B14.01a05",
IF(AND(K1564&lt;&gt;"",OR(K1560="",K1561="",K1562="",K1563="")),"Erro: há linhas sendo puladas - B14.01a05",
"***"))))</f>
        <v>***</v>
      </c>
      <c r="AB1560" s="119" t="str">
        <f t="shared" ref="AB1560" si="5569" xml:space="preserve">
IF(AND(L1561&lt;&gt;"",OR(L1560="")),"Erro: há linhas sendo puladas - B15.01a05",
IF(AND(L1562&lt;&gt;"",OR(L1560="",L1561="")),"Erro: há linhas sendo puladas - B15.01a05",
IF(AND(L1563&lt;&gt;"",OR(L1560="",L1561="",L1562="")),"Erro: há linhas sendo puladas - B15.01a05",
IF(AND(L1564&lt;&gt;"",OR(L1560="",L1561="",L1562="",L1563="")),"Erro: há linhas sendo puladas - B15.01a05",
"***"))))</f>
        <v>***</v>
      </c>
      <c r="AC1560" s="119" t="str">
        <f t="shared" ref="AC1560" si="5570" xml:space="preserve">
IF(AND(M1561&lt;&gt;"",OR(M1560="")),"Erro: há linhas sendo puladas - B16.01a05",
IF(AND(M1562&lt;&gt;"",OR(M1560="",M1561="")),"Erro: há linhas sendo puladas - B16.01a05",
IF(AND(M1563&lt;&gt;"",OR(M1560="",M1561="",M1562="")),"Erro: há linhas sendo puladas - B16.01a05",
IF(AND(M1564&lt;&gt;"",OR(M1560="",M1561="",M1562="",M1563="")),"Erro: há linhas sendo puladas - B16.01a05",
"***"))))</f>
        <v>***</v>
      </c>
      <c r="AD1560" s="131" t="str">
        <f t="shared" ref="AD1560" si="5571" xml:space="preserve">
IF(T1560&lt;&gt;"Preenchimento correto","",
IF(K1560="","",
IF(M1560="Não válido","",
K1560)))</f>
        <v/>
      </c>
    </row>
    <row r="1561" spans="1:30" ht="15" customHeight="1">
      <c r="A1561" s="226"/>
      <c r="B1561" s="216"/>
      <c r="C1561" s="217"/>
      <c r="D1561" s="218"/>
      <c r="E1561" s="219"/>
      <c r="F1561" s="220"/>
      <c r="G1561" s="221"/>
      <c r="H1561" s="35">
        <v>2</v>
      </c>
      <c r="I1561" s="172"/>
      <c r="J1561" s="36" t="str">
        <f xml:space="preserve">
IF(I1561="","",
VLOOKUP(I1561,'BD EMPRES'!$B$8:$C$507,2,FALSE))</f>
        <v/>
      </c>
      <c r="K1561" s="178"/>
      <c r="L1561" s="179"/>
      <c r="M1561" s="179"/>
      <c r="N1561" s="180"/>
      <c r="O1561" s="223"/>
      <c r="P1561" s="228"/>
      <c r="Q1561" s="230"/>
      <c r="R1561" s="232"/>
      <c r="S1561" s="234"/>
      <c r="T1561" s="236"/>
      <c r="U1561" s="23"/>
      <c r="V1561" s="122"/>
      <c r="W1561" s="118"/>
      <c r="X1561" s="118"/>
      <c r="Y1561" s="118"/>
      <c r="Z1561" s="118"/>
      <c r="AA1561" s="118"/>
      <c r="AB1561" s="118"/>
      <c r="AC1561" s="118"/>
      <c r="AD1561" s="132" t="str">
        <f t="shared" ref="AD1561" si="5572" xml:space="preserve">
IF(T1560&lt;&gt;"Preenchimento correto","",
IF(K1561="","",
IF(M1561="Não válido","",
K1561)))</f>
        <v/>
      </c>
    </row>
    <row r="1562" spans="1:30" ht="15" customHeight="1">
      <c r="A1562" s="226"/>
      <c r="B1562" s="216"/>
      <c r="C1562" s="217"/>
      <c r="D1562" s="218"/>
      <c r="E1562" s="219"/>
      <c r="F1562" s="220"/>
      <c r="G1562" s="221"/>
      <c r="H1562" s="35">
        <v>3</v>
      </c>
      <c r="I1562" s="172"/>
      <c r="J1562" s="36" t="str">
        <f xml:space="preserve">
IF(I1562="","",
VLOOKUP(I1562,'BD EMPRES'!$B$8:$C$507,2,FALSE))</f>
        <v/>
      </c>
      <c r="K1562" s="178"/>
      <c r="L1562" s="179"/>
      <c r="M1562" s="179"/>
      <c r="N1562" s="180"/>
      <c r="O1562" s="223"/>
      <c r="P1562" s="228"/>
      <c r="Q1562" s="230"/>
      <c r="R1562" s="232"/>
      <c r="S1562" s="234"/>
      <c r="T1562" s="236"/>
      <c r="U1562" s="23"/>
      <c r="V1562" s="122"/>
      <c r="W1562" s="118"/>
      <c r="X1562" s="118"/>
      <c r="Y1562" s="118"/>
      <c r="Z1562" s="118"/>
      <c r="AA1562" s="118"/>
      <c r="AB1562" s="118"/>
      <c r="AC1562" s="118"/>
      <c r="AD1562" s="132" t="str">
        <f t="shared" ref="AD1562" si="5573" xml:space="preserve">
IF(T1560&lt;&gt;"Preenchimento correto","",
IF(K1562="","",
IF(M1562="Não válido","",
K1562)))</f>
        <v/>
      </c>
    </row>
    <row r="1563" spans="1:30" ht="15" customHeight="1">
      <c r="A1563" s="226"/>
      <c r="B1563" s="216"/>
      <c r="C1563" s="217"/>
      <c r="D1563" s="218"/>
      <c r="E1563" s="219"/>
      <c r="F1563" s="220"/>
      <c r="G1563" s="221"/>
      <c r="H1563" s="35">
        <v>4</v>
      </c>
      <c r="I1563" s="172"/>
      <c r="J1563" s="36" t="str">
        <f xml:space="preserve">
IF(I1563="","",
VLOOKUP(I1563,'BD EMPRES'!$B$8:$C$507,2,FALSE))</f>
        <v/>
      </c>
      <c r="K1563" s="178"/>
      <c r="L1563" s="179"/>
      <c r="M1563" s="179"/>
      <c r="N1563" s="180"/>
      <c r="O1563" s="223"/>
      <c r="P1563" s="228"/>
      <c r="Q1563" s="230"/>
      <c r="R1563" s="232"/>
      <c r="S1563" s="234"/>
      <c r="T1563" s="236"/>
      <c r="U1563" s="23"/>
      <c r="V1563" s="122"/>
      <c r="W1563" s="118"/>
      <c r="X1563" s="118"/>
      <c r="Y1563" s="118"/>
      <c r="Z1563" s="118"/>
      <c r="AA1563" s="118"/>
      <c r="AB1563" s="118"/>
      <c r="AC1563" s="118"/>
      <c r="AD1563" s="132" t="str">
        <f t="shared" ref="AD1563" si="5574" xml:space="preserve">
IF(T1560&lt;&gt;"Preenchimento correto","",
IF(K1563="","",
IF(M1563="Não válido","",
K1563)))</f>
        <v/>
      </c>
    </row>
    <row r="1564" spans="1:30" ht="15" customHeight="1">
      <c r="A1564" s="238"/>
      <c r="B1564" s="216"/>
      <c r="C1564" s="217"/>
      <c r="D1564" s="218"/>
      <c r="E1564" s="219"/>
      <c r="F1564" s="220"/>
      <c r="G1564" s="221"/>
      <c r="H1564" s="49">
        <v>5</v>
      </c>
      <c r="I1564" s="172"/>
      <c r="J1564" s="50" t="str">
        <f xml:space="preserve">
IF(I1564="","",
VLOOKUP(I1564,'BD EMPRES'!$B$8:$C$507,2,FALSE))</f>
        <v/>
      </c>
      <c r="K1564" s="184"/>
      <c r="L1564" s="185"/>
      <c r="M1564" s="181"/>
      <c r="N1564" s="182"/>
      <c r="O1564" s="224"/>
      <c r="P1564" s="229"/>
      <c r="Q1564" s="231"/>
      <c r="R1564" s="233"/>
      <c r="S1564" s="235"/>
      <c r="T1564" s="236"/>
      <c r="U1564" s="23"/>
      <c r="V1564" s="133"/>
      <c r="W1564" s="134"/>
      <c r="X1564" s="134"/>
      <c r="Y1564" s="134"/>
      <c r="Z1564" s="134"/>
      <c r="AA1564" s="134"/>
      <c r="AB1564" s="134"/>
      <c r="AC1564" s="134"/>
      <c r="AD1564" s="135" t="str">
        <f t="shared" ref="AD1564" si="5575" xml:space="preserve">
IF(T1560&gt;"Preenchimento correto","",
IF(K1564="","",
IF(M1564="Não válido","",
K1564)))</f>
        <v/>
      </c>
    </row>
    <row r="1565" spans="1:30" ht="15" customHeight="1">
      <c r="A1565" s="225"/>
      <c r="B1565" s="216" t="str">
        <f>IF(OR('BD ITEM'!$Q323&lt;&gt;"Preenchimento correto"),"",'BD ITEM'!B323)</f>
        <v/>
      </c>
      <c r="C1565" s="217" t="str">
        <f>IF(OR('BD ITEM'!$Q323&lt;&gt;"Preenchimento correto"),"",'BD ITEM'!C323)</f>
        <v/>
      </c>
      <c r="D1565" s="218" t="str">
        <f>IF(OR('BD ITEM'!$Q323&lt;&gt;"Preenchimento correto"),"",'BD ITEM'!D323)</f>
        <v/>
      </c>
      <c r="E1565" s="219" t="str">
        <f>IF(OR('BD ITEM'!$Q323&lt;&gt;"Preenchimento correto"),"",'BD ITEM'!J323)</f>
        <v/>
      </c>
      <c r="F1565" s="220" t="str">
        <f>IF(OR('BD ITEM'!$Q323&lt;&gt;"Preenchimento correto"),"",'BD ITEM'!K323)</f>
        <v/>
      </c>
      <c r="G1565" s="221" t="str">
        <f>IF(OR('BD ITEM'!$Q323&lt;&gt;"Preenchimento correto"),"",'BD ITEM'!L323)</f>
        <v/>
      </c>
      <c r="H1565" s="39">
        <v>1</v>
      </c>
      <c r="I1565" s="173"/>
      <c r="J1565" s="34" t="str">
        <f xml:space="preserve">
IF(I1565="","",
VLOOKUP(I1565,'BD EMPRES'!$B$8:$C$507,2,FALSE))</f>
        <v/>
      </c>
      <c r="K1565" s="175"/>
      <c r="L1565" s="176"/>
      <c r="M1565" s="176"/>
      <c r="N1565" s="177"/>
      <c r="O1565" s="222"/>
      <c r="P1565" s="228" t="str">
        <f t="shared" ref="P1565" si="5576" xml:space="preserve">
IF(AND(K1565="",K1566="",K1567="",K1568="",K1569=""),"",
COUNTIFS(K1565:K1569,"&lt;&gt;""",M1565:M1569,"=Válido"))</f>
        <v/>
      </c>
      <c r="Q1565" s="230" t="str">
        <f t="shared" ref="Q1565" si="5577" xml:space="preserve">
IF(T1565&lt;&gt;"Preenchimento correto","",
IF(P1565=1,0,
IF(P1565=0,"",
IF(P1565="","",
ROUND(_xlfn.STDEV.S(AD1565:AD1569)/AVERAGE(AD1565:AD1569),4)))))</f>
        <v/>
      </c>
      <c r="R1565" s="232" t="str">
        <f t="shared" ref="R1565" si="5578" xml:space="preserve">
IF(T1565&lt;&gt;"Preenchimento correto","",
IF(P1565="","",
IF(P1565=0,"",
IF(O1565="","",
IF(O1565="Menor valor",MIN(AD1565:AD1569),
IF(AND(O1565="Tend. central",Q1565&lt;=0.25),ROUND(AVERAGE(AD1565:AD1569),2),
IF(AND(O1565="Tend. central",Q1565&gt;0.25),ROUND(MEDIAN(AD1565:AD1569),2))))))))</f>
        <v/>
      </c>
      <c r="S1565" s="234" t="str">
        <f t="shared" ref="S1565" si="5579" xml:space="preserve">
IF(T1565&lt;&gt;"Preenchimento correto","",
IF(O1565="","",
IF(P1565="","",
IF(P1565=0,"",
IF(OR(G1565="",R1565=""),"",
G1565*R1565)))))</f>
        <v/>
      </c>
      <c r="T1565" s="236" t="str">
        <f t="shared" ref="T1565" si="5580" xml:space="preserve">
IF(AND(A1565="",B1565="",I1565="",I1566="",I1567="",I1568="",I1569="",K1565="",K1566="",K1567="",K1568="",K1569="",L1565="",L1566="",L1567="",L1568="",L1569="",M1565="",M1566="",M1567="",M1568="",M1569="",O1565=""),"",
IF(A1565="","Preenchimento incompleto: falta informar o ID SEC - B01.01",
IF(AND(A1565&lt;&gt;"",B1565&lt;&gt;"",I1565="",I1566="",I1567="",I1568="",I1569="",K1565="",K1566="",K1567="",K1568="",K1569="",L1565="",L1566="",L1567="",L1568="",L1569="",M1565="",M1566="",M1567="",M1568="",M1569="",O1565=""),"Preenchimento incompleto: item sem nenhuma informação de empresa e preço e fonte de preço e validade do orçamento e modalidade de cálculo - B02.01",
IF(AND(B1565="",OR(I1565&lt;&gt;"",I1566&lt;&gt;"",I1567&lt;&gt;"",I1568&lt;&gt;"",I1569&lt;&gt;"",K1565&lt;&gt;"",K1566&lt;&gt;"",K1567&lt;&gt;"",K1568&lt;&gt;"",K1569&lt;&gt;"",L1565&lt;&gt;"",L1566&lt;&gt;"",L1567&lt;&gt;"",L1568&lt;&gt;"",L1569&lt;&gt;"",M1565&lt;&gt;"",M1566&lt;&gt;"",M1567&lt;&gt;"",M1568&lt;&gt;"",M1569&lt;&gt;"",O1565&lt;&gt;"")),"Erro: há empresa(s) e/ou preço(s) e/ou fonte(s) de preço e/ou validade(s) do orçamento e/ou modalidade de cálculo informados para item inexistente - B03.01",
IF(AND(I1565&lt;&gt;"",OR(K1565="",L1565="",M1565="",O1565="")),"Preenchimento incompleto: empresa sem preço e(ou) fonte de preço e(ou) validade do orçamento e(ou) modalidade de cálculo associados - B04.01",
IF(AND(I1566&lt;&gt;"",OR(K1566="",L1566="",M1566="",O1565="")),"Preenchimento incompleto: empresa sem preço e(ou) fonte de preço e(ou) validade do orçamento e(ou) modalidade de cálculo associados - B04.02",
IF(AND(I1567&lt;&gt;"",OR(K1567="",L1567="",M1567="",O1565="")),"Preenchimento incompleto: empresa sem preço e(ou) fonte de preço e(ou) validade do orçamento e(ou) modalidade de cálculo associados - B04.03",
IF(AND(I1568&lt;&gt;"",OR(K1568="",L1568="",M1568="",O1565="")),"Preenchimento incompleto: empresa sem preço e(ou) fonte de preço e(ou) validade do orçamento e(ou) modalidade de cálculo associados - B04.04",
IF(AND(I1569&lt;&gt;"",OR(K1569="",L1569="",M1569="",O1565="")),"Preenchimento incompleto: empresa sem preço e(ou) fonte de preço e(ou) validade do orçamento e(ou) modalidade de cálculo associados - B04.05",
IF(AND(K1565&lt;&gt;"",OR(I1565="",L1565="",M1565="",O1565="")),"Preenchimento incompleto: preço sem empresa e(ou) fonte do preço associados e(ou) validade do orçamento e(ou) modalidade de cálculo associados - B05.01",
IF(AND(K1566&lt;&gt;"",OR(I1566="",L1566="",M1566="",O1565="")),"Preenchimento incompleto: preço sem empresa e(ou) fonte do preço associados e(ou) validade do orçamento e(ou) modalidade de cálculo associados - B05.02",
IF(AND(K1567&lt;&gt;"",OR(I1567="",L1567="",M1567="",O1565="")),"Preenchimento incompleto: preço sem empresa e(ou) fonte do preço associados e(ou) validade do orçamento e(ou) modalidade de cálculo associados - B05.03",
IF(AND(K1568&lt;&gt;"",OR(I1568="",L1568="",M1568="",O1565="")),"Preenchimento incompleto: preço sem empresa e(ou) fonte do preço associados e(ou) validade do orçamento e(ou) modalidade de cálculo associados - B05.04",
IF(AND(K1569&lt;&gt;"",OR(I1569="",L1569="",M1569="",O1565="")),"Preenchimento incompleto: preço sem empresa e(ou) fonte do preço associados e(ou) validade do orçamento e(ou) modalidade de cálculo associados - B05.05",
IF(AND(L1565&lt;&gt;"",OR(K1565="",I1565="",M1565="",O1565="")),"Preenchimento incompleto: fonte do preço sem empresa e(ou) preço associados e(ou) validade do orçamento e(ou) modalidade de cálculo associados - B06.01",
IF(AND(L1566&lt;&gt;"",OR(K1566="",I1566="",M1566="",O1565="")),"Preenchimento incompleto: fonte do preço sem empresa e(ou) preço associados e(ou) validade do orçamento e(ou) modalidade de cálculo associados - B06.02",
IF(AND(L1567&lt;&gt;"",OR(K1567="",I1567="",M1567="",O1565="")),"Preenchimento incompleto: fonte do preço sem empresa e(ou) preço associados e(ou) validade do orçamento e(ou) modalidade de cálculo associados - B06.03",
IF(AND(L1568&lt;&gt;"",OR(K1568="",I1568="",M1568="",O1565="")),"Preenchimento incompleto: fonte do preço sem empresa e(ou) preço associados e(ou) validade do orçamento e(ou) modalidade de cálculo associados - B06.04",
IF(AND(L1569&lt;&gt;"",OR(K1569="",I1569="",M1569="",O1565="")),"Preenchimento incompleto: fonte do preço sem empresa e(ou) preço associados e(ou) validade do orçamento e(ou) modalidade de cálculo associados - B06.05",
IF(AND(M1565&lt;&gt;"",OR(K1565="",I1565="",L1565="",O1565="")),"Preenchimento incompleto: validade do orçamento sem empresa e(ou) preço associados e(ou) fonte do preço e(ou) modalidade de cálculo associados - B07.01",
IF(AND(M1566&lt;&gt;"",OR(K1566="",I1566="",L1566="",O1565="")),"Preenchimento incompleto: validade do orçamento sem empresa e(ou) preço associados e(ou) fonte do preço e(ou) modalidade de cálculo associados - B07.02",
IF(AND(M1567&lt;&gt;"",OR(K1567="",I1567="",L1567="",O1565="")),"Preenchimento incompleto: validade do orçamento sem empresa e(ou) preço associados e(ou) fonte do preço e(ou) modalidade de cálculo associados - B07.03",
IF(AND(M1568&lt;&gt;"",OR(K1568="",I1568="",L1568="",O1565="")),"Preenchimento incompleto: validade do orçamento sem empresa e(ou) preço associados e(ou) fonte do preço e(ou) modalidade de cálculo associados - B07.04",
IF(AND(M1569&lt;&gt;"",OR(K1569="",I1569="",L1569="",O1565="")),"Preenchimento incompleto: validade do orçamento sem empresa e(ou) preço associados e(ou) fonte do preço e(ou) modalidade de cálculo associados - B07.05",
IF(O1565="","Preenchimento incompleto: modalidade de cálculo não informada - B08.01",
IF(V1565="Erro: há repetição de empresa de mídia especializada para o item sendo precificado - B09.01a05","Erro: há repetição de empresa de mídia especializada para o item sendo precificado - B09.01a05",
IF(W1565="Erro: há repetição de empresa de orçamento de empresa para o item sendo precificado - B10.01a05","Erro: há repetição de empresa de orçamento de empresa para o item sendo precificado - B10.01a05",
IF(X1565="Erro: a fonte de preços informada é incompatível com compras governamentais - B11.01a05","Erro: a fonte de preços informada é incompatível com compras governamentais - B11.01a05",
IF(Y1565="Erro: a fonte de preços informada é incompatível com compras governamentais - B12.01a05","Erro: a fonte de preços informada é incompatível com compras governamentais - B12.01a05",
IF(Z1565="Erro: há linhas sendo puladas - B13.01a04","Erro: há linhas sendo puladas - B13.01a04",
IF(AA1565="Erro: há linhas sendo puladas - B14.01a05","Erro: há linhas sendo puladas - B14.01a05",
IF(AB1565="Erro: há linhas sendo puladas - B15.01a05","Erro: há linhas sendo puladas - B15.01a05",
IF(AC1565="Erro: há linhas sendo puladas - B16.01a05","Erro: há linhas sendo puladas - B16.01a05",
IF(AND(P1565&lt;&gt;"",P1565=0),"Preenchimento incompleto: número de propostas válidas igual a zero - B17.01",
"Preenchimento correto"))))))))))))))))))))))))))))))))))</f>
        <v/>
      </c>
      <c r="U1565" s="23"/>
      <c r="V1565" s="121" t="str">
        <f t="shared" ref="V1565" si="5581" xml:space="preserve">
IF(COUNTIFS(I1565:I1569,I1565,L1565:L1569,"=Mídia especializada")&gt;1,"Erro: há repetição de empresa de mídia especializada para o item sendo precificado - B09.01a05",
IF(COUNTIFS(I1565:I1569,I1566,L1565:L1569,"=Mídia especializada")&gt;1,"Erro: há repetição de empresa de mídia especializada para o item sendo precificado - B09.01a05",
IF(COUNTIFS(I1565:I1569,I1567,L1565:L1569,"=Mídia especializada")&gt;1,"Erro: há repetição de empresa de mídia especializada para o item sendo precificado - B09.01a05",
IF(COUNTIFS(I1565:I1569,I1568,L1565:L1569,"=Mídia especializada")&gt;1,"Erro: há repetição de empresa de mídia especializada para o item sendo precificado - B09.01a05",
IF(COUNTIFS(I1565:I1569,I1569,L1565:L1569,"=Mídia especializada")&gt;1,"Erro: há repetição de empresa de mídia especializada para o item sendo precificado - B09.01a05",
"***")))))</f>
        <v>***</v>
      </c>
      <c r="W1565" s="119" t="str">
        <f t="shared" ref="W1565" si="5582" xml:space="preserve">
IF(COUNTIFS(I1565:I1569,I1565,L1565:L1569,"=Orçamento de empresa")&gt;1,"Erro: há repetição de empresa de orçamento de empresa para o item sendo precificado - B10.01a05",
IF(COUNTIFS(I1565:I1569,I1566,L1565:L1569,"=Orçamento de empresa")&gt;1,"Erro: há repetição de empresa de orçamento de empresa para o item sendo precificado - B10.01a05",
IF(COUNTIFS(I1565:I1569,I1567,L1565:L1569,"=Orçamento de empresa")&gt;1,"Erro: há repetição de empresa de orçamento de empresa para o item sendo precificado - B10.01a05",
IF(COUNTIFS(I1565:I1569,I1568,L1565:L1569,"=Orçamento de empresa")&gt;1,"Erro: há repetição de empresa de orçamento de empresa para o item sendo precificado - B10.01a05",
IF(COUNTIFS(I1565:I1569,I1569,L1565:L1569,"=Orçamento de empresa")&gt;1,"Erro: há repetição de empresa de orçamento de empresa para o item sendo precificado - B10.01a05",
"***")))))</f>
        <v>***</v>
      </c>
      <c r="X1565" s="119" t="str">
        <f t="shared" ref="X1565" si="5583" xml:space="preserve">
IF(AND(I1565="Compras governamentais",K1565&lt;&gt;"",L1565="Orçamento de empresa"),"Erro: a fonte de preços informada é incompatível com compras governamentais - B11.01a05",
IF(AND(I1566="Compras governamentais",K1566&lt;&gt;"",L1566="Orçamento de empresa"),"Erro: a fonte de preços informada é incompatível com compras governamentais - B11.01a05",
IF(AND(I1567="Compras governamentais",K1567&lt;&gt;"",L1567="Orçamento de empresa"),"Erro: a fonte de preços informada é incompatível com compras governamentais - B11.01a05",
IF(AND(I1568="Compras governamentais",K1568&lt;&gt;"",L1568="Orçamento de empresa"),"Erro: a fonte de preços informada é incompatível com compras governamentais - B11.01a05",
IF(AND(I1569="Compras governamentais",K1569&lt;&gt;"",L1569="Orçamento de empresa"),"Erro: a fonte de preços informada é incompatível com compras governamentais - B11.01a05",
"***")))))</f>
        <v>***</v>
      </c>
      <c r="Y1565" s="119" t="str">
        <f t="shared" ref="Y1565" si="5584" xml:space="preserve">
IF(AND(I1565="Compras governamentais",K1565&lt;&gt;"",L1565="Mídia especializada"),"Erro: a fonte de preços informada é incompatível com compras governamentais - B12.01a05",
IF(AND(I1566="Compras governamentais",K1566&lt;&gt;"",L1566="Mídia especializada"),"Erro: a fonte de preços informada é incompatível com compras governamentais - B12.01a05",
IF(AND(I1567="Compras governamentais",K1567&lt;&gt;"",L1567="Mídia especializada"),"Erro: a fonte de preços informada é incompatível com compras governamentais - B12.01a05",
IF(AND(I1568="Compras governamentais",K1568&lt;&gt;"",L1568="Mídia especializada"),"Erro: a fonte de preços informada é incompatível com compras governamentais - B12.01a05",
IF(AND(I1569="Compras governamentais",K1569&lt;&gt;"",L1569="Mídia especializada"),"Erro: a fonte de preços informada é incompatível com compras governamentais - B12.01a05",
"***")))))</f>
        <v>***</v>
      </c>
      <c r="Z1565" s="119" t="str">
        <f t="shared" ref="Z1565" si="5585" xml:space="preserve">
IF(AND(I1566&lt;&gt;"",OR(I1565="")),"Erro: há linhas sendo puladas - B13.01a04",
IF(AND(I1567&lt;&gt;"",OR(I1565="",I1566="")),"Erro: há linhas sendo puladas - B13.01a04",
IF(AND(I1568&lt;&gt;"",OR(I1565="",I1566="",I1567="")),"Erro: há linhas sendo puladas - B13.01a04",
IF(AND(I1569&lt;&gt;"",OR(I1565="",I1566="",I1567="",I1568="")),"Erro: há linhas sendo puladas - B13.01a04",
"***"))))</f>
        <v>***</v>
      </c>
      <c r="AA1565" s="119" t="str">
        <f t="shared" ref="AA1565" si="5586" xml:space="preserve">
IF(AND(K1566&lt;&gt;"",OR(K1565="")),"Erro: há linhas sendo puladas - B14.01a05",
IF(AND(K1567&lt;&gt;"",OR(K1565="",K1566="")),"Erro: há linhas sendo puladas - B14.01a05",
IF(AND(K1568&lt;&gt;"",OR(K1565="",K1566="",K1567="")),"Erro: há linhas sendo puladas - B14.01a05",
IF(AND(K1569&lt;&gt;"",OR(K1565="",K1566="",K1567="",K1568="")),"Erro: há linhas sendo puladas - B14.01a05",
"***"))))</f>
        <v>***</v>
      </c>
      <c r="AB1565" s="119" t="str">
        <f t="shared" ref="AB1565" si="5587" xml:space="preserve">
IF(AND(L1566&lt;&gt;"",OR(L1565="")),"Erro: há linhas sendo puladas - B15.01a05",
IF(AND(L1567&lt;&gt;"",OR(L1565="",L1566="")),"Erro: há linhas sendo puladas - B15.01a05",
IF(AND(L1568&lt;&gt;"",OR(L1565="",L1566="",L1567="")),"Erro: há linhas sendo puladas - B15.01a05",
IF(AND(L1569&lt;&gt;"",OR(L1565="",L1566="",L1567="",L1568="")),"Erro: há linhas sendo puladas - B15.01a05",
"***"))))</f>
        <v>***</v>
      </c>
      <c r="AC1565" s="119" t="str">
        <f t="shared" ref="AC1565" si="5588" xml:space="preserve">
IF(AND(M1566&lt;&gt;"",OR(M1565="")),"Erro: há linhas sendo puladas - B16.01a05",
IF(AND(M1567&lt;&gt;"",OR(M1565="",M1566="")),"Erro: há linhas sendo puladas - B16.01a05",
IF(AND(M1568&lt;&gt;"",OR(M1565="",M1566="",M1567="")),"Erro: há linhas sendo puladas - B16.01a05",
IF(AND(M1569&lt;&gt;"",OR(M1565="",M1566="",M1567="",M1568="")),"Erro: há linhas sendo puladas - B16.01a05",
"***"))))</f>
        <v>***</v>
      </c>
      <c r="AD1565" s="131" t="str">
        <f t="shared" ref="AD1565" si="5589" xml:space="preserve">
IF(T1565&lt;&gt;"Preenchimento correto","",
IF(K1565="","",
IF(M1565="Não válido","",
K1565)))</f>
        <v/>
      </c>
    </row>
    <row r="1566" spans="1:30" ht="15" customHeight="1">
      <c r="A1566" s="226"/>
      <c r="B1566" s="216"/>
      <c r="C1566" s="217"/>
      <c r="D1566" s="218"/>
      <c r="E1566" s="219"/>
      <c r="F1566" s="220"/>
      <c r="G1566" s="221"/>
      <c r="H1566" s="35">
        <v>2</v>
      </c>
      <c r="I1566" s="172"/>
      <c r="J1566" s="36" t="str">
        <f xml:space="preserve">
IF(I1566="","",
VLOOKUP(I1566,'BD EMPRES'!$B$8:$C$507,2,FALSE))</f>
        <v/>
      </c>
      <c r="K1566" s="178"/>
      <c r="L1566" s="179"/>
      <c r="M1566" s="179"/>
      <c r="N1566" s="180"/>
      <c r="O1566" s="223"/>
      <c r="P1566" s="228"/>
      <c r="Q1566" s="230"/>
      <c r="R1566" s="232"/>
      <c r="S1566" s="234"/>
      <c r="T1566" s="236"/>
      <c r="U1566" s="23"/>
      <c r="V1566" s="122"/>
      <c r="W1566" s="118"/>
      <c r="X1566" s="118"/>
      <c r="Y1566" s="118"/>
      <c r="Z1566" s="118"/>
      <c r="AA1566" s="118"/>
      <c r="AB1566" s="118"/>
      <c r="AC1566" s="118"/>
      <c r="AD1566" s="132" t="str">
        <f t="shared" ref="AD1566" si="5590" xml:space="preserve">
IF(T1565&lt;&gt;"Preenchimento correto","",
IF(K1566="","",
IF(M1566="Não válido","",
K1566)))</f>
        <v/>
      </c>
    </row>
    <row r="1567" spans="1:30" ht="15" customHeight="1">
      <c r="A1567" s="226"/>
      <c r="B1567" s="216"/>
      <c r="C1567" s="217"/>
      <c r="D1567" s="218"/>
      <c r="E1567" s="219"/>
      <c r="F1567" s="220"/>
      <c r="G1567" s="221"/>
      <c r="H1567" s="35">
        <v>3</v>
      </c>
      <c r="I1567" s="172"/>
      <c r="J1567" s="36" t="str">
        <f xml:space="preserve">
IF(I1567="","",
VLOOKUP(I1567,'BD EMPRES'!$B$8:$C$507,2,FALSE))</f>
        <v/>
      </c>
      <c r="K1567" s="178"/>
      <c r="L1567" s="179"/>
      <c r="M1567" s="179"/>
      <c r="N1567" s="180"/>
      <c r="O1567" s="223"/>
      <c r="P1567" s="228"/>
      <c r="Q1567" s="230"/>
      <c r="R1567" s="232"/>
      <c r="S1567" s="234"/>
      <c r="T1567" s="236"/>
      <c r="U1567" s="23"/>
      <c r="V1567" s="122"/>
      <c r="W1567" s="118"/>
      <c r="X1567" s="118"/>
      <c r="Y1567" s="118"/>
      <c r="Z1567" s="118"/>
      <c r="AA1567" s="118"/>
      <c r="AB1567" s="118"/>
      <c r="AC1567" s="118"/>
      <c r="AD1567" s="132" t="str">
        <f t="shared" ref="AD1567" si="5591" xml:space="preserve">
IF(T1565&lt;&gt;"Preenchimento correto","",
IF(K1567="","",
IF(M1567="Não válido","",
K1567)))</f>
        <v/>
      </c>
    </row>
    <row r="1568" spans="1:30" ht="15" customHeight="1">
      <c r="A1568" s="226"/>
      <c r="B1568" s="216"/>
      <c r="C1568" s="217"/>
      <c r="D1568" s="218"/>
      <c r="E1568" s="219"/>
      <c r="F1568" s="220"/>
      <c r="G1568" s="221"/>
      <c r="H1568" s="35">
        <v>4</v>
      </c>
      <c r="I1568" s="172"/>
      <c r="J1568" s="36" t="str">
        <f xml:space="preserve">
IF(I1568="","",
VLOOKUP(I1568,'BD EMPRES'!$B$8:$C$507,2,FALSE))</f>
        <v/>
      </c>
      <c r="K1568" s="178"/>
      <c r="L1568" s="179"/>
      <c r="M1568" s="179"/>
      <c r="N1568" s="180"/>
      <c r="O1568" s="223"/>
      <c r="P1568" s="228"/>
      <c r="Q1568" s="230"/>
      <c r="R1568" s="232"/>
      <c r="S1568" s="234"/>
      <c r="T1568" s="236"/>
      <c r="U1568" s="23"/>
      <c r="V1568" s="122"/>
      <c r="W1568" s="118"/>
      <c r="X1568" s="118"/>
      <c r="Y1568" s="118"/>
      <c r="Z1568" s="118"/>
      <c r="AA1568" s="118"/>
      <c r="AB1568" s="118"/>
      <c r="AC1568" s="118"/>
      <c r="AD1568" s="132" t="str">
        <f t="shared" ref="AD1568" si="5592" xml:space="preserve">
IF(T1565&lt;&gt;"Preenchimento correto","",
IF(K1568="","",
IF(M1568="Não válido","",
K1568)))</f>
        <v/>
      </c>
    </row>
    <row r="1569" spans="1:30" ht="15" customHeight="1">
      <c r="A1569" s="227"/>
      <c r="B1569" s="216"/>
      <c r="C1569" s="217"/>
      <c r="D1569" s="218"/>
      <c r="E1569" s="219"/>
      <c r="F1569" s="220"/>
      <c r="G1569" s="221"/>
      <c r="H1569" s="49">
        <v>5</v>
      </c>
      <c r="I1569" s="172"/>
      <c r="J1569" s="50" t="str">
        <f xml:space="preserve">
IF(I1569="","",
VLOOKUP(I1569,'BD EMPRES'!$B$8:$C$507,2,FALSE))</f>
        <v/>
      </c>
      <c r="K1569" s="184"/>
      <c r="L1569" s="185"/>
      <c r="M1569" s="181"/>
      <c r="N1569" s="182"/>
      <c r="O1569" s="224"/>
      <c r="P1569" s="229"/>
      <c r="Q1569" s="231"/>
      <c r="R1569" s="233"/>
      <c r="S1569" s="235"/>
      <c r="T1569" s="236"/>
      <c r="U1569" s="23"/>
      <c r="V1569" s="133"/>
      <c r="W1569" s="134"/>
      <c r="X1569" s="134"/>
      <c r="Y1569" s="134"/>
      <c r="Z1569" s="134"/>
      <c r="AA1569" s="134"/>
      <c r="AB1569" s="134"/>
      <c r="AC1569" s="134"/>
      <c r="AD1569" s="135" t="str">
        <f t="shared" ref="AD1569" si="5593" xml:space="preserve">
IF(T1565&gt;"Preenchimento correto","",
IF(K1569="","",
IF(M1569="Não válido","",
K1569)))</f>
        <v/>
      </c>
    </row>
    <row r="1570" spans="1:30" ht="15" customHeight="1">
      <c r="A1570" s="237"/>
      <c r="B1570" s="216" t="str">
        <f>IF(OR('BD ITEM'!$Q324&lt;&gt;"Preenchimento correto"),"",'BD ITEM'!B324)</f>
        <v/>
      </c>
      <c r="C1570" s="217" t="str">
        <f>IF(OR('BD ITEM'!$Q324&lt;&gt;"Preenchimento correto"),"",'BD ITEM'!C324)</f>
        <v/>
      </c>
      <c r="D1570" s="218" t="str">
        <f>IF(OR('BD ITEM'!$Q324&lt;&gt;"Preenchimento correto"),"",'BD ITEM'!D324)</f>
        <v/>
      </c>
      <c r="E1570" s="219" t="str">
        <f>IF(OR('BD ITEM'!$Q324&lt;&gt;"Preenchimento correto"),"",'BD ITEM'!J324)</f>
        <v/>
      </c>
      <c r="F1570" s="220" t="str">
        <f>IF(OR('BD ITEM'!$Q324&lt;&gt;"Preenchimento correto"),"",'BD ITEM'!K324)</f>
        <v/>
      </c>
      <c r="G1570" s="221" t="str">
        <f>IF(OR('BD ITEM'!$Q324&lt;&gt;"Preenchimento correto"),"",'BD ITEM'!L324)</f>
        <v/>
      </c>
      <c r="H1570" s="39">
        <v>1</v>
      </c>
      <c r="I1570" s="173"/>
      <c r="J1570" s="34" t="str">
        <f xml:space="preserve">
IF(I1570="","",
VLOOKUP(I1570,'BD EMPRES'!$B$8:$C$507,2,FALSE))</f>
        <v/>
      </c>
      <c r="K1570" s="175"/>
      <c r="L1570" s="176"/>
      <c r="M1570" s="176"/>
      <c r="N1570" s="177"/>
      <c r="O1570" s="222"/>
      <c r="P1570" s="228" t="str">
        <f t="shared" ref="P1570" si="5594" xml:space="preserve">
IF(AND(K1570="",K1571="",K1572="",K1573="",K1574=""),"",
COUNTIFS(K1570:K1574,"&lt;&gt;""",M1570:M1574,"=Válido"))</f>
        <v/>
      </c>
      <c r="Q1570" s="230" t="str">
        <f t="shared" ref="Q1570" si="5595" xml:space="preserve">
IF(T1570&lt;&gt;"Preenchimento correto","",
IF(P1570=1,0,
IF(P1570=0,"",
IF(P1570="","",
ROUND(_xlfn.STDEV.S(AD1570:AD1574)/AVERAGE(AD1570:AD1574),4)))))</f>
        <v/>
      </c>
      <c r="R1570" s="232" t="str">
        <f t="shared" ref="R1570" si="5596" xml:space="preserve">
IF(T1570&lt;&gt;"Preenchimento correto","",
IF(P1570="","",
IF(P1570=0,"",
IF(O1570="","",
IF(O1570="Menor valor",MIN(AD1570:AD1574),
IF(AND(O1570="Tend. central",Q1570&lt;=0.25),ROUND(AVERAGE(AD1570:AD1574),2),
IF(AND(O1570="Tend. central",Q1570&gt;0.25),ROUND(MEDIAN(AD1570:AD1574),2))))))))</f>
        <v/>
      </c>
      <c r="S1570" s="234" t="str">
        <f t="shared" ref="S1570" si="5597" xml:space="preserve">
IF(T1570&lt;&gt;"Preenchimento correto","",
IF(O1570="","",
IF(P1570="","",
IF(P1570=0,"",
IF(OR(G1570="",R1570=""),"",
G1570*R1570)))))</f>
        <v/>
      </c>
      <c r="T1570" s="236" t="str">
        <f t="shared" ref="T1570" si="5598" xml:space="preserve">
IF(AND(A1570="",B1570="",I1570="",I1571="",I1572="",I1573="",I1574="",K1570="",K1571="",K1572="",K1573="",K1574="",L1570="",L1571="",L1572="",L1573="",L1574="",M1570="",M1571="",M1572="",M1573="",M1574="",O1570=""),"",
IF(A1570="","Preenchimento incompleto: falta informar o ID SEC - B01.01",
IF(AND(A1570&lt;&gt;"",B1570&lt;&gt;"",I1570="",I1571="",I1572="",I1573="",I1574="",K1570="",K1571="",K1572="",K1573="",K1574="",L1570="",L1571="",L1572="",L1573="",L1574="",M1570="",M1571="",M1572="",M1573="",M1574="",O1570=""),"Preenchimento incompleto: item sem nenhuma informação de empresa e preço e fonte de preço e validade do orçamento e modalidade de cálculo - B02.01",
IF(AND(B1570="",OR(I1570&lt;&gt;"",I1571&lt;&gt;"",I1572&lt;&gt;"",I1573&lt;&gt;"",I1574&lt;&gt;"",K1570&lt;&gt;"",K1571&lt;&gt;"",K1572&lt;&gt;"",K1573&lt;&gt;"",K1574&lt;&gt;"",L1570&lt;&gt;"",L1571&lt;&gt;"",L1572&lt;&gt;"",L1573&lt;&gt;"",L1574&lt;&gt;"",M1570&lt;&gt;"",M1571&lt;&gt;"",M1572&lt;&gt;"",M1573&lt;&gt;"",M1574&lt;&gt;"",O1570&lt;&gt;"")),"Erro: há empresa(s) e/ou preço(s) e/ou fonte(s) de preço e/ou validade(s) do orçamento e/ou modalidade de cálculo informados para item inexistente - B03.01",
IF(AND(I1570&lt;&gt;"",OR(K1570="",L1570="",M1570="",O1570="")),"Preenchimento incompleto: empresa sem preço e(ou) fonte de preço e(ou) validade do orçamento e(ou) modalidade de cálculo associados - B04.01",
IF(AND(I1571&lt;&gt;"",OR(K1571="",L1571="",M1571="",O1570="")),"Preenchimento incompleto: empresa sem preço e(ou) fonte de preço e(ou) validade do orçamento e(ou) modalidade de cálculo associados - B04.02",
IF(AND(I1572&lt;&gt;"",OR(K1572="",L1572="",M1572="",O1570="")),"Preenchimento incompleto: empresa sem preço e(ou) fonte de preço e(ou) validade do orçamento e(ou) modalidade de cálculo associados - B04.03",
IF(AND(I1573&lt;&gt;"",OR(K1573="",L1573="",M1573="",O1570="")),"Preenchimento incompleto: empresa sem preço e(ou) fonte de preço e(ou) validade do orçamento e(ou) modalidade de cálculo associados - B04.04",
IF(AND(I1574&lt;&gt;"",OR(K1574="",L1574="",M1574="",O1570="")),"Preenchimento incompleto: empresa sem preço e(ou) fonte de preço e(ou) validade do orçamento e(ou) modalidade de cálculo associados - B04.05",
IF(AND(K1570&lt;&gt;"",OR(I1570="",L1570="",M1570="",O1570="")),"Preenchimento incompleto: preço sem empresa e(ou) fonte do preço associados e(ou) validade do orçamento e(ou) modalidade de cálculo associados - B05.01",
IF(AND(K1571&lt;&gt;"",OR(I1571="",L1571="",M1571="",O1570="")),"Preenchimento incompleto: preço sem empresa e(ou) fonte do preço associados e(ou) validade do orçamento e(ou) modalidade de cálculo associados - B05.02",
IF(AND(K1572&lt;&gt;"",OR(I1572="",L1572="",M1572="",O1570="")),"Preenchimento incompleto: preço sem empresa e(ou) fonte do preço associados e(ou) validade do orçamento e(ou) modalidade de cálculo associados - B05.03",
IF(AND(K1573&lt;&gt;"",OR(I1573="",L1573="",M1573="",O1570="")),"Preenchimento incompleto: preço sem empresa e(ou) fonte do preço associados e(ou) validade do orçamento e(ou) modalidade de cálculo associados - B05.04",
IF(AND(K1574&lt;&gt;"",OR(I1574="",L1574="",M1574="",O1570="")),"Preenchimento incompleto: preço sem empresa e(ou) fonte do preço associados e(ou) validade do orçamento e(ou) modalidade de cálculo associados - B05.05",
IF(AND(L1570&lt;&gt;"",OR(K1570="",I1570="",M1570="",O1570="")),"Preenchimento incompleto: fonte do preço sem empresa e(ou) preço associados e(ou) validade do orçamento e(ou) modalidade de cálculo associados - B06.01",
IF(AND(L1571&lt;&gt;"",OR(K1571="",I1571="",M1571="",O1570="")),"Preenchimento incompleto: fonte do preço sem empresa e(ou) preço associados e(ou) validade do orçamento e(ou) modalidade de cálculo associados - B06.02",
IF(AND(L1572&lt;&gt;"",OR(K1572="",I1572="",M1572="",O1570="")),"Preenchimento incompleto: fonte do preço sem empresa e(ou) preço associados e(ou) validade do orçamento e(ou) modalidade de cálculo associados - B06.03",
IF(AND(L1573&lt;&gt;"",OR(K1573="",I1573="",M1573="",O1570="")),"Preenchimento incompleto: fonte do preço sem empresa e(ou) preço associados e(ou) validade do orçamento e(ou) modalidade de cálculo associados - B06.04",
IF(AND(L1574&lt;&gt;"",OR(K1574="",I1574="",M1574="",O1570="")),"Preenchimento incompleto: fonte do preço sem empresa e(ou) preço associados e(ou) validade do orçamento e(ou) modalidade de cálculo associados - B06.05",
IF(AND(M1570&lt;&gt;"",OR(K1570="",I1570="",L1570="",O1570="")),"Preenchimento incompleto: validade do orçamento sem empresa e(ou) preço associados e(ou) fonte do preço e(ou) modalidade de cálculo associados - B07.01",
IF(AND(M1571&lt;&gt;"",OR(K1571="",I1571="",L1571="",O1570="")),"Preenchimento incompleto: validade do orçamento sem empresa e(ou) preço associados e(ou) fonte do preço e(ou) modalidade de cálculo associados - B07.02",
IF(AND(M1572&lt;&gt;"",OR(K1572="",I1572="",L1572="",O1570="")),"Preenchimento incompleto: validade do orçamento sem empresa e(ou) preço associados e(ou) fonte do preço e(ou) modalidade de cálculo associados - B07.03",
IF(AND(M1573&lt;&gt;"",OR(K1573="",I1573="",L1573="",O1570="")),"Preenchimento incompleto: validade do orçamento sem empresa e(ou) preço associados e(ou) fonte do preço e(ou) modalidade de cálculo associados - B07.04",
IF(AND(M1574&lt;&gt;"",OR(K1574="",I1574="",L1574="",O1570="")),"Preenchimento incompleto: validade do orçamento sem empresa e(ou) preço associados e(ou) fonte do preço e(ou) modalidade de cálculo associados - B07.05",
IF(O1570="","Preenchimento incompleto: modalidade de cálculo não informada - B08.01",
IF(V1570="Erro: há repetição de empresa de mídia especializada para o item sendo precificado - B09.01a05","Erro: há repetição de empresa de mídia especializada para o item sendo precificado - B09.01a05",
IF(W1570="Erro: há repetição de empresa de orçamento de empresa para o item sendo precificado - B10.01a05","Erro: há repetição de empresa de orçamento de empresa para o item sendo precificado - B10.01a05",
IF(X1570="Erro: a fonte de preços informada é incompatível com compras governamentais - B11.01a05","Erro: a fonte de preços informada é incompatível com compras governamentais - B11.01a05",
IF(Y1570="Erro: a fonte de preços informada é incompatível com compras governamentais - B12.01a05","Erro: a fonte de preços informada é incompatível com compras governamentais - B12.01a05",
IF(Z1570="Erro: há linhas sendo puladas - B13.01a04","Erro: há linhas sendo puladas - B13.01a04",
IF(AA1570="Erro: há linhas sendo puladas - B14.01a05","Erro: há linhas sendo puladas - B14.01a05",
IF(AB1570="Erro: há linhas sendo puladas - B15.01a05","Erro: há linhas sendo puladas - B15.01a05",
IF(AC1570="Erro: há linhas sendo puladas - B16.01a05","Erro: há linhas sendo puladas - B16.01a05",
IF(AND(P1570&lt;&gt;"",P1570=0),"Preenchimento incompleto: número de propostas válidas igual a zero - B17.01",
"Preenchimento correto"))))))))))))))))))))))))))))))))))</f>
        <v/>
      </c>
      <c r="U1570" s="23"/>
      <c r="V1570" s="121" t="str">
        <f t="shared" ref="V1570" si="5599" xml:space="preserve">
IF(COUNTIFS(I1570:I1574,I1570,L1570:L1574,"=Mídia especializada")&gt;1,"Erro: há repetição de empresa de mídia especializada para o item sendo precificado - B09.01a05",
IF(COUNTIFS(I1570:I1574,I1571,L1570:L1574,"=Mídia especializada")&gt;1,"Erro: há repetição de empresa de mídia especializada para o item sendo precificado - B09.01a05",
IF(COUNTIFS(I1570:I1574,I1572,L1570:L1574,"=Mídia especializada")&gt;1,"Erro: há repetição de empresa de mídia especializada para o item sendo precificado - B09.01a05",
IF(COUNTIFS(I1570:I1574,I1573,L1570:L1574,"=Mídia especializada")&gt;1,"Erro: há repetição de empresa de mídia especializada para o item sendo precificado - B09.01a05",
IF(COUNTIFS(I1570:I1574,I1574,L1570:L1574,"=Mídia especializada")&gt;1,"Erro: há repetição de empresa de mídia especializada para o item sendo precificado - B09.01a05",
"***")))))</f>
        <v>***</v>
      </c>
      <c r="W1570" s="119" t="str">
        <f t="shared" ref="W1570" si="5600" xml:space="preserve">
IF(COUNTIFS(I1570:I1574,I1570,L1570:L1574,"=Orçamento de empresa")&gt;1,"Erro: há repetição de empresa de orçamento de empresa para o item sendo precificado - B10.01a05",
IF(COUNTIFS(I1570:I1574,I1571,L1570:L1574,"=Orçamento de empresa")&gt;1,"Erro: há repetição de empresa de orçamento de empresa para o item sendo precificado - B10.01a05",
IF(COUNTIFS(I1570:I1574,I1572,L1570:L1574,"=Orçamento de empresa")&gt;1,"Erro: há repetição de empresa de orçamento de empresa para o item sendo precificado - B10.01a05",
IF(COUNTIFS(I1570:I1574,I1573,L1570:L1574,"=Orçamento de empresa")&gt;1,"Erro: há repetição de empresa de orçamento de empresa para o item sendo precificado - B10.01a05",
IF(COUNTIFS(I1570:I1574,I1574,L1570:L1574,"=Orçamento de empresa")&gt;1,"Erro: há repetição de empresa de orçamento de empresa para o item sendo precificado - B10.01a05",
"***")))))</f>
        <v>***</v>
      </c>
      <c r="X1570" s="119" t="str">
        <f t="shared" ref="X1570" si="5601" xml:space="preserve">
IF(AND(I1570="Compras governamentais",K1570&lt;&gt;"",L1570="Orçamento de empresa"),"Erro: a fonte de preços informada é incompatível com compras governamentais - B11.01a05",
IF(AND(I1571="Compras governamentais",K1571&lt;&gt;"",L1571="Orçamento de empresa"),"Erro: a fonte de preços informada é incompatível com compras governamentais - B11.01a05",
IF(AND(I1572="Compras governamentais",K1572&lt;&gt;"",L1572="Orçamento de empresa"),"Erro: a fonte de preços informada é incompatível com compras governamentais - B11.01a05",
IF(AND(I1573="Compras governamentais",K1573&lt;&gt;"",L1573="Orçamento de empresa"),"Erro: a fonte de preços informada é incompatível com compras governamentais - B11.01a05",
IF(AND(I1574="Compras governamentais",K1574&lt;&gt;"",L1574="Orçamento de empresa"),"Erro: a fonte de preços informada é incompatível com compras governamentais - B11.01a05",
"***")))))</f>
        <v>***</v>
      </c>
      <c r="Y1570" s="119" t="str">
        <f t="shared" ref="Y1570" si="5602" xml:space="preserve">
IF(AND(I1570="Compras governamentais",K1570&lt;&gt;"",L1570="Mídia especializada"),"Erro: a fonte de preços informada é incompatível com compras governamentais - B12.01a05",
IF(AND(I1571="Compras governamentais",K1571&lt;&gt;"",L1571="Mídia especializada"),"Erro: a fonte de preços informada é incompatível com compras governamentais - B12.01a05",
IF(AND(I1572="Compras governamentais",K1572&lt;&gt;"",L1572="Mídia especializada"),"Erro: a fonte de preços informada é incompatível com compras governamentais - B12.01a05",
IF(AND(I1573="Compras governamentais",K1573&lt;&gt;"",L1573="Mídia especializada"),"Erro: a fonte de preços informada é incompatível com compras governamentais - B12.01a05",
IF(AND(I1574="Compras governamentais",K1574&lt;&gt;"",L1574="Mídia especializada"),"Erro: a fonte de preços informada é incompatível com compras governamentais - B12.01a05",
"***")))))</f>
        <v>***</v>
      </c>
      <c r="Z1570" s="119" t="str">
        <f t="shared" ref="Z1570" si="5603" xml:space="preserve">
IF(AND(I1571&lt;&gt;"",OR(I1570="")),"Erro: há linhas sendo puladas - B13.01a04",
IF(AND(I1572&lt;&gt;"",OR(I1570="",I1571="")),"Erro: há linhas sendo puladas - B13.01a04",
IF(AND(I1573&lt;&gt;"",OR(I1570="",I1571="",I1572="")),"Erro: há linhas sendo puladas - B13.01a04",
IF(AND(I1574&lt;&gt;"",OR(I1570="",I1571="",I1572="",I1573="")),"Erro: há linhas sendo puladas - B13.01a04",
"***"))))</f>
        <v>***</v>
      </c>
      <c r="AA1570" s="119" t="str">
        <f t="shared" ref="AA1570" si="5604" xml:space="preserve">
IF(AND(K1571&lt;&gt;"",OR(K1570="")),"Erro: há linhas sendo puladas - B14.01a05",
IF(AND(K1572&lt;&gt;"",OR(K1570="",K1571="")),"Erro: há linhas sendo puladas - B14.01a05",
IF(AND(K1573&lt;&gt;"",OR(K1570="",K1571="",K1572="")),"Erro: há linhas sendo puladas - B14.01a05",
IF(AND(K1574&lt;&gt;"",OR(K1570="",K1571="",K1572="",K1573="")),"Erro: há linhas sendo puladas - B14.01a05",
"***"))))</f>
        <v>***</v>
      </c>
      <c r="AB1570" s="119" t="str">
        <f t="shared" ref="AB1570" si="5605" xml:space="preserve">
IF(AND(L1571&lt;&gt;"",OR(L1570="")),"Erro: há linhas sendo puladas - B15.01a05",
IF(AND(L1572&lt;&gt;"",OR(L1570="",L1571="")),"Erro: há linhas sendo puladas - B15.01a05",
IF(AND(L1573&lt;&gt;"",OR(L1570="",L1571="",L1572="")),"Erro: há linhas sendo puladas - B15.01a05",
IF(AND(L1574&lt;&gt;"",OR(L1570="",L1571="",L1572="",L1573="")),"Erro: há linhas sendo puladas - B15.01a05",
"***"))))</f>
        <v>***</v>
      </c>
      <c r="AC1570" s="119" t="str">
        <f t="shared" ref="AC1570" si="5606" xml:space="preserve">
IF(AND(M1571&lt;&gt;"",OR(M1570="")),"Erro: há linhas sendo puladas - B16.01a05",
IF(AND(M1572&lt;&gt;"",OR(M1570="",M1571="")),"Erro: há linhas sendo puladas - B16.01a05",
IF(AND(M1573&lt;&gt;"",OR(M1570="",M1571="",M1572="")),"Erro: há linhas sendo puladas - B16.01a05",
IF(AND(M1574&lt;&gt;"",OR(M1570="",M1571="",M1572="",M1573="")),"Erro: há linhas sendo puladas - B16.01a05",
"***"))))</f>
        <v>***</v>
      </c>
      <c r="AD1570" s="131" t="str">
        <f t="shared" ref="AD1570" si="5607" xml:space="preserve">
IF(T1570&lt;&gt;"Preenchimento correto","",
IF(K1570="","",
IF(M1570="Não válido","",
K1570)))</f>
        <v/>
      </c>
    </row>
    <row r="1571" spans="1:30" ht="15" customHeight="1">
      <c r="A1571" s="226"/>
      <c r="B1571" s="216"/>
      <c r="C1571" s="217"/>
      <c r="D1571" s="218"/>
      <c r="E1571" s="219"/>
      <c r="F1571" s="220"/>
      <c r="G1571" s="221"/>
      <c r="H1571" s="35">
        <v>2</v>
      </c>
      <c r="I1571" s="172"/>
      <c r="J1571" s="36" t="str">
        <f xml:space="preserve">
IF(I1571="","",
VLOOKUP(I1571,'BD EMPRES'!$B$8:$C$507,2,FALSE))</f>
        <v/>
      </c>
      <c r="K1571" s="178"/>
      <c r="L1571" s="179"/>
      <c r="M1571" s="179"/>
      <c r="N1571" s="180"/>
      <c r="O1571" s="223"/>
      <c r="P1571" s="228"/>
      <c r="Q1571" s="230"/>
      <c r="R1571" s="232"/>
      <c r="S1571" s="234"/>
      <c r="T1571" s="236"/>
      <c r="U1571" s="23"/>
      <c r="V1571" s="122"/>
      <c r="W1571" s="118"/>
      <c r="X1571" s="118"/>
      <c r="Y1571" s="118"/>
      <c r="Z1571" s="118"/>
      <c r="AA1571" s="118"/>
      <c r="AB1571" s="118"/>
      <c r="AC1571" s="118"/>
      <c r="AD1571" s="132" t="str">
        <f t="shared" ref="AD1571" si="5608" xml:space="preserve">
IF(T1570&lt;&gt;"Preenchimento correto","",
IF(K1571="","",
IF(M1571="Não válido","",
K1571)))</f>
        <v/>
      </c>
    </row>
    <row r="1572" spans="1:30" ht="15" customHeight="1">
      <c r="A1572" s="226"/>
      <c r="B1572" s="216"/>
      <c r="C1572" s="217"/>
      <c r="D1572" s="218"/>
      <c r="E1572" s="219"/>
      <c r="F1572" s="220"/>
      <c r="G1572" s="221"/>
      <c r="H1572" s="35">
        <v>3</v>
      </c>
      <c r="I1572" s="172"/>
      <c r="J1572" s="36" t="str">
        <f xml:space="preserve">
IF(I1572="","",
VLOOKUP(I1572,'BD EMPRES'!$B$8:$C$507,2,FALSE))</f>
        <v/>
      </c>
      <c r="K1572" s="178"/>
      <c r="L1572" s="179"/>
      <c r="M1572" s="179"/>
      <c r="N1572" s="180"/>
      <c r="O1572" s="223"/>
      <c r="P1572" s="228"/>
      <c r="Q1572" s="230"/>
      <c r="R1572" s="232"/>
      <c r="S1572" s="234"/>
      <c r="T1572" s="236"/>
      <c r="U1572" s="23"/>
      <c r="V1572" s="122"/>
      <c r="W1572" s="118"/>
      <c r="X1572" s="118"/>
      <c r="Y1572" s="118"/>
      <c r="Z1572" s="118"/>
      <c r="AA1572" s="118"/>
      <c r="AB1572" s="118"/>
      <c r="AC1572" s="118"/>
      <c r="AD1572" s="132" t="str">
        <f t="shared" ref="AD1572" si="5609" xml:space="preserve">
IF(T1570&lt;&gt;"Preenchimento correto","",
IF(K1572="","",
IF(M1572="Não válido","",
K1572)))</f>
        <v/>
      </c>
    </row>
    <row r="1573" spans="1:30" ht="15" customHeight="1">
      <c r="A1573" s="226"/>
      <c r="B1573" s="216"/>
      <c r="C1573" s="217"/>
      <c r="D1573" s="218"/>
      <c r="E1573" s="219"/>
      <c r="F1573" s="220"/>
      <c r="G1573" s="221"/>
      <c r="H1573" s="35">
        <v>4</v>
      </c>
      <c r="I1573" s="172"/>
      <c r="J1573" s="36" t="str">
        <f xml:space="preserve">
IF(I1573="","",
VLOOKUP(I1573,'BD EMPRES'!$B$8:$C$507,2,FALSE))</f>
        <v/>
      </c>
      <c r="K1573" s="178"/>
      <c r="L1573" s="179"/>
      <c r="M1573" s="179"/>
      <c r="N1573" s="180"/>
      <c r="O1573" s="223"/>
      <c r="P1573" s="228"/>
      <c r="Q1573" s="230"/>
      <c r="R1573" s="232"/>
      <c r="S1573" s="234"/>
      <c r="T1573" s="236"/>
      <c r="U1573" s="23"/>
      <c r="V1573" s="122"/>
      <c r="W1573" s="118"/>
      <c r="X1573" s="118"/>
      <c r="Y1573" s="118"/>
      <c r="Z1573" s="118"/>
      <c r="AA1573" s="118"/>
      <c r="AB1573" s="118"/>
      <c r="AC1573" s="118"/>
      <c r="AD1573" s="132" t="str">
        <f t="shared" ref="AD1573" si="5610" xml:space="preserve">
IF(T1570&lt;&gt;"Preenchimento correto","",
IF(K1573="","",
IF(M1573="Não válido","",
K1573)))</f>
        <v/>
      </c>
    </row>
    <row r="1574" spans="1:30" ht="15" customHeight="1">
      <c r="A1574" s="227"/>
      <c r="B1574" s="216"/>
      <c r="C1574" s="217"/>
      <c r="D1574" s="218"/>
      <c r="E1574" s="219"/>
      <c r="F1574" s="220"/>
      <c r="G1574" s="221"/>
      <c r="H1574" s="49">
        <v>5</v>
      </c>
      <c r="I1574" s="172"/>
      <c r="J1574" s="50" t="str">
        <f xml:space="preserve">
IF(I1574="","",
VLOOKUP(I1574,'BD EMPRES'!$B$8:$C$507,2,FALSE))</f>
        <v/>
      </c>
      <c r="K1574" s="184"/>
      <c r="L1574" s="185"/>
      <c r="M1574" s="181"/>
      <c r="N1574" s="182"/>
      <c r="O1574" s="224"/>
      <c r="P1574" s="229"/>
      <c r="Q1574" s="231"/>
      <c r="R1574" s="233"/>
      <c r="S1574" s="235"/>
      <c r="T1574" s="236"/>
      <c r="U1574" s="23"/>
      <c r="V1574" s="133"/>
      <c r="W1574" s="134"/>
      <c r="X1574" s="134"/>
      <c r="Y1574" s="134"/>
      <c r="Z1574" s="134"/>
      <c r="AA1574" s="134"/>
      <c r="AB1574" s="134"/>
      <c r="AC1574" s="134"/>
      <c r="AD1574" s="135" t="str">
        <f t="shared" ref="AD1574" si="5611" xml:space="preserve">
IF(T1570&gt;"Preenchimento correto","",
IF(K1574="","",
IF(M1574="Não válido","",
K1574)))</f>
        <v/>
      </c>
    </row>
    <row r="1575" spans="1:30" ht="15" customHeight="1">
      <c r="A1575" s="237"/>
      <c r="B1575" s="216" t="str">
        <f>IF(OR('BD ITEM'!$Q325&lt;&gt;"Preenchimento correto"),"",'BD ITEM'!B325)</f>
        <v/>
      </c>
      <c r="C1575" s="217" t="str">
        <f>IF(OR('BD ITEM'!$Q325&lt;&gt;"Preenchimento correto"),"",'BD ITEM'!C325)</f>
        <v/>
      </c>
      <c r="D1575" s="218" t="str">
        <f>IF(OR('BD ITEM'!$Q325&lt;&gt;"Preenchimento correto"),"",'BD ITEM'!D325)</f>
        <v/>
      </c>
      <c r="E1575" s="219" t="str">
        <f>IF(OR('BD ITEM'!$Q325&lt;&gt;"Preenchimento correto"),"",'BD ITEM'!J325)</f>
        <v/>
      </c>
      <c r="F1575" s="220" t="str">
        <f>IF(OR('BD ITEM'!$Q325&lt;&gt;"Preenchimento correto"),"",'BD ITEM'!K325)</f>
        <v/>
      </c>
      <c r="G1575" s="221" t="str">
        <f>IF(OR('BD ITEM'!$Q325&lt;&gt;"Preenchimento correto"),"",'BD ITEM'!L325)</f>
        <v/>
      </c>
      <c r="H1575" s="39">
        <v>1</v>
      </c>
      <c r="I1575" s="173"/>
      <c r="J1575" s="34" t="str">
        <f xml:space="preserve">
IF(I1575="","",
VLOOKUP(I1575,'BD EMPRES'!$B$8:$C$507,2,FALSE))</f>
        <v/>
      </c>
      <c r="K1575" s="175"/>
      <c r="L1575" s="176"/>
      <c r="M1575" s="176"/>
      <c r="N1575" s="177"/>
      <c r="O1575" s="222"/>
      <c r="P1575" s="228" t="str">
        <f t="shared" ref="P1575" si="5612" xml:space="preserve">
IF(AND(K1575="",K1576="",K1577="",K1578="",K1579=""),"",
COUNTIFS(K1575:K1579,"&lt;&gt;""",M1575:M1579,"=Válido"))</f>
        <v/>
      </c>
      <c r="Q1575" s="230" t="str">
        <f t="shared" ref="Q1575" si="5613" xml:space="preserve">
IF(T1575&lt;&gt;"Preenchimento correto","",
IF(P1575=1,0,
IF(P1575=0,"",
IF(P1575="","",
ROUND(_xlfn.STDEV.S(AD1575:AD1579)/AVERAGE(AD1575:AD1579),4)))))</f>
        <v/>
      </c>
      <c r="R1575" s="232" t="str">
        <f t="shared" ref="R1575" si="5614" xml:space="preserve">
IF(T1575&lt;&gt;"Preenchimento correto","",
IF(P1575="","",
IF(P1575=0,"",
IF(O1575="","",
IF(O1575="Menor valor",MIN(AD1575:AD1579),
IF(AND(O1575="Tend. central",Q1575&lt;=0.25),ROUND(AVERAGE(AD1575:AD1579),2),
IF(AND(O1575="Tend. central",Q1575&gt;0.25),ROUND(MEDIAN(AD1575:AD1579),2))))))))</f>
        <v/>
      </c>
      <c r="S1575" s="234" t="str">
        <f t="shared" ref="S1575" si="5615" xml:space="preserve">
IF(T1575&lt;&gt;"Preenchimento correto","",
IF(O1575="","",
IF(P1575="","",
IF(P1575=0,"",
IF(OR(G1575="",R1575=""),"",
G1575*R1575)))))</f>
        <v/>
      </c>
      <c r="T1575" s="236" t="str">
        <f t="shared" ref="T1575" si="5616" xml:space="preserve">
IF(AND(A1575="",B1575="",I1575="",I1576="",I1577="",I1578="",I1579="",K1575="",K1576="",K1577="",K1578="",K1579="",L1575="",L1576="",L1577="",L1578="",L1579="",M1575="",M1576="",M1577="",M1578="",M1579="",O1575=""),"",
IF(A1575="","Preenchimento incompleto: falta informar o ID SEC - B01.01",
IF(AND(A1575&lt;&gt;"",B1575&lt;&gt;"",I1575="",I1576="",I1577="",I1578="",I1579="",K1575="",K1576="",K1577="",K1578="",K1579="",L1575="",L1576="",L1577="",L1578="",L1579="",M1575="",M1576="",M1577="",M1578="",M1579="",O1575=""),"Preenchimento incompleto: item sem nenhuma informação de empresa e preço e fonte de preço e validade do orçamento e modalidade de cálculo - B02.01",
IF(AND(B1575="",OR(I1575&lt;&gt;"",I1576&lt;&gt;"",I1577&lt;&gt;"",I1578&lt;&gt;"",I1579&lt;&gt;"",K1575&lt;&gt;"",K1576&lt;&gt;"",K1577&lt;&gt;"",K1578&lt;&gt;"",K1579&lt;&gt;"",L1575&lt;&gt;"",L1576&lt;&gt;"",L1577&lt;&gt;"",L1578&lt;&gt;"",L1579&lt;&gt;"",M1575&lt;&gt;"",M1576&lt;&gt;"",M1577&lt;&gt;"",M1578&lt;&gt;"",M1579&lt;&gt;"",O1575&lt;&gt;"")),"Erro: há empresa(s) e/ou preço(s) e/ou fonte(s) de preço e/ou validade(s) do orçamento e/ou modalidade de cálculo informados para item inexistente - B03.01",
IF(AND(I1575&lt;&gt;"",OR(K1575="",L1575="",M1575="",O1575="")),"Preenchimento incompleto: empresa sem preço e(ou) fonte de preço e(ou) validade do orçamento e(ou) modalidade de cálculo associados - B04.01",
IF(AND(I1576&lt;&gt;"",OR(K1576="",L1576="",M1576="",O1575="")),"Preenchimento incompleto: empresa sem preço e(ou) fonte de preço e(ou) validade do orçamento e(ou) modalidade de cálculo associados - B04.02",
IF(AND(I1577&lt;&gt;"",OR(K1577="",L1577="",M1577="",O1575="")),"Preenchimento incompleto: empresa sem preço e(ou) fonte de preço e(ou) validade do orçamento e(ou) modalidade de cálculo associados - B04.03",
IF(AND(I1578&lt;&gt;"",OR(K1578="",L1578="",M1578="",O1575="")),"Preenchimento incompleto: empresa sem preço e(ou) fonte de preço e(ou) validade do orçamento e(ou) modalidade de cálculo associados - B04.04",
IF(AND(I1579&lt;&gt;"",OR(K1579="",L1579="",M1579="",O1575="")),"Preenchimento incompleto: empresa sem preço e(ou) fonte de preço e(ou) validade do orçamento e(ou) modalidade de cálculo associados - B04.05",
IF(AND(K1575&lt;&gt;"",OR(I1575="",L1575="",M1575="",O1575="")),"Preenchimento incompleto: preço sem empresa e(ou) fonte do preço associados e(ou) validade do orçamento e(ou) modalidade de cálculo associados - B05.01",
IF(AND(K1576&lt;&gt;"",OR(I1576="",L1576="",M1576="",O1575="")),"Preenchimento incompleto: preço sem empresa e(ou) fonte do preço associados e(ou) validade do orçamento e(ou) modalidade de cálculo associados - B05.02",
IF(AND(K1577&lt;&gt;"",OR(I1577="",L1577="",M1577="",O1575="")),"Preenchimento incompleto: preço sem empresa e(ou) fonte do preço associados e(ou) validade do orçamento e(ou) modalidade de cálculo associados - B05.03",
IF(AND(K1578&lt;&gt;"",OR(I1578="",L1578="",M1578="",O1575="")),"Preenchimento incompleto: preço sem empresa e(ou) fonte do preço associados e(ou) validade do orçamento e(ou) modalidade de cálculo associados - B05.04",
IF(AND(K1579&lt;&gt;"",OR(I1579="",L1579="",M1579="",O1575="")),"Preenchimento incompleto: preço sem empresa e(ou) fonte do preço associados e(ou) validade do orçamento e(ou) modalidade de cálculo associados - B05.05",
IF(AND(L1575&lt;&gt;"",OR(K1575="",I1575="",M1575="",O1575="")),"Preenchimento incompleto: fonte do preço sem empresa e(ou) preço associados e(ou) validade do orçamento e(ou) modalidade de cálculo associados - B06.01",
IF(AND(L1576&lt;&gt;"",OR(K1576="",I1576="",M1576="",O1575="")),"Preenchimento incompleto: fonte do preço sem empresa e(ou) preço associados e(ou) validade do orçamento e(ou) modalidade de cálculo associados - B06.02",
IF(AND(L1577&lt;&gt;"",OR(K1577="",I1577="",M1577="",O1575="")),"Preenchimento incompleto: fonte do preço sem empresa e(ou) preço associados e(ou) validade do orçamento e(ou) modalidade de cálculo associados - B06.03",
IF(AND(L1578&lt;&gt;"",OR(K1578="",I1578="",M1578="",O1575="")),"Preenchimento incompleto: fonte do preço sem empresa e(ou) preço associados e(ou) validade do orçamento e(ou) modalidade de cálculo associados - B06.04",
IF(AND(L1579&lt;&gt;"",OR(K1579="",I1579="",M1579="",O1575="")),"Preenchimento incompleto: fonte do preço sem empresa e(ou) preço associados e(ou) validade do orçamento e(ou) modalidade de cálculo associados - B06.05",
IF(AND(M1575&lt;&gt;"",OR(K1575="",I1575="",L1575="",O1575="")),"Preenchimento incompleto: validade do orçamento sem empresa e(ou) preço associados e(ou) fonte do preço e(ou) modalidade de cálculo associados - B07.01",
IF(AND(M1576&lt;&gt;"",OR(K1576="",I1576="",L1576="",O1575="")),"Preenchimento incompleto: validade do orçamento sem empresa e(ou) preço associados e(ou) fonte do preço e(ou) modalidade de cálculo associados - B07.02",
IF(AND(M1577&lt;&gt;"",OR(K1577="",I1577="",L1577="",O1575="")),"Preenchimento incompleto: validade do orçamento sem empresa e(ou) preço associados e(ou) fonte do preço e(ou) modalidade de cálculo associados - B07.03",
IF(AND(M1578&lt;&gt;"",OR(K1578="",I1578="",L1578="",O1575="")),"Preenchimento incompleto: validade do orçamento sem empresa e(ou) preço associados e(ou) fonte do preço e(ou) modalidade de cálculo associados - B07.04",
IF(AND(M1579&lt;&gt;"",OR(K1579="",I1579="",L1579="",O1575="")),"Preenchimento incompleto: validade do orçamento sem empresa e(ou) preço associados e(ou) fonte do preço e(ou) modalidade de cálculo associados - B07.05",
IF(O1575="","Preenchimento incompleto: modalidade de cálculo não informada - B08.01",
IF(V1575="Erro: há repetição de empresa de mídia especializada para o item sendo precificado - B09.01a05","Erro: há repetição de empresa de mídia especializada para o item sendo precificado - B09.01a05",
IF(W1575="Erro: há repetição de empresa de orçamento de empresa para o item sendo precificado - B10.01a05","Erro: há repetição de empresa de orçamento de empresa para o item sendo precificado - B10.01a05",
IF(X1575="Erro: a fonte de preços informada é incompatível com compras governamentais - B11.01a05","Erro: a fonte de preços informada é incompatível com compras governamentais - B11.01a05",
IF(Y1575="Erro: a fonte de preços informada é incompatível com compras governamentais - B12.01a05","Erro: a fonte de preços informada é incompatível com compras governamentais - B12.01a05",
IF(Z1575="Erro: há linhas sendo puladas - B13.01a04","Erro: há linhas sendo puladas - B13.01a04",
IF(AA1575="Erro: há linhas sendo puladas - B14.01a05","Erro: há linhas sendo puladas - B14.01a05",
IF(AB1575="Erro: há linhas sendo puladas - B15.01a05","Erro: há linhas sendo puladas - B15.01a05",
IF(AC1575="Erro: há linhas sendo puladas - B16.01a05","Erro: há linhas sendo puladas - B16.01a05",
IF(AND(P1575&lt;&gt;"",P1575=0),"Preenchimento incompleto: número de propostas válidas igual a zero - B17.01",
"Preenchimento correto"))))))))))))))))))))))))))))))))))</f>
        <v/>
      </c>
      <c r="U1575" s="23"/>
      <c r="V1575" s="121" t="str">
        <f t="shared" ref="V1575" si="5617" xml:space="preserve">
IF(COUNTIFS(I1575:I1579,I1575,L1575:L1579,"=Mídia especializada")&gt;1,"Erro: há repetição de empresa de mídia especializada para o item sendo precificado - B09.01a05",
IF(COUNTIFS(I1575:I1579,I1576,L1575:L1579,"=Mídia especializada")&gt;1,"Erro: há repetição de empresa de mídia especializada para o item sendo precificado - B09.01a05",
IF(COUNTIFS(I1575:I1579,I1577,L1575:L1579,"=Mídia especializada")&gt;1,"Erro: há repetição de empresa de mídia especializada para o item sendo precificado - B09.01a05",
IF(COUNTIFS(I1575:I1579,I1578,L1575:L1579,"=Mídia especializada")&gt;1,"Erro: há repetição de empresa de mídia especializada para o item sendo precificado - B09.01a05",
IF(COUNTIFS(I1575:I1579,I1579,L1575:L1579,"=Mídia especializada")&gt;1,"Erro: há repetição de empresa de mídia especializada para o item sendo precificado - B09.01a05",
"***")))))</f>
        <v>***</v>
      </c>
      <c r="W1575" s="119" t="str">
        <f t="shared" ref="W1575" si="5618" xml:space="preserve">
IF(COUNTIFS(I1575:I1579,I1575,L1575:L1579,"=Orçamento de empresa")&gt;1,"Erro: há repetição de empresa de orçamento de empresa para o item sendo precificado - B10.01a05",
IF(COUNTIFS(I1575:I1579,I1576,L1575:L1579,"=Orçamento de empresa")&gt;1,"Erro: há repetição de empresa de orçamento de empresa para o item sendo precificado - B10.01a05",
IF(COUNTIFS(I1575:I1579,I1577,L1575:L1579,"=Orçamento de empresa")&gt;1,"Erro: há repetição de empresa de orçamento de empresa para o item sendo precificado - B10.01a05",
IF(COUNTIFS(I1575:I1579,I1578,L1575:L1579,"=Orçamento de empresa")&gt;1,"Erro: há repetição de empresa de orçamento de empresa para o item sendo precificado - B10.01a05",
IF(COUNTIFS(I1575:I1579,I1579,L1575:L1579,"=Orçamento de empresa")&gt;1,"Erro: há repetição de empresa de orçamento de empresa para o item sendo precificado - B10.01a05",
"***")))))</f>
        <v>***</v>
      </c>
      <c r="X1575" s="119" t="str">
        <f t="shared" ref="X1575" si="5619" xml:space="preserve">
IF(AND(I1575="Compras governamentais",K1575&lt;&gt;"",L1575="Orçamento de empresa"),"Erro: a fonte de preços informada é incompatível com compras governamentais - B11.01a05",
IF(AND(I1576="Compras governamentais",K1576&lt;&gt;"",L1576="Orçamento de empresa"),"Erro: a fonte de preços informada é incompatível com compras governamentais - B11.01a05",
IF(AND(I1577="Compras governamentais",K1577&lt;&gt;"",L1577="Orçamento de empresa"),"Erro: a fonte de preços informada é incompatível com compras governamentais - B11.01a05",
IF(AND(I1578="Compras governamentais",K1578&lt;&gt;"",L1578="Orçamento de empresa"),"Erro: a fonte de preços informada é incompatível com compras governamentais - B11.01a05",
IF(AND(I1579="Compras governamentais",K1579&lt;&gt;"",L1579="Orçamento de empresa"),"Erro: a fonte de preços informada é incompatível com compras governamentais - B11.01a05",
"***")))))</f>
        <v>***</v>
      </c>
      <c r="Y1575" s="119" t="str">
        <f t="shared" ref="Y1575" si="5620" xml:space="preserve">
IF(AND(I1575="Compras governamentais",K1575&lt;&gt;"",L1575="Mídia especializada"),"Erro: a fonte de preços informada é incompatível com compras governamentais - B12.01a05",
IF(AND(I1576="Compras governamentais",K1576&lt;&gt;"",L1576="Mídia especializada"),"Erro: a fonte de preços informada é incompatível com compras governamentais - B12.01a05",
IF(AND(I1577="Compras governamentais",K1577&lt;&gt;"",L1577="Mídia especializada"),"Erro: a fonte de preços informada é incompatível com compras governamentais - B12.01a05",
IF(AND(I1578="Compras governamentais",K1578&lt;&gt;"",L1578="Mídia especializada"),"Erro: a fonte de preços informada é incompatível com compras governamentais - B12.01a05",
IF(AND(I1579="Compras governamentais",K1579&lt;&gt;"",L1579="Mídia especializada"),"Erro: a fonte de preços informada é incompatível com compras governamentais - B12.01a05",
"***")))))</f>
        <v>***</v>
      </c>
      <c r="Z1575" s="119" t="str">
        <f t="shared" ref="Z1575" si="5621" xml:space="preserve">
IF(AND(I1576&lt;&gt;"",OR(I1575="")),"Erro: há linhas sendo puladas - B13.01a04",
IF(AND(I1577&lt;&gt;"",OR(I1575="",I1576="")),"Erro: há linhas sendo puladas - B13.01a04",
IF(AND(I1578&lt;&gt;"",OR(I1575="",I1576="",I1577="")),"Erro: há linhas sendo puladas - B13.01a04",
IF(AND(I1579&lt;&gt;"",OR(I1575="",I1576="",I1577="",I1578="")),"Erro: há linhas sendo puladas - B13.01a04",
"***"))))</f>
        <v>***</v>
      </c>
      <c r="AA1575" s="119" t="str">
        <f t="shared" ref="AA1575" si="5622" xml:space="preserve">
IF(AND(K1576&lt;&gt;"",OR(K1575="")),"Erro: há linhas sendo puladas - B14.01a05",
IF(AND(K1577&lt;&gt;"",OR(K1575="",K1576="")),"Erro: há linhas sendo puladas - B14.01a05",
IF(AND(K1578&lt;&gt;"",OR(K1575="",K1576="",K1577="")),"Erro: há linhas sendo puladas - B14.01a05",
IF(AND(K1579&lt;&gt;"",OR(K1575="",K1576="",K1577="",K1578="")),"Erro: há linhas sendo puladas - B14.01a05",
"***"))))</f>
        <v>***</v>
      </c>
      <c r="AB1575" s="119" t="str">
        <f t="shared" ref="AB1575" si="5623" xml:space="preserve">
IF(AND(L1576&lt;&gt;"",OR(L1575="")),"Erro: há linhas sendo puladas - B15.01a05",
IF(AND(L1577&lt;&gt;"",OR(L1575="",L1576="")),"Erro: há linhas sendo puladas - B15.01a05",
IF(AND(L1578&lt;&gt;"",OR(L1575="",L1576="",L1577="")),"Erro: há linhas sendo puladas - B15.01a05",
IF(AND(L1579&lt;&gt;"",OR(L1575="",L1576="",L1577="",L1578="")),"Erro: há linhas sendo puladas - B15.01a05",
"***"))))</f>
        <v>***</v>
      </c>
      <c r="AC1575" s="119" t="str">
        <f t="shared" ref="AC1575" si="5624" xml:space="preserve">
IF(AND(M1576&lt;&gt;"",OR(M1575="")),"Erro: há linhas sendo puladas - B16.01a05",
IF(AND(M1577&lt;&gt;"",OR(M1575="",M1576="")),"Erro: há linhas sendo puladas - B16.01a05",
IF(AND(M1578&lt;&gt;"",OR(M1575="",M1576="",M1577="")),"Erro: há linhas sendo puladas - B16.01a05",
IF(AND(M1579&lt;&gt;"",OR(M1575="",M1576="",M1577="",M1578="")),"Erro: há linhas sendo puladas - B16.01a05",
"***"))))</f>
        <v>***</v>
      </c>
      <c r="AD1575" s="131" t="str">
        <f t="shared" ref="AD1575" si="5625" xml:space="preserve">
IF(T1575&lt;&gt;"Preenchimento correto","",
IF(K1575="","",
IF(M1575="Não válido","",
K1575)))</f>
        <v/>
      </c>
    </row>
    <row r="1576" spans="1:30" ht="15" customHeight="1">
      <c r="A1576" s="226"/>
      <c r="B1576" s="216"/>
      <c r="C1576" s="217"/>
      <c r="D1576" s="218"/>
      <c r="E1576" s="219"/>
      <c r="F1576" s="220"/>
      <c r="G1576" s="221"/>
      <c r="H1576" s="35">
        <v>2</v>
      </c>
      <c r="I1576" s="172"/>
      <c r="J1576" s="36" t="str">
        <f xml:space="preserve">
IF(I1576="","",
VLOOKUP(I1576,'BD EMPRES'!$B$8:$C$507,2,FALSE))</f>
        <v/>
      </c>
      <c r="K1576" s="178"/>
      <c r="L1576" s="179"/>
      <c r="M1576" s="179"/>
      <c r="N1576" s="180"/>
      <c r="O1576" s="223"/>
      <c r="P1576" s="228"/>
      <c r="Q1576" s="230"/>
      <c r="R1576" s="232"/>
      <c r="S1576" s="234"/>
      <c r="T1576" s="236"/>
      <c r="U1576" s="23"/>
      <c r="V1576" s="122"/>
      <c r="W1576" s="118"/>
      <c r="X1576" s="118"/>
      <c r="Y1576" s="118"/>
      <c r="Z1576" s="118"/>
      <c r="AA1576" s="118"/>
      <c r="AB1576" s="118"/>
      <c r="AC1576" s="118"/>
      <c r="AD1576" s="132" t="str">
        <f t="shared" ref="AD1576" si="5626" xml:space="preserve">
IF(T1575&lt;&gt;"Preenchimento correto","",
IF(K1576="","",
IF(M1576="Não válido","",
K1576)))</f>
        <v/>
      </c>
    </row>
    <row r="1577" spans="1:30" ht="15" customHeight="1">
      <c r="A1577" s="226"/>
      <c r="B1577" s="216"/>
      <c r="C1577" s="217"/>
      <c r="D1577" s="218"/>
      <c r="E1577" s="219"/>
      <c r="F1577" s="220"/>
      <c r="G1577" s="221"/>
      <c r="H1577" s="35">
        <v>3</v>
      </c>
      <c r="I1577" s="172"/>
      <c r="J1577" s="36" t="str">
        <f xml:space="preserve">
IF(I1577="","",
VLOOKUP(I1577,'BD EMPRES'!$B$8:$C$507,2,FALSE))</f>
        <v/>
      </c>
      <c r="K1577" s="178"/>
      <c r="L1577" s="179"/>
      <c r="M1577" s="179"/>
      <c r="N1577" s="180"/>
      <c r="O1577" s="223"/>
      <c r="P1577" s="228"/>
      <c r="Q1577" s="230"/>
      <c r="R1577" s="232"/>
      <c r="S1577" s="234"/>
      <c r="T1577" s="236"/>
      <c r="U1577" s="23"/>
      <c r="V1577" s="122"/>
      <c r="W1577" s="118"/>
      <c r="X1577" s="118"/>
      <c r="Y1577" s="118"/>
      <c r="Z1577" s="118"/>
      <c r="AA1577" s="118"/>
      <c r="AB1577" s="118"/>
      <c r="AC1577" s="118"/>
      <c r="AD1577" s="132" t="str">
        <f t="shared" ref="AD1577" si="5627" xml:space="preserve">
IF(T1575&lt;&gt;"Preenchimento correto","",
IF(K1577="","",
IF(M1577="Não válido","",
K1577)))</f>
        <v/>
      </c>
    </row>
    <row r="1578" spans="1:30" ht="15" customHeight="1">
      <c r="A1578" s="226"/>
      <c r="B1578" s="216"/>
      <c r="C1578" s="217"/>
      <c r="D1578" s="218"/>
      <c r="E1578" s="219"/>
      <c r="F1578" s="220"/>
      <c r="G1578" s="221"/>
      <c r="H1578" s="35">
        <v>4</v>
      </c>
      <c r="I1578" s="172"/>
      <c r="J1578" s="36" t="str">
        <f xml:space="preserve">
IF(I1578="","",
VLOOKUP(I1578,'BD EMPRES'!$B$8:$C$507,2,FALSE))</f>
        <v/>
      </c>
      <c r="K1578" s="178"/>
      <c r="L1578" s="179"/>
      <c r="M1578" s="179"/>
      <c r="N1578" s="180"/>
      <c r="O1578" s="223"/>
      <c r="P1578" s="228"/>
      <c r="Q1578" s="230"/>
      <c r="R1578" s="232"/>
      <c r="S1578" s="234"/>
      <c r="T1578" s="236"/>
      <c r="U1578" s="23"/>
      <c r="V1578" s="122"/>
      <c r="W1578" s="118"/>
      <c r="X1578" s="118"/>
      <c r="Y1578" s="118"/>
      <c r="Z1578" s="118"/>
      <c r="AA1578" s="118"/>
      <c r="AB1578" s="118"/>
      <c r="AC1578" s="118"/>
      <c r="AD1578" s="132" t="str">
        <f t="shared" ref="AD1578" si="5628" xml:space="preserve">
IF(T1575&lt;&gt;"Preenchimento correto","",
IF(K1578="","",
IF(M1578="Não válido","",
K1578)))</f>
        <v/>
      </c>
    </row>
    <row r="1579" spans="1:30" ht="15" customHeight="1">
      <c r="A1579" s="238"/>
      <c r="B1579" s="216"/>
      <c r="C1579" s="217"/>
      <c r="D1579" s="218"/>
      <c r="E1579" s="219"/>
      <c r="F1579" s="220"/>
      <c r="G1579" s="221"/>
      <c r="H1579" s="49">
        <v>5</v>
      </c>
      <c r="I1579" s="172"/>
      <c r="J1579" s="50" t="str">
        <f xml:space="preserve">
IF(I1579="","",
VLOOKUP(I1579,'BD EMPRES'!$B$8:$C$507,2,FALSE))</f>
        <v/>
      </c>
      <c r="K1579" s="184"/>
      <c r="L1579" s="185"/>
      <c r="M1579" s="181"/>
      <c r="N1579" s="182"/>
      <c r="O1579" s="224"/>
      <c r="P1579" s="229"/>
      <c r="Q1579" s="231"/>
      <c r="R1579" s="233"/>
      <c r="S1579" s="235"/>
      <c r="T1579" s="236"/>
      <c r="U1579" s="23"/>
      <c r="V1579" s="133"/>
      <c r="W1579" s="134"/>
      <c r="X1579" s="134"/>
      <c r="Y1579" s="134"/>
      <c r="Z1579" s="134"/>
      <c r="AA1579" s="134"/>
      <c r="AB1579" s="134"/>
      <c r="AC1579" s="134"/>
      <c r="AD1579" s="135" t="str">
        <f t="shared" ref="AD1579" si="5629" xml:space="preserve">
IF(T1575&gt;"Preenchimento correto","",
IF(K1579="","",
IF(M1579="Não válido","",
K1579)))</f>
        <v/>
      </c>
    </row>
    <row r="1580" spans="1:30" ht="15" customHeight="1">
      <c r="A1580" s="225"/>
      <c r="B1580" s="216" t="str">
        <f>IF(OR('BD ITEM'!$Q326&lt;&gt;"Preenchimento correto"),"",'BD ITEM'!B326)</f>
        <v/>
      </c>
      <c r="C1580" s="217" t="str">
        <f>IF(OR('BD ITEM'!$Q326&lt;&gt;"Preenchimento correto"),"",'BD ITEM'!C326)</f>
        <v/>
      </c>
      <c r="D1580" s="218" t="str">
        <f>IF(OR('BD ITEM'!$Q326&lt;&gt;"Preenchimento correto"),"",'BD ITEM'!D326)</f>
        <v/>
      </c>
      <c r="E1580" s="219" t="str">
        <f>IF(OR('BD ITEM'!$Q326&lt;&gt;"Preenchimento correto"),"",'BD ITEM'!J326)</f>
        <v/>
      </c>
      <c r="F1580" s="220" t="str">
        <f>IF(OR('BD ITEM'!$Q326&lt;&gt;"Preenchimento correto"),"",'BD ITEM'!K326)</f>
        <v/>
      </c>
      <c r="G1580" s="221" t="str">
        <f>IF(OR('BD ITEM'!$Q326&lt;&gt;"Preenchimento correto"),"",'BD ITEM'!L326)</f>
        <v/>
      </c>
      <c r="H1580" s="39">
        <v>1</v>
      </c>
      <c r="I1580" s="173"/>
      <c r="J1580" s="34" t="str">
        <f xml:space="preserve">
IF(I1580="","",
VLOOKUP(I1580,'BD EMPRES'!$B$8:$C$507,2,FALSE))</f>
        <v/>
      </c>
      <c r="K1580" s="175"/>
      <c r="L1580" s="176"/>
      <c r="M1580" s="176"/>
      <c r="N1580" s="177"/>
      <c r="O1580" s="222"/>
      <c r="P1580" s="228" t="str">
        <f t="shared" ref="P1580" si="5630" xml:space="preserve">
IF(AND(K1580="",K1581="",K1582="",K1583="",K1584=""),"",
COUNTIFS(K1580:K1584,"&lt;&gt;""",M1580:M1584,"=Válido"))</f>
        <v/>
      </c>
      <c r="Q1580" s="230" t="str">
        <f t="shared" ref="Q1580" si="5631" xml:space="preserve">
IF(T1580&lt;&gt;"Preenchimento correto","",
IF(P1580=1,0,
IF(P1580=0,"",
IF(P1580="","",
ROUND(_xlfn.STDEV.S(AD1580:AD1584)/AVERAGE(AD1580:AD1584),4)))))</f>
        <v/>
      </c>
      <c r="R1580" s="232" t="str">
        <f t="shared" ref="R1580" si="5632" xml:space="preserve">
IF(T1580&lt;&gt;"Preenchimento correto","",
IF(P1580="","",
IF(P1580=0,"",
IF(O1580="","",
IF(O1580="Menor valor",MIN(AD1580:AD1584),
IF(AND(O1580="Tend. central",Q1580&lt;=0.25),ROUND(AVERAGE(AD1580:AD1584),2),
IF(AND(O1580="Tend. central",Q1580&gt;0.25),ROUND(MEDIAN(AD1580:AD1584),2))))))))</f>
        <v/>
      </c>
      <c r="S1580" s="234" t="str">
        <f t="shared" ref="S1580" si="5633" xml:space="preserve">
IF(T1580&lt;&gt;"Preenchimento correto","",
IF(O1580="","",
IF(P1580="","",
IF(P1580=0,"",
IF(OR(G1580="",R1580=""),"",
G1580*R1580)))))</f>
        <v/>
      </c>
      <c r="T1580" s="236" t="str">
        <f t="shared" ref="T1580" si="5634" xml:space="preserve">
IF(AND(A1580="",B1580="",I1580="",I1581="",I1582="",I1583="",I1584="",K1580="",K1581="",K1582="",K1583="",K1584="",L1580="",L1581="",L1582="",L1583="",L1584="",M1580="",M1581="",M1582="",M1583="",M1584="",O1580=""),"",
IF(A1580="","Preenchimento incompleto: falta informar o ID SEC - B01.01",
IF(AND(A1580&lt;&gt;"",B1580&lt;&gt;"",I1580="",I1581="",I1582="",I1583="",I1584="",K1580="",K1581="",K1582="",K1583="",K1584="",L1580="",L1581="",L1582="",L1583="",L1584="",M1580="",M1581="",M1582="",M1583="",M1584="",O1580=""),"Preenchimento incompleto: item sem nenhuma informação de empresa e preço e fonte de preço e validade do orçamento e modalidade de cálculo - B02.01",
IF(AND(B1580="",OR(I1580&lt;&gt;"",I1581&lt;&gt;"",I1582&lt;&gt;"",I1583&lt;&gt;"",I1584&lt;&gt;"",K1580&lt;&gt;"",K1581&lt;&gt;"",K1582&lt;&gt;"",K1583&lt;&gt;"",K1584&lt;&gt;"",L1580&lt;&gt;"",L1581&lt;&gt;"",L1582&lt;&gt;"",L1583&lt;&gt;"",L1584&lt;&gt;"",M1580&lt;&gt;"",M1581&lt;&gt;"",M1582&lt;&gt;"",M1583&lt;&gt;"",M1584&lt;&gt;"",O1580&lt;&gt;"")),"Erro: há empresa(s) e/ou preço(s) e/ou fonte(s) de preço e/ou validade(s) do orçamento e/ou modalidade de cálculo informados para item inexistente - B03.01",
IF(AND(I1580&lt;&gt;"",OR(K1580="",L1580="",M1580="",O1580="")),"Preenchimento incompleto: empresa sem preço e(ou) fonte de preço e(ou) validade do orçamento e(ou) modalidade de cálculo associados - B04.01",
IF(AND(I1581&lt;&gt;"",OR(K1581="",L1581="",M1581="",O1580="")),"Preenchimento incompleto: empresa sem preço e(ou) fonte de preço e(ou) validade do orçamento e(ou) modalidade de cálculo associados - B04.02",
IF(AND(I1582&lt;&gt;"",OR(K1582="",L1582="",M1582="",O1580="")),"Preenchimento incompleto: empresa sem preço e(ou) fonte de preço e(ou) validade do orçamento e(ou) modalidade de cálculo associados - B04.03",
IF(AND(I1583&lt;&gt;"",OR(K1583="",L1583="",M1583="",O1580="")),"Preenchimento incompleto: empresa sem preço e(ou) fonte de preço e(ou) validade do orçamento e(ou) modalidade de cálculo associados - B04.04",
IF(AND(I1584&lt;&gt;"",OR(K1584="",L1584="",M1584="",O1580="")),"Preenchimento incompleto: empresa sem preço e(ou) fonte de preço e(ou) validade do orçamento e(ou) modalidade de cálculo associados - B04.05",
IF(AND(K1580&lt;&gt;"",OR(I1580="",L1580="",M1580="",O1580="")),"Preenchimento incompleto: preço sem empresa e(ou) fonte do preço associados e(ou) validade do orçamento e(ou) modalidade de cálculo associados - B05.01",
IF(AND(K1581&lt;&gt;"",OR(I1581="",L1581="",M1581="",O1580="")),"Preenchimento incompleto: preço sem empresa e(ou) fonte do preço associados e(ou) validade do orçamento e(ou) modalidade de cálculo associados - B05.02",
IF(AND(K1582&lt;&gt;"",OR(I1582="",L1582="",M1582="",O1580="")),"Preenchimento incompleto: preço sem empresa e(ou) fonte do preço associados e(ou) validade do orçamento e(ou) modalidade de cálculo associados - B05.03",
IF(AND(K1583&lt;&gt;"",OR(I1583="",L1583="",M1583="",O1580="")),"Preenchimento incompleto: preço sem empresa e(ou) fonte do preço associados e(ou) validade do orçamento e(ou) modalidade de cálculo associados - B05.04",
IF(AND(K1584&lt;&gt;"",OR(I1584="",L1584="",M1584="",O1580="")),"Preenchimento incompleto: preço sem empresa e(ou) fonte do preço associados e(ou) validade do orçamento e(ou) modalidade de cálculo associados - B05.05",
IF(AND(L1580&lt;&gt;"",OR(K1580="",I1580="",M1580="",O1580="")),"Preenchimento incompleto: fonte do preço sem empresa e(ou) preço associados e(ou) validade do orçamento e(ou) modalidade de cálculo associados - B06.01",
IF(AND(L1581&lt;&gt;"",OR(K1581="",I1581="",M1581="",O1580="")),"Preenchimento incompleto: fonte do preço sem empresa e(ou) preço associados e(ou) validade do orçamento e(ou) modalidade de cálculo associados - B06.02",
IF(AND(L1582&lt;&gt;"",OR(K1582="",I1582="",M1582="",O1580="")),"Preenchimento incompleto: fonte do preço sem empresa e(ou) preço associados e(ou) validade do orçamento e(ou) modalidade de cálculo associados - B06.03",
IF(AND(L1583&lt;&gt;"",OR(K1583="",I1583="",M1583="",O1580="")),"Preenchimento incompleto: fonte do preço sem empresa e(ou) preço associados e(ou) validade do orçamento e(ou) modalidade de cálculo associados - B06.04",
IF(AND(L1584&lt;&gt;"",OR(K1584="",I1584="",M1584="",O1580="")),"Preenchimento incompleto: fonte do preço sem empresa e(ou) preço associados e(ou) validade do orçamento e(ou) modalidade de cálculo associados - B06.05",
IF(AND(M1580&lt;&gt;"",OR(K1580="",I1580="",L1580="",O1580="")),"Preenchimento incompleto: validade do orçamento sem empresa e(ou) preço associados e(ou) fonte do preço e(ou) modalidade de cálculo associados - B07.01",
IF(AND(M1581&lt;&gt;"",OR(K1581="",I1581="",L1581="",O1580="")),"Preenchimento incompleto: validade do orçamento sem empresa e(ou) preço associados e(ou) fonte do preço e(ou) modalidade de cálculo associados - B07.02",
IF(AND(M1582&lt;&gt;"",OR(K1582="",I1582="",L1582="",O1580="")),"Preenchimento incompleto: validade do orçamento sem empresa e(ou) preço associados e(ou) fonte do preço e(ou) modalidade de cálculo associados - B07.03",
IF(AND(M1583&lt;&gt;"",OR(K1583="",I1583="",L1583="",O1580="")),"Preenchimento incompleto: validade do orçamento sem empresa e(ou) preço associados e(ou) fonte do preço e(ou) modalidade de cálculo associados - B07.04",
IF(AND(M1584&lt;&gt;"",OR(K1584="",I1584="",L1584="",O1580="")),"Preenchimento incompleto: validade do orçamento sem empresa e(ou) preço associados e(ou) fonte do preço e(ou) modalidade de cálculo associados - B07.05",
IF(O1580="","Preenchimento incompleto: modalidade de cálculo não informada - B08.01",
IF(V1580="Erro: há repetição de empresa de mídia especializada para o item sendo precificado - B09.01a05","Erro: há repetição de empresa de mídia especializada para o item sendo precificado - B09.01a05",
IF(W1580="Erro: há repetição de empresa de orçamento de empresa para o item sendo precificado - B10.01a05","Erro: há repetição de empresa de orçamento de empresa para o item sendo precificado - B10.01a05",
IF(X1580="Erro: a fonte de preços informada é incompatível com compras governamentais - B11.01a05","Erro: a fonte de preços informada é incompatível com compras governamentais - B11.01a05",
IF(Y1580="Erro: a fonte de preços informada é incompatível com compras governamentais - B12.01a05","Erro: a fonte de preços informada é incompatível com compras governamentais - B12.01a05",
IF(Z1580="Erro: há linhas sendo puladas - B13.01a04","Erro: há linhas sendo puladas - B13.01a04",
IF(AA1580="Erro: há linhas sendo puladas - B14.01a05","Erro: há linhas sendo puladas - B14.01a05",
IF(AB1580="Erro: há linhas sendo puladas - B15.01a05","Erro: há linhas sendo puladas - B15.01a05",
IF(AC1580="Erro: há linhas sendo puladas - B16.01a05","Erro: há linhas sendo puladas - B16.01a05",
IF(AND(P1580&lt;&gt;"",P1580=0),"Preenchimento incompleto: número de propostas válidas igual a zero - B17.01",
"Preenchimento correto"))))))))))))))))))))))))))))))))))</f>
        <v/>
      </c>
      <c r="U1580" s="23"/>
      <c r="V1580" s="121" t="str">
        <f t="shared" ref="V1580" si="5635" xml:space="preserve">
IF(COUNTIFS(I1580:I1584,I1580,L1580:L1584,"=Mídia especializada")&gt;1,"Erro: há repetição de empresa de mídia especializada para o item sendo precificado - B09.01a05",
IF(COUNTIFS(I1580:I1584,I1581,L1580:L1584,"=Mídia especializada")&gt;1,"Erro: há repetição de empresa de mídia especializada para o item sendo precificado - B09.01a05",
IF(COUNTIFS(I1580:I1584,I1582,L1580:L1584,"=Mídia especializada")&gt;1,"Erro: há repetição de empresa de mídia especializada para o item sendo precificado - B09.01a05",
IF(COUNTIFS(I1580:I1584,I1583,L1580:L1584,"=Mídia especializada")&gt;1,"Erro: há repetição de empresa de mídia especializada para o item sendo precificado - B09.01a05",
IF(COUNTIFS(I1580:I1584,I1584,L1580:L1584,"=Mídia especializada")&gt;1,"Erro: há repetição de empresa de mídia especializada para o item sendo precificado - B09.01a05",
"***")))))</f>
        <v>***</v>
      </c>
      <c r="W1580" s="119" t="str">
        <f t="shared" ref="W1580" si="5636" xml:space="preserve">
IF(COUNTIFS(I1580:I1584,I1580,L1580:L1584,"=Orçamento de empresa")&gt;1,"Erro: há repetição de empresa de orçamento de empresa para o item sendo precificado - B10.01a05",
IF(COUNTIFS(I1580:I1584,I1581,L1580:L1584,"=Orçamento de empresa")&gt;1,"Erro: há repetição de empresa de orçamento de empresa para o item sendo precificado - B10.01a05",
IF(COUNTIFS(I1580:I1584,I1582,L1580:L1584,"=Orçamento de empresa")&gt;1,"Erro: há repetição de empresa de orçamento de empresa para o item sendo precificado - B10.01a05",
IF(COUNTIFS(I1580:I1584,I1583,L1580:L1584,"=Orçamento de empresa")&gt;1,"Erro: há repetição de empresa de orçamento de empresa para o item sendo precificado - B10.01a05",
IF(COUNTIFS(I1580:I1584,I1584,L1580:L1584,"=Orçamento de empresa")&gt;1,"Erro: há repetição de empresa de orçamento de empresa para o item sendo precificado - B10.01a05",
"***")))))</f>
        <v>***</v>
      </c>
      <c r="X1580" s="119" t="str">
        <f t="shared" ref="X1580" si="5637" xml:space="preserve">
IF(AND(I1580="Compras governamentais",K1580&lt;&gt;"",L1580="Orçamento de empresa"),"Erro: a fonte de preços informada é incompatível com compras governamentais - B11.01a05",
IF(AND(I1581="Compras governamentais",K1581&lt;&gt;"",L1581="Orçamento de empresa"),"Erro: a fonte de preços informada é incompatível com compras governamentais - B11.01a05",
IF(AND(I1582="Compras governamentais",K1582&lt;&gt;"",L1582="Orçamento de empresa"),"Erro: a fonte de preços informada é incompatível com compras governamentais - B11.01a05",
IF(AND(I1583="Compras governamentais",K1583&lt;&gt;"",L1583="Orçamento de empresa"),"Erro: a fonte de preços informada é incompatível com compras governamentais - B11.01a05",
IF(AND(I1584="Compras governamentais",K1584&lt;&gt;"",L1584="Orçamento de empresa"),"Erro: a fonte de preços informada é incompatível com compras governamentais - B11.01a05",
"***")))))</f>
        <v>***</v>
      </c>
      <c r="Y1580" s="119" t="str">
        <f t="shared" ref="Y1580" si="5638" xml:space="preserve">
IF(AND(I1580="Compras governamentais",K1580&lt;&gt;"",L1580="Mídia especializada"),"Erro: a fonte de preços informada é incompatível com compras governamentais - B12.01a05",
IF(AND(I1581="Compras governamentais",K1581&lt;&gt;"",L1581="Mídia especializada"),"Erro: a fonte de preços informada é incompatível com compras governamentais - B12.01a05",
IF(AND(I1582="Compras governamentais",K1582&lt;&gt;"",L1582="Mídia especializada"),"Erro: a fonte de preços informada é incompatível com compras governamentais - B12.01a05",
IF(AND(I1583="Compras governamentais",K1583&lt;&gt;"",L1583="Mídia especializada"),"Erro: a fonte de preços informada é incompatível com compras governamentais - B12.01a05",
IF(AND(I1584="Compras governamentais",K1584&lt;&gt;"",L1584="Mídia especializada"),"Erro: a fonte de preços informada é incompatível com compras governamentais - B12.01a05",
"***")))))</f>
        <v>***</v>
      </c>
      <c r="Z1580" s="119" t="str">
        <f t="shared" ref="Z1580" si="5639" xml:space="preserve">
IF(AND(I1581&lt;&gt;"",OR(I1580="")),"Erro: há linhas sendo puladas - B13.01a04",
IF(AND(I1582&lt;&gt;"",OR(I1580="",I1581="")),"Erro: há linhas sendo puladas - B13.01a04",
IF(AND(I1583&lt;&gt;"",OR(I1580="",I1581="",I1582="")),"Erro: há linhas sendo puladas - B13.01a04",
IF(AND(I1584&lt;&gt;"",OR(I1580="",I1581="",I1582="",I1583="")),"Erro: há linhas sendo puladas - B13.01a04",
"***"))))</f>
        <v>***</v>
      </c>
      <c r="AA1580" s="119" t="str">
        <f t="shared" ref="AA1580" si="5640" xml:space="preserve">
IF(AND(K1581&lt;&gt;"",OR(K1580="")),"Erro: há linhas sendo puladas - B14.01a05",
IF(AND(K1582&lt;&gt;"",OR(K1580="",K1581="")),"Erro: há linhas sendo puladas - B14.01a05",
IF(AND(K1583&lt;&gt;"",OR(K1580="",K1581="",K1582="")),"Erro: há linhas sendo puladas - B14.01a05",
IF(AND(K1584&lt;&gt;"",OR(K1580="",K1581="",K1582="",K1583="")),"Erro: há linhas sendo puladas - B14.01a05",
"***"))))</f>
        <v>***</v>
      </c>
      <c r="AB1580" s="119" t="str">
        <f t="shared" ref="AB1580" si="5641" xml:space="preserve">
IF(AND(L1581&lt;&gt;"",OR(L1580="")),"Erro: há linhas sendo puladas - B15.01a05",
IF(AND(L1582&lt;&gt;"",OR(L1580="",L1581="")),"Erro: há linhas sendo puladas - B15.01a05",
IF(AND(L1583&lt;&gt;"",OR(L1580="",L1581="",L1582="")),"Erro: há linhas sendo puladas - B15.01a05",
IF(AND(L1584&lt;&gt;"",OR(L1580="",L1581="",L1582="",L1583="")),"Erro: há linhas sendo puladas - B15.01a05",
"***"))))</f>
        <v>***</v>
      </c>
      <c r="AC1580" s="119" t="str">
        <f t="shared" ref="AC1580" si="5642" xml:space="preserve">
IF(AND(M1581&lt;&gt;"",OR(M1580="")),"Erro: há linhas sendo puladas - B16.01a05",
IF(AND(M1582&lt;&gt;"",OR(M1580="",M1581="")),"Erro: há linhas sendo puladas - B16.01a05",
IF(AND(M1583&lt;&gt;"",OR(M1580="",M1581="",M1582="")),"Erro: há linhas sendo puladas - B16.01a05",
IF(AND(M1584&lt;&gt;"",OR(M1580="",M1581="",M1582="",M1583="")),"Erro: há linhas sendo puladas - B16.01a05",
"***"))))</f>
        <v>***</v>
      </c>
      <c r="AD1580" s="131" t="str">
        <f t="shared" ref="AD1580" si="5643" xml:space="preserve">
IF(T1580&lt;&gt;"Preenchimento correto","",
IF(K1580="","",
IF(M1580="Não válido","",
K1580)))</f>
        <v/>
      </c>
    </row>
    <row r="1581" spans="1:30" ht="15" customHeight="1">
      <c r="A1581" s="226"/>
      <c r="B1581" s="216"/>
      <c r="C1581" s="217"/>
      <c r="D1581" s="218"/>
      <c r="E1581" s="219"/>
      <c r="F1581" s="220"/>
      <c r="G1581" s="221"/>
      <c r="H1581" s="35">
        <v>2</v>
      </c>
      <c r="I1581" s="172"/>
      <c r="J1581" s="36" t="str">
        <f xml:space="preserve">
IF(I1581="","",
VLOOKUP(I1581,'BD EMPRES'!$B$8:$C$507,2,FALSE))</f>
        <v/>
      </c>
      <c r="K1581" s="178"/>
      <c r="L1581" s="179"/>
      <c r="M1581" s="179"/>
      <c r="N1581" s="180"/>
      <c r="O1581" s="223"/>
      <c r="P1581" s="228"/>
      <c r="Q1581" s="230"/>
      <c r="R1581" s="232"/>
      <c r="S1581" s="234"/>
      <c r="T1581" s="236"/>
      <c r="U1581" s="23"/>
      <c r="V1581" s="122"/>
      <c r="W1581" s="118"/>
      <c r="X1581" s="118"/>
      <c r="Y1581" s="118"/>
      <c r="Z1581" s="118"/>
      <c r="AA1581" s="118"/>
      <c r="AB1581" s="118"/>
      <c r="AC1581" s="118"/>
      <c r="AD1581" s="132" t="str">
        <f t="shared" ref="AD1581" si="5644" xml:space="preserve">
IF(T1580&lt;&gt;"Preenchimento correto","",
IF(K1581="","",
IF(M1581="Não válido","",
K1581)))</f>
        <v/>
      </c>
    </row>
    <row r="1582" spans="1:30" ht="15" customHeight="1">
      <c r="A1582" s="226"/>
      <c r="B1582" s="216"/>
      <c r="C1582" s="217"/>
      <c r="D1582" s="218"/>
      <c r="E1582" s="219"/>
      <c r="F1582" s="220"/>
      <c r="G1582" s="221"/>
      <c r="H1582" s="35">
        <v>3</v>
      </c>
      <c r="I1582" s="172"/>
      <c r="J1582" s="36" t="str">
        <f xml:space="preserve">
IF(I1582="","",
VLOOKUP(I1582,'BD EMPRES'!$B$8:$C$507,2,FALSE))</f>
        <v/>
      </c>
      <c r="K1582" s="178"/>
      <c r="L1582" s="179"/>
      <c r="M1582" s="179"/>
      <c r="N1582" s="180"/>
      <c r="O1582" s="223"/>
      <c r="P1582" s="228"/>
      <c r="Q1582" s="230"/>
      <c r="R1582" s="232"/>
      <c r="S1582" s="234"/>
      <c r="T1582" s="236"/>
      <c r="U1582" s="23"/>
      <c r="V1582" s="122"/>
      <c r="W1582" s="118"/>
      <c r="X1582" s="118"/>
      <c r="Y1582" s="118"/>
      <c r="Z1582" s="118"/>
      <c r="AA1582" s="118"/>
      <c r="AB1582" s="118"/>
      <c r="AC1582" s="118"/>
      <c r="AD1582" s="132" t="str">
        <f t="shared" ref="AD1582" si="5645" xml:space="preserve">
IF(T1580&lt;&gt;"Preenchimento correto","",
IF(K1582="","",
IF(M1582="Não válido","",
K1582)))</f>
        <v/>
      </c>
    </row>
    <row r="1583" spans="1:30" ht="15" customHeight="1">
      <c r="A1583" s="226"/>
      <c r="B1583" s="216"/>
      <c r="C1583" s="217"/>
      <c r="D1583" s="218"/>
      <c r="E1583" s="219"/>
      <c r="F1583" s="220"/>
      <c r="G1583" s="221"/>
      <c r="H1583" s="35">
        <v>4</v>
      </c>
      <c r="I1583" s="172"/>
      <c r="J1583" s="36" t="str">
        <f xml:space="preserve">
IF(I1583="","",
VLOOKUP(I1583,'BD EMPRES'!$B$8:$C$507,2,FALSE))</f>
        <v/>
      </c>
      <c r="K1583" s="178"/>
      <c r="L1583" s="179"/>
      <c r="M1583" s="179"/>
      <c r="N1583" s="180"/>
      <c r="O1583" s="223"/>
      <c r="P1583" s="228"/>
      <c r="Q1583" s="230"/>
      <c r="R1583" s="232"/>
      <c r="S1583" s="234"/>
      <c r="T1583" s="236"/>
      <c r="U1583" s="23"/>
      <c r="V1583" s="122"/>
      <c r="W1583" s="118"/>
      <c r="X1583" s="118"/>
      <c r="Y1583" s="118"/>
      <c r="Z1583" s="118"/>
      <c r="AA1583" s="118"/>
      <c r="AB1583" s="118"/>
      <c r="AC1583" s="118"/>
      <c r="AD1583" s="132" t="str">
        <f t="shared" ref="AD1583" si="5646" xml:space="preserve">
IF(T1580&lt;&gt;"Preenchimento correto","",
IF(K1583="","",
IF(M1583="Não válido","",
K1583)))</f>
        <v/>
      </c>
    </row>
    <row r="1584" spans="1:30" ht="15" customHeight="1">
      <c r="A1584" s="227"/>
      <c r="B1584" s="216"/>
      <c r="C1584" s="217"/>
      <c r="D1584" s="218"/>
      <c r="E1584" s="219"/>
      <c r="F1584" s="220"/>
      <c r="G1584" s="221"/>
      <c r="H1584" s="49">
        <v>5</v>
      </c>
      <c r="I1584" s="172"/>
      <c r="J1584" s="50" t="str">
        <f xml:space="preserve">
IF(I1584="","",
VLOOKUP(I1584,'BD EMPRES'!$B$8:$C$507,2,FALSE))</f>
        <v/>
      </c>
      <c r="K1584" s="184"/>
      <c r="L1584" s="185"/>
      <c r="M1584" s="181"/>
      <c r="N1584" s="182"/>
      <c r="O1584" s="224"/>
      <c r="P1584" s="229"/>
      <c r="Q1584" s="231"/>
      <c r="R1584" s="233"/>
      <c r="S1584" s="235"/>
      <c r="T1584" s="236"/>
      <c r="U1584" s="23"/>
      <c r="V1584" s="133"/>
      <c r="W1584" s="134"/>
      <c r="X1584" s="134"/>
      <c r="Y1584" s="134"/>
      <c r="Z1584" s="134"/>
      <c r="AA1584" s="134"/>
      <c r="AB1584" s="134"/>
      <c r="AC1584" s="134"/>
      <c r="AD1584" s="135" t="str">
        <f t="shared" ref="AD1584" si="5647" xml:space="preserve">
IF(T1580&gt;"Preenchimento correto","",
IF(K1584="","",
IF(M1584="Não válido","",
K1584)))</f>
        <v/>
      </c>
    </row>
    <row r="1585" spans="1:30" ht="15" customHeight="1">
      <c r="A1585" s="237"/>
      <c r="B1585" s="216" t="str">
        <f>IF(OR('BD ITEM'!$Q327&lt;&gt;"Preenchimento correto"),"",'BD ITEM'!B327)</f>
        <v/>
      </c>
      <c r="C1585" s="217" t="str">
        <f>IF(OR('BD ITEM'!$Q327&lt;&gt;"Preenchimento correto"),"",'BD ITEM'!C327)</f>
        <v/>
      </c>
      <c r="D1585" s="218" t="str">
        <f>IF(OR('BD ITEM'!$Q327&lt;&gt;"Preenchimento correto"),"",'BD ITEM'!D327)</f>
        <v/>
      </c>
      <c r="E1585" s="219" t="str">
        <f>IF(OR('BD ITEM'!$Q327&lt;&gt;"Preenchimento correto"),"",'BD ITEM'!J327)</f>
        <v/>
      </c>
      <c r="F1585" s="220" t="str">
        <f>IF(OR('BD ITEM'!$Q327&lt;&gt;"Preenchimento correto"),"",'BD ITEM'!K327)</f>
        <v/>
      </c>
      <c r="G1585" s="221" t="str">
        <f>IF(OR('BD ITEM'!$Q327&lt;&gt;"Preenchimento correto"),"",'BD ITEM'!L327)</f>
        <v/>
      </c>
      <c r="H1585" s="39">
        <v>1</v>
      </c>
      <c r="I1585" s="173"/>
      <c r="J1585" s="34" t="str">
        <f xml:space="preserve">
IF(I1585="","",
VLOOKUP(I1585,'BD EMPRES'!$B$8:$C$507,2,FALSE))</f>
        <v/>
      </c>
      <c r="K1585" s="175"/>
      <c r="L1585" s="176"/>
      <c r="M1585" s="176"/>
      <c r="N1585" s="177"/>
      <c r="O1585" s="222"/>
      <c r="P1585" s="228" t="str">
        <f t="shared" ref="P1585" si="5648" xml:space="preserve">
IF(AND(K1585="",K1586="",K1587="",K1588="",K1589=""),"",
COUNTIFS(K1585:K1589,"&lt;&gt;""",M1585:M1589,"=Válido"))</f>
        <v/>
      </c>
      <c r="Q1585" s="230" t="str">
        <f t="shared" ref="Q1585" si="5649" xml:space="preserve">
IF(T1585&lt;&gt;"Preenchimento correto","",
IF(P1585=1,0,
IF(P1585=0,"",
IF(P1585="","",
ROUND(_xlfn.STDEV.S(AD1585:AD1589)/AVERAGE(AD1585:AD1589),4)))))</f>
        <v/>
      </c>
      <c r="R1585" s="232" t="str">
        <f t="shared" ref="R1585" si="5650" xml:space="preserve">
IF(T1585&lt;&gt;"Preenchimento correto","",
IF(P1585="","",
IF(P1585=0,"",
IF(O1585="","",
IF(O1585="Menor valor",MIN(AD1585:AD1589),
IF(AND(O1585="Tend. central",Q1585&lt;=0.25),ROUND(AVERAGE(AD1585:AD1589),2),
IF(AND(O1585="Tend. central",Q1585&gt;0.25),ROUND(MEDIAN(AD1585:AD1589),2))))))))</f>
        <v/>
      </c>
      <c r="S1585" s="234" t="str">
        <f t="shared" ref="S1585" si="5651" xml:space="preserve">
IF(T1585&lt;&gt;"Preenchimento correto","",
IF(O1585="","",
IF(P1585="","",
IF(P1585=0,"",
IF(OR(G1585="",R1585=""),"",
G1585*R1585)))))</f>
        <v/>
      </c>
      <c r="T1585" s="236" t="str">
        <f t="shared" ref="T1585" si="5652" xml:space="preserve">
IF(AND(A1585="",B1585="",I1585="",I1586="",I1587="",I1588="",I1589="",K1585="",K1586="",K1587="",K1588="",K1589="",L1585="",L1586="",L1587="",L1588="",L1589="",M1585="",M1586="",M1587="",M1588="",M1589="",O1585=""),"",
IF(A1585="","Preenchimento incompleto: falta informar o ID SEC - B01.01",
IF(AND(A1585&lt;&gt;"",B1585&lt;&gt;"",I1585="",I1586="",I1587="",I1588="",I1589="",K1585="",K1586="",K1587="",K1588="",K1589="",L1585="",L1586="",L1587="",L1588="",L1589="",M1585="",M1586="",M1587="",M1588="",M1589="",O1585=""),"Preenchimento incompleto: item sem nenhuma informação de empresa e preço e fonte de preço e validade do orçamento e modalidade de cálculo - B02.01",
IF(AND(B1585="",OR(I1585&lt;&gt;"",I1586&lt;&gt;"",I1587&lt;&gt;"",I1588&lt;&gt;"",I1589&lt;&gt;"",K1585&lt;&gt;"",K1586&lt;&gt;"",K1587&lt;&gt;"",K1588&lt;&gt;"",K1589&lt;&gt;"",L1585&lt;&gt;"",L1586&lt;&gt;"",L1587&lt;&gt;"",L1588&lt;&gt;"",L1589&lt;&gt;"",M1585&lt;&gt;"",M1586&lt;&gt;"",M1587&lt;&gt;"",M1588&lt;&gt;"",M1589&lt;&gt;"",O1585&lt;&gt;"")),"Erro: há empresa(s) e/ou preço(s) e/ou fonte(s) de preço e/ou validade(s) do orçamento e/ou modalidade de cálculo informados para item inexistente - B03.01",
IF(AND(I1585&lt;&gt;"",OR(K1585="",L1585="",M1585="",O1585="")),"Preenchimento incompleto: empresa sem preço e(ou) fonte de preço e(ou) validade do orçamento e(ou) modalidade de cálculo associados - B04.01",
IF(AND(I1586&lt;&gt;"",OR(K1586="",L1586="",M1586="",O1585="")),"Preenchimento incompleto: empresa sem preço e(ou) fonte de preço e(ou) validade do orçamento e(ou) modalidade de cálculo associados - B04.02",
IF(AND(I1587&lt;&gt;"",OR(K1587="",L1587="",M1587="",O1585="")),"Preenchimento incompleto: empresa sem preço e(ou) fonte de preço e(ou) validade do orçamento e(ou) modalidade de cálculo associados - B04.03",
IF(AND(I1588&lt;&gt;"",OR(K1588="",L1588="",M1588="",O1585="")),"Preenchimento incompleto: empresa sem preço e(ou) fonte de preço e(ou) validade do orçamento e(ou) modalidade de cálculo associados - B04.04",
IF(AND(I1589&lt;&gt;"",OR(K1589="",L1589="",M1589="",O1585="")),"Preenchimento incompleto: empresa sem preço e(ou) fonte de preço e(ou) validade do orçamento e(ou) modalidade de cálculo associados - B04.05",
IF(AND(K1585&lt;&gt;"",OR(I1585="",L1585="",M1585="",O1585="")),"Preenchimento incompleto: preço sem empresa e(ou) fonte do preço associados e(ou) validade do orçamento e(ou) modalidade de cálculo associados - B05.01",
IF(AND(K1586&lt;&gt;"",OR(I1586="",L1586="",M1586="",O1585="")),"Preenchimento incompleto: preço sem empresa e(ou) fonte do preço associados e(ou) validade do orçamento e(ou) modalidade de cálculo associados - B05.02",
IF(AND(K1587&lt;&gt;"",OR(I1587="",L1587="",M1587="",O1585="")),"Preenchimento incompleto: preço sem empresa e(ou) fonte do preço associados e(ou) validade do orçamento e(ou) modalidade de cálculo associados - B05.03",
IF(AND(K1588&lt;&gt;"",OR(I1588="",L1588="",M1588="",O1585="")),"Preenchimento incompleto: preço sem empresa e(ou) fonte do preço associados e(ou) validade do orçamento e(ou) modalidade de cálculo associados - B05.04",
IF(AND(K1589&lt;&gt;"",OR(I1589="",L1589="",M1589="",O1585="")),"Preenchimento incompleto: preço sem empresa e(ou) fonte do preço associados e(ou) validade do orçamento e(ou) modalidade de cálculo associados - B05.05",
IF(AND(L1585&lt;&gt;"",OR(K1585="",I1585="",M1585="",O1585="")),"Preenchimento incompleto: fonte do preço sem empresa e(ou) preço associados e(ou) validade do orçamento e(ou) modalidade de cálculo associados - B06.01",
IF(AND(L1586&lt;&gt;"",OR(K1586="",I1586="",M1586="",O1585="")),"Preenchimento incompleto: fonte do preço sem empresa e(ou) preço associados e(ou) validade do orçamento e(ou) modalidade de cálculo associados - B06.02",
IF(AND(L1587&lt;&gt;"",OR(K1587="",I1587="",M1587="",O1585="")),"Preenchimento incompleto: fonte do preço sem empresa e(ou) preço associados e(ou) validade do orçamento e(ou) modalidade de cálculo associados - B06.03",
IF(AND(L1588&lt;&gt;"",OR(K1588="",I1588="",M1588="",O1585="")),"Preenchimento incompleto: fonte do preço sem empresa e(ou) preço associados e(ou) validade do orçamento e(ou) modalidade de cálculo associados - B06.04",
IF(AND(L1589&lt;&gt;"",OR(K1589="",I1589="",M1589="",O1585="")),"Preenchimento incompleto: fonte do preço sem empresa e(ou) preço associados e(ou) validade do orçamento e(ou) modalidade de cálculo associados - B06.05",
IF(AND(M1585&lt;&gt;"",OR(K1585="",I1585="",L1585="",O1585="")),"Preenchimento incompleto: validade do orçamento sem empresa e(ou) preço associados e(ou) fonte do preço e(ou) modalidade de cálculo associados - B07.01",
IF(AND(M1586&lt;&gt;"",OR(K1586="",I1586="",L1586="",O1585="")),"Preenchimento incompleto: validade do orçamento sem empresa e(ou) preço associados e(ou) fonte do preço e(ou) modalidade de cálculo associados - B07.02",
IF(AND(M1587&lt;&gt;"",OR(K1587="",I1587="",L1587="",O1585="")),"Preenchimento incompleto: validade do orçamento sem empresa e(ou) preço associados e(ou) fonte do preço e(ou) modalidade de cálculo associados - B07.03",
IF(AND(M1588&lt;&gt;"",OR(K1588="",I1588="",L1588="",O1585="")),"Preenchimento incompleto: validade do orçamento sem empresa e(ou) preço associados e(ou) fonte do preço e(ou) modalidade de cálculo associados - B07.04",
IF(AND(M1589&lt;&gt;"",OR(K1589="",I1589="",L1589="",O1585="")),"Preenchimento incompleto: validade do orçamento sem empresa e(ou) preço associados e(ou) fonte do preço e(ou) modalidade de cálculo associados - B07.05",
IF(O1585="","Preenchimento incompleto: modalidade de cálculo não informada - B08.01",
IF(V1585="Erro: há repetição de empresa de mídia especializada para o item sendo precificado - B09.01a05","Erro: há repetição de empresa de mídia especializada para o item sendo precificado - B09.01a05",
IF(W1585="Erro: há repetição de empresa de orçamento de empresa para o item sendo precificado - B10.01a05","Erro: há repetição de empresa de orçamento de empresa para o item sendo precificado - B10.01a05",
IF(X1585="Erro: a fonte de preços informada é incompatível com compras governamentais - B11.01a05","Erro: a fonte de preços informada é incompatível com compras governamentais - B11.01a05",
IF(Y1585="Erro: a fonte de preços informada é incompatível com compras governamentais - B12.01a05","Erro: a fonte de preços informada é incompatível com compras governamentais - B12.01a05",
IF(Z1585="Erro: há linhas sendo puladas - B13.01a04","Erro: há linhas sendo puladas - B13.01a04",
IF(AA1585="Erro: há linhas sendo puladas - B14.01a05","Erro: há linhas sendo puladas - B14.01a05",
IF(AB1585="Erro: há linhas sendo puladas - B15.01a05","Erro: há linhas sendo puladas - B15.01a05",
IF(AC1585="Erro: há linhas sendo puladas - B16.01a05","Erro: há linhas sendo puladas - B16.01a05",
IF(AND(P1585&lt;&gt;"",P1585=0),"Preenchimento incompleto: número de propostas válidas igual a zero - B17.01",
"Preenchimento correto"))))))))))))))))))))))))))))))))))</f>
        <v/>
      </c>
      <c r="U1585" s="23"/>
      <c r="V1585" s="121" t="str">
        <f t="shared" ref="V1585" si="5653" xml:space="preserve">
IF(COUNTIFS(I1585:I1589,I1585,L1585:L1589,"=Mídia especializada")&gt;1,"Erro: há repetição de empresa de mídia especializada para o item sendo precificado - B09.01a05",
IF(COUNTIFS(I1585:I1589,I1586,L1585:L1589,"=Mídia especializada")&gt;1,"Erro: há repetição de empresa de mídia especializada para o item sendo precificado - B09.01a05",
IF(COUNTIFS(I1585:I1589,I1587,L1585:L1589,"=Mídia especializada")&gt;1,"Erro: há repetição de empresa de mídia especializada para o item sendo precificado - B09.01a05",
IF(COUNTIFS(I1585:I1589,I1588,L1585:L1589,"=Mídia especializada")&gt;1,"Erro: há repetição de empresa de mídia especializada para o item sendo precificado - B09.01a05",
IF(COUNTIFS(I1585:I1589,I1589,L1585:L1589,"=Mídia especializada")&gt;1,"Erro: há repetição de empresa de mídia especializada para o item sendo precificado - B09.01a05",
"***")))))</f>
        <v>***</v>
      </c>
      <c r="W1585" s="119" t="str">
        <f t="shared" ref="W1585" si="5654" xml:space="preserve">
IF(COUNTIFS(I1585:I1589,I1585,L1585:L1589,"=Orçamento de empresa")&gt;1,"Erro: há repetição de empresa de orçamento de empresa para o item sendo precificado - B10.01a05",
IF(COUNTIFS(I1585:I1589,I1586,L1585:L1589,"=Orçamento de empresa")&gt;1,"Erro: há repetição de empresa de orçamento de empresa para o item sendo precificado - B10.01a05",
IF(COUNTIFS(I1585:I1589,I1587,L1585:L1589,"=Orçamento de empresa")&gt;1,"Erro: há repetição de empresa de orçamento de empresa para o item sendo precificado - B10.01a05",
IF(COUNTIFS(I1585:I1589,I1588,L1585:L1589,"=Orçamento de empresa")&gt;1,"Erro: há repetição de empresa de orçamento de empresa para o item sendo precificado - B10.01a05",
IF(COUNTIFS(I1585:I1589,I1589,L1585:L1589,"=Orçamento de empresa")&gt;1,"Erro: há repetição de empresa de orçamento de empresa para o item sendo precificado - B10.01a05",
"***")))))</f>
        <v>***</v>
      </c>
      <c r="X1585" s="119" t="str">
        <f t="shared" ref="X1585" si="5655" xml:space="preserve">
IF(AND(I1585="Compras governamentais",K1585&lt;&gt;"",L1585="Orçamento de empresa"),"Erro: a fonte de preços informada é incompatível com compras governamentais - B11.01a05",
IF(AND(I1586="Compras governamentais",K1586&lt;&gt;"",L1586="Orçamento de empresa"),"Erro: a fonte de preços informada é incompatível com compras governamentais - B11.01a05",
IF(AND(I1587="Compras governamentais",K1587&lt;&gt;"",L1587="Orçamento de empresa"),"Erro: a fonte de preços informada é incompatível com compras governamentais - B11.01a05",
IF(AND(I1588="Compras governamentais",K1588&lt;&gt;"",L1588="Orçamento de empresa"),"Erro: a fonte de preços informada é incompatível com compras governamentais - B11.01a05",
IF(AND(I1589="Compras governamentais",K1589&lt;&gt;"",L1589="Orçamento de empresa"),"Erro: a fonte de preços informada é incompatível com compras governamentais - B11.01a05",
"***")))))</f>
        <v>***</v>
      </c>
      <c r="Y1585" s="119" t="str">
        <f t="shared" ref="Y1585" si="5656" xml:space="preserve">
IF(AND(I1585="Compras governamentais",K1585&lt;&gt;"",L1585="Mídia especializada"),"Erro: a fonte de preços informada é incompatível com compras governamentais - B12.01a05",
IF(AND(I1586="Compras governamentais",K1586&lt;&gt;"",L1586="Mídia especializada"),"Erro: a fonte de preços informada é incompatível com compras governamentais - B12.01a05",
IF(AND(I1587="Compras governamentais",K1587&lt;&gt;"",L1587="Mídia especializada"),"Erro: a fonte de preços informada é incompatível com compras governamentais - B12.01a05",
IF(AND(I1588="Compras governamentais",K1588&lt;&gt;"",L1588="Mídia especializada"),"Erro: a fonte de preços informada é incompatível com compras governamentais - B12.01a05",
IF(AND(I1589="Compras governamentais",K1589&lt;&gt;"",L1589="Mídia especializada"),"Erro: a fonte de preços informada é incompatível com compras governamentais - B12.01a05",
"***")))))</f>
        <v>***</v>
      </c>
      <c r="Z1585" s="119" t="str">
        <f t="shared" ref="Z1585" si="5657" xml:space="preserve">
IF(AND(I1586&lt;&gt;"",OR(I1585="")),"Erro: há linhas sendo puladas - B13.01a04",
IF(AND(I1587&lt;&gt;"",OR(I1585="",I1586="")),"Erro: há linhas sendo puladas - B13.01a04",
IF(AND(I1588&lt;&gt;"",OR(I1585="",I1586="",I1587="")),"Erro: há linhas sendo puladas - B13.01a04",
IF(AND(I1589&lt;&gt;"",OR(I1585="",I1586="",I1587="",I1588="")),"Erro: há linhas sendo puladas - B13.01a04",
"***"))))</f>
        <v>***</v>
      </c>
      <c r="AA1585" s="119" t="str">
        <f t="shared" ref="AA1585" si="5658" xml:space="preserve">
IF(AND(K1586&lt;&gt;"",OR(K1585="")),"Erro: há linhas sendo puladas - B14.01a05",
IF(AND(K1587&lt;&gt;"",OR(K1585="",K1586="")),"Erro: há linhas sendo puladas - B14.01a05",
IF(AND(K1588&lt;&gt;"",OR(K1585="",K1586="",K1587="")),"Erro: há linhas sendo puladas - B14.01a05",
IF(AND(K1589&lt;&gt;"",OR(K1585="",K1586="",K1587="",K1588="")),"Erro: há linhas sendo puladas - B14.01a05",
"***"))))</f>
        <v>***</v>
      </c>
      <c r="AB1585" s="119" t="str">
        <f t="shared" ref="AB1585" si="5659" xml:space="preserve">
IF(AND(L1586&lt;&gt;"",OR(L1585="")),"Erro: há linhas sendo puladas - B15.01a05",
IF(AND(L1587&lt;&gt;"",OR(L1585="",L1586="")),"Erro: há linhas sendo puladas - B15.01a05",
IF(AND(L1588&lt;&gt;"",OR(L1585="",L1586="",L1587="")),"Erro: há linhas sendo puladas - B15.01a05",
IF(AND(L1589&lt;&gt;"",OR(L1585="",L1586="",L1587="",L1588="")),"Erro: há linhas sendo puladas - B15.01a05",
"***"))))</f>
        <v>***</v>
      </c>
      <c r="AC1585" s="119" t="str">
        <f t="shared" ref="AC1585" si="5660" xml:space="preserve">
IF(AND(M1586&lt;&gt;"",OR(M1585="")),"Erro: há linhas sendo puladas - B16.01a05",
IF(AND(M1587&lt;&gt;"",OR(M1585="",M1586="")),"Erro: há linhas sendo puladas - B16.01a05",
IF(AND(M1588&lt;&gt;"",OR(M1585="",M1586="",M1587="")),"Erro: há linhas sendo puladas - B16.01a05",
IF(AND(M1589&lt;&gt;"",OR(M1585="",M1586="",M1587="",M1588="")),"Erro: há linhas sendo puladas - B16.01a05",
"***"))))</f>
        <v>***</v>
      </c>
      <c r="AD1585" s="131" t="str">
        <f t="shared" ref="AD1585" si="5661" xml:space="preserve">
IF(T1585&lt;&gt;"Preenchimento correto","",
IF(K1585="","",
IF(M1585="Não válido","",
K1585)))</f>
        <v/>
      </c>
    </row>
    <row r="1586" spans="1:30" ht="15" customHeight="1">
      <c r="A1586" s="226"/>
      <c r="B1586" s="216"/>
      <c r="C1586" s="217"/>
      <c r="D1586" s="218"/>
      <c r="E1586" s="219"/>
      <c r="F1586" s="220"/>
      <c r="G1586" s="221"/>
      <c r="H1586" s="35">
        <v>2</v>
      </c>
      <c r="I1586" s="172"/>
      <c r="J1586" s="36" t="str">
        <f xml:space="preserve">
IF(I1586="","",
VLOOKUP(I1586,'BD EMPRES'!$B$8:$C$507,2,FALSE))</f>
        <v/>
      </c>
      <c r="K1586" s="178"/>
      <c r="L1586" s="179"/>
      <c r="M1586" s="179"/>
      <c r="N1586" s="180"/>
      <c r="O1586" s="223"/>
      <c r="P1586" s="228"/>
      <c r="Q1586" s="230"/>
      <c r="R1586" s="232"/>
      <c r="S1586" s="234"/>
      <c r="T1586" s="236"/>
      <c r="U1586" s="23"/>
      <c r="V1586" s="122"/>
      <c r="W1586" s="118"/>
      <c r="X1586" s="118"/>
      <c r="Y1586" s="118"/>
      <c r="Z1586" s="118"/>
      <c r="AA1586" s="118"/>
      <c r="AB1586" s="118"/>
      <c r="AC1586" s="118"/>
      <c r="AD1586" s="132" t="str">
        <f t="shared" ref="AD1586" si="5662" xml:space="preserve">
IF(T1585&lt;&gt;"Preenchimento correto","",
IF(K1586="","",
IF(M1586="Não válido","",
K1586)))</f>
        <v/>
      </c>
    </row>
    <row r="1587" spans="1:30" ht="15" customHeight="1">
      <c r="A1587" s="226"/>
      <c r="B1587" s="216"/>
      <c r="C1587" s="217"/>
      <c r="D1587" s="218"/>
      <c r="E1587" s="219"/>
      <c r="F1587" s="220"/>
      <c r="G1587" s="221"/>
      <c r="H1587" s="35">
        <v>3</v>
      </c>
      <c r="I1587" s="172"/>
      <c r="J1587" s="36" t="str">
        <f xml:space="preserve">
IF(I1587="","",
VLOOKUP(I1587,'BD EMPRES'!$B$8:$C$507,2,FALSE))</f>
        <v/>
      </c>
      <c r="K1587" s="178"/>
      <c r="L1587" s="179"/>
      <c r="M1587" s="179"/>
      <c r="N1587" s="180"/>
      <c r="O1587" s="223"/>
      <c r="P1587" s="228"/>
      <c r="Q1587" s="230"/>
      <c r="R1587" s="232"/>
      <c r="S1587" s="234"/>
      <c r="T1587" s="236"/>
      <c r="U1587" s="23"/>
      <c r="V1587" s="122"/>
      <c r="W1587" s="118"/>
      <c r="X1587" s="118"/>
      <c r="Y1587" s="118"/>
      <c r="Z1587" s="118"/>
      <c r="AA1587" s="118"/>
      <c r="AB1587" s="118"/>
      <c r="AC1587" s="118"/>
      <c r="AD1587" s="132" t="str">
        <f t="shared" ref="AD1587" si="5663" xml:space="preserve">
IF(T1585&lt;&gt;"Preenchimento correto","",
IF(K1587="","",
IF(M1587="Não válido","",
K1587)))</f>
        <v/>
      </c>
    </row>
    <row r="1588" spans="1:30" ht="15" customHeight="1">
      <c r="A1588" s="226"/>
      <c r="B1588" s="216"/>
      <c r="C1588" s="217"/>
      <c r="D1588" s="218"/>
      <c r="E1588" s="219"/>
      <c r="F1588" s="220"/>
      <c r="G1588" s="221"/>
      <c r="H1588" s="35">
        <v>4</v>
      </c>
      <c r="I1588" s="172"/>
      <c r="J1588" s="36" t="str">
        <f xml:space="preserve">
IF(I1588="","",
VLOOKUP(I1588,'BD EMPRES'!$B$8:$C$507,2,FALSE))</f>
        <v/>
      </c>
      <c r="K1588" s="178"/>
      <c r="L1588" s="179"/>
      <c r="M1588" s="179"/>
      <c r="N1588" s="180"/>
      <c r="O1588" s="223"/>
      <c r="P1588" s="228"/>
      <c r="Q1588" s="230"/>
      <c r="R1588" s="232"/>
      <c r="S1588" s="234"/>
      <c r="T1588" s="236"/>
      <c r="U1588" s="23"/>
      <c r="V1588" s="122"/>
      <c r="W1588" s="118"/>
      <c r="X1588" s="118"/>
      <c r="Y1588" s="118"/>
      <c r="Z1588" s="118"/>
      <c r="AA1588" s="118"/>
      <c r="AB1588" s="118"/>
      <c r="AC1588" s="118"/>
      <c r="AD1588" s="132" t="str">
        <f t="shared" ref="AD1588" si="5664" xml:space="preserve">
IF(T1585&lt;&gt;"Preenchimento correto","",
IF(K1588="","",
IF(M1588="Não válido","",
K1588)))</f>
        <v/>
      </c>
    </row>
    <row r="1589" spans="1:30" ht="15" customHeight="1">
      <c r="A1589" s="227"/>
      <c r="B1589" s="216"/>
      <c r="C1589" s="217"/>
      <c r="D1589" s="218"/>
      <c r="E1589" s="219"/>
      <c r="F1589" s="220"/>
      <c r="G1589" s="221"/>
      <c r="H1589" s="49">
        <v>5</v>
      </c>
      <c r="I1589" s="172"/>
      <c r="J1589" s="50" t="str">
        <f xml:space="preserve">
IF(I1589="","",
VLOOKUP(I1589,'BD EMPRES'!$B$8:$C$507,2,FALSE))</f>
        <v/>
      </c>
      <c r="K1589" s="184"/>
      <c r="L1589" s="185"/>
      <c r="M1589" s="181"/>
      <c r="N1589" s="182"/>
      <c r="O1589" s="224"/>
      <c r="P1589" s="229"/>
      <c r="Q1589" s="231"/>
      <c r="R1589" s="233"/>
      <c r="S1589" s="235"/>
      <c r="T1589" s="236"/>
      <c r="U1589" s="23"/>
      <c r="V1589" s="133"/>
      <c r="W1589" s="134"/>
      <c r="X1589" s="134"/>
      <c r="Y1589" s="134"/>
      <c r="Z1589" s="134"/>
      <c r="AA1589" s="134"/>
      <c r="AB1589" s="134"/>
      <c r="AC1589" s="134"/>
      <c r="AD1589" s="135" t="str">
        <f t="shared" ref="AD1589" si="5665" xml:space="preserve">
IF(T1585&gt;"Preenchimento correto","",
IF(K1589="","",
IF(M1589="Não válido","",
K1589)))</f>
        <v/>
      </c>
    </row>
    <row r="1590" spans="1:30" ht="15" customHeight="1">
      <c r="A1590" s="237"/>
      <c r="B1590" s="216" t="str">
        <f>IF(OR('BD ITEM'!$Q328&lt;&gt;"Preenchimento correto"),"",'BD ITEM'!B328)</f>
        <v/>
      </c>
      <c r="C1590" s="217" t="str">
        <f>IF(OR('BD ITEM'!$Q328&lt;&gt;"Preenchimento correto"),"",'BD ITEM'!C328)</f>
        <v/>
      </c>
      <c r="D1590" s="218" t="str">
        <f>IF(OR('BD ITEM'!$Q328&lt;&gt;"Preenchimento correto"),"",'BD ITEM'!D328)</f>
        <v/>
      </c>
      <c r="E1590" s="219" t="str">
        <f>IF(OR('BD ITEM'!$Q328&lt;&gt;"Preenchimento correto"),"",'BD ITEM'!J328)</f>
        <v/>
      </c>
      <c r="F1590" s="220" t="str">
        <f>IF(OR('BD ITEM'!$Q328&lt;&gt;"Preenchimento correto"),"",'BD ITEM'!K328)</f>
        <v/>
      </c>
      <c r="G1590" s="221" t="str">
        <f>IF(OR('BD ITEM'!$Q328&lt;&gt;"Preenchimento correto"),"",'BD ITEM'!L328)</f>
        <v/>
      </c>
      <c r="H1590" s="39">
        <v>1</v>
      </c>
      <c r="I1590" s="173"/>
      <c r="J1590" s="34" t="str">
        <f xml:space="preserve">
IF(I1590="","",
VLOOKUP(I1590,'BD EMPRES'!$B$8:$C$507,2,FALSE))</f>
        <v/>
      </c>
      <c r="K1590" s="175"/>
      <c r="L1590" s="176"/>
      <c r="M1590" s="176"/>
      <c r="N1590" s="177"/>
      <c r="O1590" s="222"/>
      <c r="P1590" s="228" t="str">
        <f t="shared" ref="P1590" si="5666" xml:space="preserve">
IF(AND(K1590="",K1591="",K1592="",K1593="",K1594=""),"",
COUNTIFS(K1590:K1594,"&lt;&gt;""",M1590:M1594,"=Válido"))</f>
        <v/>
      </c>
      <c r="Q1590" s="230" t="str">
        <f t="shared" ref="Q1590" si="5667" xml:space="preserve">
IF(T1590&lt;&gt;"Preenchimento correto","",
IF(P1590=1,0,
IF(P1590=0,"",
IF(P1590="","",
ROUND(_xlfn.STDEV.S(AD1590:AD1594)/AVERAGE(AD1590:AD1594),4)))))</f>
        <v/>
      </c>
      <c r="R1590" s="232" t="str">
        <f t="shared" ref="R1590" si="5668" xml:space="preserve">
IF(T1590&lt;&gt;"Preenchimento correto","",
IF(P1590="","",
IF(P1590=0,"",
IF(O1590="","",
IF(O1590="Menor valor",MIN(AD1590:AD1594),
IF(AND(O1590="Tend. central",Q1590&lt;=0.25),ROUND(AVERAGE(AD1590:AD1594),2),
IF(AND(O1590="Tend. central",Q1590&gt;0.25),ROUND(MEDIAN(AD1590:AD1594),2))))))))</f>
        <v/>
      </c>
      <c r="S1590" s="234" t="str">
        <f t="shared" ref="S1590" si="5669" xml:space="preserve">
IF(T1590&lt;&gt;"Preenchimento correto","",
IF(O1590="","",
IF(P1590="","",
IF(P1590=0,"",
IF(OR(G1590="",R1590=""),"",
G1590*R1590)))))</f>
        <v/>
      </c>
      <c r="T1590" s="236" t="str">
        <f t="shared" ref="T1590" si="5670" xml:space="preserve">
IF(AND(A1590="",B1590="",I1590="",I1591="",I1592="",I1593="",I1594="",K1590="",K1591="",K1592="",K1593="",K1594="",L1590="",L1591="",L1592="",L1593="",L1594="",M1590="",M1591="",M1592="",M1593="",M1594="",O1590=""),"",
IF(A1590="","Preenchimento incompleto: falta informar o ID SEC - B01.01",
IF(AND(A1590&lt;&gt;"",B1590&lt;&gt;"",I1590="",I1591="",I1592="",I1593="",I1594="",K1590="",K1591="",K1592="",K1593="",K1594="",L1590="",L1591="",L1592="",L1593="",L1594="",M1590="",M1591="",M1592="",M1593="",M1594="",O1590=""),"Preenchimento incompleto: item sem nenhuma informação de empresa e preço e fonte de preço e validade do orçamento e modalidade de cálculo - B02.01",
IF(AND(B1590="",OR(I1590&lt;&gt;"",I1591&lt;&gt;"",I1592&lt;&gt;"",I1593&lt;&gt;"",I1594&lt;&gt;"",K1590&lt;&gt;"",K1591&lt;&gt;"",K1592&lt;&gt;"",K1593&lt;&gt;"",K1594&lt;&gt;"",L1590&lt;&gt;"",L1591&lt;&gt;"",L1592&lt;&gt;"",L1593&lt;&gt;"",L1594&lt;&gt;"",M1590&lt;&gt;"",M1591&lt;&gt;"",M1592&lt;&gt;"",M1593&lt;&gt;"",M1594&lt;&gt;"",O1590&lt;&gt;"")),"Erro: há empresa(s) e/ou preço(s) e/ou fonte(s) de preço e/ou validade(s) do orçamento e/ou modalidade de cálculo informados para item inexistente - B03.01",
IF(AND(I1590&lt;&gt;"",OR(K1590="",L1590="",M1590="",O1590="")),"Preenchimento incompleto: empresa sem preço e(ou) fonte de preço e(ou) validade do orçamento e(ou) modalidade de cálculo associados - B04.01",
IF(AND(I1591&lt;&gt;"",OR(K1591="",L1591="",M1591="",O1590="")),"Preenchimento incompleto: empresa sem preço e(ou) fonte de preço e(ou) validade do orçamento e(ou) modalidade de cálculo associados - B04.02",
IF(AND(I1592&lt;&gt;"",OR(K1592="",L1592="",M1592="",O1590="")),"Preenchimento incompleto: empresa sem preço e(ou) fonte de preço e(ou) validade do orçamento e(ou) modalidade de cálculo associados - B04.03",
IF(AND(I1593&lt;&gt;"",OR(K1593="",L1593="",M1593="",O1590="")),"Preenchimento incompleto: empresa sem preço e(ou) fonte de preço e(ou) validade do orçamento e(ou) modalidade de cálculo associados - B04.04",
IF(AND(I1594&lt;&gt;"",OR(K1594="",L1594="",M1594="",O1590="")),"Preenchimento incompleto: empresa sem preço e(ou) fonte de preço e(ou) validade do orçamento e(ou) modalidade de cálculo associados - B04.05",
IF(AND(K1590&lt;&gt;"",OR(I1590="",L1590="",M1590="",O1590="")),"Preenchimento incompleto: preço sem empresa e(ou) fonte do preço associados e(ou) validade do orçamento e(ou) modalidade de cálculo associados - B05.01",
IF(AND(K1591&lt;&gt;"",OR(I1591="",L1591="",M1591="",O1590="")),"Preenchimento incompleto: preço sem empresa e(ou) fonte do preço associados e(ou) validade do orçamento e(ou) modalidade de cálculo associados - B05.02",
IF(AND(K1592&lt;&gt;"",OR(I1592="",L1592="",M1592="",O1590="")),"Preenchimento incompleto: preço sem empresa e(ou) fonte do preço associados e(ou) validade do orçamento e(ou) modalidade de cálculo associados - B05.03",
IF(AND(K1593&lt;&gt;"",OR(I1593="",L1593="",M1593="",O1590="")),"Preenchimento incompleto: preço sem empresa e(ou) fonte do preço associados e(ou) validade do orçamento e(ou) modalidade de cálculo associados - B05.04",
IF(AND(K1594&lt;&gt;"",OR(I1594="",L1594="",M1594="",O1590="")),"Preenchimento incompleto: preço sem empresa e(ou) fonte do preço associados e(ou) validade do orçamento e(ou) modalidade de cálculo associados - B05.05",
IF(AND(L1590&lt;&gt;"",OR(K1590="",I1590="",M1590="",O1590="")),"Preenchimento incompleto: fonte do preço sem empresa e(ou) preço associados e(ou) validade do orçamento e(ou) modalidade de cálculo associados - B06.01",
IF(AND(L1591&lt;&gt;"",OR(K1591="",I1591="",M1591="",O1590="")),"Preenchimento incompleto: fonte do preço sem empresa e(ou) preço associados e(ou) validade do orçamento e(ou) modalidade de cálculo associados - B06.02",
IF(AND(L1592&lt;&gt;"",OR(K1592="",I1592="",M1592="",O1590="")),"Preenchimento incompleto: fonte do preço sem empresa e(ou) preço associados e(ou) validade do orçamento e(ou) modalidade de cálculo associados - B06.03",
IF(AND(L1593&lt;&gt;"",OR(K1593="",I1593="",M1593="",O1590="")),"Preenchimento incompleto: fonte do preço sem empresa e(ou) preço associados e(ou) validade do orçamento e(ou) modalidade de cálculo associados - B06.04",
IF(AND(L1594&lt;&gt;"",OR(K1594="",I1594="",M1594="",O1590="")),"Preenchimento incompleto: fonte do preço sem empresa e(ou) preço associados e(ou) validade do orçamento e(ou) modalidade de cálculo associados - B06.05",
IF(AND(M1590&lt;&gt;"",OR(K1590="",I1590="",L1590="",O1590="")),"Preenchimento incompleto: validade do orçamento sem empresa e(ou) preço associados e(ou) fonte do preço e(ou) modalidade de cálculo associados - B07.01",
IF(AND(M1591&lt;&gt;"",OR(K1591="",I1591="",L1591="",O1590="")),"Preenchimento incompleto: validade do orçamento sem empresa e(ou) preço associados e(ou) fonte do preço e(ou) modalidade de cálculo associados - B07.02",
IF(AND(M1592&lt;&gt;"",OR(K1592="",I1592="",L1592="",O1590="")),"Preenchimento incompleto: validade do orçamento sem empresa e(ou) preço associados e(ou) fonte do preço e(ou) modalidade de cálculo associados - B07.03",
IF(AND(M1593&lt;&gt;"",OR(K1593="",I1593="",L1593="",O1590="")),"Preenchimento incompleto: validade do orçamento sem empresa e(ou) preço associados e(ou) fonte do preço e(ou) modalidade de cálculo associados - B07.04",
IF(AND(M1594&lt;&gt;"",OR(K1594="",I1594="",L1594="",O1590="")),"Preenchimento incompleto: validade do orçamento sem empresa e(ou) preço associados e(ou) fonte do preço e(ou) modalidade de cálculo associados - B07.05",
IF(O1590="","Preenchimento incompleto: modalidade de cálculo não informada - B08.01",
IF(V1590="Erro: há repetição de empresa de mídia especializada para o item sendo precificado - B09.01a05","Erro: há repetição de empresa de mídia especializada para o item sendo precificado - B09.01a05",
IF(W1590="Erro: há repetição de empresa de orçamento de empresa para o item sendo precificado - B10.01a05","Erro: há repetição de empresa de orçamento de empresa para o item sendo precificado - B10.01a05",
IF(X1590="Erro: a fonte de preços informada é incompatível com compras governamentais - B11.01a05","Erro: a fonte de preços informada é incompatível com compras governamentais - B11.01a05",
IF(Y1590="Erro: a fonte de preços informada é incompatível com compras governamentais - B12.01a05","Erro: a fonte de preços informada é incompatível com compras governamentais - B12.01a05",
IF(Z1590="Erro: há linhas sendo puladas - B13.01a04","Erro: há linhas sendo puladas - B13.01a04",
IF(AA1590="Erro: há linhas sendo puladas - B14.01a05","Erro: há linhas sendo puladas - B14.01a05",
IF(AB1590="Erro: há linhas sendo puladas - B15.01a05","Erro: há linhas sendo puladas - B15.01a05",
IF(AC1590="Erro: há linhas sendo puladas - B16.01a05","Erro: há linhas sendo puladas - B16.01a05",
IF(AND(P1590&lt;&gt;"",P1590=0),"Preenchimento incompleto: número de propostas válidas igual a zero - B17.01",
"Preenchimento correto"))))))))))))))))))))))))))))))))))</f>
        <v/>
      </c>
      <c r="U1590" s="23"/>
      <c r="V1590" s="121" t="str">
        <f t="shared" ref="V1590" si="5671" xml:space="preserve">
IF(COUNTIFS(I1590:I1594,I1590,L1590:L1594,"=Mídia especializada")&gt;1,"Erro: há repetição de empresa de mídia especializada para o item sendo precificado - B09.01a05",
IF(COUNTIFS(I1590:I1594,I1591,L1590:L1594,"=Mídia especializada")&gt;1,"Erro: há repetição de empresa de mídia especializada para o item sendo precificado - B09.01a05",
IF(COUNTIFS(I1590:I1594,I1592,L1590:L1594,"=Mídia especializada")&gt;1,"Erro: há repetição de empresa de mídia especializada para o item sendo precificado - B09.01a05",
IF(COUNTIFS(I1590:I1594,I1593,L1590:L1594,"=Mídia especializada")&gt;1,"Erro: há repetição de empresa de mídia especializada para o item sendo precificado - B09.01a05",
IF(COUNTIFS(I1590:I1594,I1594,L1590:L1594,"=Mídia especializada")&gt;1,"Erro: há repetição de empresa de mídia especializada para o item sendo precificado - B09.01a05",
"***")))))</f>
        <v>***</v>
      </c>
      <c r="W1590" s="119" t="str">
        <f t="shared" ref="W1590" si="5672" xml:space="preserve">
IF(COUNTIFS(I1590:I1594,I1590,L1590:L1594,"=Orçamento de empresa")&gt;1,"Erro: há repetição de empresa de orçamento de empresa para o item sendo precificado - B10.01a05",
IF(COUNTIFS(I1590:I1594,I1591,L1590:L1594,"=Orçamento de empresa")&gt;1,"Erro: há repetição de empresa de orçamento de empresa para o item sendo precificado - B10.01a05",
IF(COUNTIFS(I1590:I1594,I1592,L1590:L1594,"=Orçamento de empresa")&gt;1,"Erro: há repetição de empresa de orçamento de empresa para o item sendo precificado - B10.01a05",
IF(COUNTIFS(I1590:I1594,I1593,L1590:L1594,"=Orçamento de empresa")&gt;1,"Erro: há repetição de empresa de orçamento de empresa para o item sendo precificado - B10.01a05",
IF(COUNTIFS(I1590:I1594,I1594,L1590:L1594,"=Orçamento de empresa")&gt;1,"Erro: há repetição de empresa de orçamento de empresa para o item sendo precificado - B10.01a05",
"***")))))</f>
        <v>***</v>
      </c>
      <c r="X1590" s="119" t="str">
        <f t="shared" ref="X1590" si="5673" xml:space="preserve">
IF(AND(I1590="Compras governamentais",K1590&lt;&gt;"",L1590="Orçamento de empresa"),"Erro: a fonte de preços informada é incompatível com compras governamentais - B11.01a05",
IF(AND(I1591="Compras governamentais",K1591&lt;&gt;"",L1591="Orçamento de empresa"),"Erro: a fonte de preços informada é incompatível com compras governamentais - B11.01a05",
IF(AND(I1592="Compras governamentais",K1592&lt;&gt;"",L1592="Orçamento de empresa"),"Erro: a fonte de preços informada é incompatível com compras governamentais - B11.01a05",
IF(AND(I1593="Compras governamentais",K1593&lt;&gt;"",L1593="Orçamento de empresa"),"Erro: a fonte de preços informada é incompatível com compras governamentais - B11.01a05",
IF(AND(I1594="Compras governamentais",K1594&lt;&gt;"",L1594="Orçamento de empresa"),"Erro: a fonte de preços informada é incompatível com compras governamentais - B11.01a05",
"***")))))</f>
        <v>***</v>
      </c>
      <c r="Y1590" s="119" t="str">
        <f t="shared" ref="Y1590" si="5674" xml:space="preserve">
IF(AND(I1590="Compras governamentais",K1590&lt;&gt;"",L1590="Mídia especializada"),"Erro: a fonte de preços informada é incompatível com compras governamentais - B12.01a05",
IF(AND(I1591="Compras governamentais",K1591&lt;&gt;"",L1591="Mídia especializada"),"Erro: a fonte de preços informada é incompatível com compras governamentais - B12.01a05",
IF(AND(I1592="Compras governamentais",K1592&lt;&gt;"",L1592="Mídia especializada"),"Erro: a fonte de preços informada é incompatível com compras governamentais - B12.01a05",
IF(AND(I1593="Compras governamentais",K1593&lt;&gt;"",L1593="Mídia especializada"),"Erro: a fonte de preços informada é incompatível com compras governamentais - B12.01a05",
IF(AND(I1594="Compras governamentais",K1594&lt;&gt;"",L1594="Mídia especializada"),"Erro: a fonte de preços informada é incompatível com compras governamentais - B12.01a05",
"***")))))</f>
        <v>***</v>
      </c>
      <c r="Z1590" s="119" t="str">
        <f t="shared" ref="Z1590" si="5675" xml:space="preserve">
IF(AND(I1591&lt;&gt;"",OR(I1590="")),"Erro: há linhas sendo puladas - B13.01a04",
IF(AND(I1592&lt;&gt;"",OR(I1590="",I1591="")),"Erro: há linhas sendo puladas - B13.01a04",
IF(AND(I1593&lt;&gt;"",OR(I1590="",I1591="",I1592="")),"Erro: há linhas sendo puladas - B13.01a04",
IF(AND(I1594&lt;&gt;"",OR(I1590="",I1591="",I1592="",I1593="")),"Erro: há linhas sendo puladas - B13.01a04",
"***"))))</f>
        <v>***</v>
      </c>
      <c r="AA1590" s="119" t="str">
        <f t="shared" ref="AA1590" si="5676" xml:space="preserve">
IF(AND(K1591&lt;&gt;"",OR(K1590="")),"Erro: há linhas sendo puladas - B14.01a05",
IF(AND(K1592&lt;&gt;"",OR(K1590="",K1591="")),"Erro: há linhas sendo puladas - B14.01a05",
IF(AND(K1593&lt;&gt;"",OR(K1590="",K1591="",K1592="")),"Erro: há linhas sendo puladas - B14.01a05",
IF(AND(K1594&lt;&gt;"",OR(K1590="",K1591="",K1592="",K1593="")),"Erro: há linhas sendo puladas - B14.01a05",
"***"))))</f>
        <v>***</v>
      </c>
      <c r="AB1590" s="119" t="str">
        <f t="shared" ref="AB1590" si="5677" xml:space="preserve">
IF(AND(L1591&lt;&gt;"",OR(L1590="")),"Erro: há linhas sendo puladas - B15.01a05",
IF(AND(L1592&lt;&gt;"",OR(L1590="",L1591="")),"Erro: há linhas sendo puladas - B15.01a05",
IF(AND(L1593&lt;&gt;"",OR(L1590="",L1591="",L1592="")),"Erro: há linhas sendo puladas - B15.01a05",
IF(AND(L1594&lt;&gt;"",OR(L1590="",L1591="",L1592="",L1593="")),"Erro: há linhas sendo puladas - B15.01a05",
"***"))))</f>
        <v>***</v>
      </c>
      <c r="AC1590" s="119" t="str">
        <f t="shared" ref="AC1590" si="5678" xml:space="preserve">
IF(AND(M1591&lt;&gt;"",OR(M1590="")),"Erro: há linhas sendo puladas - B16.01a05",
IF(AND(M1592&lt;&gt;"",OR(M1590="",M1591="")),"Erro: há linhas sendo puladas - B16.01a05",
IF(AND(M1593&lt;&gt;"",OR(M1590="",M1591="",M1592="")),"Erro: há linhas sendo puladas - B16.01a05",
IF(AND(M1594&lt;&gt;"",OR(M1590="",M1591="",M1592="",M1593="")),"Erro: há linhas sendo puladas - B16.01a05",
"***"))))</f>
        <v>***</v>
      </c>
      <c r="AD1590" s="131" t="str">
        <f t="shared" ref="AD1590" si="5679" xml:space="preserve">
IF(T1590&lt;&gt;"Preenchimento correto","",
IF(K1590="","",
IF(M1590="Não válido","",
K1590)))</f>
        <v/>
      </c>
    </row>
    <row r="1591" spans="1:30" ht="15" customHeight="1">
      <c r="A1591" s="226"/>
      <c r="B1591" s="216"/>
      <c r="C1591" s="217"/>
      <c r="D1591" s="218"/>
      <c r="E1591" s="219"/>
      <c r="F1591" s="220"/>
      <c r="G1591" s="221"/>
      <c r="H1591" s="35">
        <v>2</v>
      </c>
      <c r="I1591" s="172"/>
      <c r="J1591" s="36" t="str">
        <f xml:space="preserve">
IF(I1591="","",
VLOOKUP(I1591,'BD EMPRES'!$B$8:$C$507,2,FALSE))</f>
        <v/>
      </c>
      <c r="K1591" s="178"/>
      <c r="L1591" s="179"/>
      <c r="M1591" s="179"/>
      <c r="N1591" s="180"/>
      <c r="O1591" s="223"/>
      <c r="P1591" s="228"/>
      <c r="Q1591" s="230"/>
      <c r="R1591" s="232"/>
      <c r="S1591" s="234"/>
      <c r="T1591" s="236"/>
      <c r="U1591" s="23"/>
      <c r="V1591" s="122"/>
      <c r="W1591" s="118"/>
      <c r="X1591" s="118"/>
      <c r="Y1591" s="118"/>
      <c r="Z1591" s="118"/>
      <c r="AA1591" s="118"/>
      <c r="AB1591" s="118"/>
      <c r="AC1591" s="118"/>
      <c r="AD1591" s="132" t="str">
        <f t="shared" ref="AD1591" si="5680" xml:space="preserve">
IF(T1590&lt;&gt;"Preenchimento correto","",
IF(K1591="","",
IF(M1591="Não válido","",
K1591)))</f>
        <v/>
      </c>
    </row>
    <row r="1592" spans="1:30" ht="15" customHeight="1">
      <c r="A1592" s="226"/>
      <c r="B1592" s="216"/>
      <c r="C1592" s="217"/>
      <c r="D1592" s="218"/>
      <c r="E1592" s="219"/>
      <c r="F1592" s="220"/>
      <c r="G1592" s="221"/>
      <c r="H1592" s="35">
        <v>3</v>
      </c>
      <c r="I1592" s="172"/>
      <c r="J1592" s="36" t="str">
        <f xml:space="preserve">
IF(I1592="","",
VLOOKUP(I1592,'BD EMPRES'!$B$8:$C$507,2,FALSE))</f>
        <v/>
      </c>
      <c r="K1592" s="178"/>
      <c r="L1592" s="179"/>
      <c r="M1592" s="179"/>
      <c r="N1592" s="180"/>
      <c r="O1592" s="223"/>
      <c r="P1592" s="228"/>
      <c r="Q1592" s="230"/>
      <c r="R1592" s="232"/>
      <c r="S1592" s="234"/>
      <c r="T1592" s="236"/>
      <c r="U1592" s="23"/>
      <c r="V1592" s="122"/>
      <c r="W1592" s="118"/>
      <c r="X1592" s="118"/>
      <c r="Y1592" s="118"/>
      <c r="Z1592" s="118"/>
      <c r="AA1592" s="118"/>
      <c r="AB1592" s="118"/>
      <c r="AC1592" s="118"/>
      <c r="AD1592" s="132" t="str">
        <f t="shared" ref="AD1592" si="5681" xml:space="preserve">
IF(T1590&lt;&gt;"Preenchimento correto","",
IF(K1592="","",
IF(M1592="Não válido","",
K1592)))</f>
        <v/>
      </c>
    </row>
    <row r="1593" spans="1:30" ht="15" customHeight="1">
      <c r="A1593" s="226"/>
      <c r="B1593" s="216"/>
      <c r="C1593" s="217"/>
      <c r="D1593" s="218"/>
      <c r="E1593" s="219"/>
      <c r="F1593" s="220"/>
      <c r="G1593" s="221"/>
      <c r="H1593" s="35">
        <v>4</v>
      </c>
      <c r="I1593" s="172"/>
      <c r="J1593" s="36" t="str">
        <f xml:space="preserve">
IF(I1593="","",
VLOOKUP(I1593,'BD EMPRES'!$B$8:$C$507,2,FALSE))</f>
        <v/>
      </c>
      <c r="K1593" s="178"/>
      <c r="L1593" s="179"/>
      <c r="M1593" s="179"/>
      <c r="N1593" s="180"/>
      <c r="O1593" s="223"/>
      <c r="P1593" s="228"/>
      <c r="Q1593" s="230"/>
      <c r="R1593" s="232"/>
      <c r="S1593" s="234"/>
      <c r="T1593" s="236"/>
      <c r="U1593" s="23"/>
      <c r="V1593" s="122"/>
      <c r="W1593" s="118"/>
      <c r="X1593" s="118"/>
      <c r="Y1593" s="118"/>
      <c r="Z1593" s="118"/>
      <c r="AA1593" s="118"/>
      <c r="AB1593" s="118"/>
      <c r="AC1593" s="118"/>
      <c r="AD1593" s="132" t="str">
        <f t="shared" ref="AD1593" si="5682" xml:space="preserve">
IF(T1590&lt;&gt;"Preenchimento correto","",
IF(K1593="","",
IF(M1593="Não válido","",
K1593)))</f>
        <v/>
      </c>
    </row>
    <row r="1594" spans="1:30" ht="15" customHeight="1">
      <c r="A1594" s="238"/>
      <c r="B1594" s="216"/>
      <c r="C1594" s="217"/>
      <c r="D1594" s="218"/>
      <c r="E1594" s="219"/>
      <c r="F1594" s="220"/>
      <c r="G1594" s="221"/>
      <c r="H1594" s="49">
        <v>5</v>
      </c>
      <c r="I1594" s="172"/>
      <c r="J1594" s="50" t="str">
        <f xml:space="preserve">
IF(I1594="","",
VLOOKUP(I1594,'BD EMPRES'!$B$8:$C$507,2,FALSE))</f>
        <v/>
      </c>
      <c r="K1594" s="184"/>
      <c r="L1594" s="185"/>
      <c r="M1594" s="181"/>
      <c r="N1594" s="182"/>
      <c r="O1594" s="224"/>
      <c r="P1594" s="229"/>
      <c r="Q1594" s="231"/>
      <c r="R1594" s="233"/>
      <c r="S1594" s="235"/>
      <c r="T1594" s="236"/>
      <c r="U1594" s="23"/>
      <c r="V1594" s="133"/>
      <c r="W1594" s="134"/>
      <c r="X1594" s="134"/>
      <c r="Y1594" s="134"/>
      <c r="Z1594" s="134"/>
      <c r="AA1594" s="134"/>
      <c r="AB1594" s="134"/>
      <c r="AC1594" s="134"/>
      <c r="AD1594" s="135" t="str">
        <f t="shared" ref="AD1594" si="5683" xml:space="preserve">
IF(T1590&gt;"Preenchimento correto","",
IF(K1594="","",
IF(M1594="Não válido","",
K1594)))</f>
        <v/>
      </c>
    </row>
    <row r="1595" spans="1:30" ht="15" customHeight="1">
      <c r="A1595" s="225"/>
      <c r="B1595" s="216" t="str">
        <f>IF(OR('BD ITEM'!$Q329&lt;&gt;"Preenchimento correto"),"",'BD ITEM'!B329)</f>
        <v/>
      </c>
      <c r="C1595" s="217" t="str">
        <f>IF(OR('BD ITEM'!$Q329&lt;&gt;"Preenchimento correto"),"",'BD ITEM'!C329)</f>
        <v/>
      </c>
      <c r="D1595" s="218" t="str">
        <f>IF(OR('BD ITEM'!$Q329&lt;&gt;"Preenchimento correto"),"",'BD ITEM'!D329)</f>
        <v/>
      </c>
      <c r="E1595" s="219" t="str">
        <f>IF(OR('BD ITEM'!$Q329&lt;&gt;"Preenchimento correto"),"",'BD ITEM'!J329)</f>
        <v/>
      </c>
      <c r="F1595" s="220" t="str">
        <f>IF(OR('BD ITEM'!$Q329&lt;&gt;"Preenchimento correto"),"",'BD ITEM'!K329)</f>
        <v/>
      </c>
      <c r="G1595" s="221" t="str">
        <f>IF(OR('BD ITEM'!$Q329&lt;&gt;"Preenchimento correto"),"",'BD ITEM'!L329)</f>
        <v/>
      </c>
      <c r="H1595" s="39">
        <v>1</v>
      </c>
      <c r="I1595" s="173"/>
      <c r="J1595" s="34" t="str">
        <f xml:space="preserve">
IF(I1595="","",
VLOOKUP(I1595,'BD EMPRES'!$B$8:$C$507,2,FALSE))</f>
        <v/>
      </c>
      <c r="K1595" s="175"/>
      <c r="L1595" s="176"/>
      <c r="M1595" s="176"/>
      <c r="N1595" s="177"/>
      <c r="O1595" s="222"/>
      <c r="P1595" s="228" t="str">
        <f t="shared" ref="P1595" si="5684" xml:space="preserve">
IF(AND(K1595="",K1596="",K1597="",K1598="",K1599=""),"",
COUNTIFS(K1595:K1599,"&lt;&gt;""",M1595:M1599,"=Válido"))</f>
        <v/>
      </c>
      <c r="Q1595" s="230" t="str">
        <f t="shared" ref="Q1595" si="5685" xml:space="preserve">
IF(T1595&lt;&gt;"Preenchimento correto","",
IF(P1595=1,0,
IF(P1595=0,"",
IF(P1595="","",
ROUND(_xlfn.STDEV.S(AD1595:AD1599)/AVERAGE(AD1595:AD1599),4)))))</f>
        <v/>
      </c>
      <c r="R1595" s="232" t="str">
        <f t="shared" ref="R1595" si="5686" xml:space="preserve">
IF(T1595&lt;&gt;"Preenchimento correto","",
IF(P1595="","",
IF(P1595=0,"",
IF(O1595="","",
IF(O1595="Menor valor",MIN(AD1595:AD1599),
IF(AND(O1595="Tend. central",Q1595&lt;=0.25),ROUND(AVERAGE(AD1595:AD1599),2),
IF(AND(O1595="Tend. central",Q1595&gt;0.25),ROUND(MEDIAN(AD1595:AD1599),2))))))))</f>
        <v/>
      </c>
      <c r="S1595" s="234" t="str">
        <f t="shared" ref="S1595" si="5687" xml:space="preserve">
IF(T1595&lt;&gt;"Preenchimento correto","",
IF(O1595="","",
IF(P1595="","",
IF(P1595=0,"",
IF(OR(G1595="",R1595=""),"",
G1595*R1595)))))</f>
        <v/>
      </c>
      <c r="T1595" s="236" t="str">
        <f t="shared" ref="T1595" si="5688" xml:space="preserve">
IF(AND(A1595="",B1595="",I1595="",I1596="",I1597="",I1598="",I1599="",K1595="",K1596="",K1597="",K1598="",K1599="",L1595="",L1596="",L1597="",L1598="",L1599="",M1595="",M1596="",M1597="",M1598="",M1599="",O1595=""),"",
IF(A1595="","Preenchimento incompleto: falta informar o ID SEC - B01.01",
IF(AND(A1595&lt;&gt;"",B1595&lt;&gt;"",I1595="",I1596="",I1597="",I1598="",I1599="",K1595="",K1596="",K1597="",K1598="",K1599="",L1595="",L1596="",L1597="",L1598="",L1599="",M1595="",M1596="",M1597="",M1598="",M1599="",O1595=""),"Preenchimento incompleto: item sem nenhuma informação de empresa e preço e fonte de preço e validade do orçamento e modalidade de cálculo - B02.01",
IF(AND(B1595="",OR(I1595&lt;&gt;"",I1596&lt;&gt;"",I1597&lt;&gt;"",I1598&lt;&gt;"",I1599&lt;&gt;"",K1595&lt;&gt;"",K1596&lt;&gt;"",K1597&lt;&gt;"",K1598&lt;&gt;"",K1599&lt;&gt;"",L1595&lt;&gt;"",L1596&lt;&gt;"",L1597&lt;&gt;"",L1598&lt;&gt;"",L1599&lt;&gt;"",M1595&lt;&gt;"",M1596&lt;&gt;"",M1597&lt;&gt;"",M1598&lt;&gt;"",M1599&lt;&gt;"",O1595&lt;&gt;"")),"Erro: há empresa(s) e/ou preço(s) e/ou fonte(s) de preço e/ou validade(s) do orçamento e/ou modalidade de cálculo informados para item inexistente - B03.01",
IF(AND(I1595&lt;&gt;"",OR(K1595="",L1595="",M1595="",O1595="")),"Preenchimento incompleto: empresa sem preço e(ou) fonte de preço e(ou) validade do orçamento e(ou) modalidade de cálculo associados - B04.01",
IF(AND(I1596&lt;&gt;"",OR(K1596="",L1596="",M1596="",O1595="")),"Preenchimento incompleto: empresa sem preço e(ou) fonte de preço e(ou) validade do orçamento e(ou) modalidade de cálculo associados - B04.02",
IF(AND(I1597&lt;&gt;"",OR(K1597="",L1597="",M1597="",O1595="")),"Preenchimento incompleto: empresa sem preço e(ou) fonte de preço e(ou) validade do orçamento e(ou) modalidade de cálculo associados - B04.03",
IF(AND(I1598&lt;&gt;"",OR(K1598="",L1598="",M1598="",O1595="")),"Preenchimento incompleto: empresa sem preço e(ou) fonte de preço e(ou) validade do orçamento e(ou) modalidade de cálculo associados - B04.04",
IF(AND(I1599&lt;&gt;"",OR(K1599="",L1599="",M1599="",O1595="")),"Preenchimento incompleto: empresa sem preço e(ou) fonte de preço e(ou) validade do orçamento e(ou) modalidade de cálculo associados - B04.05",
IF(AND(K1595&lt;&gt;"",OR(I1595="",L1595="",M1595="",O1595="")),"Preenchimento incompleto: preço sem empresa e(ou) fonte do preço associados e(ou) validade do orçamento e(ou) modalidade de cálculo associados - B05.01",
IF(AND(K1596&lt;&gt;"",OR(I1596="",L1596="",M1596="",O1595="")),"Preenchimento incompleto: preço sem empresa e(ou) fonte do preço associados e(ou) validade do orçamento e(ou) modalidade de cálculo associados - B05.02",
IF(AND(K1597&lt;&gt;"",OR(I1597="",L1597="",M1597="",O1595="")),"Preenchimento incompleto: preço sem empresa e(ou) fonte do preço associados e(ou) validade do orçamento e(ou) modalidade de cálculo associados - B05.03",
IF(AND(K1598&lt;&gt;"",OR(I1598="",L1598="",M1598="",O1595="")),"Preenchimento incompleto: preço sem empresa e(ou) fonte do preço associados e(ou) validade do orçamento e(ou) modalidade de cálculo associados - B05.04",
IF(AND(K1599&lt;&gt;"",OR(I1599="",L1599="",M1599="",O1595="")),"Preenchimento incompleto: preço sem empresa e(ou) fonte do preço associados e(ou) validade do orçamento e(ou) modalidade de cálculo associados - B05.05",
IF(AND(L1595&lt;&gt;"",OR(K1595="",I1595="",M1595="",O1595="")),"Preenchimento incompleto: fonte do preço sem empresa e(ou) preço associados e(ou) validade do orçamento e(ou) modalidade de cálculo associados - B06.01",
IF(AND(L1596&lt;&gt;"",OR(K1596="",I1596="",M1596="",O1595="")),"Preenchimento incompleto: fonte do preço sem empresa e(ou) preço associados e(ou) validade do orçamento e(ou) modalidade de cálculo associados - B06.02",
IF(AND(L1597&lt;&gt;"",OR(K1597="",I1597="",M1597="",O1595="")),"Preenchimento incompleto: fonte do preço sem empresa e(ou) preço associados e(ou) validade do orçamento e(ou) modalidade de cálculo associados - B06.03",
IF(AND(L1598&lt;&gt;"",OR(K1598="",I1598="",M1598="",O1595="")),"Preenchimento incompleto: fonte do preço sem empresa e(ou) preço associados e(ou) validade do orçamento e(ou) modalidade de cálculo associados - B06.04",
IF(AND(L1599&lt;&gt;"",OR(K1599="",I1599="",M1599="",O1595="")),"Preenchimento incompleto: fonte do preço sem empresa e(ou) preço associados e(ou) validade do orçamento e(ou) modalidade de cálculo associados - B06.05",
IF(AND(M1595&lt;&gt;"",OR(K1595="",I1595="",L1595="",O1595="")),"Preenchimento incompleto: validade do orçamento sem empresa e(ou) preço associados e(ou) fonte do preço e(ou) modalidade de cálculo associados - B07.01",
IF(AND(M1596&lt;&gt;"",OR(K1596="",I1596="",L1596="",O1595="")),"Preenchimento incompleto: validade do orçamento sem empresa e(ou) preço associados e(ou) fonte do preço e(ou) modalidade de cálculo associados - B07.02",
IF(AND(M1597&lt;&gt;"",OR(K1597="",I1597="",L1597="",O1595="")),"Preenchimento incompleto: validade do orçamento sem empresa e(ou) preço associados e(ou) fonte do preço e(ou) modalidade de cálculo associados - B07.03",
IF(AND(M1598&lt;&gt;"",OR(K1598="",I1598="",L1598="",O1595="")),"Preenchimento incompleto: validade do orçamento sem empresa e(ou) preço associados e(ou) fonte do preço e(ou) modalidade de cálculo associados - B07.04",
IF(AND(M1599&lt;&gt;"",OR(K1599="",I1599="",L1599="",O1595="")),"Preenchimento incompleto: validade do orçamento sem empresa e(ou) preço associados e(ou) fonte do preço e(ou) modalidade de cálculo associados - B07.05",
IF(O1595="","Preenchimento incompleto: modalidade de cálculo não informada - B08.01",
IF(V1595="Erro: há repetição de empresa de mídia especializada para o item sendo precificado - B09.01a05","Erro: há repetição de empresa de mídia especializada para o item sendo precificado - B09.01a05",
IF(W1595="Erro: há repetição de empresa de orçamento de empresa para o item sendo precificado - B10.01a05","Erro: há repetição de empresa de orçamento de empresa para o item sendo precificado - B10.01a05",
IF(X1595="Erro: a fonte de preços informada é incompatível com compras governamentais - B11.01a05","Erro: a fonte de preços informada é incompatível com compras governamentais - B11.01a05",
IF(Y1595="Erro: a fonte de preços informada é incompatível com compras governamentais - B12.01a05","Erro: a fonte de preços informada é incompatível com compras governamentais - B12.01a05",
IF(Z1595="Erro: há linhas sendo puladas - B13.01a04","Erro: há linhas sendo puladas - B13.01a04",
IF(AA1595="Erro: há linhas sendo puladas - B14.01a05","Erro: há linhas sendo puladas - B14.01a05",
IF(AB1595="Erro: há linhas sendo puladas - B15.01a05","Erro: há linhas sendo puladas - B15.01a05",
IF(AC1595="Erro: há linhas sendo puladas - B16.01a05","Erro: há linhas sendo puladas - B16.01a05",
IF(AND(P1595&lt;&gt;"",P1595=0),"Preenchimento incompleto: número de propostas válidas igual a zero - B17.01",
"Preenchimento correto"))))))))))))))))))))))))))))))))))</f>
        <v/>
      </c>
      <c r="U1595" s="23"/>
      <c r="V1595" s="121" t="str">
        <f t="shared" ref="V1595" si="5689" xml:space="preserve">
IF(COUNTIFS(I1595:I1599,I1595,L1595:L1599,"=Mídia especializada")&gt;1,"Erro: há repetição de empresa de mídia especializada para o item sendo precificado - B09.01a05",
IF(COUNTIFS(I1595:I1599,I1596,L1595:L1599,"=Mídia especializada")&gt;1,"Erro: há repetição de empresa de mídia especializada para o item sendo precificado - B09.01a05",
IF(COUNTIFS(I1595:I1599,I1597,L1595:L1599,"=Mídia especializada")&gt;1,"Erro: há repetição de empresa de mídia especializada para o item sendo precificado - B09.01a05",
IF(COUNTIFS(I1595:I1599,I1598,L1595:L1599,"=Mídia especializada")&gt;1,"Erro: há repetição de empresa de mídia especializada para o item sendo precificado - B09.01a05",
IF(COUNTIFS(I1595:I1599,I1599,L1595:L1599,"=Mídia especializada")&gt;1,"Erro: há repetição de empresa de mídia especializada para o item sendo precificado - B09.01a05",
"***")))))</f>
        <v>***</v>
      </c>
      <c r="W1595" s="119" t="str">
        <f t="shared" ref="W1595" si="5690" xml:space="preserve">
IF(COUNTIFS(I1595:I1599,I1595,L1595:L1599,"=Orçamento de empresa")&gt;1,"Erro: há repetição de empresa de orçamento de empresa para o item sendo precificado - B10.01a05",
IF(COUNTIFS(I1595:I1599,I1596,L1595:L1599,"=Orçamento de empresa")&gt;1,"Erro: há repetição de empresa de orçamento de empresa para o item sendo precificado - B10.01a05",
IF(COUNTIFS(I1595:I1599,I1597,L1595:L1599,"=Orçamento de empresa")&gt;1,"Erro: há repetição de empresa de orçamento de empresa para o item sendo precificado - B10.01a05",
IF(COUNTIFS(I1595:I1599,I1598,L1595:L1599,"=Orçamento de empresa")&gt;1,"Erro: há repetição de empresa de orçamento de empresa para o item sendo precificado - B10.01a05",
IF(COUNTIFS(I1595:I1599,I1599,L1595:L1599,"=Orçamento de empresa")&gt;1,"Erro: há repetição de empresa de orçamento de empresa para o item sendo precificado - B10.01a05",
"***")))))</f>
        <v>***</v>
      </c>
      <c r="X1595" s="119" t="str">
        <f t="shared" ref="X1595" si="5691" xml:space="preserve">
IF(AND(I1595="Compras governamentais",K1595&lt;&gt;"",L1595="Orçamento de empresa"),"Erro: a fonte de preços informada é incompatível com compras governamentais - B11.01a05",
IF(AND(I1596="Compras governamentais",K1596&lt;&gt;"",L1596="Orçamento de empresa"),"Erro: a fonte de preços informada é incompatível com compras governamentais - B11.01a05",
IF(AND(I1597="Compras governamentais",K1597&lt;&gt;"",L1597="Orçamento de empresa"),"Erro: a fonte de preços informada é incompatível com compras governamentais - B11.01a05",
IF(AND(I1598="Compras governamentais",K1598&lt;&gt;"",L1598="Orçamento de empresa"),"Erro: a fonte de preços informada é incompatível com compras governamentais - B11.01a05",
IF(AND(I1599="Compras governamentais",K1599&lt;&gt;"",L1599="Orçamento de empresa"),"Erro: a fonte de preços informada é incompatível com compras governamentais - B11.01a05",
"***")))))</f>
        <v>***</v>
      </c>
      <c r="Y1595" s="119" t="str">
        <f t="shared" ref="Y1595" si="5692" xml:space="preserve">
IF(AND(I1595="Compras governamentais",K1595&lt;&gt;"",L1595="Mídia especializada"),"Erro: a fonte de preços informada é incompatível com compras governamentais - B12.01a05",
IF(AND(I1596="Compras governamentais",K1596&lt;&gt;"",L1596="Mídia especializada"),"Erro: a fonte de preços informada é incompatível com compras governamentais - B12.01a05",
IF(AND(I1597="Compras governamentais",K1597&lt;&gt;"",L1597="Mídia especializada"),"Erro: a fonte de preços informada é incompatível com compras governamentais - B12.01a05",
IF(AND(I1598="Compras governamentais",K1598&lt;&gt;"",L1598="Mídia especializada"),"Erro: a fonte de preços informada é incompatível com compras governamentais - B12.01a05",
IF(AND(I1599="Compras governamentais",K1599&lt;&gt;"",L1599="Mídia especializada"),"Erro: a fonte de preços informada é incompatível com compras governamentais - B12.01a05",
"***")))))</f>
        <v>***</v>
      </c>
      <c r="Z1595" s="119" t="str">
        <f t="shared" ref="Z1595" si="5693" xml:space="preserve">
IF(AND(I1596&lt;&gt;"",OR(I1595="")),"Erro: há linhas sendo puladas - B13.01a04",
IF(AND(I1597&lt;&gt;"",OR(I1595="",I1596="")),"Erro: há linhas sendo puladas - B13.01a04",
IF(AND(I1598&lt;&gt;"",OR(I1595="",I1596="",I1597="")),"Erro: há linhas sendo puladas - B13.01a04",
IF(AND(I1599&lt;&gt;"",OR(I1595="",I1596="",I1597="",I1598="")),"Erro: há linhas sendo puladas - B13.01a04",
"***"))))</f>
        <v>***</v>
      </c>
      <c r="AA1595" s="119" t="str">
        <f t="shared" ref="AA1595" si="5694" xml:space="preserve">
IF(AND(K1596&lt;&gt;"",OR(K1595="")),"Erro: há linhas sendo puladas - B14.01a05",
IF(AND(K1597&lt;&gt;"",OR(K1595="",K1596="")),"Erro: há linhas sendo puladas - B14.01a05",
IF(AND(K1598&lt;&gt;"",OR(K1595="",K1596="",K1597="")),"Erro: há linhas sendo puladas - B14.01a05",
IF(AND(K1599&lt;&gt;"",OR(K1595="",K1596="",K1597="",K1598="")),"Erro: há linhas sendo puladas - B14.01a05",
"***"))))</f>
        <v>***</v>
      </c>
      <c r="AB1595" s="119" t="str">
        <f t="shared" ref="AB1595" si="5695" xml:space="preserve">
IF(AND(L1596&lt;&gt;"",OR(L1595="")),"Erro: há linhas sendo puladas - B15.01a05",
IF(AND(L1597&lt;&gt;"",OR(L1595="",L1596="")),"Erro: há linhas sendo puladas - B15.01a05",
IF(AND(L1598&lt;&gt;"",OR(L1595="",L1596="",L1597="")),"Erro: há linhas sendo puladas - B15.01a05",
IF(AND(L1599&lt;&gt;"",OR(L1595="",L1596="",L1597="",L1598="")),"Erro: há linhas sendo puladas - B15.01a05",
"***"))))</f>
        <v>***</v>
      </c>
      <c r="AC1595" s="119" t="str">
        <f t="shared" ref="AC1595" si="5696" xml:space="preserve">
IF(AND(M1596&lt;&gt;"",OR(M1595="")),"Erro: há linhas sendo puladas - B16.01a05",
IF(AND(M1597&lt;&gt;"",OR(M1595="",M1596="")),"Erro: há linhas sendo puladas - B16.01a05",
IF(AND(M1598&lt;&gt;"",OR(M1595="",M1596="",M1597="")),"Erro: há linhas sendo puladas - B16.01a05",
IF(AND(M1599&lt;&gt;"",OR(M1595="",M1596="",M1597="",M1598="")),"Erro: há linhas sendo puladas - B16.01a05",
"***"))))</f>
        <v>***</v>
      </c>
      <c r="AD1595" s="131" t="str">
        <f t="shared" ref="AD1595" si="5697" xml:space="preserve">
IF(T1595&lt;&gt;"Preenchimento correto","",
IF(K1595="","",
IF(M1595="Não válido","",
K1595)))</f>
        <v/>
      </c>
    </row>
    <row r="1596" spans="1:30" ht="15" customHeight="1">
      <c r="A1596" s="226"/>
      <c r="B1596" s="216"/>
      <c r="C1596" s="217"/>
      <c r="D1596" s="218"/>
      <c r="E1596" s="219"/>
      <c r="F1596" s="220"/>
      <c r="G1596" s="221"/>
      <c r="H1596" s="35">
        <v>2</v>
      </c>
      <c r="I1596" s="172"/>
      <c r="J1596" s="36" t="str">
        <f xml:space="preserve">
IF(I1596="","",
VLOOKUP(I1596,'BD EMPRES'!$B$8:$C$507,2,FALSE))</f>
        <v/>
      </c>
      <c r="K1596" s="178"/>
      <c r="L1596" s="179"/>
      <c r="M1596" s="179"/>
      <c r="N1596" s="180"/>
      <c r="O1596" s="223"/>
      <c r="P1596" s="228"/>
      <c r="Q1596" s="230"/>
      <c r="R1596" s="232"/>
      <c r="S1596" s="234"/>
      <c r="T1596" s="236"/>
      <c r="U1596" s="23"/>
      <c r="V1596" s="122"/>
      <c r="W1596" s="118"/>
      <c r="X1596" s="118"/>
      <c r="Y1596" s="118"/>
      <c r="Z1596" s="118"/>
      <c r="AA1596" s="118"/>
      <c r="AB1596" s="118"/>
      <c r="AC1596" s="118"/>
      <c r="AD1596" s="132" t="str">
        <f t="shared" ref="AD1596" si="5698" xml:space="preserve">
IF(T1595&lt;&gt;"Preenchimento correto","",
IF(K1596="","",
IF(M1596="Não válido","",
K1596)))</f>
        <v/>
      </c>
    </row>
    <row r="1597" spans="1:30" ht="15" customHeight="1">
      <c r="A1597" s="226"/>
      <c r="B1597" s="216"/>
      <c r="C1597" s="217"/>
      <c r="D1597" s="218"/>
      <c r="E1597" s="219"/>
      <c r="F1597" s="220"/>
      <c r="G1597" s="221"/>
      <c r="H1597" s="35">
        <v>3</v>
      </c>
      <c r="I1597" s="172"/>
      <c r="J1597" s="36" t="str">
        <f xml:space="preserve">
IF(I1597="","",
VLOOKUP(I1597,'BD EMPRES'!$B$8:$C$507,2,FALSE))</f>
        <v/>
      </c>
      <c r="K1597" s="178"/>
      <c r="L1597" s="179"/>
      <c r="M1597" s="179"/>
      <c r="N1597" s="180"/>
      <c r="O1597" s="223"/>
      <c r="P1597" s="228"/>
      <c r="Q1597" s="230"/>
      <c r="R1597" s="232"/>
      <c r="S1597" s="234"/>
      <c r="T1597" s="236"/>
      <c r="U1597" s="23"/>
      <c r="V1597" s="122"/>
      <c r="W1597" s="118"/>
      <c r="X1597" s="118"/>
      <c r="Y1597" s="118"/>
      <c r="Z1597" s="118"/>
      <c r="AA1597" s="118"/>
      <c r="AB1597" s="118"/>
      <c r="AC1597" s="118"/>
      <c r="AD1597" s="132" t="str">
        <f t="shared" ref="AD1597" si="5699" xml:space="preserve">
IF(T1595&lt;&gt;"Preenchimento correto","",
IF(K1597="","",
IF(M1597="Não válido","",
K1597)))</f>
        <v/>
      </c>
    </row>
    <row r="1598" spans="1:30" ht="15" customHeight="1">
      <c r="A1598" s="226"/>
      <c r="B1598" s="216"/>
      <c r="C1598" s="217"/>
      <c r="D1598" s="218"/>
      <c r="E1598" s="219"/>
      <c r="F1598" s="220"/>
      <c r="G1598" s="221"/>
      <c r="H1598" s="35">
        <v>4</v>
      </c>
      <c r="I1598" s="172"/>
      <c r="J1598" s="36" t="str">
        <f xml:space="preserve">
IF(I1598="","",
VLOOKUP(I1598,'BD EMPRES'!$B$8:$C$507,2,FALSE))</f>
        <v/>
      </c>
      <c r="K1598" s="178"/>
      <c r="L1598" s="179"/>
      <c r="M1598" s="179"/>
      <c r="N1598" s="180"/>
      <c r="O1598" s="223"/>
      <c r="P1598" s="228"/>
      <c r="Q1598" s="230"/>
      <c r="R1598" s="232"/>
      <c r="S1598" s="234"/>
      <c r="T1598" s="236"/>
      <c r="U1598" s="23"/>
      <c r="V1598" s="122"/>
      <c r="W1598" s="118"/>
      <c r="X1598" s="118"/>
      <c r="Y1598" s="118"/>
      <c r="Z1598" s="118"/>
      <c r="AA1598" s="118"/>
      <c r="AB1598" s="118"/>
      <c r="AC1598" s="118"/>
      <c r="AD1598" s="132" t="str">
        <f t="shared" ref="AD1598" si="5700" xml:space="preserve">
IF(T1595&lt;&gt;"Preenchimento correto","",
IF(K1598="","",
IF(M1598="Não válido","",
K1598)))</f>
        <v/>
      </c>
    </row>
    <row r="1599" spans="1:30" ht="15" customHeight="1">
      <c r="A1599" s="227"/>
      <c r="B1599" s="216"/>
      <c r="C1599" s="217"/>
      <c r="D1599" s="218"/>
      <c r="E1599" s="219"/>
      <c r="F1599" s="220"/>
      <c r="G1599" s="221"/>
      <c r="H1599" s="49">
        <v>5</v>
      </c>
      <c r="I1599" s="172"/>
      <c r="J1599" s="50" t="str">
        <f xml:space="preserve">
IF(I1599="","",
VLOOKUP(I1599,'BD EMPRES'!$B$8:$C$507,2,FALSE))</f>
        <v/>
      </c>
      <c r="K1599" s="184"/>
      <c r="L1599" s="185"/>
      <c r="M1599" s="181"/>
      <c r="N1599" s="182"/>
      <c r="O1599" s="224"/>
      <c r="P1599" s="229"/>
      <c r="Q1599" s="231"/>
      <c r="R1599" s="233"/>
      <c r="S1599" s="235"/>
      <c r="T1599" s="236"/>
      <c r="U1599" s="23"/>
      <c r="V1599" s="133"/>
      <c r="W1599" s="134"/>
      <c r="X1599" s="134"/>
      <c r="Y1599" s="134"/>
      <c r="Z1599" s="134"/>
      <c r="AA1599" s="134"/>
      <c r="AB1599" s="134"/>
      <c r="AC1599" s="134"/>
      <c r="AD1599" s="135" t="str">
        <f t="shared" ref="AD1599" si="5701" xml:space="preserve">
IF(T1595&gt;"Preenchimento correto","",
IF(K1599="","",
IF(M1599="Não válido","",
K1599)))</f>
        <v/>
      </c>
    </row>
    <row r="1600" spans="1:30" ht="15" customHeight="1">
      <c r="A1600" s="237"/>
      <c r="B1600" s="216" t="str">
        <f>IF(OR('BD ITEM'!$Q330&lt;&gt;"Preenchimento correto"),"",'BD ITEM'!B330)</f>
        <v/>
      </c>
      <c r="C1600" s="217" t="str">
        <f>IF(OR('BD ITEM'!$Q330&lt;&gt;"Preenchimento correto"),"",'BD ITEM'!C330)</f>
        <v/>
      </c>
      <c r="D1600" s="218" t="str">
        <f>IF(OR('BD ITEM'!$Q330&lt;&gt;"Preenchimento correto"),"",'BD ITEM'!D330)</f>
        <v/>
      </c>
      <c r="E1600" s="219" t="str">
        <f>IF(OR('BD ITEM'!$Q330&lt;&gt;"Preenchimento correto"),"",'BD ITEM'!J330)</f>
        <v/>
      </c>
      <c r="F1600" s="220" t="str">
        <f>IF(OR('BD ITEM'!$Q330&lt;&gt;"Preenchimento correto"),"",'BD ITEM'!K330)</f>
        <v/>
      </c>
      <c r="G1600" s="221" t="str">
        <f>IF(OR('BD ITEM'!$Q330&lt;&gt;"Preenchimento correto"),"",'BD ITEM'!L330)</f>
        <v/>
      </c>
      <c r="H1600" s="39">
        <v>1</v>
      </c>
      <c r="I1600" s="173"/>
      <c r="J1600" s="34" t="str">
        <f xml:space="preserve">
IF(I1600="","",
VLOOKUP(I1600,'BD EMPRES'!$B$8:$C$507,2,FALSE))</f>
        <v/>
      </c>
      <c r="K1600" s="175"/>
      <c r="L1600" s="176"/>
      <c r="M1600" s="176"/>
      <c r="N1600" s="177"/>
      <c r="O1600" s="222"/>
      <c r="P1600" s="228" t="str">
        <f t="shared" ref="P1600" si="5702" xml:space="preserve">
IF(AND(K1600="",K1601="",K1602="",K1603="",K1604=""),"",
COUNTIFS(K1600:K1604,"&lt;&gt;""",M1600:M1604,"=Válido"))</f>
        <v/>
      </c>
      <c r="Q1600" s="230" t="str">
        <f t="shared" ref="Q1600" si="5703" xml:space="preserve">
IF(T1600&lt;&gt;"Preenchimento correto","",
IF(P1600=1,0,
IF(P1600=0,"",
IF(P1600="","",
ROUND(_xlfn.STDEV.S(AD1600:AD1604)/AVERAGE(AD1600:AD1604),4)))))</f>
        <v/>
      </c>
      <c r="R1600" s="232" t="str">
        <f t="shared" ref="R1600" si="5704" xml:space="preserve">
IF(T1600&lt;&gt;"Preenchimento correto","",
IF(P1600="","",
IF(P1600=0,"",
IF(O1600="","",
IF(O1600="Menor valor",MIN(AD1600:AD1604),
IF(AND(O1600="Tend. central",Q1600&lt;=0.25),ROUND(AVERAGE(AD1600:AD1604),2),
IF(AND(O1600="Tend. central",Q1600&gt;0.25),ROUND(MEDIAN(AD1600:AD1604),2))))))))</f>
        <v/>
      </c>
      <c r="S1600" s="234" t="str">
        <f t="shared" ref="S1600" si="5705" xml:space="preserve">
IF(T1600&lt;&gt;"Preenchimento correto","",
IF(O1600="","",
IF(P1600="","",
IF(P1600=0,"",
IF(OR(G1600="",R1600=""),"",
G1600*R1600)))))</f>
        <v/>
      </c>
      <c r="T1600" s="236" t="str">
        <f t="shared" ref="T1600" si="5706" xml:space="preserve">
IF(AND(A1600="",B1600="",I1600="",I1601="",I1602="",I1603="",I1604="",K1600="",K1601="",K1602="",K1603="",K1604="",L1600="",L1601="",L1602="",L1603="",L1604="",M1600="",M1601="",M1602="",M1603="",M1604="",O1600=""),"",
IF(A1600="","Preenchimento incompleto: falta informar o ID SEC - B01.01",
IF(AND(A1600&lt;&gt;"",B1600&lt;&gt;"",I1600="",I1601="",I1602="",I1603="",I1604="",K1600="",K1601="",K1602="",K1603="",K1604="",L1600="",L1601="",L1602="",L1603="",L1604="",M1600="",M1601="",M1602="",M1603="",M1604="",O1600=""),"Preenchimento incompleto: item sem nenhuma informação de empresa e preço e fonte de preço e validade do orçamento e modalidade de cálculo - B02.01",
IF(AND(B1600="",OR(I1600&lt;&gt;"",I1601&lt;&gt;"",I1602&lt;&gt;"",I1603&lt;&gt;"",I1604&lt;&gt;"",K1600&lt;&gt;"",K1601&lt;&gt;"",K1602&lt;&gt;"",K1603&lt;&gt;"",K1604&lt;&gt;"",L1600&lt;&gt;"",L1601&lt;&gt;"",L1602&lt;&gt;"",L1603&lt;&gt;"",L1604&lt;&gt;"",M1600&lt;&gt;"",M1601&lt;&gt;"",M1602&lt;&gt;"",M1603&lt;&gt;"",M1604&lt;&gt;"",O1600&lt;&gt;"")),"Erro: há empresa(s) e/ou preço(s) e/ou fonte(s) de preço e/ou validade(s) do orçamento e/ou modalidade de cálculo informados para item inexistente - B03.01",
IF(AND(I1600&lt;&gt;"",OR(K1600="",L1600="",M1600="",O1600="")),"Preenchimento incompleto: empresa sem preço e(ou) fonte de preço e(ou) validade do orçamento e(ou) modalidade de cálculo associados - B04.01",
IF(AND(I1601&lt;&gt;"",OR(K1601="",L1601="",M1601="",O1600="")),"Preenchimento incompleto: empresa sem preço e(ou) fonte de preço e(ou) validade do orçamento e(ou) modalidade de cálculo associados - B04.02",
IF(AND(I1602&lt;&gt;"",OR(K1602="",L1602="",M1602="",O1600="")),"Preenchimento incompleto: empresa sem preço e(ou) fonte de preço e(ou) validade do orçamento e(ou) modalidade de cálculo associados - B04.03",
IF(AND(I1603&lt;&gt;"",OR(K1603="",L1603="",M1603="",O1600="")),"Preenchimento incompleto: empresa sem preço e(ou) fonte de preço e(ou) validade do orçamento e(ou) modalidade de cálculo associados - B04.04",
IF(AND(I1604&lt;&gt;"",OR(K1604="",L1604="",M1604="",O1600="")),"Preenchimento incompleto: empresa sem preço e(ou) fonte de preço e(ou) validade do orçamento e(ou) modalidade de cálculo associados - B04.05",
IF(AND(K1600&lt;&gt;"",OR(I1600="",L1600="",M1600="",O1600="")),"Preenchimento incompleto: preço sem empresa e(ou) fonte do preço associados e(ou) validade do orçamento e(ou) modalidade de cálculo associados - B05.01",
IF(AND(K1601&lt;&gt;"",OR(I1601="",L1601="",M1601="",O1600="")),"Preenchimento incompleto: preço sem empresa e(ou) fonte do preço associados e(ou) validade do orçamento e(ou) modalidade de cálculo associados - B05.02",
IF(AND(K1602&lt;&gt;"",OR(I1602="",L1602="",M1602="",O1600="")),"Preenchimento incompleto: preço sem empresa e(ou) fonte do preço associados e(ou) validade do orçamento e(ou) modalidade de cálculo associados - B05.03",
IF(AND(K1603&lt;&gt;"",OR(I1603="",L1603="",M1603="",O1600="")),"Preenchimento incompleto: preço sem empresa e(ou) fonte do preço associados e(ou) validade do orçamento e(ou) modalidade de cálculo associados - B05.04",
IF(AND(K1604&lt;&gt;"",OR(I1604="",L1604="",M1604="",O1600="")),"Preenchimento incompleto: preço sem empresa e(ou) fonte do preço associados e(ou) validade do orçamento e(ou) modalidade de cálculo associados - B05.05",
IF(AND(L1600&lt;&gt;"",OR(K1600="",I1600="",M1600="",O1600="")),"Preenchimento incompleto: fonte do preço sem empresa e(ou) preço associados e(ou) validade do orçamento e(ou) modalidade de cálculo associados - B06.01",
IF(AND(L1601&lt;&gt;"",OR(K1601="",I1601="",M1601="",O1600="")),"Preenchimento incompleto: fonte do preço sem empresa e(ou) preço associados e(ou) validade do orçamento e(ou) modalidade de cálculo associados - B06.02",
IF(AND(L1602&lt;&gt;"",OR(K1602="",I1602="",M1602="",O1600="")),"Preenchimento incompleto: fonte do preço sem empresa e(ou) preço associados e(ou) validade do orçamento e(ou) modalidade de cálculo associados - B06.03",
IF(AND(L1603&lt;&gt;"",OR(K1603="",I1603="",M1603="",O1600="")),"Preenchimento incompleto: fonte do preço sem empresa e(ou) preço associados e(ou) validade do orçamento e(ou) modalidade de cálculo associados - B06.04",
IF(AND(L1604&lt;&gt;"",OR(K1604="",I1604="",M1604="",O1600="")),"Preenchimento incompleto: fonte do preço sem empresa e(ou) preço associados e(ou) validade do orçamento e(ou) modalidade de cálculo associados - B06.05",
IF(AND(M1600&lt;&gt;"",OR(K1600="",I1600="",L1600="",O1600="")),"Preenchimento incompleto: validade do orçamento sem empresa e(ou) preço associados e(ou) fonte do preço e(ou) modalidade de cálculo associados - B07.01",
IF(AND(M1601&lt;&gt;"",OR(K1601="",I1601="",L1601="",O1600="")),"Preenchimento incompleto: validade do orçamento sem empresa e(ou) preço associados e(ou) fonte do preço e(ou) modalidade de cálculo associados - B07.02",
IF(AND(M1602&lt;&gt;"",OR(K1602="",I1602="",L1602="",O1600="")),"Preenchimento incompleto: validade do orçamento sem empresa e(ou) preço associados e(ou) fonte do preço e(ou) modalidade de cálculo associados - B07.03",
IF(AND(M1603&lt;&gt;"",OR(K1603="",I1603="",L1603="",O1600="")),"Preenchimento incompleto: validade do orçamento sem empresa e(ou) preço associados e(ou) fonte do preço e(ou) modalidade de cálculo associados - B07.04",
IF(AND(M1604&lt;&gt;"",OR(K1604="",I1604="",L1604="",O1600="")),"Preenchimento incompleto: validade do orçamento sem empresa e(ou) preço associados e(ou) fonte do preço e(ou) modalidade de cálculo associados - B07.05",
IF(O1600="","Preenchimento incompleto: modalidade de cálculo não informada - B08.01",
IF(V1600="Erro: há repetição de empresa de mídia especializada para o item sendo precificado - B09.01a05","Erro: há repetição de empresa de mídia especializada para o item sendo precificado - B09.01a05",
IF(W1600="Erro: há repetição de empresa de orçamento de empresa para o item sendo precificado - B10.01a05","Erro: há repetição de empresa de orçamento de empresa para o item sendo precificado - B10.01a05",
IF(X1600="Erro: a fonte de preços informada é incompatível com compras governamentais - B11.01a05","Erro: a fonte de preços informada é incompatível com compras governamentais - B11.01a05",
IF(Y1600="Erro: a fonte de preços informada é incompatível com compras governamentais - B12.01a05","Erro: a fonte de preços informada é incompatível com compras governamentais - B12.01a05",
IF(Z1600="Erro: há linhas sendo puladas - B13.01a04","Erro: há linhas sendo puladas - B13.01a04",
IF(AA1600="Erro: há linhas sendo puladas - B14.01a05","Erro: há linhas sendo puladas - B14.01a05",
IF(AB1600="Erro: há linhas sendo puladas - B15.01a05","Erro: há linhas sendo puladas - B15.01a05",
IF(AC1600="Erro: há linhas sendo puladas - B16.01a05","Erro: há linhas sendo puladas - B16.01a05",
IF(AND(P1600&lt;&gt;"",P1600=0),"Preenchimento incompleto: número de propostas válidas igual a zero - B17.01",
"Preenchimento correto"))))))))))))))))))))))))))))))))))</f>
        <v/>
      </c>
      <c r="U1600" s="23"/>
      <c r="V1600" s="121" t="str">
        <f t="shared" ref="V1600" si="5707" xml:space="preserve">
IF(COUNTIFS(I1600:I1604,I1600,L1600:L1604,"=Mídia especializada")&gt;1,"Erro: há repetição de empresa de mídia especializada para o item sendo precificado - B09.01a05",
IF(COUNTIFS(I1600:I1604,I1601,L1600:L1604,"=Mídia especializada")&gt;1,"Erro: há repetição de empresa de mídia especializada para o item sendo precificado - B09.01a05",
IF(COUNTIFS(I1600:I1604,I1602,L1600:L1604,"=Mídia especializada")&gt;1,"Erro: há repetição de empresa de mídia especializada para o item sendo precificado - B09.01a05",
IF(COUNTIFS(I1600:I1604,I1603,L1600:L1604,"=Mídia especializada")&gt;1,"Erro: há repetição de empresa de mídia especializada para o item sendo precificado - B09.01a05",
IF(COUNTIFS(I1600:I1604,I1604,L1600:L1604,"=Mídia especializada")&gt;1,"Erro: há repetição de empresa de mídia especializada para o item sendo precificado - B09.01a05",
"***")))))</f>
        <v>***</v>
      </c>
      <c r="W1600" s="119" t="str">
        <f t="shared" ref="W1600" si="5708" xml:space="preserve">
IF(COUNTIFS(I1600:I1604,I1600,L1600:L1604,"=Orçamento de empresa")&gt;1,"Erro: há repetição de empresa de orçamento de empresa para o item sendo precificado - B10.01a05",
IF(COUNTIFS(I1600:I1604,I1601,L1600:L1604,"=Orçamento de empresa")&gt;1,"Erro: há repetição de empresa de orçamento de empresa para o item sendo precificado - B10.01a05",
IF(COUNTIFS(I1600:I1604,I1602,L1600:L1604,"=Orçamento de empresa")&gt;1,"Erro: há repetição de empresa de orçamento de empresa para o item sendo precificado - B10.01a05",
IF(COUNTIFS(I1600:I1604,I1603,L1600:L1604,"=Orçamento de empresa")&gt;1,"Erro: há repetição de empresa de orçamento de empresa para o item sendo precificado - B10.01a05",
IF(COUNTIFS(I1600:I1604,I1604,L1600:L1604,"=Orçamento de empresa")&gt;1,"Erro: há repetição de empresa de orçamento de empresa para o item sendo precificado - B10.01a05",
"***")))))</f>
        <v>***</v>
      </c>
      <c r="X1600" s="119" t="str">
        <f t="shared" ref="X1600" si="5709" xml:space="preserve">
IF(AND(I1600="Compras governamentais",K1600&lt;&gt;"",L1600="Orçamento de empresa"),"Erro: a fonte de preços informada é incompatível com compras governamentais - B11.01a05",
IF(AND(I1601="Compras governamentais",K1601&lt;&gt;"",L1601="Orçamento de empresa"),"Erro: a fonte de preços informada é incompatível com compras governamentais - B11.01a05",
IF(AND(I1602="Compras governamentais",K1602&lt;&gt;"",L1602="Orçamento de empresa"),"Erro: a fonte de preços informada é incompatível com compras governamentais - B11.01a05",
IF(AND(I1603="Compras governamentais",K1603&lt;&gt;"",L1603="Orçamento de empresa"),"Erro: a fonte de preços informada é incompatível com compras governamentais - B11.01a05",
IF(AND(I1604="Compras governamentais",K1604&lt;&gt;"",L1604="Orçamento de empresa"),"Erro: a fonte de preços informada é incompatível com compras governamentais - B11.01a05",
"***")))))</f>
        <v>***</v>
      </c>
      <c r="Y1600" s="119" t="str">
        <f t="shared" ref="Y1600" si="5710" xml:space="preserve">
IF(AND(I1600="Compras governamentais",K1600&lt;&gt;"",L1600="Mídia especializada"),"Erro: a fonte de preços informada é incompatível com compras governamentais - B12.01a05",
IF(AND(I1601="Compras governamentais",K1601&lt;&gt;"",L1601="Mídia especializada"),"Erro: a fonte de preços informada é incompatível com compras governamentais - B12.01a05",
IF(AND(I1602="Compras governamentais",K1602&lt;&gt;"",L1602="Mídia especializada"),"Erro: a fonte de preços informada é incompatível com compras governamentais - B12.01a05",
IF(AND(I1603="Compras governamentais",K1603&lt;&gt;"",L1603="Mídia especializada"),"Erro: a fonte de preços informada é incompatível com compras governamentais - B12.01a05",
IF(AND(I1604="Compras governamentais",K1604&lt;&gt;"",L1604="Mídia especializada"),"Erro: a fonte de preços informada é incompatível com compras governamentais - B12.01a05",
"***")))))</f>
        <v>***</v>
      </c>
      <c r="Z1600" s="119" t="str">
        <f t="shared" ref="Z1600" si="5711" xml:space="preserve">
IF(AND(I1601&lt;&gt;"",OR(I1600="")),"Erro: há linhas sendo puladas - B13.01a04",
IF(AND(I1602&lt;&gt;"",OR(I1600="",I1601="")),"Erro: há linhas sendo puladas - B13.01a04",
IF(AND(I1603&lt;&gt;"",OR(I1600="",I1601="",I1602="")),"Erro: há linhas sendo puladas - B13.01a04",
IF(AND(I1604&lt;&gt;"",OR(I1600="",I1601="",I1602="",I1603="")),"Erro: há linhas sendo puladas - B13.01a04",
"***"))))</f>
        <v>***</v>
      </c>
      <c r="AA1600" s="119" t="str">
        <f t="shared" ref="AA1600" si="5712" xml:space="preserve">
IF(AND(K1601&lt;&gt;"",OR(K1600="")),"Erro: há linhas sendo puladas - B14.01a05",
IF(AND(K1602&lt;&gt;"",OR(K1600="",K1601="")),"Erro: há linhas sendo puladas - B14.01a05",
IF(AND(K1603&lt;&gt;"",OR(K1600="",K1601="",K1602="")),"Erro: há linhas sendo puladas - B14.01a05",
IF(AND(K1604&lt;&gt;"",OR(K1600="",K1601="",K1602="",K1603="")),"Erro: há linhas sendo puladas - B14.01a05",
"***"))))</f>
        <v>***</v>
      </c>
      <c r="AB1600" s="119" t="str">
        <f t="shared" ref="AB1600" si="5713" xml:space="preserve">
IF(AND(L1601&lt;&gt;"",OR(L1600="")),"Erro: há linhas sendo puladas - B15.01a05",
IF(AND(L1602&lt;&gt;"",OR(L1600="",L1601="")),"Erro: há linhas sendo puladas - B15.01a05",
IF(AND(L1603&lt;&gt;"",OR(L1600="",L1601="",L1602="")),"Erro: há linhas sendo puladas - B15.01a05",
IF(AND(L1604&lt;&gt;"",OR(L1600="",L1601="",L1602="",L1603="")),"Erro: há linhas sendo puladas - B15.01a05",
"***"))))</f>
        <v>***</v>
      </c>
      <c r="AC1600" s="119" t="str">
        <f t="shared" ref="AC1600" si="5714" xml:space="preserve">
IF(AND(M1601&lt;&gt;"",OR(M1600="")),"Erro: há linhas sendo puladas - B16.01a05",
IF(AND(M1602&lt;&gt;"",OR(M1600="",M1601="")),"Erro: há linhas sendo puladas - B16.01a05",
IF(AND(M1603&lt;&gt;"",OR(M1600="",M1601="",M1602="")),"Erro: há linhas sendo puladas - B16.01a05",
IF(AND(M1604&lt;&gt;"",OR(M1600="",M1601="",M1602="",M1603="")),"Erro: há linhas sendo puladas - B16.01a05",
"***"))))</f>
        <v>***</v>
      </c>
      <c r="AD1600" s="131" t="str">
        <f t="shared" ref="AD1600" si="5715" xml:space="preserve">
IF(T1600&lt;&gt;"Preenchimento correto","",
IF(K1600="","",
IF(M1600="Não válido","",
K1600)))</f>
        <v/>
      </c>
    </row>
    <row r="1601" spans="1:30" ht="15" customHeight="1">
      <c r="A1601" s="226"/>
      <c r="B1601" s="216"/>
      <c r="C1601" s="217"/>
      <c r="D1601" s="218"/>
      <c r="E1601" s="219"/>
      <c r="F1601" s="220"/>
      <c r="G1601" s="221"/>
      <c r="H1601" s="35">
        <v>2</v>
      </c>
      <c r="I1601" s="172"/>
      <c r="J1601" s="36" t="str">
        <f xml:space="preserve">
IF(I1601="","",
VLOOKUP(I1601,'BD EMPRES'!$B$8:$C$507,2,FALSE))</f>
        <v/>
      </c>
      <c r="K1601" s="178"/>
      <c r="L1601" s="179"/>
      <c r="M1601" s="179"/>
      <c r="N1601" s="180"/>
      <c r="O1601" s="223"/>
      <c r="P1601" s="228"/>
      <c r="Q1601" s="230"/>
      <c r="R1601" s="232"/>
      <c r="S1601" s="234"/>
      <c r="T1601" s="236"/>
      <c r="U1601" s="23"/>
      <c r="V1601" s="122"/>
      <c r="W1601" s="118"/>
      <c r="X1601" s="118"/>
      <c r="Y1601" s="118"/>
      <c r="Z1601" s="118"/>
      <c r="AA1601" s="118"/>
      <c r="AB1601" s="118"/>
      <c r="AC1601" s="118"/>
      <c r="AD1601" s="132" t="str">
        <f t="shared" ref="AD1601" si="5716" xml:space="preserve">
IF(T1600&lt;&gt;"Preenchimento correto","",
IF(K1601="","",
IF(M1601="Não válido","",
K1601)))</f>
        <v/>
      </c>
    </row>
    <row r="1602" spans="1:30" ht="15" customHeight="1">
      <c r="A1602" s="226"/>
      <c r="B1602" s="216"/>
      <c r="C1602" s="217"/>
      <c r="D1602" s="218"/>
      <c r="E1602" s="219"/>
      <c r="F1602" s="220"/>
      <c r="G1602" s="221"/>
      <c r="H1602" s="35">
        <v>3</v>
      </c>
      <c r="I1602" s="172"/>
      <c r="J1602" s="36" t="str">
        <f xml:space="preserve">
IF(I1602="","",
VLOOKUP(I1602,'BD EMPRES'!$B$8:$C$507,2,FALSE))</f>
        <v/>
      </c>
      <c r="K1602" s="178"/>
      <c r="L1602" s="179"/>
      <c r="M1602" s="179"/>
      <c r="N1602" s="180"/>
      <c r="O1602" s="223"/>
      <c r="P1602" s="228"/>
      <c r="Q1602" s="230"/>
      <c r="R1602" s="232"/>
      <c r="S1602" s="234"/>
      <c r="T1602" s="236"/>
      <c r="U1602" s="23"/>
      <c r="V1602" s="122"/>
      <c r="W1602" s="118"/>
      <c r="X1602" s="118"/>
      <c r="Y1602" s="118"/>
      <c r="Z1602" s="118"/>
      <c r="AA1602" s="118"/>
      <c r="AB1602" s="118"/>
      <c r="AC1602" s="118"/>
      <c r="AD1602" s="132" t="str">
        <f t="shared" ref="AD1602" si="5717" xml:space="preserve">
IF(T1600&lt;&gt;"Preenchimento correto","",
IF(K1602="","",
IF(M1602="Não válido","",
K1602)))</f>
        <v/>
      </c>
    </row>
    <row r="1603" spans="1:30" ht="15" customHeight="1">
      <c r="A1603" s="226"/>
      <c r="B1603" s="216"/>
      <c r="C1603" s="217"/>
      <c r="D1603" s="218"/>
      <c r="E1603" s="219"/>
      <c r="F1603" s="220"/>
      <c r="G1603" s="221"/>
      <c r="H1603" s="35">
        <v>4</v>
      </c>
      <c r="I1603" s="172"/>
      <c r="J1603" s="36" t="str">
        <f xml:space="preserve">
IF(I1603="","",
VLOOKUP(I1603,'BD EMPRES'!$B$8:$C$507,2,FALSE))</f>
        <v/>
      </c>
      <c r="K1603" s="178"/>
      <c r="L1603" s="179"/>
      <c r="M1603" s="179"/>
      <c r="N1603" s="180"/>
      <c r="O1603" s="223"/>
      <c r="P1603" s="228"/>
      <c r="Q1603" s="230"/>
      <c r="R1603" s="232"/>
      <c r="S1603" s="234"/>
      <c r="T1603" s="236"/>
      <c r="U1603" s="23"/>
      <c r="V1603" s="122"/>
      <c r="W1603" s="118"/>
      <c r="X1603" s="118"/>
      <c r="Y1603" s="118"/>
      <c r="Z1603" s="118"/>
      <c r="AA1603" s="118"/>
      <c r="AB1603" s="118"/>
      <c r="AC1603" s="118"/>
      <c r="AD1603" s="132" t="str">
        <f t="shared" ref="AD1603" si="5718" xml:space="preserve">
IF(T1600&lt;&gt;"Preenchimento correto","",
IF(K1603="","",
IF(M1603="Não válido","",
K1603)))</f>
        <v/>
      </c>
    </row>
    <row r="1604" spans="1:30" ht="15" customHeight="1">
      <c r="A1604" s="227"/>
      <c r="B1604" s="216"/>
      <c r="C1604" s="217"/>
      <c r="D1604" s="218"/>
      <c r="E1604" s="219"/>
      <c r="F1604" s="220"/>
      <c r="G1604" s="221"/>
      <c r="H1604" s="49">
        <v>5</v>
      </c>
      <c r="I1604" s="172"/>
      <c r="J1604" s="50" t="str">
        <f xml:space="preserve">
IF(I1604="","",
VLOOKUP(I1604,'BD EMPRES'!$B$8:$C$507,2,FALSE))</f>
        <v/>
      </c>
      <c r="K1604" s="184"/>
      <c r="L1604" s="185"/>
      <c r="M1604" s="181"/>
      <c r="N1604" s="182"/>
      <c r="O1604" s="224"/>
      <c r="P1604" s="229"/>
      <c r="Q1604" s="231"/>
      <c r="R1604" s="233"/>
      <c r="S1604" s="235"/>
      <c r="T1604" s="236"/>
      <c r="U1604" s="23"/>
      <c r="V1604" s="133"/>
      <c r="W1604" s="134"/>
      <c r="X1604" s="134"/>
      <c r="Y1604" s="134"/>
      <c r="Z1604" s="134"/>
      <c r="AA1604" s="134"/>
      <c r="AB1604" s="134"/>
      <c r="AC1604" s="134"/>
      <c r="AD1604" s="135" t="str">
        <f t="shared" ref="AD1604" si="5719" xml:space="preserve">
IF(T1600&gt;"Preenchimento correto","",
IF(K1604="","",
IF(M1604="Não válido","",
K1604)))</f>
        <v/>
      </c>
    </row>
    <row r="1605" spans="1:30" ht="15" customHeight="1">
      <c r="A1605" s="237"/>
      <c r="B1605" s="216" t="str">
        <f>IF(OR('BD ITEM'!$Q331&lt;&gt;"Preenchimento correto"),"",'BD ITEM'!B331)</f>
        <v/>
      </c>
      <c r="C1605" s="217" t="str">
        <f>IF(OR('BD ITEM'!$Q331&lt;&gt;"Preenchimento correto"),"",'BD ITEM'!C331)</f>
        <v/>
      </c>
      <c r="D1605" s="218" t="str">
        <f>IF(OR('BD ITEM'!$Q331&lt;&gt;"Preenchimento correto"),"",'BD ITEM'!D331)</f>
        <v/>
      </c>
      <c r="E1605" s="219" t="str">
        <f>IF(OR('BD ITEM'!$Q331&lt;&gt;"Preenchimento correto"),"",'BD ITEM'!J331)</f>
        <v/>
      </c>
      <c r="F1605" s="220" t="str">
        <f>IF(OR('BD ITEM'!$Q331&lt;&gt;"Preenchimento correto"),"",'BD ITEM'!K331)</f>
        <v/>
      </c>
      <c r="G1605" s="221" t="str">
        <f>IF(OR('BD ITEM'!$Q331&lt;&gt;"Preenchimento correto"),"",'BD ITEM'!L331)</f>
        <v/>
      </c>
      <c r="H1605" s="39">
        <v>1</v>
      </c>
      <c r="I1605" s="173"/>
      <c r="J1605" s="34" t="str">
        <f xml:space="preserve">
IF(I1605="","",
VLOOKUP(I1605,'BD EMPRES'!$B$8:$C$507,2,FALSE))</f>
        <v/>
      </c>
      <c r="K1605" s="175"/>
      <c r="L1605" s="176"/>
      <c r="M1605" s="176"/>
      <c r="N1605" s="177"/>
      <c r="O1605" s="222"/>
      <c r="P1605" s="228" t="str">
        <f t="shared" ref="P1605" si="5720" xml:space="preserve">
IF(AND(K1605="",K1606="",K1607="",K1608="",K1609=""),"",
COUNTIFS(K1605:K1609,"&lt;&gt;""",M1605:M1609,"=Válido"))</f>
        <v/>
      </c>
      <c r="Q1605" s="230" t="str">
        <f t="shared" ref="Q1605" si="5721" xml:space="preserve">
IF(T1605&lt;&gt;"Preenchimento correto","",
IF(P1605=1,0,
IF(P1605=0,"",
IF(P1605="","",
ROUND(_xlfn.STDEV.S(AD1605:AD1609)/AVERAGE(AD1605:AD1609),4)))))</f>
        <v/>
      </c>
      <c r="R1605" s="232" t="str">
        <f t="shared" ref="R1605" si="5722" xml:space="preserve">
IF(T1605&lt;&gt;"Preenchimento correto","",
IF(P1605="","",
IF(P1605=0,"",
IF(O1605="","",
IF(O1605="Menor valor",MIN(AD1605:AD1609),
IF(AND(O1605="Tend. central",Q1605&lt;=0.25),ROUND(AVERAGE(AD1605:AD1609),2),
IF(AND(O1605="Tend. central",Q1605&gt;0.25),ROUND(MEDIAN(AD1605:AD1609),2))))))))</f>
        <v/>
      </c>
      <c r="S1605" s="234" t="str">
        <f t="shared" ref="S1605" si="5723" xml:space="preserve">
IF(T1605&lt;&gt;"Preenchimento correto","",
IF(O1605="","",
IF(P1605="","",
IF(P1605=0,"",
IF(OR(G1605="",R1605=""),"",
G1605*R1605)))))</f>
        <v/>
      </c>
      <c r="T1605" s="236" t="str">
        <f t="shared" ref="T1605" si="5724" xml:space="preserve">
IF(AND(A1605="",B1605="",I1605="",I1606="",I1607="",I1608="",I1609="",K1605="",K1606="",K1607="",K1608="",K1609="",L1605="",L1606="",L1607="",L1608="",L1609="",M1605="",M1606="",M1607="",M1608="",M1609="",O1605=""),"",
IF(A1605="","Preenchimento incompleto: falta informar o ID SEC - B01.01",
IF(AND(A1605&lt;&gt;"",B1605&lt;&gt;"",I1605="",I1606="",I1607="",I1608="",I1609="",K1605="",K1606="",K1607="",K1608="",K1609="",L1605="",L1606="",L1607="",L1608="",L1609="",M1605="",M1606="",M1607="",M1608="",M1609="",O1605=""),"Preenchimento incompleto: item sem nenhuma informação de empresa e preço e fonte de preço e validade do orçamento e modalidade de cálculo - B02.01",
IF(AND(B1605="",OR(I1605&lt;&gt;"",I1606&lt;&gt;"",I1607&lt;&gt;"",I1608&lt;&gt;"",I1609&lt;&gt;"",K1605&lt;&gt;"",K1606&lt;&gt;"",K1607&lt;&gt;"",K1608&lt;&gt;"",K1609&lt;&gt;"",L1605&lt;&gt;"",L1606&lt;&gt;"",L1607&lt;&gt;"",L1608&lt;&gt;"",L1609&lt;&gt;"",M1605&lt;&gt;"",M1606&lt;&gt;"",M1607&lt;&gt;"",M1608&lt;&gt;"",M1609&lt;&gt;"",O1605&lt;&gt;"")),"Erro: há empresa(s) e/ou preço(s) e/ou fonte(s) de preço e/ou validade(s) do orçamento e/ou modalidade de cálculo informados para item inexistente - B03.01",
IF(AND(I1605&lt;&gt;"",OR(K1605="",L1605="",M1605="",O1605="")),"Preenchimento incompleto: empresa sem preço e(ou) fonte de preço e(ou) validade do orçamento e(ou) modalidade de cálculo associados - B04.01",
IF(AND(I1606&lt;&gt;"",OR(K1606="",L1606="",M1606="",O1605="")),"Preenchimento incompleto: empresa sem preço e(ou) fonte de preço e(ou) validade do orçamento e(ou) modalidade de cálculo associados - B04.02",
IF(AND(I1607&lt;&gt;"",OR(K1607="",L1607="",M1607="",O1605="")),"Preenchimento incompleto: empresa sem preço e(ou) fonte de preço e(ou) validade do orçamento e(ou) modalidade de cálculo associados - B04.03",
IF(AND(I1608&lt;&gt;"",OR(K1608="",L1608="",M1608="",O1605="")),"Preenchimento incompleto: empresa sem preço e(ou) fonte de preço e(ou) validade do orçamento e(ou) modalidade de cálculo associados - B04.04",
IF(AND(I1609&lt;&gt;"",OR(K1609="",L1609="",M1609="",O1605="")),"Preenchimento incompleto: empresa sem preço e(ou) fonte de preço e(ou) validade do orçamento e(ou) modalidade de cálculo associados - B04.05",
IF(AND(K1605&lt;&gt;"",OR(I1605="",L1605="",M1605="",O1605="")),"Preenchimento incompleto: preço sem empresa e(ou) fonte do preço associados e(ou) validade do orçamento e(ou) modalidade de cálculo associados - B05.01",
IF(AND(K1606&lt;&gt;"",OR(I1606="",L1606="",M1606="",O1605="")),"Preenchimento incompleto: preço sem empresa e(ou) fonte do preço associados e(ou) validade do orçamento e(ou) modalidade de cálculo associados - B05.02",
IF(AND(K1607&lt;&gt;"",OR(I1607="",L1607="",M1607="",O1605="")),"Preenchimento incompleto: preço sem empresa e(ou) fonte do preço associados e(ou) validade do orçamento e(ou) modalidade de cálculo associados - B05.03",
IF(AND(K1608&lt;&gt;"",OR(I1608="",L1608="",M1608="",O1605="")),"Preenchimento incompleto: preço sem empresa e(ou) fonte do preço associados e(ou) validade do orçamento e(ou) modalidade de cálculo associados - B05.04",
IF(AND(K1609&lt;&gt;"",OR(I1609="",L1609="",M1609="",O1605="")),"Preenchimento incompleto: preço sem empresa e(ou) fonte do preço associados e(ou) validade do orçamento e(ou) modalidade de cálculo associados - B05.05",
IF(AND(L1605&lt;&gt;"",OR(K1605="",I1605="",M1605="",O1605="")),"Preenchimento incompleto: fonte do preço sem empresa e(ou) preço associados e(ou) validade do orçamento e(ou) modalidade de cálculo associados - B06.01",
IF(AND(L1606&lt;&gt;"",OR(K1606="",I1606="",M1606="",O1605="")),"Preenchimento incompleto: fonte do preço sem empresa e(ou) preço associados e(ou) validade do orçamento e(ou) modalidade de cálculo associados - B06.02",
IF(AND(L1607&lt;&gt;"",OR(K1607="",I1607="",M1607="",O1605="")),"Preenchimento incompleto: fonte do preço sem empresa e(ou) preço associados e(ou) validade do orçamento e(ou) modalidade de cálculo associados - B06.03",
IF(AND(L1608&lt;&gt;"",OR(K1608="",I1608="",M1608="",O1605="")),"Preenchimento incompleto: fonte do preço sem empresa e(ou) preço associados e(ou) validade do orçamento e(ou) modalidade de cálculo associados - B06.04",
IF(AND(L1609&lt;&gt;"",OR(K1609="",I1609="",M1609="",O1605="")),"Preenchimento incompleto: fonte do preço sem empresa e(ou) preço associados e(ou) validade do orçamento e(ou) modalidade de cálculo associados - B06.05",
IF(AND(M1605&lt;&gt;"",OR(K1605="",I1605="",L1605="",O1605="")),"Preenchimento incompleto: validade do orçamento sem empresa e(ou) preço associados e(ou) fonte do preço e(ou) modalidade de cálculo associados - B07.01",
IF(AND(M1606&lt;&gt;"",OR(K1606="",I1606="",L1606="",O1605="")),"Preenchimento incompleto: validade do orçamento sem empresa e(ou) preço associados e(ou) fonte do preço e(ou) modalidade de cálculo associados - B07.02",
IF(AND(M1607&lt;&gt;"",OR(K1607="",I1607="",L1607="",O1605="")),"Preenchimento incompleto: validade do orçamento sem empresa e(ou) preço associados e(ou) fonte do preço e(ou) modalidade de cálculo associados - B07.03",
IF(AND(M1608&lt;&gt;"",OR(K1608="",I1608="",L1608="",O1605="")),"Preenchimento incompleto: validade do orçamento sem empresa e(ou) preço associados e(ou) fonte do preço e(ou) modalidade de cálculo associados - B07.04",
IF(AND(M1609&lt;&gt;"",OR(K1609="",I1609="",L1609="",O1605="")),"Preenchimento incompleto: validade do orçamento sem empresa e(ou) preço associados e(ou) fonte do preço e(ou) modalidade de cálculo associados - B07.05",
IF(O1605="","Preenchimento incompleto: modalidade de cálculo não informada - B08.01",
IF(V1605="Erro: há repetição de empresa de mídia especializada para o item sendo precificado - B09.01a05","Erro: há repetição de empresa de mídia especializada para o item sendo precificado - B09.01a05",
IF(W1605="Erro: há repetição de empresa de orçamento de empresa para o item sendo precificado - B10.01a05","Erro: há repetição de empresa de orçamento de empresa para o item sendo precificado - B10.01a05",
IF(X1605="Erro: a fonte de preços informada é incompatível com compras governamentais - B11.01a05","Erro: a fonte de preços informada é incompatível com compras governamentais - B11.01a05",
IF(Y1605="Erro: a fonte de preços informada é incompatível com compras governamentais - B12.01a05","Erro: a fonte de preços informada é incompatível com compras governamentais - B12.01a05",
IF(Z1605="Erro: há linhas sendo puladas - B13.01a04","Erro: há linhas sendo puladas - B13.01a04",
IF(AA1605="Erro: há linhas sendo puladas - B14.01a05","Erro: há linhas sendo puladas - B14.01a05",
IF(AB1605="Erro: há linhas sendo puladas - B15.01a05","Erro: há linhas sendo puladas - B15.01a05",
IF(AC1605="Erro: há linhas sendo puladas - B16.01a05","Erro: há linhas sendo puladas - B16.01a05",
IF(AND(P1605&lt;&gt;"",P1605=0),"Preenchimento incompleto: número de propostas válidas igual a zero - B17.01",
"Preenchimento correto"))))))))))))))))))))))))))))))))))</f>
        <v/>
      </c>
      <c r="U1605" s="23"/>
      <c r="V1605" s="121" t="str">
        <f t="shared" ref="V1605" si="5725" xml:space="preserve">
IF(COUNTIFS(I1605:I1609,I1605,L1605:L1609,"=Mídia especializada")&gt;1,"Erro: há repetição de empresa de mídia especializada para o item sendo precificado - B09.01a05",
IF(COUNTIFS(I1605:I1609,I1606,L1605:L1609,"=Mídia especializada")&gt;1,"Erro: há repetição de empresa de mídia especializada para o item sendo precificado - B09.01a05",
IF(COUNTIFS(I1605:I1609,I1607,L1605:L1609,"=Mídia especializada")&gt;1,"Erro: há repetição de empresa de mídia especializada para o item sendo precificado - B09.01a05",
IF(COUNTIFS(I1605:I1609,I1608,L1605:L1609,"=Mídia especializada")&gt;1,"Erro: há repetição de empresa de mídia especializada para o item sendo precificado - B09.01a05",
IF(COUNTIFS(I1605:I1609,I1609,L1605:L1609,"=Mídia especializada")&gt;1,"Erro: há repetição de empresa de mídia especializada para o item sendo precificado - B09.01a05",
"***")))))</f>
        <v>***</v>
      </c>
      <c r="W1605" s="119" t="str">
        <f t="shared" ref="W1605" si="5726" xml:space="preserve">
IF(COUNTIFS(I1605:I1609,I1605,L1605:L1609,"=Orçamento de empresa")&gt;1,"Erro: há repetição de empresa de orçamento de empresa para o item sendo precificado - B10.01a05",
IF(COUNTIFS(I1605:I1609,I1606,L1605:L1609,"=Orçamento de empresa")&gt;1,"Erro: há repetição de empresa de orçamento de empresa para o item sendo precificado - B10.01a05",
IF(COUNTIFS(I1605:I1609,I1607,L1605:L1609,"=Orçamento de empresa")&gt;1,"Erro: há repetição de empresa de orçamento de empresa para o item sendo precificado - B10.01a05",
IF(COUNTIFS(I1605:I1609,I1608,L1605:L1609,"=Orçamento de empresa")&gt;1,"Erro: há repetição de empresa de orçamento de empresa para o item sendo precificado - B10.01a05",
IF(COUNTIFS(I1605:I1609,I1609,L1605:L1609,"=Orçamento de empresa")&gt;1,"Erro: há repetição de empresa de orçamento de empresa para o item sendo precificado - B10.01a05",
"***")))))</f>
        <v>***</v>
      </c>
      <c r="X1605" s="119" t="str">
        <f t="shared" ref="X1605" si="5727" xml:space="preserve">
IF(AND(I1605="Compras governamentais",K1605&lt;&gt;"",L1605="Orçamento de empresa"),"Erro: a fonte de preços informada é incompatível com compras governamentais - B11.01a05",
IF(AND(I1606="Compras governamentais",K1606&lt;&gt;"",L1606="Orçamento de empresa"),"Erro: a fonte de preços informada é incompatível com compras governamentais - B11.01a05",
IF(AND(I1607="Compras governamentais",K1607&lt;&gt;"",L1607="Orçamento de empresa"),"Erro: a fonte de preços informada é incompatível com compras governamentais - B11.01a05",
IF(AND(I1608="Compras governamentais",K1608&lt;&gt;"",L1608="Orçamento de empresa"),"Erro: a fonte de preços informada é incompatível com compras governamentais - B11.01a05",
IF(AND(I1609="Compras governamentais",K1609&lt;&gt;"",L1609="Orçamento de empresa"),"Erro: a fonte de preços informada é incompatível com compras governamentais - B11.01a05",
"***")))))</f>
        <v>***</v>
      </c>
      <c r="Y1605" s="119" t="str">
        <f t="shared" ref="Y1605" si="5728" xml:space="preserve">
IF(AND(I1605="Compras governamentais",K1605&lt;&gt;"",L1605="Mídia especializada"),"Erro: a fonte de preços informada é incompatível com compras governamentais - B12.01a05",
IF(AND(I1606="Compras governamentais",K1606&lt;&gt;"",L1606="Mídia especializada"),"Erro: a fonte de preços informada é incompatível com compras governamentais - B12.01a05",
IF(AND(I1607="Compras governamentais",K1607&lt;&gt;"",L1607="Mídia especializada"),"Erro: a fonte de preços informada é incompatível com compras governamentais - B12.01a05",
IF(AND(I1608="Compras governamentais",K1608&lt;&gt;"",L1608="Mídia especializada"),"Erro: a fonte de preços informada é incompatível com compras governamentais - B12.01a05",
IF(AND(I1609="Compras governamentais",K1609&lt;&gt;"",L1609="Mídia especializada"),"Erro: a fonte de preços informada é incompatível com compras governamentais - B12.01a05",
"***")))))</f>
        <v>***</v>
      </c>
      <c r="Z1605" s="119" t="str">
        <f t="shared" ref="Z1605" si="5729" xml:space="preserve">
IF(AND(I1606&lt;&gt;"",OR(I1605="")),"Erro: há linhas sendo puladas - B13.01a04",
IF(AND(I1607&lt;&gt;"",OR(I1605="",I1606="")),"Erro: há linhas sendo puladas - B13.01a04",
IF(AND(I1608&lt;&gt;"",OR(I1605="",I1606="",I1607="")),"Erro: há linhas sendo puladas - B13.01a04",
IF(AND(I1609&lt;&gt;"",OR(I1605="",I1606="",I1607="",I1608="")),"Erro: há linhas sendo puladas - B13.01a04",
"***"))))</f>
        <v>***</v>
      </c>
      <c r="AA1605" s="119" t="str">
        <f t="shared" ref="AA1605" si="5730" xml:space="preserve">
IF(AND(K1606&lt;&gt;"",OR(K1605="")),"Erro: há linhas sendo puladas - B14.01a05",
IF(AND(K1607&lt;&gt;"",OR(K1605="",K1606="")),"Erro: há linhas sendo puladas - B14.01a05",
IF(AND(K1608&lt;&gt;"",OR(K1605="",K1606="",K1607="")),"Erro: há linhas sendo puladas - B14.01a05",
IF(AND(K1609&lt;&gt;"",OR(K1605="",K1606="",K1607="",K1608="")),"Erro: há linhas sendo puladas - B14.01a05",
"***"))))</f>
        <v>***</v>
      </c>
      <c r="AB1605" s="119" t="str">
        <f t="shared" ref="AB1605" si="5731" xml:space="preserve">
IF(AND(L1606&lt;&gt;"",OR(L1605="")),"Erro: há linhas sendo puladas - B15.01a05",
IF(AND(L1607&lt;&gt;"",OR(L1605="",L1606="")),"Erro: há linhas sendo puladas - B15.01a05",
IF(AND(L1608&lt;&gt;"",OR(L1605="",L1606="",L1607="")),"Erro: há linhas sendo puladas - B15.01a05",
IF(AND(L1609&lt;&gt;"",OR(L1605="",L1606="",L1607="",L1608="")),"Erro: há linhas sendo puladas - B15.01a05",
"***"))))</f>
        <v>***</v>
      </c>
      <c r="AC1605" s="119" t="str">
        <f t="shared" ref="AC1605" si="5732" xml:space="preserve">
IF(AND(M1606&lt;&gt;"",OR(M1605="")),"Erro: há linhas sendo puladas - B16.01a05",
IF(AND(M1607&lt;&gt;"",OR(M1605="",M1606="")),"Erro: há linhas sendo puladas - B16.01a05",
IF(AND(M1608&lt;&gt;"",OR(M1605="",M1606="",M1607="")),"Erro: há linhas sendo puladas - B16.01a05",
IF(AND(M1609&lt;&gt;"",OR(M1605="",M1606="",M1607="",M1608="")),"Erro: há linhas sendo puladas - B16.01a05",
"***"))))</f>
        <v>***</v>
      </c>
      <c r="AD1605" s="131" t="str">
        <f t="shared" ref="AD1605" si="5733" xml:space="preserve">
IF(T1605&lt;&gt;"Preenchimento correto","",
IF(K1605="","",
IF(M1605="Não válido","",
K1605)))</f>
        <v/>
      </c>
    </row>
    <row r="1606" spans="1:30" ht="15" customHeight="1">
      <c r="A1606" s="226"/>
      <c r="B1606" s="216"/>
      <c r="C1606" s="217"/>
      <c r="D1606" s="218"/>
      <c r="E1606" s="219"/>
      <c r="F1606" s="220"/>
      <c r="G1606" s="221"/>
      <c r="H1606" s="35">
        <v>2</v>
      </c>
      <c r="I1606" s="172"/>
      <c r="J1606" s="36" t="str">
        <f xml:space="preserve">
IF(I1606="","",
VLOOKUP(I1606,'BD EMPRES'!$B$8:$C$507,2,FALSE))</f>
        <v/>
      </c>
      <c r="K1606" s="178"/>
      <c r="L1606" s="179"/>
      <c r="M1606" s="179"/>
      <c r="N1606" s="180"/>
      <c r="O1606" s="223"/>
      <c r="P1606" s="228"/>
      <c r="Q1606" s="230"/>
      <c r="R1606" s="232"/>
      <c r="S1606" s="234"/>
      <c r="T1606" s="236"/>
      <c r="U1606" s="23"/>
      <c r="V1606" s="122"/>
      <c r="W1606" s="118"/>
      <c r="X1606" s="118"/>
      <c r="Y1606" s="118"/>
      <c r="Z1606" s="118"/>
      <c r="AA1606" s="118"/>
      <c r="AB1606" s="118"/>
      <c r="AC1606" s="118"/>
      <c r="AD1606" s="132" t="str">
        <f t="shared" ref="AD1606" si="5734" xml:space="preserve">
IF(T1605&lt;&gt;"Preenchimento correto","",
IF(K1606="","",
IF(M1606="Não válido","",
K1606)))</f>
        <v/>
      </c>
    </row>
    <row r="1607" spans="1:30" ht="15" customHeight="1">
      <c r="A1607" s="226"/>
      <c r="B1607" s="216"/>
      <c r="C1607" s="217"/>
      <c r="D1607" s="218"/>
      <c r="E1607" s="219"/>
      <c r="F1607" s="220"/>
      <c r="G1607" s="221"/>
      <c r="H1607" s="35">
        <v>3</v>
      </c>
      <c r="I1607" s="172"/>
      <c r="J1607" s="36" t="str">
        <f xml:space="preserve">
IF(I1607="","",
VLOOKUP(I1607,'BD EMPRES'!$B$8:$C$507,2,FALSE))</f>
        <v/>
      </c>
      <c r="K1607" s="178"/>
      <c r="L1607" s="179"/>
      <c r="M1607" s="179"/>
      <c r="N1607" s="180"/>
      <c r="O1607" s="223"/>
      <c r="P1607" s="228"/>
      <c r="Q1607" s="230"/>
      <c r="R1607" s="232"/>
      <c r="S1607" s="234"/>
      <c r="T1607" s="236"/>
      <c r="U1607" s="23"/>
      <c r="V1607" s="122"/>
      <c r="W1607" s="118"/>
      <c r="X1607" s="118"/>
      <c r="Y1607" s="118"/>
      <c r="Z1607" s="118"/>
      <c r="AA1607" s="118"/>
      <c r="AB1607" s="118"/>
      <c r="AC1607" s="118"/>
      <c r="AD1607" s="132" t="str">
        <f t="shared" ref="AD1607" si="5735" xml:space="preserve">
IF(T1605&lt;&gt;"Preenchimento correto","",
IF(K1607="","",
IF(M1607="Não válido","",
K1607)))</f>
        <v/>
      </c>
    </row>
    <row r="1608" spans="1:30" ht="15" customHeight="1">
      <c r="A1608" s="226"/>
      <c r="B1608" s="216"/>
      <c r="C1608" s="217"/>
      <c r="D1608" s="218"/>
      <c r="E1608" s="219"/>
      <c r="F1608" s="220"/>
      <c r="G1608" s="221"/>
      <c r="H1608" s="35">
        <v>4</v>
      </c>
      <c r="I1608" s="172"/>
      <c r="J1608" s="36" t="str">
        <f xml:space="preserve">
IF(I1608="","",
VLOOKUP(I1608,'BD EMPRES'!$B$8:$C$507,2,FALSE))</f>
        <v/>
      </c>
      <c r="K1608" s="178"/>
      <c r="L1608" s="179"/>
      <c r="M1608" s="179"/>
      <c r="N1608" s="180"/>
      <c r="O1608" s="223"/>
      <c r="P1608" s="228"/>
      <c r="Q1608" s="230"/>
      <c r="R1608" s="232"/>
      <c r="S1608" s="234"/>
      <c r="T1608" s="236"/>
      <c r="U1608" s="23"/>
      <c r="V1608" s="122"/>
      <c r="W1608" s="118"/>
      <c r="X1608" s="118"/>
      <c r="Y1608" s="118"/>
      <c r="Z1608" s="118"/>
      <c r="AA1608" s="118"/>
      <c r="AB1608" s="118"/>
      <c r="AC1608" s="118"/>
      <c r="AD1608" s="132" t="str">
        <f t="shared" ref="AD1608" si="5736" xml:space="preserve">
IF(T1605&lt;&gt;"Preenchimento correto","",
IF(K1608="","",
IF(M1608="Não válido","",
K1608)))</f>
        <v/>
      </c>
    </row>
    <row r="1609" spans="1:30" ht="15" customHeight="1">
      <c r="A1609" s="238"/>
      <c r="B1609" s="216"/>
      <c r="C1609" s="217"/>
      <c r="D1609" s="218"/>
      <c r="E1609" s="219"/>
      <c r="F1609" s="220"/>
      <c r="G1609" s="221"/>
      <c r="H1609" s="37">
        <v>5</v>
      </c>
      <c r="I1609" s="174"/>
      <c r="J1609" s="38" t="str">
        <f xml:space="preserve">
IF(I1609="","",
VLOOKUP(I1609,'BD EMPRES'!$B$8:$C$507,2,FALSE))</f>
        <v/>
      </c>
      <c r="K1609" s="183"/>
      <c r="L1609" s="185"/>
      <c r="M1609" s="186"/>
      <c r="N1609" s="187"/>
      <c r="O1609" s="224"/>
      <c r="P1609" s="228"/>
      <c r="Q1609" s="230"/>
      <c r="R1609" s="232"/>
      <c r="S1609" s="234"/>
      <c r="T1609" s="236"/>
      <c r="U1609" s="23"/>
      <c r="V1609" s="133"/>
      <c r="W1609" s="134"/>
      <c r="X1609" s="134"/>
      <c r="Y1609" s="134"/>
      <c r="Z1609" s="134"/>
      <c r="AA1609" s="134"/>
      <c r="AB1609" s="134"/>
      <c r="AC1609" s="134"/>
      <c r="AD1609" s="135" t="str">
        <f t="shared" ref="AD1609" si="5737" xml:space="preserve">
IF(T1605&gt;"Preenchimento correto","",
IF(K1609="","",
IF(M1609="Não válido","",
K1609)))</f>
        <v/>
      </c>
    </row>
    <row r="1610" spans="1:30" ht="15" hidden="1" customHeight="1">
      <c r="B1610" s="216"/>
      <c r="C1610" s="217"/>
      <c r="D1610" s="218"/>
      <c r="E1610" s="219"/>
      <c r="F1610" s="220"/>
      <c r="G1610" s="221"/>
    </row>
    <row r="1611" spans="1:30" ht="15" hidden="1" customHeight="1">
      <c r="B1611" s="216"/>
      <c r="C1611" s="217"/>
      <c r="D1611" s="218"/>
      <c r="E1611" s="219"/>
      <c r="F1611" s="220"/>
      <c r="G1611" s="221"/>
    </row>
    <row r="1612" spans="1:30" ht="15" hidden="1" customHeight="1">
      <c r="B1612" s="216"/>
      <c r="C1612" s="217"/>
      <c r="D1612" s="218"/>
      <c r="E1612" s="219"/>
      <c r="F1612" s="220"/>
      <c r="G1612" s="221"/>
    </row>
    <row r="1613" spans="1:30" ht="15" hidden="1" customHeight="1">
      <c r="B1613" s="216"/>
      <c r="C1613" s="217"/>
      <c r="D1613" s="218"/>
      <c r="E1613" s="219"/>
      <c r="F1613" s="220"/>
      <c r="G1613" s="221"/>
    </row>
    <row r="1614" spans="1:30" ht="15" hidden="1" customHeight="1">
      <c r="B1614" s="216"/>
      <c r="C1614" s="217"/>
      <c r="D1614" s="218"/>
      <c r="E1614" s="219"/>
      <c r="F1614" s="220"/>
      <c r="G1614" s="221"/>
    </row>
    <row r="1615" spans="1:30" ht="15" hidden="1" customHeight="1">
      <c r="B1615" s="216"/>
      <c r="C1615" s="217"/>
      <c r="D1615" s="218"/>
      <c r="E1615" s="219"/>
      <c r="F1615" s="220"/>
      <c r="G1615" s="221"/>
    </row>
    <row r="1616" spans="1:30" ht="15" hidden="1" customHeight="1">
      <c r="B1616" s="216"/>
      <c r="C1616" s="217"/>
      <c r="D1616" s="218"/>
      <c r="E1616" s="219"/>
      <c r="F1616" s="220"/>
      <c r="G1616" s="221"/>
    </row>
    <row r="1617" spans="2:7" ht="15" hidden="1" customHeight="1">
      <c r="B1617" s="216"/>
      <c r="C1617" s="217"/>
      <c r="D1617" s="218"/>
      <c r="E1617" s="219"/>
      <c r="F1617" s="220"/>
      <c r="G1617" s="221"/>
    </row>
    <row r="1618" spans="2:7" ht="15" hidden="1" customHeight="1">
      <c r="B1618" s="216"/>
      <c r="C1618" s="217"/>
      <c r="D1618" s="218"/>
      <c r="E1618" s="219"/>
      <c r="F1618" s="220"/>
      <c r="G1618" s="221"/>
    </row>
    <row r="1619" spans="2:7" ht="15" hidden="1" customHeight="1">
      <c r="B1619" s="216"/>
      <c r="C1619" s="217"/>
      <c r="D1619" s="218"/>
      <c r="E1619" s="219"/>
      <c r="F1619" s="220"/>
      <c r="G1619" s="221"/>
    </row>
    <row r="1620" spans="2:7" ht="15" hidden="1" customHeight="1">
      <c r="B1620" s="216"/>
      <c r="C1620" s="217"/>
      <c r="D1620" s="218"/>
      <c r="E1620" s="219"/>
      <c r="F1620" s="220"/>
      <c r="G1620" s="221"/>
    </row>
    <row r="1621" spans="2:7" ht="15" hidden="1" customHeight="1">
      <c r="B1621" s="216"/>
      <c r="C1621" s="217"/>
      <c r="D1621" s="218"/>
      <c r="E1621" s="219"/>
      <c r="F1621" s="220"/>
      <c r="G1621" s="221"/>
    </row>
    <row r="1622" spans="2:7" ht="15" hidden="1" customHeight="1"/>
    <row r="1623" spans="2:7" ht="15" hidden="1" customHeight="1"/>
    <row r="1624" spans="2:7" ht="15" hidden="1" customHeight="1"/>
    <row r="1625" spans="2:7" ht="15" hidden="1" customHeight="1"/>
  </sheetData>
  <sheetProtection algorithmName="SHA-512" hashValue="oeAzxCQd7xG0iM0cVKFbA+6WF3m0+6do+zA6ShllIQc1PxcIOtYVYfjx4DJvcZS5PTsjzhMUI5JCzV6gavMWUA==" saltValue="AFXe/AGKWyk34YMTDg7GfQ==" spinCount="100000" sheet="1" objects="1" scenarios="1" formatRows="0" autoFilter="0"/>
  <protectedRanges>
    <protectedRange algorithmName="SHA-512" hashValue="FOzXtHoYOMYAa+Ed0n2angm5RwPMLqUwncX8/bghaDaN3iq4qFN1J3wi2D6hSOflbwWz+FtrqzQMEH1zfGmxXQ==" saltValue="upCeTtYGG9r0kR6Wmug4oA==" spinCount="100000" sqref="I10:I1609" name="Edição SELAB coluna I"/>
    <protectedRange algorithmName="SHA-512" hashValue="nP4oVESa8kE73MuBmUppzoepfkkVHdddncJBKVckyjrQPOU+yYPAmAAZsAfcLshGYyqtDoox1eBZl8b9VagZjQ==" saltValue="7bgDQvaI4cMJ82pDLspwzw==" spinCount="100000" sqref="I10:I1609" name="Edição PRECIF coluna I"/>
    <protectedRange algorithmName="SHA-512" hashValue="Cbktno4UNfchi1m/0jkkkiOv/6Hmx7rAkPj0Bpmdolee2Q3m58L7sezVcSMngZhmSQ+n+uR9fwFdW9ESzJEmqQ==" saltValue="Qqj5+8ERjeIDdBXTF6n6xA==" spinCount="100000" sqref="K10:N1609" name="Edição SELAB K10 a N1609"/>
    <protectedRange algorithmName="SHA-512" hashValue="OfIlniFCNmkpTvIB+C14KRfV+YnvJoFypnOqUmLfPXZVZxxmBvxS0CrJmGPyzpVrIbataAk6SG+ktbkLM456GQ==" saltValue="klq5xu045vdu3aO9aear3g==" spinCount="100000" sqref="K10:N1609" name="Edição PRECIF K10 a N1609"/>
    <protectedRange algorithmName="SHA-512" hashValue="PFSBvzagGsSaFqJcvGmOytfbi8dk2386YEpIB4+ukvSnWcyg4U2PyOsUNetDj37dHGDb9AZDASRHeF/mN/W5UA==" saltValue="ucx0nXFoZlCOVBTSJ01lzQ==" spinCount="100000" sqref="C6:D6" name="Edição PRECIF C6"/>
    <protectedRange algorithmName="SHA-512" hashValue="7279gBHYuuk8lM3+N+DdUoWCHapHhuUN8NylUisPBoX9jpBzWqxSE7LCRK5T3+BhBGWrB37E6MJKLdZ7kgdSxA==" saltValue="N5VvB9UJUs0EB3stpK+bNw==" spinCount="100000" sqref="C6" name="Edição SELAB C6"/>
    <protectedRange algorithmName="SHA-512" hashValue="+enfsyBfa+S+6vFb97AC4HY2eaBTRxxAfVx9PAmNpWL+pJ0vYynl+5qT/Vx3inHwuXg/IUJqsyBEwzeEodn96g==" saltValue="RgnRWiLuJsGShs7I/7un+Q==" spinCount="100000" sqref="A10:A1609" name="Edição SELAB A10 a A1259"/>
    <protectedRange algorithmName="SHA-512" hashValue="+VQhZTdDFYwHVjM2QgPNmMIwZcGJ62yWBqILdhEpIkoS40HqGR0xBsZHT8SJAVwdc3m6G30laP6ouwXU8jsZkw==" saltValue="fzzax6OtirSzH9Z0FK3ipQ==" spinCount="100000" sqref="A10:A1609" name="Edição PRECIF A10 a A1259"/>
    <protectedRange algorithmName="SHA-512" hashValue="uQWhHxAkXGWQcJFswy7DhRRF27mRZxSyYtc9K6WEfP4b98aOtqSi226snBzRXnNqhd2Qcanp3yCpVeGoqVwG9Q==" saltValue="lGrjEWmw8WgNsu2EdVFfyA==" spinCount="100000" sqref="O10:O1609" name="Edição PRECIF O10 a O1609"/>
    <protectedRange algorithmName="SHA-512" hashValue="r6YcUOR1t9AMSYw0X9wxPsxzlu0PvZsNQPprPmbx1JIFLQoNbZOSU7LipesAJCBdMZy+4Mmb/9Lq4SPKH3/cyg==" saltValue="OPYTaagS+Tl6X1TnkJYCog==" spinCount="100000" sqref="O10:O1609" name="Edição SELAB coluna O"/>
  </protectedRanges>
  <autoFilter ref="A9:AE1609" xr:uid="{6B89EF79-ADD8-4D6E-82D1-5ACF953448ED}"/>
  <mergeCells count="4193">
    <mergeCell ref="T1350:T1354"/>
    <mergeCell ref="T1355:T1359"/>
    <mergeCell ref="T1360:T1364"/>
    <mergeCell ref="T1365:T1369"/>
    <mergeCell ref="T1370:T1374"/>
    <mergeCell ref="T1375:T1379"/>
    <mergeCell ref="T1380:T1384"/>
    <mergeCell ref="T1385:T1389"/>
    <mergeCell ref="T1390:T1394"/>
    <mergeCell ref="T1395:T1399"/>
    <mergeCell ref="T1400:T1404"/>
    <mergeCell ref="T1405:T1409"/>
    <mergeCell ref="T1410:T1414"/>
    <mergeCell ref="T1415:T1419"/>
    <mergeCell ref="T1420:T1424"/>
    <mergeCell ref="G2:K2"/>
    <mergeCell ref="T1265:T1269"/>
    <mergeCell ref="T1270:T1274"/>
    <mergeCell ref="T1275:T1279"/>
    <mergeCell ref="T1280:T1284"/>
    <mergeCell ref="T1285:T1289"/>
    <mergeCell ref="T1290:T1294"/>
    <mergeCell ref="T1295:T1299"/>
    <mergeCell ref="T1300:T1304"/>
    <mergeCell ref="T1305:T1309"/>
    <mergeCell ref="T1310:T1314"/>
    <mergeCell ref="T1315:T1319"/>
    <mergeCell ref="T1320:T1324"/>
    <mergeCell ref="T1325:T1329"/>
    <mergeCell ref="T1330:T1334"/>
    <mergeCell ref="T1335:T1339"/>
    <mergeCell ref="T1340:T1344"/>
    <mergeCell ref="T1345:T1349"/>
    <mergeCell ref="S1240:S1244"/>
    <mergeCell ref="T1240:T1244"/>
    <mergeCell ref="A1245:A1249"/>
    <mergeCell ref="B1245:B1249"/>
    <mergeCell ref="C1245:C1249"/>
    <mergeCell ref="D1245:D1249"/>
    <mergeCell ref="E1245:E1249"/>
    <mergeCell ref="F1245:F1249"/>
    <mergeCell ref="G1245:G1249"/>
    <mergeCell ref="P1245:P1249"/>
    <mergeCell ref="Q1245:Q1249"/>
    <mergeCell ref="R1245:R1249"/>
    <mergeCell ref="S1245:S1249"/>
    <mergeCell ref="T1245:T1249"/>
    <mergeCell ref="F1240:F1244"/>
    <mergeCell ref="G1240:G1244"/>
    <mergeCell ref="T1260:T1264"/>
    <mergeCell ref="A1255:A1259"/>
    <mergeCell ref="B1255:B1259"/>
    <mergeCell ref="C1255:C1259"/>
    <mergeCell ref="D1255:D1259"/>
    <mergeCell ref="E1255:E1259"/>
    <mergeCell ref="F1255:F1259"/>
    <mergeCell ref="G1255:G1259"/>
    <mergeCell ref="P1255:P1259"/>
    <mergeCell ref="Q1255:Q1259"/>
    <mergeCell ref="R1255:R1259"/>
    <mergeCell ref="S1255:S1259"/>
    <mergeCell ref="T1255:T1259"/>
    <mergeCell ref="F1250:F1254"/>
    <mergeCell ref="G1250:G1254"/>
    <mergeCell ref="S1230:S1234"/>
    <mergeCell ref="T1230:T1234"/>
    <mergeCell ref="A1235:A1239"/>
    <mergeCell ref="B1235:B1239"/>
    <mergeCell ref="C1235:C1239"/>
    <mergeCell ref="D1235:D1239"/>
    <mergeCell ref="E1235:E1239"/>
    <mergeCell ref="F1235:F1239"/>
    <mergeCell ref="G1235:G1239"/>
    <mergeCell ref="P1235:P1239"/>
    <mergeCell ref="Q1235:Q1239"/>
    <mergeCell ref="R1235:R1239"/>
    <mergeCell ref="S1235:S1239"/>
    <mergeCell ref="T1235:T1239"/>
    <mergeCell ref="F1230:F1234"/>
    <mergeCell ref="G1230:G1234"/>
    <mergeCell ref="P1230:P1234"/>
    <mergeCell ref="Q1230:Q1234"/>
    <mergeCell ref="R1230:R1234"/>
    <mergeCell ref="A1230:A1234"/>
    <mergeCell ref="B1230:B1234"/>
    <mergeCell ref="C1230:C1234"/>
    <mergeCell ref="D1230:D1234"/>
    <mergeCell ref="E1230:E1234"/>
    <mergeCell ref="P1250:P1254"/>
    <mergeCell ref="Q1250:Q1254"/>
    <mergeCell ref="R1250:R1254"/>
    <mergeCell ref="A1250:A1254"/>
    <mergeCell ref="B1250:B1254"/>
    <mergeCell ref="C1250:C1254"/>
    <mergeCell ref="D1250:D1254"/>
    <mergeCell ref="E1250:E1254"/>
    <mergeCell ref="S1250:S1254"/>
    <mergeCell ref="T1250:T1254"/>
    <mergeCell ref="S1220:S1224"/>
    <mergeCell ref="T1220:T1224"/>
    <mergeCell ref="A1225:A1229"/>
    <mergeCell ref="B1225:B1229"/>
    <mergeCell ref="C1225:C1229"/>
    <mergeCell ref="D1225:D1229"/>
    <mergeCell ref="E1225:E1229"/>
    <mergeCell ref="F1225:F1229"/>
    <mergeCell ref="G1225:G1229"/>
    <mergeCell ref="P1225:P1229"/>
    <mergeCell ref="Q1225:Q1229"/>
    <mergeCell ref="R1225:R1229"/>
    <mergeCell ref="S1225:S1229"/>
    <mergeCell ref="T1225:T1229"/>
    <mergeCell ref="F1220:F1224"/>
    <mergeCell ref="G1220:G1224"/>
    <mergeCell ref="P1220:P1224"/>
    <mergeCell ref="Q1220:Q1224"/>
    <mergeCell ref="R1220:R1224"/>
    <mergeCell ref="A1220:A1224"/>
    <mergeCell ref="B1220:B1224"/>
    <mergeCell ref="C1220:C1224"/>
    <mergeCell ref="D1220:D1224"/>
    <mergeCell ref="E1220:E1224"/>
    <mergeCell ref="P1240:P1244"/>
    <mergeCell ref="Q1240:Q1244"/>
    <mergeCell ref="R1240:R1244"/>
    <mergeCell ref="A1240:A1244"/>
    <mergeCell ref="B1240:B1244"/>
    <mergeCell ref="C1240:C1244"/>
    <mergeCell ref="D1240:D1244"/>
    <mergeCell ref="E1240:E1244"/>
    <mergeCell ref="S1210:S1214"/>
    <mergeCell ref="T1210:T1214"/>
    <mergeCell ref="A1215:A1219"/>
    <mergeCell ref="B1215:B1219"/>
    <mergeCell ref="C1215:C1219"/>
    <mergeCell ref="D1215:D1219"/>
    <mergeCell ref="E1215:E1219"/>
    <mergeCell ref="F1215:F1219"/>
    <mergeCell ref="G1215:G1219"/>
    <mergeCell ref="P1215:P1219"/>
    <mergeCell ref="Q1215:Q1219"/>
    <mergeCell ref="R1215:R1219"/>
    <mergeCell ref="S1215:S1219"/>
    <mergeCell ref="T1215:T1219"/>
    <mergeCell ref="F1210:F1214"/>
    <mergeCell ref="G1210:G1214"/>
    <mergeCell ref="P1210:P1214"/>
    <mergeCell ref="Q1210:Q1214"/>
    <mergeCell ref="R1210:R1214"/>
    <mergeCell ref="A1210:A1214"/>
    <mergeCell ref="B1210:B1214"/>
    <mergeCell ref="C1210:C1214"/>
    <mergeCell ref="O1200:O1204"/>
    <mergeCell ref="D1210:D1214"/>
    <mergeCell ref="E1210:E1214"/>
    <mergeCell ref="S1200:S1204"/>
    <mergeCell ref="T1200:T1204"/>
    <mergeCell ref="A1205:A1209"/>
    <mergeCell ref="B1205:B1209"/>
    <mergeCell ref="C1205:C1209"/>
    <mergeCell ref="D1205:D1209"/>
    <mergeCell ref="E1205:E1209"/>
    <mergeCell ref="F1205:F1209"/>
    <mergeCell ref="G1205:G1209"/>
    <mergeCell ref="P1205:P1209"/>
    <mergeCell ref="Q1205:Q1209"/>
    <mergeCell ref="R1205:R1209"/>
    <mergeCell ref="S1205:S1209"/>
    <mergeCell ref="T1205:T1209"/>
    <mergeCell ref="F1200:F1204"/>
    <mergeCell ref="G1200:G1204"/>
    <mergeCell ref="P1200:P1204"/>
    <mergeCell ref="Q1200:Q1204"/>
    <mergeCell ref="R1200:R1204"/>
    <mergeCell ref="A1200:A1204"/>
    <mergeCell ref="B1200:B1204"/>
    <mergeCell ref="C1200:C1204"/>
    <mergeCell ref="D1200:D1204"/>
    <mergeCell ref="E1200:E1204"/>
    <mergeCell ref="O1205:O1209"/>
    <mergeCell ref="O1210:O1214"/>
    <mergeCell ref="O1190:O1194"/>
    <mergeCell ref="S1190:S1194"/>
    <mergeCell ref="T1190:T1194"/>
    <mergeCell ref="A1195:A1199"/>
    <mergeCell ref="B1195:B1199"/>
    <mergeCell ref="C1195:C1199"/>
    <mergeCell ref="D1195:D1199"/>
    <mergeCell ref="E1195:E1199"/>
    <mergeCell ref="F1195:F1199"/>
    <mergeCell ref="G1195:G1199"/>
    <mergeCell ref="P1195:P1199"/>
    <mergeCell ref="Q1195:Q1199"/>
    <mergeCell ref="R1195:R1199"/>
    <mergeCell ref="S1195:S1199"/>
    <mergeCell ref="T1195:T1199"/>
    <mergeCell ref="F1190:F1194"/>
    <mergeCell ref="G1190:G1194"/>
    <mergeCell ref="P1190:P1194"/>
    <mergeCell ref="Q1190:Q1194"/>
    <mergeCell ref="R1190:R1194"/>
    <mergeCell ref="A1190:A1194"/>
    <mergeCell ref="B1190:B1194"/>
    <mergeCell ref="C1190:C1194"/>
    <mergeCell ref="D1190:D1194"/>
    <mergeCell ref="E1190:E1194"/>
    <mergeCell ref="O1195:O1199"/>
    <mergeCell ref="O1180:O1184"/>
    <mergeCell ref="S1180:S1184"/>
    <mergeCell ref="T1180:T1184"/>
    <mergeCell ref="A1185:A1189"/>
    <mergeCell ref="B1185:B1189"/>
    <mergeCell ref="C1185:C1189"/>
    <mergeCell ref="D1185:D1189"/>
    <mergeCell ref="E1185:E1189"/>
    <mergeCell ref="F1185:F1189"/>
    <mergeCell ref="G1185:G1189"/>
    <mergeCell ref="P1185:P1189"/>
    <mergeCell ref="Q1185:Q1189"/>
    <mergeCell ref="R1185:R1189"/>
    <mergeCell ref="S1185:S1189"/>
    <mergeCell ref="T1185:T1189"/>
    <mergeCell ref="F1180:F1184"/>
    <mergeCell ref="G1180:G1184"/>
    <mergeCell ref="P1180:P1184"/>
    <mergeCell ref="Q1180:Q1184"/>
    <mergeCell ref="R1180:R1184"/>
    <mergeCell ref="A1180:A1184"/>
    <mergeCell ref="B1180:B1184"/>
    <mergeCell ref="C1180:C1184"/>
    <mergeCell ref="D1180:D1184"/>
    <mergeCell ref="E1180:E1184"/>
    <mergeCell ref="O1185:O1189"/>
    <mergeCell ref="O1170:O1174"/>
    <mergeCell ref="S1170:S1174"/>
    <mergeCell ref="T1170:T1174"/>
    <mergeCell ref="A1175:A1179"/>
    <mergeCell ref="B1175:B1179"/>
    <mergeCell ref="C1175:C1179"/>
    <mergeCell ref="D1175:D1179"/>
    <mergeCell ref="E1175:E1179"/>
    <mergeCell ref="F1175:F1179"/>
    <mergeCell ref="G1175:G1179"/>
    <mergeCell ref="P1175:P1179"/>
    <mergeCell ref="Q1175:Q1179"/>
    <mergeCell ref="R1175:R1179"/>
    <mergeCell ref="S1175:S1179"/>
    <mergeCell ref="T1175:T1179"/>
    <mergeCell ref="F1170:F1174"/>
    <mergeCell ref="G1170:G1174"/>
    <mergeCell ref="P1170:P1174"/>
    <mergeCell ref="Q1170:Q1174"/>
    <mergeCell ref="R1170:R1174"/>
    <mergeCell ref="A1170:A1174"/>
    <mergeCell ref="B1170:B1174"/>
    <mergeCell ref="C1170:C1174"/>
    <mergeCell ref="D1170:D1174"/>
    <mergeCell ref="E1170:E1174"/>
    <mergeCell ref="O1175:O1179"/>
    <mergeCell ref="O1160:O1164"/>
    <mergeCell ref="S1160:S1164"/>
    <mergeCell ref="T1160:T1164"/>
    <mergeCell ref="A1165:A1169"/>
    <mergeCell ref="B1165:B1169"/>
    <mergeCell ref="C1165:C1169"/>
    <mergeCell ref="D1165:D1169"/>
    <mergeCell ref="E1165:E1169"/>
    <mergeCell ref="F1165:F1169"/>
    <mergeCell ref="G1165:G1169"/>
    <mergeCell ref="P1165:P1169"/>
    <mergeCell ref="Q1165:Q1169"/>
    <mergeCell ref="R1165:R1169"/>
    <mergeCell ref="S1165:S1169"/>
    <mergeCell ref="T1165:T1169"/>
    <mergeCell ref="F1160:F1164"/>
    <mergeCell ref="G1160:G1164"/>
    <mergeCell ref="P1160:P1164"/>
    <mergeCell ref="Q1160:Q1164"/>
    <mergeCell ref="R1160:R1164"/>
    <mergeCell ref="A1160:A1164"/>
    <mergeCell ref="B1160:B1164"/>
    <mergeCell ref="C1160:C1164"/>
    <mergeCell ref="D1160:D1164"/>
    <mergeCell ref="E1160:E1164"/>
    <mergeCell ref="O1165:O1169"/>
    <mergeCell ref="O1150:O1154"/>
    <mergeCell ref="S1150:S1154"/>
    <mergeCell ref="T1150:T1154"/>
    <mergeCell ref="A1155:A1159"/>
    <mergeCell ref="B1155:B1159"/>
    <mergeCell ref="C1155:C1159"/>
    <mergeCell ref="D1155:D1159"/>
    <mergeCell ref="E1155:E1159"/>
    <mergeCell ref="F1155:F1159"/>
    <mergeCell ref="G1155:G1159"/>
    <mergeCell ref="P1155:P1159"/>
    <mergeCell ref="Q1155:Q1159"/>
    <mergeCell ref="R1155:R1159"/>
    <mergeCell ref="S1155:S1159"/>
    <mergeCell ref="T1155:T1159"/>
    <mergeCell ref="F1150:F1154"/>
    <mergeCell ref="G1150:G1154"/>
    <mergeCell ref="P1150:P1154"/>
    <mergeCell ref="Q1150:Q1154"/>
    <mergeCell ref="R1150:R1154"/>
    <mergeCell ref="A1150:A1154"/>
    <mergeCell ref="B1150:B1154"/>
    <mergeCell ref="C1150:C1154"/>
    <mergeCell ref="D1150:D1154"/>
    <mergeCell ref="E1150:E1154"/>
    <mergeCell ref="O1155:O1159"/>
    <mergeCell ref="O1140:O1144"/>
    <mergeCell ref="S1140:S1144"/>
    <mergeCell ref="T1140:T1144"/>
    <mergeCell ref="A1145:A1149"/>
    <mergeCell ref="B1145:B1149"/>
    <mergeCell ref="C1145:C1149"/>
    <mergeCell ref="D1145:D1149"/>
    <mergeCell ref="E1145:E1149"/>
    <mergeCell ref="F1145:F1149"/>
    <mergeCell ref="G1145:G1149"/>
    <mergeCell ref="P1145:P1149"/>
    <mergeCell ref="Q1145:Q1149"/>
    <mergeCell ref="R1145:R1149"/>
    <mergeCell ref="S1145:S1149"/>
    <mergeCell ref="T1145:T1149"/>
    <mergeCell ref="F1140:F1144"/>
    <mergeCell ref="G1140:G1144"/>
    <mergeCell ref="P1140:P1144"/>
    <mergeCell ref="Q1140:Q1144"/>
    <mergeCell ref="R1140:R1144"/>
    <mergeCell ref="A1140:A1144"/>
    <mergeCell ref="B1140:B1144"/>
    <mergeCell ref="C1140:C1144"/>
    <mergeCell ref="D1140:D1144"/>
    <mergeCell ref="E1140:E1144"/>
    <mergeCell ref="O1145:O1149"/>
    <mergeCell ref="O1130:O1134"/>
    <mergeCell ref="S1130:S1134"/>
    <mergeCell ref="T1130:T1134"/>
    <mergeCell ref="A1135:A1139"/>
    <mergeCell ref="B1135:B1139"/>
    <mergeCell ref="C1135:C1139"/>
    <mergeCell ref="D1135:D1139"/>
    <mergeCell ref="E1135:E1139"/>
    <mergeCell ref="F1135:F1139"/>
    <mergeCell ref="G1135:G1139"/>
    <mergeCell ref="P1135:P1139"/>
    <mergeCell ref="Q1135:Q1139"/>
    <mergeCell ref="R1135:R1139"/>
    <mergeCell ref="S1135:S1139"/>
    <mergeCell ref="T1135:T1139"/>
    <mergeCell ref="F1130:F1134"/>
    <mergeCell ref="G1130:G1134"/>
    <mergeCell ref="P1130:P1134"/>
    <mergeCell ref="Q1130:Q1134"/>
    <mergeCell ref="R1130:R1134"/>
    <mergeCell ref="A1130:A1134"/>
    <mergeCell ref="B1130:B1134"/>
    <mergeCell ref="C1130:C1134"/>
    <mergeCell ref="D1130:D1134"/>
    <mergeCell ref="E1130:E1134"/>
    <mergeCell ref="O1135:O1139"/>
    <mergeCell ref="O1120:O1124"/>
    <mergeCell ref="S1120:S1124"/>
    <mergeCell ref="T1120:T1124"/>
    <mergeCell ref="A1125:A1129"/>
    <mergeCell ref="B1125:B1129"/>
    <mergeCell ref="C1125:C1129"/>
    <mergeCell ref="D1125:D1129"/>
    <mergeCell ref="E1125:E1129"/>
    <mergeCell ref="F1125:F1129"/>
    <mergeCell ref="G1125:G1129"/>
    <mergeCell ref="P1125:P1129"/>
    <mergeCell ref="Q1125:Q1129"/>
    <mergeCell ref="R1125:R1129"/>
    <mergeCell ref="S1125:S1129"/>
    <mergeCell ref="T1125:T1129"/>
    <mergeCell ref="F1120:F1124"/>
    <mergeCell ref="G1120:G1124"/>
    <mergeCell ref="P1120:P1124"/>
    <mergeCell ref="Q1120:Q1124"/>
    <mergeCell ref="R1120:R1124"/>
    <mergeCell ref="A1120:A1124"/>
    <mergeCell ref="B1120:B1124"/>
    <mergeCell ref="C1120:C1124"/>
    <mergeCell ref="D1120:D1124"/>
    <mergeCell ref="E1120:E1124"/>
    <mergeCell ref="O1125:O1129"/>
    <mergeCell ref="O1110:O1114"/>
    <mergeCell ref="S1110:S1114"/>
    <mergeCell ref="T1110:T1114"/>
    <mergeCell ref="A1115:A1119"/>
    <mergeCell ref="B1115:B1119"/>
    <mergeCell ref="C1115:C1119"/>
    <mergeCell ref="D1115:D1119"/>
    <mergeCell ref="E1115:E1119"/>
    <mergeCell ref="F1115:F1119"/>
    <mergeCell ref="G1115:G1119"/>
    <mergeCell ref="P1115:P1119"/>
    <mergeCell ref="Q1115:Q1119"/>
    <mergeCell ref="R1115:R1119"/>
    <mergeCell ref="S1115:S1119"/>
    <mergeCell ref="T1115:T1119"/>
    <mergeCell ref="F1110:F1114"/>
    <mergeCell ref="G1110:G1114"/>
    <mergeCell ref="P1110:P1114"/>
    <mergeCell ref="Q1110:Q1114"/>
    <mergeCell ref="R1110:R1114"/>
    <mergeCell ref="A1110:A1114"/>
    <mergeCell ref="B1110:B1114"/>
    <mergeCell ref="C1110:C1114"/>
    <mergeCell ref="D1110:D1114"/>
    <mergeCell ref="E1110:E1114"/>
    <mergeCell ref="O1115:O1119"/>
    <mergeCell ref="O1100:O1104"/>
    <mergeCell ref="S1100:S1104"/>
    <mergeCell ref="T1100:T1104"/>
    <mergeCell ref="A1105:A1109"/>
    <mergeCell ref="B1105:B1109"/>
    <mergeCell ref="C1105:C1109"/>
    <mergeCell ref="D1105:D1109"/>
    <mergeCell ref="E1105:E1109"/>
    <mergeCell ref="F1105:F1109"/>
    <mergeCell ref="G1105:G1109"/>
    <mergeCell ref="P1105:P1109"/>
    <mergeCell ref="Q1105:Q1109"/>
    <mergeCell ref="R1105:R1109"/>
    <mergeCell ref="S1105:S1109"/>
    <mergeCell ref="T1105:T1109"/>
    <mergeCell ref="F1100:F1104"/>
    <mergeCell ref="G1100:G1104"/>
    <mergeCell ref="P1100:P1104"/>
    <mergeCell ref="Q1100:Q1104"/>
    <mergeCell ref="R1100:R1104"/>
    <mergeCell ref="A1100:A1104"/>
    <mergeCell ref="B1100:B1104"/>
    <mergeCell ref="C1100:C1104"/>
    <mergeCell ref="D1100:D1104"/>
    <mergeCell ref="E1100:E1104"/>
    <mergeCell ref="O1105:O1109"/>
    <mergeCell ref="O1090:O1094"/>
    <mergeCell ref="S1090:S1094"/>
    <mergeCell ref="T1090:T1094"/>
    <mergeCell ref="A1095:A1099"/>
    <mergeCell ref="B1095:B1099"/>
    <mergeCell ref="C1095:C1099"/>
    <mergeCell ref="D1095:D1099"/>
    <mergeCell ref="E1095:E1099"/>
    <mergeCell ref="F1095:F1099"/>
    <mergeCell ref="G1095:G1099"/>
    <mergeCell ref="P1095:P1099"/>
    <mergeCell ref="Q1095:Q1099"/>
    <mergeCell ref="R1095:R1099"/>
    <mergeCell ref="S1095:S1099"/>
    <mergeCell ref="T1095:T1099"/>
    <mergeCell ref="F1090:F1094"/>
    <mergeCell ref="G1090:G1094"/>
    <mergeCell ref="P1090:P1094"/>
    <mergeCell ref="Q1090:Q1094"/>
    <mergeCell ref="R1090:R1094"/>
    <mergeCell ref="A1090:A1094"/>
    <mergeCell ref="B1090:B1094"/>
    <mergeCell ref="C1090:C1094"/>
    <mergeCell ref="D1090:D1094"/>
    <mergeCell ref="E1090:E1094"/>
    <mergeCell ref="O1095:O1099"/>
    <mergeCell ref="O1080:O1084"/>
    <mergeCell ref="S1080:S1084"/>
    <mergeCell ref="T1080:T1084"/>
    <mergeCell ref="A1085:A1089"/>
    <mergeCell ref="B1085:B1089"/>
    <mergeCell ref="C1085:C1089"/>
    <mergeCell ref="D1085:D1089"/>
    <mergeCell ref="E1085:E1089"/>
    <mergeCell ref="F1085:F1089"/>
    <mergeCell ref="G1085:G1089"/>
    <mergeCell ref="P1085:P1089"/>
    <mergeCell ref="Q1085:Q1089"/>
    <mergeCell ref="R1085:R1089"/>
    <mergeCell ref="S1085:S1089"/>
    <mergeCell ref="T1085:T1089"/>
    <mergeCell ref="F1080:F1084"/>
    <mergeCell ref="G1080:G1084"/>
    <mergeCell ref="P1080:P1084"/>
    <mergeCell ref="Q1080:Q1084"/>
    <mergeCell ref="R1080:R1084"/>
    <mergeCell ref="A1080:A1084"/>
    <mergeCell ref="B1080:B1084"/>
    <mergeCell ref="C1080:C1084"/>
    <mergeCell ref="D1080:D1084"/>
    <mergeCell ref="E1080:E1084"/>
    <mergeCell ref="O1085:O1089"/>
    <mergeCell ref="O1070:O1074"/>
    <mergeCell ref="S1070:S1074"/>
    <mergeCell ref="T1070:T1074"/>
    <mergeCell ref="A1075:A1079"/>
    <mergeCell ref="B1075:B1079"/>
    <mergeCell ref="C1075:C1079"/>
    <mergeCell ref="D1075:D1079"/>
    <mergeCell ref="E1075:E1079"/>
    <mergeCell ref="F1075:F1079"/>
    <mergeCell ref="G1075:G1079"/>
    <mergeCell ref="P1075:P1079"/>
    <mergeCell ref="Q1075:Q1079"/>
    <mergeCell ref="R1075:R1079"/>
    <mergeCell ref="S1075:S1079"/>
    <mergeCell ref="T1075:T1079"/>
    <mergeCell ref="F1070:F1074"/>
    <mergeCell ref="G1070:G1074"/>
    <mergeCell ref="P1070:P1074"/>
    <mergeCell ref="Q1070:Q1074"/>
    <mergeCell ref="R1070:R1074"/>
    <mergeCell ref="A1070:A1074"/>
    <mergeCell ref="B1070:B1074"/>
    <mergeCell ref="C1070:C1074"/>
    <mergeCell ref="D1070:D1074"/>
    <mergeCell ref="E1070:E1074"/>
    <mergeCell ref="O1075:O1079"/>
    <mergeCell ref="O1060:O1064"/>
    <mergeCell ref="S1060:S1064"/>
    <mergeCell ref="T1060:T1064"/>
    <mergeCell ref="A1065:A1069"/>
    <mergeCell ref="B1065:B1069"/>
    <mergeCell ref="C1065:C1069"/>
    <mergeCell ref="D1065:D1069"/>
    <mergeCell ref="E1065:E1069"/>
    <mergeCell ref="F1065:F1069"/>
    <mergeCell ref="G1065:G1069"/>
    <mergeCell ref="P1065:P1069"/>
    <mergeCell ref="Q1065:Q1069"/>
    <mergeCell ref="R1065:R1069"/>
    <mergeCell ref="S1065:S1069"/>
    <mergeCell ref="T1065:T1069"/>
    <mergeCell ref="F1060:F1064"/>
    <mergeCell ref="G1060:G1064"/>
    <mergeCell ref="P1060:P1064"/>
    <mergeCell ref="Q1060:Q1064"/>
    <mergeCell ref="R1060:R1064"/>
    <mergeCell ref="A1060:A1064"/>
    <mergeCell ref="B1060:B1064"/>
    <mergeCell ref="C1060:C1064"/>
    <mergeCell ref="D1060:D1064"/>
    <mergeCell ref="E1060:E1064"/>
    <mergeCell ref="O1065:O1069"/>
    <mergeCell ref="O1050:O1054"/>
    <mergeCell ref="S1050:S1054"/>
    <mergeCell ref="T1050:T1054"/>
    <mergeCell ref="A1055:A1059"/>
    <mergeCell ref="B1055:B1059"/>
    <mergeCell ref="C1055:C1059"/>
    <mergeCell ref="D1055:D1059"/>
    <mergeCell ref="E1055:E1059"/>
    <mergeCell ref="F1055:F1059"/>
    <mergeCell ref="G1055:G1059"/>
    <mergeCell ref="P1055:P1059"/>
    <mergeCell ref="Q1055:Q1059"/>
    <mergeCell ref="R1055:R1059"/>
    <mergeCell ref="S1055:S1059"/>
    <mergeCell ref="T1055:T1059"/>
    <mergeCell ref="F1050:F1054"/>
    <mergeCell ref="G1050:G1054"/>
    <mergeCell ref="P1050:P1054"/>
    <mergeCell ref="Q1050:Q1054"/>
    <mergeCell ref="R1050:R1054"/>
    <mergeCell ref="A1050:A1054"/>
    <mergeCell ref="B1050:B1054"/>
    <mergeCell ref="C1050:C1054"/>
    <mergeCell ref="D1050:D1054"/>
    <mergeCell ref="E1050:E1054"/>
    <mergeCell ref="O1055:O1059"/>
    <mergeCell ref="O1040:O1044"/>
    <mergeCell ref="S1040:S1044"/>
    <mergeCell ref="T1040:T1044"/>
    <mergeCell ref="A1045:A1049"/>
    <mergeCell ref="B1045:B1049"/>
    <mergeCell ref="C1045:C1049"/>
    <mergeCell ref="D1045:D1049"/>
    <mergeCell ref="E1045:E1049"/>
    <mergeCell ref="F1045:F1049"/>
    <mergeCell ref="G1045:G1049"/>
    <mergeCell ref="P1045:P1049"/>
    <mergeCell ref="Q1045:Q1049"/>
    <mergeCell ref="R1045:R1049"/>
    <mergeCell ref="S1045:S1049"/>
    <mergeCell ref="T1045:T1049"/>
    <mergeCell ref="F1040:F1044"/>
    <mergeCell ref="G1040:G1044"/>
    <mergeCell ref="P1040:P1044"/>
    <mergeCell ref="Q1040:Q1044"/>
    <mergeCell ref="R1040:R1044"/>
    <mergeCell ref="A1040:A1044"/>
    <mergeCell ref="B1040:B1044"/>
    <mergeCell ref="C1040:C1044"/>
    <mergeCell ref="D1040:D1044"/>
    <mergeCell ref="E1040:E1044"/>
    <mergeCell ref="O1045:O1049"/>
    <mergeCell ref="O1030:O1034"/>
    <mergeCell ref="S1030:S1034"/>
    <mergeCell ref="T1030:T1034"/>
    <mergeCell ref="A1035:A1039"/>
    <mergeCell ref="B1035:B1039"/>
    <mergeCell ref="C1035:C1039"/>
    <mergeCell ref="D1035:D1039"/>
    <mergeCell ref="E1035:E1039"/>
    <mergeCell ref="F1035:F1039"/>
    <mergeCell ref="G1035:G1039"/>
    <mergeCell ref="P1035:P1039"/>
    <mergeCell ref="Q1035:Q1039"/>
    <mergeCell ref="R1035:R1039"/>
    <mergeCell ref="S1035:S1039"/>
    <mergeCell ref="T1035:T1039"/>
    <mergeCell ref="F1030:F1034"/>
    <mergeCell ref="G1030:G1034"/>
    <mergeCell ref="P1030:P1034"/>
    <mergeCell ref="Q1030:Q1034"/>
    <mergeCell ref="R1030:R1034"/>
    <mergeCell ref="A1030:A1034"/>
    <mergeCell ref="B1030:B1034"/>
    <mergeCell ref="C1030:C1034"/>
    <mergeCell ref="D1030:D1034"/>
    <mergeCell ref="E1030:E1034"/>
    <mergeCell ref="O1035:O1039"/>
    <mergeCell ref="O1020:O1024"/>
    <mergeCell ref="S1020:S1024"/>
    <mergeCell ref="T1020:T1024"/>
    <mergeCell ref="A1025:A1029"/>
    <mergeCell ref="B1025:B1029"/>
    <mergeCell ref="C1025:C1029"/>
    <mergeCell ref="D1025:D1029"/>
    <mergeCell ref="E1025:E1029"/>
    <mergeCell ref="F1025:F1029"/>
    <mergeCell ref="G1025:G1029"/>
    <mergeCell ref="P1025:P1029"/>
    <mergeCell ref="Q1025:Q1029"/>
    <mergeCell ref="R1025:R1029"/>
    <mergeCell ref="S1025:S1029"/>
    <mergeCell ref="T1025:T1029"/>
    <mergeCell ref="F1020:F1024"/>
    <mergeCell ref="G1020:G1024"/>
    <mergeCell ref="P1020:P1024"/>
    <mergeCell ref="Q1020:Q1024"/>
    <mergeCell ref="R1020:R1024"/>
    <mergeCell ref="A1020:A1024"/>
    <mergeCell ref="B1020:B1024"/>
    <mergeCell ref="C1020:C1024"/>
    <mergeCell ref="D1020:D1024"/>
    <mergeCell ref="E1020:E1024"/>
    <mergeCell ref="O1025:O1029"/>
    <mergeCell ref="O1010:O1014"/>
    <mergeCell ref="S1010:S1014"/>
    <mergeCell ref="T1010:T1014"/>
    <mergeCell ref="A1015:A1019"/>
    <mergeCell ref="B1015:B1019"/>
    <mergeCell ref="C1015:C1019"/>
    <mergeCell ref="D1015:D1019"/>
    <mergeCell ref="E1015:E1019"/>
    <mergeCell ref="F1015:F1019"/>
    <mergeCell ref="G1015:G1019"/>
    <mergeCell ref="P1015:P1019"/>
    <mergeCell ref="Q1015:Q1019"/>
    <mergeCell ref="R1015:R1019"/>
    <mergeCell ref="S1015:S1019"/>
    <mergeCell ref="T1015:T1019"/>
    <mergeCell ref="F1010:F1014"/>
    <mergeCell ref="G1010:G1014"/>
    <mergeCell ref="P1010:P1014"/>
    <mergeCell ref="Q1010:Q1014"/>
    <mergeCell ref="R1010:R1014"/>
    <mergeCell ref="A1010:A1014"/>
    <mergeCell ref="B1010:B1014"/>
    <mergeCell ref="C1010:C1014"/>
    <mergeCell ref="D1010:D1014"/>
    <mergeCell ref="E1010:E1014"/>
    <mergeCell ref="O1015:O1019"/>
    <mergeCell ref="O1000:O1004"/>
    <mergeCell ref="S1000:S1004"/>
    <mergeCell ref="T1000:T1004"/>
    <mergeCell ref="A1005:A1009"/>
    <mergeCell ref="B1005:B1009"/>
    <mergeCell ref="C1005:C1009"/>
    <mergeCell ref="D1005:D1009"/>
    <mergeCell ref="E1005:E1009"/>
    <mergeCell ref="F1005:F1009"/>
    <mergeCell ref="G1005:G1009"/>
    <mergeCell ref="P1005:P1009"/>
    <mergeCell ref="Q1005:Q1009"/>
    <mergeCell ref="R1005:R1009"/>
    <mergeCell ref="S1005:S1009"/>
    <mergeCell ref="T1005:T1009"/>
    <mergeCell ref="F1000:F1004"/>
    <mergeCell ref="G1000:G1004"/>
    <mergeCell ref="P1000:P1004"/>
    <mergeCell ref="Q1000:Q1004"/>
    <mergeCell ref="R1000:R1004"/>
    <mergeCell ref="A1000:A1004"/>
    <mergeCell ref="B1000:B1004"/>
    <mergeCell ref="C1000:C1004"/>
    <mergeCell ref="D1000:D1004"/>
    <mergeCell ref="E1000:E1004"/>
    <mergeCell ref="O1005:O1009"/>
    <mergeCell ref="O990:O994"/>
    <mergeCell ref="S990:S994"/>
    <mergeCell ref="T990:T994"/>
    <mergeCell ref="A995:A999"/>
    <mergeCell ref="B995:B999"/>
    <mergeCell ref="C995:C999"/>
    <mergeCell ref="D995:D999"/>
    <mergeCell ref="E995:E999"/>
    <mergeCell ref="F995:F999"/>
    <mergeCell ref="G995:G999"/>
    <mergeCell ref="P995:P999"/>
    <mergeCell ref="Q995:Q999"/>
    <mergeCell ref="R995:R999"/>
    <mergeCell ref="S995:S999"/>
    <mergeCell ref="T995:T999"/>
    <mergeCell ref="F990:F994"/>
    <mergeCell ref="G990:G994"/>
    <mergeCell ref="P990:P994"/>
    <mergeCell ref="Q990:Q994"/>
    <mergeCell ref="R990:R994"/>
    <mergeCell ref="A990:A994"/>
    <mergeCell ref="B990:B994"/>
    <mergeCell ref="C990:C994"/>
    <mergeCell ref="D990:D994"/>
    <mergeCell ref="E990:E994"/>
    <mergeCell ref="O995:O999"/>
    <mergeCell ref="O980:O984"/>
    <mergeCell ref="S980:S984"/>
    <mergeCell ref="T980:T984"/>
    <mergeCell ref="A985:A989"/>
    <mergeCell ref="B985:B989"/>
    <mergeCell ref="C985:C989"/>
    <mergeCell ref="D985:D989"/>
    <mergeCell ref="E985:E989"/>
    <mergeCell ref="F985:F989"/>
    <mergeCell ref="G985:G989"/>
    <mergeCell ref="P985:P989"/>
    <mergeCell ref="Q985:Q989"/>
    <mergeCell ref="R985:R989"/>
    <mergeCell ref="S985:S989"/>
    <mergeCell ref="T985:T989"/>
    <mergeCell ref="F980:F984"/>
    <mergeCell ref="G980:G984"/>
    <mergeCell ref="P980:P984"/>
    <mergeCell ref="Q980:Q984"/>
    <mergeCell ref="R980:R984"/>
    <mergeCell ref="A980:A984"/>
    <mergeCell ref="B980:B984"/>
    <mergeCell ref="C980:C984"/>
    <mergeCell ref="D980:D984"/>
    <mergeCell ref="E980:E984"/>
    <mergeCell ref="O985:O989"/>
    <mergeCell ref="O970:O974"/>
    <mergeCell ref="S970:S974"/>
    <mergeCell ref="T970:T974"/>
    <mergeCell ref="A975:A979"/>
    <mergeCell ref="B975:B979"/>
    <mergeCell ref="C975:C979"/>
    <mergeCell ref="D975:D979"/>
    <mergeCell ref="E975:E979"/>
    <mergeCell ref="F975:F979"/>
    <mergeCell ref="G975:G979"/>
    <mergeCell ref="P975:P979"/>
    <mergeCell ref="Q975:Q979"/>
    <mergeCell ref="R975:R979"/>
    <mergeCell ref="S975:S979"/>
    <mergeCell ref="T975:T979"/>
    <mergeCell ref="F970:F974"/>
    <mergeCell ref="G970:G974"/>
    <mergeCell ref="P970:P974"/>
    <mergeCell ref="Q970:Q974"/>
    <mergeCell ref="R970:R974"/>
    <mergeCell ref="A970:A974"/>
    <mergeCell ref="B970:B974"/>
    <mergeCell ref="C970:C974"/>
    <mergeCell ref="D970:D974"/>
    <mergeCell ref="E970:E974"/>
    <mergeCell ref="O975:O979"/>
    <mergeCell ref="O960:O964"/>
    <mergeCell ref="S960:S964"/>
    <mergeCell ref="T960:T964"/>
    <mergeCell ref="A965:A969"/>
    <mergeCell ref="B965:B969"/>
    <mergeCell ref="C965:C969"/>
    <mergeCell ref="D965:D969"/>
    <mergeCell ref="E965:E969"/>
    <mergeCell ref="F965:F969"/>
    <mergeCell ref="G965:G969"/>
    <mergeCell ref="P965:P969"/>
    <mergeCell ref="Q965:Q969"/>
    <mergeCell ref="R965:R969"/>
    <mergeCell ref="S965:S969"/>
    <mergeCell ref="T965:T969"/>
    <mergeCell ref="F960:F964"/>
    <mergeCell ref="G960:G964"/>
    <mergeCell ref="P960:P964"/>
    <mergeCell ref="Q960:Q964"/>
    <mergeCell ref="R960:R964"/>
    <mergeCell ref="A960:A964"/>
    <mergeCell ref="B960:B964"/>
    <mergeCell ref="C960:C964"/>
    <mergeCell ref="D960:D964"/>
    <mergeCell ref="E960:E964"/>
    <mergeCell ref="O965:O969"/>
    <mergeCell ref="S950:S954"/>
    <mergeCell ref="T950:T954"/>
    <mergeCell ref="A955:A959"/>
    <mergeCell ref="B955:B959"/>
    <mergeCell ref="C955:C959"/>
    <mergeCell ref="D955:D959"/>
    <mergeCell ref="E955:E959"/>
    <mergeCell ref="F955:F959"/>
    <mergeCell ref="G955:G959"/>
    <mergeCell ref="P955:P959"/>
    <mergeCell ref="Q955:Q959"/>
    <mergeCell ref="R955:R959"/>
    <mergeCell ref="S955:S959"/>
    <mergeCell ref="T955:T959"/>
    <mergeCell ref="F950:F954"/>
    <mergeCell ref="G950:G954"/>
    <mergeCell ref="P950:P954"/>
    <mergeCell ref="Q950:Q954"/>
    <mergeCell ref="R950:R954"/>
    <mergeCell ref="A950:A954"/>
    <mergeCell ref="B950:B954"/>
    <mergeCell ref="C950:C954"/>
    <mergeCell ref="D950:D954"/>
    <mergeCell ref="E950:E954"/>
    <mergeCell ref="O955:O959"/>
    <mergeCell ref="S940:S944"/>
    <mergeCell ref="T940:T944"/>
    <mergeCell ref="A945:A949"/>
    <mergeCell ref="B945:B949"/>
    <mergeCell ref="C945:C949"/>
    <mergeCell ref="D945:D949"/>
    <mergeCell ref="E945:E949"/>
    <mergeCell ref="F945:F949"/>
    <mergeCell ref="G945:G949"/>
    <mergeCell ref="P945:P949"/>
    <mergeCell ref="Q945:Q949"/>
    <mergeCell ref="R945:R949"/>
    <mergeCell ref="S945:S949"/>
    <mergeCell ref="T945:T949"/>
    <mergeCell ref="F940:F944"/>
    <mergeCell ref="G940:G944"/>
    <mergeCell ref="P940:P944"/>
    <mergeCell ref="Q940:Q944"/>
    <mergeCell ref="R940:R944"/>
    <mergeCell ref="A940:A944"/>
    <mergeCell ref="B940:B944"/>
    <mergeCell ref="C940:C944"/>
    <mergeCell ref="D940:D944"/>
    <mergeCell ref="E940:E944"/>
    <mergeCell ref="O945:O949"/>
    <mergeCell ref="S930:S934"/>
    <mergeCell ref="T930:T934"/>
    <mergeCell ref="A935:A939"/>
    <mergeCell ref="B935:B939"/>
    <mergeCell ref="C935:C939"/>
    <mergeCell ref="D935:D939"/>
    <mergeCell ref="E935:E939"/>
    <mergeCell ref="F935:F939"/>
    <mergeCell ref="G935:G939"/>
    <mergeCell ref="P935:P939"/>
    <mergeCell ref="Q935:Q939"/>
    <mergeCell ref="R935:R939"/>
    <mergeCell ref="S935:S939"/>
    <mergeCell ref="T935:T939"/>
    <mergeCell ref="F930:F934"/>
    <mergeCell ref="G930:G934"/>
    <mergeCell ref="P930:P934"/>
    <mergeCell ref="Q930:Q934"/>
    <mergeCell ref="R930:R934"/>
    <mergeCell ref="A930:A934"/>
    <mergeCell ref="B930:B934"/>
    <mergeCell ref="C930:C934"/>
    <mergeCell ref="D930:D934"/>
    <mergeCell ref="E930:E934"/>
    <mergeCell ref="O935:O939"/>
    <mergeCell ref="S920:S924"/>
    <mergeCell ref="T920:T924"/>
    <mergeCell ref="A925:A929"/>
    <mergeCell ref="B925:B929"/>
    <mergeCell ref="C925:C929"/>
    <mergeCell ref="D925:D929"/>
    <mergeCell ref="E925:E929"/>
    <mergeCell ref="F925:F929"/>
    <mergeCell ref="G925:G929"/>
    <mergeCell ref="P925:P929"/>
    <mergeCell ref="Q925:Q929"/>
    <mergeCell ref="R925:R929"/>
    <mergeCell ref="S925:S929"/>
    <mergeCell ref="T925:T929"/>
    <mergeCell ref="F920:F924"/>
    <mergeCell ref="G920:G924"/>
    <mergeCell ref="P920:P924"/>
    <mergeCell ref="Q920:Q924"/>
    <mergeCell ref="R920:R924"/>
    <mergeCell ref="A920:A924"/>
    <mergeCell ref="B920:B924"/>
    <mergeCell ref="C920:C924"/>
    <mergeCell ref="D920:D924"/>
    <mergeCell ref="E920:E924"/>
    <mergeCell ref="O925:O929"/>
    <mergeCell ref="S910:S914"/>
    <mergeCell ref="T910:T914"/>
    <mergeCell ref="A915:A919"/>
    <mergeCell ref="B915:B919"/>
    <mergeCell ref="C915:C919"/>
    <mergeCell ref="D915:D919"/>
    <mergeCell ref="E915:E919"/>
    <mergeCell ref="F915:F919"/>
    <mergeCell ref="G915:G919"/>
    <mergeCell ref="P915:P919"/>
    <mergeCell ref="Q915:Q919"/>
    <mergeCell ref="R915:R919"/>
    <mergeCell ref="S915:S919"/>
    <mergeCell ref="T915:T919"/>
    <mergeCell ref="F910:F914"/>
    <mergeCell ref="G910:G914"/>
    <mergeCell ref="P910:P914"/>
    <mergeCell ref="Q910:Q914"/>
    <mergeCell ref="R910:R914"/>
    <mergeCell ref="A910:A914"/>
    <mergeCell ref="B910:B914"/>
    <mergeCell ref="C910:C914"/>
    <mergeCell ref="D910:D914"/>
    <mergeCell ref="E910:E914"/>
    <mergeCell ref="O915:O919"/>
    <mergeCell ref="S900:S904"/>
    <mergeCell ref="T900:T904"/>
    <mergeCell ref="A905:A909"/>
    <mergeCell ref="B905:B909"/>
    <mergeCell ref="C905:C909"/>
    <mergeCell ref="D905:D909"/>
    <mergeCell ref="E905:E909"/>
    <mergeCell ref="F905:F909"/>
    <mergeCell ref="G905:G909"/>
    <mergeCell ref="P905:P909"/>
    <mergeCell ref="Q905:Q909"/>
    <mergeCell ref="R905:R909"/>
    <mergeCell ref="S905:S909"/>
    <mergeCell ref="T905:T909"/>
    <mergeCell ref="F900:F904"/>
    <mergeCell ref="G900:G904"/>
    <mergeCell ref="P900:P904"/>
    <mergeCell ref="Q900:Q904"/>
    <mergeCell ref="R900:R904"/>
    <mergeCell ref="A900:A904"/>
    <mergeCell ref="B900:B904"/>
    <mergeCell ref="C900:C904"/>
    <mergeCell ref="D900:D904"/>
    <mergeCell ref="E900:E904"/>
    <mergeCell ref="O905:O909"/>
    <mergeCell ref="S890:S894"/>
    <mergeCell ref="T890:T894"/>
    <mergeCell ref="A895:A899"/>
    <mergeCell ref="B895:B899"/>
    <mergeCell ref="C895:C899"/>
    <mergeCell ref="D895:D899"/>
    <mergeCell ref="E895:E899"/>
    <mergeCell ref="F895:F899"/>
    <mergeCell ref="G895:G899"/>
    <mergeCell ref="P895:P899"/>
    <mergeCell ref="Q895:Q899"/>
    <mergeCell ref="R895:R899"/>
    <mergeCell ref="S895:S899"/>
    <mergeCell ref="T895:T899"/>
    <mergeCell ref="F890:F894"/>
    <mergeCell ref="G890:G894"/>
    <mergeCell ref="P890:P894"/>
    <mergeCell ref="Q890:Q894"/>
    <mergeCell ref="R890:R894"/>
    <mergeCell ref="A890:A894"/>
    <mergeCell ref="B890:B894"/>
    <mergeCell ref="C890:C894"/>
    <mergeCell ref="D890:D894"/>
    <mergeCell ref="E890:E894"/>
    <mergeCell ref="O895:O899"/>
    <mergeCell ref="S880:S884"/>
    <mergeCell ref="T880:T884"/>
    <mergeCell ref="A885:A889"/>
    <mergeCell ref="B885:B889"/>
    <mergeCell ref="C885:C889"/>
    <mergeCell ref="D885:D889"/>
    <mergeCell ref="E885:E889"/>
    <mergeCell ref="F885:F889"/>
    <mergeCell ref="G885:G889"/>
    <mergeCell ref="P885:P889"/>
    <mergeCell ref="Q885:Q889"/>
    <mergeCell ref="R885:R889"/>
    <mergeCell ref="S885:S889"/>
    <mergeCell ref="T885:T889"/>
    <mergeCell ref="F880:F884"/>
    <mergeCell ref="G880:G884"/>
    <mergeCell ref="P880:P884"/>
    <mergeCell ref="Q880:Q884"/>
    <mergeCell ref="R880:R884"/>
    <mergeCell ref="A880:A884"/>
    <mergeCell ref="B880:B884"/>
    <mergeCell ref="C880:C884"/>
    <mergeCell ref="D880:D884"/>
    <mergeCell ref="E880:E884"/>
    <mergeCell ref="O885:O889"/>
    <mergeCell ref="S870:S874"/>
    <mergeCell ref="T870:T874"/>
    <mergeCell ref="A875:A879"/>
    <mergeCell ref="B875:B879"/>
    <mergeCell ref="C875:C879"/>
    <mergeCell ref="D875:D879"/>
    <mergeCell ref="E875:E879"/>
    <mergeCell ref="F875:F879"/>
    <mergeCell ref="G875:G879"/>
    <mergeCell ref="P875:P879"/>
    <mergeCell ref="Q875:Q879"/>
    <mergeCell ref="R875:R879"/>
    <mergeCell ref="S875:S879"/>
    <mergeCell ref="T875:T879"/>
    <mergeCell ref="F870:F874"/>
    <mergeCell ref="G870:G874"/>
    <mergeCell ref="P870:P874"/>
    <mergeCell ref="Q870:Q874"/>
    <mergeCell ref="R870:R874"/>
    <mergeCell ref="A870:A874"/>
    <mergeCell ref="B870:B874"/>
    <mergeCell ref="C870:C874"/>
    <mergeCell ref="D870:D874"/>
    <mergeCell ref="E870:E874"/>
    <mergeCell ref="O875:O879"/>
    <mergeCell ref="S860:S864"/>
    <mergeCell ref="T860:T864"/>
    <mergeCell ref="A865:A869"/>
    <mergeCell ref="B865:B869"/>
    <mergeCell ref="C865:C869"/>
    <mergeCell ref="D865:D869"/>
    <mergeCell ref="E865:E869"/>
    <mergeCell ref="F865:F869"/>
    <mergeCell ref="G865:G869"/>
    <mergeCell ref="P865:P869"/>
    <mergeCell ref="Q865:Q869"/>
    <mergeCell ref="R865:R869"/>
    <mergeCell ref="S865:S869"/>
    <mergeCell ref="T865:T869"/>
    <mergeCell ref="F860:F864"/>
    <mergeCell ref="G860:G864"/>
    <mergeCell ref="P860:P864"/>
    <mergeCell ref="Q860:Q864"/>
    <mergeCell ref="R860:R864"/>
    <mergeCell ref="A860:A864"/>
    <mergeCell ref="B860:B864"/>
    <mergeCell ref="C860:C864"/>
    <mergeCell ref="D860:D864"/>
    <mergeCell ref="E860:E864"/>
    <mergeCell ref="O865:O869"/>
    <mergeCell ref="S850:S854"/>
    <mergeCell ref="T850:T854"/>
    <mergeCell ref="A855:A859"/>
    <mergeCell ref="B855:B859"/>
    <mergeCell ref="C855:C859"/>
    <mergeCell ref="D855:D859"/>
    <mergeCell ref="E855:E859"/>
    <mergeCell ref="F855:F859"/>
    <mergeCell ref="G855:G859"/>
    <mergeCell ref="P855:P859"/>
    <mergeCell ref="Q855:Q859"/>
    <mergeCell ref="R855:R859"/>
    <mergeCell ref="S855:S859"/>
    <mergeCell ref="T855:T859"/>
    <mergeCell ref="F850:F854"/>
    <mergeCell ref="G850:G854"/>
    <mergeCell ref="P850:P854"/>
    <mergeCell ref="Q850:Q854"/>
    <mergeCell ref="R850:R854"/>
    <mergeCell ref="A850:A854"/>
    <mergeCell ref="B850:B854"/>
    <mergeCell ref="C850:C854"/>
    <mergeCell ref="D850:D854"/>
    <mergeCell ref="E850:E854"/>
    <mergeCell ref="O855:O859"/>
    <mergeCell ref="S840:S844"/>
    <mergeCell ref="T840:T844"/>
    <mergeCell ref="A845:A849"/>
    <mergeCell ref="B845:B849"/>
    <mergeCell ref="C845:C849"/>
    <mergeCell ref="D845:D849"/>
    <mergeCell ref="E845:E849"/>
    <mergeCell ref="F845:F849"/>
    <mergeCell ref="G845:G849"/>
    <mergeCell ref="P845:P849"/>
    <mergeCell ref="Q845:Q849"/>
    <mergeCell ref="R845:R849"/>
    <mergeCell ref="S845:S849"/>
    <mergeCell ref="T845:T849"/>
    <mergeCell ref="F840:F844"/>
    <mergeCell ref="G840:G844"/>
    <mergeCell ref="P840:P844"/>
    <mergeCell ref="Q840:Q844"/>
    <mergeCell ref="R840:R844"/>
    <mergeCell ref="A840:A844"/>
    <mergeCell ref="B840:B844"/>
    <mergeCell ref="C840:C844"/>
    <mergeCell ref="D840:D844"/>
    <mergeCell ref="E840:E844"/>
    <mergeCell ref="O845:O849"/>
    <mergeCell ref="S830:S834"/>
    <mergeCell ref="T830:T834"/>
    <mergeCell ref="A835:A839"/>
    <mergeCell ref="B835:B839"/>
    <mergeCell ref="C835:C839"/>
    <mergeCell ref="D835:D839"/>
    <mergeCell ref="E835:E839"/>
    <mergeCell ref="F835:F839"/>
    <mergeCell ref="G835:G839"/>
    <mergeCell ref="P835:P839"/>
    <mergeCell ref="Q835:Q839"/>
    <mergeCell ref="R835:R839"/>
    <mergeCell ref="S835:S839"/>
    <mergeCell ref="T835:T839"/>
    <mergeCell ref="F830:F834"/>
    <mergeCell ref="G830:G834"/>
    <mergeCell ref="P830:P834"/>
    <mergeCell ref="Q830:Q834"/>
    <mergeCell ref="R830:R834"/>
    <mergeCell ref="A830:A834"/>
    <mergeCell ref="B830:B834"/>
    <mergeCell ref="C830:C834"/>
    <mergeCell ref="D830:D834"/>
    <mergeCell ref="E830:E834"/>
    <mergeCell ref="O835:O839"/>
    <mergeCell ref="S820:S824"/>
    <mergeCell ref="T820:T824"/>
    <mergeCell ref="A825:A829"/>
    <mergeCell ref="B825:B829"/>
    <mergeCell ref="C825:C829"/>
    <mergeCell ref="D825:D829"/>
    <mergeCell ref="E825:E829"/>
    <mergeCell ref="F825:F829"/>
    <mergeCell ref="G825:G829"/>
    <mergeCell ref="P825:P829"/>
    <mergeCell ref="Q825:Q829"/>
    <mergeCell ref="R825:R829"/>
    <mergeCell ref="S825:S829"/>
    <mergeCell ref="T825:T829"/>
    <mergeCell ref="F820:F824"/>
    <mergeCell ref="G820:G824"/>
    <mergeCell ref="P820:P824"/>
    <mergeCell ref="Q820:Q824"/>
    <mergeCell ref="R820:R824"/>
    <mergeCell ref="A820:A824"/>
    <mergeCell ref="B820:B824"/>
    <mergeCell ref="C820:C824"/>
    <mergeCell ref="D820:D824"/>
    <mergeCell ref="E820:E824"/>
    <mergeCell ref="O825:O829"/>
    <mergeCell ref="S810:S814"/>
    <mergeCell ref="T810:T814"/>
    <mergeCell ref="A815:A819"/>
    <mergeCell ref="B815:B819"/>
    <mergeCell ref="C815:C819"/>
    <mergeCell ref="D815:D819"/>
    <mergeCell ref="E815:E819"/>
    <mergeCell ref="F815:F819"/>
    <mergeCell ref="G815:G819"/>
    <mergeCell ref="P815:P819"/>
    <mergeCell ref="Q815:Q819"/>
    <mergeCell ref="R815:R819"/>
    <mergeCell ref="S815:S819"/>
    <mergeCell ref="T815:T819"/>
    <mergeCell ref="F810:F814"/>
    <mergeCell ref="G810:G814"/>
    <mergeCell ref="P810:P814"/>
    <mergeCell ref="Q810:Q814"/>
    <mergeCell ref="R810:R814"/>
    <mergeCell ref="A810:A814"/>
    <mergeCell ref="B810:B814"/>
    <mergeCell ref="C810:C814"/>
    <mergeCell ref="D810:D814"/>
    <mergeCell ref="E810:E814"/>
    <mergeCell ref="O815:O819"/>
    <mergeCell ref="S800:S804"/>
    <mergeCell ref="T800:T804"/>
    <mergeCell ref="A805:A809"/>
    <mergeCell ref="B805:B809"/>
    <mergeCell ref="C805:C809"/>
    <mergeCell ref="D805:D809"/>
    <mergeCell ref="E805:E809"/>
    <mergeCell ref="F805:F809"/>
    <mergeCell ref="G805:G809"/>
    <mergeCell ref="P805:P809"/>
    <mergeCell ref="Q805:Q809"/>
    <mergeCell ref="R805:R809"/>
    <mergeCell ref="S805:S809"/>
    <mergeCell ref="T805:T809"/>
    <mergeCell ref="F800:F804"/>
    <mergeCell ref="G800:G804"/>
    <mergeCell ref="P800:P804"/>
    <mergeCell ref="Q800:Q804"/>
    <mergeCell ref="R800:R804"/>
    <mergeCell ref="A800:A804"/>
    <mergeCell ref="B800:B804"/>
    <mergeCell ref="C800:C804"/>
    <mergeCell ref="D800:D804"/>
    <mergeCell ref="E800:E804"/>
    <mergeCell ref="S790:S794"/>
    <mergeCell ref="T790:T794"/>
    <mergeCell ref="A795:A799"/>
    <mergeCell ref="B795:B799"/>
    <mergeCell ref="C795:C799"/>
    <mergeCell ref="D795:D799"/>
    <mergeCell ref="E795:E799"/>
    <mergeCell ref="F795:F799"/>
    <mergeCell ref="G795:G799"/>
    <mergeCell ref="P795:P799"/>
    <mergeCell ref="Q795:Q799"/>
    <mergeCell ref="R795:R799"/>
    <mergeCell ref="S795:S799"/>
    <mergeCell ref="T795:T799"/>
    <mergeCell ref="F790:F794"/>
    <mergeCell ref="G790:G794"/>
    <mergeCell ref="P790:P794"/>
    <mergeCell ref="Q790:Q794"/>
    <mergeCell ref="R790:R794"/>
    <mergeCell ref="A790:A794"/>
    <mergeCell ref="B790:B794"/>
    <mergeCell ref="C790:C794"/>
    <mergeCell ref="D790:D794"/>
    <mergeCell ref="E790:E794"/>
    <mergeCell ref="S780:S784"/>
    <mergeCell ref="T780:T784"/>
    <mergeCell ref="A785:A789"/>
    <mergeCell ref="B785:B789"/>
    <mergeCell ref="C785:C789"/>
    <mergeCell ref="D785:D789"/>
    <mergeCell ref="E785:E789"/>
    <mergeCell ref="F785:F789"/>
    <mergeCell ref="G785:G789"/>
    <mergeCell ref="P785:P789"/>
    <mergeCell ref="Q785:Q789"/>
    <mergeCell ref="R785:R789"/>
    <mergeCell ref="S785:S789"/>
    <mergeCell ref="T785:T789"/>
    <mergeCell ref="F780:F784"/>
    <mergeCell ref="G780:G784"/>
    <mergeCell ref="P780:P784"/>
    <mergeCell ref="Q780:Q784"/>
    <mergeCell ref="R780:R784"/>
    <mergeCell ref="A780:A784"/>
    <mergeCell ref="B780:B784"/>
    <mergeCell ref="C780:C784"/>
    <mergeCell ref="D780:D784"/>
    <mergeCell ref="E780:E784"/>
    <mergeCell ref="S770:S774"/>
    <mergeCell ref="T770:T774"/>
    <mergeCell ref="A775:A779"/>
    <mergeCell ref="B775:B779"/>
    <mergeCell ref="C775:C779"/>
    <mergeCell ref="D775:D779"/>
    <mergeCell ref="E775:E779"/>
    <mergeCell ref="F775:F779"/>
    <mergeCell ref="G775:G779"/>
    <mergeCell ref="P775:P779"/>
    <mergeCell ref="Q775:Q779"/>
    <mergeCell ref="R775:R779"/>
    <mergeCell ref="S775:S779"/>
    <mergeCell ref="T775:T779"/>
    <mergeCell ref="F770:F774"/>
    <mergeCell ref="G770:G774"/>
    <mergeCell ref="P770:P774"/>
    <mergeCell ref="Q770:Q774"/>
    <mergeCell ref="R770:R774"/>
    <mergeCell ref="A770:A774"/>
    <mergeCell ref="B770:B774"/>
    <mergeCell ref="C770:C774"/>
    <mergeCell ref="D770:D774"/>
    <mergeCell ref="E770:E774"/>
    <mergeCell ref="S760:S764"/>
    <mergeCell ref="T760:T764"/>
    <mergeCell ref="A765:A769"/>
    <mergeCell ref="B765:B769"/>
    <mergeCell ref="C765:C769"/>
    <mergeCell ref="D765:D769"/>
    <mergeCell ref="E765:E769"/>
    <mergeCell ref="F765:F769"/>
    <mergeCell ref="G765:G769"/>
    <mergeCell ref="P765:P769"/>
    <mergeCell ref="Q765:Q769"/>
    <mergeCell ref="R765:R769"/>
    <mergeCell ref="S765:S769"/>
    <mergeCell ref="T765:T769"/>
    <mergeCell ref="F760:F764"/>
    <mergeCell ref="G760:G764"/>
    <mergeCell ref="P760:P764"/>
    <mergeCell ref="Q760:Q764"/>
    <mergeCell ref="R760:R764"/>
    <mergeCell ref="A760:A764"/>
    <mergeCell ref="B760:B764"/>
    <mergeCell ref="C760:C764"/>
    <mergeCell ref="D760:D764"/>
    <mergeCell ref="E760:E764"/>
    <mergeCell ref="S750:S754"/>
    <mergeCell ref="T750:T754"/>
    <mergeCell ref="A755:A759"/>
    <mergeCell ref="B755:B759"/>
    <mergeCell ref="C755:C759"/>
    <mergeCell ref="D755:D759"/>
    <mergeCell ref="E755:E759"/>
    <mergeCell ref="F755:F759"/>
    <mergeCell ref="G755:G759"/>
    <mergeCell ref="P755:P759"/>
    <mergeCell ref="Q755:Q759"/>
    <mergeCell ref="R755:R759"/>
    <mergeCell ref="S755:S759"/>
    <mergeCell ref="T755:T759"/>
    <mergeCell ref="F750:F754"/>
    <mergeCell ref="G750:G754"/>
    <mergeCell ref="P750:P754"/>
    <mergeCell ref="Q750:Q754"/>
    <mergeCell ref="R750:R754"/>
    <mergeCell ref="A750:A754"/>
    <mergeCell ref="B750:B754"/>
    <mergeCell ref="C750:C754"/>
    <mergeCell ref="D750:D754"/>
    <mergeCell ref="E750:E754"/>
    <mergeCell ref="S740:S744"/>
    <mergeCell ref="T740:T744"/>
    <mergeCell ref="A745:A749"/>
    <mergeCell ref="B745:B749"/>
    <mergeCell ref="C745:C749"/>
    <mergeCell ref="D745:D749"/>
    <mergeCell ref="E745:E749"/>
    <mergeCell ref="F745:F749"/>
    <mergeCell ref="G745:G749"/>
    <mergeCell ref="P745:P749"/>
    <mergeCell ref="Q745:Q749"/>
    <mergeCell ref="R745:R749"/>
    <mergeCell ref="S745:S749"/>
    <mergeCell ref="T745:T749"/>
    <mergeCell ref="F740:F744"/>
    <mergeCell ref="G740:G744"/>
    <mergeCell ref="P740:P744"/>
    <mergeCell ref="Q740:Q744"/>
    <mergeCell ref="R740:R744"/>
    <mergeCell ref="A740:A744"/>
    <mergeCell ref="B740:B744"/>
    <mergeCell ref="C740:C744"/>
    <mergeCell ref="D740:D744"/>
    <mergeCell ref="E740:E744"/>
    <mergeCell ref="S730:S734"/>
    <mergeCell ref="T730:T734"/>
    <mergeCell ref="A735:A739"/>
    <mergeCell ref="B735:B739"/>
    <mergeCell ref="C735:C739"/>
    <mergeCell ref="D735:D739"/>
    <mergeCell ref="E735:E739"/>
    <mergeCell ref="F735:F739"/>
    <mergeCell ref="G735:G739"/>
    <mergeCell ref="P735:P739"/>
    <mergeCell ref="Q735:Q739"/>
    <mergeCell ref="R735:R739"/>
    <mergeCell ref="S735:S739"/>
    <mergeCell ref="T735:T739"/>
    <mergeCell ref="F730:F734"/>
    <mergeCell ref="G730:G734"/>
    <mergeCell ref="P730:P734"/>
    <mergeCell ref="Q730:Q734"/>
    <mergeCell ref="R730:R734"/>
    <mergeCell ref="A730:A734"/>
    <mergeCell ref="B730:B734"/>
    <mergeCell ref="C730:C734"/>
    <mergeCell ref="D730:D734"/>
    <mergeCell ref="E730:E734"/>
    <mergeCell ref="S725:S729"/>
    <mergeCell ref="T725:T729"/>
    <mergeCell ref="F725:F729"/>
    <mergeCell ref="G725:G729"/>
    <mergeCell ref="P725:P729"/>
    <mergeCell ref="Q725:Q729"/>
    <mergeCell ref="R725:R729"/>
    <mergeCell ref="A725:A729"/>
    <mergeCell ref="B725:B729"/>
    <mergeCell ref="C725:C729"/>
    <mergeCell ref="D725:D729"/>
    <mergeCell ref="E725:E729"/>
    <mergeCell ref="S715:S719"/>
    <mergeCell ref="T715:T719"/>
    <mergeCell ref="A720:A724"/>
    <mergeCell ref="B720:B724"/>
    <mergeCell ref="C720:C724"/>
    <mergeCell ref="D720:D724"/>
    <mergeCell ref="E720:E724"/>
    <mergeCell ref="F720:F724"/>
    <mergeCell ref="G720:G724"/>
    <mergeCell ref="P720:P724"/>
    <mergeCell ref="Q720:Q724"/>
    <mergeCell ref="R720:R724"/>
    <mergeCell ref="S720:S724"/>
    <mergeCell ref="T720:T724"/>
    <mergeCell ref="F715:F719"/>
    <mergeCell ref="G715:G719"/>
    <mergeCell ref="P715:P719"/>
    <mergeCell ref="Q715:Q719"/>
    <mergeCell ref="R715:R719"/>
    <mergeCell ref="A715:A719"/>
    <mergeCell ref="O705:O709"/>
    <mergeCell ref="B715:B719"/>
    <mergeCell ref="C715:C719"/>
    <mergeCell ref="D715:D719"/>
    <mergeCell ref="E715:E719"/>
    <mergeCell ref="S705:S709"/>
    <mergeCell ref="T705:T709"/>
    <mergeCell ref="A710:A714"/>
    <mergeCell ref="B710:B714"/>
    <mergeCell ref="C710:C714"/>
    <mergeCell ref="D710:D714"/>
    <mergeCell ref="E710:E714"/>
    <mergeCell ref="F710:F714"/>
    <mergeCell ref="G710:G714"/>
    <mergeCell ref="P710:P714"/>
    <mergeCell ref="Q710:Q714"/>
    <mergeCell ref="R710:R714"/>
    <mergeCell ref="S710:S714"/>
    <mergeCell ref="T710:T714"/>
    <mergeCell ref="F705:F709"/>
    <mergeCell ref="G705:G709"/>
    <mergeCell ref="P705:P709"/>
    <mergeCell ref="Q705:Q709"/>
    <mergeCell ref="R705:R709"/>
    <mergeCell ref="A705:A709"/>
    <mergeCell ref="B705:B709"/>
    <mergeCell ref="C705:C709"/>
    <mergeCell ref="D705:D709"/>
    <mergeCell ref="E705:E709"/>
    <mergeCell ref="O710:O714"/>
    <mergeCell ref="O715:O719"/>
    <mergeCell ref="O695:O699"/>
    <mergeCell ref="S695:S699"/>
    <mergeCell ref="T695:T699"/>
    <mergeCell ref="A700:A704"/>
    <mergeCell ref="B700:B704"/>
    <mergeCell ref="C700:C704"/>
    <mergeCell ref="D700:D704"/>
    <mergeCell ref="E700:E704"/>
    <mergeCell ref="F700:F704"/>
    <mergeCell ref="G700:G704"/>
    <mergeCell ref="P700:P704"/>
    <mergeCell ref="Q700:Q704"/>
    <mergeCell ref="R700:R704"/>
    <mergeCell ref="S700:S704"/>
    <mergeCell ref="T700:T704"/>
    <mergeCell ref="F695:F699"/>
    <mergeCell ref="G695:G699"/>
    <mergeCell ref="P695:P699"/>
    <mergeCell ref="Q695:Q699"/>
    <mergeCell ref="R695:R699"/>
    <mergeCell ref="A695:A699"/>
    <mergeCell ref="B695:B699"/>
    <mergeCell ref="C695:C699"/>
    <mergeCell ref="D695:D699"/>
    <mergeCell ref="E695:E699"/>
    <mergeCell ref="O700:O704"/>
    <mergeCell ref="O685:O689"/>
    <mergeCell ref="S685:S689"/>
    <mergeCell ref="T685:T689"/>
    <mergeCell ref="A690:A694"/>
    <mergeCell ref="B690:B694"/>
    <mergeCell ref="C690:C694"/>
    <mergeCell ref="D690:D694"/>
    <mergeCell ref="E690:E694"/>
    <mergeCell ref="F690:F694"/>
    <mergeCell ref="G690:G694"/>
    <mergeCell ref="P690:P694"/>
    <mergeCell ref="Q690:Q694"/>
    <mergeCell ref="R690:R694"/>
    <mergeCell ref="S690:S694"/>
    <mergeCell ref="T690:T694"/>
    <mergeCell ref="F685:F689"/>
    <mergeCell ref="G685:G689"/>
    <mergeCell ref="P685:P689"/>
    <mergeCell ref="Q685:Q689"/>
    <mergeCell ref="R685:R689"/>
    <mergeCell ref="A685:A689"/>
    <mergeCell ref="B685:B689"/>
    <mergeCell ref="C685:C689"/>
    <mergeCell ref="D685:D689"/>
    <mergeCell ref="E685:E689"/>
    <mergeCell ref="O690:O694"/>
    <mergeCell ref="O675:O679"/>
    <mergeCell ref="S675:S679"/>
    <mergeCell ref="T675:T679"/>
    <mergeCell ref="A680:A684"/>
    <mergeCell ref="B680:B684"/>
    <mergeCell ref="C680:C684"/>
    <mergeCell ref="D680:D684"/>
    <mergeCell ref="E680:E684"/>
    <mergeCell ref="F680:F684"/>
    <mergeCell ref="G680:G684"/>
    <mergeCell ref="P680:P684"/>
    <mergeCell ref="Q680:Q684"/>
    <mergeCell ref="R680:R684"/>
    <mergeCell ref="S680:S684"/>
    <mergeCell ref="T680:T684"/>
    <mergeCell ref="F675:F679"/>
    <mergeCell ref="G675:G679"/>
    <mergeCell ref="P675:P679"/>
    <mergeCell ref="Q675:Q679"/>
    <mergeCell ref="R675:R679"/>
    <mergeCell ref="A675:A679"/>
    <mergeCell ref="B675:B679"/>
    <mergeCell ref="C675:C679"/>
    <mergeCell ref="D675:D679"/>
    <mergeCell ref="E675:E679"/>
    <mergeCell ref="O680:O684"/>
    <mergeCell ref="O665:O669"/>
    <mergeCell ref="S665:S669"/>
    <mergeCell ref="T665:T669"/>
    <mergeCell ref="A670:A674"/>
    <mergeCell ref="B670:B674"/>
    <mergeCell ref="C670:C674"/>
    <mergeCell ref="D670:D674"/>
    <mergeCell ref="E670:E674"/>
    <mergeCell ref="F670:F674"/>
    <mergeCell ref="G670:G674"/>
    <mergeCell ref="P670:P674"/>
    <mergeCell ref="Q670:Q674"/>
    <mergeCell ref="R670:R674"/>
    <mergeCell ref="S670:S674"/>
    <mergeCell ref="T670:T674"/>
    <mergeCell ref="F665:F669"/>
    <mergeCell ref="G665:G669"/>
    <mergeCell ref="P665:P669"/>
    <mergeCell ref="Q665:Q669"/>
    <mergeCell ref="R665:R669"/>
    <mergeCell ref="A665:A669"/>
    <mergeCell ref="B665:B669"/>
    <mergeCell ref="C665:C669"/>
    <mergeCell ref="D665:D669"/>
    <mergeCell ref="E665:E669"/>
    <mergeCell ref="O670:O674"/>
    <mergeCell ref="O655:O659"/>
    <mergeCell ref="S655:S659"/>
    <mergeCell ref="T655:T659"/>
    <mergeCell ref="A660:A664"/>
    <mergeCell ref="B660:B664"/>
    <mergeCell ref="C660:C664"/>
    <mergeCell ref="D660:D664"/>
    <mergeCell ref="E660:E664"/>
    <mergeCell ref="F660:F664"/>
    <mergeCell ref="G660:G664"/>
    <mergeCell ref="P660:P664"/>
    <mergeCell ref="Q660:Q664"/>
    <mergeCell ref="R660:R664"/>
    <mergeCell ref="S660:S664"/>
    <mergeCell ref="T660:T664"/>
    <mergeCell ref="F655:F659"/>
    <mergeCell ref="G655:G659"/>
    <mergeCell ref="P655:P659"/>
    <mergeCell ref="Q655:Q659"/>
    <mergeCell ref="R655:R659"/>
    <mergeCell ref="A655:A659"/>
    <mergeCell ref="B655:B659"/>
    <mergeCell ref="C655:C659"/>
    <mergeCell ref="D655:D659"/>
    <mergeCell ref="E655:E659"/>
    <mergeCell ref="O660:O664"/>
    <mergeCell ref="O645:O649"/>
    <mergeCell ref="S645:S649"/>
    <mergeCell ref="T645:T649"/>
    <mergeCell ref="A650:A654"/>
    <mergeCell ref="B650:B654"/>
    <mergeCell ref="C650:C654"/>
    <mergeCell ref="D650:D654"/>
    <mergeCell ref="E650:E654"/>
    <mergeCell ref="F650:F654"/>
    <mergeCell ref="G650:G654"/>
    <mergeCell ref="P650:P654"/>
    <mergeCell ref="Q650:Q654"/>
    <mergeCell ref="R650:R654"/>
    <mergeCell ref="S650:S654"/>
    <mergeCell ref="T650:T654"/>
    <mergeCell ref="F645:F649"/>
    <mergeCell ref="G645:G649"/>
    <mergeCell ref="P645:P649"/>
    <mergeCell ref="Q645:Q649"/>
    <mergeCell ref="R645:R649"/>
    <mergeCell ref="A645:A649"/>
    <mergeCell ref="B645:B649"/>
    <mergeCell ref="C645:C649"/>
    <mergeCell ref="D645:D649"/>
    <mergeCell ref="E645:E649"/>
    <mergeCell ref="O650:O654"/>
    <mergeCell ref="O635:O639"/>
    <mergeCell ref="S635:S639"/>
    <mergeCell ref="T635:T639"/>
    <mergeCell ref="A640:A644"/>
    <mergeCell ref="B640:B644"/>
    <mergeCell ref="C640:C644"/>
    <mergeCell ref="D640:D644"/>
    <mergeCell ref="E640:E644"/>
    <mergeCell ref="F640:F644"/>
    <mergeCell ref="G640:G644"/>
    <mergeCell ref="P640:P644"/>
    <mergeCell ref="Q640:Q644"/>
    <mergeCell ref="R640:R644"/>
    <mergeCell ref="S640:S644"/>
    <mergeCell ref="T640:T644"/>
    <mergeCell ref="F635:F639"/>
    <mergeCell ref="G635:G639"/>
    <mergeCell ref="P635:P639"/>
    <mergeCell ref="Q635:Q639"/>
    <mergeCell ref="R635:R639"/>
    <mergeCell ref="A635:A639"/>
    <mergeCell ref="B635:B639"/>
    <mergeCell ref="C635:C639"/>
    <mergeCell ref="D635:D639"/>
    <mergeCell ref="E635:E639"/>
    <mergeCell ref="O640:O644"/>
    <mergeCell ref="O625:O629"/>
    <mergeCell ref="S625:S629"/>
    <mergeCell ref="T625:T629"/>
    <mergeCell ref="A630:A634"/>
    <mergeCell ref="B630:B634"/>
    <mergeCell ref="C630:C634"/>
    <mergeCell ref="D630:D634"/>
    <mergeCell ref="E630:E634"/>
    <mergeCell ref="F630:F634"/>
    <mergeCell ref="G630:G634"/>
    <mergeCell ref="P630:P634"/>
    <mergeCell ref="Q630:Q634"/>
    <mergeCell ref="R630:R634"/>
    <mergeCell ref="S630:S634"/>
    <mergeCell ref="T630:T634"/>
    <mergeCell ref="F625:F629"/>
    <mergeCell ref="G625:G629"/>
    <mergeCell ref="P625:P629"/>
    <mergeCell ref="Q625:Q629"/>
    <mergeCell ref="R625:R629"/>
    <mergeCell ref="A625:A629"/>
    <mergeCell ref="B625:B629"/>
    <mergeCell ref="C625:C629"/>
    <mergeCell ref="D625:D629"/>
    <mergeCell ref="E625:E629"/>
    <mergeCell ref="O630:O634"/>
    <mergeCell ref="O615:O619"/>
    <mergeCell ref="S615:S619"/>
    <mergeCell ref="T615:T619"/>
    <mergeCell ref="A620:A624"/>
    <mergeCell ref="B620:B624"/>
    <mergeCell ref="C620:C624"/>
    <mergeCell ref="D620:D624"/>
    <mergeCell ref="E620:E624"/>
    <mergeCell ref="F620:F624"/>
    <mergeCell ref="G620:G624"/>
    <mergeCell ref="P620:P624"/>
    <mergeCell ref="Q620:Q624"/>
    <mergeCell ref="R620:R624"/>
    <mergeCell ref="S620:S624"/>
    <mergeCell ref="T620:T624"/>
    <mergeCell ref="F615:F619"/>
    <mergeCell ref="G615:G619"/>
    <mergeCell ref="P615:P619"/>
    <mergeCell ref="Q615:Q619"/>
    <mergeCell ref="R615:R619"/>
    <mergeCell ref="A615:A619"/>
    <mergeCell ref="B615:B619"/>
    <mergeCell ref="C615:C619"/>
    <mergeCell ref="D615:D619"/>
    <mergeCell ref="E615:E619"/>
    <mergeCell ref="O620:O624"/>
    <mergeCell ref="O605:O609"/>
    <mergeCell ref="S605:S609"/>
    <mergeCell ref="T605:T609"/>
    <mergeCell ref="A610:A614"/>
    <mergeCell ref="B610:B614"/>
    <mergeCell ref="C610:C614"/>
    <mergeCell ref="D610:D614"/>
    <mergeCell ref="E610:E614"/>
    <mergeCell ref="F610:F614"/>
    <mergeCell ref="G610:G614"/>
    <mergeCell ref="P610:P614"/>
    <mergeCell ref="Q610:Q614"/>
    <mergeCell ref="R610:R614"/>
    <mergeCell ref="S610:S614"/>
    <mergeCell ref="T610:T614"/>
    <mergeCell ref="F605:F609"/>
    <mergeCell ref="G605:G609"/>
    <mergeCell ref="P605:P609"/>
    <mergeCell ref="Q605:Q609"/>
    <mergeCell ref="R605:R609"/>
    <mergeCell ref="A605:A609"/>
    <mergeCell ref="B605:B609"/>
    <mergeCell ref="C605:C609"/>
    <mergeCell ref="D605:D609"/>
    <mergeCell ref="E605:E609"/>
    <mergeCell ref="O610:O614"/>
    <mergeCell ref="O595:O599"/>
    <mergeCell ref="S595:S599"/>
    <mergeCell ref="T595:T599"/>
    <mergeCell ref="A600:A604"/>
    <mergeCell ref="B600:B604"/>
    <mergeCell ref="C600:C604"/>
    <mergeCell ref="D600:D604"/>
    <mergeCell ref="E600:E604"/>
    <mergeCell ref="F600:F604"/>
    <mergeCell ref="G600:G604"/>
    <mergeCell ref="P600:P604"/>
    <mergeCell ref="Q600:Q604"/>
    <mergeCell ref="R600:R604"/>
    <mergeCell ref="S600:S604"/>
    <mergeCell ref="T600:T604"/>
    <mergeCell ref="F595:F599"/>
    <mergeCell ref="G595:G599"/>
    <mergeCell ref="P595:P599"/>
    <mergeCell ref="Q595:Q599"/>
    <mergeCell ref="R595:R599"/>
    <mergeCell ref="A595:A599"/>
    <mergeCell ref="B595:B599"/>
    <mergeCell ref="C595:C599"/>
    <mergeCell ref="D595:D599"/>
    <mergeCell ref="E595:E599"/>
    <mergeCell ref="O600:O604"/>
    <mergeCell ref="O585:O589"/>
    <mergeCell ref="S585:S589"/>
    <mergeCell ref="T585:T589"/>
    <mergeCell ref="A590:A594"/>
    <mergeCell ref="B590:B594"/>
    <mergeCell ref="C590:C594"/>
    <mergeCell ref="D590:D594"/>
    <mergeCell ref="E590:E594"/>
    <mergeCell ref="F590:F594"/>
    <mergeCell ref="G590:G594"/>
    <mergeCell ref="P590:P594"/>
    <mergeCell ref="Q590:Q594"/>
    <mergeCell ref="R590:R594"/>
    <mergeCell ref="S590:S594"/>
    <mergeCell ref="T590:T594"/>
    <mergeCell ref="F585:F589"/>
    <mergeCell ref="G585:G589"/>
    <mergeCell ref="P585:P589"/>
    <mergeCell ref="Q585:Q589"/>
    <mergeCell ref="R585:R589"/>
    <mergeCell ref="A585:A589"/>
    <mergeCell ref="B585:B589"/>
    <mergeCell ref="C585:C589"/>
    <mergeCell ref="D585:D589"/>
    <mergeCell ref="E585:E589"/>
    <mergeCell ref="O590:O594"/>
    <mergeCell ref="O575:O579"/>
    <mergeCell ref="S575:S579"/>
    <mergeCell ref="T575:T579"/>
    <mergeCell ref="A580:A584"/>
    <mergeCell ref="B580:B584"/>
    <mergeCell ref="C580:C584"/>
    <mergeCell ref="D580:D584"/>
    <mergeCell ref="E580:E584"/>
    <mergeCell ref="F580:F584"/>
    <mergeCell ref="G580:G584"/>
    <mergeCell ref="P580:P584"/>
    <mergeCell ref="Q580:Q584"/>
    <mergeCell ref="R580:R584"/>
    <mergeCell ref="S580:S584"/>
    <mergeCell ref="T580:T584"/>
    <mergeCell ref="F575:F579"/>
    <mergeCell ref="G575:G579"/>
    <mergeCell ref="P575:P579"/>
    <mergeCell ref="Q575:Q579"/>
    <mergeCell ref="R575:R579"/>
    <mergeCell ref="A575:A579"/>
    <mergeCell ref="B575:B579"/>
    <mergeCell ref="C575:C579"/>
    <mergeCell ref="D575:D579"/>
    <mergeCell ref="E575:E579"/>
    <mergeCell ref="O580:O584"/>
    <mergeCell ref="O565:O569"/>
    <mergeCell ref="S565:S569"/>
    <mergeCell ref="T565:T569"/>
    <mergeCell ref="A570:A574"/>
    <mergeCell ref="B570:B574"/>
    <mergeCell ref="C570:C574"/>
    <mergeCell ref="D570:D574"/>
    <mergeCell ref="E570:E574"/>
    <mergeCell ref="F570:F574"/>
    <mergeCell ref="G570:G574"/>
    <mergeCell ref="P570:P574"/>
    <mergeCell ref="Q570:Q574"/>
    <mergeCell ref="R570:R574"/>
    <mergeCell ref="S570:S574"/>
    <mergeCell ref="T570:T574"/>
    <mergeCell ref="F565:F569"/>
    <mergeCell ref="G565:G569"/>
    <mergeCell ref="P565:P569"/>
    <mergeCell ref="Q565:Q569"/>
    <mergeCell ref="R565:R569"/>
    <mergeCell ref="A565:A569"/>
    <mergeCell ref="B565:B569"/>
    <mergeCell ref="C565:C569"/>
    <mergeCell ref="D565:D569"/>
    <mergeCell ref="E565:E569"/>
    <mergeCell ref="O570:O574"/>
    <mergeCell ref="O555:O559"/>
    <mergeCell ref="S555:S559"/>
    <mergeCell ref="T555:T559"/>
    <mergeCell ref="A560:A564"/>
    <mergeCell ref="B560:B564"/>
    <mergeCell ref="C560:C564"/>
    <mergeCell ref="D560:D564"/>
    <mergeCell ref="E560:E564"/>
    <mergeCell ref="F560:F564"/>
    <mergeCell ref="G560:G564"/>
    <mergeCell ref="P560:P564"/>
    <mergeCell ref="Q560:Q564"/>
    <mergeCell ref="R560:R564"/>
    <mergeCell ref="S560:S564"/>
    <mergeCell ref="T560:T564"/>
    <mergeCell ref="F555:F559"/>
    <mergeCell ref="G555:G559"/>
    <mergeCell ref="P555:P559"/>
    <mergeCell ref="Q555:Q559"/>
    <mergeCell ref="R555:R559"/>
    <mergeCell ref="A555:A559"/>
    <mergeCell ref="B555:B559"/>
    <mergeCell ref="C555:C559"/>
    <mergeCell ref="D555:D559"/>
    <mergeCell ref="E555:E559"/>
    <mergeCell ref="O560:O564"/>
    <mergeCell ref="O545:O549"/>
    <mergeCell ref="S545:S549"/>
    <mergeCell ref="T545:T549"/>
    <mergeCell ref="A550:A554"/>
    <mergeCell ref="B550:B554"/>
    <mergeCell ref="C550:C554"/>
    <mergeCell ref="D550:D554"/>
    <mergeCell ref="E550:E554"/>
    <mergeCell ref="F550:F554"/>
    <mergeCell ref="G550:G554"/>
    <mergeCell ref="P550:P554"/>
    <mergeCell ref="Q550:Q554"/>
    <mergeCell ref="R550:R554"/>
    <mergeCell ref="S550:S554"/>
    <mergeCell ref="T550:T554"/>
    <mergeCell ref="F545:F549"/>
    <mergeCell ref="G545:G549"/>
    <mergeCell ref="P545:P549"/>
    <mergeCell ref="Q545:Q549"/>
    <mergeCell ref="R545:R549"/>
    <mergeCell ref="A545:A549"/>
    <mergeCell ref="B545:B549"/>
    <mergeCell ref="C545:C549"/>
    <mergeCell ref="D545:D549"/>
    <mergeCell ref="E545:E549"/>
    <mergeCell ref="O550:O554"/>
    <mergeCell ref="O535:O539"/>
    <mergeCell ref="S535:S539"/>
    <mergeCell ref="T535:T539"/>
    <mergeCell ref="A540:A544"/>
    <mergeCell ref="B540:B544"/>
    <mergeCell ref="C540:C544"/>
    <mergeCell ref="D540:D544"/>
    <mergeCell ref="E540:E544"/>
    <mergeCell ref="F540:F544"/>
    <mergeCell ref="G540:G544"/>
    <mergeCell ref="P540:P544"/>
    <mergeCell ref="Q540:Q544"/>
    <mergeCell ref="R540:R544"/>
    <mergeCell ref="S540:S544"/>
    <mergeCell ref="T540:T544"/>
    <mergeCell ref="F535:F539"/>
    <mergeCell ref="G535:G539"/>
    <mergeCell ref="P535:P539"/>
    <mergeCell ref="Q535:Q539"/>
    <mergeCell ref="R535:R539"/>
    <mergeCell ref="A535:A539"/>
    <mergeCell ref="B535:B539"/>
    <mergeCell ref="C535:C539"/>
    <mergeCell ref="D535:D539"/>
    <mergeCell ref="E535:E539"/>
    <mergeCell ref="O540:O544"/>
    <mergeCell ref="O525:O529"/>
    <mergeCell ref="S525:S529"/>
    <mergeCell ref="T525:T529"/>
    <mergeCell ref="A530:A534"/>
    <mergeCell ref="B530:B534"/>
    <mergeCell ref="C530:C534"/>
    <mergeCell ref="D530:D534"/>
    <mergeCell ref="E530:E534"/>
    <mergeCell ref="F530:F534"/>
    <mergeCell ref="G530:G534"/>
    <mergeCell ref="P530:P534"/>
    <mergeCell ref="Q530:Q534"/>
    <mergeCell ref="R530:R534"/>
    <mergeCell ref="S530:S534"/>
    <mergeCell ref="T530:T534"/>
    <mergeCell ref="F525:F529"/>
    <mergeCell ref="G525:G529"/>
    <mergeCell ref="P525:P529"/>
    <mergeCell ref="Q525:Q529"/>
    <mergeCell ref="R525:R529"/>
    <mergeCell ref="A525:A529"/>
    <mergeCell ref="B525:B529"/>
    <mergeCell ref="C525:C529"/>
    <mergeCell ref="D525:D529"/>
    <mergeCell ref="E525:E529"/>
    <mergeCell ref="O530:O534"/>
    <mergeCell ref="O515:O519"/>
    <mergeCell ref="S515:S519"/>
    <mergeCell ref="T515:T519"/>
    <mergeCell ref="A520:A524"/>
    <mergeCell ref="B520:B524"/>
    <mergeCell ref="C520:C524"/>
    <mergeCell ref="D520:D524"/>
    <mergeCell ref="E520:E524"/>
    <mergeCell ref="F520:F524"/>
    <mergeCell ref="G520:G524"/>
    <mergeCell ref="P520:P524"/>
    <mergeCell ref="Q520:Q524"/>
    <mergeCell ref="R520:R524"/>
    <mergeCell ref="S520:S524"/>
    <mergeCell ref="T520:T524"/>
    <mergeCell ref="F515:F519"/>
    <mergeCell ref="G515:G519"/>
    <mergeCell ref="P515:P519"/>
    <mergeCell ref="Q515:Q519"/>
    <mergeCell ref="R515:R519"/>
    <mergeCell ref="A515:A519"/>
    <mergeCell ref="B515:B519"/>
    <mergeCell ref="C515:C519"/>
    <mergeCell ref="D515:D519"/>
    <mergeCell ref="E515:E519"/>
    <mergeCell ref="O520:O524"/>
    <mergeCell ref="O505:O509"/>
    <mergeCell ref="S505:S509"/>
    <mergeCell ref="T505:T509"/>
    <mergeCell ref="A510:A514"/>
    <mergeCell ref="B510:B514"/>
    <mergeCell ref="C510:C514"/>
    <mergeCell ref="D510:D514"/>
    <mergeCell ref="E510:E514"/>
    <mergeCell ref="F510:F514"/>
    <mergeCell ref="G510:G514"/>
    <mergeCell ref="P510:P514"/>
    <mergeCell ref="Q510:Q514"/>
    <mergeCell ref="R510:R514"/>
    <mergeCell ref="S510:S514"/>
    <mergeCell ref="T510:T514"/>
    <mergeCell ref="F505:F509"/>
    <mergeCell ref="G505:G509"/>
    <mergeCell ref="P505:P509"/>
    <mergeCell ref="Q505:Q509"/>
    <mergeCell ref="R505:R509"/>
    <mergeCell ref="A505:A509"/>
    <mergeCell ref="B505:B509"/>
    <mergeCell ref="C505:C509"/>
    <mergeCell ref="D505:D509"/>
    <mergeCell ref="E505:E509"/>
    <mergeCell ref="O510:O514"/>
    <mergeCell ref="O495:O499"/>
    <mergeCell ref="S495:S499"/>
    <mergeCell ref="T495:T499"/>
    <mergeCell ref="A500:A504"/>
    <mergeCell ref="B500:B504"/>
    <mergeCell ref="C500:C504"/>
    <mergeCell ref="D500:D504"/>
    <mergeCell ref="E500:E504"/>
    <mergeCell ref="F500:F504"/>
    <mergeCell ref="G500:G504"/>
    <mergeCell ref="P500:P504"/>
    <mergeCell ref="Q500:Q504"/>
    <mergeCell ref="R500:R504"/>
    <mergeCell ref="S500:S504"/>
    <mergeCell ref="T500:T504"/>
    <mergeCell ref="F495:F499"/>
    <mergeCell ref="G495:G499"/>
    <mergeCell ref="P495:P499"/>
    <mergeCell ref="Q495:Q499"/>
    <mergeCell ref="R495:R499"/>
    <mergeCell ref="A495:A499"/>
    <mergeCell ref="B495:B499"/>
    <mergeCell ref="C495:C499"/>
    <mergeCell ref="D495:D499"/>
    <mergeCell ref="E495:E499"/>
    <mergeCell ref="O500:O504"/>
    <mergeCell ref="O485:O489"/>
    <mergeCell ref="S485:S489"/>
    <mergeCell ref="T485:T489"/>
    <mergeCell ref="A490:A494"/>
    <mergeCell ref="B490:B494"/>
    <mergeCell ref="C490:C494"/>
    <mergeCell ref="D490:D494"/>
    <mergeCell ref="E490:E494"/>
    <mergeCell ref="F490:F494"/>
    <mergeCell ref="G490:G494"/>
    <mergeCell ref="P490:P494"/>
    <mergeCell ref="Q490:Q494"/>
    <mergeCell ref="R490:R494"/>
    <mergeCell ref="S490:S494"/>
    <mergeCell ref="T490:T494"/>
    <mergeCell ref="F485:F489"/>
    <mergeCell ref="G485:G489"/>
    <mergeCell ref="P485:P489"/>
    <mergeCell ref="Q485:Q489"/>
    <mergeCell ref="R485:R489"/>
    <mergeCell ref="A485:A489"/>
    <mergeCell ref="B485:B489"/>
    <mergeCell ref="C485:C489"/>
    <mergeCell ref="D485:D489"/>
    <mergeCell ref="E485:E489"/>
    <mergeCell ref="O490:O494"/>
    <mergeCell ref="O475:O479"/>
    <mergeCell ref="S475:S479"/>
    <mergeCell ref="T475:T479"/>
    <mergeCell ref="A480:A484"/>
    <mergeCell ref="B480:B484"/>
    <mergeCell ref="C480:C484"/>
    <mergeCell ref="D480:D484"/>
    <mergeCell ref="E480:E484"/>
    <mergeCell ref="F480:F484"/>
    <mergeCell ref="G480:G484"/>
    <mergeCell ref="P480:P484"/>
    <mergeCell ref="Q480:Q484"/>
    <mergeCell ref="R480:R484"/>
    <mergeCell ref="S480:S484"/>
    <mergeCell ref="T480:T484"/>
    <mergeCell ref="F475:F479"/>
    <mergeCell ref="G475:G479"/>
    <mergeCell ref="P475:P479"/>
    <mergeCell ref="Q475:Q479"/>
    <mergeCell ref="R475:R479"/>
    <mergeCell ref="A475:A479"/>
    <mergeCell ref="B475:B479"/>
    <mergeCell ref="C475:C479"/>
    <mergeCell ref="D475:D479"/>
    <mergeCell ref="E475:E479"/>
    <mergeCell ref="O480:O484"/>
    <mergeCell ref="O465:O469"/>
    <mergeCell ref="S465:S469"/>
    <mergeCell ref="T465:T469"/>
    <mergeCell ref="A470:A474"/>
    <mergeCell ref="B470:B474"/>
    <mergeCell ref="C470:C474"/>
    <mergeCell ref="D470:D474"/>
    <mergeCell ref="E470:E474"/>
    <mergeCell ref="F470:F474"/>
    <mergeCell ref="G470:G474"/>
    <mergeCell ref="P470:P474"/>
    <mergeCell ref="Q470:Q474"/>
    <mergeCell ref="R470:R474"/>
    <mergeCell ref="S470:S474"/>
    <mergeCell ref="T470:T474"/>
    <mergeCell ref="F465:F469"/>
    <mergeCell ref="G465:G469"/>
    <mergeCell ref="P465:P469"/>
    <mergeCell ref="Q465:Q469"/>
    <mergeCell ref="R465:R469"/>
    <mergeCell ref="A465:A469"/>
    <mergeCell ref="B465:B469"/>
    <mergeCell ref="C465:C469"/>
    <mergeCell ref="D465:D469"/>
    <mergeCell ref="E465:E469"/>
    <mergeCell ref="O470:O474"/>
    <mergeCell ref="O455:O459"/>
    <mergeCell ref="S455:S459"/>
    <mergeCell ref="T455:T459"/>
    <mergeCell ref="A460:A464"/>
    <mergeCell ref="B460:B464"/>
    <mergeCell ref="C460:C464"/>
    <mergeCell ref="D460:D464"/>
    <mergeCell ref="E460:E464"/>
    <mergeCell ref="F460:F464"/>
    <mergeCell ref="G460:G464"/>
    <mergeCell ref="P460:P464"/>
    <mergeCell ref="Q460:Q464"/>
    <mergeCell ref="R460:R464"/>
    <mergeCell ref="S460:S464"/>
    <mergeCell ref="T460:T464"/>
    <mergeCell ref="F455:F459"/>
    <mergeCell ref="G455:G459"/>
    <mergeCell ref="P455:P459"/>
    <mergeCell ref="Q455:Q459"/>
    <mergeCell ref="R455:R459"/>
    <mergeCell ref="A455:A459"/>
    <mergeCell ref="B455:B459"/>
    <mergeCell ref="C455:C459"/>
    <mergeCell ref="D455:D459"/>
    <mergeCell ref="E455:E459"/>
    <mergeCell ref="O460:O464"/>
    <mergeCell ref="O445:O449"/>
    <mergeCell ref="S445:S449"/>
    <mergeCell ref="T445:T449"/>
    <mergeCell ref="A450:A454"/>
    <mergeCell ref="B450:B454"/>
    <mergeCell ref="C450:C454"/>
    <mergeCell ref="D450:D454"/>
    <mergeCell ref="E450:E454"/>
    <mergeCell ref="F450:F454"/>
    <mergeCell ref="G450:G454"/>
    <mergeCell ref="P450:P454"/>
    <mergeCell ref="Q450:Q454"/>
    <mergeCell ref="R450:R454"/>
    <mergeCell ref="S450:S454"/>
    <mergeCell ref="T450:T454"/>
    <mergeCell ref="F445:F449"/>
    <mergeCell ref="G445:G449"/>
    <mergeCell ref="P445:P449"/>
    <mergeCell ref="Q445:Q449"/>
    <mergeCell ref="R445:R449"/>
    <mergeCell ref="A445:A449"/>
    <mergeCell ref="B445:B449"/>
    <mergeCell ref="C445:C449"/>
    <mergeCell ref="D445:D449"/>
    <mergeCell ref="E445:E449"/>
    <mergeCell ref="O450:O454"/>
    <mergeCell ref="O435:O439"/>
    <mergeCell ref="S435:S439"/>
    <mergeCell ref="T435:T439"/>
    <mergeCell ref="A440:A444"/>
    <mergeCell ref="B440:B444"/>
    <mergeCell ref="C440:C444"/>
    <mergeCell ref="D440:D444"/>
    <mergeCell ref="E440:E444"/>
    <mergeCell ref="F440:F444"/>
    <mergeCell ref="G440:G444"/>
    <mergeCell ref="P440:P444"/>
    <mergeCell ref="Q440:Q444"/>
    <mergeCell ref="R440:R444"/>
    <mergeCell ref="S440:S444"/>
    <mergeCell ref="T440:T444"/>
    <mergeCell ref="F435:F439"/>
    <mergeCell ref="G435:G439"/>
    <mergeCell ref="P435:P439"/>
    <mergeCell ref="Q435:Q439"/>
    <mergeCell ref="R435:R439"/>
    <mergeCell ref="A435:A439"/>
    <mergeCell ref="B435:B439"/>
    <mergeCell ref="C435:C439"/>
    <mergeCell ref="D435:D439"/>
    <mergeCell ref="E435:E439"/>
    <mergeCell ref="O440:O444"/>
    <mergeCell ref="O425:O429"/>
    <mergeCell ref="S425:S429"/>
    <mergeCell ref="T425:T429"/>
    <mergeCell ref="A430:A434"/>
    <mergeCell ref="B430:B434"/>
    <mergeCell ref="C430:C434"/>
    <mergeCell ref="D430:D434"/>
    <mergeCell ref="E430:E434"/>
    <mergeCell ref="F430:F434"/>
    <mergeCell ref="G430:G434"/>
    <mergeCell ref="P430:P434"/>
    <mergeCell ref="Q430:Q434"/>
    <mergeCell ref="R430:R434"/>
    <mergeCell ref="S430:S434"/>
    <mergeCell ref="T430:T434"/>
    <mergeCell ref="F425:F429"/>
    <mergeCell ref="G425:G429"/>
    <mergeCell ref="P425:P429"/>
    <mergeCell ref="Q425:Q429"/>
    <mergeCell ref="R425:R429"/>
    <mergeCell ref="A425:A429"/>
    <mergeCell ref="B425:B429"/>
    <mergeCell ref="C425:C429"/>
    <mergeCell ref="D425:D429"/>
    <mergeCell ref="E425:E429"/>
    <mergeCell ref="O430:O434"/>
    <mergeCell ref="O415:O419"/>
    <mergeCell ref="S415:S419"/>
    <mergeCell ref="T415:T419"/>
    <mergeCell ref="A420:A424"/>
    <mergeCell ref="B420:B424"/>
    <mergeCell ref="C420:C424"/>
    <mergeCell ref="D420:D424"/>
    <mergeCell ref="E420:E424"/>
    <mergeCell ref="F420:F424"/>
    <mergeCell ref="G420:G424"/>
    <mergeCell ref="P420:P424"/>
    <mergeCell ref="Q420:Q424"/>
    <mergeCell ref="R420:R424"/>
    <mergeCell ref="S420:S424"/>
    <mergeCell ref="T420:T424"/>
    <mergeCell ref="F415:F419"/>
    <mergeCell ref="G415:G419"/>
    <mergeCell ref="P415:P419"/>
    <mergeCell ref="Q415:Q419"/>
    <mergeCell ref="R415:R419"/>
    <mergeCell ref="A415:A419"/>
    <mergeCell ref="B415:B419"/>
    <mergeCell ref="C415:C419"/>
    <mergeCell ref="D415:D419"/>
    <mergeCell ref="E415:E419"/>
    <mergeCell ref="O420:O424"/>
    <mergeCell ref="O405:O409"/>
    <mergeCell ref="S405:S409"/>
    <mergeCell ref="T405:T409"/>
    <mergeCell ref="A410:A414"/>
    <mergeCell ref="B410:B414"/>
    <mergeCell ref="C410:C414"/>
    <mergeCell ref="D410:D414"/>
    <mergeCell ref="E410:E414"/>
    <mergeCell ref="F410:F414"/>
    <mergeCell ref="G410:G414"/>
    <mergeCell ref="P410:P414"/>
    <mergeCell ref="Q410:Q414"/>
    <mergeCell ref="R410:R414"/>
    <mergeCell ref="S410:S414"/>
    <mergeCell ref="T410:T414"/>
    <mergeCell ref="F405:F409"/>
    <mergeCell ref="G405:G409"/>
    <mergeCell ref="P405:P409"/>
    <mergeCell ref="Q405:Q409"/>
    <mergeCell ref="R405:R409"/>
    <mergeCell ref="A405:A409"/>
    <mergeCell ref="B405:B409"/>
    <mergeCell ref="C405:C409"/>
    <mergeCell ref="D405:D409"/>
    <mergeCell ref="E405:E409"/>
    <mergeCell ref="O410:O414"/>
    <mergeCell ref="O395:O399"/>
    <mergeCell ref="S395:S399"/>
    <mergeCell ref="T395:T399"/>
    <mergeCell ref="A400:A404"/>
    <mergeCell ref="B400:B404"/>
    <mergeCell ref="C400:C404"/>
    <mergeCell ref="D400:D404"/>
    <mergeCell ref="E400:E404"/>
    <mergeCell ref="F400:F404"/>
    <mergeCell ref="G400:G404"/>
    <mergeCell ref="P400:P404"/>
    <mergeCell ref="Q400:Q404"/>
    <mergeCell ref="R400:R404"/>
    <mergeCell ref="S400:S404"/>
    <mergeCell ref="T400:T404"/>
    <mergeCell ref="F395:F399"/>
    <mergeCell ref="G395:G399"/>
    <mergeCell ref="P395:P399"/>
    <mergeCell ref="Q395:Q399"/>
    <mergeCell ref="R395:R399"/>
    <mergeCell ref="A395:A399"/>
    <mergeCell ref="B395:B399"/>
    <mergeCell ref="C395:C399"/>
    <mergeCell ref="D395:D399"/>
    <mergeCell ref="E395:E399"/>
    <mergeCell ref="O400:O404"/>
    <mergeCell ref="O385:O389"/>
    <mergeCell ref="S385:S389"/>
    <mergeCell ref="T385:T389"/>
    <mergeCell ref="A390:A394"/>
    <mergeCell ref="B390:B394"/>
    <mergeCell ref="C390:C394"/>
    <mergeCell ref="D390:D394"/>
    <mergeCell ref="E390:E394"/>
    <mergeCell ref="F390:F394"/>
    <mergeCell ref="G390:G394"/>
    <mergeCell ref="P390:P394"/>
    <mergeCell ref="Q390:Q394"/>
    <mergeCell ref="R390:R394"/>
    <mergeCell ref="S390:S394"/>
    <mergeCell ref="T390:T394"/>
    <mergeCell ref="F385:F389"/>
    <mergeCell ref="G385:G389"/>
    <mergeCell ref="P385:P389"/>
    <mergeCell ref="Q385:Q389"/>
    <mergeCell ref="R385:R389"/>
    <mergeCell ref="A385:A389"/>
    <mergeCell ref="B385:B389"/>
    <mergeCell ref="C385:C389"/>
    <mergeCell ref="D385:D389"/>
    <mergeCell ref="E385:E389"/>
    <mergeCell ref="O390:O394"/>
    <mergeCell ref="O375:O379"/>
    <mergeCell ref="S375:S379"/>
    <mergeCell ref="T375:T379"/>
    <mergeCell ref="A380:A384"/>
    <mergeCell ref="B380:B384"/>
    <mergeCell ref="C380:C384"/>
    <mergeCell ref="D380:D384"/>
    <mergeCell ref="E380:E384"/>
    <mergeCell ref="F380:F384"/>
    <mergeCell ref="G380:G384"/>
    <mergeCell ref="P380:P384"/>
    <mergeCell ref="Q380:Q384"/>
    <mergeCell ref="R380:R384"/>
    <mergeCell ref="S380:S384"/>
    <mergeCell ref="T380:T384"/>
    <mergeCell ref="F375:F379"/>
    <mergeCell ref="G375:G379"/>
    <mergeCell ref="P375:P379"/>
    <mergeCell ref="Q375:Q379"/>
    <mergeCell ref="R375:R379"/>
    <mergeCell ref="A375:A379"/>
    <mergeCell ref="B375:B379"/>
    <mergeCell ref="C375:C379"/>
    <mergeCell ref="D375:D379"/>
    <mergeCell ref="E375:E379"/>
    <mergeCell ref="O380:O384"/>
    <mergeCell ref="O365:O369"/>
    <mergeCell ref="S365:S369"/>
    <mergeCell ref="T365:T369"/>
    <mergeCell ref="A370:A374"/>
    <mergeCell ref="B370:B374"/>
    <mergeCell ref="C370:C374"/>
    <mergeCell ref="D370:D374"/>
    <mergeCell ref="E370:E374"/>
    <mergeCell ref="F370:F374"/>
    <mergeCell ref="G370:G374"/>
    <mergeCell ref="P370:P374"/>
    <mergeCell ref="Q370:Q374"/>
    <mergeCell ref="R370:R374"/>
    <mergeCell ref="S370:S374"/>
    <mergeCell ref="T370:T374"/>
    <mergeCell ref="F365:F369"/>
    <mergeCell ref="G365:G369"/>
    <mergeCell ref="P365:P369"/>
    <mergeCell ref="Q365:Q369"/>
    <mergeCell ref="R365:R369"/>
    <mergeCell ref="A365:A369"/>
    <mergeCell ref="B365:B369"/>
    <mergeCell ref="C365:C369"/>
    <mergeCell ref="D365:D369"/>
    <mergeCell ref="E365:E369"/>
    <mergeCell ref="O370:O374"/>
    <mergeCell ref="O355:O359"/>
    <mergeCell ref="S355:S359"/>
    <mergeCell ref="T355:T359"/>
    <mergeCell ref="A360:A364"/>
    <mergeCell ref="B360:B364"/>
    <mergeCell ref="C360:C364"/>
    <mergeCell ref="D360:D364"/>
    <mergeCell ref="E360:E364"/>
    <mergeCell ref="F360:F364"/>
    <mergeCell ref="G360:G364"/>
    <mergeCell ref="P360:P364"/>
    <mergeCell ref="Q360:Q364"/>
    <mergeCell ref="R360:R364"/>
    <mergeCell ref="S360:S364"/>
    <mergeCell ref="T360:T364"/>
    <mergeCell ref="F355:F359"/>
    <mergeCell ref="G355:G359"/>
    <mergeCell ref="P355:P359"/>
    <mergeCell ref="Q355:Q359"/>
    <mergeCell ref="R355:R359"/>
    <mergeCell ref="A355:A359"/>
    <mergeCell ref="B355:B359"/>
    <mergeCell ref="C355:C359"/>
    <mergeCell ref="D355:D359"/>
    <mergeCell ref="E355:E359"/>
    <mergeCell ref="O360:O364"/>
    <mergeCell ref="O345:O349"/>
    <mergeCell ref="S345:S349"/>
    <mergeCell ref="T345:T349"/>
    <mergeCell ref="A350:A354"/>
    <mergeCell ref="B350:B354"/>
    <mergeCell ref="C350:C354"/>
    <mergeCell ref="D350:D354"/>
    <mergeCell ref="E350:E354"/>
    <mergeCell ref="F350:F354"/>
    <mergeCell ref="G350:G354"/>
    <mergeCell ref="P350:P354"/>
    <mergeCell ref="Q350:Q354"/>
    <mergeCell ref="R350:R354"/>
    <mergeCell ref="S350:S354"/>
    <mergeCell ref="T350:T354"/>
    <mergeCell ref="F345:F349"/>
    <mergeCell ref="G345:G349"/>
    <mergeCell ref="P345:P349"/>
    <mergeCell ref="Q345:Q349"/>
    <mergeCell ref="R345:R349"/>
    <mergeCell ref="A345:A349"/>
    <mergeCell ref="B345:B349"/>
    <mergeCell ref="C345:C349"/>
    <mergeCell ref="D345:D349"/>
    <mergeCell ref="E345:E349"/>
    <mergeCell ref="O350:O354"/>
    <mergeCell ref="O335:O339"/>
    <mergeCell ref="S335:S339"/>
    <mergeCell ref="T335:T339"/>
    <mergeCell ref="A340:A344"/>
    <mergeCell ref="B340:B344"/>
    <mergeCell ref="C340:C344"/>
    <mergeCell ref="D340:D344"/>
    <mergeCell ref="E340:E344"/>
    <mergeCell ref="F340:F344"/>
    <mergeCell ref="G340:G344"/>
    <mergeCell ref="P340:P344"/>
    <mergeCell ref="Q340:Q344"/>
    <mergeCell ref="R340:R344"/>
    <mergeCell ref="S340:S344"/>
    <mergeCell ref="T340:T344"/>
    <mergeCell ref="F335:F339"/>
    <mergeCell ref="G335:G339"/>
    <mergeCell ref="P335:P339"/>
    <mergeCell ref="Q335:Q339"/>
    <mergeCell ref="R335:R339"/>
    <mergeCell ref="A335:A339"/>
    <mergeCell ref="B335:B339"/>
    <mergeCell ref="C335:C339"/>
    <mergeCell ref="D335:D339"/>
    <mergeCell ref="E335:E339"/>
    <mergeCell ref="O340:O344"/>
    <mergeCell ref="O325:O329"/>
    <mergeCell ref="S325:S329"/>
    <mergeCell ref="T325:T329"/>
    <mergeCell ref="A330:A334"/>
    <mergeCell ref="B330:B334"/>
    <mergeCell ref="C330:C334"/>
    <mergeCell ref="D330:D334"/>
    <mergeCell ref="E330:E334"/>
    <mergeCell ref="F330:F334"/>
    <mergeCell ref="G330:G334"/>
    <mergeCell ref="P330:P334"/>
    <mergeCell ref="Q330:Q334"/>
    <mergeCell ref="R330:R334"/>
    <mergeCell ref="S330:S334"/>
    <mergeCell ref="T330:T334"/>
    <mergeCell ref="F325:F329"/>
    <mergeCell ref="G325:G329"/>
    <mergeCell ref="P325:P329"/>
    <mergeCell ref="Q325:Q329"/>
    <mergeCell ref="R325:R329"/>
    <mergeCell ref="A325:A329"/>
    <mergeCell ref="B325:B329"/>
    <mergeCell ref="C325:C329"/>
    <mergeCell ref="D325:D329"/>
    <mergeCell ref="E325:E329"/>
    <mergeCell ref="O330:O334"/>
    <mergeCell ref="S315:S319"/>
    <mergeCell ref="T315:T319"/>
    <mergeCell ref="A320:A324"/>
    <mergeCell ref="B320:B324"/>
    <mergeCell ref="C320:C324"/>
    <mergeCell ref="D320:D324"/>
    <mergeCell ref="E320:E324"/>
    <mergeCell ref="F320:F324"/>
    <mergeCell ref="G320:G324"/>
    <mergeCell ref="P320:P324"/>
    <mergeCell ref="Q320:Q324"/>
    <mergeCell ref="R320:R324"/>
    <mergeCell ref="S320:S324"/>
    <mergeCell ref="T320:T324"/>
    <mergeCell ref="F315:F319"/>
    <mergeCell ref="G315:G319"/>
    <mergeCell ref="P315:P319"/>
    <mergeCell ref="Q315:Q319"/>
    <mergeCell ref="R315:R319"/>
    <mergeCell ref="A315:A319"/>
    <mergeCell ref="B315:B319"/>
    <mergeCell ref="C315:C319"/>
    <mergeCell ref="D315:D319"/>
    <mergeCell ref="E315:E319"/>
    <mergeCell ref="O320:O324"/>
    <mergeCell ref="S305:S309"/>
    <mergeCell ref="T305:T309"/>
    <mergeCell ref="A310:A314"/>
    <mergeCell ref="B310:B314"/>
    <mergeCell ref="C310:C314"/>
    <mergeCell ref="D310:D314"/>
    <mergeCell ref="E310:E314"/>
    <mergeCell ref="F310:F314"/>
    <mergeCell ref="G310:G314"/>
    <mergeCell ref="P310:P314"/>
    <mergeCell ref="Q310:Q314"/>
    <mergeCell ref="R310:R314"/>
    <mergeCell ref="S310:S314"/>
    <mergeCell ref="T310:T314"/>
    <mergeCell ref="F305:F309"/>
    <mergeCell ref="G305:G309"/>
    <mergeCell ref="P305:P309"/>
    <mergeCell ref="Q305:Q309"/>
    <mergeCell ref="R305:R309"/>
    <mergeCell ref="A305:A309"/>
    <mergeCell ref="B305:B309"/>
    <mergeCell ref="C305:C309"/>
    <mergeCell ref="D305:D309"/>
    <mergeCell ref="E305:E309"/>
    <mergeCell ref="O310:O314"/>
    <mergeCell ref="S295:S299"/>
    <mergeCell ref="T295:T299"/>
    <mergeCell ref="A300:A304"/>
    <mergeCell ref="B300:B304"/>
    <mergeCell ref="C300:C304"/>
    <mergeCell ref="D300:D304"/>
    <mergeCell ref="E300:E304"/>
    <mergeCell ref="F300:F304"/>
    <mergeCell ref="G300:G304"/>
    <mergeCell ref="P300:P304"/>
    <mergeCell ref="Q300:Q304"/>
    <mergeCell ref="R300:R304"/>
    <mergeCell ref="S300:S304"/>
    <mergeCell ref="T300:T304"/>
    <mergeCell ref="F295:F299"/>
    <mergeCell ref="G295:G299"/>
    <mergeCell ref="P295:P299"/>
    <mergeCell ref="Q295:Q299"/>
    <mergeCell ref="R295:R299"/>
    <mergeCell ref="A295:A299"/>
    <mergeCell ref="B295:B299"/>
    <mergeCell ref="C295:C299"/>
    <mergeCell ref="D295:D299"/>
    <mergeCell ref="E295:E299"/>
    <mergeCell ref="O300:O304"/>
    <mergeCell ref="S285:S289"/>
    <mergeCell ref="T285:T289"/>
    <mergeCell ref="A290:A294"/>
    <mergeCell ref="B290:B294"/>
    <mergeCell ref="C290:C294"/>
    <mergeCell ref="D290:D294"/>
    <mergeCell ref="E290:E294"/>
    <mergeCell ref="F290:F294"/>
    <mergeCell ref="G290:G294"/>
    <mergeCell ref="P290:P294"/>
    <mergeCell ref="Q290:Q294"/>
    <mergeCell ref="R290:R294"/>
    <mergeCell ref="S290:S294"/>
    <mergeCell ref="T290:T294"/>
    <mergeCell ref="F285:F289"/>
    <mergeCell ref="G285:G289"/>
    <mergeCell ref="P285:P289"/>
    <mergeCell ref="Q285:Q289"/>
    <mergeCell ref="R285:R289"/>
    <mergeCell ref="A285:A289"/>
    <mergeCell ref="B285:B289"/>
    <mergeCell ref="C285:C289"/>
    <mergeCell ref="D285:D289"/>
    <mergeCell ref="E285:E289"/>
    <mergeCell ref="O290:O294"/>
    <mergeCell ref="S275:S279"/>
    <mergeCell ref="T275:T279"/>
    <mergeCell ref="A280:A284"/>
    <mergeCell ref="B280:B284"/>
    <mergeCell ref="C280:C284"/>
    <mergeCell ref="D280:D284"/>
    <mergeCell ref="E280:E284"/>
    <mergeCell ref="F280:F284"/>
    <mergeCell ref="G280:G284"/>
    <mergeCell ref="P280:P284"/>
    <mergeCell ref="Q280:Q284"/>
    <mergeCell ref="R280:R284"/>
    <mergeCell ref="S280:S284"/>
    <mergeCell ref="T280:T284"/>
    <mergeCell ref="F275:F279"/>
    <mergeCell ref="G275:G279"/>
    <mergeCell ref="P275:P279"/>
    <mergeCell ref="Q275:Q279"/>
    <mergeCell ref="R275:R279"/>
    <mergeCell ref="A275:A279"/>
    <mergeCell ref="B275:B279"/>
    <mergeCell ref="C275:C279"/>
    <mergeCell ref="D275:D279"/>
    <mergeCell ref="E275:E279"/>
    <mergeCell ref="O280:O284"/>
    <mergeCell ref="S265:S269"/>
    <mergeCell ref="T265:T269"/>
    <mergeCell ref="A270:A274"/>
    <mergeCell ref="B270:B274"/>
    <mergeCell ref="C270:C274"/>
    <mergeCell ref="D270:D274"/>
    <mergeCell ref="E270:E274"/>
    <mergeCell ref="F270:F274"/>
    <mergeCell ref="G270:G274"/>
    <mergeCell ref="P270:P274"/>
    <mergeCell ref="Q270:Q274"/>
    <mergeCell ref="R270:R274"/>
    <mergeCell ref="S270:S274"/>
    <mergeCell ref="T270:T274"/>
    <mergeCell ref="F265:F269"/>
    <mergeCell ref="G265:G269"/>
    <mergeCell ref="P265:P269"/>
    <mergeCell ref="Q265:Q269"/>
    <mergeCell ref="R265:R269"/>
    <mergeCell ref="A265:A269"/>
    <mergeCell ref="B265:B269"/>
    <mergeCell ref="C265:C269"/>
    <mergeCell ref="D265:D269"/>
    <mergeCell ref="E265:E269"/>
    <mergeCell ref="O270:O274"/>
    <mergeCell ref="S255:S259"/>
    <mergeCell ref="T255:T259"/>
    <mergeCell ref="A260:A264"/>
    <mergeCell ref="B260:B264"/>
    <mergeCell ref="C260:C264"/>
    <mergeCell ref="D260:D264"/>
    <mergeCell ref="E260:E264"/>
    <mergeCell ref="F260:F264"/>
    <mergeCell ref="G260:G264"/>
    <mergeCell ref="P260:P264"/>
    <mergeCell ref="Q260:Q264"/>
    <mergeCell ref="R260:R264"/>
    <mergeCell ref="S260:S264"/>
    <mergeCell ref="T260:T264"/>
    <mergeCell ref="F255:F259"/>
    <mergeCell ref="G255:G259"/>
    <mergeCell ref="P255:P259"/>
    <mergeCell ref="Q255:Q259"/>
    <mergeCell ref="R255:R259"/>
    <mergeCell ref="A255:A259"/>
    <mergeCell ref="B255:B259"/>
    <mergeCell ref="C255:C259"/>
    <mergeCell ref="D255:D259"/>
    <mergeCell ref="E255:E259"/>
    <mergeCell ref="O260:O264"/>
    <mergeCell ref="S245:S249"/>
    <mergeCell ref="T245:T249"/>
    <mergeCell ref="A250:A254"/>
    <mergeCell ref="B250:B254"/>
    <mergeCell ref="C250:C254"/>
    <mergeCell ref="D250:D254"/>
    <mergeCell ref="E250:E254"/>
    <mergeCell ref="F250:F254"/>
    <mergeCell ref="G250:G254"/>
    <mergeCell ref="P250:P254"/>
    <mergeCell ref="Q250:Q254"/>
    <mergeCell ref="R250:R254"/>
    <mergeCell ref="S250:S254"/>
    <mergeCell ref="T250:T254"/>
    <mergeCell ref="F245:F249"/>
    <mergeCell ref="G245:G249"/>
    <mergeCell ref="P245:P249"/>
    <mergeCell ref="Q245:Q249"/>
    <mergeCell ref="R245:R249"/>
    <mergeCell ref="A245:A249"/>
    <mergeCell ref="B245:B249"/>
    <mergeCell ref="C245:C249"/>
    <mergeCell ref="D245:D249"/>
    <mergeCell ref="E245:E249"/>
    <mergeCell ref="O250:O254"/>
    <mergeCell ref="S235:S239"/>
    <mergeCell ref="T235:T239"/>
    <mergeCell ref="A240:A244"/>
    <mergeCell ref="B240:B244"/>
    <mergeCell ref="C240:C244"/>
    <mergeCell ref="D240:D244"/>
    <mergeCell ref="E240:E244"/>
    <mergeCell ref="F240:F244"/>
    <mergeCell ref="G240:G244"/>
    <mergeCell ref="P240:P244"/>
    <mergeCell ref="Q240:Q244"/>
    <mergeCell ref="R240:R244"/>
    <mergeCell ref="S240:S244"/>
    <mergeCell ref="T240:T244"/>
    <mergeCell ref="F235:F239"/>
    <mergeCell ref="G235:G239"/>
    <mergeCell ref="P235:P239"/>
    <mergeCell ref="Q235:Q239"/>
    <mergeCell ref="R235:R239"/>
    <mergeCell ref="A235:A239"/>
    <mergeCell ref="B235:B239"/>
    <mergeCell ref="C235:C239"/>
    <mergeCell ref="D235:D239"/>
    <mergeCell ref="E235:E239"/>
    <mergeCell ref="O240:O244"/>
    <mergeCell ref="S225:S229"/>
    <mergeCell ref="T225:T229"/>
    <mergeCell ref="A230:A234"/>
    <mergeCell ref="B230:B234"/>
    <mergeCell ref="C230:C234"/>
    <mergeCell ref="D230:D234"/>
    <mergeCell ref="E230:E234"/>
    <mergeCell ref="F230:F234"/>
    <mergeCell ref="G230:G234"/>
    <mergeCell ref="P230:P234"/>
    <mergeCell ref="Q230:Q234"/>
    <mergeCell ref="R230:R234"/>
    <mergeCell ref="S230:S234"/>
    <mergeCell ref="T230:T234"/>
    <mergeCell ref="F225:F229"/>
    <mergeCell ref="G225:G229"/>
    <mergeCell ref="P225:P229"/>
    <mergeCell ref="Q225:Q229"/>
    <mergeCell ref="R225:R229"/>
    <mergeCell ref="A225:A229"/>
    <mergeCell ref="B225:B229"/>
    <mergeCell ref="C225:C229"/>
    <mergeCell ref="D225:D229"/>
    <mergeCell ref="E225:E229"/>
    <mergeCell ref="O230:O234"/>
    <mergeCell ref="S215:S219"/>
    <mergeCell ref="T215:T219"/>
    <mergeCell ref="A220:A224"/>
    <mergeCell ref="B220:B224"/>
    <mergeCell ref="C220:C224"/>
    <mergeCell ref="D220:D224"/>
    <mergeCell ref="E220:E224"/>
    <mergeCell ref="F220:F224"/>
    <mergeCell ref="G220:G224"/>
    <mergeCell ref="P220:P224"/>
    <mergeCell ref="Q220:Q224"/>
    <mergeCell ref="R220:R224"/>
    <mergeCell ref="S220:S224"/>
    <mergeCell ref="T220:T224"/>
    <mergeCell ref="F215:F219"/>
    <mergeCell ref="G215:G219"/>
    <mergeCell ref="P215:P219"/>
    <mergeCell ref="Q215:Q219"/>
    <mergeCell ref="R215:R219"/>
    <mergeCell ref="A215:A219"/>
    <mergeCell ref="B215:B219"/>
    <mergeCell ref="C215:C219"/>
    <mergeCell ref="D215:D219"/>
    <mergeCell ref="E215:E219"/>
    <mergeCell ref="O220:O224"/>
    <mergeCell ref="S205:S209"/>
    <mergeCell ref="T205:T209"/>
    <mergeCell ref="A210:A214"/>
    <mergeCell ref="B210:B214"/>
    <mergeCell ref="C210:C214"/>
    <mergeCell ref="D210:D214"/>
    <mergeCell ref="E210:E214"/>
    <mergeCell ref="F210:F214"/>
    <mergeCell ref="G210:G214"/>
    <mergeCell ref="P210:P214"/>
    <mergeCell ref="Q210:Q214"/>
    <mergeCell ref="R210:R214"/>
    <mergeCell ref="S210:S214"/>
    <mergeCell ref="T210:T214"/>
    <mergeCell ref="F205:F209"/>
    <mergeCell ref="G205:G209"/>
    <mergeCell ref="P205:P209"/>
    <mergeCell ref="Q205:Q209"/>
    <mergeCell ref="R205:R209"/>
    <mergeCell ref="A205:A209"/>
    <mergeCell ref="B205:B209"/>
    <mergeCell ref="C205:C209"/>
    <mergeCell ref="D205:D209"/>
    <mergeCell ref="E205:E209"/>
    <mergeCell ref="O210:O214"/>
    <mergeCell ref="S195:S199"/>
    <mergeCell ref="T195:T199"/>
    <mergeCell ref="A200:A204"/>
    <mergeCell ref="B200:B204"/>
    <mergeCell ref="C200:C204"/>
    <mergeCell ref="D200:D204"/>
    <mergeCell ref="E200:E204"/>
    <mergeCell ref="F200:F204"/>
    <mergeCell ref="G200:G204"/>
    <mergeCell ref="P200:P204"/>
    <mergeCell ref="Q200:Q204"/>
    <mergeCell ref="R200:R204"/>
    <mergeCell ref="S200:S204"/>
    <mergeCell ref="T200:T204"/>
    <mergeCell ref="F195:F199"/>
    <mergeCell ref="G195:G199"/>
    <mergeCell ref="P195:P199"/>
    <mergeCell ref="Q195:Q199"/>
    <mergeCell ref="R195:R199"/>
    <mergeCell ref="A195:A199"/>
    <mergeCell ref="B195:B199"/>
    <mergeCell ref="C195:C199"/>
    <mergeCell ref="D195:D199"/>
    <mergeCell ref="E195:E199"/>
    <mergeCell ref="O200:O204"/>
    <mergeCell ref="S185:S189"/>
    <mergeCell ref="T185:T189"/>
    <mergeCell ref="A190:A194"/>
    <mergeCell ref="B190:B194"/>
    <mergeCell ref="C190:C194"/>
    <mergeCell ref="D190:D194"/>
    <mergeCell ref="E190:E194"/>
    <mergeCell ref="F190:F194"/>
    <mergeCell ref="G190:G194"/>
    <mergeCell ref="P190:P194"/>
    <mergeCell ref="Q190:Q194"/>
    <mergeCell ref="R190:R194"/>
    <mergeCell ref="S190:S194"/>
    <mergeCell ref="T190:T194"/>
    <mergeCell ref="F185:F189"/>
    <mergeCell ref="G185:G189"/>
    <mergeCell ref="P185:P189"/>
    <mergeCell ref="Q185:Q189"/>
    <mergeCell ref="R185:R189"/>
    <mergeCell ref="A185:A189"/>
    <mergeCell ref="B185:B189"/>
    <mergeCell ref="C185:C189"/>
    <mergeCell ref="D185:D189"/>
    <mergeCell ref="E185:E189"/>
    <mergeCell ref="O190:O194"/>
    <mergeCell ref="S175:S179"/>
    <mergeCell ref="T175:T179"/>
    <mergeCell ref="A180:A184"/>
    <mergeCell ref="B180:B184"/>
    <mergeCell ref="C180:C184"/>
    <mergeCell ref="D180:D184"/>
    <mergeCell ref="E180:E184"/>
    <mergeCell ref="F180:F184"/>
    <mergeCell ref="G180:G184"/>
    <mergeCell ref="P180:P184"/>
    <mergeCell ref="Q180:Q184"/>
    <mergeCell ref="R180:R184"/>
    <mergeCell ref="S180:S184"/>
    <mergeCell ref="T180:T184"/>
    <mergeCell ref="F175:F179"/>
    <mergeCell ref="G175:G179"/>
    <mergeCell ref="P175:P179"/>
    <mergeCell ref="Q175:Q179"/>
    <mergeCell ref="R175:R179"/>
    <mergeCell ref="A175:A179"/>
    <mergeCell ref="B175:B179"/>
    <mergeCell ref="C175:C179"/>
    <mergeCell ref="D175:D179"/>
    <mergeCell ref="E175:E179"/>
    <mergeCell ref="O180:O184"/>
    <mergeCell ref="S165:S169"/>
    <mergeCell ref="T165:T169"/>
    <mergeCell ref="A170:A174"/>
    <mergeCell ref="B170:B174"/>
    <mergeCell ref="C170:C174"/>
    <mergeCell ref="D170:D174"/>
    <mergeCell ref="E170:E174"/>
    <mergeCell ref="F170:F174"/>
    <mergeCell ref="G170:G174"/>
    <mergeCell ref="P170:P174"/>
    <mergeCell ref="Q170:Q174"/>
    <mergeCell ref="R170:R174"/>
    <mergeCell ref="S170:S174"/>
    <mergeCell ref="T170:T174"/>
    <mergeCell ref="F165:F169"/>
    <mergeCell ref="G165:G169"/>
    <mergeCell ref="P165:P169"/>
    <mergeCell ref="Q165:Q169"/>
    <mergeCell ref="R165:R169"/>
    <mergeCell ref="A165:A169"/>
    <mergeCell ref="B165:B169"/>
    <mergeCell ref="C165:C169"/>
    <mergeCell ref="D165:D169"/>
    <mergeCell ref="E165:E169"/>
    <mergeCell ref="O170:O174"/>
    <mergeCell ref="O165:O169"/>
    <mergeCell ref="S155:S159"/>
    <mergeCell ref="T155:T159"/>
    <mergeCell ref="A160:A164"/>
    <mergeCell ref="B160:B164"/>
    <mergeCell ref="C160:C164"/>
    <mergeCell ref="D160:D164"/>
    <mergeCell ref="E160:E164"/>
    <mergeCell ref="F160:F164"/>
    <mergeCell ref="G160:G164"/>
    <mergeCell ref="P160:P164"/>
    <mergeCell ref="Q160:Q164"/>
    <mergeCell ref="R160:R164"/>
    <mergeCell ref="S160:S164"/>
    <mergeCell ref="T160:T164"/>
    <mergeCell ref="F155:F159"/>
    <mergeCell ref="G155:G159"/>
    <mergeCell ref="P155:P159"/>
    <mergeCell ref="Q155:Q159"/>
    <mergeCell ref="R155:R159"/>
    <mergeCell ref="A155:A159"/>
    <mergeCell ref="B155:B159"/>
    <mergeCell ref="C155:C159"/>
    <mergeCell ref="D155:D159"/>
    <mergeCell ref="E155:E159"/>
    <mergeCell ref="O155:O159"/>
    <mergeCell ref="O160:O164"/>
    <mergeCell ref="S145:S149"/>
    <mergeCell ref="T145:T149"/>
    <mergeCell ref="A150:A154"/>
    <mergeCell ref="B150:B154"/>
    <mergeCell ref="C150:C154"/>
    <mergeCell ref="D150:D154"/>
    <mergeCell ref="E150:E154"/>
    <mergeCell ref="F150:F154"/>
    <mergeCell ref="G150:G154"/>
    <mergeCell ref="P150:P154"/>
    <mergeCell ref="Q150:Q154"/>
    <mergeCell ref="R150:R154"/>
    <mergeCell ref="S150:S154"/>
    <mergeCell ref="T150:T154"/>
    <mergeCell ref="F145:F149"/>
    <mergeCell ref="G145:G149"/>
    <mergeCell ref="P145:P149"/>
    <mergeCell ref="Q145:Q149"/>
    <mergeCell ref="R145:R149"/>
    <mergeCell ref="A145:A149"/>
    <mergeCell ref="B145:B149"/>
    <mergeCell ref="C145:C149"/>
    <mergeCell ref="D145:D149"/>
    <mergeCell ref="E145:E149"/>
    <mergeCell ref="O145:O149"/>
    <mergeCell ref="O150:O154"/>
    <mergeCell ref="S135:S139"/>
    <mergeCell ref="T135:T139"/>
    <mergeCell ref="A140:A144"/>
    <mergeCell ref="B140:B144"/>
    <mergeCell ref="C140:C144"/>
    <mergeCell ref="D140:D144"/>
    <mergeCell ref="E140:E144"/>
    <mergeCell ref="F140:F144"/>
    <mergeCell ref="G140:G144"/>
    <mergeCell ref="P140:P144"/>
    <mergeCell ref="Q140:Q144"/>
    <mergeCell ref="R140:R144"/>
    <mergeCell ref="S140:S144"/>
    <mergeCell ref="T140:T144"/>
    <mergeCell ref="F135:F139"/>
    <mergeCell ref="G135:G139"/>
    <mergeCell ref="P135:P139"/>
    <mergeCell ref="Q135:Q139"/>
    <mergeCell ref="R135:R139"/>
    <mergeCell ref="A135:A139"/>
    <mergeCell ref="B135:B139"/>
    <mergeCell ref="C135:C139"/>
    <mergeCell ref="D135:D139"/>
    <mergeCell ref="E135:E139"/>
    <mergeCell ref="O135:O139"/>
    <mergeCell ref="O140:O144"/>
    <mergeCell ref="S125:S129"/>
    <mergeCell ref="T125:T129"/>
    <mergeCell ref="A130:A134"/>
    <mergeCell ref="B130:B134"/>
    <mergeCell ref="C130:C134"/>
    <mergeCell ref="D130:D134"/>
    <mergeCell ref="E130:E134"/>
    <mergeCell ref="F130:F134"/>
    <mergeCell ref="G130:G134"/>
    <mergeCell ref="P130:P134"/>
    <mergeCell ref="Q130:Q134"/>
    <mergeCell ref="R130:R134"/>
    <mergeCell ref="S130:S134"/>
    <mergeCell ref="T130:T134"/>
    <mergeCell ref="F125:F129"/>
    <mergeCell ref="G125:G129"/>
    <mergeCell ref="P125:P129"/>
    <mergeCell ref="Q125:Q129"/>
    <mergeCell ref="R125:R129"/>
    <mergeCell ref="A125:A129"/>
    <mergeCell ref="B125:B129"/>
    <mergeCell ref="C125:C129"/>
    <mergeCell ref="D125:D129"/>
    <mergeCell ref="E125:E129"/>
    <mergeCell ref="O125:O129"/>
    <mergeCell ref="O130:O134"/>
    <mergeCell ref="S115:S119"/>
    <mergeCell ref="T115:T119"/>
    <mergeCell ref="A120:A124"/>
    <mergeCell ref="B120:B124"/>
    <mergeCell ref="C120:C124"/>
    <mergeCell ref="D120:D124"/>
    <mergeCell ref="E120:E124"/>
    <mergeCell ref="F120:F124"/>
    <mergeCell ref="G120:G124"/>
    <mergeCell ref="P120:P124"/>
    <mergeCell ref="Q120:Q124"/>
    <mergeCell ref="R120:R124"/>
    <mergeCell ref="S120:S124"/>
    <mergeCell ref="T120:T124"/>
    <mergeCell ref="F115:F119"/>
    <mergeCell ref="G115:G119"/>
    <mergeCell ref="P115:P119"/>
    <mergeCell ref="Q115:Q119"/>
    <mergeCell ref="R115:R119"/>
    <mergeCell ref="A115:A119"/>
    <mergeCell ref="B115:B119"/>
    <mergeCell ref="C115:C119"/>
    <mergeCell ref="D115:D119"/>
    <mergeCell ref="E115:E119"/>
    <mergeCell ref="O115:O119"/>
    <mergeCell ref="O120:O124"/>
    <mergeCell ref="S105:S109"/>
    <mergeCell ref="T105:T109"/>
    <mergeCell ref="A110:A114"/>
    <mergeCell ref="B110:B114"/>
    <mergeCell ref="C110:C114"/>
    <mergeCell ref="D110:D114"/>
    <mergeCell ref="E110:E114"/>
    <mergeCell ref="F110:F114"/>
    <mergeCell ref="G110:G114"/>
    <mergeCell ref="P110:P114"/>
    <mergeCell ref="Q110:Q114"/>
    <mergeCell ref="R110:R114"/>
    <mergeCell ref="S110:S114"/>
    <mergeCell ref="T110:T114"/>
    <mergeCell ref="F105:F109"/>
    <mergeCell ref="G105:G109"/>
    <mergeCell ref="P105:P109"/>
    <mergeCell ref="Q105:Q109"/>
    <mergeCell ref="R105:R109"/>
    <mergeCell ref="A105:A109"/>
    <mergeCell ref="B105:B109"/>
    <mergeCell ref="C105:C109"/>
    <mergeCell ref="D105:D109"/>
    <mergeCell ref="E105:E109"/>
    <mergeCell ref="O105:O109"/>
    <mergeCell ref="O110:O114"/>
    <mergeCell ref="S95:S99"/>
    <mergeCell ref="T95:T99"/>
    <mergeCell ref="A100:A104"/>
    <mergeCell ref="B100:B104"/>
    <mergeCell ref="C100:C104"/>
    <mergeCell ref="D100:D104"/>
    <mergeCell ref="E100:E104"/>
    <mergeCell ref="F100:F104"/>
    <mergeCell ref="G100:G104"/>
    <mergeCell ref="P100:P104"/>
    <mergeCell ref="Q100:Q104"/>
    <mergeCell ref="R100:R104"/>
    <mergeCell ref="S100:S104"/>
    <mergeCell ref="T100:T104"/>
    <mergeCell ref="F95:F99"/>
    <mergeCell ref="G95:G99"/>
    <mergeCell ref="P95:P99"/>
    <mergeCell ref="Q95:Q99"/>
    <mergeCell ref="R95:R99"/>
    <mergeCell ref="A95:A99"/>
    <mergeCell ref="B95:B99"/>
    <mergeCell ref="C95:C99"/>
    <mergeCell ref="D95:D99"/>
    <mergeCell ref="E95:E99"/>
    <mergeCell ref="O100:O104"/>
    <mergeCell ref="S85:S89"/>
    <mergeCell ref="T85:T89"/>
    <mergeCell ref="A90:A94"/>
    <mergeCell ref="B90:B94"/>
    <mergeCell ref="C90:C94"/>
    <mergeCell ref="D90:D94"/>
    <mergeCell ref="E90:E94"/>
    <mergeCell ref="F90:F94"/>
    <mergeCell ref="G90:G94"/>
    <mergeCell ref="P90:P94"/>
    <mergeCell ref="Q90:Q94"/>
    <mergeCell ref="R90:R94"/>
    <mergeCell ref="S90:S94"/>
    <mergeCell ref="T90:T94"/>
    <mergeCell ref="F85:F89"/>
    <mergeCell ref="G85:G89"/>
    <mergeCell ref="P85:P89"/>
    <mergeCell ref="Q85:Q89"/>
    <mergeCell ref="R85:R89"/>
    <mergeCell ref="A85:A89"/>
    <mergeCell ref="B85:B89"/>
    <mergeCell ref="C85:C89"/>
    <mergeCell ref="D85:D89"/>
    <mergeCell ref="E85:E89"/>
    <mergeCell ref="S75:S79"/>
    <mergeCell ref="T75:T79"/>
    <mergeCell ref="A80:A84"/>
    <mergeCell ref="B80:B84"/>
    <mergeCell ref="C80:C84"/>
    <mergeCell ref="D80:D84"/>
    <mergeCell ref="E80:E84"/>
    <mergeCell ref="F80:F84"/>
    <mergeCell ref="G80:G84"/>
    <mergeCell ref="P80:P84"/>
    <mergeCell ref="Q80:Q84"/>
    <mergeCell ref="R80:R84"/>
    <mergeCell ref="S80:S84"/>
    <mergeCell ref="T80:T84"/>
    <mergeCell ref="F75:F79"/>
    <mergeCell ref="G75:G79"/>
    <mergeCell ref="P75:P79"/>
    <mergeCell ref="Q75:Q79"/>
    <mergeCell ref="R75:R79"/>
    <mergeCell ref="A75:A79"/>
    <mergeCell ref="B75:B79"/>
    <mergeCell ref="C75:C79"/>
    <mergeCell ref="D75:D79"/>
    <mergeCell ref="E75:E79"/>
    <mergeCell ref="S65:S69"/>
    <mergeCell ref="T65:T69"/>
    <mergeCell ref="A70:A74"/>
    <mergeCell ref="B70:B74"/>
    <mergeCell ref="C70:C74"/>
    <mergeCell ref="D70:D74"/>
    <mergeCell ref="E70:E74"/>
    <mergeCell ref="F70:F74"/>
    <mergeCell ref="G70:G74"/>
    <mergeCell ref="P70:P74"/>
    <mergeCell ref="Q70:Q74"/>
    <mergeCell ref="R70:R74"/>
    <mergeCell ref="S70:S74"/>
    <mergeCell ref="T70:T74"/>
    <mergeCell ref="F65:F69"/>
    <mergeCell ref="G65:G69"/>
    <mergeCell ref="P65:P69"/>
    <mergeCell ref="Q65:Q69"/>
    <mergeCell ref="R65:R69"/>
    <mergeCell ref="A65:A69"/>
    <mergeCell ref="B65:B69"/>
    <mergeCell ref="C65:C69"/>
    <mergeCell ref="D65:D69"/>
    <mergeCell ref="E65:E69"/>
    <mergeCell ref="S55:S59"/>
    <mergeCell ref="T55:T59"/>
    <mergeCell ref="A60:A64"/>
    <mergeCell ref="B60:B64"/>
    <mergeCell ref="C60:C64"/>
    <mergeCell ref="D60:D64"/>
    <mergeCell ref="E60:E64"/>
    <mergeCell ref="F60:F64"/>
    <mergeCell ref="G60:G64"/>
    <mergeCell ref="P60:P64"/>
    <mergeCell ref="Q60:Q64"/>
    <mergeCell ref="R60:R64"/>
    <mergeCell ref="S60:S64"/>
    <mergeCell ref="T60:T64"/>
    <mergeCell ref="F55:F59"/>
    <mergeCell ref="G55:G59"/>
    <mergeCell ref="P55:P59"/>
    <mergeCell ref="Q55:Q59"/>
    <mergeCell ref="R55:R59"/>
    <mergeCell ref="A55:A59"/>
    <mergeCell ref="B55:B59"/>
    <mergeCell ref="C55:C59"/>
    <mergeCell ref="D55:D59"/>
    <mergeCell ref="E55:E59"/>
    <mergeCell ref="S45:S49"/>
    <mergeCell ref="T45:T49"/>
    <mergeCell ref="A50:A54"/>
    <mergeCell ref="B50:B54"/>
    <mergeCell ref="C50:C54"/>
    <mergeCell ref="D50:D54"/>
    <mergeCell ref="E50:E54"/>
    <mergeCell ref="F50:F54"/>
    <mergeCell ref="G50:G54"/>
    <mergeCell ref="P50:P54"/>
    <mergeCell ref="Q50:Q54"/>
    <mergeCell ref="R50:R54"/>
    <mergeCell ref="S50:S54"/>
    <mergeCell ref="T50:T54"/>
    <mergeCell ref="F45:F49"/>
    <mergeCell ref="G45:G49"/>
    <mergeCell ref="P45:P49"/>
    <mergeCell ref="Q45:Q49"/>
    <mergeCell ref="R45:R49"/>
    <mergeCell ref="A45:A49"/>
    <mergeCell ref="B45:B49"/>
    <mergeCell ref="C45:C49"/>
    <mergeCell ref="D45:D49"/>
    <mergeCell ref="E45:E49"/>
    <mergeCell ref="S35:S39"/>
    <mergeCell ref="T35:T39"/>
    <mergeCell ref="A40:A44"/>
    <mergeCell ref="B40:B44"/>
    <mergeCell ref="C40:C44"/>
    <mergeCell ref="D40:D44"/>
    <mergeCell ref="E40:E44"/>
    <mergeCell ref="F40:F44"/>
    <mergeCell ref="G40:G44"/>
    <mergeCell ref="P40:P44"/>
    <mergeCell ref="Q40:Q44"/>
    <mergeCell ref="R40:R44"/>
    <mergeCell ref="S40:S44"/>
    <mergeCell ref="T40:T44"/>
    <mergeCell ref="F35:F39"/>
    <mergeCell ref="G35:G39"/>
    <mergeCell ref="P35:P39"/>
    <mergeCell ref="Q35:Q39"/>
    <mergeCell ref="R35:R39"/>
    <mergeCell ref="A35:A39"/>
    <mergeCell ref="B35:B39"/>
    <mergeCell ref="C35:C39"/>
    <mergeCell ref="D35:D39"/>
    <mergeCell ref="E35:E39"/>
    <mergeCell ref="S25:S29"/>
    <mergeCell ref="T25:T29"/>
    <mergeCell ref="A30:A34"/>
    <mergeCell ref="B30:B34"/>
    <mergeCell ref="C30:C34"/>
    <mergeCell ref="D30:D34"/>
    <mergeCell ref="E30:E34"/>
    <mergeCell ref="F30:F34"/>
    <mergeCell ref="G30:G34"/>
    <mergeCell ref="P30:P34"/>
    <mergeCell ref="Q30:Q34"/>
    <mergeCell ref="R30:R34"/>
    <mergeCell ref="S30:S34"/>
    <mergeCell ref="T30:T34"/>
    <mergeCell ref="F25:F29"/>
    <mergeCell ref="G25:G29"/>
    <mergeCell ref="P25:P29"/>
    <mergeCell ref="Q25:Q29"/>
    <mergeCell ref="R25:R29"/>
    <mergeCell ref="A25:A29"/>
    <mergeCell ref="B25:B29"/>
    <mergeCell ref="C25:C29"/>
    <mergeCell ref="D25:D29"/>
    <mergeCell ref="E25:E29"/>
    <mergeCell ref="R15:R19"/>
    <mergeCell ref="A15:A19"/>
    <mergeCell ref="B15:B19"/>
    <mergeCell ref="C15:C19"/>
    <mergeCell ref="D15:D19"/>
    <mergeCell ref="E15:E19"/>
    <mergeCell ref="J5:K5"/>
    <mergeCell ref="A5:B5"/>
    <mergeCell ref="C5:G5"/>
    <mergeCell ref="A4:B4"/>
    <mergeCell ref="A8:D8"/>
    <mergeCell ref="I6:K6"/>
    <mergeCell ref="A6:B6"/>
    <mergeCell ref="A2:F2"/>
    <mergeCell ref="C6:D6"/>
    <mergeCell ref="F6:H6"/>
    <mergeCell ref="I8:N8"/>
    <mergeCell ref="O10:O14"/>
    <mergeCell ref="O15:O19"/>
    <mergeCell ref="J4:K4"/>
    <mergeCell ref="A1:T1"/>
    <mergeCell ref="G10:G14"/>
    <mergeCell ref="F10:F14"/>
    <mergeCell ref="E10:E14"/>
    <mergeCell ref="C10:C14"/>
    <mergeCell ref="B10:B14"/>
    <mergeCell ref="T10:T14"/>
    <mergeCell ref="P10:P14"/>
    <mergeCell ref="Q10:Q14"/>
    <mergeCell ref="R10:R14"/>
    <mergeCell ref="S10:S14"/>
    <mergeCell ref="D10:D14"/>
    <mergeCell ref="E4:G4"/>
    <mergeCell ref="A10:A14"/>
    <mergeCell ref="S15:S19"/>
    <mergeCell ref="T15:T19"/>
    <mergeCell ref="A20:A24"/>
    <mergeCell ref="B20:B24"/>
    <mergeCell ref="C20:C24"/>
    <mergeCell ref="D20:D24"/>
    <mergeCell ref="E20:E24"/>
    <mergeCell ref="F20:F24"/>
    <mergeCell ref="G20:G24"/>
    <mergeCell ref="P20:P24"/>
    <mergeCell ref="Q20:Q24"/>
    <mergeCell ref="R20:R24"/>
    <mergeCell ref="S20:S24"/>
    <mergeCell ref="T20:T24"/>
    <mergeCell ref="F15:F19"/>
    <mergeCell ref="G15:G19"/>
    <mergeCell ref="P15:P19"/>
    <mergeCell ref="Q15:Q19"/>
    <mergeCell ref="D1330:D1334"/>
    <mergeCell ref="E1330:E1334"/>
    <mergeCell ref="F1330:F1334"/>
    <mergeCell ref="G1330:G1334"/>
    <mergeCell ref="C1335:C1339"/>
    <mergeCell ref="D1335:D1339"/>
    <mergeCell ref="E1335:E1339"/>
    <mergeCell ref="F1335:F1339"/>
    <mergeCell ref="G1335:G1339"/>
    <mergeCell ref="C1300:C1304"/>
    <mergeCell ref="D1300:D1304"/>
    <mergeCell ref="E1300:E1304"/>
    <mergeCell ref="F1300:F1304"/>
    <mergeCell ref="G1300:G1304"/>
    <mergeCell ref="C1305:C1309"/>
    <mergeCell ref="D1305:D1309"/>
    <mergeCell ref="E1305:E1309"/>
    <mergeCell ref="F1305:F1309"/>
    <mergeCell ref="G1305:G1309"/>
    <mergeCell ref="C1310:C1314"/>
    <mergeCell ref="D1310:D1314"/>
    <mergeCell ref="E1310:E1314"/>
    <mergeCell ref="F1310:F1314"/>
    <mergeCell ref="G1310:G1314"/>
    <mergeCell ref="C1315:C1319"/>
    <mergeCell ref="D1315:D1319"/>
    <mergeCell ref="E1315:E1319"/>
    <mergeCell ref="F1315:F1319"/>
    <mergeCell ref="G1315:G1319"/>
    <mergeCell ref="E1560:E1564"/>
    <mergeCell ref="F1560:F1564"/>
    <mergeCell ref="G1560:G1564"/>
    <mergeCell ref="C1565:C1569"/>
    <mergeCell ref="D1565:D1569"/>
    <mergeCell ref="E1565:E1569"/>
    <mergeCell ref="F1565:F1569"/>
    <mergeCell ref="G1565:G1569"/>
    <mergeCell ref="C1570:C1574"/>
    <mergeCell ref="D1570:D1574"/>
    <mergeCell ref="E1570:E1574"/>
    <mergeCell ref="F1570:F1574"/>
    <mergeCell ref="G1570:G1574"/>
    <mergeCell ref="C1575:C1579"/>
    <mergeCell ref="D1575:D1579"/>
    <mergeCell ref="E1575:E1579"/>
    <mergeCell ref="F1575:F1579"/>
    <mergeCell ref="G1575:G1579"/>
    <mergeCell ref="G1270:G1274"/>
    <mergeCell ref="C1275:C1279"/>
    <mergeCell ref="D1275:D1279"/>
    <mergeCell ref="E1275:E1279"/>
    <mergeCell ref="C1580:C1584"/>
    <mergeCell ref="D1580:D1584"/>
    <mergeCell ref="E1580:E1584"/>
    <mergeCell ref="F1580:F1584"/>
    <mergeCell ref="G1580:G1584"/>
    <mergeCell ref="C1585:C1589"/>
    <mergeCell ref="D1585:D1589"/>
    <mergeCell ref="E1585:E1589"/>
    <mergeCell ref="F1585:F1589"/>
    <mergeCell ref="G1585:G1589"/>
    <mergeCell ref="C1590:C1594"/>
    <mergeCell ref="D1590:D1594"/>
    <mergeCell ref="E1590:E1594"/>
    <mergeCell ref="F1590:F1594"/>
    <mergeCell ref="G1590:G1594"/>
    <mergeCell ref="F1355:F1359"/>
    <mergeCell ref="G1355:G1359"/>
    <mergeCell ref="C1320:C1324"/>
    <mergeCell ref="D1320:D1324"/>
    <mergeCell ref="E1320:E1324"/>
    <mergeCell ref="F1320:F1324"/>
    <mergeCell ref="G1320:G1324"/>
    <mergeCell ref="C1325:C1329"/>
    <mergeCell ref="D1325:D1329"/>
    <mergeCell ref="E1325:E1329"/>
    <mergeCell ref="F1325:F1329"/>
    <mergeCell ref="G1325:G1329"/>
    <mergeCell ref="C1330:C1334"/>
    <mergeCell ref="A1275:A1279"/>
    <mergeCell ref="B1275:B1279"/>
    <mergeCell ref="P1275:P1279"/>
    <mergeCell ref="Q1275:Q1279"/>
    <mergeCell ref="R1275:R1279"/>
    <mergeCell ref="S1275:S1279"/>
    <mergeCell ref="A1280:A1284"/>
    <mergeCell ref="B1280:B1284"/>
    <mergeCell ref="P1280:P1284"/>
    <mergeCell ref="Q1280:Q1284"/>
    <mergeCell ref="R1280:R1284"/>
    <mergeCell ref="S1280:S1284"/>
    <mergeCell ref="A1285:A1289"/>
    <mergeCell ref="B1285:B1289"/>
    <mergeCell ref="P1285:P1289"/>
    <mergeCell ref="Q1285:Q1289"/>
    <mergeCell ref="R1285:R1289"/>
    <mergeCell ref="S1285:S1289"/>
    <mergeCell ref="C1280:C1284"/>
    <mergeCell ref="D1280:D1284"/>
    <mergeCell ref="E1280:E1284"/>
    <mergeCell ref="F1280:F1284"/>
    <mergeCell ref="G1280:G1284"/>
    <mergeCell ref="C1285:C1289"/>
    <mergeCell ref="D1285:D1289"/>
    <mergeCell ref="E1285:E1289"/>
    <mergeCell ref="F1285:F1289"/>
    <mergeCell ref="G1285:G1289"/>
    <mergeCell ref="F1275:F1279"/>
    <mergeCell ref="G1275:G1279"/>
    <mergeCell ref="A1260:A1264"/>
    <mergeCell ref="B1260:B1264"/>
    <mergeCell ref="P1260:P1264"/>
    <mergeCell ref="Q1260:Q1264"/>
    <mergeCell ref="R1260:R1264"/>
    <mergeCell ref="S1260:S1264"/>
    <mergeCell ref="A1265:A1269"/>
    <mergeCell ref="B1265:B1269"/>
    <mergeCell ref="P1265:P1269"/>
    <mergeCell ref="Q1265:Q1269"/>
    <mergeCell ref="R1265:R1269"/>
    <mergeCell ref="S1265:S1269"/>
    <mergeCell ref="A1270:A1274"/>
    <mergeCell ref="B1270:B1274"/>
    <mergeCell ref="P1270:P1274"/>
    <mergeCell ref="Q1270:Q1274"/>
    <mergeCell ref="R1270:R1274"/>
    <mergeCell ref="S1270:S1274"/>
    <mergeCell ref="C1260:C1264"/>
    <mergeCell ref="D1260:D1264"/>
    <mergeCell ref="E1260:E1264"/>
    <mergeCell ref="F1260:F1264"/>
    <mergeCell ref="G1260:G1264"/>
    <mergeCell ref="C1265:C1269"/>
    <mergeCell ref="D1265:D1269"/>
    <mergeCell ref="E1265:E1269"/>
    <mergeCell ref="F1265:F1269"/>
    <mergeCell ref="G1265:G1269"/>
    <mergeCell ref="C1270:C1274"/>
    <mergeCell ref="D1270:D1274"/>
    <mergeCell ref="E1270:E1274"/>
    <mergeCell ref="F1270:F1274"/>
    <mergeCell ref="A1305:A1309"/>
    <mergeCell ref="B1305:B1309"/>
    <mergeCell ref="P1305:P1309"/>
    <mergeCell ref="Q1305:Q1309"/>
    <mergeCell ref="R1305:R1309"/>
    <mergeCell ref="S1305:S1309"/>
    <mergeCell ref="A1310:A1314"/>
    <mergeCell ref="B1310:B1314"/>
    <mergeCell ref="P1310:P1314"/>
    <mergeCell ref="Q1310:Q1314"/>
    <mergeCell ref="R1310:R1314"/>
    <mergeCell ref="S1310:S1314"/>
    <mergeCell ref="A1315:A1319"/>
    <mergeCell ref="B1315:B1319"/>
    <mergeCell ref="P1315:P1319"/>
    <mergeCell ref="Q1315:Q1319"/>
    <mergeCell ref="R1315:R1319"/>
    <mergeCell ref="S1315:S1319"/>
    <mergeCell ref="O1305:O1309"/>
    <mergeCell ref="O1310:O1314"/>
    <mergeCell ref="O1315:O1319"/>
    <mergeCell ref="A1290:A1294"/>
    <mergeCell ref="B1290:B1294"/>
    <mergeCell ref="P1290:P1294"/>
    <mergeCell ref="Q1290:Q1294"/>
    <mergeCell ref="R1290:R1294"/>
    <mergeCell ref="S1290:S1294"/>
    <mergeCell ref="A1295:A1299"/>
    <mergeCell ref="B1295:B1299"/>
    <mergeCell ref="P1295:P1299"/>
    <mergeCell ref="Q1295:Q1299"/>
    <mergeCell ref="R1295:R1299"/>
    <mergeCell ref="S1295:S1299"/>
    <mergeCell ref="A1300:A1304"/>
    <mergeCell ref="B1300:B1304"/>
    <mergeCell ref="P1300:P1304"/>
    <mergeCell ref="Q1300:Q1304"/>
    <mergeCell ref="R1300:R1304"/>
    <mergeCell ref="S1300:S1304"/>
    <mergeCell ref="C1290:C1294"/>
    <mergeCell ref="D1290:D1294"/>
    <mergeCell ref="E1290:E1294"/>
    <mergeCell ref="F1290:F1294"/>
    <mergeCell ref="G1290:G1294"/>
    <mergeCell ref="C1295:C1299"/>
    <mergeCell ref="D1295:D1299"/>
    <mergeCell ref="E1295:E1299"/>
    <mergeCell ref="F1295:F1299"/>
    <mergeCell ref="G1295:G1299"/>
    <mergeCell ref="O1290:O1294"/>
    <mergeCell ref="O1295:O1299"/>
    <mergeCell ref="O1300:O1304"/>
    <mergeCell ref="S1335:S1339"/>
    <mergeCell ref="A1340:A1344"/>
    <mergeCell ref="B1340:B1344"/>
    <mergeCell ref="P1340:P1344"/>
    <mergeCell ref="Q1340:Q1344"/>
    <mergeCell ref="R1340:R1344"/>
    <mergeCell ref="S1340:S1344"/>
    <mergeCell ref="A1345:A1349"/>
    <mergeCell ref="B1345:B1349"/>
    <mergeCell ref="P1345:P1349"/>
    <mergeCell ref="Q1345:Q1349"/>
    <mergeCell ref="R1345:R1349"/>
    <mergeCell ref="S1345:S1349"/>
    <mergeCell ref="C1340:C1344"/>
    <mergeCell ref="D1340:D1344"/>
    <mergeCell ref="E1340:E1344"/>
    <mergeCell ref="F1340:F1344"/>
    <mergeCell ref="G1340:G1344"/>
    <mergeCell ref="C1345:C1349"/>
    <mergeCell ref="D1345:D1349"/>
    <mergeCell ref="E1345:E1349"/>
    <mergeCell ref="F1345:F1349"/>
    <mergeCell ref="G1345:G1349"/>
    <mergeCell ref="G1375:G1379"/>
    <mergeCell ref="C1350:C1354"/>
    <mergeCell ref="D1350:D1354"/>
    <mergeCell ref="E1350:E1354"/>
    <mergeCell ref="F1350:F1354"/>
    <mergeCell ref="G1350:G1354"/>
    <mergeCell ref="C1355:C1359"/>
    <mergeCell ref="D1355:D1359"/>
    <mergeCell ref="E1355:E1359"/>
    <mergeCell ref="A1320:A1324"/>
    <mergeCell ref="B1320:B1324"/>
    <mergeCell ref="P1320:P1324"/>
    <mergeCell ref="Q1320:Q1324"/>
    <mergeCell ref="R1320:R1324"/>
    <mergeCell ref="S1320:S1324"/>
    <mergeCell ref="A1325:A1329"/>
    <mergeCell ref="B1325:B1329"/>
    <mergeCell ref="P1325:P1329"/>
    <mergeCell ref="Q1325:Q1329"/>
    <mergeCell ref="R1325:R1329"/>
    <mergeCell ref="S1325:S1329"/>
    <mergeCell ref="A1330:A1334"/>
    <mergeCell ref="B1330:B1334"/>
    <mergeCell ref="P1330:P1334"/>
    <mergeCell ref="Q1330:Q1334"/>
    <mergeCell ref="R1330:R1334"/>
    <mergeCell ref="S1330:S1334"/>
    <mergeCell ref="A1335:A1339"/>
    <mergeCell ref="B1335:B1339"/>
    <mergeCell ref="P1335:P1339"/>
    <mergeCell ref="Q1335:Q1339"/>
    <mergeCell ref="R1335:R1339"/>
    <mergeCell ref="A1365:A1369"/>
    <mergeCell ref="B1365:B1369"/>
    <mergeCell ref="P1365:P1369"/>
    <mergeCell ref="Q1365:Q1369"/>
    <mergeCell ref="R1365:R1369"/>
    <mergeCell ref="S1365:S1369"/>
    <mergeCell ref="A1370:A1374"/>
    <mergeCell ref="B1370:B1374"/>
    <mergeCell ref="P1370:P1374"/>
    <mergeCell ref="Q1370:Q1374"/>
    <mergeCell ref="R1370:R1374"/>
    <mergeCell ref="S1370:S1374"/>
    <mergeCell ref="A1375:A1379"/>
    <mergeCell ref="B1375:B1379"/>
    <mergeCell ref="P1375:P1379"/>
    <mergeCell ref="Q1375:Q1379"/>
    <mergeCell ref="R1375:R1379"/>
    <mergeCell ref="S1375:S1379"/>
    <mergeCell ref="C1365:C1369"/>
    <mergeCell ref="D1365:D1369"/>
    <mergeCell ref="E1365:E1369"/>
    <mergeCell ref="F1365:F1369"/>
    <mergeCell ref="G1365:G1369"/>
    <mergeCell ref="C1370:C1374"/>
    <mergeCell ref="D1370:D1374"/>
    <mergeCell ref="E1370:E1374"/>
    <mergeCell ref="F1370:F1374"/>
    <mergeCell ref="G1370:G1374"/>
    <mergeCell ref="C1375:C1379"/>
    <mergeCell ref="D1375:D1379"/>
    <mergeCell ref="E1375:E1379"/>
    <mergeCell ref="F1375:F1379"/>
    <mergeCell ref="A1350:A1354"/>
    <mergeCell ref="B1350:B1354"/>
    <mergeCell ref="P1350:P1354"/>
    <mergeCell ref="Q1350:Q1354"/>
    <mergeCell ref="R1350:R1354"/>
    <mergeCell ref="S1350:S1354"/>
    <mergeCell ref="A1355:A1359"/>
    <mergeCell ref="B1355:B1359"/>
    <mergeCell ref="P1355:P1359"/>
    <mergeCell ref="Q1355:Q1359"/>
    <mergeCell ref="R1355:R1359"/>
    <mergeCell ref="S1355:S1359"/>
    <mergeCell ref="A1360:A1364"/>
    <mergeCell ref="B1360:B1364"/>
    <mergeCell ref="P1360:P1364"/>
    <mergeCell ref="Q1360:Q1364"/>
    <mergeCell ref="R1360:R1364"/>
    <mergeCell ref="S1360:S1364"/>
    <mergeCell ref="C1360:C1364"/>
    <mergeCell ref="D1360:D1364"/>
    <mergeCell ref="E1360:E1364"/>
    <mergeCell ref="F1360:F1364"/>
    <mergeCell ref="G1360:G1364"/>
    <mergeCell ref="G1385:G1389"/>
    <mergeCell ref="C1390:C1394"/>
    <mergeCell ref="D1390:D1394"/>
    <mergeCell ref="E1390:E1394"/>
    <mergeCell ref="F1390:F1394"/>
    <mergeCell ref="A1395:A1399"/>
    <mergeCell ref="B1395:B1399"/>
    <mergeCell ref="P1395:P1399"/>
    <mergeCell ref="Q1395:Q1399"/>
    <mergeCell ref="R1395:R1399"/>
    <mergeCell ref="S1395:S1399"/>
    <mergeCell ref="A1400:A1404"/>
    <mergeCell ref="B1400:B1404"/>
    <mergeCell ref="P1400:P1404"/>
    <mergeCell ref="Q1400:Q1404"/>
    <mergeCell ref="R1400:R1404"/>
    <mergeCell ref="S1400:S1404"/>
    <mergeCell ref="C1400:C1404"/>
    <mergeCell ref="D1400:D1404"/>
    <mergeCell ref="E1400:E1404"/>
    <mergeCell ref="F1400:F1404"/>
    <mergeCell ref="G1400:G1404"/>
    <mergeCell ref="O1395:O1399"/>
    <mergeCell ref="O1400:O1404"/>
    <mergeCell ref="G1390:G1394"/>
    <mergeCell ref="C1395:C1399"/>
    <mergeCell ref="D1395:D1399"/>
    <mergeCell ref="E1395:E1399"/>
    <mergeCell ref="F1395:F1399"/>
    <mergeCell ref="G1395:G1399"/>
    <mergeCell ref="Q1415:Q1419"/>
    <mergeCell ref="R1415:R1419"/>
    <mergeCell ref="S1415:S1419"/>
    <mergeCell ref="A1420:A1424"/>
    <mergeCell ref="B1420:B1424"/>
    <mergeCell ref="A1380:A1384"/>
    <mergeCell ref="B1380:B1384"/>
    <mergeCell ref="P1380:P1384"/>
    <mergeCell ref="Q1380:Q1384"/>
    <mergeCell ref="R1380:R1384"/>
    <mergeCell ref="S1380:S1384"/>
    <mergeCell ref="A1385:A1389"/>
    <mergeCell ref="B1385:B1389"/>
    <mergeCell ref="P1385:P1389"/>
    <mergeCell ref="Q1385:Q1389"/>
    <mergeCell ref="R1385:R1389"/>
    <mergeCell ref="S1385:S1389"/>
    <mergeCell ref="A1390:A1394"/>
    <mergeCell ref="B1390:B1394"/>
    <mergeCell ref="P1390:P1394"/>
    <mergeCell ref="Q1390:Q1394"/>
    <mergeCell ref="R1390:R1394"/>
    <mergeCell ref="S1390:S1394"/>
    <mergeCell ref="C1380:C1384"/>
    <mergeCell ref="D1380:D1384"/>
    <mergeCell ref="E1380:E1384"/>
    <mergeCell ref="F1380:F1384"/>
    <mergeCell ref="G1380:G1384"/>
    <mergeCell ref="C1385:C1389"/>
    <mergeCell ref="D1385:D1389"/>
    <mergeCell ref="E1385:E1389"/>
    <mergeCell ref="F1385:F1389"/>
    <mergeCell ref="C1425:C1429"/>
    <mergeCell ref="D1425:D1429"/>
    <mergeCell ref="E1425:E1429"/>
    <mergeCell ref="F1425:F1429"/>
    <mergeCell ref="G1425:G1429"/>
    <mergeCell ref="G1415:G1419"/>
    <mergeCell ref="T1425:T1429"/>
    <mergeCell ref="A1405:A1409"/>
    <mergeCell ref="B1405:B1409"/>
    <mergeCell ref="P1405:P1409"/>
    <mergeCell ref="Q1405:Q1409"/>
    <mergeCell ref="R1405:R1409"/>
    <mergeCell ref="S1405:S1409"/>
    <mergeCell ref="A1410:A1414"/>
    <mergeCell ref="B1410:B1414"/>
    <mergeCell ref="P1410:P1414"/>
    <mergeCell ref="Q1410:Q1414"/>
    <mergeCell ref="R1410:R1414"/>
    <mergeCell ref="S1410:S1414"/>
    <mergeCell ref="C1405:C1409"/>
    <mergeCell ref="D1405:D1409"/>
    <mergeCell ref="E1405:E1409"/>
    <mergeCell ref="F1405:F1409"/>
    <mergeCell ref="G1405:G1409"/>
    <mergeCell ref="C1410:C1414"/>
    <mergeCell ref="D1410:D1414"/>
    <mergeCell ref="E1410:E1414"/>
    <mergeCell ref="F1410:F1414"/>
    <mergeCell ref="G1410:G1414"/>
    <mergeCell ref="A1415:A1419"/>
    <mergeCell ref="B1415:B1419"/>
    <mergeCell ref="P1415:P1419"/>
    <mergeCell ref="C1415:C1419"/>
    <mergeCell ref="D1415:D1419"/>
    <mergeCell ref="E1415:E1419"/>
    <mergeCell ref="F1415:F1419"/>
    <mergeCell ref="S1430:S1434"/>
    <mergeCell ref="A1435:A1439"/>
    <mergeCell ref="B1435:B1439"/>
    <mergeCell ref="P1435:P1439"/>
    <mergeCell ref="Q1435:Q1439"/>
    <mergeCell ref="R1435:R1439"/>
    <mergeCell ref="S1435:S1439"/>
    <mergeCell ref="A1440:A1444"/>
    <mergeCell ref="B1440:B1444"/>
    <mergeCell ref="P1440:P1444"/>
    <mergeCell ref="Q1440:Q1444"/>
    <mergeCell ref="R1440:R1444"/>
    <mergeCell ref="S1440:S1444"/>
    <mergeCell ref="P1420:P1424"/>
    <mergeCell ref="Q1420:Q1424"/>
    <mergeCell ref="R1420:R1424"/>
    <mergeCell ref="S1420:S1424"/>
    <mergeCell ref="A1425:A1429"/>
    <mergeCell ref="B1425:B1429"/>
    <mergeCell ref="P1425:P1429"/>
    <mergeCell ref="Q1425:Q1429"/>
    <mergeCell ref="R1425:R1429"/>
    <mergeCell ref="S1425:S1429"/>
    <mergeCell ref="C1420:C1424"/>
    <mergeCell ref="D1420:D1424"/>
    <mergeCell ref="E1420:E1424"/>
    <mergeCell ref="F1420:F1424"/>
    <mergeCell ref="G1420:G1424"/>
    <mergeCell ref="T1440:T1444"/>
    <mergeCell ref="C1440:C1444"/>
    <mergeCell ref="D1440:D1444"/>
    <mergeCell ref="E1440:E1444"/>
    <mergeCell ref="F1440:F1444"/>
    <mergeCell ref="G1440:G1444"/>
    <mergeCell ref="C1430:C1434"/>
    <mergeCell ref="D1430:D1434"/>
    <mergeCell ref="E1430:E1434"/>
    <mergeCell ref="F1430:F1434"/>
    <mergeCell ref="G1430:G1434"/>
    <mergeCell ref="C1435:C1439"/>
    <mergeCell ref="D1435:D1439"/>
    <mergeCell ref="E1435:E1439"/>
    <mergeCell ref="F1435:F1439"/>
    <mergeCell ref="G1435:G1439"/>
    <mergeCell ref="T1430:T1434"/>
    <mergeCell ref="T1435:T1439"/>
    <mergeCell ref="F1445:F1449"/>
    <mergeCell ref="G1445:G1449"/>
    <mergeCell ref="C1450:C1454"/>
    <mergeCell ref="D1450:D1454"/>
    <mergeCell ref="E1450:E1454"/>
    <mergeCell ref="F1450:F1454"/>
    <mergeCell ref="G1450:G1454"/>
    <mergeCell ref="C1455:C1459"/>
    <mergeCell ref="D1455:D1459"/>
    <mergeCell ref="E1455:E1459"/>
    <mergeCell ref="F1455:F1459"/>
    <mergeCell ref="G1455:G1459"/>
    <mergeCell ref="A1430:A1434"/>
    <mergeCell ref="B1430:B1434"/>
    <mergeCell ref="P1430:P1434"/>
    <mergeCell ref="Q1430:Q1434"/>
    <mergeCell ref="R1430:R1434"/>
    <mergeCell ref="E1465:E1469"/>
    <mergeCell ref="F1465:F1469"/>
    <mergeCell ref="G1465:G1469"/>
    <mergeCell ref="C1470:C1474"/>
    <mergeCell ref="D1470:D1474"/>
    <mergeCell ref="E1470:E1474"/>
    <mergeCell ref="F1470:F1474"/>
    <mergeCell ref="G1470:G1474"/>
    <mergeCell ref="A1445:A1449"/>
    <mergeCell ref="B1445:B1449"/>
    <mergeCell ref="P1445:P1449"/>
    <mergeCell ref="Q1445:Q1449"/>
    <mergeCell ref="R1445:R1449"/>
    <mergeCell ref="S1445:S1449"/>
    <mergeCell ref="T1445:T1449"/>
    <mergeCell ref="A1450:A1454"/>
    <mergeCell ref="B1450:B1454"/>
    <mergeCell ref="P1450:P1454"/>
    <mergeCell ref="Q1450:Q1454"/>
    <mergeCell ref="R1450:R1454"/>
    <mergeCell ref="S1450:S1454"/>
    <mergeCell ref="T1450:T1454"/>
    <mergeCell ref="A1455:A1459"/>
    <mergeCell ref="B1455:B1459"/>
    <mergeCell ref="P1455:P1459"/>
    <mergeCell ref="Q1455:Q1459"/>
    <mergeCell ref="R1455:R1459"/>
    <mergeCell ref="S1455:S1459"/>
    <mergeCell ref="T1455:T1459"/>
    <mergeCell ref="C1445:C1449"/>
    <mergeCell ref="D1445:D1449"/>
    <mergeCell ref="E1445:E1449"/>
    <mergeCell ref="D1475:D1479"/>
    <mergeCell ref="E1475:E1479"/>
    <mergeCell ref="F1475:F1479"/>
    <mergeCell ref="G1475:G1479"/>
    <mergeCell ref="A1460:A1464"/>
    <mergeCell ref="B1460:B1464"/>
    <mergeCell ref="P1460:P1464"/>
    <mergeCell ref="Q1460:Q1464"/>
    <mergeCell ref="R1460:R1464"/>
    <mergeCell ref="S1460:S1464"/>
    <mergeCell ref="T1460:T1464"/>
    <mergeCell ref="A1465:A1469"/>
    <mergeCell ref="B1465:B1469"/>
    <mergeCell ref="P1465:P1469"/>
    <mergeCell ref="Q1465:Q1469"/>
    <mergeCell ref="R1465:R1469"/>
    <mergeCell ref="S1465:S1469"/>
    <mergeCell ref="T1465:T1469"/>
    <mergeCell ref="A1470:A1474"/>
    <mergeCell ref="B1470:B1474"/>
    <mergeCell ref="P1470:P1474"/>
    <mergeCell ref="Q1470:Q1474"/>
    <mergeCell ref="R1470:R1474"/>
    <mergeCell ref="S1470:S1474"/>
    <mergeCell ref="T1470:T1474"/>
    <mergeCell ref="C1460:C1464"/>
    <mergeCell ref="D1460:D1464"/>
    <mergeCell ref="E1460:E1464"/>
    <mergeCell ref="F1460:F1464"/>
    <mergeCell ref="G1460:G1464"/>
    <mergeCell ref="C1465:C1469"/>
    <mergeCell ref="D1465:D1469"/>
    <mergeCell ref="A1475:A1479"/>
    <mergeCell ref="B1475:B1479"/>
    <mergeCell ref="P1475:P1479"/>
    <mergeCell ref="Q1475:Q1479"/>
    <mergeCell ref="R1475:R1479"/>
    <mergeCell ref="S1475:S1479"/>
    <mergeCell ref="T1475:T1479"/>
    <mergeCell ref="A1480:A1484"/>
    <mergeCell ref="B1480:B1484"/>
    <mergeCell ref="P1480:P1484"/>
    <mergeCell ref="Q1480:Q1484"/>
    <mergeCell ref="R1480:R1484"/>
    <mergeCell ref="S1480:S1484"/>
    <mergeCell ref="T1480:T1484"/>
    <mergeCell ref="A1485:A1489"/>
    <mergeCell ref="B1485:B1489"/>
    <mergeCell ref="P1485:P1489"/>
    <mergeCell ref="Q1485:Q1489"/>
    <mergeCell ref="R1485:R1489"/>
    <mergeCell ref="S1485:S1489"/>
    <mergeCell ref="T1485:T1489"/>
    <mergeCell ref="C1480:C1484"/>
    <mergeCell ref="D1480:D1484"/>
    <mergeCell ref="E1480:E1484"/>
    <mergeCell ref="F1480:F1484"/>
    <mergeCell ref="G1480:G1484"/>
    <mergeCell ref="C1485:C1489"/>
    <mergeCell ref="D1485:D1489"/>
    <mergeCell ref="E1485:E1489"/>
    <mergeCell ref="F1485:F1489"/>
    <mergeCell ref="G1485:G1489"/>
    <mergeCell ref="C1475:C1479"/>
    <mergeCell ref="S1490:S1494"/>
    <mergeCell ref="T1490:T1494"/>
    <mergeCell ref="A1495:A1499"/>
    <mergeCell ref="B1495:B1499"/>
    <mergeCell ref="P1495:P1499"/>
    <mergeCell ref="Q1495:Q1499"/>
    <mergeCell ref="R1495:R1499"/>
    <mergeCell ref="S1495:S1499"/>
    <mergeCell ref="T1495:T1499"/>
    <mergeCell ref="A1500:A1504"/>
    <mergeCell ref="B1500:B1504"/>
    <mergeCell ref="P1500:P1504"/>
    <mergeCell ref="Q1500:Q1504"/>
    <mergeCell ref="R1500:R1504"/>
    <mergeCell ref="S1500:S1504"/>
    <mergeCell ref="T1500:T1504"/>
    <mergeCell ref="C1500:C1504"/>
    <mergeCell ref="D1500:D1504"/>
    <mergeCell ref="E1500:E1504"/>
    <mergeCell ref="F1500:F1504"/>
    <mergeCell ref="G1500:G1504"/>
    <mergeCell ref="C1490:C1494"/>
    <mergeCell ref="D1490:D1494"/>
    <mergeCell ref="E1490:E1494"/>
    <mergeCell ref="F1490:F1494"/>
    <mergeCell ref="G1490:G1494"/>
    <mergeCell ref="C1495:C1499"/>
    <mergeCell ref="D1495:D1499"/>
    <mergeCell ref="E1495:E1499"/>
    <mergeCell ref="F1495:F1499"/>
    <mergeCell ref="G1495:G1499"/>
    <mergeCell ref="F1505:F1509"/>
    <mergeCell ref="G1505:G1509"/>
    <mergeCell ref="C1510:C1514"/>
    <mergeCell ref="D1510:D1514"/>
    <mergeCell ref="E1510:E1514"/>
    <mergeCell ref="F1510:F1514"/>
    <mergeCell ref="G1510:G1514"/>
    <mergeCell ref="C1515:C1519"/>
    <mergeCell ref="D1515:D1519"/>
    <mergeCell ref="E1515:E1519"/>
    <mergeCell ref="F1515:F1519"/>
    <mergeCell ref="G1515:G1519"/>
    <mergeCell ref="A1490:A1494"/>
    <mergeCell ref="B1490:B1494"/>
    <mergeCell ref="P1490:P1494"/>
    <mergeCell ref="Q1490:Q1494"/>
    <mergeCell ref="R1490:R1494"/>
    <mergeCell ref="E1525:E1529"/>
    <mergeCell ref="F1525:F1529"/>
    <mergeCell ref="G1525:G1529"/>
    <mergeCell ref="C1530:C1534"/>
    <mergeCell ref="D1530:D1534"/>
    <mergeCell ref="E1530:E1534"/>
    <mergeCell ref="F1530:F1534"/>
    <mergeCell ref="G1530:G1534"/>
    <mergeCell ref="A1505:A1509"/>
    <mergeCell ref="B1505:B1509"/>
    <mergeCell ref="P1505:P1509"/>
    <mergeCell ref="Q1505:Q1509"/>
    <mergeCell ref="R1505:R1509"/>
    <mergeCell ref="S1505:S1509"/>
    <mergeCell ref="T1505:T1509"/>
    <mergeCell ref="A1510:A1514"/>
    <mergeCell ref="B1510:B1514"/>
    <mergeCell ref="P1510:P1514"/>
    <mergeCell ref="Q1510:Q1514"/>
    <mergeCell ref="R1510:R1514"/>
    <mergeCell ref="S1510:S1514"/>
    <mergeCell ref="T1510:T1514"/>
    <mergeCell ref="A1515:A1519"/>
    <mergeCell ref="B1515:B1519"/>
    <mergeCell ref="P1515:P1519"/>
    <mergeCell ref="Q1515:Q1519"/>
    <mergeCell ref="R1515:R1519"/>
    <mergeCell ref="S1515:S1519"/>
    <mergeCell ref="T1515:T1519"/>
    <mergeCell ref="C1505:C1509"/>
    <mergeCell ref="D1505:D1509"/>
    <mergeCell ref="E1505:E1509"/>
    <mergeCell ref="D1535:D1539"/>
    <mergeCell ref="E1535:E1539"/>
    <mergeCell ref="F1535:F1539"/>
    <mergeCell ref="G1535:G1539"/>
    <mergeCell ref="A1520:A1524"/>
    <mergeCell ref="B1520:B1524"/>
    <mergeCell ref="P1520:P1524"/>
    <mergeCell ref="Q1520:Q1524"/>
    <mergeCell ref="R1520:R1524"/>
    <mergeCell ref="S1520:S1524"/>
    <mergeCell ref="T1520:T1524"/>
    <mergeCell ref="A1525:A1529"/>
    <mergeCell ref="B1525:B1529"/>
    <mergeCell ref="P1525:P1529"/>
    <mergeCell ref="Q1525:Q1529"/>
    <mergeCell ref="R1525:R1529"/>
    <mergeCell ref="S1525:S1529"/>
    <mergeCell ref="T1525:T1529"/>
    <mergeCell ref="A1530:A1534"/>
    <mergeCell ref="B1530:B1534"/>
    <mergeCell ref="P1530:P1534"/>
    <mergeCell ref="Q1530:Q1534"/>
    <mergeCell ref="R1530:R1534"/>
    <mergeCell ref="S1530:S1534"/>
    <mergeCell ref="T1530:T1534"/>
    <mergeCell ref="C1520:C1524"/>
    <mergeCell ref="D1520:D1524"/>
    <mergeCell ref="E1520:E1524"/>
    <mergeCell ref="F1520:F1524"/>
    <mergeCell ref="G1520:G1524"/>
    <mergeCell ref="C1525:C1529"/>
    <mergeCell ref="D1525:D1529"/>
    <mergeCell ref="A1535:A1539"/>
    <mergeCell ref="B1535:B1539"/>
    <mergeCell ref="P1535:P1539"/>
    <mergeCell ref="Q1535:Q1539"/>
    <mergeCell ref="R1535:R1539"/>
    <mergeCell ref="S1535:S1539"/>
    <mergeCell ref="T1535:T1539"/>
    <mergeCell ref="A1540:A1544"/>
    <mergeCell ref="B1540:B1544"/>
    <mergeCell ref="P1540:P1544"/>
    <mergeCell ref="Q1540:Q1544"/>
    <mergeCell ref="R1540:R1544"/>
    <mergeCell ref="S1540:S1544"/>
    <mergeCell ref="T1540:T1544"/>
    <mergeCell ref="A1545:A1549"/>
    <mergeCell ref="B1545:B1549"/>
    <mergeCell ref="P1545:P1549"/>
    <mergeCell ref="Q1545:Q1549"/>
    <mergeCell ref="R1545:R1549"/>
    <mergeCell ref="S1545:S1549"/>
    <mergeCell ref="T1545:T1549"/>
    <mergeCell ref="C1540:C1544"/>
    <mergeCell ref="D1540:D1544"/>
    <mergeCell ref="E1540:E1544"/>
    <mergeCell ref="F1540:F1544"/>
    <mergeCell ref="G1540:G1544"/>
    <mergeCell ref="C1545:C1549"/>
    <mergeCell ref="D1545:D1549"/>
    <mergeCell ref="E1545:E1549"/>
    <mergeCell ref="F1545:F1549"/>
    <mergeCell ref="G1545:G1549"/>
    <mergeCell ref="C1535:C1539"/>
    <mergeCell ref="A1550:A1554"/>
    <mergeCell ref="B1550:B1554"/>
    <mergeCell ref="P1550:P1554"/>
    <mergeCell ref="Q1550:Q1554"/>
    <mergeCell ref="R1550:R1554"/>
    <mergeCell ref="S1550:S1554"/>
    <mergeCell ref="T1550:T1554"/>
    <mergeCell ref="A1555:A1559"/>
    <mergeCell ref="B1555:B1559"/>
    <mergeCell ref="P1555:P1559"/>
    <mergeCell ref="Q1555:Q1559"/>
    <mergeCell ref="R1555:R1559"/>
    <mergeCell ref="S1555:S1559"/>
    <mergeCell ref="T1555:T1559"/>
    <mergeCell ref="A1560:A1564"/>
    <mergeCell ref="B1560:B1564"/>
    <mergeCell ref="P1560:P1564"/>
    <mergeCell ref="Q1560:Q1564"/>
    <mergeCell ref="R1560:R1564"/>
    <mergeCell ref="S1560:S1564"/>
    <mergeCell ref="T1560:T1564"/>
    <mergeCell ref="C1550:C1554"/>
    <mergeCell ref="D1550:D1554"/>
    <mergeCell ref="E1550:E1554"/>
    <mergeCell ref="F1550:F1554"/>
    <mergeCell ref="G1550:G1554"/>
    <mergeCell ref="C1555:C1559"/>
    <mergeCell ref="D1555:D1559"/>
    <mergeCell ref="E1555:E1559"/>
    <mergeCell ref="F1555:F1559"/>
    <mergeCell ref="G1555:G1559"/>
    <mergeCell ref="C1560:C1564"/>
    <mergeCell ref="A1565:A1569"/>
    <mergeCell ref="B1565:B1569"/>
    <mergeCell ref="P1565:P1569"/>
    <mergeCell ref="Q1565:Q1569"/>
    <mergeCell ref="R1565:R1569"/>
    <mergeCell ref="S1565:S1569"/>
    <mergeCell ref="T1565:T1569"/>
    <mergeCell ref="A1570:A1574"/>
    <mergeCell ref="B1570:B1574"/>
    <mergeCell ref="P1570:P1574"/>
    <mergeCell ref="Q1570:Q1574"/>
    <mergeCell ref="R1570:R1574"/>
    <mergeCell ref="S1570:S1574"/>
    <mergeCell ref="T1570:T1574"/>
    <mergeCell ref="A1575:A1579"/>
    <mergeCell ref="B1575:B1579"/>
    <mergeCell ref="P1575:P1579"/>
    <mergeCell ref="Q1575:Q1579"/>
    <mergeCell ref="R1575:R1579"/>
    <mergeCell ref="S1575:S1579"/>
    <mergeCell ref="T1575:T1579"/>
    <mergeCell ref="A1580:A1584"/>
    <mergeCell ref="B1580:B1584"/>
    <mergeCell ref="P1580:P1584"/>
    <mergeCell ref="Q1580:Q1584"/>
    <mergeCell ref="R1580:R1584"/>
    <mergeCell ref="S1580:S1584"/>
    <mergeCell ref="T1580:T1584"/>
    <mergeCell ref="A1585:A1589"/>
    <mergeCell ref="B1585:B1589"/>
    <mergeCell ref="P1585:P1589"/>
    <mergeCell ref="Q1585:Q1589"/>
    <mergeCell ref="R1585:R1589"/>
    <mergeCell ref="S1585:S1589"/>
    <mergeCell ref="T1585:T1589"/>
    <mergeCell ref="A1590:A1594"/>
    <mergeCell ref="B1590:B1594"/>
    <mergeCell ref="P1590:P1594"/>
    <mergeCell ref="Q1590:Q1594"/>
    <mergeCell ref="R1590:R1594"/>
    <mergeCell ref="S1590:S1594"/>
    <mergeCell ref="T1590:T1594"/>
    <mergeCell ref="O1580:O1584"/>
    <mergeCell ref="O1585:O1589"/>
    <mergeCell ref="O1590:O1594"/>
    <mergeCell ref="A1595:A1599"/>
    <mergeCell ref="B1595:B1599"/>
    <mergeCell ref="P1595:P1599"/>
    <mergeCell ref="Q1595:Q1599"/>
    <mergeCell ref="R1595:R1599"/>
    <mergeCell ref="S1595:S1599"/>
    <mergeCell ref="T1595:T1599"/>
    <mergeCell ref="A1600:A1604"/>
    <mergeCell ref="B1600:B1604"/>
    <mergeCell ref="P1600:P1604"/>
    <mergeCell ref="Q1600:Q1604"/>
    <mergeCell ref="R1600:R1604"/>
    <mergeCell ref="S1600:S1604"/>
    <mergeCell ref="T1600:T1604"/>
    <mergeCell ref="A1605:A1609"/>
    <mergeCell ref="B1605:B1609"/>
    <mergeCell ref="P1605:P1609"/>
    <mergeCell ref="Q1605:Q1609"/>
    <mergeCell ref="R1605:R1609"/>
    <mergeCell ref="S1605:S1609"/>
    <mergeCell ref="T1605:T1609"/>
    <mergeCell ref="C1600:C1604"/>
    <mergeCell ref="D1600:D1604"/>
    <mergeCell ref="E1600:E1604"/>
    <mergeCell ref="F1600:F1604"/>
    <mergeCell ref="G1600:G1604"/>
    <mergeCell ref="C1605:C1609"/>
    <mergeCell ref="D1605:D1609"/>
    <mergeCell ref="E1605:E1609"/>
    <mergeCell ref="F1605:F1609"/>
    <mergeCell ref="G1605:G1609"/>
    <mergeCell ref="C1595:C1599"/>
    <mergeCell ref="O1215:O1219"/>
    <mergeCell ref="O1220:O1224"/>
    <mergeCell ref="O1225:O1229"/>
    <mergeCell ref="O1230:O1234"/>
    <mergeCell ref="O1235:O1239"/>
    <mergeCell ref="O1240:O1244"/>
    <mergeCell ref="O1245:O1249"/>
    <mergeCell ref="O1250:O1254"/>
    <mergeCell ref="O1255:O1259"/>
    <mergeCell ref="O1260:O1264"/>
    <mergeCell ref="O1265:O1269"/>
    <mergeCell ref="O1270:O1274"/>
    <mergeCell ref="O1275:O1279"/>
    <mergeCell ref="O1280:O1284"/>
    <mergeCell ref="O1285:O1289"/>
    <mergeCell ref="O800:O804"/>
    <mergeCell ref="O805:O809"/>
    <mergeCell ref="O810:O814"/>
    <mergeCell ref="O820:O824"/>
    <mergeCell ref="O830:O834"/>
    <mergeCell ref="O840:O844"/>
    <mergeCell ref="O850:O854"/>
    <mergeCell ref="O860:O864"/>
    <mergeCell ref="O870:O874"/>
    <mergeCell ref="O880:O884"/>
    <mergeCell ref="O890:O894"/>
    <mergeCell ref="O900:O904"/>
    <mergeCell ref="O910:O914"/>
    <mergeCell ref="O920:O924"/>
    <mergeCell ref="O930:O934"/>
    <mergeCell ref="O940:O944"/>
    <mergeCell ref="O950:O954"/>
    <mergeCell ref="O1410:O1414"/>
    <mergeCell ref="O1415:O1419"/>
    <mergeCell ref="O1420:O1424"/>
    <mergeCell ref="O1425:O1429"/>
    <mergeCell ref="O1430:O1434"/>
    <mergeCell ref="O1435:O1439"/>
    <mergeCell ref="O1440:O1444"/>
    <mergeCell ref="O1445:O1449"/>
    <mergeCell ref="O1450:O1454"/>
    <mergeCell ref="O1455:O1459"/>
    <mergeCell ref="O1460:O1464"/>
    <mergeCell ref="O1465:O1469"/>
    <mergeCell ref="O1470:O1474"/>
    <mergeCell ref="O1475:O1479"/>
    <mergeCell ref="O1565:O1569"/>
    <mergeCell ref="O1570:O1574"/>
    <mergeCell ref="O1485:O1489"/>
    <mergeCell ref="O1490:O1494"/>
    <mergeCell ref="O1495:O1499"/>
    <mergeCell ref="O1500:O1504"/>
    <mergeCell ref="O1505:O1509"/>
    <mergeCell ref="O1510:O1514"/>
    <mergeCell ref="O1515:O1519"/>
    <mergeCell ref="O1520:O1524"/>
    <mergeCell ref="O1525:O1529"/>
    <mergeCell ref="O1530:O1534"/>
    <mergeCell ref="O1535:O1539"/>
    <mergeCell ref="O20:O24"/>
    <mergeCell ref="O25:O29"/>
    <mergeCell ref="O30:O34"/>
    <mergeCell ref="O35:O39"/>
    <mergeCell ref="O40:O44"/>
    <mergeCell ref="O45:O49"/>
    <mergeCell ref="O50:O54"/>
    <mergeCell ref="O55:O59"/>
    <mergeCell ref="O60:O64"/>
    <mergeCell ref="O65:O69"/>
    <mergeCell ref="O70:O74"/>
    <mergeCell ref="O75:O79"/>
    <mergeCell ref="O80:O84"/>
    <mergeCell ref="O85:O89"/>
    <mergeCell ref="O90:O94"/>
    <mergeCell ref="O95:O99"/>
    <mergeCell ref="O720:O724"/>
    <mergeCell ref="O175:O179"/>
    <mergeCell ref="O185:O189"/>
    <mergeCell ref="O195:O199"/>
    <mergeCell ref="O205:O209"/>
    <mergeCell ref="O215:O219"/>
    <mergeCell ref="O225:O229"/>
    <mergeCell ref="O235:O239"/>
    <mergeCell ref="O245:O249"/>
    <mergeCell ref="O255:O259"/>
    <mergeCell ref="O265:O269"/>
    <mergeCell ref="O275:O279"/>
    <mergeCell ref="O285:O289"/>
    <mergeCell ref="O295:O299"/>
    <mergeCell ref="O305:O309"/>
    <mergeCell ref="O315:O319"/>
    <mergeCell ref="O725:O729"/>
    <mergeCell ref="O730:O734"/>
    <mergeCell ref="O735:O739"/>
    <mergeCell ref="O740:O744"/>
    <mergeCell ref="O745:O749"/>
    <mergeCell ref="O750:O754"/>
    <mergeCell ref="O755:O759"/>
    <mergeCell ref="O760:O764"/>
    <mergeCell ref="O765:O769"/>
    <mergeCell ref="O770:O774"/>
    <mergeCell ref="O775:O779"/>
    <mergeCell ref="O780:O784"/>
    <mergeCell ref="O785:O789"/>
    <mergeCell ref="O790:O794"/>
    <mergeCell ref="O795:O799"/>
    <mergeCell ref="O1480:O1484"/>
    <mergeCell ref="O1320:O1324"/>
    <mergeCell ref="O1325:O1329"/>
    <mergeCell ref="O1330:O1334"/>
    <mergeCell ref="O1335:O1339"/>
    <mergeCell ref="O1340:O1344"/>
    <mergeCell ref="O1345:O1349"/>
    <mergeCell ref="O1350:O1354"/>
    <mergeCell ref="O1355:O1359"/>
    <mergeCell ref="O1360:O1364"/>
    <mergeCell ref="O1365:O1369"/>
    <mergeCell ref="O1370:O1374"/>
    <mergeCell ref="O1375:O1379"/>
    <mergeCell ref="O1380:O1384"/>
    <mergeCell ref="O1385:O1389"/>
    <mergeCell ref="O1390:O1394"/>
    <mergeCell ref="O1405:O1409"/>
    <mergeCell ref="B1620:B1621"/>
    <mergeCell ref="C1620:C1621"/>
    <mergeCell ref="D1620:D1621"/>
    <mergeCell ref="E1620:E1621"/>
    <mergeCell ref="F1620:F1621"/>
    <mergeCell ref="G1620:G1621"/>
    <mergeCell ref="O1540:O1544"/>
    <mergeCell ref="O1545:O1549"/>
    <mergeCell ref="O1550:O1554"/>
    <mergeCell ref="O1555:O1559"/>
    <mergeCell ref="O1560:O1564"/>
    <mergeCell ref="B1610:B1614"/>
    <mergeCell ref="C1610:C1614"/>
    <mergeCell ref="D1610:D1614"/>
    <mergeCell ref="E1610:E1614"/>
    <mergeCell ref="F1610:F1614"/>
    <mergeCell ref="G1610:G1614"/>
    <mergeCell ref="B1615:B1619"/>
    <mergeCell ref="C1615:C1619"/>
    <mergeCell ref="D1615:D1619"/>
    <mergeCell ref="E1615:E1619"/>
    <mergeCell ref="F1615:F1619"/>
    <mergeCell ref="G1615:G1619"/>
    <mergeCell ref="O1595:O1599"/>
    <mergeCell ref="O1600:O1604"/>
    <mergeCell ref="O1605:O1609"/>
    <mergeCell ref="O1575:O1579"/>
    <mergeCell ref="D1595:D1599"/>
    <mergeCell ref="E1595:E1599"/>
    <mergeCell ref="F1595:F1599"/>
    <mergeCell ref="G1595:G1599"/>
    <mergeCell ref="D1560:D1564"/>
  </mergeCells>
  <phoneticPr fontId="23" type="noConversion"/>
  <conditionalFormatting sqref="A10:A1609">
    <cfRule type="notContainsBlanks" dxfId="20" priority="6">
      <formula>LEN(TRIM(A10))&gt;0</formula>
    </cfRule>
  </conditionalFormatting>
  <conditionalFormatting sqref="C6">
    <cfRule type="notContainsBlanks" dxfId="19" priority="5">
      <formula>LEN(TRIM(C6))&gt;0</formula>
    </cfRule>
  </conditionalFormatting>
  <conditionalFormatting sqref="I10:I1609">
    <cfRule type="notContainsBlanks" dxfId="18" priority="8" stopIfTrue="1">
      <formula>LEN(TRIM(I10))&gt;0</formula>
    </cfRule>
  </conditionalFormatting>
  <conditionalFormatting sqref="K10:O1609">
    <cfRule type="notContainsBlanks" dxfId="17" priority="1">
      <formula>LEN(TRIM(K10))&gt;0</formula>
    </cfRule>
  </conditionalFormatting>
  <conditionalFormatting sqref="M10:M1609">
    <cfRule type="cellIs" dxfId="16" priority="2" operator="equal">
      <formula>"Não válido"</formula>
    </cfRule>
    <cfRule type="cellIs" dxfId="15" priority="3" operator="equal">
      <formula>"Válido"</formula>
    </cfRule>
  </conditionalFormatting>
  <conditionalFormatting sqref="T10:T1609">
    <cfRule type="containsText" dxfId="14" priority="373" operator="containsText" text="Preenchimento correto">
      <formula>NOT(ISERROR(SEARCH("Preenchimento correto",T10)))</formula>
    </cfRule>
    <cfRule type="containsText" dxfId="13" priority="374" operator="containsText" text="Erro">
      <formula>NOT(ISERROR(SEARCH("Erro",T10)))</formula>
    </cfRule>
    <cfRule type="containsText" dxfId="12" priority="375" operator="containsText" text="Preenchimento incompleto">
      <formula>NOT(ISERROR(SEARCH("Preenchimento incompleto",T10)))</formula>
    </cfRule>
  </conditionalFormatting>
  <dataValidations count="1">
    <dataValidation allowBlank="1" showInputMessage="1" showErrorMessage="1" sqref="T4:T7 C15:G15 P725:S725 P10:S10 P1255:S1255 D350:G350 C10:G10 P25:S25 C30:G30 P30:S30 C35:G35 P35:S35 C65:G65 C40:G40 C45:G45 P40:S40 P45:S45 C50:G50 P50:S50 C55:G55 P55:S55 C60:G60 P60:S60 C95:G95 P65:S65 C70:G70 C75:G75 P70:S70 P75:S75 C80:G80 P80:S80 C85:G85 P85:S85 C90:G90 P90:S90 C125:G125 P95:S95 C100:G100 C105:G105 P100:S100 P105:S105 C110:G110 P110:S110 D20:G20 P115:S115 C120:G120 P120:S120 C155:G155 P125:S125 C130:G130 C135:G135 P130:S130 P135:S135 C140:G140 P140:S140 C145:G145 P145:S145 C150:G150 P150:S150 C185:G185 P155:S155 C160:G160 C165:G165 P160:S160 P165:S165 C170:G170 P170:S170 C175:G175 P175:S175 C180:G180 P180:S180 C215:G215 P185:S185 C190:G190 C195:G195 P190:S190 P195:S195 C200:G200 P200:S200 C205:G205 P205:S205 C210:G210 P210:S210 C245:G245 P215:S215 C220:G220 C225:G225 P220:S220 P225:S225 C230:G230 P230:S230 C235:G235 P235:S235 C240:G240 P240:S240 C250:G250 P245:S245 P250:S250 C490:G490 C255:G255 P255:S255 C260:G260 P260:S260 C265:G265 P265:S265 C270:G270 P270:S270 C275:G275 P275:S275 C305:G305 C280:G280 C285:G285 P280:S280 P285:S285 C290:G290 P290:S290 C25:G25 P295:S295 C300:G300 P300:S300 C335:G335 P305:S305 C310:G310 C315:G315 P310:S310 P315:S315 C320:G320 P320:S320 C325:G325 P325:S325 C330:G330 P330:S330 P1245:S1245 P335:S335 C340:G340 C345:G345 P340:S340 P345:S345 P1240:S1240 P350:S350 D820:G820 P355:S355 D1250:G1250 P360:S360 C395:G395 P365:S365 P1250:S1250 C375:G375 P370:S370 P375:S375 C380:G380 P380:S380 C385:G385 P385:S385 C390:G390 P390:S390 C425:G425 P395:S395 C400:G400 C405:G405 P400:S400 P405:S405 C410:G410 P410:S410 C415:G415 P415:S415 C420:G420 P420:S420 C455:G455 P425:S425 C430:G430 C435:G435 P430:S430 P435:S435 C440:G440 P440:S440 C445:G445 P445:S445 C450:G450 P450:S450 C485:G485 P455:S455 C460:G460 C465:G465 P460:S460 P465:S465 C470:G470 P470:S470 C475:G475 P475:S475 C480:G480 P480:S480 C495:G495 P485:S485 P490:S490 P495:S495 C500:G500 P500:S500 C505:G505 P505:S505 C510:G510 P510:S510 C515:G515 P515:S515 C545:G545 C520:G520 C525:G525 P520:S520 P525:S525 C530:G530 P530:S530 C535:G535 P535:S535 C540:G540 P540:S540 C575:G575 P545:S545 C550:G550 C555:G555 P550:S550 P555:S555 C560:G560 P560:S560 C565:G565 P565:S565 C570:G570 P570:S570 C605:G605 P575:S575 C580:G580 C585:G585 P580:S580 P585:S585 C590:G590 P590:S590 C595:G595 P595:S595 C600:G600 P600:S600 C635:G635 P605:S605 C610:G610 C615:G615 P610:S610 P615:S615 C620:G620 P620:S620 C625:G625 P625:S625 C630:G630 P630:S630 C665:G665 P635:S635 C640:G640 C645:G645 P640:S640 P645:S645 C650:G650 P650:S650 C655:G655 P655:S655 C660:G660 P660:S660 C695:G695 P665:S665 C670:G670 C675:G675 P670:S670 P675:S675 C680:G680 P680:S680 C685:G685 P685:S685 C690:G690 P690:S690 C725:G725 P695:S695 C700:G700 C705:G705 P700:S700 P705:S705 C710:G710 P710:S710 C715:G715 P715:S715 C720:G720 P720:S720 C730:G730 P20:S20 C735:G735 P730:S730 P735:S735 C740:G740 P740:S740 C745:G745 P745:S745 C750:G750 P750:S750 C755:G755 P755:S755 C785:G785 C760:G760 C765:G765 P760:S760 P765:S765 C770:G770 P770:S770 C775:G775 P775:S775 C780:G780 P780:S780 C815:G815 P785:S785 C790:G790 C795:G795 P790:S790 P795:S795 C800:G800 P800:S800 C805:G805 P805:S805 C810:G810 P810:S810 C845:G845 P815:S815 J10:K1609 C825:G825 P820:S820 P825:S825 C830:G830 P830:S830 C835:G835 P835:S835 C840:G840 P840:S840 C875:G875 P845:S845 C850:G850 C855:G855 P850:S850 P855:S855 C860:G860 P860:S860 C865:G865 P865:S865 C870:G870 P870:S870 C905:G905 P875:S875 C880:G880 C885:G885 P880:S880 P885:S885 C890:G890 P890:S890 C895:G895 P895:S895 C900:G900 P900:S900 C935:G935 P905:S905 C910:G910 C915:G915 P910:S910 P915:S915 C920:G920 P920:S920 C925:G925 P925:S925 C930:G930 P930:S930 C965:G965 P935:S935 C940:G940 C945:G945 P940:S940 P945:S945 C950:G950 P950:S950 C955:G955 P955:S955 C960:G960 P960:S960 C970:G970 P965:S965 P970:S970 C1210:G1210 C975:G975 P975:S975 C980:G980 P980:S980 C985:G985 P985:S985 C990:G990 P990:S990 C995:G995 P995:S995 C1025:G1025 C1000:G1000 C1005:G1005 P1000:S1000 P1005:S1005 C1010:G1010 P1010:S1010 C1015:G1015 P1015:S1015 C1020:G1020 P1020:S1020 C1055:G1055 P1025:S1025 C1030:G1030 C1035:G1035 P1030:S1030 P1035:S1035 C1040:G1040 P1040:S1040 C1045:G1045 P1045:S1045 C1050:G1050 P1050:S1050 C1085:G1085 P1055:S1055 C1060:G1060 C1065:G1065 P1060:S1060 P1065:S1065 C1070:G1070 P1070:S1070 C1075:G1075 P1075:S1075 C1080:G1080 P1080:S1080 C1115:G1115 P1085:S1085 C1090:G1090 C1095:G1095 P1090:S1090 P1095:S1095 C1100:G1100 P1100:S1100 C1105:G1105 P1105:S1105 C1110:G1110 P1110:S1110 C1145:G1145 P1115:S1115 C1120:G1120 C1125:G1125 P1120:S1120 P1125:S1125 C1130:G1130 P1130:S1130 C1135:G1135 P1135:S1135 C1140:G1140 P1140:S1140 C1175:G1175 P1145:S1145 C1150:G1150 C1155:G1155 P1150:S1150 P1155:S1155 C1160:G1160 P1160:S1160 C1165:G1165 P1165:S1165 C1170:G1170 P1170:S1170 C1205:G1205 P1175:S1175 C1180:G1180 C1185:G1185 P1180:S1180 P1185:S1185 C1190:G1190 P1190:S1190 C1195:G1195 P1195:S1195 C1200:G1200 P1200:S1200 C1215:G1215 P1205:S1205 P1210:S1210 P1215:S1215 C1220:G1220 P1220:S1220 C1225:G1225 P1225:S1225 C1230:G1230 P1230:S1230 C1235:G1235 P1235:S1235 C1240:G1240 C1245:G1245 P15:S15 H10:H1609 N10:N1609 P1265:S1265 P1270:S1270 P1275:S1275 P1280:S1280 P1285:S1285 P1290:S1290 P1295:S1295 P1300:S1300 P1305:S1305 P1310:S1310 P1315:S1315 P1320:S1320 P1325:S1325 P1330:S1330 P1335:S1335 P1340:S1340 P1345:S1345 P1350:S1350 P1355:S1355 P1360:S1360 P1365:S1365 P1370:S1370 P1375:S1375 P1380:S1380 P1385:S1385 P1390:S1390 P1395:S1395 P1400:S1400 P1405:S1405 P1410:S1410 P1415:S1415 P1420:S1420 P1425:S1425 P1430:S1430 P1435:S1435 P1440:S1440 P1445:S1445 P1450:S1450 P1455:S1455 P1460:S1460 P1465:S1465 P1470:S1470 P1475:S1475 P1480:S1480 P1485:S1485 P1490:S1490 P1495:S1495 P1500:S1500 P1505:S1505 P1510:S1510 P1515:S1515 P1520:S1520 P1525:S1525 P1530:S1530 P1535:S1535 P1540:S1540 P1545:S1545 P1550:S1550 P1555:S1555 P1560:S1560 P1565:S1565 P1570:S1570 P1575:S1575 P1580:S1580 P1585:S1585 P1590:S1590 P1595:S1595 P1600:S1600 P1605:S1605 P1260:S1260" xr:uid="{F4DC96D4-5307-4538-B03B-00415E0F519C}"/>
  </dataValidations>
  <pageMargins left="0.7" right="0.7" top="0.75" bottom="0.75" header="0.3" footer="0.3"/>
  <ignoredErrors>
    <ignoredError sqref="P11:P14 R11:R14" formulaRange="1"/>
  </ignoredErrors>
  <drawing r:id="rId1"/>
  <extLst>
    <ext xmlns:x14="http://schemas.microsoft.com/office/spreadsheetml/2009/9/main" uri="{CCE6A557-97BC-4b89-ADB6-D9C93CAAB3DF}">
      <x14:dataValidations xmlns:xm="http://schemas.microsoft.com/office/excel/2006/main" count="4">
        <x14:dataValidation type="list" allowBlank="1" showInputMessage="1" showErrorMessage="1" errorTitle="Erro!" error="O texto inserido não faz parte da lista de opções." xr:uid="{28BBA0F4-6B9A-49D7-80FE-1DA3501F016E}">
          <x14:formula1>
            <xm:f>LIST!$D$2:$D$501</xm:f>
          </x14:formula1>
          <xm:sqref>I10:I1609</xm:sqref>
        </x14:dataValidation>
        <x14:dataValidation type="list" allowBlank="1" showInputMessage="1" showErrorMessage="1" errorTitle="Erro!" error="O texto informado não faz parte da lista de opções." xr:uid="{BEA9B002-6198-4613-B429-9DF17624B4A0}">
          <x14:formula1>
            <xm:f>LIST!$H$2:$H$501</xm:f>
          </x14:formula1>
          <xm:sqref>M10:M1609</xm:sqref>
        </x14:dataValidation>
        <x14:dataValidation type="list" allowBlank="1" showInputMessage="1" showErrorMessage="1" xr:uid="{81BC0C66-09F6-4BC9-B089-30B3253FCC31}">
          <x14:formula1>
            <xm:f>LIST!$J$2:$J$501</xm:f>
          </x14:formula1>
          <xm:sqref>O10:O1609</xm:sqref>
        </x14:dataValidation>
        <x14:dataValidation type="list" allowBlank="1" showInputMessage="1" showErrorMessage="1" errorTitle="Erro!" error="O texto informado não faz parte da lista de opções." xr:uid="{5A6DD3EF-DA24-486D-9A7F-2C1FC4B3B0D0}">
          <x14:formula1>
            <xm:f>LIST!$C$2:$C$501</xm:f>
          </x14:formula1>
          <xm:sqref>L10:L1609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2935A4-1575-409A-809E-9E75AF87B2D5}">
  <sheetPr>
    <tabColor theme="6" tint="0.79998168889431442"/>
  </sheetPr>
  <dimension ref="A1:R365"/>
  <sheetViews>
    <sheetView showGridLines="0" workbookViewId="0">
      <selection activeCell="C14" sqref="C14"/>
    </sheetView>
  </sheetViews>
  <sheetFormatPr defaultColWidth="0" defaultRowHeight="23.25" customHeight="1" zeroHeight="1"/>
  <cols>
    <col min="1" max="1" width="12.25" customWidth="1"/>
    <col min="2" max="2" width="14.875" customWidth="1"/>
    <col min="3" max="3" width="72.125" customWidth="1"/>
    <col min="4" max="4" width="31.25" customWidth="1"/>
    <col min="5" max="8" width="21.25" customWidth="1"/>
    <col min="9" max="9" width="22" customWidth="1"/>
    <col min="10" max="10" width="15.875" customWidth="1"/>
    <col min="11" max="11" width="21.25" customWidth="1"/>
    <col min="12" max="14" width="12.375" customWidth="1"/>
    <col min="15" max="15" width="16.375" customWidth="1"/>
    <col min="16" max="16" width="21.875" customWidth="1"/>
    <col min="17" max="17" width="26" customWidth="1"/>
    <col min="18" max="18" width="2.25" customWidth="1"/>
  </cols>
  <sheetData>
    <row r="1" spans="1:18" ht="42" customHeight="1">
      <c r="A1" s="210" t="s">
        <v>75</v>
      </c>
      <c r="B1" s="210"/>
      <c r="C1" s="210"/>
      <c r="D1" s="210"/>
      <c r="E1" s="210"/>
      <c r="F1" s="210"/>
      <c r="G1" s="210"/>
      <c r="H1" s="210"/>
      <c r="I1" s="210"/>
      <c r="J1" s="210"/>
      <c r="K1" s="210"/>
      <c r="L1" s="210"/>
      <c r="M1" s="210"/>
      <c r="N1" s="210"/>
      <c r="O1" s="210"/>
      <c r="P1" s="210"/>
      <c r="Q1" s="210"/>
      <c r="R1" s="23"/>
    </row>
    <row r="2" spans="1:18" ht="42" customHeight="1">
      <c r="A2" s="306" t="s">
        <v>76</v>
      </c>
      <c r="B2" s="306"/>
      <c r="C2" s="306"/>
      <c r="D2" s="306"/>
      <c r="E2" s="307" t="s">
        <v>77</v>
      </c>
      <c r="F2" s="307"/>
      <c r="G2" s="308" t="s">
        <v>78</v>
      </c>
      <c r="H2" s="308"/>
      <c r="I2" s="308"/>
      <c r="J2" s="308"/>
      <c r="K2" s="308"/>
      <c r="L2" s="308"/>
      <c r="M2" s="308"/>
      <c r="N2" s="308"/>
      <c r="O2" s="308"/>
      <c r="P2" s="308"/>
      <c r="Q2" s="308"/>
      <c r="R2" s="23"/>
    </row>
    <row r="3" spans="1:18" ht="23.25" customHeight="1">
      <c r="A3" s="1"/>
      <c r="B3" s="1"/>
      <c r="C3" s="1"/>
      <c r="D3" s="1"/>
      <c r="E3" s="1"/>
      <c r="F3" s="1"/>
      <c r="G3" s="1"/>
      <c r="H3" s="1"/>
      <c r="I3" s="1"/>
      <c r="J3" s="1"/>
      <c r="K3" s="1"/>
      <c r="L3" s="1"/>
      <c r="M3" s="1"/>
      <c r="N3" s="1"/>
      <c r="O3" s="1"/>
      <c r="P3" s="1"/>
      <c r="Q3" s="1"/>
      <c r="R3" s="23"/>
    </row>
    <row r="4" spans="1:18" ht="30" customHeight="1">
      <c r="A4" s="296" t="s">
        <v>79</v>
      </c>
      <c r="B4" s="296"/>
      <c r="C4" s="296"/>
      <c r="D4" s="161">
        <v>2026</v>
      </c>
      <c r="E4" s="101"/>
      <c r="F4" s="100"/>
      <c r="G4" s="297" t="s">
        <v>32</v>
      </c>
      <c r="H4" s="297"/>
      <c r="I4" s="102">
        <f ca="1">TODAY()</f>
        <v>46098</v>
      </c>
      <c r="J4" s="304" t="s">
        <v>80</v>
      </c>
      <c r="K4" s="304"/>
      <c r="L4" s="107"/>
      <c r="M4" s="107"/>
      <c r="N4" s="107"/>
      <c r="O4" s="107"/>
      <c r="P4" s="107"/>
      <c r="Q4" s="107"/>
      <c r="R4" s="23"/>
    </row>
    <row r="5" spans="1:18" ht="30" customHeight="1">
      <c r="A5" s="298" t="s">
        <v>34</v>
      </c>
      <c r="B5" s="299"/>
      <c r="C5" s="301" t="s">
        <v>81</v>
      </c>
      <c r="D5" s="302"/>
      <c r="E5" s="302"/>
      <c r="F5" s="302"/>
      <c r="G5" s="300" t="s">
        <v>82</v>
      </c>
      <c r="H5" s="300"/>
      <c r="I5" s="98">
        <f>COUNTIFS(Q12:Q331,"=Preenchimento correto")</f>
        <v>2</v>
      </c>
      <c r="J5" s="305"/>
      <c r="K5" s="305"/>
      <c r="L5" s="76"/>
      <c r="M5" s="78"/>
      <c r="N5" s="78"/>
      <c r="O5" s="78"/>
      <c r="P5" s="78"/>
      <c r="Q5" s="76"/>
      <c r="R5" s="23"/>
    </row>
    <row r="6" spans="1:18" ht="23.25" customHeight="1">
      <c r="A6" s="1"/>
      <c r="B6" s="1"/>
      <c r="C6" s="2"/>
      <c r="D6" s="2"/>
      <c r="E6" s="2"/>
      <c r="F6" s="2"/>
      <c r="G6" s="2"/>
      <c r="H6" s="2"/>
      <c r="I6" s="2"/>
      <c r="J6" s="2"/>
      <c r="K6" s="2"/>
      <c r="L6" s="2"/>
      <c r="M6" s="2"/>
      <c r="N6" s="2"/>
      <c r="O6" s="2"/>
      <c r="P6" s="2"/>
      <c r="Q6" s="3"/>
      <c r="R6" s="23"/>
    </row>
    <row r="7" spans="1:18" ht="42.75" customHeight="1">
      <c r="A7" s="303" t="s">
        <v>83</v>
      </c>
      <c r="B7" s="303"/>
      <c r="C7" s="303"/>
      <c r="D7" s="303"/>
      <c r="E7" s="303"/>
      <c r="F7" s="303"/>
      <c r="G7" s="295" t="s">
        <v>84</v>
      </c>
      <c r="H7" s="295"/>
      <c r="I7" s="295"/>
      <c r="J7" s="295"/>
      <c r="K7" s="295"/>
      <c r="L7" s="295"/>
      <c r="M7" s="130"/>
      <c r="N7" s="130"/>
      <c r="O7" s="130"/>
      <c r="P7" s="130"/>
      <c r="Q7" s="130"/>
      <c r="R7" s="23"/>
    </row>
    <row r="8" spans="1:18" ht="38.25" customHeight="1">
      <c r="A8" s="309" t="s">
        <v>85</v>
      </c>
      <c r="B8" s="309"/>
      <c r="C8" s="309"/>
      <c r="D8" s="309"/>
      <c r="E8" s="309"/>
      <c r="F8" s="309"/>
      <c r="G8" s="309"/>
      <c r="H8" s="309"/>
      <c r="I8" s="309"/>
      <c r="J8" s="309"/>
      <c r="K8" s="127"/>
      <c r="L8" s="127"/>
      <c r="M8" s="127"/>
      <c r="N8" s="127"/>
      <c r="O8" s="127"/>
      <c r="P8" s="127"/>
      <c r="Q8" s="127"/>
      <c r="R8" s="23"/>
    </row>
    <row r="9" spans="1:18" ht="39.75" customHeight="1">
      <c r="A9" s="294" t="s">
        <v>37</v>
      </c>
      <c r="B9" s="294"/>
      <c r="C9" s="162">
        <v>2026</v>
      </c>
      <c r="D9" s="128"/>
      <c r="E9" s="128"/>
      <c r="F9" s="128"/>
      <c r="G9" s="128"/>
      <c r="H9" s="128"/>
      <c r="I9" s="129"/>
      <c r="J9" s="129"/>
      <c r="K9" s="129"/>
      <c r="L9" s="129"/>
      <c r="M9" s="129"/>
      <c r="N9" s="129"/>
      <c r="O9" s="129"/>
      <c r="P9" s="129"/>
      <c r="Q9" s="129"/>
      <c r="R9" s="23"/>
    </row>
    <row r="10" spans="1:18" ht="23.25" customHeight="1">
      <c r="A10" s="70"/>
      <c r="B10" s="70"/>
      <c r="C10" s="71"/>
      <c r="D10" s="72"/>
      <c r="E10" s="73"/>
      <c r="F10" s="73"/>
      <c r="G10" s="73"/>
      <c r="H10" s="73"/>
      <c r="I10" s="71"/>
      <c r="J10" s="71"/>
      <c r="K10" s="71"/>
      <c r="L10" s="71"/>
      <c r="M10" s="71"/>
      <c r="N10" s="71"/>
      <c r="O10" s="71"/>
      <c r="P10" s="71"/>
      <c r="Q10" s="74"/>
      <c r="R10" s="23"/>
    </row>
    <row r="11" spans="1:18" ht="63" customHeight="1">
      <c r="A11" s="66" t="s">
        <v>86</v>
      </c>
      <c r="B11" s="67" t="s">
        <v>87</v>
      </c>
      <c r="C11" s="124" t="s">
        <v>88</v>
      </c>
      <c r="D11" s="125" t="s">
        <v>89</v>
      </c>
      <c r="E11" s="68" t="str">
        <f>CONCATENATE("Solicitante(s) e quantidade(s) no ano de "&amp;$D$4-4&amp;" (para comparação)")</f>
        <v>Solicitante(s) e quantidade(s) no ano de 2022 (para comparação)</v>
      </c>
      <c r="F11" s="68" t="str">
        <f>CONCATENATE("Solicitante(s) e quantidade(s) no ano de "&amp;$D$4-3&amp;" (para comparação)")</f>
        <v>Solicitante(s) e quantidade(s) no ano de 2023 (para comparação)</v>
      </c>
      <c r="G11" s="68" t="str">
        <f>CONCATENATE("Solicitante(s) e quantidade(s) no ano de "&amp;$D$4-2&amp;" (para comparação)")</f>
        <v>Solicitante(s) e quantidade(s) no ano de 2024 (para comparação)</v>
      </c>
      <c r="H11" s="68" t="str">
        <f>CONCATENATE("Solicitante(s) e quantidade(s) no ano de "&amp;$D$4-1&amp;" (para comparação)")</f>
        <v>Solicitante(s) e quantidade(s) no ano de 2025 (para comparação)</v>
      </c>
      <c r="I11" s="68" t="s">
        <v>90</v>
      </c>
      <c r="J11" s="67" t="s">
        <v>16</v>
      </c>
      <c r="K11" s="67" t="s">
        <v>17</v>
      </c>
      <c r="L11" s="68" t="s">
        <v>91</v>
      </c>
      <c r="M11" s="68" t="s">
        <v>92</v>
      </c>
      <c r="N11" s="68" t="s">
        <v>93</v>
      </c>
      <c r="O11" s="103" t="s">
        <v>25</v>
      </c>
      <c r="P11" s="103" t="s">
        <v>26</v>
      </c>
      <c r="Q11" s="69" t="s">
        <v>56</v>
      </c>
      <c r="R11" s="23"/>
    </row>
    <row r="12" spans="1:18" ht="15">
      <c r="A12" s="10">
        <v>1</v>
      </c>
      <c r="B12" s="163">
        <v>1</v>
      </c>
      <c r="C12" s="164" t="s">
        <v>94</v>
      </c>
      <c r="D12" s="165" t="s">
        <v>95</v>
      </c>
      <c r="E12" s="165" t="s">
        <v>96</v>
      </c>
      <c r="F12" s="166" t="s">
        <v>96</v>
      </c>
      <c r="G12" s="166" t="s">
        <v>96</v>
      </c>
      <c r="H12" s="166" t="s">
        <v>96</v>
      </c>
      <c r="I12" s="166" t="s">
        <v>97</v>
      </c>
      <c r="J12" s="167">
        <v>415030</v>
      </c>
      <c r="K12" s="168" t="s">
        <v>98</v>
      </c>
      <c r="L12" s="168">
        <v>1</v>
      </c>
      <c r="M12" s="168">
        <v>1</v>
      </c>
      <c r="N12" s="168">
        <v>1</v>
      </c>
      <c r="O12" s="169" t="s">
        <v>99</v>
      </c>
      <c r="P12" s="169" t="s">
        <v>100</v>
      </c>
      <c r="Q12" s="111" t="str">
        <f xml:space="preserve">
IF(OR($D$4="",$C$5="",$G$2="",$C$9=""),"Preenchimento incompleto: falta informar Exercício da lista, ou Nome da lista, ou Precificador(a)(s);ou Origem de ID PRI",
IF(AND(B12="",C12="",D12="",E12="",F12="",G12="",H12="",I12="",J12="",K12="",L12="",M12="",N12="",O12="",P12),"",
IF(OR(B12="",C12="",D12="",E12="",F12="",G12="",H12="",I12="",J12="",K12="",L12="",M12="",N12="",O12="",P12),"Preenchimento incompleto",
IF(AND(COUNTIF($B$12:$B$216,B12)&gt;1,B12&lt;&gt;"***"),"Erro: o ID PRI não se encontra unívoco",
"Preenchimento correto"))))</f>
        <v>Preenchimento correto</v>
      </c>
      <c r="R12" s="23"/>
    </row>
    <row r="13" spans="1:18" ht="24">
      <c r="A13" s="8">
        <v>2</v>
      </c>
      <c r="B13" s="163">
        <v>2</v>
      </c>
      <c r="C13" s="170" t="s">
        <v>101</v>
      </c>
      <c r="D13" s="165" t="s">
        <v>95</v>
      </c>
      <c r="E13" s="165" t="s">
        <v>96</v>
      </c>
      <c r="F13" s="166" t="s">
        <v>96</v>
      </c>
      <c r="G13" s="166" t="s">
        <v>96</v>
      </c>
      <c r="H13" s="166" t="s">
        <v>96</v>
      </c>
      <c r="I13" s="166" t="s">
        <v>97</v>
      </c>
      <c r="J13" s="167">
        <v>426971</v>
      </c>
      <c r="K13" s="168" t="s">
        <v>98</v>
      </c>
      <c r="L13" s="168">
        <v>1</v>
      </c>
      <c r="M13" s="168">
        <v>1</v>
      </c>
      <c r="N13" s="168">
        <v>1</v>
      </c>
      <c r="O13" s="169" t="s">
        <v>99</v>
      </c>
      <c r="P13" s="169" t="s">
        <v>100</v>
      </c>
      <c r="Q13" s="112" t="str">
        <f t="shared" ref="Q13:Q76" si="0" xml:space="preserve">
IF(OR($D$4="",$C$5="",$G$2="",$C$9=""),"Preenchimento incompleto: falta informar Exercício da lista, ou Nome da lista, ou Precificador(a)(s);ou Origem de ID PRI",
IF(AND(B13="",C13="",D13="",E13="",F13="",G13="",H13="",I13="",J13="",K13="",L13="",M13="",N13="",O13="",P13),"",
IF(OR(B13="",C13="",D13="",E13="",F13="",G13="",H13="",I13="",J13="",K13="",L13="",M13="",N13="",O13="",P13),"Preenchimento incompleto",
IF(AND(COUNTIF($B$12:$B$216,B13)&gt;1,B13&lt;&gt;"***"),"Erro: o ID PRI não se encontra unívoco",
"Preenchimento correto"))))</f>
        <v>Preenchimento correto</v>
      </c>
      <c r="R13" s="23"/>
    </row>
    <row r="14" spans="1:18" ht="15">
      <c r="A14" s="8">
        <v>3</v>
      </c>
      <c r="B14" s="163"/>
      <c r="C14" s="170"/>
      <c r="D14" s="165"/>
      <c r="E14" s="165"/>
      <c r="F14" s="166"/>
      <c r="G14" s="166"/>
      <c r="H14" s="166"/>
      <c r="I14" s="166"/>
      <c r="J14" s="167"/>
      <c r="K14" s="168"/>
      <c r="L14" s="168"/>
      <c r="M14" s="168"/>
      <c r="N14" s="168"/>
      <c r="O14" s="169"/>
      <c r="P14" s="169"/>
      <c r="Q14" s="113" t="str">
        <f t="shared" si="0"/>
        <v/>
      </c>
      <c r="R14" s="23"/>
    </row>
    <row r="15" spans="1:18" ht="15">
      <c r="A15" s="8">
        <v>4</v>
      </c>
      <c r="B15" s="163"/>
      <c r="C15" s="164"/>
      <c r="D15" s="165"/>
      <c r="E15" s="165"/>
      <c r="F15" s="166"/>
      <c r="G15" s="166"/>
      <c r="H15" s="166"/>
      <c r="I15" s="166"/>
      <c r="J15" s="167"/>
      <c r="K15" s="168"/>
      <c r="L15" s="168"/>
      <c r="M15" s="168"/>
      <c r="N15" s="168"/>
      <c r="O15" s="169"/>
      <c r="P15" s="169"/>
      <c r="Q15" s="113" t="str">
        <f t="shared" si="0"/>
        <v/>
      </c>
      <c r="R15" s="23"/>
    </row>
    <row r="16" spans="1:18" ht="15">
      <c r="A16" s="8">
        <v>5</v>
      </c>
      <c r="B16" s="163"/>
      <c r="C16" s="170"/>
      <c r="D16" s="165"/>
      <c r="E16" s="165"/>
      <c r="F16" s="166"/>
      <c r="G16" s="166"/>
      <c r="H16" s="166"/>
      <c r="I16" s="166"/>
      <c r="J16" s="167"/>
      <c r="K16" s="168"/>
      <c r="L16" s="168"/>
      <c r="M16" s="168"/>
      <c r="N16" s="168"/>
      <c r="O16" s="169"/>
      <c r="P16" s="169"/>
      <c r="Q16" s="113" t="str">
        <f t="shared" si="0"/>
        <v/>
      </c>
      <c r="R16" s="23"/>
    </row>
    <row r="17" spans="1:18" ht="15">
      <c r="A17" s="8">
        <v>6</v>
      </c>
      <c r="B17" s="163"/>
      <c r="C17" s="170"/>
      <c r="D17" s="165"/>
      <c r="E17" s="165"/>
      <c r="F17" s="166"/>
      <c r="G17" s="166"/>
      <c r="H17" s="166"/>
      <c r="I17" s="166"/>
      <c r="J17" s="167"/>
      <c r="K17" s="168"/>
      <c r="L17" s="168"/>
      <c r="M17" s="168"/>
      <c r="N17" s="168"/>
      <c r="O17" s="169"/>
      <c r="P17" s="169"/>
      <c r="Q17" s="113" t="str">
        <f t="shared" si="0"/>
        <v/>
      </c>
      <c r="R17" s="23"/>
    </row>
    <row r="18" spans="1:18" ht="15">
      <c r="A18" s="8">
        <v>7</v>
      </c>
      <c r="B18" s="163"/>
      <c r="C18" s="164"/>
      <c r="D18" s="165"/>
      <c r="E18" s="165"/>
      <c r="F18" s="166"/>
      <c r="G18" s="166"/>
      <c r="H18" s="166"/>
      <c r="I18" s="166"/>
      <c r="J18" s="167"/>
      <c r="K18" s="168"/>
      <c r="L18" s="168"/>
      <c r="M18" s="168"/>
      <c r="N18" s="168"/>
      <c r="O18" s="169"/>
      <c r="P18" s="169"/>
      <c r="Q18" s="113" t="str">
        <f t="shared" si="0"/>
        <v/>
      </c>
      <c r="R18" s="23"/>
    </row>
    <row r="19" spans="1:18" ht="15">
      <c r="A19" s="8">
        <v>8</v>
      </c>
      <c r="B19" s="163"/>
      <c r="C19" s="170"/>
      <c r="D19" s="165"/>
      <c r="E19" s="165"/>
      <c r="F19" s="166"/>
      <c r="G19" s="166"/>
      <c r="H19" s="166"/>
      <c r="I19" s="166"/>
      <c r="J19" s="167"/>
      <c r="K19" s="168"/>
      <c r="L19" s="168"/>
      <c r="M19" s="168"/>
      <c r="N19" s="168"/>
      <c r="O19" s="169"/>
      <c r="P19" s="169"/>
      <c r="Q19" s="113" t="str">
        <f t="shared" si="0"/>
        <v/>
      </c>
      <c r="R19" s="23"/>
    </row>
    <row r="20" spans="1:18" ht="15">
      <c r="A20" s="8">
        <v>9</v>
      </c>
      <c r="B20" s="163"/>
      <c r="C20" s="170"/>
      <c r="D20" s="165"/>
      <c r="E20" s="165"/>
      <c r="F20" s="166"/>
      <c r="G20" s="166"/>
      <c r="H20" s="166"/>
      <c r="I20" s="166"/>
      <c r="J20" s="167"/>
      <c r="K20" s="168"/>
      <c r="L20" s="168"/>
      <c r="M20" s="168"/>
      <c r="N20" s="168"/>
      <c r="O20" s="169"/>
      <c r="P20" s="169"/>
      <c r="Q20" s="113" t="str">
        <f t="shared" si="0"/>
        <v/>
      </c>
      <c r="R20" s="23"/>
    </row>
    <row r="21" spans="1:18" ht="15">
      <c r="A21" s="8">
        <v>10</v>
      </c>
      <c r="B21" s="163"/>
      <c r="C21" s="164"/>
      <c r="D21" s="165"/>
      <c r="E21" s="165"/>
      <c r="F21" s="166"/>
      <c r="G21" s="166"/>
      <c r="H21" s="166"/>
      <c r="I21" s="166"/>
      <c r="J21" s="167"/>
      <c r="K21" s="168"/>
      <c r="L21" s="168"/>
      <c r="M21" s="168"/>
      <c r="N21" s="168"/>
      <c r="O21" s="169"/>
      <c r="P21" s="169"/>
      <c r="Q21" s="113" t="str">
        <f t="shared" si="0"/>
        <v/>
      </c>
      <c r="R21" s="23"/>
    </row>
    <row r="22" spans="1:18" ht="15">
      <c r="A22" s="8">
        <v>11</v>
      </c>
      <c r="B22" s="163"/>
      <c r="C22" s="170"/>
      <c r="D22" s="165"/>
      <c r="E22" s="165"/>
      <c r="F22" s="166"/>
      <c r="G22" s="166"/>
      <c r="H22" s="166"/>
      <c r="I22" s="166"/>
      <c r="J22" s="167"/>
      <c r="K22" s="168"/>
      <c r="L22" s="168"/>
      <c r="M22" s="168"/>
      <c r="N22" s="168"/>
      <c r="O22" s="169"/>
      <c r="P22" s="169"/>
      <c r="Q22" s="113" t="str">
        <f t="shared" si="0"/>
        <v/>
      </c>
      <c r="R22" s="23"/>
    </row>
    <row r="23" spans="1:18" ht="15">
      <c r="A23" s="8">
        <v>12</v>
      </c>
      <c r="B23" s="163"/>
      <c r="C23" s="170"/>
      <c r="D23" s="165"/>
      <c r="E23" s="165"/>
      <c r="F23" s="166"/>
      <c r="G23" s="166"/>
      <c r="H23" s="166"/>
      <c r="I23" s="166"/>
      <c r="J23" s="167"/>
      <c r="K23" s="168"/>
      <c r="L23" s="168"/>
      <c r="M23" s="168"/>
      <c r="N23" s="168"/>
      <c r="O23" s="169"/>
      <c r="P23" s="169"/>
      <c r="Q23" s="113" t="str">
        <f t="shared" si="0"/>
        <v/>
      </c>
      <c r="R23" s="23"/>
    </row>
    <row r="24" spans="1:18" ht="15">
      <c r="A24" s="8">
        <v>13</v>
      </c>
      <c r="B24" s="163"/>
      <c r="C24" s="164"/>
      <c r="D24" s="165"/>
      <c r="E24" s="165"/>
      <c r="F24" s="166"/>
      <c r="G24" s="166"/>
      <c r="H24" s="166"/>
      <c r="I24" s="166"/>
      <c r="J24" s="167"/>
      <c r="K24" s="168"/>
      <c r="L24" s="168"/>
      <c r="M24" s="168"/>
      <c r="N24" s="168"/>
      <c r="O24" s="169"/>
      <c r="P24" s="169"/>
      <c r="Q24" s="113" t="str">
        <f t="shared" si="0"/>
        <v/>
      </c>
      <c r="R24" s="23"/>
    </row>
    <row r="25" spans="1:18" ht="15">
      <c r="A25" s="8">
        <v>14</v>
      </c>
      <c r="B25" s="163"/>
      <c r="C25" s="170"/>
      <c r="D25" s="165"/>
      <c r="E25" s="165"/>
      <c r="F25" s="166"/>
      <c r="G25" s="166"/>
      <c r="H25" s="166"/>
      <c r="I25" s="166"/>
      <c r="J25" s="167"/>
      <c r="K25" s="168"/>
      <c r="L25" s="168"/>
      <c r="M25" s="168"/>
      <c r="N25" s="168"/>
      <c r="O25" s="169"/>
      <c r="P25" s="169"/>
      <c r="Q25" s="113" t="str">
        <f t="shared" si="0"/>
        <v/>
      </c>
      <c r="R25" s="23"/>
    </row>
    <row r="26" spans="1:18" ht="15">
      <c r="A26" s="8">
        <v>15</v>
      </c>
      <c r="B26" s="163"/>
      <c r="C26" s="170"/>
      <c r="D26" s="165"/>
      <c r="E26" s="165"/>
      <c r="F26" s="166"/>
      <c r="G26" s="166"/>
      <c r="H26" s="166"/>
      <c r="I26" s="166"/>
      <c r="J26" s="167"/>
      <c r="K26" s="168"/>
      <c r="L26" s="168"/>
      <c r="M26" s="168"/>
      <c r="N26" s="168"/>
      <c r="O26" s="169"/>
      <c r="P26" s="169"/>
      <c r="Q26" s="113" t="str">
        <f t="shared" si="0"/>
        <v/>
      </c>
      <c r="R26" s="23"/>
    </row>
    <row r="27" spans="1:18" ht="15">
      <c r="A27" s="8">
        <v>16</v>
      </c>
      <c r="B27" s="163"/>
      <c r="C27" s="164"/>
      <c r="D27" s="165"/>
      <c r="E27" s="165"/>
      <c r="F27" s="166"/>
      <c r="G27" s="166"/>
      <c r="H27" s="166"/>
      <c r="I27" s="166"/>
      <c r="J27" s="167"/>
      <c r="K27" s="168"/>
      <c r="L27" s="168"/>
      <c r="M27" s="168"/>
      <c r="N27" s="168"/>
      <c r="O27" s="169"/>
      <c r="P27" s="169"/>
      <c r="Q27" s="113" t="str">
        <f t="shared" si="0"/>
        <v/>
      </c>
      <c r="R27" s="23"/>
    </row>
    <row r="28" spans="1:18" ht="15">
      <c r="A28" s="8">
        <v>17</v>
      </c>
      <c r="B28" s="163"/>
      <c r="C28" s="170"/>
      <c r="D28" s="165"/>
      <c r="E28" s="165"/>
      <c r="F28" s="166"/>
      <c r="G28" s="166"/>
      <c r="H28" s="166"/>
      <c r="I28" s="166"/>
      <c r="J28" s="167"/>
      <c r="K28" s="168"/>
      <c r="L28" s="168"/>
      <c r="M28" s="168"/>
      <c r="N28" s="168"/>
      <c r="O28" s="169"/>
      <c r="P28" s="169"/>
      <c r="Q28" s="113" t="str">
        <f t="shared" si="0"/>
        <v/>
      </c>
      <c r="R28" s="23"/>
    </row>
    <row r="29" spans="1:18" ht="15">
      <c r="A29" s="8">
        <v>18</v>
      </c>
      <c r="B29" s="163"/>
      <c r="C29" s="170"/>
      <c r="D29" s="165"/>
      <c r="E29" s="165"/>
      <c r="F29" s="166"/>
      <c r="G29" s="166"/>
      <c r="H29" s="166"/>
      <c r="I29" s="166"/>
      <c r="J29" s="167"/>
      <c r="K29" s="168"/>
      <c r="L29" s="168"/>
      <c r="M29" s="168"/>
      <c r="N29" s="168"/>
      <c r="O29" s="169"/>
      <c r="P29" s="169"/>
      <c r="Q29" s="113" t="str">
        <f t="shared" si="0"/>
        <v/>
      </c>
      <c r="R29" s="23"/>
    </row>
    <row r="30" spans="1:18" ht="15">
      <c r="A30" s="8">
        <v>19</v>
      </c>
      <c r="B30" s="163"/>
      <c r="C30" s="164"/>
      <c r="D30" s="165"/>
      <c r="E30" s="165"/>
      <c r="F30" s="166"/>
      <c r="G30" s="166"/>
      <c r="H30" s="166"/>
      <c r="I30" s="166"/>
      <c r="J30" s="167"/>
      <c r="K30" s="168"/>
      <c r="L30" s="168"/>
      <c r="M30" s="168"/>
      <c r="N30" s="168"/>
      <c r="O30" s="169"/>
      <c r="P30" s="169"/>
      <c r="Q30" s="113" t="str">
        <f t="shared" si="0"/>
        <v/>
      </c>
      <c r="R30" s="23"/>
    </row>
    <row r="31" spans="1:18" ht="15">
      <c r="A31" s="8">
        <v>20</v>
      </c>
      <c r="B31" s="163"/>
      <c r="C31" s="170"/>
      <c r="D31" s="165"/>
      <c r="E31" s="165"/>
      <c r="F31" s="166"/>
      <c r="G31" s="166"/>
      <c r="H31" s="166"/>
      <c r="I31" s="166"/>
      <c r="J31" s="167"/>
      <c r="K31" s="168"/>
      <c r="L31" s="168"/>
      <c r="M31" s="168"/>
      <c r="N31" s="168"/>
      <c r="O31" s="169"/>
      <c r="P31" s="169"/>
      <c r="Q31" s="113" t="str">
        <f t="shared" si="0"/>
        <v/>
      </c>
      <c r="R31" s="23"/>
    </row>
    <row r="32" spans="1:18" ht="15">
      <c r="A32" s="8">
        <v>21</v>
      </c>
      <c r="B32" s="163"/>
      <c r="C32" s="170"/>
      <c r="D32" s="165"/>
      <c r="E32" s="165"/>
      <c r="F32" s="166"/>
      <c r="G32" s="166"/>
      <c r="H32" s="166"/>
      <c r="I32" s="166"/>
      <c r="J32" s="167"/>
      <c r="K32" s="168"/>
      <c r="L32" s="168"/>
      <c r="M32" s="168"/>
      <c r="N32" s="168"/>
      <c r="O32" s="169"/>
      <c r="P32" s="169"/>
      <c r="Q32" s="113" t="str">
        <f t="shared" si="0"/>
        <v/>
      </c>
      <c r="R32" s="23"/>
    </row>
    <row r="33" spans="1:18" ht="15">
      <c r="A33" s="8">
        <v>22</v>
      </c>
      <c r="B33" s="163"/>
      <c r="C33" s="164"/>
      <c r="D33" s="165"/>
      <c r="E33" s="165"/>
      <c r="F33" s="166"/>
      <c r="G33" s="166"/>
      <c r="H33" s="166"/>
      <c r="I33" s="166"/>
      <c r="J33" s="167"/>
      <c r="K33" s="168"/>
      <c r="L33" s="168"/>
      <c r="M33" s="168"/>
      <c r="N33" s="168"/>
      <c r="O33" s="169"/>
      <c r="P33" s="169"/>
      <c r="Q33" s="113" t="str">
        <f t="shared" si="0"/>
        <v/>
      </c>
      <c r="R33" s="23"/>
    </row>
    <row r="34" spans="1:18" ht="15">
      <c r="A34" s="8">
        <v>23</v>
      </c>
      <c r="B34" s="163"/>
      <c r="C34" s="170"/>
      <c r="D34" s="165"/>
      <c r="E34" s="165"/>
      <c r="F34" s="166"/>
      <c r="G34" s="166"/>
      <c r="H34" s="166"/>
      <c r="I34" s="166"/>
      <c r="J34" s="167"/>
      <c r="K34" s="168"/>
      <c r="L34" s="168"/>
      <c r="M34" s="168"/>
      <c r="N34" s="168"/>
      <c r="O34" s="169"/>
      <c r="P34" s="169"/>
      <c r="Q34" s="113" t="str">
        <f t="shared" si="0"/>
        <v/>
      </c>
      <c r="R34" s="23"/>
    </row>
    <row r="35" spans="1:18" ht="15">
      <c r="A35" s="8">
        <v>24</v>
      </c>
      <c r="B35" s="163"/>
      <c r="C35" s="170"/>
      <c r="D35" s="165"/>
      <c r="E35" s="165"/>
      <c r="F35" s="166"/>
      <c r="G35" s="166"/>
      <c r="H35" s="166"/>
      <c r="I35" s="166"/>
      <c r="J35" s="167"/>
      <c r="K35" s="168"/>
      <c r="L35" s="168"/>
      <c r="M35" s="168"/>
      <c r="N35" s="168"/>
      <c r="O35" s="169"/>
      <c r="P35" s="169"/>
      <c r="Q35" s="113" t="str">
        <f t="shared" si="0"/>
        <v/>
      </c>
      <c r="R35" s="23"/>
    </row>
    <row r="36" spans="1:18" ht="15">
      <c r="A36" s="8">
        <v>25</v>
      </c>
      <c r="B36" s="163"/>
      <c r="C36" s="164"/>
      <c r="D36" s="165"/>
      <c r="E36" s="165"/>
      <c r="F36" s="166"/>
      <c r="G36" s="166"/>
      <c r="H36" s="166"/>
      <c r="I36" s="166"/>
      <c r="J36" s="167"/>
      <c r="K36" s="168"/>
      <c r="L36" s="168"/>
      <c r="M36" s="168"/>
      <c r="N36" s="168"/>
      <c r="O36" s="169"/>
      <c r="P36" s="169"/>
      <c r="Q36" s="113" t="str">
        <f t="shared" si="0"/>
        <v/>
      </c>
      <c r="R36" s="23"/>
    </row>
    <row r="37" spans="1:18" ht="15">
      <c r="A37" s="8">
        <v>26</v>
      </c>
      <c r="B37" s="163"/>
      <c r="C37" s="170"/>
      <c r="D37" s="165"/>
      <c r="E37" s="165"/>
      <c r="F37" s="166"/>
      <c r="G37" s="166"/>
      <c r="H37" s="166"/>
      <c r="I37" s="166"/>
      <c r="J37" s="167"/>
      <c r="K37" s="168"/>
      <c r="L37" s="168"/>
      <c r="M37" s="168"/>
      <c r="N37" s="168"/>
      <c r="O37" s="169"/>
      <c r="P37" s="169"/>
      <c r="Q37" s="113" t="str">
        <f t="shared" si="0"/>
        <v/>
      </c>
      <c r="R37" s="23"/>
    </row>
    <row r="38" spans="1:18" ht="15">
      <c r="A38" s="8">
        <v>27</v>
      </c>
      <c r="B38" s="163"/>
      <c r="C38" s="170"/>
      <c r="D38" s="165"/>
      <c r="E38" s="165"/>
      <c r="F38" s="166"/>
      <c r="G38" s="166"/>
      <c r="H38" s="166"/>
      <c r="I38" s="166"/>
      <c r="J38" s="167"/>
      <c r="K38" s="168"/>
      <c r="L38" s="168"/>
      <c r="M38" s="168"/>
      <c r="N38" s="168"/>
      <c r="O38" s="169"/>
      <c r="P38" s="169"/>
      <c r="Q38" s="113" t="str">
        <f t="shared" si="0"/>
        <v/>
      </c>
      <c r="R38" s="23"/>
    </row>
    <row r="39" spans="1:18" ht="15">
      <c r="A39" s="8">
        <v>28</v>
      </c>
      <c r="B39" s="163"/>
      <c r="C39" s="164"/>
      <c r="D39" s="165"/>
      <c r="E39" s="165"/>
      <c r="F39" s="166"/>
      <c r="G39" s="166"/>
      <c r="H39" s="166"/>
      <c r="I39" s="166"/>
      <c r="J39" s="167"/>
      <c r="K39" s="168"/>
      <c r="L39" s="168"/>
      <c r="M39" s="168"/>
      <c r="N39" s="168"/>
      <c r="O39" s="169"/>
      <c r="P39" s="169"/>
      <c r="Q39" s="113" t="str">
        <f t="shared" si="0"/>
        <v/>
      </c>
      <c r="R39" s="23"/>
    </row>
    <row r="40" spans="1:18" ht="15">
      <c r="A40" s="8">
        <v>29</v>
      </c>
      <c r="B40" s="163"/>
      <c r="C40" s="170"/>
      <c r="D40" s="165"/>
      <c r="E40" s="165"/>
      <c r="F40" s="166"/>
      <c r="G40" s="166"/>
      <c r="H40" s="166"/>
      <c r="I40" s="166"/>
      <c r="J40" s="167"/>
      <c r="K40" s="168"/>
      <c r="L40" s="168"/>
      <c r="M40" s="168"/>
      <c r="N40" s="168"/>
      <c r="O40" s="169"/>
      <c r="P40" s="169"/>
      <c r="Q40" s="113" t="str">
        <f t="shared" si="0"/>
        <v/>
      </c>
      <c r="R40" s="23"/>
    </row>
    <row r="41" spans="1:18" ht="15">
      <c r="A41" s="8">
        <v>30</v>
      </c>
      <c r="B41" s="163"/>
      <c r="C41" s="170"/>
      <c r="D41" s="165"/>
      <c r="E41" s="165"/>
      <c r="F41" s="166"/>
      <c r="G41" s="166"/>
      <c r="H41" s="166"/>
      <c r="I41" s="166"/>
      <c r="J41" s="167"/>
      <c r="K41" s="168"/>
      <c r="L41" s="168"/>
      <c r="M41" s="168"/>
      <c r="N41" s="168"/>
      <c r="O41" s="169"/>
      <c r="P41" s="169"/>
      <c r="Q41" s="113" t="str">
        <f t="shared" si="0"/>
        <v/>
      </c>
      <c r="R41" s="23"/>
    </row>
    <row r="42" spans="1:18" ht="15">
      <c r="A42" s="8">
        <v>31</v>
      </c>
      <c r="B42" s="163"/>
      <c r="C42" s="164"/>
      <c r="D42" s="165"/>
      <c r="E42" s="165"/>
      <c r="F42" s="166"/>
      <c r="G42" s="166"/>
      <c r="H42" s="166"/>
      <c r="I42" s="166"/>
      <c r="J42" s="167"/>
      <c r="K42" s="168"/>
      <c r="L42" s="168"/>
      <c r="M42" s="168"/>
      <c r="N42" s="168"/>
      <c r="O42" s="169"/>
      <c r="P42" s="169"/>
      <c r="Q42" s="113" t="str">
        <f t="shared" si="0"/>
        <v/>
      </c>
      <c r="R42" s="23"/>
    </row>
    <row r="43" spans="1:18" ht="15">
      <c r="A43" s="8">
        <v>32</v>
      </c>
      <c r="B43" s="163"/>
      <c r="C43" s="170"/>
      <c r="D43" s="165"/>
      <c r="E43" s="165"/>
      <c r="F43" s="166"/>
      <c r="G43" s="166"/>
      <c r="H43" s="166"/>
      <c r="I43" s="166"/>
      <c r="J43" s="167"/>
      <c r="K43" s="168"/>
      <c r="L43" s="168"/>
      <c r="M43" s="168"/>
      <c r="N43" s="168"/>
      <c r="O43" s="169"/>
      <c r="P43" s="169"/>
      <c r="Q43" s="113" t="str">
        <f t="shared" si="0"/>
        <v/>
      </c>
      <c r="R43" s="23"/>
    </row>
    <row r="44" spans="1:18" ht="15">
      <c r="A44" s="8">
        <v>33</v>
      </c>
      <c r="B44" s="163"/>
      <c r="C44" s="170"/>
      <c r="D44" s="165"/>
      <c r="E44" s="165"/>
      <c r="F44" s="166"/>
      <c r="G44" s="166"/>
      <c r="H44" s="166"/>
      <c r="I44" s="166"/>
      <c r="J44" s="167"/>
      <c r="K44" s="168"/>
      <c r="L44" s="168"/>
      <c r="M44" s="168"/>
      <c r="N44" s="168"/>
      <c r="O44" s="169"/>
      <c r="P44" s="169"/>
      <c r="Q44" s="113" t="str">
        <f t="shared" si="0"/>
        <v/>
      </c>
      <c r="R44" s="23"/>
    </row>
    <row r="45" spans="1:18" ht="15">
      <c r="A45" s="8">
        <v>34</v>
      </c>
      <c r="B45" s="163"/>
      <c r="C45" s="164"/>
      <c r="D45" s="165"/>
      <c r="E45" s="165"/>
      <c r="F45" s="166"/>
      <c r="G45" s="166"/>
      <c r="H45" s="166"/>
      <c r="I45" s="166"/>
      <c r="J45" s="167"/>
      <c r="K45" s="168"/>
      <c r="L45" s="168"/>
      <c r="M45" s="168"/>
      <c r="N45" s="168"/>
      <c r="O45" s="169"/>
      <c r="P45" s="169"/>
      <c r="Q45" s="113" t="str">
        <f t="shared" si="0"/>
        <v/>
      </c>
      <c r="R45" s="23"/>
    </row>
    <row r="46" spans="1:18" ht="15">
      <c r="A46" s="8">
        <v>35</v>
      </c>
      <c r="B46" s="163"/>
      <c r="C46" s="170"/>
      <c r="D46" s="165"/>
      <c r="E46" s="165"/>
      <c r="F46" s="166"/>
      <c r="G46" s="166"/>
      <c r="H46" s="166"/>
      <c r="I46" s="166"/>
      <c r="J46" s="167"/>
      <c r="K46" s="168"/>
      <c r="L46" s="168"/>
      <c r="M46" s="168"/>
      <c r="N46" s="168"/>
      <c r="O46" s="169"/>
      <c r="P46" s="169"/>
      <c r="Q46" s="113" t="str">
        <f t="shared" si="0"/>
        <v/>
      </c>
      <c r="R46" s="23"/>
    </row>
    <row r="47" spans="1:18" ht="15">
      <c r="A47" s="8">
        <v>36</v>
      </c>
      <c r="B47" s="163"/>
      <c r="C47" s="170"/>
      <c r="D47" s="165"/>
      <c r="E47" s="165"/>
      <c r="F47" s="166"/>
      <c r="G47" s="166"/>
      <c r="H47" s="166"/>
      <c r="I47" s="166"/>
      <c r="J47" s="167"/>
      <c r="K47" s="168"/>
      <c r="L47" s="168"/>
      <c r="M47" s="168"/>
      <c r="N47" s="168"/>
      <c r="O47" s="169"/>
      <c r="P47" s="169"/>
      <c r="Q47" s="113" t="str">
        <f t="shared" si="0"/>
        <v/>
      </c>
      <c r="R47" s="23"/>
    </row>
    <row r="48" spans="1:18" ht="15">
      <c r="A48" s="8">
        <v>37</v>
      </c>
      <c r="B48" s="163"/>
      <c r="C48" s="164"/>
      <c r="D48" s="165"/>
      <c r="E48" s="165"/>
      <c r="F48" s="166"/>
      <c r="G48" s="166"/>
      <c r="H48" s="166"/>
      <c r="I48" s="166"/>
      <c r="J48" s="167"/>
      <c r="K48" s="168"/>
      <c r="L48" s="168"/>
      <c r="M48" s="168"/>
      <c r="N48" s="168"/>
      <c r="O48" s="169"/>
      <c r="P48" s="169"/>
      <c r="Q48" s="113" t="str">
        <f t="shared" si="0"/>
        <v/>
      </c>
      <c r="R48" s="23"/>
    </row>
    <row r="49" spans="1:18" ht="15">
      <c r="A49" s="8">
        <v>38</v>
      </c>
      <c r="B49" s="163"/>
      <c r="C49" s="170"/>
      <c r="D49" s="165"/>
      <c r="E49" s="165"/>
      <c r="F49" s="166"/>
      <c r="G49" s="166"/>
      <c r="H49" s="166"/>
      <c r="I49" s="166"/>
      <c r="J49" s="167"/>
      <c r="K49" s="168"/>
      <c r="L49" s="168"/>
      <c r="M49" s="168"/>
      <c r="N49" s="168"/>
      <c r="O49" s="169"/>
      <c r="P49" s="169"/>
      <c r="Q49" s="113" t="str">
        <f t="shared" si="0"/>
        <v/>
      </c>
      <c r="R49" s="23"/>
    </row>
    <row r="50" spans="1:18" ht="15">
      <c r="A50" s="8">
        <v>39</v>
      </c>
      <c r="B50" s="163"/>
      <c r="C50" s="170"/>
      <c r="D50" s="165"/>
      <c r="E50" s="165"/>
      <c r="F50" s="166"/>
      <c r="G50" s="166"/>
      <c r="H50" s="166"/>
      <c r="I50" s="166"/>
      <c r="J50" s="167"/>
      <c r="K50" s="168"/>
      <c r="L50" s="168"/>
      <c r="M50" s="168"/>
      <c r="N50" s="168"/>
      <c r="O50" s="169"/>
      <c r="P50" s="169"/>
      <c r="Q50" s="113" t="str">
        <f t="shared" si="0"/>
        <v/>
      </c>
      <c r="R50" s="23"/>
    </row>
    <row r="51" spans="1:18" ht="15">
      <c r="A51" s="8">
        <v>40</v>
      </c>
      <c r="B51" s="163"/>
      <c r="C51" s="164"/>
      <c r="D51" s="165"/>
      <c r="E51" s="165"/>
      <c r="F51" s="166"/>
      <c r="G51" s="166"/>
      <c r="H51" s="166"/>
      <c r="I51" s="166"/>
      <c r="J51" s="167"/>
      <c r="K51" s="168"/>
      <c r="L51" s="168"/>
      <c r="M51" s="168"/>
      <c r="N51" s="168"/>
      <c r="O51" s="169"/>
      <c r="P51" s="169"/>
      <c r="Q51" s="113" t="str">
        <f t="shared" si="0"/>
        <v/>
      </c>
      <c r="R51" s="23"/>
    </row>
    <row r="52" spans="1:18" ht="15">
      <c r="A52" s="8">
        <v>41</v>
      </c>
      <c r="B52" s="163"/>
      <c r="C52" s="170"/>
      <c r="D52" s="165"/>
      <c r="E52" s="165"/>
      <c r="F52" s="166"/>
      <c r="G52" s="166"/>
      <c r="H52" s="166"/>
      <c r="I52" s="166"/>
      <c r="J52" s="167"/>
      <c r="K52" s="168"/>
      <c r="L52" s="168"/>
      <c r="M52" s="168"/>
      <c r="N52" s="168"/>
      <c r="O52" s="169"/>
      <c r="P52" s="169"/>
      <c r="Q52" s="113" t="str">
        <f t="shared" si="0"/>
        <v/>
      </c>
      <c r="R52" s="23"/>
    </row>
    <row r="53" spans="1:18" ht="15">
      <c r="A53" s="8">
        <v>42</v>
      </c>
      <c r="B53" s="163"/>
      <c r="C53" s="170"/>
      <c r="D53" s="165"/>
      <c r="E53" s="165"/>
      <c r="F53" s="166"/>
      <c r="G53" s="166"/>
      <c r="H53" s="166"/>
      <c r="I53" s="166"/>
      <c r="J53" s="167"/>
      <c r="K53" s="168"/>
      <c r="L53" s="168"/>
      <c r="M53" s="168"/>
      <c r="N53" s="168"/>
      <c r="O53" s="169"/>
      <c r="P53" s="169"/>
      <c r="Q53" s="113" t="str">
        <f t="shared" si="0"/>
        <v/>
      </c>
      <c r="R53" s="23"/>
    </row>
    <row r="54" spans="1:18" ht="15">
      <c r="A54" s="8">
        <v>43</v>
      </c>
      <c r="B54" s="163"/>
      <c r="C54" s="164"/>
      <c r="D54" s="165"/>
      <c r="E54" s="165"/>
      <c r="F54" s="166"/>
      <c r="G54" s="166"/>
      <c r="H54" s="166"/>
      <c r="I54" s="166"/>
      <c r="J54" s="167"/>
      <c r="K54" s="168"/>
      <c r="L54" s="168"/>
      <c r="M54" s="168"/>
      <c r="N54" s="168"/>
      <c r="O54" s="169"/>
      <c r="P54" s="169"/>
      <c r="Q54" s="113" t="str">
        <f t="shared" si="0"/>
        <v/>
      </c>
      <c r="R54" s="23"/>
    </row>
    <row r="55" spans="1:18" ht="15">
      <c r="A55" s="8">
        <v>44</v>
      </c>
      <c r="B55" s="163"/>
      <c r="C55" s="170"/>
      <c r="D55" s="165"/>
      <c r="E55" s="165"/>
      <c r="F55" s="166"/>
      <c r="G55" s="166"/>
      <c r="H55" s="166"/>
      <c r="I55" s="166"/>
      <c r="J55" s="167"/>
      <c r="K55" s="168"/>
      <c r="L55" s="168"/>
      <c r="M55" s="168"/>
      <c r="N55" s="168"/>
      <c r="O55" s="169"/>
      <c r="P55" s="169"/>
      <c r="Q55" s="113" t="str">
        <f t="shared" si="0"/>
        <v/>
      </c>
      <c r="R55" s="23"/>
    </row>
    <row r="56" spans="1:18" ht="15">
      <c r="A56" s="8">
        <v>45</v>
      </c>
      <c r="B56" s="163"/>
      <c r="C56" s="170"/>
      <c r="D56" s="165"/>
      <c r="E56" s="165"/>
      <c r="F56" s="166"/>
      <c r="G56" s="166"/>
      <c r="H56" s="166"/>
      <c r="I56" s="166"/>
      <c r="J56" s="167"/>
      <c r="K56" s="168"/>
      <c r="L56" s="168"/>
      <c r="M56" s="168"/>
      <c r="N56" s="168"/>
      <c r="O56" s="169"/>
      <c r="P56" s="169"/>
      <c r="Q56" s="113" t="str">
        <f t="shared" si="0"/>
        <v/>
      </c>
      <c r="R56" s="23"/>
    </row>
    <row r="57" spans="1:18" ht="15">
      <c r="A57" s="8">
        <v>46</v>
      </c>
      <c r="B57" s="163"/>
      <c r="C57" s="164"/>
      <c r="D57" s="165"/>
      <c r="E57" s="165"/>
      <c r="F57" s="166"/>
      <c r="G57" s="166"/>
      <c r="H57" s="166"/>
      <c r="I57" s="166"/>
      <c r="J57" s="167"/>
      <c r="K57" s="168"/>
      <c r="L57" s="168"/>
      <c r="M57" s="168"/>
      <c r="N57" s="168"/>
      <c r="O57" s="169"/>
      <c r="P57" s="169"/>
      <c r="Q57" s="113" t="str">
        <f t="shared" si="0"/>
        <v/>
      </c>
      <c r="R57" s="23"/>
    </row>
    <row r="58" spans="1:18" ht="15">
      <c r="A58" s="8">
        <v>47</v>
      </c>
      <c r="B58" s="163"/>
      <c r="C58" s="170"/>
      <c r="D58" s="165"/>
      <c r="E58" s="165"/>
      <c r="F58" s="166"/>
      <c r="G58" s="166"/>
      <c r="H58" s="166"/>
      <c r="I58" s="166"/>
      <c r="J58" s="167"/>
      <c r="K58" s="168"/>
      <c r="L58" s="168"/>
      <c r="M58" s="168"/>
      <c r="N58" s="168"/>
      <c r="O58" s="169"/>
      <c r="P58" s="169"/>
      <c r="Q58" s="113" t="str">
        <f t="shared" si="0"/>
        <v/>
      </c>
      <c r="R58" s="23"/>
    </row>
    <row r="59" spans="1:18" ht="15">
      <c r="A59" s="8">
        <v>48</v>
      </c>
      <c r="B59" s="163"/>
      <c r="C59" s="170"/>
      <c r="D59" s="165"/>
      <c r="E59" s="165"/>
      <c r="F59" s="166"/>
      <c r="G59" s="166"/>
      <c r="H59" s="166"/>
      <c r="I59" s="166"/>
      <c r="J59" s="167"/>
      <c r="K59" s="168"/>
      <c r="L59" s="168"/>
      <c r="M59" s="168"/>
      <c r="N59" s="168"/>
      <c r="O59" s="169"/>
      <c r="P59" s="169"/>
      <c r="Q59" s="113" t="str">
        <f t="shared" si="0"/>
        <v/>
      </c>
      <c r="R59" s="23"/>
    </row>
    <row r="60" spans="1:18" ht="15">
      <c r="A60" s="8">
        <v>49</v>
      </c>
      <c r="B60" s="163"/>
      <c r="C60" s="164"/>
      <c r="D60" s="165"/>
      <c r="E60" s="165"/>
      <c r="F60" s="166"/>
      <c r="G60" s="166"/>
      <c r="H60" s="166"/>
      <c r="I60" s="166"/>
      <c r="J60" s="167"/>
      <c r="K60" s="168"/>
      <c r="L60" s="168"/>
      <c r="M60" s="168"/>
      <c r="N60" s="168"/>
      <c r="O60" s="169"/>
      <c r="P60" s="169"/>
      <c r="Q60" s="113" t="str">
        <f t="shared" si="0"/>
        <v/>
      </c>
      <c r="R60" s="23"/>
    </row>
    <row r="61" spans="1:18" ht="15">
      <c r="A61" s="8">
        <v>50</v>
      </c>
      <c r="B61" s="163"/>
      <c r="C61" s="170"/>
      <c r="D61" s="165"/>
      <c r="E61" s="165"/>
      <c r="F61" s="166"/>
      <c r="G61" s="166"/>
      <c r="H61" s="166"/>
      <c r="I61" s="166"/>
      <c r="J61" s="167"/>
      <c r="K61" s="168"/>
      <c r="L61" s="168"/>
      <c r="M61" s="168"/>
      <c r="N61" s="168"/>
      <c r="O61" s="169"/>
      <c r="P61" s="169"/>
      <c r="Q61" s="113" t="str">
        <f t="shared" si="0"/>
        <v/>
      </c>
      <c r="R61" s="23"/>
    </row>
    <row r="62" spans="1:18" ht="15">
      <c r="A62" s="8">
        <v>51</v>
      </c>
      <c r="B62" s="163"/>
      <c r="C62" s="170"/>
      <c r="D62" s="165"/>
      <c r="E62" s="165"/>
      <c r="F62" s="166"/>
      <c r="G62" s="166"/>
      <c r="H62" s="166"/>
      <c r="I62" s="166"/>
      <c r="J62" s="167"/>
      <c r="K62" s="168"/>
      <c r="L62" s="168"/>
      <c r="M62" s="168"/>
      <c r="N62" s="168"/>
      <c r="O62" s="169"/>
      <c r="P62" s="169"/>
      <c r="Q62" s="113" t="str">
        <f t="shared" si="0"/>
        <v/>
      </c>
      <c r="R62" s="23"/>
    </row>
    <row r="63" spans="1:18" ht="15">
      <c r="A63" s="8">
        <v>52</v>
      </c>
      <c r="B63" s="163"/>
      <c r="C63" s="164"/>
      <c r="D63" s="165"/>
      <c r="E63" s="165"/>
      <c r="F63" s="166"/>
      <c r="G63" s="166"/>
      <c r="H63" s="166"/>
      <c r="I63" s="166"/>
      <c r="J63" s="167"/>
      <c r="K63" s="168"/>
      <c r="L63" s="168"/>
      <c r="M63" s="168"/>
      <c r="N63" s="168"/>
      <c r="O63" s="169"/>
      <c r="P63" s="169"/>
      <c r="Q63" s="113" t="str">
        <f t="shared" si="0"/>
        <v/>
      </c>
      <c r="R63" s="23"/>
    </row>
    <row r="64" spans="1:18" ht="15">
      <c r="A64" s="8">
        <v>53</v>
      </c>
      <c r="B64" s="163"/>
      <c r="C64" s="170"/>
      <c r="D64" s="165"/>
      <c r="E64" s="165"/>
      <c r="F64" s="166"/>
      <c r="G64" s="166"/>
      <c r="H64" s="166"/>
      <c r="I64" s="166"/>
      <c r="J64" s="167"/>
      <c r="K64" s="168"/>
      <c r="L64" s="168"/>
      <c r="M64" s="168"/>
      <c r="N64" s="168"/>
      <c r="O64" s="169"/>
      <c r="P64" s="169"/>
      <c r="Q64" s="113" t="str">
        <f t="shared" si="0"/>
        <v/>
      </c>
      <c r="R64" s="23"/>
    </row>
    <row r="65" spans="1:18" ht="15">
      <c r="A65" s="8">
        <v>54</v>
      </c>
      <c r="B65" s="163"/>
      <c r="C65" s="170"/>
      <c r="D65" s="165"/>
      <c r="E65" s="165"/>
      <c r="F65" s="166"/>
      <c r="G65" s="166"/>
      <c r="H65" s="166"/>
      <c r="I65" s="166"/>
      <c r="J65" s="167"/>
      <c r="K65" s="168"/>
      <c r="L65" s="168"/>
      <c r="M65" s="168"/>
      <c r="N65" s="168"/>
      <c r="O65" s="169"/>
      <c r="P65" s="169"/>
      <c r="Q65" s="113" t="str">
        <f t="shared" si="0"/>
        <v/>
      </c>
      <c r="R65" s="23"/>
    </row>
    <row r="66" spans="1:18" ht="15">
      <c r="A66" s="8">
        <v>55</v>
      </c>
      <c r="B66" s="163"/>
      <c r="C66" s="164"/>
      <c r="D66" s="165"/>
      <c r="E66" s="165"/>
      <c r="F66" s="166"/>
      <c r="G66" s="166"/>
      <c r="H66" s="166"/>
      <c r="I66" s="166"/>
      <c r="J66" s="167"/>
      <c r="K66" s="168"/>
      <c r="L66" s="168"/>
      <c r="M66" s="168"/>
      <c r="N66" s="168"/>
      <c r="O66" s="169"/>
      <c r="P66" s="169"/>
      <c r="Q66" s="113" t="str">
        <f t="shared" si="0"/>
        <v/>
      </c>
      <c r="R66" s="23"/>
    </row>
    <row r="67" spans="1:18" ht="15">
      <c r="A67" s="8">
        <v>56</v>
      </c>
      <c r="B67" s="163"/>
      <c r="C67" s="170"/>
      <c r="D67" s="165"/>
      <c r="E67" s="165"/>
      <c r="F67" s="166"/>
      <c r="G67" s="166"/>
      <c r="H67" s="166"/>
      <c r="I67" s="166"/>
      <c r="J67" s="167"/>
      <c r="K67" s="168"/>
      <c r="L67" s="168"/>
      <c r="M67" s="168"/>
      <c r="N67" s="168"/>
      <c r="O67" s="169"/>
      <c r="P67" s="169"/>
      <c r="Q67" s="113" t="str">
        <f t="shared" si="0"/>
        <v/>
      </c>
      <c r="R67" s="23"/>
    </row>
    <row r="68" spans="1:18" ht="15">
      <c r="A68" s="8">
        <v>57</v>
      </c>
      <c r="B68" s="163"/>
      <c r="C68" s="170"/>
      <c r="D68" s="165"/>
      <c r="E68" s="165"/>
      <c r="F68" s="166"/>
      <c r="G68" s="166"/>
      <c r="H68" s="166"/>
      <c r="I68" s="166"/>
      <c r="J68" s="167"/>
      <c r="K68" s="168"/>
      <c r="L68" s="168"/>
      <c r="M68" s="168"/>
      <c r="N68" s="168"/>
      <c r="O68" s="169"/>
      <c r="P68" s="169"/>
      <c r="Q68" s="113" t="str">
        <f t="shared" si="0"/>
        <v/>
      </c>
      <c r="R68" s="23"/>
    </row>
    <row r="69" spans="1:18" ht="15">
      <c r="A69" s="8">
        <v>58</v>
      </c>
      <c r="B69" s="163"/>
      <c r="C69" s="164"/>
      <c r="D69" s="165"/>
      <c r="E69" s="165"/>
      <c r="F69" s="166"/>
      <c r="G69" s="166"/>
      <c r="H69" s="166"/>
      <c r="I69" s="166"/>
      <c r="J69" s="167"/>
      <c r="K69" s="168"/>
      <c r="L69" s="168"/>
      <c r="M69" s="168"/>
      <c r="N69" s="168"/>
      <c r="O69" s="169"/>
      <c r="P69" s="169"/>
      <c r="Q69" s="113" t="str">
        <f t="shared" si="0"/>
        <v/>
      </c>
      <c r="R69" s="23"/>
    </row>
    <row r="70" spans="1:18" ht="15">
      <c r="A70" s="8">
        <v>59</v>
      </c>
      <c r="B70" s="163"/>
      <c r="C70" s="170"/>
      <c r="D70" s="165"/>
      <c r="E70" s="165"/>
      <c r="F70" s="166"/>
      <c r="G70" s="166"/>
      <c r="H70" s="166"/>
      <c r="I70" s="166"/>
      <c r="J70" s="167"/>
      <c r="K70" s="168"/>
      <c r="L70" s="168"/>
      <c r="M70" s="168"/>
      <c r="N70" s="168"/>
      <c r="O70" s="169"/>
      <c r="P70" s="169"/>
      <c r="Q70" s="113" t="str">
        <f t="shared" si="0"/>
        <v/>
      </c>
      <c r="R70" s="23"/>
    </row>
    <row r="71" spans="1:18" ht="15">
      <c r="A71" s="8">
        <v>60</v>
      </c>
      <c r="B71" s="163"/>
      <c r="C71" s="170"/>
      <c r="D71" s="165"/>
      <c r="E71" s="165"/>
      <c r="F71" s="166"/>
      <c r="G71" s="166"/>
      <c r="H71" s="166"/>
      <c r="I71" s="166"/>
      <c r="J71" s="167"/>
      <c r="K71" s="168"/>
      <c r="L71" s="168"/>
      <c r="M71" s="168"/>
      <c r="N71" s="168"/>
      <c r="O71" s="169"/>
      <c r="P71" s="169"/>
      <c r="Q71" s="113" t="str">
        <f t="shared" si="0"/>
        <v/>
      </c>
      <c r="R71" s="23"/>
    </row>
    <row r="72" spans="1:18" ht="15">
      <c r="A72" s="8">
        <v>61</v>
      </c>
      <c r="B72" s="163"/>
      <c r="C72" s="164"/>
      <c r="D72" s="165"/>
      <c r="E72" s="165"/>
      <c r="F72" s="166"/>
      <c r="G72" s="166"/>
      <c r="H72" s="166"/>
      <c r="I72" s="166"/>
      <c r="J72" s="167"/>
      <c r="K72" s="168"/>
      <c r="L72" s="168"/>
      <c r="M72" s="168"/>
      <c r="N72" s="168"/>
      <c r="O72" s="169"/>
      <c r="P72" s="169"/>
      <c r="Q72" s="113" t="str">
        <f t="shared" si="0"/>
        <v/>
      </c>
      <c r="R72" s="23"/>
    </row>
    <row r="73" spans="1:18" ht="15">
      <c r="A73" s="8">
        <v>62</v>
      </c>
      <c r="B73" s="163"/>
      <c r="C73" s="170"/>
      <c r="D73" s="165"/>
      <c r="E73" s="165"/>
      <c r="F73" s="166"/>
      <c r="G73" s="166"/>
      <c r="H73" s="166"/>
      <c r="I73" s="166"/>
      <c r="J73" s="167"/>
      <c r="K73" s="168"/>
      <c r="L73" s="168"/>
      <c r="M73" s="168"/>
      <c r="N73" s="168"/>
      <c r="O73" s="169"/>
      <c r="P73" s="169"/>
      <c r="Q73" s="113" t="str">
        <f t="shared" si="0"/>
        <v/>
      </c>
      <c r="R73" s="23"/>
    </row>
    <row r="74" spans="1:18" ht="15">
      <c r="A74" s="8">
        <v>63</v>
      </c>
      <c r="B74" s="163"/>
      <c r="C74" s="170"/>
      <c r="D74" s="165"/>
      <c r="E74" s="165"/>
      <c r="F74" s="166"/>
      <c r="G74" s="166"/>
      <c r="H74" s="166"/>
      <c r="I74" s="166"/>
      <c r="J74" s="167"/>
      <c r="K74" s="168"/>
      <c r="L74" s="168"/>
      <c r="M74" s="168"/>
      <c r="N74" s="168"/>
      <c r="O74" s="169"/>
      <c r="P74" s="169"/>
      <c r="Q74" s="113" t="str">
        <f t="shared" si="0"/>
        <v/>
      </c>
      <c r="R74" s="23"/>
    </row>
    <row r="75" spans="1:18" ht="15">
      <c r="A75" s="8">
        <v>64</v>
      </c>
      <c r="B75" s="163"/>
      <c r="C75" s="164"/>
      <c r="D75" s="165"/>
      <c r="E75" s="165"/>
      <c r="F75" s="166"/>
      <c r="G75" s="166"/>
      <c r="H75" s="166"/>
      <c r="I75" s="166"/>
      <c r="J75" s="167"/>
      <c r="K75" s="168"/>
      <c r="L75" s="168"/>
      <c r="M75" s="168"/>
      <c r="N75" s="168"/>
      <c r="O75" s="169"/>
      <c r="P75" s="169"/>
      <c r="Q75" s="113" t="str">
        <f t="shared" si="0"/>
        <v/>
      </c>
      <c r="R75" s="23"/>
    </row>
    <row r="76" spans="1:18" ht="15">
      <c r="A76" s="8">
        <v>65</v>
      </c>
      <c r="B76" s="163"/>
      <c r="C76" s="170"/>
      <c r="D76" s="165"/>
      <c r="E76" s="165"/>
      <c r="F76" s="166"/>
      <c r="G76" s="166"/>
      <c r="H76" s="166"/>
      <c r="I76" s="166"/>
      <c r="J76" s="167"/>
      <c r="K76" s="168"/>
      <c r="L76" s="168"/>
      <c r="M76" s="168"/>
      <c r="N76" s="168"/>
      <c r="O76" s="169"/>
      <c r="P76" s="169"/>
      <c r="Q76" s="113" t="str">
        <f t="shared" si="0"/>
        <v/>
      </c>
      <c r="R76" s="23"/>
    </row>
    <row r="77" spans="1:18" ht="15">
      <c r="A77" s="8">
        <v>66</v>
      </c>
      <c r="B77" s="163"/>
      <c r="C77" s="170"/>
      <c r="D77" s="165"/>
      <c r="E77" s="165"/>
      <c r="F77" s="166"/>
      <c r="G77" s="166"/>
      <c r="H77" s="166"/>
      <c r="I77" s="166"/>
      <c r="J77" s="167"/>
      <c r="K77" s="168"/>
      <c r="L77" s="168"/>
      <c r="M77" s="168"/>
      <c r="N77" s="168"/>
      <c r="O77" s="169"/>
      <c r="P77" s="169"/>
      <c r="Q77" s="113" t="str">
        <f t="shared" ref="Q77:Q140" si="1" xml:space="preserve">
IF(OR($D$4="",$C$5="",$G$2="",$C$9=""),"Preenchimento incompleto: falta informar Exercício da lista, ou Nome da lista, ou Precificador(a)(s);ou Origem de ID PRI",
IF(AND(B77="",C77="",D77="",E77="",F77="",G77="",H77="",I77="",J77="",K77="",L77="",M77="",N77="",O77="",P77),"",
IF(OR(B77="",C77="",D77="",E77="",F77="",G77="",H77="",I77="",J77="",K77="",L77="",M77="",N77="",O77="",P77),"Preenchimento incompleto",
IF(AND(COUNTIF($B$12:$B$216,B77)&gt;1,B77&lt;&gt;"***"),"Erro: o ID PRI não se encontra unívoco",
"Preenchimento correto"))))</f>
        <v/>
      </c>
      <c r="R77" s="23"/>
    </row>
    <row r="78" spans="1:18" ht="15">
      <c r="A78" s="8">
        <v>67</v>
      </c>
      <c r="B78" s="163"/>
      <c r="C78" s="164"/>
      <c r="D78" s="165"/>
      <c r="E78" s="165"/>
      <c r="F78" s="166"/>
      <c r="G78" s="166"/>
      <c r="H78" s="166"/>
      <c r="I78" s="166"/>
      <c r="J78" s="167"/>
      <c r="K78" s="168"/>
      <c r="L78" s="168"/>
      <c r="M78" s="168"/>
      <c r="N78" s="168"/>
      <c r="O78" s="169"/>
      <c r="P78" s="169"/>
      <c r="Q78" s="113" t="str">
        <f t="shared" si="1"/>
        <v/>
      </c>
      <c r="R78" s="23"/>
    </row>
    <row r="79" spans="1:18" ht="15">
      <c r="A79" s="8">
        <v>68</v>
      </c>
      <c r="B79" s="163"/>
      <c r="C79" s="170"/>
      <c r="D79" s="165"/>
      <c r="E79" s="165"/>
      <c r="F79" s="166"/>
      <c r="G79" s="166"/>
      <c r="H79" s="166"/>
      <c r="I79" s="166"/>
      <c r="J79" s="167"/>
      <c r="K79" s="168"/>
      <c r="L79" s="168"/>
      <c r="M79" s="168"/>
      <c r="N79" s="168"/>
      <c r="O79" s="169"/>
      <c r="P79" s="169"/>
      <c r="Q79" s="113" t="str">
        <f t="shared" si="1"/>
        <v/>
      </c>
      <c r="R79" s="23"/>
    </row>
    <row r="80" spans="1:18" ht="15">
      <c r="A80" s="8">
        <v>69</v>
      </c>
      <c r="B80" s="163"/>
      <c r="C80" s="170"/>
      <c r="D80" s="165"/>
      <c r="E80" s="165"/>
      <c r="F80" s="166"/>
      <c r="G80" s="166"/>
      <c r="H80" s="166"/>
      <c r="I80" s="166"/>
      <c r="J80" s="167"/>
      <c r="K80" s="168"/>
      <c r="L80" s="168"/>
      <c r="M80" s="168"/>
      <c r="N80" s="168"/>
      <c r="O80" s="169"/>
      <c r="P80" s="169"/>
      <c r="Q80" s="113" t="str">
        <f t="shared" si="1"/>
        <v/>
      </c>
      <c r="R80" s="23"/>
    </row>
    <row r="81" spans="1:18" ht="15">
      <c r="A81" s="8">
        <v>70</v>
      </c>
      <c r="B81" s="163"/>
      <c r="C81" s="164"/>
      <c r="D81" s="165"/>
      <c r="E81" s="165"/>
      <c r="F81" s="166"/>
      <c r="G81" s="166"/>
      <c r="H81" s="166"/>
      <c r="I81" s="166"/>
      <c r="J81" s="167"/>
      <c r="K81" s="168"/>
      <c r="L81" s="168"/>
      <c r="M81" s="168"/>
      <c r="N81" s="168"/>
      <c r="O81" s="169"/>
      <c r="P81" s="169"/>
      <c r="Q81" s="113" t="str">
        <f t="shared" si="1"/>
        <v/>
      </c>
      <c r="R81" s="23"/>
    </row>
    <row r="82" spans="1:18" ht="15">
      <c r="A82" s="8">
        <v>71</v>
      </c>
      <c r="B82" s="163"/>
      <c r="C82" s="170"/>
      <c r="D82" s="165"/>
      <c r="E82" s="165"/>
      <c r="F82" s="166"/>
      <c r="G82" s="166"/>
      <c r="H82" s="166"/>
      <c r="I82" s="166"/>
      <c r="J82" s="167"/>
      <c r="K82" s="168"/>
      <c r="L82" s="168"/>
      <c r="M82" s="168"/>
      <c r="N82" s="168"/>
      <c r="O82" s="169"/>
      <c r="P82" s="169"/>
      <c r="Q82" s="113" t="str">
        <f t="shared" si="1"/>
        <v/>
      </c>
      <c r="R82" s="23"/>
    </row>
    <row r="83" spans="1:18" ht="15">
      <c r="A83" s="8">
        <v>72</v>
      </c>
      <c r="B83" s="163"/>
      <c r="C83" s="170"/>
      <c r="D83" s="165"/>
      <c r="E83" s="165"/>
      <c r="F83" s="166"/>
      <c r="G83" s="166"/>
      <c r="H83" s="166"/>
      <c r="I83" s="166"/>
      <c r="J83" s="167"/>
      <c r="K83" s="168"/>
      <c r="L83" s="168"/>
      <c r="M83" s="168"/>
      <c r="N83" s="168"/>
      <c r="O83" s="169"/>
      <c r="P83" s="169"/>
      <c r="Q83" s="113" t="str">
        <f t="shared" si="1"/>
        <v/>
      </c>
      <c r="R83" s="23"/>
    </row>
    <row r="84" spans="1:18" ht="15">
      <c r="A84" s="8">
        <v>73</v>
      </c>
      <c r="B84" s="163"/>
      <c r="C84" s="164"/>
      <c r="D84" s="165"/>
      <c r="E84" s="165"/>
      <c r="F84" s="166"/>
      <c r="G84" s="166"/>
      <c r="H84" s="166"/>
      <c r="I84" s="166"/>
      <c r="J84" s="167"/>
      <c r="K84" s="168"/>
      <c r="L84" s="168"/>
      <c r="M84" s="168"/>
      <c r="N84" s="168"/>
      <c r="O84" s="169"/>
      <c r="P84" s="169"/>
      <c r="Q84" s="113" t="str">
        <f t="shared" si="1"/>
        <v/>
      </c>
      <c r="R84" s="23"/>
    </row>
    <row r="85" spans="1:18" ht="15">
      <c r="A85" s="8">
        <v>74</v>
      </c>
      <c r="B85" s="163"/>
      <c r="C85" s="170"/>
      <c r="D85" s="165"/>
      <c r="E85" s="165"/>
      <c r="F85" s="166"/>
      <c r="G85" s="166"/>
      <c r="H85" s="166"/>
      <c r="I85" s="166"/>
      <c r="J85" s="167"/>
      <c r="K85" s="168"/>
      <c r="L85" s="168"/>
      <c r="M85" s="168"/>
      <c r="N85" s="168"/>
      <c r="O85" s="169"/>
      <c r="P85" s="169"/>
      <c r="Q85" s="113" t="str">
        <f t="shared" si="1"/>
        <v/>
      </c>
      <c r="R85" s="23"/>
    </row>
    <row r="86" spans="1:18" ht="15">
      <c r="A86" s="8">
        <v>75</v>
      </c>
      <c r="B86" s="163"/>
      <c r="C86" s="170"/>
      <c r="D86" s="165"/>
      <c r="E86" s="165"/>
      <c r="F86" s="166"/>
      <c r="G86" s="166"/>
      <c r="H86" s="166"/>
      <c r="I86" s="166"/>
      <c r="J86" s="167"/>
      <c r="K86" s="168"/>
      <c r="L86" s="168"/>
      <c r="M86" s="168"/>
      <c r="N86" s="168"/>
      <c r="O86" s="169"/>
      <c r="P86" s="169"/>
      <c r="Q86" s="113" t="str">
        <f t="shared" si="1"/>
        <v/>
      </c>
      <c r="R86" s="23"/>
    </row>
    <row r="87" spans="1:18" ht="15">
      <c r="A87" s="8">
        <v>76</v>
      </c>
      <c r="B87" s="163"/>
      <c r="C87" s="164"/>
      <c r="D87" s="165"/>
      <c r="E87" s="165"/>
      <c r="F87" s="166"/>
      <c r="G87" s="166"/>
      <c r="H87" s="166"/>
      <c r="I87" s="166"/>
      <c r="J87" s="167"/>
      <c r="K87" s="168"/>
      <c r="L87" s="168"/>
      <c r="M87" s="168"/>
      <c r="N87" s="168"/>
      <c r="O87" s="169"/>
      <c r="P87" s="169"/>
      <c r="Q87" s="113" t="str">
        <f t="shared" si="1"/>
        <v/>
      </c>
      <c r="R87" s="23"/>
    </row>
    <row r="88" spans="1:18" ht="15">
      <c r="A88" s="8">
        <v>77</v>
      </c>
      <c r="B88" s="163"/>
      <c r="C88" s="170"/>
      <c r="D88" s="165"/>
      <c r="E88" s="165"/>
      <c r="F88" s="166"/>
      <c r="G88" s="166"/>
      <c r="H88" s="166"/>
      <c r="I88" s="166"/>
      <c r="J88" s="167"/>
      <c r="K88" s="168"/>
      <c r="L88" s="168"/>
      <c r="M88" s="168"/>
      <c r="N88" s="168"/>
      <c r="O88" s="169"/>
      <c r="P88" s="169"/>
      <c r="Q88" s="113" t="str">
        <f t="shared" si="1"/>
        <v/>
      </c>
      <c r="R88" s="23"/>
    </row>
    <row r="89" spans="1:18" ht="15">
      <c r="A89" s="8">
        <v>78</v>
      </c>
      <c r="B89" s="163"/>
      <c r="C89" s="170"/>
      <c r="D89" s="165"/>
      <c r="E89" s="165"/>
      <c r="F89" s="166"/>
      <c r="G89" s="166"/>
      <c r="H89" s="166"/>
      <c r="I89" s="166"/>
      <c r="J89" s="167"/>
      <c r="K89" s="168"/>
      <c r="L89" s="168"/>
      <c r="M89" s="168"/>
      <c r="N89" s="168"/>
      <c r="O89" s="169"/>
      <c r="P89" s="169"/>
      <c r="Q89" s="113" t="str">
        <f t="shared" si="1"/>
        <v/>
      </c>
      <c r="R89" s="23"/>
    </row>
    <row r="90" spans="1:18" ht="15">
      <c r="A90" s="8">
        <v>79</v>
      </c>
      <c r="B90" s="163"/>
      <c r="C90" s="164"/>
      <c r="D90" s="165"/>
      <c r="E90" s="165"/>
      <c r="F90" s="166"/>
      <c r="G90" s="166"/>
      <c r="H90" s="166"/>
      <c r="I90" s="166"/>
      <c r="J90" s="167"/>
      <c r="K90" s="168"/>
      <c r="L90" s="168"/>
      <c r="M90" s="168"/>
      <c r="N90" s="168"/>
      <c r="O90" s="169"/>
      <c r="P90" s="169"/>
      <c r="Q90" s="113" t="str">
        <f t="shared" si="1"/>
        <v/>
      </c>
      <c r="R90" s="23"/>
    </row>
    <row r="91" spans="1:18" ht="15">
      <c r="A91" s="8">
        <v>80</v>
      </c>
      <c r="B91" s="163"/>
      <c r="C91" s="170"/>
      <c r="D91" s="165"/>
      <c r="E91" s="165"/>
      <c r="F91" s="166"/>
      <c r="G91" s="166"/>
      <c r="H91" s="166"/>
      <c r="I91" s="166"/>
      <c r="J91" s="167"/>
      <c r="K91" s="168"/>
      <c r="L91" s="168"/>
      <c r="M91" s="168"/>
      <c r="N91" s="168"/>
      <c r="O91" s="169"/>
      <c r="P91" s="169"/>
      <c r="Q91" s="113" t="str">
        <f t="shared" si="1"/>
        <v/>
      </c>
      <c r="R91" s="23"/>
    </row>
    <row r="92" spans="1:18" ht="15">
      <c r="A92" s="8">
        <v>81</v>
      </c>
      <c r="B92" s="163"/>
      <c r="C92" s="170"/>
      <c r="D92" s="165"/>
      <c r="E92" s="165"/>
      <c r="F92" s="166"/>
      <c r="G92" s="166"/>
      <c r="H92" s="166"/>
      <c r="I92" s="166"/>
      <c r="J92" s="167"/>
      <c r="K92" s="168"/>
      <c r="L92" s="168"/>
      <c r="M92" s="168"/>
      <c r="N92" s="168"/>
      <c r="O92" s="169"/>
      <c r="P92" s="169"/>
      <c r="Q92" s="113" t="str">
        <f t="shared" si="1"/>
        <v/>
      </c>
      <c r="R92" s="23"/>
    </row>
    <row r="93" spans="1:18" ht="15">
      <c r="A93" s="8">
        <v>82</v>
      </c>
      <c r="B93" s="163"/>
      <c r="C93" s="164"/>
      <c r="D93" s="165"/>
      <c r="E93" s="165"/>
      <c r="F93" s="166"/>
      <c r="G93" s="166"/>
      <c r="H93" s="166"/>
      <c r="I93" s="166"/>
      <c r="J93" s="167"/>
      <c r="K93" s="168"/>
      <c r="L93" s="168"/>
      <c r="M93" s="168"/>
      <c r="N93" s="168"/>
      <c r="O93" s="169"/>
      <c r="P93" s="169"/>
      <c r="Q93" s="113" t="str">
        <f t="shared" si="1"/>
        <v/>
      </c>
      <c r="R93" s="23"/>
    </row>
    <row r="94" spans="1:18" ht="15">
      <c r="A94" s="8">
        <v>83</v>
      </c>
      <c r="B94" s="163"/>
      <c r="C94" s="170"/>
      <c r="D94" s="165"/>
      <c r="E94" s="165"/>
      <c r="F94" s="166"/>
      <c r="G94" s="166"/>
      <c r="H94" s="166"/>
      <c r="I94" s="166"/>
      <c r="J94" s="167"/>
      <c r="K94" s="168"/>
      <c r="L94" s="168"/>
      <c r="M94" s="168"/>
      <c r="N94" s="168"/>
      <c r="O94" s="169"/>
      <c r="P94" s="169"/>
      <c r="Q94" s="113" t="str">
        <f t="shared" si="1"/>
        <v/>
      </c>
      <c r="R94" s="23"/>
    </row>
    <row r="95" spans="1:18" ht="15">
      <c r="A95" s="8">
        <v>84</v>
      </c>
      <c r="B95" s="163"/>
      <c r="C95" s="170"/>
      <c r="D95" s="165"/>
      <c r="E95" s="165"/>
      <c r="F95" s="166"/>
      <c r="G95" s="166"/>
      <c r="H95" s="166"/>
      <c r="I95" s="166"/>
      <c r="J95" s="167"/>
      <c r="K95" s="168"/>
      <c r="L95" s="168"/>
      <c r="M95" s="168"/>
      <c r="N95" s="168"/>
      <c r="O95" s="169"/>
      <c r="P95" s="169"/>
      <c r="Q95" s="113" t="str">
        <f t="shared" si="1"/>
        <v/>
      </c>
      <c r="R95" s="23"/>
    </row>
    <row r="96" spans="1:18" ht="15">
      <c r="A96" s="8">
        <v>85</v>
      </c>
      <c r="B96" s="163"/>
      <c r="C96" s="164"/>
      <c r="D96" s="165"/>
      <c r="E96" s="165"/>
      <c r="F96" s="166"/>
      <c r="G96" s="166"/>
      <c r="H96" s="166"/>
      <c r="I96" s="166"/>
      <c r="J96" s="167"/>
      <c r="K96" s="168"/>
      <c r="L96" s="168"/>
      <c r="M96" s="168"/>
      <c r="N96" s="168"/>
      <c r="O96" s="169"/>
      <c r="P96" s="169"/>
      <c r="Q96" s="113" t="str">
        <f t="shared" si="1"/>
        <v/>
      </c>
      <c r="R96" s="23"/>
    </row>
    <row r="97" spans="1:18" ht="15">
      <c r="A97" s="8">
        <v>86</v>
      </c>
      <c r="B97" s="163"/>
      <c r="C97" s="170"/>
      <c r="D97" s="165"/>
      <c r="E97" s="165"/>
      <c r="F97" s="166"/>
      <c r="G97" s="166"/>
      <c r="H97" s="166"/>
      <c r="I97" s="166"/>
      <c r="J97" s="167"/>
      <c r="K97" s="168"/>
      <c r="L97" s="168"/>
      <c r="M97" s="168"/>
      <c r="N97" s="168"/>
      <c r="O97" s="169"/>
      <c r="P97" s="169"/>
      <c r="Q97" s="113" t="str">
        <f t="shared" si="1"/>
        <v/>
      </c>
      <c r="R97" s="23"/>
    </row>
    <row r="98" spans="1:18" ht="15">
      <c r="A98" s="8">
        <v>87</v>
      </c>
      <c r="B98" s="163"/>
      <c r="C98" s="170"/>
      <c r="D98" s="165"/>
      <c r="E98" s="165"/>
      <c r="F98" s="166"/>
      <c r="G98" s="166"/>
      <c r="H98" s="166"/>
      <c r="I98" s="166"/>
      <c r="J98" s="167"/>
      <c r="K98" s="168"/>
      <c r="L98" s="168"/>
      <c r="M98" s="168"/>
      <c r="N98" s="168"/>
      <c r="O98" s="169"/>
      <c r="P98" s="169"/>
      <c r="Q98" s="113" t="str">
        <f t="shared" si="1"/>
        <v/>
      </c>
      <c r="R98" s="23"/>
    </row>
    <row r="99" spans="1:18" ht="15">
      <c r="A99" s="8">
        <v>88</v>
      </c>
      <c r="B99" s="163"/>
      <c r="C99" s="164"/>
      <c r="D99" s="165"/>
      <c r="E99" s="165"/>
      <c r="F99" s="166"/>
      <c r="G99" s="166"/>
      <c r="H99" s="166"/>
      <c r="I99" s="166"/>
      <c r="J99" s="167"/>
      <c r="K99" s="168"/>
      <c r="L99" s="168"/>
      <c r="M99" s="168"/>
      <c r="N99" s="168"/>
      <c r="O99" s="169"/>
      <c r="P99" s="169"/>
      <c r="Q99" s="113" t="str">
        <f t="shared" si="1"/>
        <v/>
      </c>
      <c r="R99" s="23"/>
    </row>
    <row r="100" spans="1:18" ht="15">
      <c r="A100" s="8">
        <v>89</v>
      </c>
      <c r="B100" s="163"/>
      <c r="C100" s="170"/>
      <c r="D100" s="165"/>
      <c r="E100" s="165"/>
      <c r="F100" s="166"/>
      <c r="G100" s="166"/>
      <c r="H100" s="166"/>
      <c r="I100" s="166"/>
      <c r="J100" s="167"/>
      <c r="K100" s="168"/>
      <c r="L100" s="168"/>
      <c r="M100" s="168"/>
      <c r="N100" s="168"/>
      <c r="O100" s="169"/>
      <c r="P100" s="169"/>
      <c r="Q100" s="113" t="str">
        <f t="shared" si="1"/>
        <v/>
      </c>
      <c r="R100" s="23"/>
    </row>
    <row r="101" spans="1:18" ht="15">
      <c r="A101" s="8">
        <v>90</v>
      </c>
      <c r="B101" s="163"/>
      <c r="C101" s="170"/>
      <c r="D101" s="165"/>
      <c r="E101" s="165"/>
      <c r="F101" s="166"/>
      <c r="G101" s="166"/>
      <c r="H101" s="166"/>
      <c r="I101" s="166"/>
      <c r="J101" s="167"/>
      <c r="K101" s="168"/>
      <c r="L101" s="168"/>
      <c r="M101" s="168"/>
      <c r="N101" s="168"/>
      <c r="O101" s="169"/>
      <c r="P101" s="169"/>
      <c r="Q101" s="113" t="str">
        <f t="shared" si="1"/>
        <v/>
      </c>
      <c r="R101" s="23"/>
    </row>
    <row r="102" spans="1:18" ht="15">
      <c r="A102" s="8">
        <v>91</v>
      </c>
      <c r="B102" s="163"/>
      <c r="C102" s="164"/>
      <c r="D102" s="165"/>
      <c r="E102" s="165"/>
      <c r="F102" s="166"/>
      <c r="G102" s="166"/>
      <c r="H102" s="166"/>
      <c r="I102" s="166"/>
      <c r="J102" s="167"/>
      <c r="K102" s="168"/>
      <c r="L102" s="168"/>
      <c r="M102" s="168"/>
      <c r="N102" s="168"/>
      <c r="O102" s="169"/>
      <c r="P102" s="169"/>
      <c r="Q102" s="113" t="str">
        <f t="shared" si="1"/>
        <v/>
      </c>
      <c r="R102" s="23"/>
    </row>
    <row r="103" spans="1:18" ht="15">
      <c r="A103" s="8">
        <v>92</v>
      </c>
      <c r="B103" s="163"/>
      <c r="C103" s="170"/>
      <c r="D103" s="165"/>
      <c r="E103" s="165"/>
      <c r="F103" s="166"/>
      <c r="G103" s="166"/>
      <c r="H103" s="166"/>
      <c r="I103" s="166"/>
      <c r="J103" s="167"/>
      <c r="K103" s="168"/>
      <c r="L103" s="168"/>
      <c r="M103" s="168"/>
      <c r="N103" s="168"/>
      <c r="O103" s="169"/>
      <c r="P103" s="169"/>
      <c r="Q103" s="113" t="str">
        <f t="shared" si="1"/>
        <v/>
      </c>
      <c r="R103" s="23"/>
    </row>
    <row r="104" spans="1:18" ht="15">
      <c r="A104" s="8">
        <v>93</v>
      </c>
      <c r="B104" s="163"/>
      <c r="C104" s="170"/>
      <c r="D104" s="165"/>
      <c r="E104" s="165"/>
      <c r="F104" s="166"/>
      <c r="G104" s="166"/>
      <c r="H104" s="166"/>
      <c r="I104" s="166"/>
      <c r="J104" s="167"/>
      <c r="K104" s="168"/>
      <c r="L104" s="168"/>
      <c r="M104" s="168"/>
      <c r="N104" s="168"/>
      <c r="O104" s="169"/>
      <c r="P104" s="169"/>
      <c r="Q104" s="113" t="str">
        <f t="shared" si="1"/>
        <v/>
      </c>
      <c r="R104" s="23"/>
    </row>
    <row r="105" spans="1:18" ht="15">
      <c r="A105" s="8">
        <v>94</v>
      </c>
      <c r="B105" s="163"/>
      <c r="C105" s="164"/>
      <c r="D105" s="165"/>
      <c r="E105" s="165"/>
      <c r="F105" s="166"/>
      <c r="G105" s="166"/>
      <c r="H105" s="166"/>
      <c r="I105" s="166"/>
      <c r="J105" s="167"/>
      <c r="K105" s="168"/>
      <c r="L105" s="168"/>
      <c r="M105" s="168"/>
      <c r="N105" s="168"/>
      <c r="O105" s="169"/>
      <c r="P105" s="169"/>
      <c r="Q105" s="113" t="str">
        <f t="shared" si="1"/>
        <v/>
      </c>
      <c r="R105" s="23"/>
    </row>
    <row r="106" spans="1:18" ht="15">
      <c r="A106" s="8">
        <v>95</v>
      </c>
      <c r="B106" s="163"/>
      <c r="C106" s="170"/>
      <c r="D106" s="165"/>
      <c r="E106" s="165"/>
      <c r="F106" s="166"/>
      <c r="G106" s="166"/>
      <c r="H106" s="166"/>
      <c r="I106" s="166"/>
      <c r="J106" s="167"/>
      <c r="K106" s="168"/>
      <c r="L106" s="168"/>
      <c r="M106" s="168"/>
      <c r="N106" s="168"/>
      <c r="O106" s="169"/>
      <c r="P106" s="169"/>
      <c r="Q106" s="113" t="str">
        <f t="shared" si="1"/>
        <v/>
      </c>
      <c r="R106" s="23"/>
    </row>
    <row r="107" spans="1:18" ht="15">
      <c r="A107" s="8">
        <v>96</v>
      </c>
      <c r="B107" s="163"/>
      <c r="C107" s="170"/>
      <c r="D107" s="165"/>
      <c r="E107" s="165"/>
      <c r="F107" s="166"/>
      <c r="G107" s="166"/>
      <c r="H107" s="166"/>
      <c r="I107" s="166"/>
      <c r="J107" s="167"/>
      <c r="K107" s="168"/>
      <c r="L107" s="168"/>
      <c r="M107" s="168"/>
      <c r="N107" s="168"/>
      <c r="O107" s="169"/>
      <c r="P107" s="169"/>
      <c r="Q107" s="113" t="str">
        <f t="shared" si="1"/>
        <v/>
      </c>
      <c r="R107" s="23"/>
    </row>
    <row r="108" spans="1:18" ht="15">
      <c r="A108" s="8">
        <v>97</v>
      </c>
      <c r="B108" s="163"/>
      <c r="C108" s="164"/>
      <c r="D108" s="165"/>
      <c r="E108" s="165"/>
      <c r="F108" s="166"/>
      <c r="G108" s="166"/>
      <c r="H108" s="166"/>
      <c r="I108" s="166"/>
      <c r="J108" s="167"/>
      <c r="K108" s="168"/>
      <c r="L108" s="168"/>
      <c r="M108" s="168"/>
      <c r="N108" s="168"/>
      <c r="O108" s="169"/>
      <c r="P108" s="169"/>
      <c r="Q108" s="113" t="str">
        <f t="shared" si="1"/>
        <v/>
      </c>
      <c r="R108" s="23"/>
    </row>
    <row r="109" spans="1:18" ht="15">
      <c r="A109" s="8">
        <v>98</v>
      </c>
      <c r="B109" s="163"/>
      <c r="C109" s="170"/>
      <c r="D109" s="165"/>
      <c r="E109" s="165"/>
      <c r="F109" s="166"/>
      <c r="G109" s="166"/>
      <c r="H109" s="166"/>
      <c r="I109" s="166"/>
      <c r="J109" s="167"/>
      <c r="K109" s="168"/>
      <c r="L109" s="168"/>
      <c r="M109" s="168"/>
      <c r="N109" s="168"/>
      <c r="O109" s="169"/>
      <c r="P109" s="169"/>
      <c r="Q109" s="113" t="str">
        <f t="shared" si="1"/>
        <v/>
      </c>
      <c r="R109" s="23"/>
    </row>
    <row r="110" spans="1:18" ht="15">
      <c r="A110" s="8">
        <v>99</v>
      </c>
      <c r="B110" s="163"/>
      <c r="C110" s="170"/>
      <c r="D110" s="165"/>
      <c r="E110" s="165"/>
      <c r="F110" s="166"/>
      <c r="G110" s="166"/>
      <c r="H110" s="166"/>
      <c r="I110" s="166"/>
      <c r="J110" s="167"/>
      <c r="K110" s="168"/>
      <c r="L110" s="168"/>
      <c r="M110" s="168"/>
      <c r="N110" s="168"/>
      <c r="O110" s="169"/>
      <c r="P110" s="169"/>
      <c r="Q110" s="113" t="str">
        <f t="shared" si="1"/>
        <v/>
      </c>
      <c r="R110" s="23"/>
    </row>
    <row r="111" spans="1:18" ht="15">
      <c r="A111" s="8">
        <v>100</v>
      </c>
      <c r="B111" s="163"/>
      <c r="C111" s="164"/>
      <c r="D111" s="165"/>
      <c r="E111" s="165"/>
      <c r="F111" s="166"/>
      <c r="G111" s="166"/>
      <c r="H111" s="166"/>
      <c r="I111" s="166"/>
      <c r="J111" s="167"/>
      <c r="K111" s="168"/>
      <c r="L111" s="168"/>
      <c r="M111" s="168"/>
      <c r="N111" s="168"/>
      <c r="O111" s="169"/>
      <c r="P111" s="169"/>
      <c r="Q111" s="113" t="str">
        <f t="shared" si="1"/>
        <v/>
      </c>
      <c r="R111" s="23"/>
    </row>
    <row r="112" spans="1:18" ht="15">
      <c r="A112" s="8">
        <v>101</v>
      </c>
      <c r="B112" s="163"/>
      <c r="C112" s="170"/>
      <c r="D112" s="165"/>
      <c r="E112" s="165"/>
      <c r="F112" s="166"/>
      <c r="G112" s="166"/>
      <c r="H112" s="166"/>
      <c r="I112" s="166"/>
      <c r="J112" s="167"/>
      <c r="K112" s="168"/>
      <c r="L112" s="168"/>
      <c r="M112" s="168"/>
      <c r="N112" s="168"/>
      <c r="O112" s="169"/>
      <c r="P112" s="169"/>
      <c r="Q112" s="113" t="str">
        <f t="shared" si="1"/>
        <v/>
      </c>
      <c r="R112" s="23"/>
    </row>
    <row r="113" spans="1:18" ht="15">
      <c r="A113" s="8">
        <v>102</v>
      </c>
      <c r="B113" s="163"/>
      <c r="C113" s="170"/>
      <c r="D113" s="165"/>
      <c r="E113" s="165"/>
      <c r="F113" s="166"/>
      <c r="G113" s="166"/>
      <c r="H113" s="166"/>
      <c r="I113" s="166"/>
      <c r="J113" s="167"/>
      <c r="K113" s="168"/>
      <c r="L113" s="168"/>
      <c r="M113" s="168"/>
      <c r="N113" s="168"/>
      <c r="O113" s="169"/>
      <c r="P113" s="169"/>
      <c r="Q113" s="113" t="str">
        <f t="shared" si="1"/>
        <v/>
      </c>
      <c r="R113" s="23"/>
    </row>
    <row r="114" spans="1:18" ht="15">
      <c r="A114" s="8">
        <v>103</v>
      </c>
      <c r="B114" s="163"/>
      <c r="C114" s="164"/>
      <c r="D114" s="165"/>
      <c r="E114" s="165"/>
      <c r="F114" s="166"/>
      <c r="G114" s="166"/>
      <c r="H114" s="166"/>
      <c r="I114" s="166"/>
      <c r="J114" s="167"/>
      <c r="K114" s="168"/>
      <c r="L114" s="168"/>
      <c r="M114" s="168"/>
      <c r="N114" s="168"/>
      <c r="O114" s="169"/>
      <c r="P114" s="169"/>
      <c r="Q114" s="113" t="str">
        <f t="shared" si="1"/>
        <v/>
      </c>
      <c r="R114" s="23"/>
    </row>
    <row r="115" spans="1:18" ht="15">
      <c r="A115" s="8">
        <v>104</v>
      </c>
      <c r="B115" s="163"/>
      <c r="C115" s="170"/>
      <c r="D115" s="165"/>
      <c r="E115" s="165"/>
      <c r="F115" s="166"/>
      <c r="G115" s="166"/>
      <c r="H115" s="166"/>
      <c r="I115" s="166"/>
      <c r="J115" s="167"/>
      <c r="K115" s="168"/>
      <c r="L115" s="168"/>
      <c r="M115" s="168"/>
      <c r="N115" s="168"/>
      <c r="O115" s="169"/>
      <c r="P115" s="169"/>
      <c r="Q115" s="113" t="str">
        <f t="shared" si="1"/>
        <v/>
      </c>
      <c r="R115" s="23"/>
    </row>
    <row r="116" spans="1:18" ht="15">
      <c r="A116" s="8">
        <v>105</v>
      </c>
      <c r="B116" s="163"/>
      <c r="C116" s="170"/>
      <c r="D116" s="165"/>
      <c r="E116" s="165"/>
      <c r="F116" s="166"/>
      <c r="G116" s="166"/>
      <c r="H116" s="166"/>
      <c r="I116" s="166"/>
      <c r="J116" s="167"/>
      <c r="K116" s="168"/>
      <c r="L116" s="168"/>
      <c r="M116" s="168"/>
      <c r="N116" s="168"/>
      <c r="O116" s="169"/>
      <c r="P116" s="169"/>
      <c r="Q116" s="113" t="str">
        <f t="shared" si="1"/>
        <v/>
      </c>
      <c r="R116" s="23"/>
    </row>
    <row r="117" spans="1:18" ht="15">
      <c r="A117" s="8">
        <v>106</v>
      </c>
      <c r="B117" s="163"/>
      <c r="C117" s="164"/>
      <c r="D117" s="165"/>
      <c r="E117" s="165"/>
      <c r="F117" s="166"/>
      <c r="G117" s="166"/>
      <c r="H117" s="166"/>
      <c r="I117" s="166"/>
      <c r="J117" s="167"/>
      <c r="K117" s="168"/>
      <c r="L117" s="168"/>
      <c r="M117" s="168"/>
      <c r="N117" s="168"/>
      <c r="O117" s="169"/>
      <c r="P117" s="169"/>
      <c r="Q117" s="113" t="str">
        <f t="shared" si="1"/>
        <v/>
      </c>
      <c r="R117" s="23"/>
    </row>
    <row r="118" spans="1:18" ht="15">
      <c r="A118" s="8">
        <v>107</v>
      </c>
      <c r="B118" s="163"/>
      <c r="C118" s="170"/>
      <c r="D118" s="165"/>
      <c r="E118" s="165"/>
      <c r="F118" s="166"/>
      <c r="G118" s="166"/>
      <c r="H118" s="166"/>
      <c r="I118" s="166"/>
      <c r="J118" s="167"/>
      <c r="K118" s="168"/>
      <c r="L118" s="168"/>
      <c r="M118" s="168"/>
      <c r="N118" s="168"/>
      <c r="O118" s="169"/>
      <c r="P118" s="169"/>
      <c r="Q118" s="113" t="str">
        <f t="shared" si="1"/>
        <v/>
      </c>
      <c r="R118" s="23"/>
    </row>
    <row r="119" spans="1:18" ht="15">
      <c r="A119" s="8">
        <v>108</v>
      </c>
      <c r="B119" s="163"/>
      <c r="C119" s="170"/>
      <c r="D119" s="165"/>
      <c r="E119" s="165"/>
      <c r="F119" s="166"/>
      <c r="G119" s="166"/>
      <c r="H119" s="166"/>
      <c r="I119" s="166"/>
      <c r="J119" s="167"/>
      <c r="K119" s="168"/>
      <c r="L119" s="168"/>
      <c r="M119" s="168"/>
      <c r="N119" s="168"/>
      <c r="O119" s="169"/>
      <c r="P119" s="169"/>
      <c r="Q119" s="113" t="str">
        <f t="shared" si="1"/>
        <v/>
      </c>
      <c r="R119" s="23"/>
    </row>
    <row r="120" spans="1:18" ht="15">
      <c r="A120" s="8">
        <v>109</v>
      </c>
      <c r="B120" s="163"/>
      <c r="C120" s="164"/>
      <c r="D120" s="165"/>
      <c r="E120" s="165"/>
      <c r="F120" s="166"/>
      <c r="G120" s="166"/>
      <c r="H120" s="166"/>
      <c r="I120" s="166"/>
      <c r="J120" s="167"/>
      <c r="K120" s="168"/>
      <c r="L120" s="168"/>
      <c r="M120" s="168"/>
      <c r="N120" s="168"/>
      <c r="O120" s="169"/>
      <c r="P120" s="169"/>
      <c r="Q120" s="113" t="str">
        <f t="shared" si="1"/>
        <v/>
      </c>
      <c r="R120" s="23"/>
    </row>
    <row r="121" spans="1:18" ht="15">
      <c r="A121" s="8">
        <v>110</v>
      </c>
      <c r="B121" s="163"/>
      <c r="C121" s="170"/>
      <c r="D121" s="165"/>
      <c r="E121" s="165"/>
      <c r="F121" s="166"/>
      <c r="G121" s="166"/>
      <c r="H121" s="166"/>
      <c r="I121" s="166"/>
      <c r="J121" s="167"/>
      <c r="K121" s="168"/>
      <c r="L121" s="168"/>
      <c r="M121" s="168"/>
      <c r="N121" s="168"/>
      <c r="O121" s="169"/>
      <c r="P121" s="169"/>
      <c r="Q121" s="113" t="str">
        <f t="shared" si="1"/>
        <v/>
      </c>
      <c r="R121" s="23"/>
    </row>
    <row r="122" spans="1:18" ht="15">
      <c r="A122" s="8">
        <v>111</v>
      </c>
      <c r="B122" s="163"/>
      <c r="C122" s="170"/>
      <c r="D122" s="165"/>
      <c r="E122" s="165"/>
      <c r="F122" s="166"/>
      <c r="G122" s="166"/>
      <c r="H122" s="166"/>
      <c r="I122" s="166"/>
      <c r="J122" s="167"/>
      <c r="K122" s="168"/>
      <c r="L122" s="168"/>
      <c r="M122" s="168"/>
      <c r="N122" s="168"/>
      <c r="O122" s="169"/>
      <c r="P122" s="169"/>
      <c r="Q122" s="113" t="str">
        <f t="shared" si="1"/>
        <v/>
      </c>
      <c r="R122" s="23"/>
    </row>
    <row r="123" spans="1:18" ht="15">
      <c r="A123" s="8">
        <v>112</v>
      </c>
      <c r="B123" s="163"/>
      <c r="C123" s="164"/>
      <c r="D123" s="165"/>
      <c r="E123" s="165"/>
      <c r="F123" s="166"/>
      <c r="G123" s="166"/>
      <c r="H123" s="166"/>
      <c r="I123" s="166"/>
      <c r="J123" s="167"/>
      <c r="K123" s="168"/>
      <c r="L123" s="168"/>
      <c r="M123" s="168"/>
      <c r="N123" s="168"/>
      <c r="O123" s="169"/>
      <c r="P123" s="169"/>
      <c r="Q123" s="113" t="str">
        <f t="shared" si="1"/>
        <v/>
      </c>
      <c r="R123" s="23"/>
    </row>
    <row r="124" spans="1:18" ht="15">
      <c r="A124" s="8">
        <v>113</v>
      </c>
      <c r="B124" s="163"/>
      <c r="C124" s="170"/>
      <c r="D124" s="165"/>
      <c r="E124" s="165"/>
      <c r="F124" s="166"/>
      <c r="G124" s="166"/>
      <c r="H124" s="166"/>
      <c r="I124" s="166"/>
      <c r="J124" s="167"/>
      <c r="K124" s="168"/>
      <c r="L124" s="168"/>
      <c r="M124" s="168"/>
      <c r="N124" s="168"/>
      <c r="O124" s="169"/>
      <c r="P124" s="169"/>
      <c r="Q124" s="113" t="str">
        <f t="shared" si="1"/>
        <v/>
      </c>
      <c r="R124" s="23"/>
    </row>
    <row r="125" spans="1:18" ht="15">
      <c r="A125" s="8">
        <v>114</v>
      </c>
      <c r="B125" s="163"/>
      <c r="C125" s="170"/>
      <c r="D125" s="165"/>
      <c r="E125" s="165"/>
      <c r="F125" s="166"/>
      <c r="G125" s="166"/>
      <c r="H125" s="166"/>
      <c r="I125" s="166"/>
      <c r="J125" s="167"/>
      <c r="K125" s="168"/>
      <c r="L125" s="168"/>
      <c r="M125" s="168"/>
      <c r="N125" s="168"/>
      <c r="O125" s="169"/>
      <c r="P125" s="169"/>
      <c r="Q125" s="113" t="str">
        <f t="shared" si="1"/>
        <v/>
      </c>
      <c r="R125" s="23"/>
    </row>
    <row r="126" spans="1:18" ht="15">
      <c r="A126" s="8">
        <v>115</v>
      </c>
      <c r="B126" s="163"/>
      <c r="C126" s="164"/>
      <c r="D126" s="165"/>
      <c r="E126" s="165"/>
      <c r="F126" s="166"/>
      <c r="G126" s="166"/>
      <c r="H126" s="166"/>
      <c r="I126" s="166"/>
      <c r="J126" s="167"/>
      <c r="K126" s="168"/>
      <c r="L126" s="168"/>
      <c r="M126" s="168"/>
      <c r="N126" s="168"/>
      <c r="O126" s="169"/>
      <c r="P126" s="169"/>
      <c r="Q126" s="113" t="str">
        <f t="shared" si="1"/>
        <v/>
      </c>
      <c r="R126" s="23"/>
    </row>
    <row r="127" spans="1:18" ht="15">
      <c r="A127" s="8">
        <v>116</v>
      </c>
      <c r="B127" s="163"/>
      <c r="C127" s="170"/>
      <c r="D127" s="165"/>
      <c r="E127" s="165"/>
      <c r="F127" s="166"/>
      <c r="G127" s="166"/>
      <c r="H127" s="166"/>
      <c r="I127" s="166"/>
      <c r="J127" s="167"/>
      <c r="K127" s="168"/>
      <c r="L127" s="168"/>
      <c r="M127" s="168"/>
      <c r="N127" s="168"/>
      <c r="O127" s="169"/>
      <c r="P127" s="169"/>
      <c r="Q127" s="113" t="str">
        <f t="shared" si="1"/>
        <v/>
      </c>
      <c r="R127" s="23"/>
    </row>
    <row r="128" spans="1:18" ht="15">
      <c r="A128" s="8">
        <v>117</v>
      </c>
      <c r="B128" s="163"/>
      <c r="C128" s="170"/>
      <c r="D128" s="165"/>
      <c r="E128" s="165"/>
      <c r="F128" s="166"/>
      <c r="G128" s="166"/>
      <c r="H128" s="166"/>
      <c r="I128" s="166"/>
      <c r="J128" s="167"/>
      <c r="K128" s="168"/>
      <c r="L128" s="168"/>
      <c r="M128" s="168"/>
      <c r="N128" s="168"/>
      <c r="O128" s="169"/>
      <c r="P128" s="169"/>
      <c r="Q128" s="113" t="str">
        <f t="shared" si="1"/>
        <v/>
      </c>
      <c r="R128" s="23"/>
    </row>
    <row r="129" spans="1:18" ht="15">
      <c r="A129" s="8">
        <v>118</v>
      </c>
      <c r="B129" s="163"/>
      <c r="C129" s="164"/>
      <c r="D129" s="165"/>
      <c r="E129" s="165"/>
      <c r="F129" s="166"/>
      <c r="G129" s="166"/>
      <c r="H129" s="166"/>
      <c r="I129" s="166"/>
      <c r="J129" s="167"/>
      <c r="K129" s="168"/>
      <c r="L129" s="168"/>
      <c r="M129" s="168"/>
      <c r="N129" s="168"/>
      <c r="O129" s="169"/>
      <c r="P129" s="169"/>
      <c r="Q129" s="113" t="str">
        <f t="shared" si="1"/>
        <v/>
      </c>
      <c r="R129" s="23"/>
    </row>
    <row r="130" spans="1:18" ht="15">
      <c r="A130" s="8">
        <v>119</v>
      </c>
      <c r="B130" s="163"/>
      <c r="C130" s="170"/>
      <c r="D130" s="165"/>
      <c r="E130" s="165"/>
      <c r="F130" s="166"/>
      <c r="G130" s="166"/>
      <c r="H130" s="166"/>
      <c r="I130" s="166"/>
      <c r="J130" s="167"/>
      <c r="K130" s="168"/>
      <c r="L130" s="168"/>
      <c r="M130" s="168"/>
      <c r="N130" s="168"/>
      <c r="O130" s="169"/>
      <c r="P130" s="169"/>
      <c r="Q130" s="113" t="str">
        <f t="shared" si="1"/>
        <v/>
      </c>
      <c r="R130" s="23"/>
    </row>
    <row r="131" spans="1:18" ht="15">
      <c r="A131" s="8">
        <v>120</v>
      </c>
      <c r="B131" s="163"/>
      <c r="C131" s="170"/>
      <c r="D131" s="165"/>
      <c r="E131" s="165"/>
      <c r="F131" s="166"/>
      <c r="G131" s="166"/>
      <c r="H131" s="166"/>
      <c r="I131" s="166"/>
      <c r="J131" s="167"/>
      <c r="K131" s="168"/>
      <c r="L131" s="168"/>
      <c r="M131" s="168"/>
      <c r="N131" s="168"/>
      <c r="O131" s="169"/>
      <c r="P131" s="169"/>
      <c r="Q131" s="113" t="str">
        <f t="shared" si="1"/>
        <v/>
      </c>
      <c r="R131" s="23"/>
    </row>
    <row r="132" spans="1:18" ht="15">
      <c r="A132" s="8">
        <v>121</v>
      </c>
      <c r="B132" s="163"/>
      <c r="C132" s="164"/>
      <c r="D132" s="165"/>
      <c r="E132" s="165"/>
      <c r="F132" s="166"/>
      <c r="G132" s="166"/>
      <c r="H132" s="166"/>
      <c r="I132" s="166"/>
      <c r="J132" s="167"/>
      <c r="K132" s="168"/>
      <c r="L132" s="168"/>
      <c r="M132" s="168"/>
      <c r="N132" s="168"/>
      <c r="O132" s="169"/>
      <c r="P132" s="169"/>
      <c r="Q132" s="113" t="str">
        <f t="shared" si="1"/>
        <v/>
      </c>
      <c r="R132" s="23"/>
    </row>
    <row r="133" spans="1:18" ht="15">
      <c r="A133" s="8">
        <v>122</v>
      </c>
      <c r="B133" s="163"/>
      <c r="C133" s="170"/>
      <c r="D133" s="165"/>
      <c r="E133" s="165"/>
      <c r="F133" s="166"/>
      <c r="G133" s="166"/>
      <c r="H133" s="166"/>
      <c r="I133" s="166"/>
      <c r="J133" s="167"/>
      <c r="K133" s="168"/>
      <c r="L133" s="168"/>
      <c r="M133" s="168"/>
      <c r="N133" s="168"/>
      <c r="O133" s="169"/>
      <c r="P133" s="169"/>
      <c r="Q133" s="113" t="str">
        <f t="shared" si="1"/>
        <v/>
      </c>
      <c r="R133" s="23"/>
    </row>
    <row r="134" spans="1:18" ht="15">
      <c r="A134" s="8">
        <v>123</v>
      </c>
      <c r="B134" s="163"/>
      <c r="C134" s="170"/>
      <c r="D134" s="165"/>
      <c r="E134" s="165"/>
      <c r="F134" s="166"/>
      <c r="G134" s="166"/>
      <c r="H134" s="166"/>
      <c r="I134" s="166"/>
      <c r="J134" s="167"/>
      <c r="K134" s="168"/>
      <c r="L134" s="168"/>
      <c r="M134" s="168"/>
      <c r="N134" s="168"/>
      <c r="O134" s="169"/>
      <c r="P134" s="169"/>
      <c r="Q134" s="113" t="str">
        <f t="shared" si="1"/>
        <v/>
      </c>
      <c r="R134" s="23"/>
    </row>
    <row r="135" spans="1:18" ht="15">
      <c r="A135" s="8">
        <v>124</v>
      </c>
      <c r="B135" s="163"/>
      <c r="C135" s="164"/>
      <c r="D135" s="165"/>
      <c r="E135" s="165"/>
      <c r="F135" s="166"/>
      <c r="G135" s="166"/>
      <c r="H135" s="166"/>
      <c r="I135" s="166"/>
      <c r="J135" s="167"/>
      <c r="K135" s="168"/>
      <c r="L135" s="168"/>
      <c r="M135" s="168"/>
      <c r="N135" s="168"/>
      <c r="O135" s="169"/>
      <c r="P135" s="169"/>
      <c r="Q135" s="113" t="str">
        <f t="shared" si="1"/>
        <v/>
      </c>
      <c r="R135" s="23"/>
    </row>
    <row r="136" spans="1:18" ht="15">
      <c r="A136" s="8">
        <v>125</v>
      </c>
      <c r="B136" s="163"/>
      <c r="C136" s="170"/>
      <c r="D136" s="165"/>
      <c r="E136" s="165"/>
      <c r="F136" s="166"/>
      <c r="G136" s="166"/>
      <c r="H136" s="166"/>
      <c r="I136" s="166"/>
      <c r="J136" s="167"/>
      <c r="K136" s="168"/>
      <c r="L136" s="168"/>
      <c r="M136" s="168"/>
      <c r="N136" s="168"/>
      <c r="O136" s="169"/>
      <c r="P136" s="169"/>
      <c r="Q136" s="113" t="str">
        <f t="shared" si="1"/>
        <v/>
      </c>
      <c r="R136" s="23"/>
    </row>
    <row r="137" spans="1:18" ht="15">
      <c r="A137" s="8">
        <v>126</v>
      </c>
      <c r="B137" s="163"/>
      <c r="C137" s="170"/>
      <c r="D137" s="165"/>
      <c r="E137" s="165"/>
      <c r="F137" s="166"/>
      <c r="G137" s="166"/>
      <c r="H137" s="166"/>
      <c r="I137" s="166"/>
      <c r="J137" s="167"/>
      <c r="K137" s="168"/>
      <c r="L137" s="168"/>
      <c r="M137" s="168"/>
      <c r="N137" s="168"/>
      <c r="O137" s="169"/>
      <c r="P137" s="169"/>
      <c r="Q137" s="113" t="str">
        <f t="shared" si="1"/>
        <v/>
      </c>
      <c r="R137" s="23"/>
    </row>
    <row r="138" spans="1:18" ht="15">
      <c r="A138" s="8">
        <v>127</v>
      </c>
      <c r="B138" s="163"/>
      <c r="C138" s="164"/>
      <c r="D138" s="165"/>
      <c r="E138" s="165"/>
      <c r="F138" s="166"/>
      <c r="G138" s="166"/>
      <c r="H138" s="166"/>
      <c r="I138" s="166"/>
      <c r="J138" s="167"/>
      <c r="K138" s="168"/>
      <c r="L138" s="168"/>
      <c r="M138" s="168"/>
      <c r="N138" s="168"/>
      <c r="O138" s="169"/>
      <c r="P138" s="169"/>
      <c r="Q138" s="113" t="str">
        <f t="shared" si="1"/>
        <v/>
      </c>
      <c r="R138" s="23"/>
    </row>
    <row r="139" spans="1:18" ht="15">
      <c r="A139" s="8">
        <v>128</v>
      </c>
      <c r="B139" s="163"/>
      <c r="C139" s="170"/>
      <c r="D139" s="165"/>
      <c r="E139" s="165"/>
      <c r="F139" s="166"/>
      <c r="G139" s="166"/>
      <c r="H139" s="166"/>
      <c r="I139" s="166"/>
      <c r="J139" s="167"/>
      <c r="K139" s="168"/>
      <c r="L139" s="168"/>
      <c r="M139" s="168"/>
      <c r="N139" s="168"/>
      <c r="O139" s="169"/>
      <c r="P139" s="169"/>
      <c r="Q139" s="113" t="str">
        <f t="shared" si="1"/>
        <v/>
      </c>
      <c r="R139" s="23"/>
    </row>
    <row r="140" spans="1:18" ht="15">
      <c r="A140" s="8">
        <v>129</v>
      </c>
      <c r="B140" s="163"/>
      <c r="C140" s="170"/>
      <c r="D140" s="165"/>
      <c r="E140" s="165"/>
      <c r="F140" s="166"/>
      <c r="G140" s="166"/>
      <c r="H140" s="166"/>
      <c r="I140" s="166"/>
      <c r="J140" s="167"/>
      <c r="K140" s="168"/>
      <c r="L140" s="168"/>
      <c r="M140" s="168"/>
      <c r="N140" s="168"/>
      <c r="O140" s="169"/>
      <c r="P140" s="169"/>
      <c r="Q140" s="113" t="str">
        <f t="shared" si="1"/>
        <v/>
      </c>
      <c r="R140" s="23"/>
    </row>
    <row r="141" spans="1:18" ht="15">
      <c r="A141" s="8">
        <v>130</v>
      </c>
      <c r="B141" s="163"/>
      <c r="C141" s="164"/>
      <c r="D141" s="165"/>
      <c r="E141" s="165"/>
      <c r="F141" s="166"/>
      <c r="G141" s="166"/>
      <c r="H141" s="166"/>
      <c r="I141" s="166"/>
      <c r="J141" s="167"/>
      <c r="K141" s="168"/>
      <c r="L141" s="168"/>
      <c r="M141" s="168"/>
      <c r="N141" s="168"/>
      <c r="O141" s="169"/>
      <c r="P141" s="169"/>
      <c r="Q141" s="113" t="str">
        <f t="shared" ref="Q141:Q204" si="2" xml:space="preserve">
IF(OR($D$4="",$C$5="",$G$2="",$C$9=""),"Preenchimento incompleto: falta informar Exercício da lista, ou Nome da lista, ou Precificador(a)(s);ou Origem de ID PRI",
IF(AND(B141="",C141="",D141="",E141="",F141="",G141="",H141="",I141="",J141="",K141="",L141="",M141="",N141="",O141="",P141),"",
IF(OR(B141="",C141="",D141="",E141="",F141="",G141="",H141="",I141="",J141="",K141="",L141="",M141="",N141="",O141="",P141),"Preenchimento incompleto",
IF(AND(COUNTIF($B$12:$B$216,B141)&gt;1,B141&lt;&gt;"***"),"Erro: o ID PRI não se encontra unívoco",
"Preenchimento correto"))))</f>
        <v/>
      </c>
      <c r="R141" s="23"/>
    </row>
    <row r="142" spans="1:18" ht="15">
      <c r="A142" s="8">
        <v>131</v>
      </c>
      <c r="B142" s="163"/>
      <c r="C142" s="170"/>
      <c r="D142" s="165"/>
      <c r="E142" s="165"/>
      <c r="F142" s="166"/>
      <c r="G142" s="166"/>
      <c r="H142" s="166"/>
      <c r="I142" s="166"/>
      <c r="J142" s="167"/>
      <c r="K142" s="168"/>
      <c r="L142" s="168"/>
      <c r="M142" s="168"/>
      <c r="N142" s="168"/>
      <c r="O142" s="169"/>
      <c r="P142" s="169"/>
      <c r="Q142" s="113" t="str">
        <f t="shared" si="2"/>
        <v/>
      </c>
      <c r="R142" s="23"/>
    </row>
    <row r="143" spans="1:18" ht="15">
      <c r="A143" s="8">
        <v>132</v>
      </c>
      <c r="B143" s="163"/>
      <c r="C143" s="170"/>
      <c r="D143" s="165"/>
      <c r="E143" s="165"/>
      <c r="F143" s="166"/>
      <c r="G143" s="166"/>
      <c r="H143" s="166"/>
      <c r="I143" s="166"/>
      <c r="J143" s="167"/>
      <c r="K143" s="168"/>
      <c r="L143" s="168"/>
      <c r="M143" s="168"/>
      <c r="N143" s="168"/>
      <c r="O143" s="169"/>
      <c r="P143" s="169"/>
      <c r="Q143" s="113" t="str">
        <f t="shared" si="2"/>
        <v/>
      </c>
      <c r="R143" s="23"/>
    </row>
    <row r="144" spans="1:18" ht="15">
      <c r="A144" s="8">
        <v>133</v>
      </c>
      <c r="B144" s="163"/>
      <c r="C144" s="164"/>
      <c r="D144" s="165"/>
      <c r="E144" s="165"/>
      <c r="F144" s="166"/>
      <c r="G144" s="166"/>
      <c r="H144" s="166"/>
      <c r="I144" s="166"/>
      <c r="J144" s="167"/>
      <c r="K144" s="168"/>
      <c r="L144" s="168"/>
      <c r="M144" s="168"/>
      <c r="N144" s="168"/>
      <c r="O144" s="169"/>
      <c r="P144" s="169"/>
      <c r="Q144" s="113" t="str">
        <f t="shared" si="2"/>
        <v/>
      </c>
      <c r="R144" s="23"/>
    </row>
    <row r="145" spans="1:18" ht="15">
      <c r="A145" s="8">
        <v>134</v>
      </c>
      <c r="B145" s="163"/>
      <c r="C145" s="170"/>
      <c r="D145" s="165"/>
      <c r="E145" s="165"/>
      <c r="F145" s="166"/>
      <c r="G145" s="166"/>
      <c r="H145" s="166"/>
      <c r="I145" s="166"/>
      <c r="J145" s="167"/>
      <c r="K145" s="168"/>
      <c r="L145" s="168"/>
      <c r="M145" s="168"/>
      <c r="N145" s="168"/>
      <c r="O145" s="169"/>
      <c r="P145" s="169"/>
      <c r="Q145" s="113" t="str">
        <f t="shared" si="2"/>
        <v/>
      </c>
      <c r="R145" s="23"/>
    </row>
    <row r="146" spans="1:18" ht="15">
      <c r="A146" s="8">
        <v>135</v>
      </c>
      <c r="B146" s="163"/>
      <c r="C146" s="170"/>
      <c r="D146" s="165"/>
      <c r="E146" s="165"/>
      <c r="F146" s="166"/>
      <c r="G146" s="166"/>
      <c r="H146" s="166"/>
      <c r="I146" s="166"/>
      <c r="J146" s="167"/>
      <c r="K146" s="168"/>
      <c r="L146" s="168"/>
      <c r="M146" s="168"/>
      <c r="N146" s="168"/>
      <c r="O146" s="169"/>
      <c r="P146" s="169"/>
      <c r="Q146" s="113" t="str">
        <f t="shared" si="2"/>
        <v/>
      </c>
      <c r="R146" s="23"/>
    </row>
    <row r="147" spans="1:18" ht="15">
      <c r="A147" s="8">
        <v>136</v>
      </c>
      <c r="B147" s="163"/>
      <c r="C147" s="164"/>
      <c r="D147" s="165"/>
      <c r="E147" s="165"/>
      <c r="F147" s="166"/>
      <c r="G147" s="166"/>
      <c r="H147" s="166"/>
      <c r="I147" s="166"/>
      <c r="J147" s="167"/>
      <c r="K147" s="168"/>
      <c r="L147" s="168"/>
      <c r="M147" s="168"/>
      <c r="N147" s="168"/>
      <c r="O147" s="169"/>
      <c r="P147" s="169"/>
      <c r="Q147" s="113" t="str">
        <f t="shared" si="2"/>
        <v/>
      </c>
      <c r="R147" s="23"/>
    </row>
    <row r="148" spans="1:18" ht="15">
      <c r="A148" s="8">
        <v>137</v>
      </c>
      <c r="B148" s="163"/>
      <c r="C148" s="170"/>
      <c r="D148" s="165"/>
      <c r="E148" s="165"/>
      <c r="F148" s="166"/>
      <c r="G148" s="166"/>
      <c r="H148" s="166"/>
      <c r="I148" s="166"/>
      <c r="J148" s="167"/>
      <c r="K148" s="168"/>
      <c r="L148" s="168"/>
      <c r="M148" s="168"/>
      <c r="N148" s="168"/>
      <c r="O148" s="169"/>
      <c r="P148" s="169"/>
      <c r="Q148" s="113" t="str">
        <f t="shared" si="2"/>
        <v/>
      </c>
      <c r="R148" s="23"/>
    </row>
    <row r="149" spans="1:18" ht="15">
      <c r="A149" s="8">
        <v>138</v>
      </c>
      <c r="B149" s="163"/>
      <c r="C149" s="170"/>
      <c r="D149" s="165"/>
      <c r="E149" s="165"/>
      <c r="F149" s="166"/>
      <c r="G149" s="166"/>
      <c r="H149" s="166"/>
      <c r="I149" s="166"/>
      <c r="J149" s="167"/>
      <c r="K149" s="168"/>
      <c r="L149" s="168"/>
      <c r="M149" s="168"/>
      <c r="N149" s="168"/>
      <c r="O149" s="169"/>
      <c r="P149" s="169"/>
      <c r="Q149" s="113" t="str">
        <f t="shared" si="2"/>
        <v/>
      </c>
      <c r="R149" s="23"/>
    </row>
    <row r="150" spans="1:18" ht="15">
      <c r="A150" s="8">
        <v>139</v>
      </c>
      <c r="B150" s="163"/>
      <c r="C150" s="164"/>
      <c r="D150" s="165"/>
      <c r="E150" s="165"/>
      <c r="F150" s="166"/>
      <c r="G150" s="166"/>
      <c r="H150" s="166"/>
      <c r="I150" s="166"/>
      <c r="J150" s="167"/>
      <c r="K150" s="168"/>
      <c r="L150" s="168"/>
      <c r="M150" s="168"/>
      <c r="N150" s="168"/>
      <c r="O150" s="169"/>
      <c r="P150" s="169"/>
      <c r="Q150" s="113" t="str">
        <f t="shared" si="2"/>
        <v/>
      </c>
      <c r="R150" s="23"/>
    </row>
    <row r="151" spans="1:18" ht="15">
      <c r="A151" s="8">
        <v>140</v>
      </c>
      <c r="B151" s="163"/>
      <c r="C151" s="170"/>
      <c r="D151" s="165"/>
      <c r="E151" s="165"/>
      <c r="F151" s="166"/>
      <c r="G151" s="166"/>
      <c r="H151" s="166"/>
      <c r="I151" s="166"/>
      <c r="J151" s="167"/>
      <c r="K151" s="168"/>
      <c r="L151" s="168"/>
      <c r="M151" s="168"/>
      <c r="N151" s="168"/>
      <c r="O151" s="169"/>
      <c r="P151" s="169"/>
      <c r="Q151" s="113" t="str">
        <f t="shared" si="2"/>
        <v/>
      </c>
      <c r="R151" s="23"/>
    </row>
    <row r="152" spans="1:18" ht="15">
      <c r="A152" s="8">
        <v>141</v>
      </c>
      <c r="B152" s="163"/>
      <c r="C152" s="170"/>
      <c r="D152" s="165"/>
      <c r="E152" s="165"/>
      <c r="F152" s="166"/>
      <c r="G152" s="166"/>
      <c r="H152" s="166"/>
      <c r="I152" s="166"/>
      <c r="J152" s="167"/>
      <c r="K152" s="168"/>
      <c r="L152" s="168"/>
      <c r="M152" s="168"/>
      <c r="N152" s="168"/>
      <c r="O152" s="169"/>
      <c r="P152" s="169"/>
      <c r="Q152" s="113" t="str">
        <f t="shared" si="2"/>
        <v/>
      </c>
      <c r="R152" s="23"/>
    </row>
    <row r="153" spans="1:18" ht="15">
      <c r="A153" s="8">
        <v>142</v>
      </c>
      <c r="B153" s="163"/>
      <c r="C153" s="164"/>
      <c r="D153" s="165"/>
      <c r="E153" s="165"/>
      <c r="F153" s="166"/>
      <c r="G153" s="166"/>
      <c r="H153" s="166"/>
      <c r="I153" s="166"/>
      <c r="J153" s="167"/>
      <c r="K153" s="168"/>
      <c r="L153" s="168"/>
      <c r="M153" s="168"/>
      <c r="N153" s="168"/>
      <c r="O153" s="169"/>
      <c r="P153" s="169"/>
      <c r="Q153" s="113" t="str">
        <f t="shared" si="2"/>
        <v/>
      </c>
      <c r="R153" s="23"/>
    </row>
    <row r="154" spans="1:18" ht="15">
      <c r="A154" s="8">
        <v>143</v>
      </c>
      <c r="B154" s="163"/>
      <c r="C154" s="170"/>
      <c r="D154" s="165"/>
      <c r="E154" s="165"/>
      <c r="F154" s="166"/>
      <c r="G154" s="166"/>
      <c r="H154" s="166"/>
      <c r="I154" s="166"/>
      <c r="J154" s="167"/>
      <c r="K154" s="168"/>
      <c r="L154" s="168"/>
      <c r="M154" s="168"/>
      <c r="N154" s="168"/>
      <c r="O154" s="169"/>
      <c r="P154" s="169"/>
      <c r="Q154" s="113" t="str">
        <f t="shared" si="2"/>
        <v/>
      </c>
      <c r="R154" s="23"/>
    </row>
    <row r="155" spans="1:18" ht="15">
      <c r="A155" s="8">
        <v>144</v>
      </c>
      <c r="B155" s="163"/>
      <c r="C155" s="170"/>
      <c r="D155" s="165"/>
      <c r="E155" s="165"/>
      <c r="F155" s="166"/>
      <c r="G155" s="166"/>
      <c r="H155" s="166"/>
      <c r="I155" s="166"/>
      <c r="J155" s="167"/>
      <c r="K155" s="168"/>
      <c r="L155" s="168"/>
      <c r="M155" s="168"/>
      <c r="N155" s="168"/>
      <c r="O155" s="169"/>
      <c r="P155" s="169"/>
      <c r="Q155" s="113" t="str">
        <f t="shared" si="2"/>
        <v/>
      </c>
      <c r="R155" s="23"/>
    </row>
    <row r="156" spans="1:18" ht="15">
      <c r="A156" s="8">
        <v>145</v>
      </c>
      <c r="B156" s="163"/>
      <c r="C156" s="164"/>
      <c r="D156" s="165"/>
      <c r="E156" s="165"/>
      <c r="F156" s="166"/>
      <c r="G156" s="166"/>
      <c r="H156" s="166"/>
      <c r="I156" s="166"/>
      <c r="J156" s="167"/>
      <c r="K156" s="168"/>
      <c r="L156" s="168"/>
      <c r="M156" s="168"/>
      <c r="N156" s="168"/>
      <c r="O156" s="169"/>
      <c r="P156" s="169"/>
      <c r="Q156" s="113" t="str">
        <f t="shared" si="2"/>
        <v/>
      </c>
      <c r="R156" s="23"/>
    </row>
    <row r="157" spans="1:18" ht="15">
      <c r="A157" s="8">
        <v>146</v>
      </c>
      <c r="B157" s="163"/>
      <c r="C157" s="170"/>
      <c r="D157" s="165"/>
      <c r="E157" s="165"/>
      <c r="F157" s="166"/>
      <c r="G157" s="166"/>
      <c r="H157" s="166"/>
      <c r="I157" s="166"/>
      <c r="J157" s="167"/>
      <c r="K157" s="168"/>
      <c r="L157" s="168"/>
      <c r="M157" s="168"/>
      <c r="N157" s="168"/>
      <c r="O157" s="169"/>
      <c r="P157" s="169"/>
      <c r="Q157" s="113" t="str">
        <f t="shared" si="2"/>
        <v/>
      </c>
      <c r="R157" s="23"/>
    </row>
    <row r="158" spans="1:18" ht="15">
      <c r="A158" s="8">
        <v>147</v>
      </c>
      <c r="B158" s="163"/>
      <c r="C158" s="170"/>
      <c r="D158" s="165"/>
      <c r="E158" s="165"/>
      <c r="F158" s="166"/>
      <c r="G158" s="166"/>
      <c r="H158" s="166"/>
      <c r="I158" s="166"/>
      <c r="J158" s="167"/>
      <c r="K158" s="168"/>
      <c r="L158" s="168"/>
      <c r="M158" s="168"/>
      <c r="N158" s="168"/>
      <c r="O158" s="169"/>
      <c r="P158" s="169"/>
      <c r="Q158" s="113" t="str">
        <f t="shared" si="2"/>
        <v/>
      </c>
      <c r="R158" s="23"/>
    </row>
    <row r="159" spans="1:18" ht="15">
      <c r="A159" s="8">
        <v>148</v>
      </c>
      <c r="B159" s="163"/>
      <c r="C159" s="164"/>
      <c r="D159" s="165"/>
      <c r="E159" s="165"/>
      <c r="F159" s="166"/>
      <c r="G159" s="166"/>
      <c r="H159" s="166"/>
      <c r="I159" s="166"/>
      <c r="J159" s="167"/>
      <c r="K159" s="168"/>
      <c r="L159" s="168"/>
      <c r="M159" s="168"/>
      <c r="N159" s="168"/>
      <c r="O159" s="169"/>
      <c r="P159" s="169"/>
      <c r="Q159" s="113" t="str">
        <f t="shared" si="2"/>
        <v/>
      </c>
      <c r="R159" s="23"/>
    </row>
    <row r="160" spans="1:18" ht="15">
      <c r="A160" s="8">
        <v>149</v>
      </c>
      <c r="B160" s="163"/>
      <c r="C160" s="170"/>
      <c r="D160" s="165"/>
      <c r="E160" s="165"/>
      <c r="F160" s="166"/>
      <c r="G160" s="166"/>
      <c r="H160" s="166"/>
      <c r="I160" s="166"/>
      <c r="J160" s="167"/>
      <c r="K160" s="168"/>
      <c r="L160" s="168"/>
      <c r="M160" s="168"/>
      <c r="N160" s="168"/>
      <c r="O160" s="169"/>
      <c r="P160" s="169"/>
      <c r="Q160" s="113" t="str">
        <f t="shared" si="2"/>
        <v/>
      </c>
      <c r="R160" s="23"/>
    </row>
    <row r="161" spans="1:18" ht="15">
      <c r="A161" s="8">
        <v>150</v>
      </c>
      <c r="B161" s="163"/>
      <c r="C161" s="170"/>
      <c r="D161" s="165"/>
      <c r="E161" s="165"/>
      <c r="F161" s="166"/>
      <c r="G161" s="166"/>
      <c r="H161" s="166"/>
      <c r="I161" s="166"/>
      <c r="J161" s="167"/>
      <c r="K161" s="168"/>
      <c r="L161" s="168"/>
      <c r="M161" s="168"/>
      <c r="N161" s="168"/>
      <c r="O161" s="169"/>
      <c r="P161" s="169"/>
      <c r="Q161" s="113" t="str">
        <f t="shared" si="2"/>
        <v/>
      </c>
      <c r="R161" s="23"/>
    </row>
    <row r="162" spans="1:18" ht="15">
      <c r="A162" s="8">
        <v>151</v>
      </c>
      <c r="B162" s="163"/>
      <c r="C162" s="164"/>
      <c r="D162" s="165"/>
      <c r="E162" s="165"/>
      <c r="F162" s="166"/>
      <c r="G162" s="166"/>
      <c r="H162" s="166"/>
      <c r="I162" s="166"/>
      <c r="J162" s="167"/>
      <c r="K162" s="168"/>
      <c r="L162" s="168"/>
      <c r="M162" s="168"/>
      <c r="N162" s="168"/>
      <c r="O162" s="169"/>
      <c r="P162" s="169"/>
      <c r="Q162" s="113" t="str">
        <f t="shared" si="2"/>
        <v/>
      </c>
      <c r="R162" s="23"/>
    </row>
    <row r="163" spans="1:18" ht="15">
      <c r="A163" s="8">
        <v>152</v>
      </c>
      <c r="B163" s="163"/>
      <c r="C163" s="170"/>
      <c r="D163" s="165"/>
      <c r="E163" s="165"/>
      <c r="F163" s="166"/>
      <c r="G163" s="166"/>
      <c r="H163" s="166"/>
      <c r="I163" s="166"/>
      <c r="J163" s="167"/>
      <c r="K163" s="168"/>
      <c r="L163" s="168"/>
      <c r="M163" s="168"/>
      <c r="N163" s="168"/>
      <c r="O163" s="169"/>
      <c r="P163" s="169"/>
      <c r="Q163" s="113" t="str">
        <f t="shared" si="2"/>
        <v/>
      </c>
      <c r="R163" s="23"/>
    </row>
    <row r="164" spans="1:18" ht="15">
      <c r="A164" s="8">
        <v>153</v>
      </c>
      <c r="B164" s="163"/>
      <c r="C164" s="170"/>
      <c r="D164" s="165"/>
      <c r="E164" s="165"/>
      <c r="F164" s="166"/>
      <c r="G164" s="166"/>
      <c r="H164" s="166"/>
      <c r="I164" s="166"/>
      <c r="J164" s="167"/>
      <c r="K164" s="168"/>
      <c r="L164" s="168"/>
      <c r="M164" s="168"/>
      <c r="N164" s="168"/>
      <c r="O164" s="169"/>
      <c r="P164" s="169"/>
      <c r="Q164" s="113" t="str">
        <f t="shared" si="2"/>
        <v/>
      </c>
      <c r="R164" s="23"/>
    </row>
    <row r="165" spans="1:18" ht="15">
      <c r="A165" s="8">
        <v>154</v>
      </c>
      <c r="B165" s="163"/>
      <c r="C165" s="164"/>
      <c r="D165" s="165"/>
      <c r="E165" s="165"/>
      <c r="F165" s="166"/>
      <c r="G165" s="166"/>
      <c r="H165" s="166"/>
      <c r="I165" s="166"/>
      <c r="J165" s="167"/>
      <c r="K165" s="168"/>
      <c r="L165" s="168"/>
      <c r="M165" s="168"/>
      <c r="N165" s="168"/>
      <c r="O165" s="169"/>
      <c r="P165" s="169"/>
      <c r="Q165" s="113" t="str">
        <f t="shared" si="2"/>
        <v/>
      </c>
      <c r="R165" s="23"/>
    </row>
    <row r="166" spans="1:18" ht="15">
      <c r="A166" s="8">
        <v>155</v>
      </c>
      <c r="B166" s="163"/>
      <c r="C166" s="170"/>
      <c r="D166" s="165"/>
      <c r="E166" s="165"/>
      <c r="F166" s="166"/>
      <c r="G166" s="166"/>
      <c r="H166" s="166"/>
      <c r="I166" s="166"/>
      <c r="J166" s="167"/>
      <c r="K166" s="168"/>
      <c r="L166" s="168"/>
      <c r="M166" s="168"/>
      <c r="N166" s="168"/>
      <c r="O166" s="169"/>
      <c r="P166" s="169"/>
      <c r="Q166" s="113" t="str">
        <f t="shared" si="2"/>
        <v/>
      </c>
      <c r="R166" s="23"/>
    </row>
    <row r="167" spans="1:18" ht="15">
      <c r="A167" s="8">
        <v>156</v>
      </c>
      <c r="B167" s="163"/>
      <c r="C167" s="170"/>
      <c r="D167" s="165"/>
      <c r="E167" s="165"/>
      <c r="F167" s="166"/>
      <c r="G167" s="166"/>
      <c r="H167" s="166"/>
      <c r="I167" s="166"/>
      <c r="J167" s="167"/>
      <c r="K167" s="168"/>
      <c r="L167" s="168"/>
      <c r="M167" s="168"/>
      <c r="N167" s="168"/>
      <c r="O167" s="169"/>
      <c r="P167" s="169"/>
      <c r="Q167" s="113" t="str">
        <f t="shared" si="2"/>
        <v/>
      </c>
      <c r="R167" s="23"/>
    </row>
    <row r="168" spans="1:18" ht="15">
      <c r="A168" s="8">
        <v>157</v>
      </c>
      <c r="B168" s="163"/>
      <c r="C168" s="164"/>
      <c r="D168" s="165"/>
      <c r="E168" s="165"/>
      <c r="F168" s="166"/>
      <c r="G168" s="166"/>
      <c r="H168" s="166"/>
      <c r="I168" s="166"/>
      <c r="J168" s="167"/>
      <c r="K168" s="168"/>
      <c r="L168" s="168"/>
      <c r="M168" s="168"/>
      <c r="N168" s="168"/>
      <c r="O168" s="169"/>
      <c r="P168" s="169"/>
      <c r="Q168" s="113" t="str">
        <f t="shared" si="2"/>
        <v/>
      </c>
      <c r="R168" s="23"/>
    </row>
    <row r="169" spans="1:18" ht="15">
      <c r="A169" s="8">
        <v>158</v>
      </c>
      <c r="B169" s="163"/>
      <c r="C169" s="170"/>
      <c r="D169" s="165"/>
      <c r="E169" s="165"/>
      <c r="F169" s="166"/>
      <c r="G169" s="166"/>
      <c r="H169" s="166"/>
      <c r="I169" s="166"/>
      <c r="J169" s="167"/>
      <c r="K169" s="168"/>
      <c r="L169" s="168"/>
      <c r="M169" s="168"/>
      <c r="N169" s="168"/>
      <c r="O169" s="169"/>
      <c r="P169" s="169"/>
      <c r="Q169" s="113" t="str">
        <f t="shared" si="2"/>
        <v/>
      </c>
      <c r="R169" s="23"/>
    </row>
    <row r="170" spans="1:18" ht="15">
      <c r="A170" s="8">
        <v>159</v>
      </c>
      <c r="B170" s="163"/>
      <c r="C170" s="170"/>
      <c r="D170" s="165"/>
      <c r="E170" s="165"/>
      <c r="F170" s="166"/>
      <c r="G170" s="166"/>
      <c r="H170" s="166"/>
      <c r="I170" s="166"/>
      <c r="J170" s="167"/>
      <c r="K170" s="168"/>
      <c r="L170" s="168"/>
      <c r="M170" s="168"/>
      <c r="N170" s="168"/>
      <c r="O170" s="169"/>
      <c r="P170" s="169"/>
      <c r="Q170" s="113" t="str">
        <f t="shared" si="2"/>
        <v/>
      </c>
      <c r="R170" s="23"/>
    </row>
    <row r="171" spans="1:18" ht="15">
      <c r="A171" s="8">
        <v>160</v>
      </c>
      <c r="B171" s="163"/>
      <c r="C171" s="164"/>
      <c r="D171" s="165"/>
      <c r="E171" s="165"/>
      <c r="F171" s="166"/>
      <c r="G171" s="166"/>
      <c r="H171" s="166"/>
      <c r="I171" s="166"/>
      <c r="J171" s="167"/>
      <c r="K171" s="168"/>
      <c r="L171" s="168"/>
      <c r="M171" s="168"/>
      <c r="N171" s="168"/>
      <c r="O171" s="169"/>
      <c r="P171" s="169"/>
      <c r="Q171" s="113" t="str">
        <f t="shared" si="2"/>
        <v/>
      </c>
      <c r="R171" s="23"/>
    </row>
    <row r="172" spans="1:18" ht="15">
      <c r="A172" s="8">
        <v>161</v>
      </c>
      <c r="B172" s="163"/>
      <c r="C172" s="170"/>
      <c r="D172" s="165"/>
      <c r="E172" s="165"/>
      <c r="F172" s="166"/>
      <c r="G172" s="166"/>
      <c r="H172" s="166"/>
      <c r="I172" s="166"/>
      <c r="J172" s="167"/>
      <c r="K172" s="168"/>
      <c r="L172" s="168"/>
      <c r="M172" s="168"/>
      <c r="N172" s="168"/>
      <c r="O172" s="169"/>
      <c r="P172" s="169"/>
      <c r="Q172" s="113" t="str">
        <f t="shared" si="2"/>
        <v/>
      </c>
      <c r="R172" s="23"/>
    </row>
    <row r="173" spans="1:18" ht="15">
      <c r="A173" s="8">
        <v>162</v>
      </c>
      <c r="B173" s="163"/>
      <c r="C173" s="170"/>
      <c r="D173" s="165"/>
      <c r="E173" s="165"/>
      <c r="F173" s="166"/>
      <c r="G173" s="166"/>
      <c r="H173" s="166"/>
      <c r="I173" s="166"/>
      <c r="J173" s="167"/>
      <c r="K173" s="168"/>
      <c r="L173" s="168"/>
      <c r="M173" s="168"/>
      <c r="N173" s="168"/>
      <c r="O173" s="169"/>
      <c r="P173" s="169"/>
      <c r="Q173" s="113" t="str">
        <f t="shared" si="2"/>
        <v/>
      </c>
      <c r="R173" s="23"/>
    </row>
    <row r="174" spans="1:18" ht="15">
      <c r="A174" s="8">
        <v>163</v>
      </c>
      <c r="B174" s="163"/>
      <c r="C174" s="164"/>
      <c r="D174" s="165"/>
      <c r="E174" s="165"/>
      <c r="F174" s="166"/>
      <c r="G174" s="166"/>
      <c r="H174" s="166"/>
      <c r="I174" s="166"/>
      <c r="J174" s="167"/>
      <c r="K174" s="168"/>
      <c r="L174" s="168"/>
      <c r="M174" s="168"/>
      <c r="N174" s="168"/>
      <c r="O174" s="169"/>
      <c r="P174" s="169"/>
      <c r="Q174" s="113" t="str">
        <f t="shared" si="2"/>
        <v/>
      </c>
      <c r="R174" s="23"/>
    </row>
    <row r="175" spans="1:18" ht="15">
      <c r="A175" s="8">
        <v>164</v>
      </c>
      <c r="B175" s="163"/>
      <c r="C175" s="170"/>
      <c r="D175" s="165"/>
      <c r="E175" s="165"/>
      <c r="F175" s="166"/>
      <c r="G175" s="166"/>
      <c r="H175" s="166"/>
      <c r="I175" s="166"/>
      <c r="J175" s="167"/>
      <c r="K175" s="168"/>
      <c r="L175" s="168"/>
      <c r="M175" s="168"/>
      <c r="N175" s="168"/>
      <c r="O175" s="169"/>
      <c r="P175" s="169"/>
      <c r="Q175" s="113" t="str">
        <f t="shared" si="2"/>
        <v/>
      </c>
      <c r="R175" s="23"/>
    </row>
    <row r="176" spans="1:18" ht="15">
      <c r="A176" s="8">
        <v>165</v>
      </c>
      <c r="B176" s="163"/>
      <c r="C176" s="170"/>
      <c r="D176" s="165"/>
      <c r="E176" s="165"/>
      <c r="F176" s="166"/>
      <c r="G176" s="166"/>
      <c r="H176" s="166"/>
      <c r="I176" s="166"/>
      <c r="J176" s="167"/>
      <c r="K176" s="168"/>
      <c r="L176" s="168"/>
      <c r="M176" s="168"/>
      <c r="N176" s="168"/>
      <c r="O176" s="169"/>
      <c r="P176" s="169"/>
      <c r="Q176" s="113" t="str">
        <f t="shared" si="2"/>
        <v/>
      </c>
      <c r="R176" s="23"/>
    </row>
    <row r="177" spans="1:18" ht="15">
      <c r="A177" s="8">
        <v>166</v>
      </c>
      <c r="B177" s="163"/>
      <c r="C177" s="164"/>
      <c r="D177" s="165"/>
      <c r="E177" s="165"/>
      <c r="F177" s="166"/>
      <c r="G177" s="166"/>
      <c r="H177" s="166"/>
      <c r="I177" s="166"/>
      <c r="J177" s="167"/>
      <c r="K177" s="168"/>
      <c r="L177" s="168"/>
      <c r="M177" s="168"/>
      <c r="N177" s="168"/>
      <c r="O177" s="169"/>
      <c r="P177" s="169"/>
      <c r="Q177" s="113" t="str">
        <f t="shared" si="2"/>
        <v/>
      </c>
      <c r="R177" s="23"/>
    </row>
    <row r="178" spans="1:18" ht="15">
      <c r="A178" s="8">
        <v>167</v>
      </c>
      <c r="B178" s="163"/>
      <c r="C178" s="170"/>
      <c r="D178" s="165"/>
      <c r="E178" s="165"/>
      <c r="F178" s="166"/>
      <c r="G178" s="166"/>
      <c r="H178" s="166"/>
      <c r="I178" s="166"/>
      <c r="J178" s="167"/>
      <c r="K178" s="168"/>
      <c r="L178" s="168"/>
      <c r="M178" s="168"/>
      <c r="N178" s="168"/>
      <c r="O178" s="169"/>
      <c r="P178" s="169"/>
      <c r="Q178" s="113" t="str">
        <f t="shared" si="2"/>
        <v/>
      </c>
      <c r="R178" s="23"/>
    </row>
    <row r="179" spans="1:18" ht="15">
      <c r="A179" s="8">
        <v>168</v>
      </c>
      <c r="B179" s="163"/>
      <c r="C179" s="170"/>
      <c r="D179" s="165"/>
      <c r="E179" s="165"/>
      <c r="F179" s="166"/>
      <c r="G179" s="166"/>
      <c r="H179" s="166"/>
      <c r="I179" s="166"/>
      <c r="J179" s="167"/>
      <c r="K179" s="168"/>
      <c r="L179" s="168"/>
      <c r="M179" s="168"/>
      <c r="N179" s="168"/>
      <c r="O179" s="169"/>
      <c r="P179" s="169"/>
      <c r="Q179" s="113" t="str">
        <f t="shared" si="2"/>
        <v/>
      </c>
      <c r="R179" s="23"/>
    </row>
    <row r="180" spans="1:18" ht="15">
      <c r="A180" s="8">
        <v>169</v>
      </c>
      <c r="B180" s="163"/>
      <c r="C180" s="164"/>
      <c r="D180" s="165"/>
      <c r="E180" s="165"/>
      <c r="F180" s="166"/>
      <c r="G180" s="166"/>
      <c r="H180" s="166"/>
      <c r="I180" s="166"/>
      <c r="J180" s="167"/>
      <c r="K180" s="168"/>
      <c r="L180" s="168"/>
      <c r="M180" s="168"/>
      <c r="N180" s="168"/>
      <c r="O180" s="169"/>
      <c r="P180" s="169"/>
      <c r="Q180" s="113" t="str">
        <f t="shared" si="2"/>
        <v/>
      </c>
      <c r="R180" s="23"/>
    </row>
    <row r="181" spans="1:18" ht="15">
      <c r="A181" s="8">
        <v>170</v>
      </c>
      <c r="B181" s="163"/>
      <c r="C181" s="170"/>
      <c r="D181" s="165"/>
      <c r="E181" s="165"/>
      <c r="F181" s="166"/>
      <c r="G181" s="166"/>
      <c r="H181" s="166"/>
      <c r="I181" s="166"/>
      <c r="J181" s="167"/>
      <c r="K181" s="168"/>
      <c r="L181" s="168"/>
      <c r="M181" s="168"/>
      <c r="N181" s="168"/>
      <c r="O181" s="169"/>
      <c r="P181" s="169"/>
      <c r="Q181" s="113" t="str">
        <f t="shared" si="2"/>
        <v/>
      </c>
      <c r="R181" s="23"/>
    </row>
    <row r="182" spans="1:18" ht="15">
      <c r="A182" s="8">
        <v>171</v>
      </c>
      <c r="B182" s="163"/>
      <c r="C182" s="170"/>
      <c r="D182" s="165"/>
      <c r="E182" s="165"/>
      <c r="F182" s="166"/>
      <c r="G182" s="166"/>
      <c r="H182" s="166"/>
      <c r="I182" s="166"/>
      <c r="J182" s="167"/>
      <c r="K182" s="168"/>
      <c r="L182" s="168"/>
      <c r="M182" s="168"/>
      <c r="N182" s="168"/>
      <c r="O182" s="169"/>
      <c r="P182" s="169"/>
      <c r="Q182" s="113" t="str">
        <f t="shared" si="2"/>
        <v/>
      </c>
      <c r="R182" s="23"/>
    </row>
    <row r="183" spans="1:18" ht="15">
      <c r="A183" s="8">
        <v>172</v>
      </c>
      <c r="B183" s="163"/>
      <c r="C183" s="164"/>
      <c r="D183" s="165"/>
      <c r="E183" s="165"/>
      <c r="F183" s="166"/>
      <c r="G183" s="166"/>
      <c r="H183" s="166"/>
      <c r="I183" s="166"/>
      <c r="J183" s="167"/>
      <c r="K183" s="168"/>
      <c r="L183" s="168"/>
      <c r="M183" s="168"/>
      <c r="N183" s="168"/>
      <c r="O183" s="169"/>
      <c r="P183" s="169"/>
      <c r="Q183" s="113" t="str">
        <f t="shared" si="2"/>
        <v/>
      </c>
      <c r="R183" s="23"/>
    </row>
    <row r="184" spans="1:18" ht="15">
      <c r="A184" s="8">
        <v>173</v>
      </c>
      <c r="B184" s="163"/>
      <c r="C184" s="170"/>
      <c r="D184" s="165"/>
      <c r="E184" s="165"/>
      <c r="F184" s="166"/>
      <c r="G184" s="166"/>
      <c r="H184" s="166"/>
      <c r="I184" s="166"/>
      <c r="J184" s="167"/>
      <c r="K184" s="168"/>
      <c r="L184" s="168"/>
      <c r="M184" s="168"/>
      <c r="N184" s="168"/>
      <c r="O184" s="169"/>
      <c r="P184" s="169"/>
      <c r="Q184" s="113" t="str">
        <f t="shared" si="2"/>
        <v/>
      </c>
      <c r="R184" s="23"/>
    </row>
    <row r="185" spans="1:18" ht="15">
      <c r="A185" s="8">
        <v>174</v>
      </c>
      <c r="B185" s="163"/>
      <c r="C185" s="170"/>
      <c r="D185" s="165"/>
      <c r="E185" s="165"/>
      <c r="F185" s="166"/>
      <c r="G185" s="166"/>
      <c r="H185" s="166"/>
      <c r="I185" s="166"/>
      <c r="J185" s="167"/>
      <c r="K185" s="168"/>
      <c r="L185" s="168"/>
      <c r="M185" s="168"/>
      <c r="N185" s="168"/>
      <c r="O185" s="169"/>
      <c r="P185" s="169"/>
      <c r="Q185" s="113" t="str">
        <f t="shared" si="2"/>
        <v/>
      </c>
      <c r="R185" s="23"/>
    </row>
    <row r="186" spans="1:18" ht="15">
      <c r="A186" s="8">
        <v>175</v>
      </c>
      <c r="B186" s="163"/>
      <c r="C186" s="164"/>
      <c r="D186" s="165"/>
      <c r="E186" s="165"/>
      <c r="F186" s="166"/>
      <c r="G186" s="166"/>
      <c r="H186" s="166"/>
      <c r="I186" s="166"/>
      <c r="J186" s="167"/>
      <c r="K186" s="168"/>
      <c r="L186" s="168"/>
      <c r="M186" s="168"/>
      <c r="N186" s="168"/>
      <c r="O186" s="169"/>
      <c r="P186" s="169"/>
      <c r="Q186" s="113" t="str">
        <f t="shared" si="2"/>
        <v/>
      </c>
      <c r="R186" s="23"/>
    </row>
    <row r="187" spans="1:18" ht="15">
      <c r="A187" s="8">
        <v>176</v>
      </c>
      <c r="B187" s="163"/>
      <c r="C187" s="170"/>
      <c r="D187" s="165"/>
      <c r="E187" s="165"/>
      <c r="F187" s="166"/>
      <c r="G187" s="166"/>
      <c r="H187" s="166"/>
      <c r="I187" s="166"/>
      <c r="J187" s="167"/>
      <c r="K187" s="168"/>
      <c r="L187" s="168"/>
      <c r="M187" s="168"/>
      <c r="N187" s="168"/>
      <c r="O187" s="169"/>
      <c r="P187" s="169"/>
      <c r="Q187" s="113" t="str">
        <f t="shared" si="2"/>
        <v/>
      </c>
      <c r="R187" s="23"/>
    </row>
    <row r="188" spans="1:18" ht="15">
      <c r="A188" s="8">
        <v>177</v>
      </c>
      <c r="B188" s="163"/>
      <c r="C188" s="170"/>
      <c r="D188" s="165"/>
      <c r="E188" s="165"/>
      <c r="F188" s="166"/>
      <c r="G188" s="166"/>
      <c r="H188" s="166"/>
      <c r="I188" s="166"/>
      <c r="J188" s="167"/>
      <c r="K188" s="168"/>
      <c r="L188" s="168"/>
      <c r="M188" s="168"/>
      <c r="N188" s="168"/>
      <c r="O188" s="169"/>
      <c r="P188" s="169"/>
      <c r="Q188" s="113" t="str">
        <f t="shared" si="2"/>
        <v/>
      </c>
      <c r="R188" s="23"/>
    </row>
    <row r="189" spans="1:18" ht="15">
      <c r="A189" s="8">
        <v>178</v>
      </c>
      <c r="B189" s="163"/>
      <c r="C189" s="164"/>
      <c r="D189" s="165"/>
      <c r="E189" s="165"/>
      <c r="F189" s="166"/>
      <c r="G189" s="166"/>
      <c r="H189" s="166"/>
      <c r="I189" s="166"/>
      <c r="J189" s="167"/>
      <c r="K189" s="168"/>
      <c r="L189" s="168"/>
      <c r="M189" s="168"/>
      <c r="N189" s="168"/>
      <c r="O189" s="169"/>
      <c r="P189" s="169"/>
      <c r="Q189" s="113" t="str">
        <f t="shared" si="2"/>
        <v/>
      </c>
      <c r="R189" s="23"/>
    </row>
    <row r="190" spans="1:18" ht="15">
      <c r="A190" s="8">
        <v>179</v>
      </c>
      <c r="B190" s="163"/>
      <c r="C190" s="170"/>
      <c r="D190" s="165"/>
      <c r="E190" s="165"/>
      <c r="F190" s="166"/>
      <c r="G190" s="166"/>
      <c r="H190" s="166"/>
      <c r="I190" s="166"/>
      <c r="J190" s="167"/>
      <c r="K190" s="168"/>
      <c r="L190" s="168"/>
      <c r="M190" s="168"/>
      <c r="N190" s="168"/>
      <c r="O190" s="169"/>
      <c r="P190" s="169"/>
      <c r="Q190" s="113" t="str">
        <f t="shared" si="2"/>
        <v/>
      </c>
      <c r="R190" s="23"/>
    </row>
    <row r="191" spans="1:18" ht="15">
      <c r="A191" s="8">
        <v>180</v>
      </c>
      <c r="B191" s="163"/>
      <c r="C191" s="170"/>
      <c r="D191" s="165"/>
      <c r="E191" s="165"/>
      <c r="F191" s="166"/>
      <c r="G191" s="166"/>
      <c r="H191" s="166"/>
      <c r="I191" s="166"/>
      <c r="J191" s="167"/>
      <c r="K191" s="168"/>
      <c r="L191" s="168"/>
      <c r="M191" s="168"/>
      <c r="N191" s="168"/>
      <c r="O191" s="169"/>
      <c r="P191" s="169"/>
      <c r="Q191" s="113" t="str">
        <f t="shared" si="2"/>
        <v/>
      </c>
      <c r="R191" s="23"/>
    </row>
    <row r="192" spans="1:18" ht="15">
      <c r="A192" s="8">
        <v>181</v>
      </c>
      <c r="B192" s="163"/>
      <c r="C192" s="164"/>
      <c r="D192" s="165"/>
      <c r="E192" s="165"/>
      <c r="F192" s="166"/>
      <c r="G192" s="166"/>
      <c r="H192" s="166"/>
      <c r="I192" s="166"/>
      <c r="J192" s="167"/>
      <c r="K192" s="168"/>
      <c r="L192" s="168"/>
      <c r="M192" s="168"/>
      <c r="N192" s="168"/>
      <c r="O192" s="169"/>
      <c r="P192" s="169"/>
      <c r="Q192" s="113" t="str">
        <f t="shared" si="2"/>
        <v/>
      </c>
      <c r="R192" s="23"/>
    </row>
    <row r="193" spans="1:18" ht="15">
      <c r="A193" s="8">
        <v>182</v>
      </c>
      <c r="B193" s="163"/>
      <c r="C193" s="170"/>
      <c r="D193" s="165"/>
      <c r="E193" s="165"/>
      <c r="F193" s="166"/>
      <c r="G193" s="166"/>
      <c r="H193" s="166"/>
      <c r="I193" s="166"/>
      <c r="J193" s="167"/>
      <c r="K193" s="168"/>
      <c r="L193" s="168"/>
      <c r="M193" s="168"/>
      <c r="N193" s="168"/>
      <c r="O193" s="169"/>
      <c r="P193" s="169"/>
      <c r="Q193" s="113" t="str">
        <f t="shared" si="2"/>
        <v/>
      </c>
      <c r="R193" s="23"/>
    </row>
    <row r="194" spans="1:18" ht="15">
      <c r="A194" s="8">
        <v>183</v>
      </c>
      <c r="B194" s="163"/>
      <c r="C194" s="170"/>
      <c r="D194" s="165"/>
      <c r="E194" s="165"/>
      <c r="F194" s="166"/>
      <c r="G194" s="166"/>
      <c r="H194" s="166"/>
      <c r="I194" s="166"/>
      <c r="J194" s="167"/>
      <c r="K194" s="168"/>
      <c r="L194" s="168"/>
      <c r="M194" s="168"/>
      <c r="N194" s="168"/>
      <c r="O194" s="169"/>
      <c r="P194" s="169"/>
      <c r="Q194" s="113" t="str">
        <f t="shared" si="2"/>
        <v/>
      </c>
      <c r="R194" s="23"/>
    </row>
    <row r="195" spans="1:18" ht="15">
      <c r="A195" s="8">
        <v>184</v>
      </c>
      <c r="B195" s="163"/>
      <c r="C195" s="164"/>
      <c r="D195" s="165"/>
      <c r="E195" s="165"/>
      <c r="F195" s="166"/>
      <c r="G195" s="166"/>
      <c r="H195" s="166"/>
      <c r="I195" s="166"/>
      <c r="J195" s="167"/>
      <c r="K195" s="168"/>
      <c r="L195" s="168"/>
      <c r="M195" s="168"/>
      <c r="N195" s="168"/>
      <c r="O195" s="169"/>
      <c r="P195" s="169"/>
      <c r="Q195" s="113" t="str">
        <f t="shared" si="2"/>
        <v/>
      </c>
      <c r="R195" s="23"/>
    </row>
    <row r="196" spans="1:18" ht="15">
      <c r="A196" s="8">
        <v>185</v>
      </c>
      <c r="B196" s="163"/>
      <c r="C196" s="170"/>
      <c r="D196" s="165"/>
      <c r="E196" s="165"/>
      <c r="F196" s="166"/>
      <c r="G196" s="166"/>
      <c r="H196" s="166"/>
      <c r="I196" s="166"/>
      <c r="J196" s="167"/>
      <c r="K196" s="168"/>
      <c r="L196" s="168"/>
      <c r="M196" s="168"/>
      <c r="N196" s="168"/>
      <c r="O196" s="169"/>
      <c r="P196" s="169"/>
      <c r="Q196" s="113" t="str">
        <f t="shared" si="2"/>
        <v/>
      </c>
      <c r="R196" s="23"/>
    </row>
    <row r="197" spans="1:18" ht="15">
      <c r="A197" s="8">
        <v>186</v>
      </c>
      <c r="B197" s="163"/>
      <c r="C197" s="170"/>
      <c r="D197" s="165"/>
      <c r="E197" s="165"/>
      <c r="F197" s="166"/>
      <c r="G197" s="166"/>
      <c r="H197" s="166"/>
      <c r="I197" s="166"/>
      <c r="J197" s="167"/>
      <c r="K197" s="168"/>
      <c r="L197" s="168"/>
      <c r="M197" s="168"/>
      <c r="N197" s="168"/>
      <c r="O197" s="169"/>
      <c r="P197" s="169"/>
      <c r="Q197" s="113" t="str">
        <f t="shared" si="2"/>
        <v/>
      </c>
      <c r="R197" s="23"/>
    </row>
    <row r="198" spans="1:18" ht="15">
      <c r="A198" s="8">
        <v>187</v>
      </c>
      <c r="B198" s="163"/>
      <c r="C198" s="164"/>
      <c r="D198" s="165"/>
      <c r="E198" s="165"/>
      <c r="F198" s="166"/>
      <c r="G198" s="166"/>
      <c r="H198" s="166"/>
      <c r="I198" s="166"/>
      <c r="J198" s="167"/>
      <c r="K198" s="168"/>
      <c r="L198" s="168"/>
      <c r="M198" s="168"/>
      <c r="N198" s="168"/>
      <c r="O198" s="169"/>
      <c r="P198" s="169"/>
      <c r="Q198" s="113" t="str">
        <f t="shared" si="2"/>
        <v/>
      </c>
      <c r="R198" s="23"/>
    </row>
    <row r="199" spans="1:18" ht="15">
      <c r="A199" s="8">
        <v>188</v>
      </c>
      <c r="B199" s="163"/>
      <c r="C199" s="170"/>
      <c r="D199" s="165"/>
      <c r="E199" s="165"/>
      <c r="F199" s="166"/>
      <c r="G199" s="166"/>
      <c r="H199" s="166"/>
      <c r="I199" s="166"/>
      <c r="J199" s="167"/>
      <c r="K199" s="168"/>
      <c r="L199" s="168"/>
      <c r="M199" s="168"/>
      <c r="N199" s="168"/>
      <c r="O199" s="169"/>
      <c r="P199" s="169"/>
      <c r="Q199" s="113" t="str">
        <f t="shared" si="2"/>
        <v/>
      </c>
      <c r="R199" s="23"/>
    </row>
    <row r="200" spans="1:18" ht="15">
      <c r="A200" s="8">
        <v>189</v>
      </c>
      <c r="B200" s="163"/>
      <c r="C200" s="170"/>
      <c r="D200" s="165"/>
      <c r="E200" s="165"/>
      <c r="F200" s="166"/>
      <c r="G200" s="166"/>
      <c r="H200" s="166"/>
      <c r="I200" s="166"/>
      <c r="J200" s="167"/>
      <c r="K200" s="168"/>
      <c r="L200" s="168"/>
      <c r="M200" s="168"/>
      <c r="N200" s="168"/>
      <c r="O200" s="169"/>
      <c r="P200" s="169"/>
      <c r="Q200" s="113" t="str">
        <f t="shared" si="2"/>
        <v/>
      </c>
      <c r="R200" s="23"/>
    </row>
    <row r="201" spans="1:18" ht="15">
      <c r="A201" s="8">
        <v>190</v>
      </c>
      <c r="B201" s="163"/>
      <c r="C201" s="164"/>
      <c r="D201" s="165"/>
      <c r="E201" s="165"/>
      <c r="F201" s="166"/>
      <c r="G201" s="166"/>
      <c r="H201" s="166"/>
      <c r="I201" s="166"/>
      <c r="J201" s="167"/>
      <c r="K201" s="168"/>
      <c r="L201" s="168"/>
      <c r="M201" s="168"/>
      <c r="N201" s="168"/>
      <c r="O201" s="169"/>
      <c r="P201" s="169"/>
      <c r="Q201" s="113" t="str">
        <f t="shared" si="2"/>
        <v/>
      </c>
      <c r="R201" s="23"/>
    </row>
    <row r="202" spans="1:18" ht="15">
      <c r="A202" s="8">
        <v>191</v>
      </c>
      <c r="B202" s="163"/>
      <c r="C202" s="170"/>
      <c r="D202" s="165"/>
      <c r="E202" s="165"/>
      <c r="F202" s="166"/>
      <c r="G202" s="166"/>
      <c r="H202" s="166"/>
      <c r="I202" s="166"/>
      <c r="J202" s="167"/>
      <c r="K202" s="168"/>
      <c r="L202" s="168"/>
      <c r="M202" s="168"/>
      <c r="N202" s="168"/>
      <c r="O202" s="169"/>
      <c r="P202" s="169"/>
      <c r="Q202" s="113" t="str">
        <f t="shared" si="2"/>
        <v/>
      </c>
      <c r="R202" s="23"/>
    </row>
    <row r="203" spans="1:18" ht="15">
      <c r="A203" s="8">
        <v>192</v>
      </c>
      <c r="B203" s="163"/>
      <c r="C203" s="170"/>
      <c r="D203" s="165"/>
      <c r="E203" s="165"/>
      <c r="F203" s="166"/>
      <c r="G203" s="166"/>
      <c r="H203" s="166"/>
      <c r="I203" s="166"/>
      <c r="J203" s="167"/>
      <c r="K203" s="168"/>
      <c r="L203" s="168"/>
      <c r="M203" s="168"/>
      <c r="N203" s="168"/>
      <c r="O203" s="169"/>
      <c r="P203" s="169"/>
      <c r="Q203" s="113" t="str">
        <f t="shared" si="2"/>
        <v/>
      </c>
      <c r="R203" s="23"/>
    </row>
    <row r="204" spans="1:18" ht="15">
      <c r="A204" s="8">
        <v>193</v>
      </c>
      <c r="B204" s="163"/>
      <c r="C204" s="164"/>
      <c r="D204" s="165"/>
      <c r="E204" s="165"/>
      <c r="F204" s="166"/>
      <c r="G204" s="166"/>
      <c r="H204" s="166"/>
      <c r="I204" s="166"/>
      <c r="J204" s="167"/>
      <c r="K204" s="168"/>
      <c r="L204" s="168"/>
      <c r="M204" s="168"/>
      <c r="N204" s="168"/>
      <c r="O204" s="169"/>
      <c r="P204" s="169"/>
      <c r="Q204" s="113" t="str">
        <f t="shared" si="2"/>
        <v/>
      </c>
      <c r="R204" s="23"/>
    </row>
    <row r="205" spans="1:18" ht="15">
      <c r="A205" s="8">
        <v>194</v>
      </c>
      <c r="B205" s="163"/>
      <c r="C205" s="170"/>
      <c r="D205" s="165"/>
      <c r="E205" s="165"/>
      <c r="F205" s="166"/>
      <c r="G205" s="166"/>
      <c r="H205" s="166"/>
      <c r="I205" s="166"/>
      <c r="J205" s="167"/>
      <c r="K205" s="168"/>
      <c r="L205" s="168"/>
      <c r="M205" s="168"/>
      <c r="N205" s="168"/>
      <c r="O205" s="169"/>
      <c r="P205" s="169"/>
      <c r="Q205" s="113" t="str">
        <f t="shared" ref="Q205:Q268" si="3" xml:space="preserve">
IF(OR($D$4="",$C$5="",$G$2="",$C$9=""),"Preenchimento incompleto: falta informar Exercício da lista, ou Nome da lista, ou Precificador(a)(s);ou Origem de ID PRI",
IF(AND(B205="",C205="",D205="",E205="",F205="",G205="",H205="",I205="",J205="",K205="",L205="",M205="",N205="",O205="",P205),"",
IF(OR(B205="",C205="",D205="",E205="",F205="",G205="",H205="",I205="",J205="",K205="",L205="",M205="",N205="",O205="",P205),"Preenchimento incompleto",
IF(AND(COUNTIF($B$12:$B$216,B205)&gt;1,B205&lt;&gt;"***"),"Erro: o ID PRI não se encontra unívoco",
"Preenchimento correto"))))</f>
        <v/>
      </c>
      <c r="R205" s="23"/>
    </row>
    <row r="206" spans="1:18" ht="15">
      <c r="A206" s="8">
        <v>195</v>
      </c>
      <c r="B206" s="163"/>
      <c r="C206" s="170"/>
      <c r="D206" s="165"/>
      <c r="E206" s="165"/>
      <c r="F206" s="166"/>
      <c r="G206" s="166"/>
      <c r="H206" s="166"/>
      <c r="I206" s="166"/>
      <c r="J206" s="167"/>
      <c r="K206" s="168"/>
      <c r="L206" s="168"/>
      <c r="M206" s="168"/>
      <c r="N206" s="168"/>
      <c r="O206" s="169"/>
      <c r="P206" s="169"/>
      <c r="Q206" s="113" t="str">
        <f t="shared" si="3"/>
        <v/>
      </c>
      <c r="R206" s="23"/>
    </row>
    <row r="207" spans="1:18" ht="15">
      <c r="A207" s="8">
        <v>196</v>
      </c>
      <c r="B207" s="163"/>
      <c r="C207" s="164"/>
      <c r="D207" s="165"/>
      <c r="E207" s="165"/>
      <c r="F207" s="166"/>
      <c r="G207" s="166"/>
      <c r="H207" s="166"/>
      <c r="I207" s="166"/>
      <c r="J207" s="167"/>
      <c r="K207" s="168"/>
      <c r="L207" s="168"/>
      <c r="M207" s="168"/>
      <c r="N207" s="168"/>
      <c r="O207" s="169"/>
      <c r="P207" s="169"/>
      <c r="Q207" s="113" t="str">
        <f t="shared" si="3"/>
        <v/>
      </c>
      <c r="R207" s="23"/>
    </row>
    <row r="208" spans="1:18" ht="15">
      <c r="A208" s="8">
        <v>197</v>
      </c>
      <c r="B208" s="163"/>
      <c r="C208" s="170"/>
      <c r="D208" s="165"/>
      <c r="E208" s="165"/>
      <c r="F208" s="166"/>
      <c r="G208" s="166"/>
      <c r="H208" s="166"/>
      <c r="I208" s="166"/>
      <c r="J208" s="167"/>
      <c r="K208" s="168"/>
      <c r="L208" s="168"/>
      <c r="M208" s="168"/>
      <c r="N208" s="168"/>
      <c r="O208" s="169"/>
      <c r="P208" s="169"/>
      <c r="Q208" s="113" t="str">
        <f t="shared" si="3"/>
        <v/>
      </c>
      <c r="R208" s="23"/>
    </row>
    <row r="209" spans="1:18" ht="15">
      <c r="A209" s="8">
        <v>198</v>
      </c>
      <c r="B209" s="163"/>
      <c r="C209" s="170"/>
      <c r="D209" s="165"/>
      <c r="E209" s="165"/>
      <c r="F209" s="166"/>
      <c r="G209" s="166"/>
      <c r="H209" s="166"/>
      <c r="I209" s="166"/>
      <c r="J209" s="167"/>
      <c r="K209" s="168"/>
      <c r="L209" s="168"/>
      <c r="M209" s="168"/>
      <c r="N209" s="168"/>
      <c r="O209" s="169"/>
      <c r="P209" s="169"/>
      <c r="Q209" s="113" t="str">
        <f t="shared" si="3"/>
        <v/>
      </c>
      <c r="R209" s="23"/>
    </row>
    <row r="210" spans="1:18" ht="15">
      <c r="A210" s="8">
        <v>199</v>
      </c>
      <c r="B210" s="163"/>
      <c r="C210" s="164"/>
      <c r="D210" s="165"/>
      <c r="E210" s="165"/>
      <c r="F210" s="166"/>
      <c r="G210" s="166"/>
      <c r="H210" s="166"/>
      <c r="I210" s="166"/>
      <c r="J210" s="167"/>
      <c r="K210" s="168"/>
      <c r="L210" s="168"/>
      <c r="M210" s="168"/>
      <c r="N210" s="168"/>
      <c r="O210" s="169"/>
      <c r="P210" s="169"/>
      <c r="Q210" s="113" t="str">
        <f t="shared" si="3"/>
        <v/>
      </c>
      <c r="R210" s="23"/>
    </row>
    <row r="211" spans="1:18" ht="15">
      <c r="A211" s="8">
        <v>200</v>
      </c>
      <c r="B211" s="163"/>
      <c r="C211" s="170"/>
      <c r="D211" s="165"/>
      <c r="E211" s="165"/>
      <c r="F211" s="166"/>
      <c r="G211" s="166"/>
      <c r="H211" s="166"/>
      <c r="I211" s="166"/>
      <c r="J211" s="167"/>
      <c r="K211" s="168"/>
      <c r="L211" s="168"/>
      <c r="M211" s="168"/>
      <c r="N211" s="168"/>
      <c r="O211" s="169"/>
      <c r="P211" s="169"/>
      <c r="Q211" s="113" t="str">
        <f t="shared" si="3"/>
        <v/>
      </c>
      <c r="R211" s="23"/>
    </row>
    <row r="212" spans="1:18" ht="15">
      <c r="A212" s="8">
        <v>201</v>
      </c>
      <c r="B212" s="163"/>
      <c r="C212" s="170"/>
      <c r="D212" s="165"/>
      <c r="E212" s="165"/>
      <c r="F212" s="166"/>
      <c r="G212" s="166"/>
      <c r="H212" s="166"/>
      <c r="I212" s="166"/>
      <c r="J212" s="167"/>
      <c r="K212" s="168"/>
      <c r="L212" s="168"/>
      <c r="M212" s="168"/>
      <c r="N212" s="168"/>
      <c r="O212" s="169"/>
      <c r="P212" s="169"/>
      <c r="Q212" s="113" t="str">
        <f t="shared" si="3"/>
        <v/>
      </c>
      <c r="R212" s="23"/>
    </row>
    <row r="213" spans="1:18" ht="15">
      <c r="A213" s="8">
        <v>202</v>
      </c>
      <c r="B213" s="163"/>
      <c r="C213" s="164"/>
      <c r="D213" s="165"/>
      <c r="E213" s="165"/>
      <c r="F213" s="166"/>
      <c r="G213" s="166"/>
      <c r="H213" s="166"/>
      <c r="I213" s="166"/>
      <c r="J213" s="167"/>
      <c r="K213" s="168"/>
      <c r="L213" s="168"/>
      <c r="M213" s="168"/>
      <c r="N213" s="168"/>
      <c r="O213" s="169"/>
      <c r="P213" s="169"/>
      <c r="Q213" s="113" t="str">
        <f t="shared" si="3"/>
        <v/>
      </c>
      <c r="R213" s="23"/>
    </row>
    <row r="214" spans="1:18" ht="15">
      <c r="A214" s="8">
        <v>203</v>
      </c>
      <c r="B214" s="163"/>
      <c r="C214" s="170"/>
      <c r="D214" s="165"/>
      <c r="E214" s="165"/>
      <c r="F214" s="166"/>
      <c r="G214" s="166"/>
      <c r="H214" s="166"/>
      <c r="I214" s="166"/>
      <c r="J214" s="167"/>
      <c r="K214" s="168"/>
      <c r="L214" s="168"/>
      <c r="M214" s="168"/>
      <c r="N214" s="168"/>
      <c r="O214" s="169"/>
      <c r="P214" s="169"/>
      <c r="Q214" s="113" t="str">
        <f t="shared" si="3"/>
        <v/>
      </c>
      <c r="R214" s="23"/>
    </row>
    <row r="215" spans="1:18" ht="15">
      <c r="A215" s="8">
        <v>204</v>
      </c>
      <c r="B215" s="163"/>
      <c r="C215" s="170"/>
      <c r="D215" s="165"/>
      <c r="E215" s="165"/>
      <c r="F215" s="166"/>
      <c r="G215" s="166"/>
      <c r="H215" s="166"/>
      <c r="I215" s="166"/>
      <c r="J215" s="167"/>
      <c r="K215" s="168"/>
      <c r="L215" s="168"/>
      <c r="M215" s="168"/>
      <c r="N215" s="168"/>
      <c r="O215" s="169"/>
      <c r="P215" s="169"/>
      <c r="Q215" s="113" t="str">
        <f t="shared" si="3"/>
        <v/>
      </c>
      <c r="R215" s="23"/>
    </row>
    <row r="216" spans="1:18" ht="15">
      <c r="A216" s="8">
        <v>205</v>
      </c>
      <c r="B216" s="163"/>
      <c r="C216" s="164"/>
      <c r="D216" s="165"/>
      <c r="E216" s="165"/>
      <c r="F216" s="166"/>
      <c r="G216" s="166"/>
      <c r="H216" s="166"/>
      <c r="I216" s="166"/>
      <c r="J216" s="167"/>
      <c r="K216" s="168"/>
      <c r="L216" s="168"/>
      <c r="M216" s="168"/>
      <c r="N216" s="168"/>
      <c r="O216" s="169"/>
      <c r="P216" s="169"/>
      <c r="Q216" s="113" t="str">
        <f t="shared" si="3"/>
        <v/>
      </c>
      <c r="R216" s="23"/>
    </row>
    <row r="217" spans="1:18" ht="15">
      <c r="A217" s="8">
        <v>206</v>
      </c>
      <c r="B217" s="163"/>
      <c r="C217" s="170"/>
      <c r="D217" s="165"/>
      <c r="E217" s="165"/>
      <c r="F217" s="166"/>
      <c r="G217" s="166"/>
      <c r="H217" s="166"/>
      <c r="I217" s="166"/>
      <c r="J217" s="167"/>
      <c r="K217" s="168"/>
      <c r="L217" s="168"/>
      <c r="M217" s="168"/>
      <c r="N217" s="168"/>
      <c r="O217" s="169"/>
      <c r="P217" s="169"/>
      <c r="Q217" s="113" t="str">
        <f t="shared" si="3"/>
        <v/>
      </c>
      <c r="R217" s="23"/>
    </row>
    <row r="218" spans="1:18" ht="15">
      <c r="A218" s="8">
        <v>207</v>
      </c>
      <c r="B218" s="163"/>
      <c r="C218" s="170"/>
      <c r="D218" s="165"/>
      <c r="E218" s="165"/>
      <c r="F218" s="166"/>
      <c r="G218" s="166"/>
      <c r="H218" s="166"/>
      <c r="I218" s="166"/>
      <c r="J218" s="167"/>
      <c r="K218" s="168"/>
      <c r="L218" s="168"/>
      <c r="M218" s="168"/>
      <c r="N218" s="168"/>
      <c r="O218" s="169"/>
      <c r="P218" s="169"/>
      <c r="Q218" s="113" t="str">
        <f t="shared" si="3"/>
        <v/>
      </c>
      <c r="R218" s="23"/>
    </row>
    <row r="219" spans="1:18" ht="15">
      <c r="A219" s="8">
        <v>208</v>
      </c>
      <c r="B219" s="163"/>
      <c r="C219" s="164"/>
      <c r="D219" s="165"/>
      <c r="E219" s="165"/>
      <c r="F219" s="166"/>
      <c r="G219" s="166"/>
      <c r="H219" s="166"/>
      <c r="I219" s="166"/>
      <c r="J219" s="167"/>
      <c r="K219" s="168"/>
      <c r="L219" s="168"/>
      <c r="M219" s="168"/>
      <c r="N219" s="168"/>
      <c r="O219" s="169"/>
      <c r="P219" s="169"/>
      <c r="Q219" s="113" t="str">
        <f t="shared" si="3"/>
        <v/>
      </c>
      <c r="R219" s="23"/>
    </row>
    <row r="220" spans="1:18" ht="15">
      <c r="A220" s="8">
        <v>209</v>
      </c>
      <c r="B220" s="163"/>
      <c r="C220" s="170"/>
      <c r="D220" s="165"/>
      <c r="E220" s="165"/>
      <c r="F220" s="166"/>
      <c r="G220" s="166"/>
      <c r="H220" s="166"/>
      <c r="I220" s="166"/>
      <c r="J220" s="167"/>
      <c r="K220" s="168"/>
      <c r="L220" s="168"/>
      <c r="M220" s="168"/>
      <c r="N220" s="168"/>
      <c r="O220" s="169"/>
      <c r="P220" s="169"/>
      <c r="Q220" s="113" t="str">
        <f t="shared" si="3"/>
        <v/>
      </c>
      <c r="R220" s="23"/>
    </row>
    <row r="221" spans="1:18" ht="15">
      <c r="A221" s="8">
        <v>210</v>
      </c>
      <c r="B221" s="163"/>
      <c r="C221" s="170"/>
      <c r="D221" s="165"/>
      <c r="E221" s="165"/>
      <c r="F221" s="166"/>
      <c r="G221" s="166"/>
      <c r="H221" s="166"/>
      <c r="I221" s="166"/>
      <c r="J221" s="167"/>
      <c r="K221" s="168"/>
      <c r="L221" s="168"/>
      <c r="M221" s="168"/>
      <c r="N221" s="168"/>
      <c r="O221" s="169"/>
      <c r="P221" s="169"/>
      <c r="Q221" s="113" t="str">
        <f t="shared" si="3"/>
        <v/>
      </c>
      <c r="R221" s="23"/>
    </row>
    <row r="222" spans="1:18" ht="15">
      <c r="A222" s="8">
        <v>211</v>
      </c>
      <c r="B222" s="163"/>
      <c r="C222" s="164"/>
      <c r="D222" s="165"/>
      <c r="E222" s="165"/>
      <c r="F222" s="166"/>
      <c r="G222" s="166"/>
      <c r="H222" s="166"/>
      <c r="I222" s="166"/>
      <c r="J222" s="167"/>
      <c r="K222" s="168"/>
      <c r="L222" s="168"/>
      <c r="M222" s="168"/>
      <c r="N222" s="168"/>
      <c r="O222" s="169"/>
      <c r="P222" s="169"/>
      <c r="Q222" s="113" t="str">
        <f t="shared" si="3"/>
        <v/>
      </c>
      <c r="R222" s="23"/>
    </row>
    <row r="223" spans="1:18" ht="15">
      <c r="A223" s="8">
        <v>212</v>
      </c>
      <c r="B223" s="163"/>
      <c r="C223" s="170"/>
      <c r="D223" s="165"/>
      <c r="E223" s="165"/>
      <c r="F223" s="166"/>
      <c r="G223" s="166"/>
      <c r="H223" s="166"/>
      <c r="I223" s="166"/>
      <c r="J223" s="167"/>
      <c r="K223" s="168"/>
      <c r="L223" s="168"/>
      <c r="M223" s="168"/>
      <c r="N223" s="168"/>
      <c r="O223" s="169"/>
      <c r="P223" s="169"/>
      <c r="Q223" s="113" t="str">
        <f t="shared" si="3"/>
        <v/>
      </c>
      <c r="R223" s="23"/>
    </row>
    <row r="224" spans="1:18" ht="15">
      <c r="A224" s="8">
        <v>213</v>
      </c>
      <c r="B224" s="163"/>
      <c r="C224" s="170"/>
      <c r="D224" s="165"/>
      <c r="E224" s="165"/>
      <c r="F224" s="166"/>
      <c r="G224" s="166"/>
      <c r="H224" s="166"/>
      <c r="I224" s="166"/>
      <c r="J224" s="167"/>
      <c r="K224" s="168"/>
      <c r="L224" s="168"/>
      <c r="M224" s="168"/>
      <c r="N224" s="168"/>
      <c r="O224" s="169"/>
      <c r="P224" s="169"/>
      <c r="Q224" s="113" t="str">
        <f t="shared" si="3"/>
        <v/>
      </c>
      <c r="R224" s="23"/>
    </row>
    <row r="225" spans="1:18" ht="15">
      <c r="A225" s="8">
        <v>214</v>
      </c>
      <c r="B225" s="163"/>
      <c r="C225" s="164"/>
      <c r="D225" s="165"/>
      <c r="E225" s="165"/>
      <c r="F225" s="166"/>
      <c r="G225" s="166"/>
      <c r="H225" s="166"/>
      <c r="I225" s="166"/>
      <c r="J225" s="167"/>
      <c r="K225" s="168"/>
      <c r="L225" s="168"/>
      <c r="M225" s="168"/>
      <c r="N225" s="168"/>
      <c r="O225" s="169"/>
      <c r="P225" s="169"/>
      <c r="Q225" s="113" t="str">
        <f t="shared" si="3"/>
        <v/>
      </c>
      <c r="R225" s="23"/>
    </row>
    <row r="226" spans="1:18" ht="15">
      <c r="A226" s="8">
        <v>215</v>
      </c>
      <c r="B226" s="163"/>
      <c r="C226" s="170"/>
      <c r="D226" s="165"/>
      <c r="E226" s="165"/>
      <c r="F226" s="166"/>
      <c r="G226" s="166"/>
      <c r="H226" s="166"/>
      <c r="I226" s="166"/>
      <c r="J226" s="167"/>
      <c r="K226" s="168"/>
      <c r="L226" s="168"/>
      <c r="M226" s="168"/>
      <c r="N226" s="168"/>
      <c r="O226" s="169"/>
      <c r="P226" s="169"/>
      <c r="Q226" s="113" t="str">
        <f t="shared" si="3"/>
        <v/>
      </c>
      <c r="R226" s="23"/>
    </row>
    <row r="227" spans="1:18" ht="15">
      <c r="A227" s="8">
        <v>216</v>
      </c>
      <c r="B227" s="163"/>
      <c r="C227" s="170"/>
      <c r="D227" s="165"/>
      <c r="E227" s="165"/>
      <c r="F227" s="166"/>
      <c r="G227" s="166"/>
      <c r="H227" s="166"/>
      <c r="I227" s="166"/>
      <c r="J227" s="167"/>
      <c r="K227" s="168"/>
      <c r="L227" s="168"/>
      <c r="M227" s="168"/>
      <c r="N227" s="168"/>
      <c r="O227" s="169"/>
      <c r="P227" s="169"/>
      <c r="Q227" s="113" t="str">
        <f t="shared" si="3"/>
        <v/>
      </c>
      <c r="R227" s="23"/>
    </row>
    <row r="228" spans="1:18" ht="15">
      <c r="A228" s="8">
        <v>217</v>
      </c>
      <c r="B228" s="163"/>
      <c r="C228" s="164"/>
      <c r="D228" s="165"/>
      <c r="E228" s="165"/>
      <c r="F228" s="166"/>
      <c r="G228" s="166"/>
      <c r="H228" s="166"/>
      <c r="I228" s="166"/>
      <c r="J228" s="167"/>
      <c r="K228" s="168"/>
      <c r="L228" s="168"/>
      <c r="M228" s="168"/>
      <c r="N228" s="168"/>
      <c r="O228" s="169"/>
      <c r="P228" s="169"/>
      <c r="Q228" s="113" t="str">
        <f t="shared" si="3"/>
        <v/>
      </c>
      <c r="R228" s="23"/>
    </row>
    <row r="229" spans="1:18" ht="15">
      <c r="A229" s="8">
        <v>218</v>
      </c>
      <c r="B229" s="163"/>
      <c r="C229" s="170"/>
      <c r="D229" s="165"/>
      <c r="E229" s="165"/>
      <c r="F229" s="166"/>
      <c r="G229" s="166"/>
      <c r="H229" s="166"/>
      <c r="I229" s="166"/>
      <c r="J229" s="167"/>
      <c r="K229" s="168"/>
      <c r="L229" s="168"/>
      <c r="M229" s="168"/>
      <c r="N229" s="168"/>
      <c r="O229" s="169"/>
      <c r="P229" s="169"/>
      <c r="Q229" s="113" t="str">
        <f t="shared" si="3"/>
        <v/>
      </c>
      <c r="R229" s="23"/>
    </row>
    <row r="230" spans="1:18" ht="15">
      <c r="A230" s="8">
        <v>219</v>
      </c>
      <c r="B230" s="163"/>
      <c r="C230" s="170"/>
      <c r="D230" s="165"/>
      <c r="E230" s="165"/>
      <c r="F230" s="166"/>
      <c r="G230" s="166"/>
      <c r="H230" s="166"/>
      <c r="I230" s="166"/>
      <c r="J230" s="167"/>
      <c r="K230" s="168"/>
      <c r="L230" s="168"/>
      <c r="M230" s="168"/>
      <c r="N230" s="168"/>
      <c r="O230" s="169"/>
      <c r="P230" s="169"/>
      <c r="Q230" s="113" t="str">
        <f t="shared" si="3"/>
        <v/>
      </c>
      <c r="R230" s="23"/>
    </row>
    <row r="231" spans="1:18" ht="15">
      <c r="A231" s="8">
        <v>220</v>
      </c>
      <c r="B231" s="163"/>
      <c r="C231" s="164"/>
      <c r="D231" s="165"/>
      <c r="E231" s="165"/>
      <c r="F231" s="166"/>
      <c r="G231" s="166"/>
      <c r="H231" s="166"/>
      <c r="I231" s="166"/>
      <c r="J231" s="167"/>
      <c r="K231" s="168"/>
      <c r="L231" s="168"/>
      <c r="M231" s="168"/>
      <c r="N231" s="168"/>
      <c r="O231" s="169"/>
      <c r="P231" s="169"/>
      <c r="Q231" s="113" t="str">
        <f t="shared" si="3"/>
        <v/>
      </c>
      <c r="R231" s="23"/>
    </row>
    <row r="232" spans="1:18" ht="15">
      <c r="A232" s="8">
        <v>221</v>
      </c>
      <c r="B232" s="163"/>
      <c r="C232" s="170"/>
      <c r="D232" s="165"/>
      <c r="E232" s="165"/>
      <c r="F232" s="166"/>
      <c r="G232" s="166"/>
      <c r="H232" s="166"/>
      <c r="I232" s="166"/>
      <c r="J232" s="167"/>
      <c r="K232" s="168"/>
      <c r="L232" s="168"/>
      <c r="M232" s="168"/>
      <c r="N232" s="168"/>
      <c r="O232" s="169"/>
      <c r="P232" s="169"/>
      <c r="Q232" s="113" t="str">
        <f t="shared" si="3"/>
        <v/>
      </c>
      <c r="R232" s="23"/>
    </row>
    <row r="233" spans="1:18" ht="15">
      <c r="A233" s="8">
        <v>222</v>
      </c>
      <c r="B233" s="163"/>
      <c r="C233" s="170"/>
      <c r="D233" s="165"/>
      <c r="E233" s="165"/>
      <c r="F233" s="166"/>
      <c r="G233" s="166"/>
      <c r="H233" s="166"/>
      <c r="I233" s="166"/>
      <c r="J233" s="167"/>
      <c r="K233" s="168"/>
      <c r="L233" s="168"/>
      <c r="M233" s="168"/>
      <c r="N233" s="168"/>
      <c r="O233" s="169"/>
      <c r="P233" s="169"/>
      <c r="Q233" s="113" t="str">
        <f t="shared" si="3"/>
        <v/>
      </c>
      <c r="R233" s="23"/>
    </row>
    <row r="234" spans="1:18" ht="15">
      <c r="A234" s="8">
        <v>223</v>
      </c>
      <c r="B234" s="163"/>
      <c r="C234" s="164"/>
      <c r="D234" s="165"/>
      <c r="E234" s="165"/>
      <c r="F234" s="166"/>
      <c r="G234" s="166"/>
      <c r="H234" s="166"/>
      <c r="I234" s="166"/>
      <c r="J234" s="167"/>
      <c r="K234" s="168"/>
      <c r="L234" s="168"/>
      <c r="M234" s="168"/>
      <c r="N234" s="168"/>
      <c r="O234" s="169"/>
      <c r="P234" s="169"/>
      <c r="Q234" s="113" t="str">
        <f t="shared" si="3"/>
        <v/>
      </c>
      <c r="R234" s="23"/>
    </row>
    <row r="235" spans="1:18" ht="15">
      <c r="A235" s="8">
        <v>224</v>
      </c>
      <c r="B235" s="163"/>
      <c r="C235" s="170"/>
      <c r="D235" s="165"/>
      <c r="E235" s="165"/>
      <c r="F235" s="166"/>
      <c r="G235" s="166"/>
      <c r="H235" s="166"/>
      <c r="I235" s="166"/>
      <c r="J235" s="167"/>
      <c r="K235" s="168"/>
      <c r="L235" s="168"/>
      <c r="M235" s="168"/>
      <c r="N235" s="168"/>
      <c r="O235" s="169"/>
      <c r="P235" s="169"/>
      <c r="Q235" s="113" t="str">
        <f t="shared" si="3"/>
        <v/>
      </c>
      <c r="R235" s="23"/>
    </row>
    <row r="236" spans="1:18" ht="15">
      <c r="A236" s="8">
        <v>225</v>
      </c>
      <c r="B236" s="163"/>
      <c r="C236" s="170"/>
      <c r="D236" s="165"/>
      <c r="E236" s="165"/>
      <c r="F236" s="166"/>
      <c r="G236" s="166"/>
      <c r="H236" s="166"/>
      <c r="I236" s="166"/>
      <c r="J236" s="167"/>
      <c r="K236" s="168"/>
      <c r="L236" s="168"/>
      <c r="M236" s="168"/>
      <c r="N236" s="168"/>
      <c r="O236" s="169"/>
      <c r="P236" s="169"/>
      <c r="Q236" s="113" t="str">
        <f t="shared" si="3"/>
        <v/>
      </c>
      <c r="R236" s="23"/>
    </row>
    <row r="237" spans="1:18" ht="15">
      <c r="A237" s="8">
        <v>226</v>
      </c>
      <c r="B237" s="163"/>
      <c r="C237" s="164"/>
      <c r="D237" s="165"/>
      <c r="E237" s="165"/>
      <c r="F237" s="166"/>
      <c r="G237" s="166"/>
      <c r="H237" s="166"/>
      <c r="I237" s="166"/>
      <c r="J237" s="167"/>
      <c r="K237" s="168"/>
      <c r="L237" s="168"/>
      <c r="M237" s="168"/>
      <c r="N237" s="168"/>
      <c r="O237" s="169"/>
      <c r="P237" s="169"/>
      <c r="Q237" s="113" t="str">
        <f t="shared" si="3"/>
        <v/>
      </c>
      <c r="R237" s="23"/>
    </row>
    <row r="238" spans="1:18" ht="15">
      <c r="A238" s="8">
        <v>227</v>
      </c>
      <c r="B238" s="163"/>
      <c r="C238" s="170"/>
      <c r="D238" s="165"/>
      <c r="E238" s="165"/>
      <c r="F238" s="166"/>
      <c r="G238" s="166"/>
      <c r="H238" s="166"/>
      <c r="I238" s="166"/>
      <c r="J238" s="167"/>
      <c r="K238" s="168"/>
      <c r="L238" s="168"/>
      <c r="M238" s="168"/>
      <c r="N238" s="168"/>
      <c r="O238" s="169"/>
      <c r="P238" s="169"/>
      <c r="Q238" s="113" t="str">
        <f t="shared" si="3"/>
        <v/>
      </c>
      <c r="R238" s="23"/>
    </row>
    <row r="239" spans="1:18" ht="15">
      <c r="A239" s="8">
        <v>228</v>
      </c>
      <c r="B239" s="163"/>
      <c r="C239" s="170"/>
      <c r="D239" s="165"/>
      <c r="E239" s="165"/>
      <c r="F239" s="166"/>
      <c r="G239" s="166"/>
      <c r="H239" s="166"/>
      <c r="I239" s="166"/>
      <c r="J239" s="167"/>
      <c r="K239" s="168"/>
      <c r="L239" s="168"/>
      <c r="M239" s="168"/>
      <c r="N239" s="168"/>
      <c r="O239" s="169"/>
      <c r="P239" s="169"/>
      <c r="Q239" s="113" t="str">
        <f t="shared" si="3"/>
        <v/>
      </c>
      <c r="R239" s="23"/>
    </row>
    <row r="240" spans="1:18" ht="15">
      <c r="A240" s="8">
        <v>229</v>
      </c>
      <c r="B240" s="163"/>
      <c r="C240" s="164"/>
      <c r="D240" s="165"/>
      <c r="E240" s="165"/>
      <c r="F240" s="166"/>
      <c r="G240" s="166"/>
      <c r="H240" s="166"/>
      <c r="I240" s="166"/>
      <c r="J240" s="167"/>
      <c r="K240" s="168"/>
      <c r="L240" s="168"/>
      <c r="M240" s="168"/>
      <c r="N240" s="168"/>
      <c r="O240" s="169"/>
      <c r="P240" s="169"/>
      <c r="Q240" s="113" t="str">
        <f t="shared" si="3"/>
        <v/>
      </c>
      <c r="R240" s="23"/>
    </row>
    <row r="241" spans="1:18" ht="15">
      <c r="A241" s="8">
        <v>230</v>
      </c>
      <c r="B241" s="163"/>
      <c r="C241" s="170"/>
      <c r="D241" s="165"/>
      <c r="E241" s="165"/>
      <c r="F241" s="166"/>
      <c r="G241" s="166"/>
      <c r="H241" s="166"/>
      <c r="I241" s="166"/>
      <c r="J241" s="167"/>
      <c r="K241" s="168"/>
      <c r="L241" s="168"/>
      <c r="M241" s="168"/>
      <c r="N241" s="168"/>
      <c r="O241" s="169"/>
      <c r="P241" s="169"/>
      <c r="Q241" s="113" t="str">
        <f t="shared" si="3"/>
        <v/>
      </c>
      <c r="R241" s="23"/>
    </row>
    <row r="242" spans="1:18" ht="15">
      <c r="A242" s="8">
        <v>231</v>
      </c>
      <c r="B242" s="163"/>
      <c r="C242" s="170"/>
      <c r="D242" s="165"/>
      <c r="E242" s="165"/>
      <c r="F242" s="166"/>
      <c r="G242" s="166"/>
      <c r="H242" s="166"/>
      <c r="I242" s="166"/>
      <c r="J242" s="167"/>
      <c r="K242" s="168"/>
      <c r="L242" s="168"/>
      <c r="M242" s="168"/>
      <c r="N242" s="168"/>
      <c r="O242" s="169"/>
      <c r="P242" s="169"/>
      <c r="Q242" s="113" t="str">
        <f t="shared" si="3"/>
        <v/>
      </c>
      <c r="R242" s="23"/>
    </row>
    <row r="243" spans="1:18" ht="15">
      <c r="A243" s="8">
        <v>232</v>
      </c>
      <c r="B243" s="163"/>
      <c r="C243" s="164"/>
      <c r="D243" s="165"/>
      <c r="E243" s="165"/>
      <c r="F243" s="166"/>
      <c r="G243" s="166"/>
      <c r="H243" s="166"/>
      <c r="I243" s="166"/>
      <c r="J243" s="167"/>
      <c r="K243" s="168"/>
      <c r="L243" s="168"/>
      <c r="M243" s="168"/>
      <c r="N243" s="168"/>
      <c r="O243" s="169"/>
      <c r="P243" s="169"/>
      <c r="Q243" s="113" t="str">
        <f t="shared" si="3"/>
        <v/>
      </c>
      <c r="R243" s="23"/>
    </row>
    <row r="244" spans="1:18" ht="15">
      <c r="A244" s="8">
        <v>233</v>
      </c>
      <c r="B244" s="163"/>
      <c r="C244" s="170"/>
      <c r="D244" s="165"/>
      <c r="E244" s="165"/>
      <c r="F244" s="166"/>
      <c r="G244" s="166"/>
      <c r="H244" s="166"/>
      <c r="I244" s="166"/>
      <c r="J244" s="167"/>
      <c r="K244" s="168"/>
      <c r="L244" s="168"/>
      <c r="M244" s="168"/>
      <c r="N244" s="168"/>
      <c r="O244" s="169"/>
      <c r="P244" s="169"/>
      <c r="Q244" s="113" t="str">
        <f t="shared" si="3"/>
        <v/>
      </c>
      <c r="R244" s="23"/>
    </row>
    <row r="245" spans="1:18" ht="15">
      <c r="A245" s="8">
        <v>234</v>
      </c>
      <c r="B245" s="163"/>
      <c r="C245" s="170"/>
      <c r="D245" s="165"/>
      <c r="E245" s="165"/>
      <c r="F245" s="166"/>
      <c r="G245" s="166"/>
      <c r="H245" s="166"/>
      <c r="I245" s="166"/>
      <c r="J245" s="167"/>
      <c r="K245" s="168"/>
      <c r="L245" s="168"/>
      <c r="M245" s="168"/>
      <c r="N245" s="168"/>
      <c r="O245" s="169"/>
      <c r="P245" s="169"/>
      <c r="Q245" s="113" t="str">
        <f t="shared" si="3"/>
        <v/>
      </c>
      <c r="R245" s="23"/>
    </row>
    <row r="246" spans="1:18" ht="15">
      <c r="A246" s="8">
        <v>235</v>
      </c>
      <c r="B246" s="163"/>
      <c r="C246" s="164"/>
      <c r="D246" s="165"/>
      <c r="E246" s="165"/>
      <c r="F246" s="166"/>
      <c r="G246" s="166"/>
      <c r="H246" s="166"/>
      <c r="I246" s="166"/>
      <c r="J246" s="167"/>
      <c r="K246" s="168"/>
      <c r="L246" s="168"/>
      <c r="M246" s="168"/>
      <c r="N246" s="168"/>
      <c r="O246" s="169"/>
      <c r="P246" s="169"/>
      <c r="Q246" s="113" t="str">
        <f t="shared" si="3"/>
        <v/>
      </c>
      <c r="R246" s="23"/>
    </row>
    <row r="247" spans="1:18" ht="15">
      <c r="A247" s="8">
        <v>236</v>
      </c>
      <c r="B247" s="163"/>
      <c r="C247" s="170"/>
      <c r="D247" s="165"/>
      <c r="E247" s="165"/>
      <c r="F247" s="166"/>
      <c r="G247" s="166"/>
      <c r="H247" s="166"/>
      <c r="I247" s="166"/>
      <c r="J247" s="167"/>
      <c r="K247" s="168"/>
      <c r="L247" s="168"/>
      <c r="M247" s="168"/>
      <c r="N247" s="168"/>
      <c r="O247" s="169"/>
      <c r="P247" s="169"/>
      <c r="Q247" s="113" t="str">
        <f t="shared" si="3"/>
        <v/>
      </c>
      <c r="R247" s="23"/>
    </row>
    <row r="248" spans="1:18" ht="15">
      <c r="A248" s="8">
        <v>237</v>
      </c>
      <c r="B248" s="163"/>
      <c r="C248" s="170"/>
      <c r="D248" s="165"/>
      <c r="E248" s="165"/>
      <c r="F248" s="166"/>
      <c r="G248" s="166"/>
      <c r="H248" s="166"/>
      <c r="I248" s="166"/>
      <c r="J248" s="167"/>
      <c r="K248" s="168"/>
      <c r="L248" s="168"/>
      <c r="M248" s="168"/>
      <c r="N248" s="168"/>
      <c r="O248" s="169"/>
      <c r="P248" s="169"/>
      <c r="Q248" s="113" t="str">
        <f t="shared" si="3"/>
        <v/>
      </c>
      <c r="R248" s="23"/>
    </row>
    <row r="249" spans="1:18" ht="15">
      <c r="A249" s="8">
        <v>238</v>
      </c>
      <c r="B249" s="163"/>
      <c r="C249" s="164"/>
      <c r="D249" s="165"/>
      <c r="E249" s="165"/>
      <c r="F249" s="166"/>
      <c r="G249" s="166"/>
      <c r="H249" s="166"/>
      <c r="I249" s="166"/>
      <c r="J249" s="167"/>
      <c r="K249" s="168"/>
      <c r="L249" s="168"/>
      <c r="M249" s="168"/>
      <c r="N249" s="168"/>
      <c r="O249" s="169"/>
      <c r="P249" s="169"/>
      <c r="Q249" s="113" t="str">
        <f t="shared" si="3"/>
        <v/>
      </c>
      <c r="R249" s="23"/>
    </row>
    <row r="250" spans="1:18" ht="15">
      <c r="A250" s="8">
        <v>239</v>
      </c>
      <c r="B250" s="163"/>
      <c r="C250" s="170"/>
      <c r="D250" s="165"/>
      <c r="E250" s="165"/>
      <c r="F250" s="166"/>
      <c r="G250" s="166"/>
      <c r="H250" s="166"/>
      <c r="I250" s="166"/>
      <c r="J250" s="167"/>
      <c r="K250" s="168"/>
      <c r="L250" s="168"/>
      <c r="M250" s="168"/>
      <c r="N250" s="168"/>
      <c r="O250" s="169"/>
      <c r="P250" s="169"/>
      <c r="Q250" s="113" t="str">
        <f t="shared" si="3"/>
        <v/>
      </c>
      <c r="R250" s="23"/>
    </row>
    <row r="251" spans="1:18" ht="15">
      <c r="A251" s="8">
        <v>240</v>
      </c>
      <c r="B251" s="163"/>
      <c r="C251" s="170"/>
      <c r="D251" s="165"/>
      <c r="E251" s="165"/>
      <c r="F251" s="166"/>
      <c r="G251" s="166"/>
      <c r="H251" s="166"/>
      <c r="I251" s="166"/>
      <c r="J251" s="167"/>
      <c r="K251" s="168"/>
      <c r="L251" s="168"/>
      <c r="M251" s="168"/>
      <c r="N251" s="168"/>
      <c r="O251" s="169"/>
      <c r="P251" s="169"/>
      <c r="Q251" s="113" t="str">
        <f t="shared" si="3"/>
        <v/>
      </c>
      <c r="R251" s="23"/>
    </row>
    <row r="252" spans="1:18" ht="15">
      <c r="A252" s="8">
        <v>241</v>
      </c>
      <c r="B252" s="163"/>
      <c r="C252" s="164"/>
      <c r="D252" s="165"/>
      <c r="E252" s="165"/>
      <c r="F252" s="166"/>
      <c r="G252" s="166"/>
      <c r="H252" s="166"/>
      <c r="I252" s="166"/>
      <c r="J252" s="167"/>
      <c r="K252" s="168"/>
      <c r="L252" s="168"/>
      <c r="M252" s="168"/>
      <c r="N252" s="168"/>
      <c r="O252" s="169"/>
      <c r="P252" s="169"/>
      <c r="Q252" s="113" t="str">
        <f t="shared" si="3"/>
        <v/>
      </c>
      <c r="R252" s="23"/>
    </row>
    <row r="253" spans="1:18" ht="15">
      <c r="A253" s="8">
        <v>242</v>
      </c>
      <c r="B253" s="163"/>
      <c r="C253" s="170"/>
      <c r="D253" s="165"/>
      <c r="E253" s="165"/>
      <c r="F253" s="166"/>
      <c r="G253" s="166"/>
      <c r="H253" s="166"/>
      <c r="I253" s="166"/>
      <c r="J253" s="167"/>
      <c r="K253" s="168"/>
      <c r="L253" s="168"/>
      <c r="M253" s="168"/>
      <c r="N253" s="168"/>
      <c r="O253" s="169"/>
      <c r="P253" s="169"/>
      <c r="Q253" s="113" t="str">
        <f t="shared" si="3"/>
        <v/>
      </c>
      <c r="R253" s="23"/>
    </row>
    <row r="254" spans="1:18" ht="15">
      <c r="A254" s="8">
        <v>243</v>
      </c>
      <c r="B254" s="163"/>
      <c r="C254" s="170"/>
      <c r="D254" s="165"/>
      <c r="E254" s="165"/>
      <c r="F254" s="166"/>
      <c r="G254" s="166"/>
      <c r="H254" s="166"/>
      <c r="I254" s="166"/>
      <c r="J254" s="167"/>
      <c r="K254" s="168"/>
      <c r="L254" s="168"/>
      <c r="M254" s="168"/>
      <c r="N254" s="168"/>
      <c r="O254" s="169"/>
      <c r="P254" s="169"/>
      <c r="Q254" s="113" t="str">
        <f t="shared" si="3"/>
        <v/>
      </c>
      <c r="R254" s="23"/>
    </row>
    <row r="255" spans="1:18" ht="15">
      <c r="A255" s="8">
        <v>244</v>
      </c>
      <c r="B255" s="163"/>
      <c r="C255" s="164"/>
      <c r="D255" s="165"/>
      <c r="E255" s="165"/>
      <c r="F255" s="166"/>
      <c r="G255" s="166"/>
      <c r="H255" s="166"/>
      <c r="I255" s="166"/>
      <c r="J255" s="167"/>
      <c r="K255" s="168"/>
      <c r="L255" s="168"/>
      <c r="M255" s="168"/>
      <c r="N255" s="168"/>
      <c r="O255" s="169"/>
      <c r="P255" s="169"/>
      <c r="Q255" s="113" t="str">
        <f t="shared" si="3"/>
        <v/>
      </c>
      <c r="R255" s="23"/>
    </row>
    <row r="256" spans="1:18" ht="15">
      <c r="A256" s="8">
        <v>245</v>
      </c>
      <c r="B256" s="163"/>
      <c r="C256" s="170"/>
      <c r="D256" s="165"/>
      <c r="E256" s="165"/>
      <c r="F256" s="166"/>
      <c r="G256" s="166"/>
      <c r="H256" s="166"/>
      <c r="I256" s="166"/>
      <c r="J256" s="167"/>
      <c r="K256" s="168"/>
      <c r="L256" s="168"/>
      <c r="M256" s="168"/>
      <c r="N256" s="168"/>
      <c r="O256" s="169"/>
      <c r="P256" s="169"/>
      <c r="Q256" s="113" t="str">
        <f t="shared" si="3"/>
        <v/>
      </c>
      <c r="R256" s="23"/>
    </row>
    <row r="257" spans="1:18" ht="15">
      <c r="A257" s="8">
        <v>246</v>
      </c>
      <c r="B257" s="163"/>
      <c r="C257" s="170"/>
      <c r="D257" s="165"/>
      <c r="E257" s="165"/>
      <c r="F257" s="166"/>
      <c r="G257" s="166"/>
      <c r="H257" s="166"/>
      <c r="I257" s="166"/>
      <c r="J257" s="167"/>
      <c r="K257" s="168"/>
      <c r="L257" s="168"/>
      <c r="M257" s="168"/>
      <c r="N257" s="168"/>
      <c r="O257" s="169"/>
      <c r="P257" s="169"/>
      <c r="Q257" s="113" t="str">
        <f t="shared" si="3"/>
        <v/>
      </c>
      <c r="R257" s="23"/>
    </row>
    <row r="258" spans="1:18" ht="15">
      <c r="A258" s="8">
        <v>247</v>
      </c>
      <c r="B258" s="163"/>
      <c r="C258" s="164"/>
      <c r="D258" s="165"/>
      <c r="E258" s="165"/>
      <c r="F258" s="166"/>
      <c r="G258" s="166"/>
      <c r="H258" s="166"/>
      <c r="I258" s="166"/>
      <c r="J258" s="167"/>
      <c r="K258" s="168"/>
      <c r="L258" s="168"/>
      <c r="M258" s="168"/>
      <c r="N258" s="168"/>
      <c r="O258" s="169"/>
      <c r="P258" s="169"/>
      <c r="Q258" s="113" t="str">
        <f t="shared" si="3"/>
        <v/>
      </c>
      <c r="R258" s="23"/>
    </row>
    <row r="259" spans="1:18" ht="15">
      <c r="A259" s="8">
        <v>248</v>
      </c>
      <c r="B259" s="163"/>
      <c r="C259" s="170"/>
      <c r="D259" s="165"/>
      <c r="E259" s="165"/>
      <c r="F259" s="166"/>
      <c r="G259" s="166"/>
      <c r="H259" s="166"/>
      <c r="I259" s="166"/>
      <c r="J259" s="167"/>
      <c r="K259" s="168"/>
      <c r="L259" s="168"/>
      <c r="M259" s="168"/>
      <c r="N259" s="168"/>
      <c r="O259" s="169"/>
      <c r="P259" s="169"/>
      <c r="Q259" s="113" t="str">
        <f t="shared" si="3"/>
        <v/>
      </c>
      <c r="R259" s="23"/>
    </row>
    <row r="260" spans="1:18" ht="15">
      <c r="A260" s="8">
        <v>249</v>
      </c>
      <c r="B260" s="163"/>
      <c r="C260" s="170"/>
      <c r="D260" s="165"/>
      <c r="E260" s="165"/>
      <c r="F260" s="166"/>
      <c r="G260" s="166"/>
      <c r="H260" s="166"/>
      <c r="I260" s="166"/>
      <c r="J260" s="167"/>
      <c r="K260" s="168"/>
      <c r="L260" s="168"/>
      <c r="M260" s="168"/>
      <c r="N260" s="168"/>
      <c r="O260" s="169"/>
      <c r="P260" s="169"/>
      <c r="Q260" s="113" t="str">
        <f t="shared" si="3"/>
        <v/>
      </c>
      <c r="R260" s="23"/>
    </row>
    <row r="261" spans="1:18" ht="15">
      <c r="A261" s="8">
        <v>250</v>
      </c>
      <c r="B261" s="163"/>
      <c r="C261" s="164"/>
      <c r="D261" s="165"/>
      <c r="E261" s="165"/>
      <c r="F261" s="166"/>
      <c r="G261" s="166"/>
      <c r="H261" s="166"/>
      <c r="I261" s="166"/>
      <c r="J261" s="167"/>
      <c r="K261" s="168"/>
      <c r="L261" s="168"/>
      <c r="M261" s="168"/>
      <c r="N261" s="168"/>
      <c r="O261" s="169"/>
      <c r="P261" s="169"/>
      <c r="Q261" s="113" t="str">
        <f t="shared" si="3"/>
        <v/>
      </c>
      <c r="R261" s="23"/>
    </row>
    <row r="262" spans="1:18" ht="15">
      <c r="A262" s="8">
        <v>251</v>
      </c>
      <c r="B262" s="163"/>
      <c r="C262" s="170"/>
      <c r="D262" s="165"/>
      <c r="E262" s="165"/>
      <c r="F262" s="166"/>
      <c r="G262" s="166"/>
      <c r="H262" s="166"/>
      <c r="I262" s="166"/>
      <c r="J262" s="167"/>
      <c r="K262" s="168"/>
      <c r="L262" s="168"/>
      <c r="M262" s="168"/>
      <c r="N262" s="168"/>
      <c r="O262" s="169"/>
      <c r="P262" s="169"/>
      <c r="Q262" s="113" t="str">
        <f t="shared" si="3"/>
        <v/>
      </c>
      <c r="R262" s="23"/>
    </row>
    <row r="263" spans="1:18" ht="15">
      <c r="A263" s="8">
        <v>252</v>
      </c>
      <c r="B263" s="163"/>
      <c r="C263" s="170"/>
      <c r="D263" s="165"/>
      <c r="E263" s="165"/>
      <c r="F263" s="166"/>
      <c r="G263" s="166"/>
      <c r="H263" s="166"/>
      <c r="I263" s="166"/>
      <c r="J263" s="167"/>
      <c r="K263" s="168"/>
      <c r="L263" s="168"/>
      <c r="M263" s="168"/>
      <c r="N263" s="168"/>
      <c r="O263" s="169"/>
      <c r="P263" s="169"/>
      <c r="Q263" s="113" t="str">
        <f t="shared" si="3"/>
        <v/>
      </c>
      <c r="R263" s="23"/>
    </row>
    <row r="264" spans="1:18" ht="15">
      <c r="A264" s="8">
        <v>253</v>
      </c>
      <c r="B264" s="163"/>
      <c r="C264" s="164"/>
      <c r="D264" s="165"/>
      <c r="E264" s="165"/>
      <c r="F264" s="166"/>
      <c r="G264" s="166"/>
      <c r="H264" s="166"/>
      <c r="I264" s="166"/>
      <c r="J264" s="167"/>
      <c r="K264" s="168"/>
      <c r="L264" s="168"/>
      <c r="M264" s="168"/>
      <c r="N264" s="168"/>
      <c r="O264" s="169"/>
      <c r="P264" s="169"/>
      <c r="Q264" s="113" t="str">
        <f t="shared" si="3"/>
        <v/>
      </c>
      <c r="R264" s="23"/>
    </row>
    <row r="265" spans="1:18" ht="15">
      <c r="A265" s="8">
        <v>254</v>
      </c>
      <c r="B265" s="163"/>
      <c r="C265" s="170"/>
      <c r="D265" s="165"/>
      <c r="E265" s="165"/>
      <c r="F265" s="166"/>
      <c r="G265" s="166"/>
      <c r="H265" s="166"/>
      <c r="I265" s="166"/>
      <c r="J265" s="167"/>
      <c r="K265" s="168"/>
      <c r="L265" s="168"/>
      <c r="M265" s="168"/>
      <c r="N265" s="168"/>
      <c r="O265" s="169"/>
      <c r="P265" s="169"/>
      <c r="Q265" s="113" t="str">
        <f t="shared" si="3"/>
        <v/>
      </c>
      <c r="R265" s="23"/>
    </row>
    <row r="266" spans="1:18" ht="15">
      <c r="A266" s="8">
        <v>255</v>
      </c>
      <c r="B266" s="163"/>
      <c r="C266" s="170"/>
      <c r="D266" s="165"/>
      <c r="E266" s="165"/>
      <c r="F266" s="166"/>
      <c r="G266" s="166"/>
      <c r="H266" s="166"/>
      <c r="I266" s="166"/>
      <c r="J266" s="167"/>
      <c r="K266" s="168"/>
      <c r="L266" s="168"/>
      <c r="M266" s="168"/>
      <c r="N266" s="168"/>
      <c r="O266" s="169"/>
      <c r="P266" s="169"/>
      <c r="Q266" s="113" t="str">
        <f t="shared" si="3"/>
        <v/>
      </c>
      <c r="R266" s="23"/>
    </row>
    <row r="267" spans="1:18" ht="15">
      <c r="A267" s="8">
        <v>256</v>
      </c>
      <c r="B267" s="163"/>
      <c r="C267" s="164"/>
      <c r="D267" s="165"/>
      <c r="E267" s="165"/>
      <c r="F267" s="166"/>
      <c r="G267" s="166"/>
      <c r="H267" s="166"/>
      <c r="I267" s="166"/>
      <c r="J267" s="167"/>
      <c r="K267" s="168"/>
      <c r="L267" s="168"/>
      <c r="M267" s="168"/>
      <c r="N267" s="168"/>
      <c r="O267" s="169"/>
      <c r="P267" s="169"/>
      <c r="Q267" s="113" t="str">
        <f t="shared" si="3"/>
        <v/>
      </c>
      <c r="R267" s="23"/>
    </row>
    <row r="268" spans="1:18" ht="15">
      <c r="A268" s="8">
        <v>257</v>
      </c>
      <c r="B268" s="163"/>
      <c r="C268" s="170"/>
      <c r="D268" s="165"/>
      <c r="E268" s="165"/>
      <c r="F268" s="166"/>
      <c r="G268" s="166"/>
      <c r="H268" s="166"/>
      <c r="I268" s="166"/>
      <c r="J268" s="167"/>
      <c r="K268" s="168"/>
      <c r="L268" s="168"/>
      <c r="M268" s="168"/>
      <c r="N268" s="168"/>
      <c r="O268" s="169"/>
      <c r="P268" s="169"/>
      <c r="Q268" s="113" t="str">
        <f t="shared" si="3"/>
        <v/>
      </c>
      <c r="R268" s="23"/>
    </row>
    <row r="269" spans="1:18" ht="15">
      <c r="A269" s="8">
        <v>258</v>
      </c>
      <c r="B269" s="163"/>
      <c r="C269" s="170"/>
      <c r="D269" s="165"/>
      <c r="E269" s="165"/>
      <c r="F269" s="166"/>
      <c r="G269" s="166"/>
      <c r="H269" s="166"/>
      <c r="I269" s="166"/>
      <c r="J269" s="167"/>
      <c r="K269" s="168"/>
      <c r="L269" s="168"/>
      <c r="M269" s="168"/>
      <c r="N269" s="168"/>
      <c r="O269" s="169"/>
      <c r="P269" s="169"/>
      <c r="Q269" s="113" t="str">
        <f t="shared" ref="Q269:Q331" si="4" xml:space="preserve">
IF(OR($D$4="",$C$5="",$G$2="",$C$9=""),"Preenchimento incompleto: falta informar Exercício da lista, ou Nome da lista, ou Precificador(a)(s);ou Origem de ID PRI",
IF(AND(B269="",C269="",D269="",E269="",F269="",G269="",H269="",I269="",J269="",K269="",L269="",M269="",N269="",O269="",P269),"",
IF(OR(B269="",C269="",D269="",E269="",F269="",G269="",H269="",I269="",J269="",K269="",L269="",M269="",N269="",O269="",P269),"Preenchimento incompleto",
IF(AND(COUNTIF($B$12:$B$216,B269)&gt;1,B269&lt;&gt;"***"),"Erro: o ID PRI não se encontra unívoco",
"Preenchimento correto"))))</f>
        <v/>
      </c>
      <c r="R269" s="23"/>
    </row>
    <row r="270" spans="1:18" ht="15">
      <c r="A270" s="8">
        <v>259</v>
      </c>
      <c r="B270" s="163"/>
      <c r="C270" s="164"/>
      <c r="D270" s="165"/>
      <c r="E270" s="165"/>
      <c r="F270" s="166"/>
      <c r="G270" s="166"/>
      <c r="H270" s="166"/>
      <c r="I270" s="166"/>
      <c r="J270" s="167"/>
      <c r="K270" s="168"/>
      <c r="L270" s="168"/>
      <c r="M270" s="168"/>
      <c r="N270" s="168"/>
      <c r="O270" s="169"/>
      <c r="P270" s="169"/>
      <c r="Q270" s="113" t="str">
        <f t="shared" si="4"/>
        <v/>
      </c>
      <c r="R270" s="23"/>
    </row>
    <row r="271" spans="1:18" ht="15">
      <c r="A271" s="8">
        <v>260</v>
      </c>
      <c r="B271" s="163"/>
      <c r="C271" s="170"/>
      <c r="D271" s="165"/>
      <c r="E271" s="165"/>
      <c r="F271" s="166"/>
      <c r="G271" s="166"/>
      <c r="H271" s="166"/>
      <c r="I271" s="166"/>
      <c r="J271" s="167"/>
      <c r="K271" s="168"/>
      <c r="L271" s="168"/>
      <c r="M271" s="168"/>
      <c r="N271" s="168"/>
      <c r="O271" s="169"/>
      <c r="P271" s="169"/>
      <c r="Q271" s="113" t="str">
        <f t="shared" si="4"/>
        <v/>
      </c>
      <c r="R271" s="23"/>
    </row>
    <row r="272" spans="1:18" ht="15">
      <c r="A272" s="8">
        <v>261</v>
      </c>
      <c r="B272" s="163"/>
      <c r="C272" s="170"/>
      <c r="D272" s="165"/>
      <c r="E272" s="165"/>
      <c r="F272" s="166"/>
      <c r="G272" s="166"/>
      <c r="H272" s="166"/>
      <c r="I272" s="166"/>
      <c r="J272" s="167"/>
      <c r="K272" s="168"/>
      <c r="L272" s="168"/>
      <c r="M272" s="168"/>
      <c r="N272" s="168"/>
      <c r="O272" s="169"/>
      <c r="P272" s="169"/>
      <c r="Q272" s="113" t="str">
        <f t="shared" si="4"/>
        <v/>
      </c>
      <c r="R272" s="23"/>
    </row>
    <row r="273" spans="1:18" ht="15">
      <c r="A273" s="8">
        <v>262</v>
      </c>
      <c r="B273" s="163"/>
      <c r="C273" s="164"/>
      <c r="D273" s="165"/>
      <c r="E273" s="165"/>
      <c r="F273" s="166"/>
      <c r="G273" s="166"/>
      <c r="H273" s="166"/>
      <c r="I273" s="166"/>
      <c r="J273" s="167"/>
      <c r="K273" s="168"/>
      <c r="L273" s="168"/>
      <c r="M273" s="168"/>
      <c r="N273" s="168"/>
      <c r="O273" s="169"/>
      <c r="P273" s="169"/>
      <c r="Q273" s="113" t="str">
        <f t="shared" si="4"/>
        <v/>
      </c>
      <c r="R273" s="23"/>
    </row>
    <row r="274" spans="1:18" ht="15">
      <c r="A274" s="8">
        <v>263</v>
      </c>
      <c r="B274" s="163"/>
      <c r="C274" s="170"/>
      <c r="D274" s="165"/>
      <c r="E274" s="165"/>
      <c r="F274" s="166"/>
      <c r="G274" s="166"/>
      <c r="H274" s="166"/>
      <c r="I274" s="166"/>
      <c r="J274" s="167"/>
      <c r="K274" s="168"/>
      <c r="L274" s="168"/>
      <c r="M274" s="168"/>
      <c r="N274" s="168"/>
      <c r="O274" s="169"/>
      <c r="P274" s="169"/>
      <c r="Q274" s="113" t="str">
        <f t="shared" si="4"/>
        <v/>
      </c>
      <c r="R274" s="23"/>
    </row>
    <row r="275" spans="1:18" ht="15">
      <c r="A275" s="8">
        <v>264</v>
      </c>
      <c r="B275" s="163"/>
      <c r="C275" s="170"/>
      <c r="D275" s="165"/>
      <c r="E275" s="165"/>
      <c r="F275" s="166"/>
      <c r="G275" s="166"/>
      <c r="H275" s="166"/>
      <c r="I275" s="166"/>
      <c r="J275" s="167"/>
      <c r="K275" s="168"/>
      <c r="L275" s="168"/>
      <c r="M275" s="168"/>
      <c r="N275" s="168"/>
      <c r="O275" s="169"/>
      <c r="P275" s="169"/>
      <c r="Q275" s="113" t="str">
        <f t="shared" si="4"/>
        <v/>
      </c>
      <c r="R275" s="23"/>
    </row>
    <row r="276" spans="1:18" ht="15">
      <c r="A276" s="8">
        <v>265</v>
      </c>
      <c r="B276" s="163"/>
      <c r="C276" s="164"/>
      <c r="D276" s="165"/>
      <c r="E276" s="165"/>
      <c r="F276" s="166"/>
      <c r="G276" s="166"/>
      <c r="H276" s="166"/>
      <c r="I276" s="166"/>
      <c r="J276" s="167"/>
      <c r="K276" s="168"/>
      <c r="L276" s="168"/>
      <c r="M276" s="168"/>
      <c r="N276" s="168"/>
      <c r="O276" s="169"/>
      <c r="P276" s="169"/>
      <c r="Q276" s="113" t="str">
        <f t="shared" si="4"/>
        <v/>
      </c>
      <c r="R276" s="23"/>
    </row>
    <row r="277" spans="1:18" ht="15">
      <c r="A277" s="8">
        <v>266</v>
      </c>
      <c r="B277" s="163"/>
      <c r="C277" s="170"/>
      <c r="D277" s="165"/>
      <c r="E277" s="165"/>
      <c r="F277" s="166"/>
      <c r="G277" s="166"/>
      <c r="H277" s="166"/>
      <c r="I277" s="166"/>
      <c r="J277" s="167"/>
      <c r="K277" s="168"/>
      <c r="L277" s="168"/>
      <c r="M277" s="168"/>
      <c r="N277" s="168"/>
      <c r="O277" s="169"/>
      <c r="P277" s="169"/>
      <c r="Q277" s="113" t="str">
        <f t="shared" si="4"/>
        <v/>
      </c>
      <c r="R277" s="23"/>
    </row>
    <row r="278" spans="1:18" ht="15">
      <c r="A278" s="8">
        <v>267</v>
      </c>
      <c r="B278" s="163"/>
      <c r="C278" s="170"/>
      <c r="D278" s="165"/>
      <c r="E278" s="165"/>
      <c r="F278" s="166"/>
      <c r="G278" s="166"/>
      <c r="H278" s="166"/>
      <c r="I278" s="166"/>
      <c r="J278" s="167"/>
      <c r="K278" s="168"/>
      <c r="L278" s="168"/>
      <c r="M278" s="168"/>
      <c r="N278" s="168"/>
      <c r="O278" s="169"/>
      <c r="P278" s="169"/>
      <c r="Q278" s="113" t="str">
        <f t="shared" si="4"/>
        <v/>
      </c>
      <c r="R278" s="23"/>
    </row>
    <row r="279" spans="1:18" ht="15">
      <c r="A279" s="8">
        <v>268</v>
      </c>
      <c r="B279" s="163"/>
      <c r="C279" s="164"/>
      <c r="D279" s="165"/>
      <c r="E279" s="165"/>
      <c r="F279" s="166"/>
      <c r="G279" s="166"/>
      <c r="H279" s="166"/>
      <c r="I279" s="166"/>
      <c r="J279" s="167"/>
      <c r="K279" s="168"/>
      <c r="L279" s="168"/>
      <c r="M279" s="168"/>
      <c r="N279" s="168"/>
      <c r="O279" s="169"/>
      <c r="P279" s="169"/>
      <c r="Q279" s="113" t="str">
        <f t="shared" si="4"/>
        <v/>
      </c>
      <c r="R279" s="23"/>
    </row>
    <row r="280" spans="1:18" ht="15">
      <c r="A280" s="8">
        <v>269</v>
      </c>
      <c r="B280" s="163"/>
      <c r="C280" s="170"/>
      <c r="D280" s="165"/>
      <c r="E280" s="165"/>
      <c r="F280" s="166"/>
      <c r="G280" s="166"/>
      <c r="H280" s="166"/>
      <c r="I280" s="166"/>
      <c r="J280" s="167"/>
      <c r="K280" s="168"/>
      <c r="L280" s="168"/>
      <c r="M280" s="168"/>
      <c r="N280" s="168"/>
      <c r="O280" s="169"/>
      <c r="P280" s="169"/>
      <c r="Q280" s="113" t="str">
        <f t="shared" si="4"/>
        <v/>
      </c>
      <c r="R280" s="23"/>
    </row>
    <row r="281" spans="1:18" ht="15">
      <c r="A281" s="8">
        <v>270</v>
      </c>
      <c r="B281" s="163"/>
      <c r="C281" s="170"/>
      <c r="D281" s="165"/>
      <c r="E281" s="165"/>
      <c r="F281" s="166"/>
      <c r="G281" s="166"/>
      <c r="H281" s="166"/>
      <c r="I281" s="166"/>
      <c r="J281" s="167"/>
      <c r="K281" s="168"/>
      <c r="L281" s="168"/>
      <c r="M281" s="168"/>
      <c r="N281" s="168"/>
      <c r="O281" s="169"/>
      <c r="P281" s="169"/>
      <c r="Q281" s="113" t="str">
        <f t="shared" si="4"/>
        <v/>
      </c>
      <c r="R281" s="23"/>
    </row>
    <row r="282" spans="1:18" ht="15">
      <c r="A282" s="8">
        <v>271</v>
      </c>
      <c r="B282" s="163"/>
      <c r="C282" s="164"/>
      <c r="D282" s="165"/>
      <c r="E282" s="165"/>
      <c r="F282" s="166"/>
      <c r="G282" s="166"/>
      <c r="H282" s="166"/>
      <c r="I282" s="166"/>
      <c r="J282" s="167"/>
      <c r="K282" s="168"/>
      <c r="L282" s="168"/>
      <c r="M282" s="168"/>
      <c r="N282" s="168"/>
      <c r="O282" s="169"/>
      <c r="P282" s="169"/>
      <c r="Q282" s="113" t="str">
        <f t="shared" si="4"/>
        <v/>
      </c>
      <c r="R282" s="23"/>
    </row>
    <row r="283" spans="1:18" ht="15">
      <c r="A283" s="8">
        <v>272</v>
      </c>
      <c r="B283" s="163"/>
      <c r="C283" s="170"/>
      <c r="D283" s="165"/>
      <c r="E283" s="165"/>
      <c r="F283" s="166"/>
      <c r="G283" s="166"/>
      <c r="H283" s="166"/>
      <c r="I283" s="166"/>
      <c r="J283" s="167"/>
      <c r="K283" s="168"/>
      <c r="L283" s="168"/>
      <c r="M283" s="168"/>
      <c r="N283" s="168"/>
      <c r="O283" s="169"/>
      <c r="P283" s="169"/>
      <c r="Q283" s="113" t="str">
        <f t="shared" si="4"/>
        <v/>
      </c>
      <c r="R283" s="23"/>
    </row>
    <row r="284" spans="1:18" ht="15">
      <c r="A284" s="8">
        <v>273</v>
      </c>
      <c r="B284" s="163"/>
      <c r="C284" s="170"/>
      <c r="D284" s="165"/>
      <c r="E284" s="165"/>
      <c r="F284" s="166"/>
      <c r="G284" s="166"/>
      <c r="H284" s="166"/>
      <c r="I284" s="166"/>
      <c r="J284" s="167"/>
      <c r="K284" s="168"/>
      <c r="L284" s="168"/>
      <c r="M284" s="168"/>
      <c r="N284" s="168"/>
      <c r="O284" s="169"/>
      <c r="P284" s="169"/>
      <c r="Q284" s="113" t="str">
        <f t="shared" si="4"/>
        <v/>
      </c>
      <c r="R284" s="23"/>
    </row>
    <row r="285" spans="1:18" ht="15">
      <c r="A285" s="8">
        <v>274</v>
      </c>
      <c r="B285" s="163"/>
      <c r="C285" s="164"/>
      <c r="D285" s="165"/>
      <c r="E285" s="165"/>
      <c r="F285" s="166"/>
      <c r="G285" s="166"/>
      <c r="H285" s="166"/>
      <c r="I285" s="166"/>
      <c r="J285" s="167"/>
      <c r="K285" s="168"/>
      <c r="L285" s="168"/>
      <c r="M285" s="168"/>
      <c r="N285" s="168"/>
      <c r="O285" s="169"/>
      <c r="P285" s="169"/>
      <c r="Q285" s="113" t="str">
        <f t="shared" si="4"/>
        <v/>
      </c>
      <c r="R285" s="23"/>
    </row>
    <row r="286" spans="1:18" ht="15">
      <c r="A286" s="8">
        <v>275</v>
      </c>
      <c r="B286" s="163"/>
      <c r="C286" s="170"/>
      <c r="D286" s="165"/>
      <c r="E286" s="165"/>
      <c r="F286" s="166"/>
      <c r="G286" s="166"/>
      <c r="H286" s="166"/>
      <c r="I286" s="166"/>
      <c r="J286" s="167"/>
      <c r="K286" s="168"/>
      <c r="L286" s="168"/>
      <c r="M286" s="168"/>
      <c r="N286" s="168"/>
      <c r="O286" s="169"/>
      <c r="P286" s="169"/>
      <c r="Q286" s="113" t="str">
        <f t="shared" si="4"/>
        <v/>
      </c>
      <c r="R286" s="23"/>
    </row>
    <row r="287" spans="1:18" ht="15">
      <c r="A287" s="8">
        <v>276</v>
      </c>
      <c r="B287" s="163"/>
      <c r="C287" s="170"/>
      <c r="D287" s="165"/>
      <c r="E287" s="165"/>
      <c r="F287" s="166"/>
      <c r="G287" s="166"/>
      <c r="H287" s="166"/>
      <c r="I287" s="166"/>
      <c r="J287" s="167"/>
      <c r="K287" s="168"/>
      <c r="L287" s="168"/>
      <c r="M287" s="168"/>
      <c r="N287" s="168"/>
      <c r="O287" s="169"/>
      <c r="P287" s="169"/>
      <c r="Q287" s="113" t="str">
        <f t="shared" si="4"/>
        <v/>
      </c>
      <c r="R287" s="23"/>
    </row>
    <row r="288" spans="1:18" ht="15">
      <c r="A288" s="8">
        <v>277</v>
      </c>
      <c r="B288" s="163"/>
      <c r="C288" s="164"/>
      <c r="D288" s="165"/>
      <c r="E288" s="165"/>
      <c r="F288" s="166"/>
      <c r="G288" s="166"/>
      <c r="H288" s="166"/>
      <c r="I288" s="166"/>
      <c r="J288" s="167"/>
      <c r="K288" s="168"/>
      <c r="L288" s="168"/>
      <c r="M288" s="168"/>
      <c r="N288" s="168"/>
      <c r="O288" s="169"/>
      <c r="P288" s="169"/>
      <c r="Q288" s="113" t="str">
        <f t="shared" si="4"/>
        <v/>
      </c>
      <c r="R288" s="23"/>
    </row>
    <row r="289" spans="1:18" ht="15">
      <c r="A289" s="8">
        <v>278</v>
      </c>
      <c r="B289" s="163"/>
      <c r="C289" s="170"/>
      <c r="D289" s="165"/>
      <c r="E289" s="165"/>
      <c r="F289" s="166"/>
      <c r="G289" s="166"/>
      <c r="H289" s="166"/>
      <c r="I289" s="166"/>
      <c r="J289" s="167"/>
      <c r="K289" s="168"/>
      <c r="L289" s="168"/>
      <c r="M289" s="168"/>
      <c r="N289" s="168"/>
      <c r="O289" s="169"/>
      <c r="P289" s="169"/>
      <c r="Q289" s="113" t="str">
        <f t="shared" si="4"/>
        <v/>
      </c>
      <c r="R289" s="23"/>
    </row>
    <row r="290" spans="1:18" ht="15">
      <c r="A290" s="8">
        <v>279</v>
      </c>
      <c r="B290" s="163"/>
      <c r="C290" s="170"/>
      <c r="D290" s="165"/>
      <c r="E290" s="165"/>
      <c r="F290" s="166"/>
      <c r="G290" s="166"/>
      <c r="H290" s="166"/>
      <c r="I290" s="166"/>
      <c r="J290" s="167"/>
      <c r="K290" s="168"/>
      <c r="L290" s="168"/>
      <c r="M290" s="168"/>
      <c r="N290" s="168"/>
      <c r="O290" s="169"/>
      <c r="P290" s="169"/>
      <c r="Q290" s="113" t="str">
        <f t="shared" si="4"/>
        <v/>
      </c>
      <c r="R290" s="23"/>
    </row>
    <row r="291" spans="1:18" ht="15">
      <c r="A291" s="8">
        <v>280</v>
      </c>
      <c r="B291" s="163"/>
      <c r="C291" s="164"/>
      <c r="D291" s="165"/>
      <c r="E291" s="165"/>
      <c r="F291" s="166"/>
      <c r="G291" s="166"/>
      <c r="H291" s="166"/>
      <c r="I291" s="166"/>
      <c r="J291" s="167"/>
      <c r="K291" s="168"/>
      <c r="L291" s="168"/>
      <c r="M291" s="168"/>
      <c r="N291" s="168"/>
      <c r="O291" s="169"/>
      <c r="P291" s="169"/>
      <c r="Q291" s="113" t="str">
        <f t="shared" si="4"/>
        <v/>
      </c>
      <c r="R291" s="23"/>
    </row>
    <row r="292" spans="1:18" ht="15">
      <c r="A292" s="8">
        <v>281</v>
      </c>
      <c r="B292" s="163"/>
      <c r="C292" s="170"/>
      <c r="D292" s="165"/>
      <c r="E292" s="165"/>
      <c r="F292" s="166"/>
      <c r="G292" s="166"/>
      <c r="H292" s="166"/>
      <c r="I292" s="166"/>
      <c r="J292" s="167"/>
      <c r="K292" s="168"/>
      <c r="L292" s="168"/>
      <c r="M292" s="168"/>
      <c r="N292" s="168"/>
      <c r="O292" s="169"/>
      <c r="P292" s="169"/>
      <c r="Q292" s="113" t="str">
        <f t="shared" si="4"/>
        <v/>
      </c>
      <c r="R292" s="23"/>
    </row>
    <row r="293" spans="1:18" ht="15">
      <c r="A293" s="8">
        <v>282</v>
      </c>
      <c r="B293" s="163"/>
      <c r="C293" s="170"/>
      <c r="D293" s="165"/>
      <c r="E293" s="165"/>
      <c r="F293" s="166"/>
      <c r="G293" s="166"/>
      <c r="H293" s="166"/>
      <c r="I293" s="166"/>
      <c r="J293" s="167"/>
      <c r="K293" s="168"/>
      <c r="L293" s="168"/>
      <c r="M293" s="168"/>
      <c r="N293" s="168"/>
      <c r="O293" s="169"/>
      <c r="P293" s="169"/>
      <c r="Q293" s="113" t="str">
        <f t="shared" si="4"/>
        <v/>
      </c>
      <c r="R293" s="23"/>
    </row>
    <row r="294" spans="1:18" ht="15">
      <c r="A294" s="8">
        <v>283</v>
      </c>
      <c r="B294" s="163"/>
      <c r="C294" s="164"/>
      <c r="D294" s="165"/>
      <c r="E294" s="165"/>
      <c r="F294" s="166"/>
      <c r="G294" s="166"/>
      <c r="H294" s="166"/>
      <c r="I294" s="166"/>
      <c r="J294" s="167"/>
      <c r="K294" s="168"/>
      <c r="L294" s="168"/>
      <c r="M294" s="168"/>
      <c r="N294" s="168"/>
      <c r="O294" s="169"/>
      <c r="P294" s="169"/>
      <c r="Q294" s="113" t="str">
        <f t="shared" si="4"/>
        <v/>
      </c>
      <c r="R294" s="23"/>
    </row>
    <row r="295" spans="1:18" ht="15">
      <c r="A295" s="8">
        <v>284</v>
      </c>
      <c r="B295" s="163"/>
      <c r="C295" s="170"/>
      <c r="D295" s="165"/>
      <c r="E295" s="165"/>
      <c r="F295" s="166"/>
      <c r="G295" s="166"/>
      <c r="H295" s="166"/>
      <c r="I295" s="166"/>
      <c r="J295" s="167"/>
      <c r="K295" s="168"/>
      <c r="L295" s="168"/>
      <c r="M295" s="168"/>
      <c r="N295" s="168"/>
      <c r="O295" s="169"/>
      <c r="P295" s="169"/>
      <c r="Q295" s="113" t="str">
        <f t="shared" si="4"/>
        <v/>
      </c>
      <c r="R295" s="23"/>
    </row>
    <row r="296" spans="1:18" ht="15">
      <c r="A296" s="8">
        <v>285</v>
      </c>
      <c r="B296" s="163"/>
      <c r="C296" s="170"/>
      <c r="D296" s="165"/>
      <c r="E296" s="165"/>
      <c r="F296" s="166"/>
      <c r="G296" s="166"/>
      <c r="H296" s="166"/>
      <c r="I296" s="166"/>
      <c r="J296" s="167"/>
      <c r="K296" s="168"/>
      <c r="L296" s="168"/>
      <c r="M296" s="168"/>
      <c r="N296" s="168"/>
      <c r="O296" s="169"/>
      <c r="P296" s="169"/>
      <c r="Q296" s="113" t="str">
        <f t="shared" si="4"/>
        <v/>
      </c>
      <c r="R296" s="23"/>
    </row>
    <row r="297" spans="1:18" ht="15">
      <c r="A297" s="8">
        <v>286</v>
      </c>
      <c r="B297" s="163"/>
      <c r="C297" s="164"/>
      <c r="D297" s="165"/>
      <c r="E297" s="165"/>
      <c r="F297" s="166"/>
      <c r="G297" s="166"/>
      <c r="H297" s="166"/>
      <c r="I297" s="166"/>
      <c r="J297" s="167"/>
      <c r="K297" s="168"/>
      <c r="L297" s="168"/>
      <c r="M297" s="168"/>
      <c r="N297" s="168"/>
      <c r="O297" s="169"/>
      <c r="P297" s="169"/>
      <c r="Q297" s="113" t="str">
        <f t="shared" si="4"/>
        <v/>
      </c>
      <c r="R297" s="23"/>
    </row>
    <row r="298" spans="1:18" ht="15">
      <c r="A298" s="8">
        <v>287</v>
      </c>
      <c r="B298" s="163"/>
      <c r="C298" s="170"/>
      <c r="D298" s="165"/>
      <c r="E298" s="165"/>
      <c r="F298" s="166"/>
      <c r="G298" s="166"/>
      <c r="H298" s="166"/>
      <c r="I298" s="166"/>
      <c r="J298" s="167"/>
      <c r="K298" s="168"/>
      <c r="L298" s="168"/>
      <c r="M298" s="168"/>
      <c r="N298" s="168"/>
      <c r="O298" s="169"/>
      <c r="P298" s="169"/>
      <c r="Q298" s="113" t="str">
        <f t="shared" si="4"/>
        <v/>
      </c>
      <c r="R298" s="23"/>
    </row>
    <row r="299" spans="1:18" ht="15">
      <c r="A299" s="8">
        <v>288</v>
      </c>
      <c r="B299" s="163"/>
      <c r="C299" s="170"/>
      <c r="D299" s="165"/>
      <c r="E299" s="165"/>
      <c r="F299" s="166"/>
      <c r="G299" s="166"/>
      <c r="H299" s="166"/>
      <c r="I299" s="166"/>
      <c r="J299" s="167"/>
      <c r="K299" s="168"/>
      <c r="L299" s="168"/>
      <c r="M299" s="168"/>
      <c r="N299" s="168"/>
      <c r="O299" s="169"/>
      <c r="P299" s="169"/>
      <c r="Q299" s="113" t="str">
        <f t="shared" si="4"/>
        <v/>
      </c>
      <c r="R299" s="23"/>
    </row>
    <row r="300" spans="1:18" ht="15">
      <c r="A300" s="8">
        <v>289</v>
      </c>
      <c r="B300" s="163"/>
      <c r="C300" s="164"/>
      <c r="D300" s="165"/>
      <c r="E300" s="165"/>
      <c r="F300" s="166"/>
      <c r="G300" s="166"/>
      <c r="H300" s="166"/>
      <c r="I300" s="166"/>
      <c r="J300" s="167"/>
      <c r="K300" s="168"/>
      <c r="L300" s="168"/>
      <c r="M300" s="168"/>
      <c r="N300" s="168"/>
      <c r="O300" s="169"/>
      <c r="P300" s="169"/>
      <c r="Q300" s="113" t="str">
        <f t="shared" si="4"/>
        <v/>
      </c>
      <c r="R300" s="23"/>
    </row>
    <row r="301" spans="1:18" ht="15">
      <c r="A301" s="8">
        <v>290</v>
      </c>
      <c r="B301" s="163"/>
      <c r="C301" s="170"/>
      <c r="D301" s="165"/>
      <c r="E301" s="165"/>
      <c r="F301" s="166"/>
      <c r="G301" s="166"/>
      <c r="H301" s="166"/>
      <c r="I301" s="166"/>
      <c r="J301" s="167"/>
      <c r="K301" s="168"/>
      <c r="L301" s="168"/>
      <c r="M301" s="168"/>
      <c r="N301" s="168"/>
      <c r="O301" s="169"/>
      <c r="P301" s="169"/>
      <c r="Q301" s="113" t="str">
        <f t="shared" si="4"/>
        <v/>
      </c>
      <c r="R301" s="23"/>
    </row>
    <row r="302" spans="1:18" ht="15">
      <c r="A302" s="8">
        <v>291</v>
      </c>
      <c r="B302" s="163"/>
      <c r="C302" s="170"/>
      <c r="D302" s="165"/>
      <c r="E302" s="165"/>
      <c r="F302" s="166"/>
      <c r="G302" s="166"/>
      <c r="H302" s="166"/>
      <c r="I302" s="166"/>
      <c r="J302" s="167"/>
      <c r="K302" s="168"/>
      <c r="L302" s="168"/>
      <c r="M302" s="168"/>
      <c r="N302" s="168"/>
      <c r="O302" s="169"/>
      <c r="P302" s="169"/>
      <c r="Q302" s="113" t="str">
        <f t="shared" si="4"/>
        <v/>
      </c>
      <c r="R302" s="23"/>
    </row>
    <row r="303" spans="1:18" ht="15">
      <c r="A303" s="8">
        <v>292</v>
      </c>
      <c r="B303" s="163"/>
      <c r="C303" s="164"/>
      <c r="D303" s="165"/>
      <c r="E303" s="165"/>
      <c r="F303" s="166"/>
      <c r="G303" s="166"/>
      <c r="H303" s="166"/>
      <c r="I303" s="166"/>
      <c r="J303" s="167"/>
      <c r="K303" s="168"/>
      <c r="L303" s="168"/>
      <c r="M303" s="168"/>
      <c r="N303" s="168"/>
      <c r="O303" s="169"/>
      <c r="P303" s="169"/>
      <c r="Q303" s="113" t="str">
        <f t="shared" si="4"/>
        <v/>
      </c>
      <c r="R303" s="23"/>
    </row>
    <row r="304" spans="1:18" ht="15">
      <c r="A304" s="8">
        <v>293</v>
      </c>
      <c r="B304" s="163"/>
      <c r="C304" s="170"/>
      <c r="D304" s="165"/>
      <c r="E304" s="165"/>
      <c r="F304" s="166"/>
      <c r="G304" s="166"/>
      <c r="H304" s="166"/>
      <c r="I304" s="166"/>
      <c r="J304" s="167"/>
      <c r="K304" s="168"/>
      <c r="L304" s="168"/>
      <c r="M304" s="168"/>
      <c r="N304" s="168"/>
      <c r="O304" s="169"/>
      <c r="P304" s="169"/>
      <c r="Q304" s="113" t="str">
        <f t="shared" si="4"/>
        <v/>
      </c>
      <c r="R304" s="23"/>
    </row>
    <row r="305" spans="1:18" ht="15">
      <c r="A305" s="8">
        <v>294</v>
      </c>
      <c r="B305" s="163"/>
      <c r="C305" s="170"/>
      <c r="D305" s="165"/>
      <c r="E305" s="165"/>
      <c r="F305" s="166"/>
      <c r="G305" s="166"/>
      <c r="H305" s="166"/>
      <c r="I305" s="166"/>
      <c r="J305" s="167"/>
      <c r="K305" s="168"/>
      <c r="L305" s="168"/>
      <c r="M305" s="168"/>
      <c r="N305" s="168"/>
      <c r="O305" s="169"/>
      <c r="P305" s="169"/>
      <c r="Q305" s="113" t="str">
        <f t="shared" si="4"/>
        <v/>
      </c>
      <c r="R305" s="23"/>
    </row>
    <row r="306" spans="1:18" ht="15">
      <c r="A306" s="8">
        <v>295</v>
      </c>
      <c r="B306" s="163"/>
      <c r="C306" s="164"/>
      <c r="D306" s="165"/>
      <c r="E306" s="165"/>
      <c r="F306" s="166"/>
      <c r="G306" s="166"/>
      <c r="H306" s="166"/>
      <c r="I306" s="166"/>
      <c r="J306" s="167"/>
      <c r="K306" s="168"/>
      <c r="L306" s="168"/>
      <c r="M306" s="168"/>
      <c r="N306" s="168"/>
      <c r="O306" s="169"/>
      <c r="P306" s="169"/>
      <c r="Q306" s="113" t="str">
        <f t="shared" si="4"/>
        <v/>
      </c>
      <c r="R306" s="23"/>
    </row>
    <row r="307" spans="1:18" ht="15">
      <c r="A307" s="8">
        <v>296</v>
      </c>
      <c r="B307" s="163"/>
      <c r="C307" s="170"/>
      <c r="D307" s="165"/>
      <c r="E307" s="165"/>
      <c r="F307" s="166"/>
      <c r="G307" s="166"/>
      <c r="H307" s="166"/>
      <c r="I307" s="166"/>
      <c r="J307" s="167"/>
      <c r="K307" s="168"/>
      <c r="L307" s="168"/>
      <c r="M307" s="168"/>
      <c r="N307" s="168"/>
      <c r="O307" s="169"/>
      <c r="P307" s="169"/>
      <c r="Q307" s="113" t="str">
        <f t="shared" si="4"/>
        <v/>
      </c>
      <c r="R307" s="23"/>
    </row>
    <row r="308" spans="1:18" ht="15">
      <c r="A308" s="8">
        <v>297</v>
      </c>
      <c r="B308" s="163"/>
      <c r="C308" s="170"/>
      <c r="D308" s="165"/>
      <c r="E308" s="165"/>
      <c r="F308" s="166"/>
      <c r="G308" s="166"/>
      <c r="H308" s="166"/>
      <c r="I308" s="166"/>
      <c r="J308" s="167"/>
      <c r="K308" s="168"/>
      <c r="L308" s="168"/>
      <c r="M308" s="168"/>
      <c r="N308" s="168"/>
      <c r="O308" s="169"/>
      <c r="P308" s="169"/>
      <c r="Q308" s="113" t="str">
        <f t="shared" si="4"/>
        <v/>
      </c>
      <c r="R308" s="23"/>
    </row>
    <row r="309" spans="1:18" ht="15">
      <c r="A309" s="8">
        <v>298</v>
      </c>
      <c r="B309" s="163"/>
      <c r="C309" s="164"/>
      <c r="D309" s="165"/>
      <c r="E309" s="165"/>
      <c r="F309" s="166"/>
      <c r="G309" s="166"/>
      <c r="H309" s="166"/>
      <c r="I309" s="166"/>
      <c r="J309" s="167"/>
      <c r="K309" s="168"/>
      <c r="L309" s="168"/>
      <c r="M309" s="168"/>
      <c r="N309" s="168"/>
      <c r="O309" s="169"/>
      <c r="P309" s="169"/>
      <c r="Q309" s="113" t="str">
        <f t="shared" si="4"/>
        <v/>
      </c>
      <c r="R309" s="23"/>
    </row>
    <row r="310" spans="1:18" ht="15">
      <c r="A310" s="8">
        <v>299</v>
      </c>
      <c r="B310" s="163"/>
      <c r="C310" s="170"/>
      <c r="D310" s="165"/>
      <c r="E310" s="165"/>
      <c r="F310" s="166"/>
      <c r="G310" s="166"/>
      <c r="H310" s="166"/>
      <c r="I310" s="166"/>
      <c r="J310" s="167"/>
      <c r="K310" s="168"/>
      <c r="L310" s="168"/>
      <c r="M310" s="168"/>
      <c r="N310" s="168"/>
      <c r="O310" s="169"/>
      <c r="P310" s="169"/>
      <c r="Q310" s="113" t="str">
        <f t="shared" si="4"/>
        <v/>
      </c>
      <c r="R310" s="23"/>
    </row>
    <row r="311" spans="1:18" ht="15">
      <c r="A311" s="8">
        <v>300</v>
      </c>
      <c r="B311" s="163"/>
      <c r="C311" s="170"/>
      <c r="D311" s="165"/>
      <c r="E311" s="165"/>
      <c r="F311" s="166"/>
      <c r="G311" s="166"/>
      <c r="H311" s="166"/>
      <c r="I311" s="166"/>
      <c r="J311" s="167"/>
      <c r="K311" s="168"/>
      <c r="L311" s="168"/>
      <c r="M311" s="168"/>
      <c r="N311" s="168"/>
      <c r="O311" s="169"/>
      <c r="P311" s="169"/>
      <c r="Q311" s="113" t="str">
        <f t="shared" si="4"/>
        <v/>
      </c>
      <c r="R311" s="23"/>
    </row>
    <row r="312" spans="1:18" ht="15">
      <c r="A312" s="8">
        <v>301</v>
      </c>
      <c r="B312" s="163"/>
      <c r="C312" s="164"/>
      <c r="D312" s="165"/>
      <c r="E312" s="165"/>
      <c r="F312" s="166"/>
      <c r="G312" s="166"/>
      <c r="H312" s="166"/>
      <c r="I312" s="166"/>
      <c r="J312" s="167"/>
      <c r="K312" s="168"/>
      <c r="L312" s="168"/>
      <c r="M312" s="168"/>
      <c r="N312" s="168"/>
      <c r="O312" s="169"/>
      <c r="P312" s="169"/>
      <c r="Q312" s="113" t="str">
        <f t="shared" si="4"/>
        <v/>
      </c>
      <c r="R312" s="23"/>
    </row>
    <row r="313" spans="1:18" ht="15">
      <c r="A313" s="8">
        <v>302</v>
      </c>
      <c r="B313" s="163"/>
      <c r="C313" s="170"/>
      <c r="D313" s="165"/>
      <c r="E313" s="165"/>
      <c r="F313" s="166"/>
      <c r="G313" s="166"/>
      <c r="H313" s="166"/>
      <c r="I313" s="166"/>
      <c r="J313" s="167"/>
      <c r="K313" s="168"/>
      <c r="L313" s="168"/>
      <c r="M313" s="168"/>
      <c r="N313" s="168"/>
      <c r="O313" s="169"/>
      <c r="P313" s="169"/>
      <c r="Q313" s="113" t="str">
        <f t="shared" si="4"/>
        <v/>
      </c>
      <c r="R313" s="23"/>
    </row>
    <row r="314" spans="1:18" ht="15">
      <c r="A314" s="8">
        <v>303</v>
      </c>
      <c r="B314" s="163"/>
      <c r="C314" s="170"/>
      <c r="D314" s="165"/>
      <c r="E314" s="165"/>
      <c r="F314" s="166"/>
      <c r="G314" s="166"/>
      <c r="H314" s="166"/>
      <c r="I314" s="166"/>
      <c r="J314" s="167"/>
      <c r="K314" s="168"/>
      <c r="L314" s="168"/>
      <c r="M314" s="168"/>
      <c r="N314" s="168"/>
      <c r="O314" s="169"/>
      <c r="P314" s="169"/>
      <c r="Q314" s="113" t="str">
        <f t="shared" si="4"/>
        <v/>
      </c>
      <c r="R314" s="23"/>
    </row>
    <row r="315" spans="1:18" ht="15">
      <c r="A315" s="8">
        <v>304</v>
      </c>
      <c r="B315" s="163"/>
      <c r="C315" s="164"/>
      <c r="D315" s="165"/>
      <c r="E315" s="165"/>
      <c r="F315" s="166"/>
      <c r="G315" s="166"/>
      <c r="H315" s="166"/>
      <c r="I315" s="166"/>
      <c r="J315" s="167"/>
      <c r="K315" s="168"/>
      <c r="L315" s="168"/>
      <c r="M315" s="168"/>
      <c r="N315" s="168"/>
      <c r="O315" s="169"/>
      <c r="P315" s="169"/>
      <c r="Q315" s="113" t="str">
        <f t="shared" si="4"/>
        <v/>
      </c>
      <c r="R315" s="23"/>
    </row>
    <row r="316" spans="1:18" ht="15">
      <c r="A316" s="8">
        <v>305</v>
      </c>
      <c r="B316" s="163"/>
      <c r="C316" s="170"/>
      <c r="D316" s="165"/>
      <c r="E316" s="165"/>
      <c r="F316" s="166"/>
      <c r="G316" s="166"/>
      <c r="H316" s="166"/>
      <c r="I316" s="166"/>
      <c r="J316" s="167"/>
      <c r="K316" s="168"/>
      <c r="L316" s="168"/>
      <c r="M316" s="168"/>
      <c r="N316" s="168"/>
      <c r="O316" s="169"/>
      <c r="P316" s="169"/>
      <c r="Q316" s="113" t="str">
        <f t="shared" si="4"/>
        <v/>
      </c>
      <c r="R316" s="23"/>
    </row>
    <row r="317" spans="1:18" ht="15">
      <c r="A317" s="8">
        <v>306</v>
      </c>
      <c r="B317" s="163"/>
      <c r="C317" s="170"/>
      <c r="D317" s="165"/>
      <c r="E317" s="165"/>
      <c r="F317" s="166"/>
      <c r="G317" s="166"/>
      <c r="H317" s="166"/>
      <c r="I317" s="166"/>
      <c r="J317" s="167"/>
      <c r="K317" s="168"/>
      <c r="L317" s="168"/>
      <c r="M317" s="168"/>
      <c r="N317" s="168"/>
      <c r="O317" s="169"/>
      <c r="P317" s="169"/>
      <c r="Q317" s="113" t="str">
        <f t="shared" si="4"/>
        <v/>
      </c>
      <c r="R317" s="23"/>
    </row>
    <row r="318" spans="1:18" ht="15">
      <c r="A318" s="8">
        <v>307</v>
      </c>
      <c r="B318" s="163"/>
      <c r="C318" s="164"/>
      <c r="D318" s="165"/>
      <c r="E318" s="165"/>
      <c r="F318" s="166"/>
      <c r="G318" s="166"/>
      <c r="H318" s="166"/>
      <c r="I318" s="166"/>
      <c r="J318" s="167"/>
      <c r="K318" s="168"/>
      <c r="L318" s="168"/>
      <c r="M318" s="168"/>
      <c r="N318" s="168"/>
      <c r="O318" s="169"/>
      <c r="P318" s="169"/>
      <c r="Q318" s="113" t="str">
        <f t="shared" si="4"/>
        <v/>
      </c>
      <c r="R318" s="23"/>
    </row>
    <row r="319" spans="1:18" ht="15">
      <c r="A319" s="8">
        <v>308</v>
      </c>
      <c r="B319" s="163"/>
      <c r="C319" s="170"/>
      <c r="D319" s="165"/>
      <c r="E319" s="165"/>
      <c r="F319" s="166"/>
      <c r="G319" s="166"/>
      <c r="H319" s="166"/>
      <c r="I319" s="166"/>
      <c r="J319" s="167"/>
      <c r="K319" s="168"/>
      <c r="L319" s="168"/>
      <c r="M319" s="168"/>
      <c r="N319" s="168"/>
      <c r="O319" s="169"/>
      <c r="P319" s="169"/>
      <c r="Q319" s="113" t="str">
        <f t="shared" si="4"/>
        <v/>
      </c>
      <c r="R319" s="23"/>
    </row>
    <row r="320" spans="1:18" ht="15">
      <c r="A320" s="8">
        <v>309</v>
      </c>
      <c r="B320" s="163"/>
      <c r="C320" s="170"/>
      <c r="D320" s="165"/>
      <c r="E320" s="165"/>
      <c r="F320" s="166"/>
      <c r="G320" s="166"/>
      <c r="H320" s="166"/>
      <c r="I320" s="166"/>
      <c r="J320" s="167"/>
      <c r="K320" s="168"/>
      <c r="L320" s="168"/>
      <c r="M320" s="168"/>
      <c r="N320" s="168"/>
      <c r="O320" s="169"/>
      <c r="P320" s="169"/>
      <c r="Q320" s="113" t="str">
        <f t="shared" si="4"/>
        <v/>
      </c>
      <c r="R320" s="23"/>
    </row>
    <row r="321" spans="1:18" ht="15">
      <c r="A321" s="8">
        <v>310</v>
      </c>
      <c r="B321" s="163"/>
      <c r="C321" s="164"/>
      <c r="D321" s="165"/>
      <c r="E321" s="165"/>
      <c r="F321" s="166"/>
      <c r="G321" s="166"/>
      <c r="H321" s="166"/>
      <c r="I321" s="166"/>
      <c r="J321" s="167"/>
      <c r="K321" s="168"/>
      <c r="L321" s="168"/>
      <c r="M321" s="168"/>
      <c r="N321" s="168"/>
      <c r="O321" s="169"/>
      <c r="P321" s="169"/>
      <c r="Q321" s="113" t="str">
        <f t="shared" si="4"/>
        <v/>
      </c>
      <c r="R321" s="23"/>
    </row>
    <row r="322" spans="1:18" ht="15">
      <c r="A322" s="8">
        <v>311</v>
      </c>
      <c r="B322" s="163"/>
      <c r="C322" s="170"/>
      <c r="D322" s="165"/>
      <c r="E322" s="165"/>
      <c r="F322" s="166"/>
      <c r="G322" s="166"/>
      <c r="H322" s="166"/>
      <c r="I322" s="166"/>
      <c r="J322" s="167"/>
      <c r="K322" s="168"/>
      <c r="L322" s="168"/>
      <c r="M322" s="168"/>
      <c r="N322" s="168"/>
      <c r="O322" s="169"/>
      <c r="P322" s="169"/>
      <c r="Q322" s="113" t="str">
        <f t="shared" si="4"/>
        <v/>
      </c>
      <c r="R322" s="23"/>
    </row>
    <row r="323" spans="1:18" ht="15">
      <c r="A323" s="8">
        <v>312</v>
      </c>
      <c r="B323" s="163"/>
      <c r="C323" s="170"/>
      <c r="D323" s="165"/>
      <c r="E323" s="165"/>
      <c r="F323" s="166"/>
      <c r="G323" s="166"/>
      <c r="H323" s="166"/>
      <c r="I323" s="166"/>
      <c r="J323" s="167"/>
      <c r="K323" s="168"/>
      <c r="L323" s="168"/>
      <c r="M323" s="168"/>
      <c r="N323" s="168"/>
      <c r="O323" s="169"/>
      <c r="P323" s="169"/>
      <c r="Q323" s="113" t="str">
        <f t="shared" si="4"/>
        <v/>
      </c>
      <c r="R323" s="23"/>
    </row>
    <row r="324" spans="1:18" ht="15">
      <c r="A324" s="8">
        <v>313</v>
      </c>
      <c r="B324" s="163"/>
      <c r="C324" s="164"/>
      <c r="D324" s="165"/>
      <c r="E324" s="165"/>
      <c r="F324" s="166"/>
      <c r="G324" s="166"/>
      <c r="H324" s="166"/>
      <c r="I324" s="166"/>
      <c r="J324" s="167"/>
      <c r="K324" s="168"/>
      <c r="L324" s="168"/>
      <c r="M324" s="168"/>
      <c r="N324" s="168"/>
      <c r="O324" s="169"/>
      <c r="P324" s="169"/>
      <c r="Q324" s="113" t="str">
        <f t="shared" si="4"/>
        <v/>
      </c>
      <c r="R324" s="23"/>
    </row>
    <row r="325" spans="1:18" ht="15">
      <c r="A325" s="8">
        <v>314</v>
      </c>
      <c r="B325" s="163"/>
      <c r="C325" s="170"/>
      <c r="D325" s="165"/>
      <c r="E325" s="165"/>
      <c r="F325" s="166"/>
      <c r="G325" s="166"/>
      <c r="H325" s="166"/>
      <c r="I325" s="166"/>
      <c r="J325" s="167"/>
      <c r="K325" s="168"/>
      <c r="L325" s="168"/>
      <c r="M325" s="168"/>
      <c r="N325" s="168"/>
      <c r="O325" s="169"/>
      <c r="P325" s="169"/>
      <c r="Q325" s="113" t="str">
        <f t="shared" si="4"/>
        <v/>
      </c>
      <c r="R325" s="23"/>
    </row>
    <row r="326" spans="1:18" ht="15">
      <c r="A326" s="8">
        <v>315</v>
      </c>
      <c r="B326" s="163"/>
      <c r="C326" s="170"/>
      <c r="D326" s="165"/>
      <c r="E326" s="165"/>
      <c r="F326" s="166"/>
      <c r="G326" s="166"/>
      <c r="H326" s="166"/>
      <c r="I326" s="166"/>
      <c r="J326" s="167"/>
      <c r="K326" s="168"/>
      <c r="L326" s="168"/>
      <c r="M326" s="168"/>
      <c r="N326" s="168"/>
      <c r="O326" s="169"/>
      <c r="P326" s="169"/>
      <c r="Q326" s="113" t="str">
        <f t="shared" si="4"/>
        <v/>
      </c>
      <c r="R326" s="23"/>
    </row>
    <row r="327" spans="1:18" ht="15">
      <c r="A327" s="8">
        <v>316</v>
      </c>
      <c r="B327" s="163"/>
      <c r="C327" s="164"/>
      <c r="D327" s="165"/>
      <c r="E327" s="165"/>
      <c r="F327" s="166"/>
      <c r="G327" s="166"/>
      <c r="H327" s="166"/>
      <c r="I327" s="166"/>
      <c r="J327" s="167"/>
      <c r="K327" s="168"/>
      <c r="L327" s="168"/>
      <c r="M327" s="168"/>
      <c r="N327" s="168"/>
      <c r="O327" s="169"/>
      <c r="P327" s="169"/>
      <c r="Q327" s="113" t="str">
        <f t="shared" si="4"/>
        <v/>
      </c>
      <c r="R327" s="23"/>
    </row>
    <row r="328" spans="1:18" ht="15">
      <c r="A328" s="8">
        <v>317</v>
      </c>
      <c r="B328" s="163"/>
      <c r="C328" s="170"/>
      <c r="D328" s="165"/>
      <c r="E328" s="165"/>
      <c r="F328" s="166"/>
      <c r="G328" s="166"/>
      <c r="H328" s="166"/>
      <c r="I328" s="166"/>
      <c r="J328" s="167"/>
      <c r="K328" s="168"/>
      <c r="L328" s="168"/>
      <c r="M328" s="168"/>
      <c r="N328" s="168"/>
      <c r="O328" s="169"/>
      <c r="P328" s="169"/>
      <c r="Q328" s="113" t="str">
        <f t="shared" si="4"/>
        <v/>
      </c>
      <c r="R328" s="23"/>
    </row>
    <row r="329" spans="1:18" ht="15">
      <c r="A329" s="8">
        <v>318</v>
      </c>
      <c r="B329" s="163"/>
      <c r="C329" s="170"/>
      <c r="D329" s="165"/>
      <c r="E329" s="165"/>
      <c r="F329" s="166"/>
      <c r="G329" s="166"/>
      <c r="H329" s="166"/>
      <c r="I329" s="166"/>
      <c r="J329" s="167"/>
      <c r="K329" s="168"/>
      <c r="L329" s="168"/>
      <c r="M329" s="168"/>
      <c r="N329" s="168"/>
      <c r="O329" s="169"/>
      <c r="P329" s="169"/>
      <c r="Q329" s="113" t="str">
        <f t="shared" si="4"/>
        <v/>
      </c>
      <c r="R329" s="23"/>
    </row>
    <row r="330" spans="1:18" ht="15">
      <c r="A330" s="8">
        <v>319</v>
      </c>
      <c r="B330" s="163"/>
      <c r="C330" s="164"/>
      <c r="D330" s="165"/>
      <c r="E330" s="165"/>
      <c r="F330" s="166"/>
      <c r="G330" s="166"/>
      <c r="H330" s="166"/>
      <c r="I330" s="166"/>
      <c r="J330" s="167"/>
      <c r="K330" s="168"/>
      <c r="L330" s="168"/>
      <c r="M330" s="168"/>
      <c r="N330" s="168"/>
      <c r="O330" s="169"/>
      <c r="P330" s="169"/>
      <c r="Q330" s="113" t="str">
        <f t="shared" si="4"/>
        <v/>
      </c>
      <c r="R330" s="23"/>
    </row>
    <row r="331" spans="1:18" ht="15">
      <c r="A331" s="8">
        <v>320</v>
      </c>
      <c r="B331" s="163"/>
      <c r="C331" s="170"/>
      <c r="D331" s="165"/>
      <c r="E331" s="165"/>
      <c r="F331" s="166"/>
      <c r="G331" s="166"/>
      <c r="H331" s="166"/>
      <c r="I331" s="166"/>
      <c r="J331" s="167"/>
      <c r="K331" s="168"/>
      <c r="L331" s="168"/>
      <c r="M331" s="168"/>
      <c r="N331" s="168"/>
      <c r="O331" s="169"/>
      <c r="P331" s="169"/>
      <c r="Q331" s="113" t="str">
        <f t="shared" si="4"/>
        <v/>
      </c>
      <c r="R331" s="23"/>
    </row>
    <row r="332" spans="1:18" ht="23.25" hidden="1" customHeight="1">
      <c r="C332" s="60" t="s">
        <v>102</v>
      </c>
      <c r="E332" s="43" t="s">
        <v>103</v>
      </c>
      <c r="F332" s="44" t="s">
        <v>104</v>
      </c>
      <c r="G332" s="44" t="s">
        <v>105</v>
      </c>
      <c r="H332" s="44" t="s">
        <v>106</v>
      </c>
      <c r="I332" s="44" t="s">
        <v>107</v>
      </c>
      <c r="J332" s="51" t="s">
        <v>108</v>
      </c>
      <c r="K332" s="16" t="s">
        <v>109</v>
      </c>
      <c r="L332" s="16">
        <v>321</v>
      </c>
      <c r="M332" s="16">
        <v>321</v>
      </c>
      <c r="N332">
        <v>321</v>
      </c>
      <c r="O332" s="106" t="s">
        <v>110</v>
      </c>
      <c r="P332" s="106" t="s">
        <v>111</v>
      </c>
    </row>
    <row r="333" spans="1:18" ht="23.25" hidden="1" customHeight="1">
      <c r="C333" s="126" t="s">
        <v>112</v>
      </c>
      <c r="E333" s="43" t="s">
        <v>113</v>
      </c>
      <c r="F333" s="44" t="s">
        <v>114</v>
      </c>
      <c r="G333" s="44" t="s">
        <v>115</v>
      </c>
      <c r="H333" s="44" t="s">
        <v>116</v>
      </c>
      <c r="I333" s="44" t="s">
        <v>117</v>
      </c>
      <c r="J333" s="51" t="s">
        <v>118</v>
      </c>
      <c r="K333" s="16" t="s">
        <v>119</v>
      </c>
      <c r="L333" s="16">
        <v>322</v>
      </c>
      <c r="M333" s="16">
        <v>322</v>
      </c>
      <c r="N333">
        <v>322</v>
      </c>
      <c r="O333" s="106" t="s">
        <v>120</v>
      </c>
      <c r="P333" s="106" t="s">
        <v>121</v>
      </c>
    </row>
    <row r="334" spans="1:18" ht="23.25" hidden="1" customHeight="1">
      <c r="C334" s="60" t="s">
        <v>122</v>
      </c>
      <c r="E334" s="43" t="s">
        <v>123</v>
      </c>
      <c r="F334" s="44" t="s">
        <v>124</v>
      </c>
      <c r="G334" s="44" t="s">
        <v>125</v>
      </c>
      <c r="H334" s="44" t="s">
        <v>126</v>
      </c>
      <c r="I334" s="44" t="s">
        <v>127</v>
      </c>
      <c r="J334" s="51" t="s">
        <v>128</v>
      </c>
      <c r="K334" s="16" t="s">
        <v>129</v>
      </c>
      <c r="L334" s="16">
        <v>323</v>
      </c>
      <c r="M334" s="16">
        <v>323</v>
      </c>
      <c r="N334">
        <v>323</v>
      </c>
      <c r="O334" s="106" t="s">
        <v>130</v>
      </c>
      <c r="P334" s="106" t="s">
        <v>131</v>
      </c>
    </row>
    <row r="335" spans="1:18" ht="23.25" hidden="1" customHeight="1">
      <c r="C335" s="60" t="s">
        <v>132</v>
      </c>
      <c r="E335" s="43" t="s">
        <v>133</v>
      </c>
      <c r="F335" s="44" t="s">
        <v>134</v>
      </c>
      <c r="G335" s="44" t="s">
        <v>135</v>
      </c>
      <c r="H335" s="44" t="s">
        <v>136</v>
      </c>
      <c r="I335" s="44" t="s">
        <v>137</v>
      </c>
      <c r="J335" s="51" t="s">
        <v>138</v>
      </c>
      <c r="K335" s="16" t="s">
        <v>139</v>
      </c>
      <c r="L335" s="16">
        <v>324</v>
      </c>
      <c r="M335" s="16">
        <v>324</v>
      </c>
      <c r="N335">
        <v>324</v>
      </c>
      <c r="O335" s="106" t="s">
        <v>140</v>
      </c>
      <c r="P335" s="106" t="s">
        <v>141</v>
      </c>
    </row>
    <row r="336" spans="1:18" ht="23.25" hidden="1" customHeight="1">
      <c r="C336" s="126" t="s">
        <v>142</v>
      </c>
      <c r="E336" s="43" t="s">
        <v>143</v>
      </c>
      <c r="F336" s="44" t="s">
        <v>144</v>
      </c>
      <c r="G336" s="44" t="s">
        <v>145</v>
      </c>
      <c r="H336" s="44" t="s">
        <v>146</v>
      </c>
      <c r="I336" s="44" t="s">
        <v>147</v>
      </c>
      <c r="J336" s="51" t="s">
        <v>148</v>
      </c>
      <c r="K336" s="16" t="s">
        <v>149</v>
      </c>
      <c r="L336" s="16">
        <v>325</v>
      </c>
      <c r="M336" s="16">
        <v>325</v>
      </c>
      <c r="N336">
        <v>325</v>
      </c>
      <c r="O336" s="106" t="s">
        <v>150</v>
      </c>
      <c r="P336" s="106" t="s">
        <v>151</v>
      </c>
    </row>
    <row r="337" spans="3:16" ht="23.25" hidden="1" customHeight="1">
      <c r="C337" s="60" t="s">
        <v>152</v>
      </c>
      <c r="E337" s="43" t="s">
        <v>153</v>
      </c>
      <c r="F337" s="44" t="s">
        <v>154</v>
      </c>
      <c r="G337" s="44" t="s">
        <v>155</v>
      </c>
      <c r="H337" s="44" t="s">
        <v>156</v>
      </c>
      <c r="I337" s="44" t="s">
        <v>157</v>
      </c>
      <c r="J337" s="51" t="s">
        <v>158</v>
      </c>
      <c r="K337" s="16" t="s">
        <v>159</v>
      </c>
      <c r="L337" s="16">
        <v>326</v>
      </c>
      <c r="M337" s="16">
        <v>326</v>
      </c>
      <c r="N337">
        <v>326</v>
      </c>
      <c r="O337" s="106" t="s">
        <v>160</v>
      </c>
      <c r="P337" s="106" t="s">
        <v>161</v>
      </c>
    </row>
    <row r="338" spans="3:16" ht="23.25" hidden="1" customHeight="1">
      <c r="C338" s="60" t="s">
        <v>162</v>
      </c>
      <c r="E338" s="43" t="s">
        <v>163</v>
      </c>
      <c r="F338" s="44" t="s">
        <v>164</v>
      </c>
      <c r="G338" s="44" t="s">
        <v>165</v>
      </c>
      <c r="H338" s="44" t="s">
        <v>166</v>
      </c>
      <c r="I338" s="44" t="s">
        <v>167</v>
      </c>
      <c r="J338" s="51" t="s">
        <v>168</v>
      </c>
      <c r="K338" s="16" t="s">
        <v>169</v>
      </c>
      <c r="L338" s="16">
        <v>327</v>
      </c>
      <c r="M338" s="16">
        <v>327</v>
      </c>
      <c r="N338">
        <v>327</v>
      </c>
      <c r="O338" s="106" t="s">
        <v>170</v>
      </c>
      <c r="P338" s="106" t="s">
        <v>171</v>
      </c>
    </row>
    <row r="339" spans="3:16" ht="23.25" hidden="1" customHeight="1">
      <c r="C339" s="126" t="s">
        <v>172</v>
      </c>
      <c r="E339" s="43" t="s">
        <v>173</v>
      </c>
      <c r="F339" s="44" t="s">
        <v>174</v>
      </c>
      <c r="G339" s="44" t="s">
        <v>175</v>
      </c>
      <c r="H339" s="44" t="s">
        <v>176</v>
      </c>
      <c r="I339" s="44" t="s">
        <v>177</v>
      </c>
      <c r="J339" s="51" t="s">
        <v>178</v>
      </c>
      <c r="K339" s="16" t="s">
        <v>179</v>
      </c>
      <c r="L339" s="16">
        <v>328</v>
      </c>
      <c r="M339" s="16">
        <v>328</v>
      </c>
      <c r="N339">
        <v>328</v>
      </c>
      <c r="O339" s="106" t="s">
        <v>180</v>
      </c>
      <c r="P339" s="106" t="s">
        <v>181</v>
      </c>
    </row>
    <row r="340" spans="3:16" ht="23.25" hidden="1" customHeight="1">
      <c r="C340" s="60" t="s">
        <v>182</v>
      </c>
      <c r="E340" s="43" t="s">
        <v>183</v>
      </c>
      <c r="F340" s="44" t="s">
        <v>184</v>
      </c>
      <c r="G340" s="44" t="s">
        <v>185</v>
      </c>
      <c r="H340" s="44" t="s">
        <v>186</v>
      </c>
      <c r="I340" s="44" t="s">
        <v>187</v>
      </c>
      <c r="J340" s="51" t="s">
        <v>188</v>
      </c>
      <c r="K340" s="16" t="s">
        <v>189</v>
      </c>
      <c r="L340" s="16">
        <v>329</v>
      </c>
      <c r="M340" s="16">
        <v>329</v>
      </c>
      <c r="N340">
        <v>329</v>
      </c>
      <c r="O340" s="106" t="s">
        <v>190</v>
      </c>
      <c r="P340" s="106" t="s">
        <v>191</v>
      </c>
    </row>
    <row r="341" spans="3:16" ht="23.25" hidden="1" customHeight="1">
      <c r="C341" s="60" t="s">
        <v>192</v>
      </c>
      <c r="E341" s="43" t="s">
        <v>193</v>
      </c>
      <c r="F341" s="44" t="s">
        <v>194</v>
      </c>
      <c r="G341" s="44" t="s">
        <v>195</v>
      </c>
      <c r="H341" s="44" t="s">
        <v>196</v>
      </c>
      <c r="I341" s="44" t="s">
        <v>197</v>
      </c>
      <c r="J341" s="51" t="s">
        <v>198</v>
      </c>
      <c r="K341" s="16" t="s">
        <v>199</v>
      </c>
      <c r="L341" s="16">
        <v>330</v>
      </c>
      <c r="M341" s="16">
        <v>330</v>
      </c>
      <c r="N341">
        <v>330</v>
      </c>
      <c r="O341" s="106" t="s">
        <v>200</v>
      </c>
    </row>
    <row r="342" spans="3:16" ht="23.25" hidden="1" customHeight="1">
      <c r="C342" s="126" t="s">
        <v>201</v>
      </c>
      <c r="E342" s="43" t="s">
        <v>202</v>
      </c>
      <c r="F342" s="44" t="s">
        <v>203</v>
      </c>
      <c r="G342" s="44" t="s">
        <v>204</v>
      </c>
      <c r="H342" s="44" t="s">
        <v>205</v>
      </c>
      <c r="I342" s="44" t="s">
        <v>206</v>
      </c>
      <c r="J342" s="51" t="s">
        <v>207</v>
      </c>
      <c r="K342" s="16" t="s">
        <v>208</v>
      </c>
      <c r="L342" s="16">
        <v>331</v>
      </c>
      <c r="O342" s="106" t="s">
        <v>209</v>
      </c>
    </row>
    <row r="343" spans="3:16" ht="23.25" hidden="1" customHeight="1">
      <c r="C343" s="60" t="s">
        <v>210</v>
      </c>
      <c r="E343" s="43" t="s">
        <v>211</v>
      </c>
      <c r="F343" s="44" t="s">
        <v>212</v>
      </c>
      <c r="G343" s="44" t="s">
        <v>213</v>
      </c>
      <c r="H343" s="44" t="s">
        <v>214</v>
      </c>
      <c r="I343" s="44" t="s">
        <v>215</v>
      </c>
      <c r="J343" s="51" t="s">
        <v>216</v>
      </c>
      <c r="K343" s="16" t="s">
        <v>217</v>
      </c>
      <c r="L343" s="16">
        <v>332</v>
      </c>
    </row>
    <row r="344" spans="3:16" ht="23.25" hidden="1" customHeight="1">
      <c r="C344" s="60" t="s">
        <v>218</v>
      </c>
      <c r="E344" s="43" t="s">
        <v>219</v>
      </c>
      <c r="J344" s="51" t="s">
        <v>220</v>
      </c>
      <c r="K344" s="16" t="s">
        <v>221</v>
      </c>
    </row>
    <row r="345" spans="3:16" ht="23.25" hidden="1" customHeight="1">
      <c r="C345" s="126" t="s">
        <v>222</v>
      </c>
      <c r="E345" s="43" t="s">
        <v>223</v>
      </c>
      <c r="K345" s="16" t="s">
        <v>224</v>
      </c>
    </row>
    <row r="346" spans="3:16" ht="23.25" hidden="1" customHeight="1">
      <c r="C346" s="60" t="s">
        <v>225</v>
      </c>
      <c r="E346" s="43" t="s">
        <v>226</v>
      </c>
      <c r="K346" s="16" t="s">
        <v>227</v>
      </c>
    </row>
    <row r="347" spans="3:16" ht="23.25" hidden="1" customHeight="1">
      <c r="C347" s="60" t="s">
        <v>228</v>
      </c>
      <c r="E347" s="43" t="s">
        <v>229</v>
      </c>
    </row>
    <row r="348" spans="3:16" ht="23.25" hidden="1" customHeight="1">
      <c r="C348" s="126" t="s">
        <v>230</v>
      </c>
      <c r="E348" s="43" t="s">
        <v>231</v>
      </c>
    </row>
    <row r="349" spans="3:16" ht="23.25" hidden="1" customHeight="1">
      <c r="C349" s="60" t="s">
        <v>232</v>
      </c>
      <c r="E349" s="43" t="s">
        <v>233</v>
      </c>
    </row>
    <row r="350" spans="3:16" ht="23.25" hidden="1" customHeight="1">
      <c r="C350" s="60" t="s">
        <v>234</v>
      </c>
      <c r="E350" s="43" t="s">
        <v>235</v>
      </c>
    </row>
    <row r="351" spans="3:16" ht="23.25" hidden="1" customHeight="1">
      <c r="C351" s="126" t="s">
        <v>236</v>
      </c>
      <c r="E351" s="43" t="s">
        <v>237</v>
      </c>
    </row>
    <row r="352" spans="3:16" ht="23.25" hidden="1" customHeight="1">
      <c r="C352" s="60" t="s">
        <v>238</v>
      </c>
      <c r="E352" s="43" t="s">
        <v>239</v>
      </c>
    </row>
    <row r="353" spans="3:5" ht="23.25" hidden="1" customHeight="1">
      <c r="C353" s="60" t="s">
        <v>240</v>
      </c>
      <c r="E353" s="43" t="s">
        <v>241</v>
      </c>
    </row>
    <row r="354" spans="3:5" ht="23.25" hidden="1" customHeight="1">
      <c r="C354" s="126" t="s">
        <v>242</v>
      </c>
      <c r="E354" s="43" t="s">
        <v>243</v>
      </c>
    </row>
    <row r="355" spans="3:5" ht="23.25" hidden="1" customHeight="1">
      <c r="C355" s="60" t="s">
        <v>244</v>
      </c>
      <c r="E355" s="43" t="s">
        <v>245</v>
      </c>
    </row>
    <row r="356" spans="3:5" ht="23.25" hidden="1" customHeight="1">
      <c r="C356" s="60" t="s">
        <v>246</v>
      </c>
      <c r="E356" s="43" t="s">
        <v>247</v>
      </c>
    </row>
    <row r="357" spans="3:5" ht="23.25" hidden="1" customHeight="1">
      <c r="C357" s="126" t="s">
        <v>248</v>
      </c>
      <c r="E357" s="43" t="s">
        <v>249</v>
      </c>
    </row>
    <row r="358" spans="3:5" ht="23.25" hidden="1" customHeight="1">
      <c r="C358" s="60" t="s">
        <v>250</v>
      </c>
      <c r="E358" s="43" t="s">
        <v>251</v>
      </c>
    </row>
    <row r="359" spans="3:5" ht="23.25" hidden="1" customHeight="1">
      <c r="C359" s="60" t="s">
        <v>252</v>
      </c>
    </row>
    <row r="360" spans="3:5" ht="23.25" hidden="1" customHeight="1">
      <c r="C360" s="126" t="s">
        <v>253</v>
      </c>
    </row>
    <row r="361" spans="3:5" ht="23.25" hidden="1" customHeight="1">
      <c r="C361" s="60" t="s">
        <v>254</v>
      </c>
    </row>
    <row r="362" spans="3:5" ht="23.25" hidden="1" customHeight="1">
      <c r="C362" s="60" t="s">
        <v>255</v>
      </c>
    </row>
    <row r="363" spans="3:5" ht="23.25" hidden="1" customHeight="1">
      <c r="C363" s="126" t="s">
        <v>256</v>
      </c>
    </row>
    <row r="364" spans="3:5" ht="23.25" hidden="1" customHeight="1">
      <c r="C364" s="60" t="s">
        <v>257</v>
      </c>
    </row>
    <row r="365" spans="3:5" ht="23.25" hidden="1" customHeight="1">
      <c r="C365" s="60" t="s">
        <v>258</v>
      </c>
    </row>
  </sheetData>
  <sheetProtection algorithmName="SHA-512" hashValue="I2Q65GvjE70UWlzFrZJI75gQdNxDUOgruojw1mvY6PWpB0VZ0Jb4OnDTZt0yyS5hi/Vva2Nq3SaveQ4dT45M6Q==" saltValue="gnzx42quNVtVcZMeOb8DFg==" spinCount="100000" sheet="1" objects="1" scenarios="1" formatRows="0" autoFilter="0"/>
  <protectedRanges>
    <protectedRange algorithmName="SHA-512" hashValue="t2YvTucX9Y3DD/fjCoFA6Wv+exsJ0/EDynK1a74h7Nt7pypPd+syRlZz4Jw18tK/3Mx72r/JuHEJj4NqHsHcLA==" saltValue="XCRCgG4OYw9cV9Iq+k50DA==" spinCount="100000" sqref="B12:P331" name="Edição SELAB B a P"/>
    <protectedRange algorithmName="SHA-512" hashValue="CqmMaAEAvS6XcyEUYr61W0ZQ4/Y6BUokDzFLSJThewsVk/oUh8rQJoaszjYi4hXifqI9F+g+/3leLJiFVaanyg==" saltValue="Jj11RgkvoTgOPs0VzwJpmw==" spinCount="100000" sqref="C5:F5" name="Edição SELAB C5"/>
    <protectedRange algorithmName="SHA-512" hashValue="d4FSmiXOtzuHfi57Ef0YpZPVT1fHrMGKI29dfRmM5GovyNzrYS/0BY+QdD9Eap0o7suS0JGFHRAYOiAlOhujWg==" saltValue="R43vfNwfl/2eYjFl64DtuA==" spinCount="100000" sqref="D4" name="Edição PRECIF D4"/>
    <protectedRange algorithmName="SHA-512" hashValue="B6Pu2Rze9StBBCGVCE7XRC07AJj3t+nz2aMV2fuX0veyy/zxkSqxM39g77gqGPqeRYRmFGiLp/Yw4mQSLWEqKg==" saltValue="pvpf/INjAuLJxXgzYcji9A==" spinCount="100000" sqref="B12:P331" name="Edição PRECIF B a P"/>
    <protectedRange algorithmName="SHA-512" hashValue="SpDJnEtXQp2j9o9fKIpHKUqnKU19ltoZq/z8lRoGmmL5PssQ+v30TlZQZltduqNULcw2ffwqGTd3whP0KhWQ6A==" saltValue="CVj4rpA22sUujWkyGHgnSg==" spinCount="100000" sqref="C5:F5" name="Edição PRECIF C5"/>
    <protectedRange algorithmName="SHA-512" hashValue="6CeHpUdL8DsBY28jVywhS4xCRpzAnaSek2KLkIewdpSSVonDXS5sj2TiHOawhuIi/miMTQOERi4ObzFAetaFPw==" saltValue="aERsnUSZ5tJhvTi7MBEd7A==" spinCount="100000" sqref="G2:Q2" name="Edição SELAB G2"/>
    <protectedRange algorithmName="SHA-512" hashValue="vyW7Jk6m1aXmRKsA9tY5pMYy90cuOMsZInVr4vDTHuiZ7fAO/tDBU3iCnZPx1K0UQZbrN9KkgDgDGsct3brjbQ==" saltValue="voK6SXP+yZLKHI5iGKbqSw==" spinCount="100000" sqref="D4" name="Edição SELAB D4"/>
    <protectedRange algorithmName="SHA-512" hashValue="rO1P0qbZzjcQJ+tDnkPwKpsIZU0bcQ7liTkWApNwWoT0RJ1SU/LEmC2oHdqtvIB5oTPd1d6Z1qXZjsRhRIY84Q==" saltValue="PidKIPqTlrOA9IkyRhcC+Q==" spinCount="100000" sqref="G2:Q2" name="Edição PRECIF G2"/>
    <protectedRange algorithmName="SHA-512" hashValue="cHwhvVga4CCVPlyably0srRPUuIC+UXBtgWuLL6oSPojan97TmvgxdKqtSNwuHK4pOJl6U23ZQESiRsy9fMgkQ==" saltValue="09M2VS1JZhcefLTrjbWN5g==" spinCount="100000" sqref="C9" name="Edição PRECIF C9"/>
    <protectedRange algorithmName="SHA-512" hashValue="UunRcaxiYvz0hlbRPFwXA/2Zns2q6a0S3uHJDozivdkgJbuDF+L6GB0820ljIiRO3xLAY7Bs6aE8skrS9VKY+A==" saltValue="GAMbaDc0WqseKwcJpEvhSg==" spinCount="100000" sqref="C9" name="Edição SELAB C9"/>
  </protectedRanges>
  <autoFilter ref="A11:Q261" xr:uid="{00000000-0009-0000-0000-000001000000}"/>
  <sortState xmlns:xlrd2="http://schemas.microsoft.com/office/spreadsheetml/2017/richdata2" ref="B12:N52">
    <sortCondition ref="J12:J52"/>
  </sortState>
  <mergeCells count="14">
    <mergeCell ref="A9:B9"/>
    <mergeCell ref="G7:L7"/>
    <mergeCell ref="A1:Q1"/>
    <mergeCell ref="A4:C4"/>
    <mergeCell ref="G4:H4"/>
    <mergeCell ref="A5:B5"/>
    <mergeCell ref="G5:H5"/>
    <mergeCell ref="C5:F5"/>
    <mergeCell ref="A7:F7"/>
    <mergeCell ref="J4:K5"/>
    <mergeCell ref="A2:D2"/>
    <mergeCell ref="E2:F2"/>
    <mergeCell ref="G2:Q2"/>
    <mergeCell ref="A8:J8"/>
  </mergeCells>
  <phoneticPr fontId="23" type="noConversion"/>
  <conditionalFormatting sqref="B12:P13 B14:D14 L14:N14 P14:P340 O14:O342 F14:I343 J14:J344 K14:K346 E14:E358 M15:N15 B15:B331 D15:D331 L15:L343 C15:C365 N16:N331 M16:M341">
    <cfRule type="notContainsBlanks" dxfId="11" priority="1">
      <formula>LEN(TRIM(B12))&gt;0</formula>
    </cfRule>
  </conditionalFormatting>
  <conditionalFormatting sqref="C5">
    <cfRule type="notContainsBlanks" dxfId="10" priority="11">
      <formula>LEN(TRIM(C5))&gt;0</formula>
    </cfRule>
  </conditionalFormatting>
  <conditionalFormatting sqref="C9">
    <cfRule type="notContainsBlanks" dxfId="9" priority="10">
      <formula>LEN(TRIM(C9))&gt;0</formula>
    </cfRule>
  </conditionalFormatting>
  <conditionalFormatting sqref="D4">
    <cfRule type="notContainsBlanks" dxfId="8" priority="9">
      <formula>LEN(TRIM(D4))&gt;0</formula>
    </cfRule>
  </conditionalFormatting>
  <conditionalFormatting sqref="G2">
    <cfRule type="notContainsBlanks" dxfId="7" priority="8">
      <formula>LEN(TRIM(G2))&gt;0</formula>
    </cfRule>
  </conditionalFormatting>
  <conditionalFormatting sqref="Q12:Q331">
    <cfRule type="containsText" dxfId="6" priority="12" operator="containsText" text="Erro">
      <formula>NOT(ISERROR(SEARCH("Erro",Q12)))</formula>
    </cfRule>
    <cfRule type="containsText" dxfId="5" priority="15" operator="containsText" text="Preenchimento incompleto">
      <formula>NOT(ISERROR(SEARCH("Preenchimento incompleto",Q12)))</formula>
    </cfRule>
    <cfRule type="containsText" dxfId="4" priority="16" operator="containsText" text="Preenchimento correto">
      <formula>NOT(ISERROR(SEARCH("Preenchimento correto",Q12)))</formula>
    </cfRule>
  </conditionalFormatting>
  <dataValidations count="1">
    <dataValidation allowBlank="1" showInputMessage="1" showErrorMessage="1" sqref="R5 Q4 Q6 C12:E12 D13:E1048576 C362:C363 C14:C15 C365:C1048576 C17:C18 C20:C21 C23:C24 C26:C27 C29:C30 C32:C33 C35:C36 C38:C39 C41:C42 C44:C45 C47:C48 C50:C51 C53:C54 C56:C57 C59:C60 C62:C63 C65:C66 C68:C69 C71:C72 C74:C75 C77:C78 C80:C81 C83:C84 C86:C87 C89:C90 C92:C93 C95:C96 C98:C99 C101:C102 C104:C105 C107:C108 C110:C111 C113:C114 C116:C117 C119:C120 C122:C123 C125:C126 C128:C129 C131:C132 C134:C135 C137:C138 C140:C141 C143:C144 C146:C147 C149:C150 C152:C153 C155:C156 C158:C159 C161:C162 C164:C165 C167:C168 C170:C171 C173:C174 C176:C177 C179:C180 C182:C183 C185:C186 C188:C189 C191:C192 C194:C195 C197:C198 C200:C201 C203:C204 C206:C207 C209:C210 C212:C213 C215:C216 C218:C219 C221:C222 C224:C225 C227:C228 C230:C231 C233:C234 C236:C237 C239:C240 C242:C243 C245:C246 C248:C249 C251:C252 C254:C255 C257:C258 C260:C261 C263:C264 C266:C267 C269:C270 C272:C273 C275:C276 C278:C279 C281:C282 C284:C285 C287:C288 C290:C291 C293:C294 C296:C297 C299:C300 C302:C303 C305:C306 C308:C309 C311:C312 C314:C315 C317:C318 C320:C321 C323:C324 C326:C327 C329:C330 C332:C333 C335:C336 C338:C339 C341:C342 C344:C345 C347:C348 C350:C351 C353:C354 C356:C357 C359:C360 F12:I343 J12:J344 K12:K346 L12:L343 M12:M341 P12:P340 N12:N331 O12:O342" xr:uid="{1519103D-11E5-4C3D-A783-F9C7B1DC8880}"/>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errorTitle="Erro!" error="O texto inserido não faz parte da lista de opções." xr:uid="{0CA2FDD8-9A6B-47AB-8970-C43EEBD896A7}">
          <x14:formula1>
            <xm:f>LIST!$F$2:$F$501</xm:f>
          </x14:formula1>
          <xm:sqref>D4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tint="0.79998168889431442"/>
  </sheetPr>
  <dimension ref="A1:E10007"/>
  <sheetViews>
    <sheetView showGridLines="0" topLeftCell="A221" workbookViewId="0">
      <selection activeCell="C231" sqref="C231"/>
    </sheetView>
  </sheetViews>
  <sheetFormatPr defaultColWidth="0" defaultRowHeight="15" customHeight="1" zeroHeight="1"/>
  <cols>
    <col min="1" max="1" width="12.25" customWidth="1"/>
    <col min="2" max="2" width="72.125" customWidth="1"/>
    <col min="3" max="3" width="26.875" customWidth="1"/>
    <col min="4" max="4" width="52.125" customWidth="1"/>
    <col min="5" max="5" width="2.375" customWidth="1"/>
    <col min="6" max="16384" width="9.125" hidden="1"/>
  </cols>
  <sheetData>
    <row r="1" spans="1:5" ht="32.25" customHeight="1">
      <c r="A1" s="210" t="s">
        <v>259</v>
      </c>
      <c r="B1" s="210"/>
      <c r="C1" s="210"/>
      <c r="D1" s="210"/>
      <c r="E1" s="23"/>
    </row>
    <row r="2" spans="1:5" ht="32.25" customHeight="1">
      <c r="A2" s="311" t="s">
        <v>260</v>
      </c>
      <c r="B2" s="311"/>
      <c r="C2" s="311"/>
      <c r="D2" s="311"/>
      <c r="E2" s="23"/>
    </row>
    <row r="3" spans="1:5" ht="15.75" customHeight="1">
      <c r="A3" s="1"/>
      <c r="B3" s="1"/>
      <c r="C3" s="1"/>
      <c r="D3" s="1"/>
      <c r="E3" s="23"/>
    </row>
    <row r="4" spans="1:5" ht="32.25" customHeight="1">
      <c r="A4" s="247" t="s">
        <v>2</v>
      </c>
      <c r="B4" s="247"/>
      <c r="C4" s="247"/>
      <c r="D4" s="15">
        <f ca="1">TODAY()</f>
        <v>46098</v>
      </c>
      <c r="E4" s="23"/>
    </row>
    <row r="5" spans="1:5" ht="15.75" customHeight="1">
      <c r="A5" s="1"/>
      <c r="B5" s="2"/>
      <c r="C5" s="2"/>
      <c r="D5" s="3"/>
      <c r="E5" s="23"/>
    </row>
    <row r="6" spans="1:5" ht="32.25" customHeight="1">
      <c r="A6" s="310" t="s">
        <v>261</v>
      </c>
      <c r="B6" s="310"/>
      <c r="C6" s="310"/>
      <c r="D6" s="310"/>
      <c r="E6" s="23"/>
    </row>
    <row r="7" spans="1:5" ht="43.5" customHeight="1">
      <c r="A7" s="22" t="s">
        <v>262</v>
      </c>
      <c r="B7" s="22" t="s">
        <v>47</v>
      </c>
      <c r="C7" s="22" t="s">
        <v>263</v>
      </c>
      <c r="D7" s="20" t="s">
        <v>56</v>
      </c>
      <c r="E7" s="23"/>
    </row>
    <row r="8" spans="1:5">
      <c r="A8" s="21">
        <v>1</v>
      </c>
      <c r="B8" s="188" t="s">
        <v>67</v>
      </c>
      <c r="C8" s="189" t="s">
        <v>264</v>
      </c>
      <c r="D8" s="46" t="str">
        <f xml:space="preserve">
IF(AND(B8="",C8=""),"",
IF(OR(B8="",C8=""),"Preenchimento incompleto - A1.01",
IF(LEN(C8)&lt;&gt;18,"Erro na identif. do CNPJ - E1.00",
IF(ISERR(MID(C8,1,2)*1),"Erro na identif. do CNPJ - E1.01",
IF(ISERR(MID(C8,4,3)*1),"Erro na identif. do CNPJ - E1.02",
IF(ISERR(MID(C8,8,3)*1),"Erro na identif. do CNPJ - E1.03",
IF(ISERR(MID(C8,12,4)*1),"Erro na identif. do CNPJ - E1.04",
IF(ISERR(MID(C8,17,2)*1),"Erro na identif. do CNPJ - E1.05",
IF(MID(C8,3,1)&lt;&gt;".","Erro na identif. do CNPJ - E1.06",
IF(MID(C8,7,1)&lt;&gt;".","Erro na identif. do CNPJ - E1.07",
IF(MID(C8,11,1)&lt;&gt;"/","Erro na identif. do CNPJ - E1.08",
IF(MID(C8,16,1)&lt;&gt;"-","Erro na identif. do CNPJ - E1.09",
IF(COUNTIF($B$8:$B$507,B8)&gt;1,"Erro: a empresa informada já se encontra cadastrada - E2.01",
IF(COUNTIF($C$8:$C$507,C8)&gt;1,"Erro: o CNPJ informado já se encontra cadastrado - E2.02",
"Preenchimento correto"))))))))))))))</f>
        <v>Preenchimento correto</v>
      </c>
      <c r="E8" s="23"/>
    </row>
    <row r="9" spans="1:5">
      <c r="A9" s="8">
        <v>2</v>
      </c>
      <c r="B9" s="190" t="s">
        <v>265</v>
      </c>
      <c r="C9" s="189" t="s">
        <v>266</v>
      </c>
      <c r="D9" s="45" t="str">
        <f t="shared" ref="D9:D72" si="0" xml:space="preserve">
IF(AND(B9="",C9=""),"",
IF(OR(B9="",C9=""),"Preenchimento incompleto - A1.01",
IF(LEN(C9)&lt;&gt;18,"Erro na identif. do CNPJ - E1.00",
IF(ISERR(MID(C9,1,2)*1),"Erro na identif. do CNPJ - E1.01",
IF(ISERR(MID(C9,4,3)*1),"Erro na identif. do CNPJ - E1.02",
IF(ISERR(MID(C9,8,3)*1),"Erro na identif. do CNPJ - E1.03",
IF(ISERR(MID(C9,12,4)*1),"Erro na identif. do CNPJ - E1.04",
IF(ISERR(MID(C9,17,2)*1),"Erro na identif. do CNPJ - E1.05",
IF(MID(C9,3,1)&lt;&gt;".","Erro na identif. do CNPJ - E1.06",
IF(MID(C9,7,1)&lt;&gt;".","Erro na identif. do CNPJ - E1.07",
IF(MID(C9,11,1)&lt;&gt;"/","Erro na identif. do CNPJ - E1.08",
IF(MID(C9,16,1)&lt;&gt;"-","Erro na identif. do CNPJ - E1.09",
IF(COUNTIF($B$8:$B$507,B9)&gt;1,"Erro: a empresa informada já se encontra cadastrada - E2.01",
IF(COUNTIF($C$8:$C$507,C9)&gt;1,"Erro: o CNPJ informado já se encontra cadastrado - E2.02",
"Preenchimento correto"))))))))))))))</f>
        <v>Preenchimento correto</v>
      </c>
      <c r="E9" s="23"/>
    </row>
    <row r="10" spans="1:5">
      <c r="A10" s="8">
        <v>3</v>
      </c>
      <c r="B10" s="190" t="s">
        <v>267</v>
      </c>
      <c r="C10" s="167" t="s">
        <v>268</v>
      </c>
      <c r="D10" s="45" t="str">
        <f t="shared" si="0"/>
        <v>Preenchimento correto</v>
      </c>
      <c r="E10" s="23"/>
    </row>
    <row r="11" spans="1:5">
      <c r="A11" s="8">
        <v>4</v>
      </c>
      <c r="B11" s="190" t="s">
        <v>269</v>
      </c>
      <c r="C11" s="167" t="s">
        <v>270</v>
      </c>
      <c r="D11" s="45" t="str">
        <f t="shared" si="0"/>
        <v>Preenchimento correto</v>
      </c>
      <c r="E11" s="23"/>
    </row>
    <row r="12" spans="1:5">
      <c r="A12" s="8">
        <v>5</v>
      </c>
      <c r="B12" s="190" t="s">
        <v>271</v>
      </c>
      <c r="C12" s="167" t="s">
        <v>272</v>
      </c>
      <c r="D12" s="45" t="str">
        <f t="shared" si="0"/>
        <v>Preenchimento correto</v>
      </c>
      <c r="E12" s="23"/>
    </row>
    <row r="13" spans="1:5">
      <c r="A13" s="8">
        <v>6</v>
      </c>
      <c r="B13" s="190" t="s">
        <v>273</v>
      </c>
      <c r="C13" s="167" t="s">
        <v>274</v>
      </c>
      <c r="D13" s="45" t="str">
        <f t="shared" si="0"/>
        <v>Preenchimento correto</v>
      </c>
      <c r="E13" s="23"/>
    </row>
    <row r="14" spans="1:5">
      <c r="A14" s="8">
        <v>7</v>
      </c>
      <c r="B14" s="190" t="s">
        <v>275</v>
      </c>
      <c r="C14" s="167" t="s">
        <v>276</v>
      </c>
      <c r="D14" s="45" t="str">
        <f t="shared" si="0"/>
        <v>Preenchimento correto</v>
      </c>
      <c r="E14" s="23"/>
    </row>
    <row r="15" spans="1:5">
      <c r="A15" s="8">
        <v>8</v>
      </c>
      <c r="B15" s="190" t="s">
        <v>277</v>
      </c>
      <c r="C15" s="167" t="s">
        <v>278</v>
      </c>
      <c r="D15" s="45" t="str">
        <f t="shared" si="0"/>
        <v>Preenchimento correto</v>
      </c>
      <c r="E15" s="23"/>
    </row>
    <row r="16" spans="1:5">
      <c r="A16" s="8">
        <v>9</v>
      </c>
      <c r="B16" s="190" t="s">
        <v>279</v>
      </c>
      <c r="C16" s="167" t="s">
        <v>280</v>
      </c>
      <c r="D16" s="45" t="str">
        <f t="shared" si="0"/>
        <v>Preenchimento correto</v>
      </c>
      <c r="E16" s="23"/>
    </row>
    <row r="17" spans="1:5">
      <c r="A17" s="8">
        <v>10</v>
      </c>
      <c r="B17" s="190" t="s">
        <v>281</v>
      </c>
      <c r="C17" s="167" t="s">
        <v>282</v>
      </c>
      <c r="D17" s="45" t="str">
        <f t="shared" si="0"/>
        <v>Preenchimento correto</v>
      </c>
      <c r="E17" s="23"/>
    </row>
    <row r="18" spans="1:5">
      <c r="A18" s="8">
        <v>11</v>
      </c>
      <c r="B18" s="190" t="s">
        <v>283</v>
      </c>
      <c r="C18" s="167" t="s">
        <v>284</v>
      </c>
      <c r="D18" s="45" t="str">
        <f t="shared" si="0"/>
        <v>Preenchimento correto</v>
      </c>
      <c r="E18" s="23"/>
    </row>
    <row r="19" spans="1:5">
      <c r="A19" s="8">
        <v>12</v>
      </c>
      <c r="B19" s="190" t="s">
        <v>285</v>
      </c>
      <c r="C19" s="167" t="s">
        <v>286</v>
      </c>
      <c r="D19" s="45" t="str">
        <f t="shared" si="0"/>
        <v>Preenchimento correto</v>
      </c>
      <c r="E19" s="23"/>
    </row>
    <row r="20" spans="1:5">
      <c r="A20" s="8">
        <v>13</v>
      </c>
      <c r="B20" s="190" t="s">
        <v>287</v>
      </c>
      <c r="C20" s="167" t="s">
        <v>288</v>
      </c>
      <c r="D20" s="45" t="str">
        <f t="shared" si="0"/>
        <v>Preenchimento correto</v>
      </c>
      <c r="E20" s="23"/>
    </row>
    <row r="21" spans="1:5">
      <c r="A21" s="8">
        <v>14</v>
      </c>
      <c r="B21" s="190" t="s">
        <v>289</v>
      </c>
      <c r="C21" s="167" t="s">
        <v>290</v>
      </c>
      <c r="D21" s="45" t="str">
        <f t="shared" si="0"/>
        <v>Preenchimento correto</v>
      </c>
      <c r="E21" s="23"/>
    </row>
    <row r="22" spans="1:5">
      <c r="A22" s="8">
        <v>15</v>
      </c>
      <c r="B22" s="190" t="s">
        <v>291</v>
      </c>
      <c r="C22" s="167" t="s">
        <v>292</v>
      </c>
      <c r="D22" s="45" t="str">
        <f t="shared" si="0"/>
        <v>Preenchimento correto</v>
      </c>
      <c r="E22" s="23"/>
    </row>
    <row r="23" spans="1:5">
      <c r="A23" s="8">
        <v>16</v>
      </c>
      <c r="B23" s="190" t="s">
        <v>293</v>
      </c>
      <c r="C23" s="167" t="s">
        <v>294</v>
      </c>
      <c r="D23" s="45" t="str">
        <f t="shared" si="0"/>
        <v>Preenchimento correto</v>
      </c>
      <c r="E23" s="23"/>
    </row>
    <row r="24" spans="1:5">
      <c r="A24" s="8">
        <v>17</v>
      </c>
      <c r="B24" s="190" t="s">
        <v>295</v>
      </c>
      <c r="C24" s="167" t="s">
        <v>296</v>
      </c>
      <c r="D24" s="45" t="str">
        <f t="shared" si="0"/>
        <v>Preenchimento correto</v>
      </c>
      <c r="E24" s="23"/>
    </row>
    <row r="25" spans="1:5">
      <c r="A25" s="8">
        <v>18</v>
      </c>
      <c r="B25" s="190" t="s">
        <v>297</v>
      </c>
      <c r="C25" s="167" t="s">
        <v>298</v>
      </c>
      <c r="D25" s="45" t="str">
        <f t="shared" si="0"/>
        <v>Preenchimento correto</v>
      </c>
      <c r="E25" s="23"/>
    </row>
    <row r="26" spans="1:5">
      <c r="A26" s="8">
        <v>19</v>
      </c>
      <c r="B26" s="190" t="s">
        <v>299</v>
      </c>
      <c r="C26" s="167" t="s">
        <v>300</v>
      </c>
      <c r="D26" s="45" t="str">
        <f t="shared" si="0"/>
        <v>Preenchimento correto</v>
      </c>
      <c r="E26" s="23"/>
    </row>
    <row r="27" spans="1:5">
      <c r="A27" s="8">
        <v>20</v>
      </c>
      <c r="B27" s="190" t="s">
        <v>72</v>
      </c>
      <c r="C27" s="167" t="s">
        <v>301</v>
      </c>
      <c r="D27" s="45" t="str">
        <f t="shared" si="0"/>
        <v>Preenchimento correto</v>
      </c>
      <c r="E27" s="23"/>
    </row>
    <row r="28" spans="1:5">
      <c r="A28" s="8">
        <v>21</v>
      </c>
      <c r="B28" s="190" t="s">
        <v>302</v>
      </c>
      <c r="C28" s="167" t="s">
        <v>303</v>
      </c>
      <c r="D28" s="45" t="str">
        <f t="shared" si="0"/>
        <v>Preenchimento correto</v>
      </c>
      <c r="E28" s="23"/>
    </row>
    <row r="29" spans="1:5">
      <c r="A29" s="8">
        <v>22</v>
      </c>
      <c r="B29" s="190" t="s">
        <v>304</v>
      </c>
      <c r="C29" s="167" t="s">
        <v>305</v>
      </c>
      <c r="D29" s="45" t="str">
        <f t="shared" si="0"/>
        <v>Preenchimento correto</v>
      </c>
      <c r="E29" s="23"/>
    </row>
    <row r="30" spans="1:5">
      <c r="A30" s="8">
        <v>23</v>
      </c>
      <c r="B30" s="190" t="s">
        <v>306</v>
      </c>
      <c r="C30" s="167" t="s">
        <v>307</v>
      </c>
      <c r="D30" s="45" t="str">
        <f t="shared" si="0"/>
        <v>Preenchimento correto</v>
      </c>
      <c r="E30" s="23"/>
    </row>
    <row r="31" spans="1:5">
      <c r="A31" s="8">
        <v>24</v>
      </c>
      <c r="B31" s="190" t="s">
        <v>308</v>
      </c>
      <c r="C31" s="167" t="s">
        <v>309</v>
      </c>
      <c r="D31" s="45" t="str">
        <f t="shared" si="0"/>
        <v>Preenchimento correto</v>
      </c>
      <c r="E31" s="23"/>
    </row>
    <row r="32" spans="1:5">
      <c r="A32" s="8">
        <v>25</v>
      </c>
      <c r="B32" s="190" t="s">
        <v>310</v>
      </c>
      <c r="C32" s="167" t="s">
        <v>311</v>
      </c>
      <c r="D32" s="45" t="str">
        <f t="shared" si="0"/>
        <v>Preenchimento correto</v>
      </c>
      <c r="E32" s="23"/>
    </row>
    <row r="33" spans="1:5">
      <c r="A33" s="8">
        <v>26</v>
      </c>
      <c r="B33" s="190" t="s">
        <v>312</v>
      </c>
      <c r="C33" s="167" t="s">
        <v>313</v>
      </c>
      <c r="D33" s="45" t="str">
        <f t="shared" si="0"/>
        <v>Preenchimento correto</v>
      </c>
      <c r="E33" s="23"/>
    </row>
    <row r="34" spans="1:5">
      <c r="A34" s="8">
        <v>27</v>
      </c>
      <c r="B34" s="190" t="s">
        <v>314</v>
      </c>
      <c r="C34" s="167" t="s">
        <v>315</v>
      </c>
      <c r="D34" s="45" t="str">
        <f t="shared" si="0"/>
        <v>Preenchimento correto</v>
      </c>
      <c r="E34" s="23"/>
    </row>
    <row r="35" spans="1:5">
      <c r="A35" s="8">
        <v>28</v>
      </c>
      <c r="B35" s="190" t="s">
        <v>316</v>
      </c>
      <c r="C35" s="167" t="s">
        <v>317</v>
      </c>
      <c r="D35" s="45" t="str">
        <f t="shared" si="0"/>
        <v>Preenchimento correto</v>
      </c>
      <c r="E35" s="23"/>
    </row>
    <row r="36" spans="1:5">
      <c r="A36" s="8">
        <v>29</v>
      </c>
      <c r="B36" s="190" t="s">
        <v>318</v>
      </c>
      <c r="C36" s="167" t="s">
        <v>319</v>
      </c>
      <c r="D36" s="45" t="str">
        <f t="shared" si="0"/>
        <v>Preenchimento correto</v>
      </c>
      <c r="E36" s="23"/>
    </row>
    <row r="37" spans="1:5">
      <c r="A37" s="8">
        <v>30</v>
      </c>
      <c r="B37" s="190" t="s">
        <v>320</v>
      </c>
      <c r="C37" s="167" t="s">
        <v>321</v>
      </c>
      <c r="D37" s="45" t="str">
        <f t="shared" si="0"/>
        <v>Preenchimento correto</v>
      </c>
      <c r="E37" s="23"/>
    </row>
    <row r="38" spans="1:5">
      <c r="A38" s="8">
        <v>31</v>
      </c>
      <c r="B38" s="190" t="s">
        <v>322</v>
      </c>
      <c r="C38" s="167" t="s">
        <v>323</v>
      </c>
      <c r="D38" s="45" t="str">
        <f t="shared" si="0"/>
        <v>Preenchimento correto</v>
      </c>
      <c r="E38" s="23"/>
    </row>
    <row r="39" spans="1:5">
      <c r="A39" s="8">
        <v>32</v>
      </c>
      <c r="B39" s="190" t="s">
        <v>324</v>
      </c>
      <c r="C39" s="167" t="s">
        <v>325</v>
      </c>
      <c r="D39" s="45" t="str">
        <f t="shared" si="0"/>
        <v>Preenchimento correto</v>
      </c>
      <c r="E39" s="23"/>
    </row>
    <row r="40" spans="1:5">
      <c r="A40" s="8">
        <v>33</v>
      </c>
      <c r="B40" s="190" t="s">
        <v>326</v>
      </c>
      <c r="C40" s="167" t="s">
        <v>327</v>
      </c>
      <c r="D40" s="45" t="str">
        <f t="shared" si="0"/>
        <v>Preenchimento correto</v>
      </c>
      <c r="E40" s="23"/>
    </row>
    <row r="41" spans="1:5">
      <c r="A41" s="8">
        <v>34</v>
      </c>
      <c r="B41" s="190" t="s">
        <v>328</v>
      </c>
      <c r="C41" s="167" t="s">
        <v>329</v>
      </c>
      <c r="D41" s="45" t="str">
        <f t="shared" si="0"/>
        <v>Preenchimento correto</v>
      </c>
      <c r="E41" s="23"/>
    </row>
    <row r="42" spans="1:5">
      <c r="A42" s="8">
        <v>35</v>
      </c>
      <c r="B42" s="190" t="s">
        <v>330</v>
      </c>
      <c r="C42" s="167" t="s">
        <v>331</v>
      </c>
      <c r="D42" s="45" t="str">
        <f t="shared" si="0"/>
        <v>Preenchimento correto</v>
      </c>
      <c r="E42" s="23"/>
    </row>
    <row r="43" spans="1:5">
      <c r="A43" s="8">
        <v>36</v>
      </c>
      <c r="B43" s="190" t="s">
        <v>332</v>
      </c>
      <c r="C43" s="167" t="s">
        <v>333</v>
      </c>
      <c r="D43" s="45" t="str">
        <f t="shared" si="0"/>
        <v>Preenchimento correto</v>
      </c>
      <c r="E43" s="23"/>
    </row>
    <row r="44" spans="1:5">
      <c r="A44" s="8">
        <v>37</v>
      </c>
      <c r="B44" s="190" t="s">
        <v>334</v>
      </c>
      <c r="C44" s="167" t="s">
        <v>335</v>
      </c>
      <c r="D44" s="45" t="str">
        <f t="shared" si="0"/>
        <v>Preenchimento correto</v>
      </c>
      <c r="E44" s="23"/>
    </row>
    <row r="45" spans="1:5">
      <c r="A45" s="8">
        <v>38</v>
      </c>
      <c r="B45" s="190" t="s">
        <v>336</v>
      </c>
      <c r="C45" s="167" t="s">
        <v>337</v>
      </c>
      <c r="D45" s="45" t="str">
        <f t="shared" si="0"/>
        <v>Preenchimento correto</v>
      </c>
      <c r="E45" s="23"/>
    </row>
    <row r="46" spans="1:5">
      <c r="A46" s="8">
        <v>39</v>
      </c>
      <c r="B46" s="190" t="s">
        <v>338</v>
      </c>
      <c r="C46" s="167" t="s">
        <v>339</v>
      </c>
      <c r="D46" s="45" t="str">
        <f t="shared" si="0"/>
        <v>Preenchimento correto</v>
      </c>
      <c r="E46" s="23"/>
    </row>
    <row r="47" spans="1:5">
      <c r="A47" s="8">
        <v>40</v>
      </c>
      <c r="B47" s="190" t="s">
        <v>340</v>
      </c>
      <c r="C47" s="167" t="s">
        <v>341</v>
      </c>
      <c r="D47" s="45" t="str">
        <f t="shared" si="0"/>
        <v>Preenchimento correto</v>
      </c>
      <c r="E47" s="23"/>
    </row>
    <row r="48" spans="1:5">
      <c r="A48" s="8">
        <v>41</v>
      </c>
      <c r="B48" s="190" t="s">
        <v>342</v>
      </c>
      <c r="C48" s="167" t="s">
        <v>343</v>
      </c>
      <c r="D48" s="45" t="str">
        <f t="shared" si="0"/>
        <v>Preenchimento correto</v>
      </c>
      <c r="E48" s="23"/>
    </row>
    <row r="49" spans="1:5">
      <c r="A49" s="8">
        <v>42</v>
      </c>
      <c r="B49" s="190" t="s">
        <v>344</v>
      </c>
      <c r="C49" s="167" t="s">
        <v>345</v>
      </c>
      <c r="D49" s="45" t="str">
        <f t="shared" si="0"/>
        <v>Preenchimento correto</v>
      </c>
      <c r="E49" s="23"/>
    </row>
    <row r="50" spans="1:5">
      <c r="A50" s="8">
        <v>43</v>
      </c>
      <c r="B50" s="190" t="s">
        <v>346</v>
      </c>
      <c r="C50" s="167" t="s">
        <v>347</v>
      </c>
      <c r="D50" s="45" t="str">
        <f t="shared" si="0"/>
        <v>Preenchimento correto</v>
      </c>
      <c r="E50" s="23"/>
    </row>
    <row r="51" spans="1:5">
      <c r="A51" s="8">
        <v>44</v>
      </c>
      <c r="B51" s="190" t="s">
        <v>348</v>
      </c>
      <c r="C51" s="167" t="s">
        <v>349</v>
      </c>
      <c r="D51" s="45" t="str">
        <f t="shared" si="0"/>
        <v>Preenchimento correto</v>
      </c>
      <c r="E51" s="23"/>
    </row>
    <row r="52" spans="1:5">
      <c r="A52" s="8">
        <v>45</v>
      </c>
      <c r="B52" s="190" t="s">
        <v>350</v>
      </c>
      <c r="C52" s="167" t="s">
        <v>351</v>
      </c>
      <c r="D52" s="45" t="str">
        <f t="shared" si="0"/>
        <v>Preenchimento correto</v>
      </c>
      <c r="E52" s="23"/>
    </row>
    <row r="53" spans="1:5">
      <c r="A53" s="8">
        <v>46</v>
      </c>
      <c r="B53" s="190" t="s">
        <v>352</v>
      </c>
      <c r="C53" s="167" t="s">
        <v>353</v>
      </c>
      <c r="D53" s="45" t="str">
        <f t="shared" si="0"/>
        <v>Preenchimento correto</v>
      </c>
      <c r="E53" s="23"/>
    </row>
    <row r="54" spans="1:5">
      <c r="A54" s="8">
        <v>47</v>
      </c>
      <c r="B54" s="190" t="s">
        <v>354</v>
      </c>
      <c r="C54" s="167" t="s">
        <v>355</v>
      </c>
      <c r="D54" s="45" t="str">
        <f t="shared" si="0"/>
        <v>Preenchimento correto</v>
      </c>
      <c r="E54" s="23"/>
    </row>
    <row r="55" spans="1:5">
      <c r="A55" s="8">
        <v>48</v>
      </c>
      <c r="B55" s="190" t="s">
        <v>356</v>
      </c>
      <c r="C55" s="167" t="s">
        <v>357</v>
      </c>
      <c r="D55" s="45" t="str">
        <f t="shared" si="0"/>
        <v>Preenchimento correto</v>
      </c>
      <c r="E55" s="23"/>
    </row>
    <row r="56" spans="1:5">
      <c r="A56" s="8">
        <v>49</v>
      </c>
      <c r="B56" s="190" t="s">
        <v>358</v>
      </c>
      <c r="C56" s="167" t="s">
        <v>359</v>
      </c>
      <c r="D56" s="45" t="str">
        <f t="shared" si="0"/>
        <v>Preenchimento correto</v>
      </c>
      <c r="E56" s="23"/>
    </row>
    <row r="57" spans="1:5">
      <c r="A57" s="8">
        <v>50</v>
      </c>
      <c r="B57" s="190" t="s">
        <v>360</v>
      </c>
      <c r="C57" s="167" t="s">
        <v>361</v>
      </c>
      <c r="D57" s="45" t="str">
        <f t="shared" si="0"/>
        <v>Preenchimento correto</v>
      </c>
      <c r="E57" s="23"/>
    </row>
    <row r="58" spans="1:5">
      <c r="A58" s="8">
        <v>51</v>
      </c>
      <c r="B58" s="190" t="s">
        <v>362</v>
      </c>
      <c r="C58" s="167" t="s">
        <v>363</v>
      </c>
      <c r="D58" s="45" t="str">
        <f t="shared" si="0"/>
        <v>Preenchimento correto</v>
      </c>
      <c r="E58" s="23"/>
    </row>
    <row r="59" spans="1:5">
      <c r="A59" s="8">
        <v>52</v>
      </c>
      <c r="B59" s="190" t="s">
        <v>364</v>
      </c>
      <c r="C59" s="167" t="s">
        <v>365</v>
      </c>
      <c r="D59" s="45" t="str">
        <f t="shared" si="0"/>
        <v>Preenchimento correto</v>
      </c>
      <c r="E59" s="23"/>
    </row>
    <row r="60" spans="1:5">
      <c r="A60" s="8">
        <v>53</v>
      </c>
      <c r="B60" s="190" t="s">
        <v>366</v>
      </c>
      <c r="C60" s="191" t="s">
        <v>367</v>
      </c>
      <c r="D60" s="45" t="str">
        <f t="shared" si="0"/>
        <v>Preenchimento correto</v>
      </c>
      <c r="E60" s="23"/>
    </row>
    <row r="61" spans="1:5">
      <c r="A61" s="8">
        <v>54</v>
      </c>
      <c r="B61" s="190" t="s">
        <v>368</v>
      </c>
      <c r="C61" s="167" t="s">
        <v>369</v>
      </c>
      <c r="D61" s="45" t="str">
        <f t="shared" si="0"/>
        <v>Preenchimento correto</v>
      </c>
      <c r="E61" s="23"/>
    </row>
    <row r="62" spans="1:5">
      <c r="A62" s="8">
        <v>55</v>
      </c>
      <c r="B62" s="190" t="s">
        <v>370</v>
      </c>
      <c r="C62" s="167" t="s">
        <v>371</v>
      </c>
      <c r="D62" s="45" t="str">
        <f t="shared" si="0"/>
        <v>Preenchimento correto</v>
      </c>
      <c r="E62" s="23"/>
    </row>
    <row r="63" spans="1:5">
      <c r="A63" s="8">
        <v>56</v>
      </c>
      <c r="B63" s="190" t="s">
        <v>372</v>
      </c>
      <c r="C63" s="167" t="s">
        <v>373</v>
      </c>
      <c r="D63" s="45" t="str">
        <f t="shared" si="0"/>
        <v>Preenchimento correto</v>
      </c>
      <c r="E63" s="23"/>
    </row>
    <row r="64" spans="1:5">
      <c r="A64" s="8">
        <v>57</v>
      </c>
      <c r="B64" s="190" t="s">
        <v>374</v>
      </c>
      <c r="C64" s="167" t="s">
        <v>375</v>
      </c>
      <c r="D64" s="45" t="str">
        <f t="shared" si="0"/>
        <v>Preenchimento correto</v>
      </c>
      <c r="E64" s="23"/>
    </row>
    <row r="65" spans="1:5">
      <c r="A65" s="8">
        <v>58</v>
      </c>
      <c r="B65" s="190" t="s">
        <v>376</v>
      </c>
      <c r="C65" s="167" t="s">
        <v>377</v>
      </c>
      <c r="D65" s="45" t="str">
        <f t="shared" si="0"/>
        <v>Preenchimento correto</v>
      </c>
      <c r="E65" s="23"/>
    </row>
    <row r="66" spans="1:5">
      <c r="A66" s="8">
        <v>59</v>
      </c>
      <c r="B66" s="190" t="s">
        <v>378</v>
      </c>
      <c r="C66" s="167" t="s">
        <v>379</v>
      </c>
      <c r="D66" s="45" t="str">
        <f t="shared" si="0"/>
        <v>Preenchimento correto</v>
      </c>
      <c r="E66" s="23"/>
    </row>
    <row r="67" spans="1:5">
      <c r="A67" s="8">
        <v>60</v>
      </c>
      <c r="B67" s="190" t="s">
        <v>380</v>
      </c>
      <c r="C67" s="167" t="s">
        <v>381</v>
      </c>
      <c r="D67" s="45" t="str">
        <f t="shared" si="0"/>
        <v>Preenchimento correto</v>
      </c>
      <c r="E67" s="23"/>
    </row>
    <row r="68" spans="1:5">
      <c r="A68" s="8">
        <v>61</v>
      </c>
      <c r="B68" s="190" t="s">
        <v>382</v>
      </c>
      <c r="C68" s="167" t="s">
        <v>383</v>
      </c>
      <c r="D68" s="45" t="str">
        <f t="shared" si="0"/>
        <v>Preenchimento correto</v>
      </c>
      <c r="E68" s="23"/>
    </row>
    <row r="69" spans="1:5">
      <c r="A69" s="8">
        <v>62</v>
      </c>
      <c r="B69" s="190" t="s">
        <v>384</v>
      </c>
      <c r="C69" s="167" t="s">
        <v>385</v>
      </c>
      <c r="D69" s="45" t="str">
        <f t="shared" si="0"/>
        <v>Preenchimento correto</v>
      </c>
      <c r="E69" s="23"/>
    </row>
    <row r="70" spans="1:5">
      <c r="A70" s="8">
        <v>63</v>
      </c>
      <c r="B70" s="190" t="s">
        <v>386</v>
      </c>
      <c r="C70" s="167" t="s">
        <v>387</v>
      </c>
      <c r="D70" s="45" t="str">
        <f t="shared" si="0"/>
        <v>Preenchimento correto</v>
      </c>
      <c r="E70" s="23"/>
    </row>
    <row r="71" spans="1:5">
      <c r="A71" s="8">
        <v>64</v>
      </c>
      <c r="B71" s="190" t="s">
        <v>388</v>
      </c>
      <c r="C71" s="167" t="s">
        <v>389</v>
      </c>
      <c r="D71" s="45" t="str">
        <f t="shared" si="0"/>
        <v>Preenchimento correto</v>
      </c>
      <c r="E71" s="23"/>
    </row>
    <row r="72" spans="1:5">
      <c r="A72" s="8">
        <v>65</v>
      </c>
      <c r="B72" s="190" t="s">
        <v>390</v>
      </c>
      <c r="C72" s="167" t="s">
        <v>391</v>
      </c>
      <c r="D72" s="45" t="str">
        <f t="shared" si="0"/>
        <v>Preenchimento correto</v>
      </c>
      <c r="E72" s="23"/>
    </row>
    <row r="73" spans="1:5">
      <c r="A73" s="8">
        <v>66</v>
      </c>
      <c r="B73" s="190" t="s">
        <v>392</v>
      </c>
      <c r="C73" s="167" t="s">
        <v>393</v>
      </c>
      <c r="D73" s="45" t="str">
        <f t="shared" ref="D73:D136" si="1" xml:space="preserve">
IF(AND(B73="",C73=""),"",
IF(OR(B73="",C73=""),"Preenchimento incompleto - A1.01",
IF(LEN(C73)&lt;&gt;18,"Erro na identif. do CNPJ - E1.00",
IF(ISERR(MID(C73,1,2)*1),"Erro na identif. do CNPJ - E1.01",
IF(ISERR(MID(C73,4,3)*1),"Erro na identif. do CNPJ - E1.02",
IF(ISERR(MID(C73,8,3)*1),"Erro na identif. do CNPJ - E1.03",
IF(ISERR(MID(C73,12,4)*1),"Erro na identif. do CNPJ - E1.04",
IF(ISERR(MID(C73,17,2)*1),"Erro na identif. do CNPJ - E1.05",
IF(MID(C73,3,1)&lt;&gt;".","Erro na identif. do CNPJ - E1.06",
IF(MID(C73,7,1)&lt;&gt;".","Erro na identif. do CNPJ - E1.07",
IF(MID(C73,11,1)&lt;&gt;"/","Erro na identif. do CNPJ - E1.08",
IF(MID(C73,16,1)&lt;&gt;"-","Erro na identif. do CNPJ - E1.09",
IF(COUNTIF($B$8:$B$507,B73)&gt;1,"Erro: a empresa informada já se encontra cadastrada - E2.01",
IF(COUNTIF($C$8:$C$507,C73)&gt;1,"Erro: o CNPJ informado já se encontra cadastrado - E2.02",
"Preenchimento correto"))))))))))))))</f>
        <v>Preenchimento correto</v>
      </c>
      <c r="E73" s="23"/>
    </row>
    <row r="74" spans="1:5">
      <c r="A74" s="8">
        <v>67</v>
      </c>
      <c r="B74" s="190" t="s">
        <v>394</v>
      </c>
      <c r="C74" s="167" t="s">
        <v>395</v>
      </c>
      <c r="D74" s="45" t="str">
        <f t="shared" si="1"/>
        <v>Preenchimento correto</v>
      </c>
      <c r="E74" s="23"/>
    </row>
    <row r="75" spans="1:5">
      <c r="A75" s="8">
        <v>68</v>
      </c>
      <c r="B75" s="190" t="s">
        <v>396</v>
      </c>
      <c r="C75" s="167" t="s">
        <v>397</v>
      </c>
      <c r="D75" s="45" t="str">
        <f t="shared" si="1"/>
        <v>Preenchimento correto</v>
      </c>
      <c r="E75" s="23"/>
    </row>
    <row r="76" spans="1:5">
      <c r="A76" s="8">
        <v>69</v>
      </c>
      <c r="B76" s="190" t="s">
        <v>398</v>
      </c>
      <c r="C76" s="167" t="s">
        <v>399</v>
      </c>
      <c r="D76" s="45" t="str">
        <f t="shared" si="1"/>
        <v>Preenchimento correto</v>
      </c>
      <c r="E76" s="23"/>
    </row>
    <row r="77" spans="1:5">
      <c r="A77" s="8">
        <v>70</v>
      </c>
      <c r="B77" s="190" t="s">
        <v>400</v>
      </c>
      <c r="C77" s="167" t="s">
        <v>401</v>
      </c>
      <c r="D77" s="45" t="str">
        <f t="shared" si="1"/>
        <v>Preenchimento correto</v>
      </c>
      <c r="E77" s="23"/>
    </row>
    <row r="78" spans="1:5">
      <c r="A78" s="8">
        <v>71</v>
      </c>
      <c r="B78" s="190" t="s">
        <v>402</v>
      </c>
      <c r="C78" s="167" t="s">
        <v>403</v>
      </c>
      <c r="D78" s="45" t="str">
        <f t="shared" si="1"/>
        <v>Preenchimento correto</v>
      </c>
      <c r="E78" s="23"/>
    </row>
    <row r="79" spans="1:5">
      <c r="A79" s="8">
        <v>72</v>
      </c>
      <c r="B79" s="190" t="s">
        <v>404</v>
      </c>
      <c r="C79" s="167" t="s">
        <v>405</v>
      </c>
      <c r="D79" s="45" t="str">
        <f t="shared" si="1"/>
        <v>Preenchimento correto</v>
      </c>
      <c r="E79" s="23"/>
    </row>
    <row r="80" spans="1:5">
      <c r="A80" s="8">
        <v>73</v>
      </c>
      <c r="B80" s="190" t="s">
        <v>406</v>
      </c>
      <c r="C80" s="167" t="s">
        <v>407</v>
      </c>
      <c r="D80" s="45" t="str">
        <f t="shared" si="1"/>
        <v>Preenchimento correto</v>
      </c>
      <c r="E80" s="23"/>
    </row>
    <row r="81" spans="1:5">
      <c r="A81" s="8">
        <v>74</v>
      </c>
      <c r="B81" s="190" t="s">
        <v>408</v>
      </c>
      <c r="C81" s="167" t="s">
        <v>409</v>
      </c>
      <c r="D81" s="45" t="str">
        <f t="shared" si="1"/>
        <v>Preenchimento correto</v>
      </c>
      <c r="E81" s="23"/>
    </row>
    <row r="82" spans="1:5">
      <c r="A82" s="8">
        <v>75</v>
      </c>
      <c r="B82" s="190" t="s">
        <v>410</v>
      </c>
      <c r="C82" s="167" t="s">
        <v>411</v>
      </c>
      <c r="D82" s="45" t="str">
        <f t="shared" si="1"/>
        <v>Preenchimento correto</v>
      </c>
      <c r="E82" s="23"/>
    </row>
    <row r="83" spans="1:5">
      <c r="A83" s="8">
        <v>76</v>
      </c>
      <c r="B83" s="190" t="s">
        <v>412</v>
      </c>
      <c r="C83" s="167" t="s">
        <v>413</v>
      </c>
      <c r="D83" s="45" t="str">
        <f t="shared" si="1"/>
        <v>Preenchimento correto</v>
      </c>
      <c r="E83" s="23"/>
    </row>
    <row r="84" spans="1:5">
      <c r="A84" s="8">
        <v>77</v>
      </c>
      <c r="B84" s="190" t="s">
        <v>414</v>
      </c>
      <c r="C84" s="167" t="s">
        <v>415</v>
      </c>
      <c r="D84" s="45" t="str">
        <f t="shared" si="1"/>
        <v>Preenchimento correto</v>
      </c>
      <c r="E84" s="23"/>
    </row>
    <row r="85" spans="1:5">
      <c r="A85" s="8">
        <v>78</v>
      </c>
      <c r="B85" s="190" t="s">
        <v>416</v>
      </c>
      <c r="C85" s="167" t="s">
        <v>417</v>
      </c>
      <c r="D85" s="45" t="str">
        <f t="shared" si="1"/>
        <v>Preenchimento correto</v>
      </c>
      <c r="E85" s="23"/>
    </row>
    <row r="86" spans="1:5">
      <c r="A86" s="8">
        <v>79</v>
      </c>
      <c r="B86" s="190" t="s">
        <v>418</v>
      </c>
      <c r="C86" s="167" t="s">
        <v>419</v>
      </c>
      <c r="D86" s="45" t="str">
        <f t="shared" si="1"/>
        <v>Preenchimento correto</v>
      </c>
      <c r="E86" s="23"/>
    </row>
    <row r="87" spans="1:5">
      <c r="A87" s="8">
        <v>80</v>
      </c>
      <c r="B87" s="190" t="s">
        <v>420</v>
      </c>
      <c r="C87" s="167" t="s">
        <v>421</v>
      </c>
      <c r="D87" s="45" t="str">
        <f t="shared" si="1"/>
        <v>Preenchimento correto</v>
      </c>
      <c r="E87" s="23"/>
    </row>
    <row r="88" spans="1:5">
      <c r="A88" s="8">
        <v>81</v>
      </c>
      <c r="B88" s="190" t="s">
        <v>422</v>
      </c>
      <c r="C88" s="167" t="s">
        <v>423</v>
      </c>
      <c r="D88" s="45" t="str">
        <f t="shared" si="1"/>
        <v>Preenchimento correto</v>
      </c>
      <c r="E88" s="23"/>
    </row>
    <row r="89" spans="1:5">
      <c r="A89" s="8">
        <v>82</v>
      </c>
      <c r="B89" s="190" t="s">
        <v>424</v>
      </c>
      <c r="C89" s="167" t="s">
        <v>425</v>
      </c>
      <c r="D89" s="45" t="str">
        <f t="shared" si="1"/>
        <v>Preenchimento correto</v>
      </c>
      <c r="E89" s="23"/>
    </row>
    <row r="90" spans="1:5">
      <c r="A90" s="8">
        <v>83</v>
      </c>
      <c r="B90" s="190" t="s">
        <v>426</v>
      </c>
      <c r="C90" s="167" t="s">
        <v>427</v>
      </c>
      <c r="D90" s="45" t="str">
        <f t="shared" si="1"/>
        <v>Preenchimento correto</v>
      </c>
      <c r="E90" s="23"/>
    </row>
    <row r="91" spans="1:5">
      <c r="A91" s="8">
        <v>84</v>
      </c>
      <c r="B91" s="190" t="s">
        <v>428</v>
      </c>
      <c r="C91" s="167" t="s">
        <v>429</v>
      </c>
      <c r="D91" s="45" t="str">
        <f t="shared" si="1"/>
        <v>Preenchimento correto</v>
      </c>
      <c r="E91" s="23"/>
    </row>
    <row r="92" spans="1:5">
      <c r="A92" s="8">
        <v>85</v>
      </c>
      <c r="B92" s="190" t="s">
        <v>430</v>
      </c>
      <c r="C92" s="167" t="s">
        <v>431</v>
      </c>
      <c r="D92" s="45" t="str">
        <f t="shared" si="1"/>
        <v>Preenchimento correto</v>
      </c>
      <c r="E92" s="23"/>
    </row>
    <row r="93" spans="1:5">
      <c r="A93" s="8">
        <v>86</v>
      </c>
      <c r="B93" s="190" t="s">
        <v>432</v>
      </c>
      <c r="C93" s="167" t="s">
        <v>433</v>
      </c>
      <c r="D93" s="45" t="str">
        <f t="shared" si="1"/>
        <v>Preenchimento correto</v>
      </c>
      <c r="E93" s="23"/>
    </row>
    <row r="94" spans="1:5">
      <c r="A94" s="8">
        <v>87</v>
      </c>
      <c r="B94" s="190" t="s">
        <v>434</v>
      </c>
      <c r="C94" s="167" t="s">
        <v>435</v>
      </c>
      <c r="D94" s="45" t="str">
        <f t="shared" si="1"/>
        <v>Preenchimento correto</v>
      </c>
      <c r="E94" s="23"/>
    </row>
    <row r="95" spans="1:5">
      <c r="A95" s="8">
        <v>88</v>
      </c>
      <c r="B95" s="190" t="s">
        <v>436</v>
      </c>
      <c r="C95" s="167" t="s">
        <v>437</v>
      </c>
      <c r="D95" s="45" t="str">
        <f t="shared" si="1"/>
        <v>Preenchimento correto</v>
      </c>
      <c r="E95" s="23"/>
    </row>
    <row r="96" spans="1:5">
      <c r="A96" s="8">
        <v>89</v>
      </c>
      <c r="B96" s="190" t="s">
        <v>438</v>
      </c>
      <c r="C96" s="167" t="s">
        <v>439</v>
      </c>
      <c r="D96" s="45" t="str">
        <f t="shared" si="1"/>
        <v>Preenchimento correto</v>
      </c>
      <c r="E96" s="23"/>
    </row>
    <row r="97" spans="1:5">
      <c r="A97" s="8">
        <v>90</v>
      </c>
      <c r="B97" s="190" t="s">
        <v>440</v>
      </c>
      <c r="C97" s="167" t="s">
        <v>441</v>
      </c>
      <c r="D97" s="45" t="str">
        <f t="shared" si="1"/>
        <v>Preenchimento correto</v>
      </c>
      <c r="E97" s="23"/>
    </row>
    <row r="98" spans="1:5">
      <c r="A98" s="8">
        <v>91</v>
      </c>
      <c r="B98" s="190" t="s">
        <v>442</v>
      </c>
      <c r="C98" s="167" t="s">
        <v>443</v>
      </c>
      <c r="D98" s="45" t="str">
        <f t="shared" si="1"/>
        <v>Preenchimento correto</v>
      </c>
      <c r="E98" s="23"/>
    </row>
    <row r="99" spans="1:5">
      <c r="A99" s="8">
        <v>92</v>
      </c>
      <c r="B99" s="190" t="s">
        <v>444</v>
      </c>
      <c r="C99" s="167" t="s">
        <v>445</v>
      </c>
      <c r="D99" s="45" t="str">
        <f t="shared" si="1"/>
        <v>Preenchimento correto</v>
      </c>
      <c r="E99" s="23"/>
    </row>
    <row r="100" spans="1:5">
      <c r="A100" s="8">
        <v>93</v>
      </c>
      <c r="B100" s="190" t="s">
        <v>446</v>
      </c>
      <c r="C100" s="167" t="s">
        <v>447</v>
      </c>
      <c r="D100" s="45" t="str">
        <f t="shared" si="1"/>
        <v>Preenchimento correto</v>
      </c>
      <c r="E100" s="23"/>
    </row>
    <row r="101" spans="1:5">
      <c r="A101" s="8">
        <v>94</v>
      </c>
      <c r="B101" s="190" t="s">
        <v>448</v>
      </c>
      <c r="C101" s="167" t="s">
        <v>449</v>
      </c>
      <c r="D101" s="45" t="str">
        <f t="shared" si="1"/>
        <v>Preenchimento correto</v>
      </c>
      <c r="E101" s="23"/>
    </row>
    <row r="102" spans="1:5">
      <c r="A102" s="8">
        <v>95</v>
      </c>
      <c r="B102" s="190" t="s">
        <v>450</v>
      </c>
      <c r="C102" s="167" t="s">
        <v>451</v>
      </c>
      <c r="D102" s="45" t="str">
        <f t="shared" si="1"/>
        <v>Preenchimento correto</v>
      </c>
      <c r="E102" s="23"/>
    </row>
    <row r="103" spans="1:5">
      <c r="A103" s="8">
        <v>96</v>
      </c>
      <c r="B103" s="190" t="s">
        <v>452</v>
      </c>
      <c r="C103" s="167" t="s">
        <v>453</v>
      </c>
      <c r="D103" s="45" t="str">
        <f t="shared" si="1"/>
        <v>Preenchimento correto</v>
      </c>
      <c r="E103" s="23"/>
    </row>
    <row r="104" spans="1:5">
      <c r="A104" s="8">
        <v>97</v>
      </c>
      <c r="B104" s="190" t="s">
        <v>454</v>
      </c>
      <c r="C104" s="167" t="s">
        <v>455</v>
      </c>
      <c r="D104" s="45" t="str">
        <f t="shared" si="1"/>
        <v>Preenchimento correto</v>
      </c>
      <c r="E104" s="23"/>
    </row>
    <row r="105" spans="1:5">
      <c r="A105" s="8">
        <v>98</v>
      </c>
      <c r="B105" s="190" t="s">
        <v>456</v>
      </c>
      <c r="C105" s="167" t="s">
        <v>457</v>
      </c>
      <c r="D105" s="45" t="str">
        <f t="shared" si="1"/>
        <v>Preenchimento correto</v>
      </c>
      <c r="E105" s="23"/>
    </row>
    <row r="106" spans="1:5">
      <c r="A106" s="8">
        <v>99</v>
      </c>
      <c r="B106" s="190" t="s">
        <v>458</v>
      </c>
      <c r="C106" s="167" t="s">
        <v>459</v>
      </c>
      <c r="D106" s="45" t="str">
        <f t="shared" si="1"/>
        <v>Preenchimento correto</v>
      </c>
      <c r="E106" s="23"/>
    </row>
    <row r="107" spans="1:5">
      <c r="A107" s="8">
        <v>100</v>
      </c>
      <c r="B107" s="190" t="s">
        <v>460</v>
      </c>
      <c r="C107" s="167" t="s">
        <v>461</v>
      </c>
      <c r="D107" s="45" t="str">
        <f t="shared" si="1"/>
        <v>Preenchimento correto</v>
      </c>
      <c r="E107" s="23"/>
    </row>
    <row r="108" spans="1:5">
      <c r="A108" s="8">
        <v>101</v>
      </c>
      <c r="B108" s="190" t="s">
        <v>462</v>
      </c>
      <c r="C108" s="167" t="s">
        <v>463</v>
      </c>
      <c r="D108" s="45" t="str">
        <f t="shared" si="1"/>
        <v>Preenchimento correto</v>
      </c>
      <c r="E108" s="23"/>
    </row>
    <row r="109" spans="1:5">
      <c r="A109" s="8">
        <v>102</v>
      </c>
      <c r="B109" s="190" t="s">
        <v>464</v>
      </c>
      <c r="C109" s="167" t="s">
        <v>465</v>
      </c>
      <c r="D109" s="45" t="str">
        <f t="shared" si="1"/>
        <v>Preenchimento correto</v>
      </c>
      <c r="E109" s="23"/>
    </row>
    <row r="110" spans="1:5">
      <c r="A110" s="8">
        <v>103</v>
      </c>
      <c r="B110" s="190" t="s">
        <v>466</v>
      </c>
      <c r="C110" s="167" t="s">
        <v>467</v>
      </c>
      <c r="D110" s="45" t="str">
        <f t="shared" si="1"/>
        <v>Preenchimento correto</v>
      </c>
      <c r="E110" s="23"/>
    </row>
    <row r="111" spans="1:5">
      <c r="A111" s="8">
        <v>104</v>
      </c>
      <c r="B111" s="190" t="s">
        <v>468</v>
      </c>
      <c r="C111" s="167" t="s">
        <v>469</v>
      </c>
      <c r="D111" s="45" t="str">
        <f t="shared" si="1"/>
        <v>Preenchimento correto</v>
      </c>
      <c r="E111" s="23"/>
    </row>
    <row r="112" spans="1:5">
      <c r="A112" s="8">
        <v>105</v>
      </c>
      <c r="B112" s="190" t="s">
        <v>470</v>
      </c>
      <c r="C112" s="167" t="s">
        <v>471</v>
      </c>
      <c r="D112" s="45" t="str">
        <f t="shared" si="1"/>
        <v>Preenchimento correto</v>
      </c>
      <c r="E112" s="23"/>
    </row>
    <row r="113" spans="1:5">
      <c r="A113" s="8">
        <v>106</v>
      </c>
      <c r="B113" s="190" t="s">
        <v>472</v>
      </c>
      <c r="C113" s="167" t="s">
        <v>473</v>
      </c>
      <c r="D113" s="45" t="str">
        <f t="shared" si="1"/>
        <v>Preenchimento correto</v>
      </c>
      <c r="E113" s="23"/>
    </row>
    <row r="114" spans="1:5">
      <c r="A114" s="8">
        <v>107</v>
      </c>
      <c r="B114" s="190" t="s">
        <v>474</v>
      </c>
      <c r="C114" s="167" t="s">
        <v>475</v>
      </c>
      <c r="D114" s="45" t="str">
        <f t="shared" si="1"/>
        <v>Preenchimento correto</v>
      </c>
      <c r="E114" s="23"/>
    </row>
    <row r="115" spans="1:5">
      <c r="A115" s="8">
        <v>108</v>
      </c>
      <c r="B115" s="190" t="s">
        <v>476</v>
      </c>
      <c r="C115" s="167" t="s">
        <v>477</v>
      </c>
      <c r="D115" s="45" t="str">
        <f t="shared" si="1"/>
        <v>Preenchimento correto</v>
      </c>
      <c r="E115" s="23"/>
    </row>
    <row r="116" spans="1:5">
      <c r="A116" s="8">
        <v>109</v>
      </c>
      <c r="B116" s="190" t="s">
        <v>478</v>
      </c>
      <c r="C116" s="167" t="s">
        <v>479</v>
      </c>
      <c r="D116" s="45" t="str">
        <f t="shared" si="1"/>
        <v>Preenchimento correto</v>
      </c>
      <c r="E116" s="23"/>
    </row>
    <row r="117" spans="1:5">
      <c r="A117" s="8">
        <v>110</v>
      </c>
      <c r="B117" s="190" t="s">
        <v>480</v>
      </c>
      <c r="C117" s="167" t="s">
        <v>481</v>
      </c>
      <c r="D117" s="45" t="str">
        <f t="shared" si="1"/>
        <v>Preenchimento correto</v>
      </c>
      <c r="E117" s="23"/>
    </row>
    <row r="118" spans="1:5">
      <c r="A118" s="8">
        <v>111</v>
      </c>
      <c r="B118" s="190" t="s">
        <v>482</v>
      </c>
      <c r="C118" s="167" t="s">
        <v>483</v>
      </c>
      <c r="D118" s="45" t="str">
        <f t="shared" si="1"/>
        <v>Preenchimento correto</v>
      </c>
      <c r="E118" s="23"/>
    </row>
    <row r="119" spans="1:5">
      <c r="A119" s="8">
        <v>112</v>
      </c>
      <c r="B119" s="190" t="s">
        <v>484</v>
      </c>
      <c r="C119" s="167" t="s">
        <v>485</v>
      </c>
      <c r="D119" s="45" t="str">
        <f t="shared" si="1"/>
        <v>Preenchimento correto</v>
      </c>
      <c r="E119" s="23"/>
    </row>
    <row r="120" spans="1:5">
      <c r="A120" s="8">
        <v>113</v>
      </c>
      <c r="B120" s="190" t="s">
        <v>486</v>
      </c>
      <c r="C120" s="167" t="s">
        <v>487</v>
      </c>
      <c r="D120" s="45" t="str">
        <f t="shared" si="1"/>
        <v>Preenchimento correto</v>
      </c>
      <c r="E120" s="23"/>
    </row>
    <row r="121" spans="1:5">
      <c r="A121" s="8">
        <v>114</v>
      </c>
      <c r="B121" s="190" t="s">
        <v>488</v>
      </c>
      <c r="C121" s="167" t="s">
        <v>489</v>
      </c>
      <c r="D121" s="45" t="str">
        <f t="shared" si="1"/>
        <v>Preenchimento correto</v>
      </c>
      <c r="E121" s="23"/>
    </row>
    <row r="122" spans="1:5">
      <c r="A122" s="8">
        <v>115</v>
      </c>
      <c r="B122" s="190" t="s">
        <v>490</v>
      </c>
      <c r="C122" s="167" t="s">
        <v>491</v>
      </c>
      <c r="D122" s="45" t="str">
        <f t="shared" si="1"/>
        <v>Preenchimento correto</v>
      </c>
      <c r="E122" s="23"/>
    </row>
    <row r="123" spans="1:5">
      <c r="A123" s="8">
        <v>116</v>
      </c>
      <c r="B123" s="190" t="s">
        <v>492</v>
      </c>
      <c r="C123" s="167" t="s">
        <v>493</v>
      </c>
      <c r="D123" s="45" t="str">
        <f t="shared" si="1"/>
        <v>Preenchimento correto</v>
      </c>
      <c r="E123" s="23"/>
    </row>
    <row r="124" spans="1:5">
      <c r="A124" s="8">
        <v>117</v>
      </c>
      <c r="B124" s="190" t="s">
        <v>494</v>
      </c>
      <c r="C124" s="167" t="s">
        <v>495</v>
      </c>
      <c r="D124" s="45" t="str">
        <f t="shared" si="1"/>
        <v>Preenchimento correto</v>
      </c>
      <c r="E124" s="23"/>
    </row>
    <row r="125" spans="1:5">
      <c r="A125" s="8">
        <v>118</v>
      </c>
      <c r="B125" s="190" t="s">
        <v>496</v>
      </c>
      <c r="C125" s="167" t="s">
        <v>497</v>
      </c>
      <c r="D125" s="45" t="str">
        <f t="shared" si="1"/>
        <v>Preenchimento correto</v>
      </c>
      <c r="E125" s="23"/>
    </row>
    <row r="126" spans="1:5">
      <c r="A126" s="8">
        <v>119</v>
      </c>
      <c r="B126" s="190" t="s">
        <v>498</v>
      </c>
      <c r="C126" s="167" t="s">
        <v>499</v>
      </c>
      <c r="D126" s="45" t="str">
        <f t="shared" si="1"/>
        <v>Preenchimento correto</v>
      </c>
      <c r="E126" s="23"/>
    </row>
    <row r="127" spans="1:5">
      <c r="A127" s="8">
        <v>120</v>
      </c>
      <c r="B127" s="190" t="s">
        <v>500</v>
      </c>
      <c r="C127" s="167" t="s">
        <v>501</v>
      </c>
      <c r="D127" s="45" t="str">
        <f t="shared" si="1"/>
        <v>Preenchimento correto</v>
      </c>
      <c r="E127" s="23"/>
    </row>
    <row r="128" spans="1:5">
      <c r="A128" s="8">
        <v>121</v>
      </c>
      <c r="B128" s="190" t="s">
        <v>502</v>
      </c>
      <c r="C128" s="167" t="s">
        <v>503</v>
      </c>
      <c r="D128" s="45" t="str">
        <f t="shared" si="1"/>
        <v>Preenchimento correto</v>
      </c>
      <c r="E128" s="23"/>
    </row>
    <row r="129" spans="1:5">
      <c r="A129" s="8">
        <v>122</v>
      </c>
      <c r="B129" s="190" t="s">
        <v>504</v>
      </c>
      <c r="C129" s="167" t="s">
        <v>505</v>
      </c>
      <c r="D129" s="45" t="str">
        <f t="shared" si="1"/>
        <v>Preenchimento correto</v>
      </c>
      <c r="E129" s="23"/>
    </row>
    <row r="130" spans="1:5">
      <c r="A130" s="8">
        <v>123</v>
      </c>
      <c r="B130" s="190" t="s">
        <v>506</v>
      </c>
      <c r="C130" s="167" t="s">
        <v>507</v>
      </c>
      <c r="D130" s="45" t="str">
        <f t="shared" si="1"/>
        <v>Preenchimento correto</v>
      </c>
      <c r="E130" s="23"/>
    </row>
    <row r="131" spans="1:5">
      <c r="A131" s="8">
        <v>124</v>
      </c>
      <c r="B131" s="190" t="s">
        <v>508</v>
      </c>
      <c r="C131" s="167" t="s">
        <v>509</v>
      </c>
      <c r="D131" s="45" t="str">
        <f t="shared" si="1"/>
        <v>Preenchimento correto</v>
      </c>
      <c r="E131" s="23"/>
    </row>
    <row r="132" spans="1:5">
      <c r="A132" s="8">
        <v>125</v>
      </c>
      <c r="B132" s="190" t="s">
        <v>510</v>
      </c>
      <c r="C132" s="167" t="s">
        <v>511</v>
      </c>
      <c r="D132" s="45" t="str">
        <f t="shared" si="1"/>
        <v>Preenchimento correto</v>
      </c>
      <c r="E132" s="23"/>
    </row>
    <row r="133" spans="1:5">
      <c r="A133" s="8">
        <v>126</v>
      </c>
      <c r="B133" s="190" t="s">
        <v>512</v>
      </c>
      <c r="C133" s="167" t="s">
        <v>513</v>
      </c>
      <c r="D133" s="45" t="str">
        <f t="shared" si="1"/>
        <v>Preenchimento correto</v>
      </c>
      <c r="E133" s="23"/>
    </row>
    <row r="134" spans="1:5">
      <c r="A134" s="8">
        <v>127</v>
      </c>
      <c r="B134" s="190" t="s">
        <v>514</v>
      </c>
      <c r="C134" s="167" t="s">
        <v>515</v>
      </c>
      <c r="D134" s="45" t="str">
        <f t="shared" si="1"/>
        <v>Preenchimento correto</v>
      </c>
      <c r="E134" s="23"/>
    </row>
    <row r="135" spans="1:5">
      <c r="A135" s="8">
        <v>128</v>
      </c>
      <c r="B135" s="190" t="s">
        <v>516</v>
      </c>
      <c r="C135" s="167" t="s">
        <v>517</v>
      </c>
      <c r="D135" s="45" t="str">
        <f t="shared" si="1"/>
        <v>Preenchimento correto</v>
      </c>
      <c r="E135" s="23"/>
    </row>
    <row r="136" spans="1:5">
      <c r="A136" s="8">
        <v>129</v>
      </c>
      <c r="B136" s="190" t="s">
        <v>518</v>
      </c>
      <c r="C136" s="167" t="s">
        <v>519</v>
      </c>
      <c r="D136" s="45" t="str">
        <f t="shared" si="1"/>
        <v>Preenchimento correto</v>
      </c>
      <c r="E136" s="23"/>
    </row>
    <row r="137" spans="1:5">
      <c r="A137" s="8">
        <v>130</v>
      </c>
      <c r="B137" s="190" t="s">
        <v>520</v>
      </c>
      <c r="C137" s="167" t="s">
        <v>521</v>
      </c>
      <c r="D137" s="45" t="str">
        <f t="shared" ref="D137:D200" si="2" xml:space="preserve">
IF(AND(B137="",C137=""),"",
IF(OR(B137="",C137=""),"Preenchimento incompleto - A1.01",
IF(LEN(C137)&lt;&gt;18,"Erro na identif. do CNPJ - E1.00",
IF(ISERR(MID(C137,1,2)*1),"Erro na identif. do CNPJ - E1.01",
IF(ISERR(MID(C137,4,3)*1),"Erro na identif. do CNPJ - E1.02",
IF(ISERR(MID(C137,8,3)*1),"Erro na identif. do CNPJ - E1.03",
IF(ISERR(MID(C137,12,4)*1),"Erro na identif. do CNPJ - E1.04",
IF(ISERR(MID(C137,17,2)*1),"Erro na identif. do CNPJ - E1.05",
IF(MID(C137,3,1)&lt;&gt;".","Erro na identif. do CNPJ - E1.06",
IF(MID(C137,7,1)&lt;&gt;".","Erro na identif. do CNPJ - E1.07",
IF(MID(C137,11,1)&lt;&gt;"/","Erro na identif. do CNPJ - E1.08",
IF(MID(C137,16,1)&lt;&gt;"-","Erro na identif. do CNPJ - E1.09",
IF(COUNTIF($B$8:$B$507,B137)&gt;1,"Erro: a empresa informada já se encontra cadastrada - E2.01",
IF(COUNTIF($C$8:$C$507,C137)&gt;1,"Erro: o CNPJ informado já se encontra cadastrado - E2.02",
"Preenchimento correto"))))))))))))))</f>
        <v>Preenchimento correto</v>
      </c>
      <c r="E137" s="23"/>
    </row>
    <row r="138" spans="1:5">
      <c r="A138" s="8">
        <v>131</v>
      </c>
      <c r="B138" s="190" t="s">
        <v>522</v>
      </c>
      <c r="C138" s="167" t="s">
        <v>523</v>
      </c>
      <c r="D138" s="45" t="str">
        <f t="shared" si="2"/>
        <v>Preenchimento correto</v>
      </c>
      <c r="E138" s="23"/>
    </row>
    <row r="139" spans="1:5">
      <c r="A139" s="8">
        <v>132</v>
      </c>
      <c r="B139" s="190" t="s">
        <v>524</v>
      </c>
      <c r="C139" s="167" t="s">
        <v>525</v>
      </c>
      <c r="D139" s="45" t="str">
        <f t="shared" si="2"/>
        <v>Preenchimento correto</v>
      </c>
      <c r="E139" s="23"/>
    </row>
    <row r="140" spans="1:5">
      <c r="A140" s="8">
        <v>133</v>
      </c>
      <c r="B140" s="190" t="s">
        <v>526</v>
      </c>
      <c r="C140" s="167" t="s">
        <v>527</v>
      </c>
      <c r="D140" s="45" t="str">
        <f t="shared" si="2"/>
        <v>Preenchimento correto</v>
      </c>
      <c r="E140" s="23"/>
    </row>
    <row r="141" spans="1:5">
      <c r="A141" s="8">
        <v>134</v>
      </c>
      <c r="B141" s="190" t="s">
        <v>528</v>
      </c>
      <c r="C141" s="167" t="s">
        <v>529</v>
      </c>
      <c r="D141" s="45" t="str">
        <f t="shared" si="2"/>
        <v>Preenchimento correto</v>
      </c>
      <c r="E141" s="23"/>
    </row>
    <row r="142" spans="1:5">
      <c r="A142" s="8">
        <v>135</v>
      </c>
      <c r="B142" s="190" t="s">
        <v>530</v>
      </c>
      <c r="C142" s="167" t="s">
        <v>531</v>
      </c>
      <c r="D142" s="45" t="str">
        <f t="shared" si="2"/>
        <v>Preenchimento correto</v>
      </c>
      <c r="E142" s="23"/>
    </row>
    <row r="143" spans="1:5">
      <c r="A143" s="8">
        <v>136</v>
      </c>
      <c r="B143" s="190" t="s">
        <v>532</v>
      </c>
      <c r="C143" s="167" t="s">
        <v>533</v>
      </c>
      <c r="D143" s="45" t="str">
        <f t="shared" si="2"/>
        <v>Preenchimento correto</v>
      </c>
      <c r="E143" s="23"/>
    </row>
    <row r="144" spans="1:5">
      <c r="A144" s="8">
        <v>137</v>
      </c>
      <c r="B144" s="190" t="s">
        <v>534</v>
      </c>
      <c r="C144" s="167" t="s">
        <v>535</v>
      </c>
      <c r="D144" s="45" t="str">
        <f t="shared" si="2"/>
        <v>Preenchimento correto</v>
      </c>
      <c r="E144" s="23"/>
    </row>
    <row r="145" spans="1:5">
      <c r="A145" s="8">
        <v>138</v>
      </c>
      <c r="B145" s="190" t="s">
        <v>536</v>
      </c>
      <c r="C145" s="167" t="s">
        <v>537</v>
      </c>
      <c r="D145" s="45" t="str">
        <f t="shared" si="2"/>
        <v>Preenchimento correto</v>
      </c>
      <c r="E145" s="23"/>
    </row>
    <row r="146" spans="1:5">
      <c r="A146" s="8">
        <v>139</v>
      </c>
      <c r="B146" s="190" t="s">
        <v>538</v>
      </c>
      <c r="C146" s="167" t="s">
        <v>539</v>
      </c>
      <c r="D146" s="45" t="str">
        <f t="shared" si="2"/>
        <v>Preenchimento correto</v>
      </c>
      <c r="E146" s="23"/>
    </row>
    <row r="147" spans="1:5">
      <c r="A147" s="8">
        <v>140</v>
      </c>
      <c r="B147" s="190" t="s">
        <v>540</v>
      </c>
      <c r="C147" s="167" t="s">
        <v>541</v>
      </c>
      <c r="D147" s="45" t="str">
        <f t="shared" si="2"/>
        <v>Preenchimento correto</v>
      </c>
      <c r="E147" s="23"/>
    </row>
    <row r="148" spans="1:5">
      <c r="A148" s="8">
        <v>141</v>
      </c>
      <c r="B148" s="190" t="s">
        <v>542</v>
      </c>
      <c r="C148" s="167" t="s">
        <v>543</v>
      </c>
      <c r="D148" s="45" t="str">
        <f t="shared" si="2"/>
        <v>Preenchimento correto</v>
      </c>
      <c r="E148" s="23"/>
    </row>
    <row r="149" spans="1:5">
      <c r="A149" s="8">
        <v>142</v>
      </c>
      <c r="B149" s="190" t="s">
        <v>544</v>
      </c>
      <c r="C149" s="167" t="s">
        <v>545</v>
      </c>
      <c r="D149" s="45" t="str">
        <f t="shared" si="2"/>
        <v>Preenchimento correto</v>
      </c>
      <c r="E149" s="23"/>
    </row>
    <row r="150" spans="1:5">
      <c r="A150" s="8">
        <v>143</v>
      </c>
      <c r="B150" s="190" t="s">
        <v>546</v>
      </c>
      <c r="C150" s="167" t="s">
        <v>547</v>
      </c>
      <c r="D150" s="45" t="str">
        <f t="shared" si="2"/>
        <v>Preenchimento correto</v>
      </c>
      <c r="E150" s="23"/>
    </row>
    <row r="151" spans="1:5">
      <c r="A151" s="8">
        <v>144</v>
      </c>
      <c r="B151" s="190" t="s">
        <v>548</v>
      </c>
      <c r="C151" s="167" t="s">
        <v>549</v>
      </c>
      <c r="D151" s="45" t="str">
        <f t="shared" si="2"/>
        <v>Preenchimento correto</v>
      </c>
      <c r="E151" s="23"/>
    </row>
    <row r="152" spans="1:5">
      <c r="A152" s="8">
        <v>145</v>
      </c>
      <c r="B152" s="190" t="s">
        <v>550</v>
      </c>
      <c r="C152" s="167" t="s">
        <v>551</v>
      </c>
      <c r="D152" s="45" t="str">
        <f t="shared" si="2"/>
        <v>Preenchimento correto</v>
      </c>
      <c r="E152" s="23"/>
    </row>
    <row r="153" spans="1:5">
      <c r="A153" s="8">
        <v>146</v>
      </c>
      <c r="B153" s="190" t="s">
        <v>552</v>
      </c>
      <c r="C153" s="167" t="s">
        <v>553</v>
      </c>
      <c r="D153" s="45" t="str">
        <f t="shared" si="2"/>
        <v>Preenchimento correto</v>
      </c>
      <c r="E153" s="23"/>
    </row>
    <row r="154" spans="1:5">
      <c r="A154" s="8">
        <v>147</v>
      </c>
      <c r="B154" s="190" t="s">
        <v>554</v>
      </c>
      <c r="C154" s="167" t="s">
        <v>555</v>
      </c>
      <c r="D154" s="45" t="str">
        <f t="shared" si="2"/>
        <v>Preenchimento correto</v>
      </c>
      <c r="E154" s="23"/>
    </row>
    <row r="155" spans="1:5">
      <c r="A155" s="8">
        <v>148</v>
      </c>
      <c r="B155" s="190" t="s">
        <v>556</v>
      </c>
      <c r="C155" s="167" t="s">
        <v>557</v>
      </c>
      <c r="D155" s="45" t="str">
        <f t="shared" si="2"/>
        <v>Preenchimento correto</v>
      </c>
      <c r="E155" s="23"/>
    </row>
    <row r="156" spans="1:5">
      <c r="A156" s="8">
        <v>149</v>
      </c>
      <c r="B156" s="190" t="s">
        <v>558</v>
      </c>
      <c r="C156" s="167" t="s">
        <v>559</v>
      </c>
      <c r="D156" s="45" t="str">
        <f t="shared" si="2"/>
        <v>Preenchimento correto</v>
      </c>
      <c r="E156" s="23"/>
    </row>
    <row r="157" spans="1:5">
      <c r="A157" s="8">
        <v>150</v>
      </c>
      <c r="B157" s="190" t="s">
        <v>560</v>
      </c>
      <c r="C157" s="167" t="s">
        <v>561</v>
      </c>
      <c r="D157" s="45" t="str">
        <f t="shared" si="2"/>
        <v>Preenchimento correto</v>
      </c>
      <c r="E157" s="23"/>
    </row>
    <row r="158" spans="1:5">
      <c r="A158" s="8">
        <v>151</v>
      </c>
      <c r="B158" s="190" t="s">
        <v>562</v>
      </c>
      <c r="C158" s="167" t="s">
        <v>563</v>
      </c>
      <c r="D158" s="45" t="str">
        <f t="shared" si="2"/>
        <v>Preenchimento correto</v>
      </c>
      <c r="E158" s="23"/>
    </row>
    <row r="159" spans="1:5">
      <c r="A159" s="8">
        <v>152</v>
      </c>
      <c r="B159" s="190" t="s">
        <v>564</v>
      </c>
      <c r="C159" s="167" t="s">
        <v>565</v>
      </c>
      <c r="D159" s="45" t="str">
        <f t="shared" si="2"/>
        <v>Preenchimento correto</v>
      </c>
      <c r="E159" s="23"/>
    </row>
    <row r="160" spans="1:5">
      <c r="A160" s="8">
        <v>153</v>
      </c>
      <c r="B160" s="190" t="s">
        <v>566</v>
      </c>
      <c r="C160" s="167" t="s">
        <v>567</v>
      </c>
      <c r="D160" s="45" t="str">
        <f t="shared" si="2"/>
        <v>Preenchimento correto</v>
      </c>
      <c r="E160" s="23"/>
    </row>
    <row r="161" spans="1:5">
      <c r="A161" s="8">
        <v>154</v>
      </c>
      <c r="B161" s="190" t="s">
        <v>568</v>
      </c>
      <c r="C161" s="167" t="s">
        <v>569</v>
      </c>
      <c r="D161" s="45" t="str">
        <f t="shared" si="2"/>
        <v>Preenchimento correto</v>
      </c>
      <c r="E161" s="23"/>
    </row>
    <row r="162" spans="1:5">
      <c r="A162" s="8">
        <v>155</v>
      </c>
      <c r="B162" s="190" t="s">
        <v>570</v>
      </c>
      <c r="C162" s="167" t="s">
        <v>571</v>
      </c>
      <c r="D162" s="45" t="str">
        <f t="shared" si="2"/>
        <v>Preenchimento correto</v>
      </c>
      <c r="E162" s="23"/>
    </row>
    <row r="163" spans="1:5">
      <c r="A163" s="8">
        <v>156</v>
      </c>
      <c r="B163" s="190" t="s">
        <v>572</v>
      </c>
      <c r="C163" s="167" t="s">
        <v>573</v>
      </c>
      <c r="D163" s="45" t="str">
        <f t="shared" si="2"/>
        <v>Preenchimento correto</v>
      </c>
      <c r="E163" s="23"/>
    </row>
    <row r="164" spans="1:5" ht="28.5">
      <c r="A164" s="8">
        <v>157</v>
      </c>
      <c r="B164" s="190" t="s">
        <v>574</v>
      </c>
      <c r="C164" s="167" t="s">
        <v>575</v>
      </c>
      <c r="D164" s="45" t="str">
        <f t="shared" si="2"/>
        <v>Preenchimento correto</v>
      </c>
      <c r="E164" s="23"/>
    </row>
    <row r="165" spans="1:5">
      <c r="A165" s="8">
        <v>158</v>
      </c>
      <c r="B165" s="190" t="s">
        <v>576</v>
      </c>
      <c r="C165" s="167" t="s">
        <v>577</v>
      </c>
      <c r="D165" s="45" t="str">
        <f t="shared" si="2"/>
        <v>Preenchimento correto</v>
      </c>
      <c r="E165" s="23"/>
    </row>
    <row r="166" spans="1:5">
      <c r="A166" s="8">
        <v>159</v>
      </c>
      <c r="B166" s="190" t="s">
        <v>578</v>
      </c>
      <c r="C166" s="167" t="s">
        <v>579</v>
      </c>
      <c r="D166" s="45" t="str">
        <f t="shared" si="2"/>
        <v>Preenchimento correto</v>
      </c>
      <c r="E166" s="23"/>
    </row>
    <row r="167" spans="1:5">
      <c r="A167" s="8">
        <v>160</v>
      </c>
      <c r="B167" s="190" t="s">
        <v>580</v>
      </c>
      <c r="C167" s="167" t="s">
        <v>581</v>
      </c>
      <c r="D167" s="45" t="str">
        <f t="shared" si="2"/>
        <v>Preenchimento correto</v>
      </c>
      <c r="E167" s="23"/>
    </row>
    <row r="168" spans="1:5" ht="28.5">
      <c r="A168" s="8">
        <v>161</v>
      </c>
      <c r="B168" s="190" t="s">
        <v>582</v>
      </c>
      <c r="C168" s="167" t="s">
        <v>583</v>
      </c>
      <c r="D168" s="45" t="str">
        <f t="shared" si="2"/>
        <v>Preenchimento correto</v>
      </c>
      <c r="E168" s="23"/>
    </row>
    <row r="169" spans="1:5">
      <c r="A169" s="8">
        <v>162</v>
      </c>
      <c r="B169" s="190" t="s">
        <v>584</v>
      </c>
      <c r="C169" s="167" t="s">
        <v>585</v>
      </c>
      <c r="D169" s="45" t="str">
        <f t="shared" si="2"/>
        <v>Preenchimento correto</v>
      </c>
      <c r="E169" s="23"/>
    </row>
    <row r="170" spans="1:5">
      <c r="A170" s="8">
        <v>163</v>
      </c>
      <c r="B170" s="190" t="s">
        <v>586</v>
      </c>
      <c r="C170" s="167" t="s">
        <v>587</v>
      </c>
      <c r="D170" s="45" t="str">
        <f t="shared" si="2"/>
        <v>Preenchimento correto</v>
      </c>
      <c r="E170" s="23"/>
    </row>
    <row r="171" spans="1:5">
      <c r="A171" s="8">
        <v>164</v>
      </c>
      <c r="B171" s="190" t="s">
        <v>588</v>
      </c>
      <c r="C171" s="167" t="s">
        <v>589</v>
      </c>
      <c r="D171" s="45" t="str">
        <f t="shared" si="2"/>
        <v>Preenchimento correto</v>
      </c>
      <c r="E171" s="23"/>
    </row>
    <row r="172" spans="1:5">
      <c r="A172" s="8">
        <v>165</v>
      </c>
      <c r="B172" s="190" t="s">
        <v>590</v>
      </c>
      <c r="C172" s="167" t="s">
        <v>591</v>
      </c>
      <c r="D172" s="45" t="str">
        <f t="shared" si="2"/>
        <v>Preenchimento correto</v>
      </c>
      <c r="E172" s="23"/>
    </row>
    <row r="173" spans="1:5">
      <c r="A173" s="8">
        <v>166</v>
      </c>
      <c r="B173" s="190" t="s">
        <v>592</v>
      </c>
      <c r="C173" s="167" t="s">
        <v>593</v>
      </c>
      <c r="D173" s="45" t="str">
        <f t="shared" si="2"/>
        <v>Preenchimento correto</v>
      </c>
      <c r="E173" s="23"/>
    </row>
    <row r="174" spans="1:5">
      <c r="A174" s="8">
        <v>167</v>
      </c>
      <c r="B174" s="190" t="s">
        <v>594</v>
      </c>
      <c r="C174" s="167" t="s">
        <v>595</v>
      </c>
      <c r="D174" s="45" t="str">
        <f t="shared" si="2"/>
        <v>Preenchimento correto</v>
      </c>
      <c r="E174" s="23"/>
    </row>
    <row r="175" spans="1:5">
      <c r="A175" s="8">
        <v>168</v>
      </c>
      <c r="B175" s="190" t="s">
        <v>596</v>
      </c>
      <c r="C175" s="167" t="s">
        <v>597</v>
      </c>
      <c r="D175" s="45" t="str">
        <f t="shared" si="2"/>
        <v>Preenchimento correto</v>
      </c>
      <c r="E175" s="23"/>
    </row>
    <row r="176" spans="1:5">
      <c r="A176" s="8">
        <v>169</v>
      </c>
      <c r="B176" s="190" t="s">
        <v>598</v>
      </c>
      <c r="C176" s="167" t="s">
        <v>599</v>
      </c>
      <c r="D176" s="45" t="str">
        <f t="shared" si="2"/>
        <v>Preenchimento correto</v>
      </c>
      <c r="E176" s="23"/>
    </row>
    <row r="177" spans="1:5" ht="28.5">
      <c r="A177" s="8">
        <v>170</v>
      </c>
      <c r="B177" s="190" t="s">
        <v>600</v>
      </c>
      <c r="C177" s="167" t="s">
        <v>601</v>
      </c>
      <c r="D177" s="45" t="str">
        <f t="shared" si="2"/>
        <v>Preenchimento correto</v>
      </c>
      <c r="E177" s="23"/>
    </row>
    <row r="178" spans="1:5">
      <c r="A178" s="8">
        <v>171</v>
      </c>
      <c r="B178" s="190" t="s">
        <v>602</v>
      </c>
      <c r="C178" s="167" t="s">
        <v>603</v>
      </c>
      <c r="D178" s="45" t="str">
        <f t="shared" si="2"/>
        <v>Preenchimento correto</v>
      </c>
      <c r="E178" s="23"/>
    </row>
    <row r="179" spans="1:5">
      <c r="A179" s="8">
        <v>172</v>
      </c>
      <c r="B179" s="190" t="s">
        <v>604</v>
      </c>
      <c r="C179" s="167" t="s">
        <v>605</v>
      </c>
      <c r="D179" s="45" t="str">
        <f t="shared" si="2"/>
        <v>Preenchimento correto</v>
      </c>
      <c r="E179" s="23"/>
    </row>
    <row r="180" spans="1:5">
      <c r="A180" s="8">
        <v>173</v>
      </c>
      <c r="B180" s="190" t="s">
        <v>606</v>
      </c>
      <c r="C180" s="167" t="s">
        <v>607</v>
      </c>
      <c r="D180" s="45" t="str">
        <f t="shared" si="2"/>
        <v>Preenchimento correto</v>
      </c>
      <c r="E180" s="23"/>
    </row>
    <row r="181" spans="1:5">
      <c r="A181" s="8">
        <v>174</v>
      </c>
      <c r="B181" s="190" t="s">
        <v>608</v>
      </c>
      <c r="C181" s="167" t="s">
        <v>609</v>
      </c>
      <c r="D181" s="45" t="str">
        <f t="shared" si="2"/>
        <v>Preenchimento correto</v>
      </c>
      <c r="E181" s="23"/>
    </row>
    <row r="182" spans="1:5">
      <c r="A182" s="8">
        <v>175</v>
      </c>
      <c r="B182" s="190" t="s">
        <v>610</v>
      </c>
      <c r="C182" s="167" t="s">
        <v>611</v>
      </c>
      <c r="D182" s="45" t="str">
        <f t="shared" si="2"/>
        <v>Preenchimento correto</v>
      </c>
      <c r="E182" s="23"/>
    </row>
    <row r="183" spans="1:5">
      <c r="A183" s="8">
        <v>176</v>
      </c>
      <c r="B183" s="190" t="s">
        <v>612</v>
      </c>
      <c r="C183" s="167" t="s">
        <v>613</v>
      </c>
      <c r="D183" s="45" t="str">
        <f t="shared" si="2"/>
        <v>Preenchimento correto</v>
      </c>
      <c r="E183" s="23"/>
    </row>
    <row r="184" spans="1:5">
      <c r="A184" s="8">
        <v>177</v>
      </c>
      <c r="B184" s="190" t="s">
        <v>614</v>
      </c>
      <c r="C184" s="167" t="s">
        <v>615</v>
      </c>
      <c r="D184" s="45" t="str">
        <f t="shared" si="2"/>
        <v>Preenchimento correto</v>
      </c>
      <c r="E184" s="23"/>
    </row>
    <row r="185" spans="1:5">
      <c r="A185" s="8">
        <v>178</v>
      </c>
      <c r="B185" s="190" t="s">
        <v>616</v>
      </c>
      <c r="C185" s="167" t="s">
        <v>617</v>
      </c>
      <c r="D185" s="45" t="str">
        <f t="shared" si="2"/>
        <v>Preenchimento correto</v>
      </c>
      <c r="E185" s="23"/>
    </row>
    <row r="186" spans="1:5">
      <c r="A186" s="8">
        <v>179</v>
      </c>
      <c r="B186" s="190" t="s">
        <v>618</v>
      </c>
      <c r="C186" s="167" t="s">
        <v>619</v>
      </c>
      <c r="D186" s="45" t="str">
        <f t="shared" si="2"/>
        <v>Preenchimento correto</v>
      </c>
      <c r="E186" s="23"/>
    </row>
    <row r="187" spans="1:5" ht="28.5">
      <c r="A187" s="8">
        <v>180</v>
      </c>
      <c r="B187" s="190" t="s">
        <v>620</v>
      </c>
      <c r="C187" s="167" t="s">
        <v>621</v>
      </c>
      <c r="D187" s="45" t="str">
        <f t="shared" si="2"/>
        <v>Preenchimento correto</v>
      </c>
      <c r="E187" s="23"/>
    </row>
    <row r="188" spans="1:5" ht="28.5">
      <c r="A188" s="8">
        <v>181</v>
      </c>
      <c r="B188" s="190" t="s">
        <v>622</v>
      </c>
      <c r="C188" s="167" t="s">
        <v>623</v>
      </c>
      <c r="D188" s="45" t="str">
        <f t="shared" si="2"/>
        <v>Preenchimento correto</v>
      </c>
      <c r="E188" s="23"/>
    </row>
    <row r="189" spans="1:5">
      <c r="A189" s="8">
        <v>182</v>
      </c>
      <c r="B189" s="190" t="s">
        <v>624</v>
      </c>
      <c r="C189" s="167" t="s">
        <v>625</v>
      </c>
      <c r="D189" s="45" t="str">
        <f t="shared" si="2"/>
        <v>Preenchimento correto</v>
      </c>
      <c r="E189" s="23"/>
    </row>
    <row r="190" spans="1:5">
      <c r="A190" s="8">
        <v>183</v>
      </c>
      <c r="B190" s="190" t="s">
        <v>626</v>
      </c>
      <c r="C190" s="167" t="s">
        <v>627</v>
      </c>
      <c r="D190" s="45" t="str">
        <f t="shared" si="2"/>
        <v>Preenchimento correto</v>
      </c>
      <c r="E190" s="23"/>
    </row>
    <row r="191" spans="1:5">
      <c r="A191" s="8">
        <v>184</v>
      </c>
      <c r="B191" s="190" t="s">
        <v>628</v>
      </c>
      <c r="C191" s="167" t="s">
        <v>629</v>
      </c>
      <c r="D191" s="45" t="str">
        <f t="shared" si="2"/>
        <v>Preenchimento correto</v>
      </c>
      <c r="E191" s="23"/>
    </row>
    <row r="192" spans="1:5">
      <c r="A192" s="8">
        <v>185</v>
      </c>
      <c r="B192" s="190" t="s">
        <v>630</v>
      </c>
      <c r="C192" s="167" t="s">
        <v>631</v>
      </c>
      <c r="D192" s="45" t="str">
        <f t="shared" si="2"/>
        <v>Preenchimento correto</v>
      </c>
      <c r="E192" s="23"/>
    </row>
    <row r="193" spans="1:5">
      <c r="A193" s="8">
        <v>186</v>
      </c>
      <c r="B193" s="190" t="s">
        <v>632</v>
      </c>
      <c r="C193" s="167" t="s">
        <v>633</v>
      </c>
      <c r="D193" s="45" t="str">
        <f t="shared" si="2"/>
        <v>Preenchimento correto</v>
      </c>
      <c r="E193" s="23"/>
    </row>
    <row r="194" spans="1:5">
      <c r="A194" s="8">
        <v>187</v>
      </c>
      <c r="B194" s="190" t="s">
        <v>634</v>
      </c>
      <c r="C194" s="167" t="s">
        <v>635</v>
      </c>
      <c r="D194" s="45" t="str">
        <f t="shared" si="2"/>
        <v>Preenchimento correto</v>
      </c>
      <c r="E194" s="23"/>
    </row>
    <row r="195" spans="1:5">
      <c r="A195" s="8">
        <v>188</v>
      </c>
      <c r="B195" s="190" t="s">
        <v>636</v>
      </c>
      <c r="C195" s="167" t="s">
        <v>637</v>
      </c>
      <c r="D195" s="45" t="str">
        <f t="shared" si="2"/>
        <v>Preenchimento correto</v>
      </c>
      <c r="E195" s="23"/>
    </row>
    <row r="196" spans="1:5">
      <c r="A196" s="8">
        <v>189</v>
      </c>
      <c r="B196" s="190" t="s">
        <v>638</v>
      </c>
      <c r="C196" s="167" t="s">
        <v>639</v>
      </c>
      <c r="D196" s="45" t="str">
        <f t="shared" si="2"/>
        <v>Preenchimento correto</v>
      </c>
      <c r="E196" s="23"/>
    </row>
    <row r="197" spans="1:5">
      <c r="A197" s="8">
        <v>190</v>
      </c>
      <c r="B197" s="190" t="s">
        <v>640</v>
      </c>
      <c r="C197" s="167" t="s">
        <v>641</v>
      </c>
      <c r="D197" s="45" t="str">
        <f t="shared" si="2"/>
        <v>Preenchimento correto</v>
      </c>
      <c r="E197" s="23"/>
    </row>
    <row r="198" spans="1:5">
      <c r="A198" s="8">
        <v>191</v>
      </c>
      <c r="B198" s="190" t="s">
        <v>642</v>
      </c>
      <c r="C198" s="167" t="s">
        <v>643</v>
      </c>
      <c r="D198" s="45" t="str">
        <f t="shared" si="2"/>
        <v>Preenchimento correto</v>
      </c>
      <c r="E198" s="23"/>
    </row>
    <row r="199" spans="1:5">
      <c r="A199" s="8">
        <v>192</v>
      </c>
      <c r="B199" s="190" t="s">
        <v>644</v>
      </c>
      <c r="C199" s="167" t="s">
        <v>645</v>
      </c>
      <c r="D199" s="45" t="str">
        <f t="shared" si="2"/>
        <v>Preenchimento correto</v>
      </c>
      <c r="E199" s="23"/>
    </row>
    <row r="200" spans="1:5">
      <c r="A200" s="8">
        <v>193</v>
      </c>
      <c r="B200" s="190" t="s">
        <v>646</v>
      </c>
      <c r="C200" s="167" t="s">
        <v>647</v>
      </c>
      <c r="D200" s="45" t="str">
        <f t="shared" si="2"/>
        <v>Preenchimento correto</v>
      </c>
      <c r="E200" s="23"/>
    </row>
    <row r="201" spans="1:5">
      <c r="A201" s="8">
        <v>194</v>
      </c>
      <c r="B201" s="190" t="s">
        <v>648</v>
      </c>
      <c r="C201" s="167" t="s">
        <v>649</v>
      </c>
      <c r="D201" s="45" t="str">
        <f t="shared" ref="D201:D264" si="3" xml:space="preserve">
IF(AND(B201="",C201=""),"",
IF(OR(B201="",C201=""),"Preenchimento incompleto - A1.01",
IF(LEN(C201)&lt;&gt;18,"Erro na identif. do CNPJ - E1.00",
IF(ISERR(MID(C201,1,2)*1),"Erro na identif. do CNPJ - E1.01",
IF(ISERR(MID(C201,4,3)*1),"Erro na identif. do CNPJ - E1.02",
IF(ISERR(MID(C201,8,3)*1),"Erro na identif. do CNPJ - E1.03",
IF(ISERR(MID(C201,12,4)*1),"Erro na identif. do CNPJ - E1.04",
IF(ISERR(MID(C201,17,2)*1),"Erro na identif. do CNPJ - E1.05",
IF(MID(C201,3,1)&lt;&gt;".","Erro na identif. do CNPJ - E1.06",
IF(MID(C201,7,1)&lt;&gt;".","Erro na identif. do CNPJ - E1.07",
IF(MID(C201,11,1)&lt;&gt;"/","Erro na identif. do CNPJ - E1.08",
IF(MID(C201,16,1)&lt;&gt;"-","Erro na identif. do CNPJ - E1.09",
IF(COUNTIF($B$8:$B$507,B201)&gt;1,"Erro: a empresa informada já se encontra cadastrada - E2.01",
IF(COUNTIF($C$8:$C$507,C201)&gt;1,"Erro: o CNPJ informado já se encontra cadastrado - E2.02",
"Preenchimento correto"))))))))))))))</f>
        <v>Preenchimento correto</v>
      </c>
      <c r="E201" s="23"/>
    </row>
    <row r="202" spans="1:5">
      <c r="A202" s="8">
        <v>195</v>
      </c>
      <c r="B202" s="190" t="s">
        <v>650</v>
      </c>
      <c r="C202" s="167" t="s">
        <v>651</v>
      </c>
      <c r="D202" s="45" t="str">
        <f t="shared" si="3"/>
        <v>Preenchimento correto</v>
      </c>
      <c r="E202" s="23"/>
    </row>
    <row r="203" spans="1:5">
      <c r="A203" s="8">
        <v>196</v>
      </c>
      <c r="B203" s="190" t="s">
        <v>652</v>
      </c>
      <c r="C203" s="167" t="s">
        <v>653</v>
      </c>
      <c r="D203" s="45" t="str">
        <f t="shared" si="3"/>
        <v>Preenchimento correto</v>
      </c>
      <c r="E203" s="23"/>
    </row>
    <row r="204" spans="1:5">
      <c r="A204" s="8">
        <v>197</v>
      </c>
      <c r="B204" s="190" t="s">
        <v>654</v>
      </c>
      <c r="C204" s="167" t="s">
        <v>655</v>
      </c>
      <c r="D204" s="45" t="str">
        <f t="shared" si="3"/>
        <v>Preenchimento correto</v>
      </c>
      <c r="E204" s="23"/>
    </row>
    <row r="205" spans="1:5">
      <c r="A205" s="8">
        <v>198</v>
      </c>
      <c r="B205" s="190" t="s">
        <v>656</v>
      </c>
      <c r="C205" s="167" t="s">
        <v>657</v>
      </c>
      <c r="D205" s="45" t="str">
        <f t="shared" si="3"/>
        <v>Preenchimento correto</v>
      </c>
      <c r="E205" s="23"/>
    </row>
    <row r="206" spans="1:5">
      <c r="A206" s="8">
        <v>199</v>
      </c>
      <c r="B206" s="190" t="s">
        <v>658</v>
      </c>
      <c r="C206" s="167" t="s">
        <v>659</v>
      </c>
      <c r="D206" s="45" t="str">
        <f t="shared" si="3"/>
        <v>Preenchimento correto</v>
      </c>
      <c r="E206" s="23"/>
    </row>
    <row r="207" spans="1:5">
      <c r="A207" s="8">
        <v>200</v>
      </c>
      <c r="B207" s="190" t="s">
        <v>660</v>
      </c>
      <c r="C207" s="167" t="s">
        <v>661</v>
      </c>
      <c r="D207" s="45" t="str">
        <f t="shared" si="3"/>
        <v>Preenchimento correto</v>
      </c>
      <c r="E207" s="23"/>
    </row>
    <row r="208" spans="1:5">
      <c r="A208" s="8">
        <v>201</v>
      </c>
      <c r="B208" s="190" t="s">
        <v>662</v>
      </c>
      <c r="C208" s="167" t="s">
        <v>663</v>
      </c>
      <c r="D208" s="45" t="str">
        <f t="shared" si="3"/>
        <v>Preenchimento correto</v>
      </c>
      <c r="E208" s="23"/>
    </row>
    <row r="209" spans="1:5">
      <c r="A209" s="8">
        <v>202</v>
      </c>
      <c r="B209" s="190" t="s">
        <v>664</v>
      </c>
      <c r="C209" s="167" t="s">
        <v>665</v>
      </c>
      <c r="D209" s="45" t="str">
        <f t="shared" si="3"/>
        <v>Preenchimento correto</v>
      </c>
      <c r="E209" s="23"/>
    </row>
    <row r="210" spans="1:5">
      <c r="A210" s="8">
        <v>203</v>
      </c>
      <c r="B210" s="190" t="s">
        <v>666</v>
      </c>
      <c r="C210" s="167" t="s">
        <v>667</v>
      </c>
      <c r="D210" s="45" t="str">
        <f t="shared" si="3"/>
        <v>Preenchimento correto</v>
      </c>
      <c r="E210" s="23"/>
    </row>
    <row r="211" spans="1:5">
      <c r="A211" s="8">
        <v>204</v>
      </c>
      <c r="B211" s="190" t="s">
        <v>668</v>
      </c>
      <c r="C211" s="167" t="s">
        <v>669</v>
      </c>
      <c r="D211" s="45" t="str">
        <f t="shared" si="3"/>
        <v>Preenchimento correto</v>
      </c>
      <c r="E211" s="23"/>
    </row>
    <row r="212" spans="1:5">
      <c r="A212" s="8">
        <v>205</v>
      </c>
      <c r="B212" s="190" t="s">
        <v>670</v>
      </c>
      <c r="C212" s="167" t="s">
        <v>671</v>
      </c>
      <c r="D212" s="45" t="str">
        <f t="shared" si="3"/>
        <v>Preenchimento correto</v>
      </c>
      <c r="E212" s="23"/>
    </row>
    <row r="213" spans="1:5">
      <c r="A213" s="8">
        <v>206</v>
      </c>
      <c r="B213" s="190" t="s">
        <v>672</v>
      </c>
      <c r="C213" s="167" t="s">
        <v>673</v>
      </c>
      <c r="D213" s="45" t="str">
        <f t="shared" si="3"/>
        <v>Preenchimento correto</v>
      </c>
      <c r="E213" s="23"/>
    </row>
    <row r="214" spans="1:5">
      <c r="A214" s="8">
        <v>207</v>
      </c>
      <c r="B214" s="190" t="s">
        <v>674</v>
      </c>
      <c r="C214" s="167" t="s">
        <v>675</v>
      </c>
      <c r="D214" s="45" t="str">
        <f t="shared" si="3"/>
        <v>Preenchimento correto</v>
      </c>
      <c r="E214" s="23"/>
    </row>
    <row r="215" spans="1:5">
      <c r="A215" s="8">
        <v>208</v>
      </c>
      <c r="B215" s="190" t="s">
        <v>676</v>
      </c>
      <c r="C215" s="167" t="s">
        <v>677</v>
      </c>
      <c r="D215" s="45" t="str">
        <f t="shared" si="3"/>
        <v>Preenchimento correto</v>
      </c>
      <c r="E215" s="23"/>
    </row>
    <row r="216" spans="1:5">
      <c r="A216" s="8">
        <v>209</v>
      </c>
      <c r="B216" s="190" t="s">
        <v>678</v>
      </c>
      <c r="C216" s="167" t="s">
        <v>679</v>
      </c>
      <c r="D216" s="45" t="str">
        <f t="shared" si="3"/>
        <v>Preenchimento correto</v>
      </c>
      <c r="E216" s="23"/>
    </row>
    <row r="217" spans="1:5">
      <c r="A217" s="8">
        <v>210</v>
      </c>
      <c r="B217" s="190" t="s">
        <v>680</v>
      </c>
      <c r="C217" s="167" t="s">
        <v>681</v>
      </c>
      <c r="D217" s="45" t="str">
        <f t="shared" si="3"/>
        <v>Preenchimento correto</v>
      </c>
      <c r="E217" s="23"/>
    </row>
    <row r="218" spans="1:5">
      <c r="A218" s="8">
        <v>211</v>
      </c>
      <c r="B218" s="190" t="s">
        <v>682</v>
      </c>
      <c r="C218" s="167" t="s">
        <v>683</v>
      </c>
      <c r="D218" s="45" t="str">
        <f t="shared" si="3"/>
        <v>Preenchimento correto</v>
      </c>
      <c r="E218" s="23"/>
    </row>
    <row r="219" spans="1:5">
      <c r="A219" s="8">
        <v>212</v>
      </c>
      <c r="B219" s="190" t="s">
        <v>684</v>
      </c>
      <c r="C219" s="167" t="s">
        <v>685</v>
      </c>
      <c r="D219" s="45" t="str">
        <f t="shared" si="3"/>
        <v>Preenchimento correto</v>
      </c>
      <c r="E219" s="23"/>
    </row>
    <row r="220" spans="1:5">
      <c r="A220" s="8">
        <v>213</v>
      </c>
      <c r="B220" s="190" t="s">
        <v>686</v>
      </c>
      <c r="C220" s="167" t="s">
        <v>687</v>
      </c>
      <c r="D220" s="45" t="str">
        <f t="shared" si="3"/>
        <v>Preenchimento correto</v>
      </c>
      <c r="E220" s="23"/>
    </row>
    <row r="221" spans="1:5">
      <c r="A221" s="8">
        <v>214</v>
      </c>
      <c r="B221" s="190" t="s">
        <v>688</v>
      </c>
      <c r="C221" s="167" t="s">
        <v>689</v>
      </c>
      <c r="D221" s="45" t="str">
        <f t="shared" si="3"/>
        <v>Preenchimento correto</v>
      </c>
      <c r="E221" s="23"/>
    </row>
    <row r="222" spans="1:5">
      <c r="A222" s="8">
        <v>215</v>
      </c>
      <c r="B222" s="190" t="s">
        <v>690</v>
      </c>
      <c r="C222" s="167" t="s">
        <v>691</v>
      </c>
      <c r="D222" s="45" t="str">
        <f t="shared" si="3"/>
        <v>Preenchimento correto</v>
      </c>
      <c r="E222" s="23"/>
    </row>
    <row r="223" spans="1:5">
      <c r="A223" s="8">
        <v>216</v>
      </c>
      <c r="B223" s="190" t="s">
        <v>692</v>
      </c>
      <c r="C223" s="167" t="s">
        <v>693</v>
      </c>
      <c r="D223" s="45" t="str">
        <f t="shared" si="3"/>
        <v>Preenchimento correto</v>
      </c>
      <c r="E223" s="23"/>
    </row>
    <row r="224" spans="1:5">
      <c r="A224" s="8">
        <v>217</v>
      </c>
      <c r="B224" s="190" t="s">
        <v>694</v>
      </c>
      <c r="C224" s="167" t="s">
        <v>695</v>
      </c>
      <c r="D224" s="45" t="str">
        <f t="shared" si="3"/>
        <v>Preenchimento correto</v>
      </c>
      <c r="E224" s="23"/>
    </row>
    <row r="225" spans="1:5">
      <c r="A225" s="8">
        <v>218</v>
      </c>
      <c r="B225" s="190" t="s">
        <v>696</v>
      </c>
      <c r="C225" s="167" t="s">
        <v>697</v>
      </c>
      <c r="D225" s="45" t="str">
        <f t="shared" si="3"/>
        <v>Preenchimento correto</v>
      </c>
      <c r="E225" s="23"/>
    </row>
    <row r="226" spans="1:5">
      <c r="A226" s="8">
        <v>219</v>
      </c>
      <c r="B226" s="190" t="s">
        <v>698</v>
      </c>
      <c r="C226" s="167" t="s">
        <v>699</v>
      </c>
      <c r="D226" s="45" t="str">
        <f t="shared" si="3"/>
        <v>Preenchimento correto</v>
      </c>
      <c r="E226" s="23"/>
    </row>
    <row r="227" spans="1:5">
      <c r="A227" s="8">
        <v>220</v>
      </c>
      <c r="B227" s="190" t="s">
        <v>700</v>
      </c>
      <c r="C227" s="167" t="s">
        <v>701</v>
      </c>
      <c r="D227" s="45" t="str">
        <f t="shared" si="3"/>
        <v>Preenchimento correto</v>
      </c>
      <c r="E227" s="23"/>
    </row>
    <row r="228" spans="1:5">
      <c r="A228" s="8">
        <v>221</v>
      </c>
      <c r="B228" s="190" t="s">
        <v>702</v>
      </c>
      <c r="C228" s="167" t="s">
        <v>703</v>
      </c>
      <c r="D228" s="45" t="str">
        <f t="shared" si="3"/>
        <v>Preenchimento correto</v>
      </c>
      <c r="E228" s="23"/>
    </row>
    <row r="229" spans="1:5">
      <c r="A229" s="8">
        <v>222</v>
      </c>
      <c r="B229" s="190" t="s">
        <v>704</v>
      </c>
      <c r="C229" s="167" t="s">
        <v>705</v>
      </c>
      <c r="D229" s="45" t="str">
        <f t="shared" si="3"/>
        <v>Preenchimento correto</v>
      </c>
      <c r="E229" s="23"/>
    </row>
    <row r="230" spans="1:5">
      <c r="A230" s="8">
        <v>223</v>
      </c>
      <c r="B230" s="190" t="s">
        <v>71</v>
      </c>
      <c r="C230" s="167" t="s">
        <v>706</v>
      </c>
      <c r="D230" s="45" t="str">
        <f t="shared" si="3"/>
        <v>Preenchimento correto</v>
      </c>
      <c r="E230" s="23"/>
    </row>
    <row r="231" spans="1:5">
      <c r="A231" s="8">
        <v>224</v>
      </c>
      <c r="B231" s="190"/>
      <c r="C231" s="167"/>
      <c r="D231" s="45" t="str">
        <f t="shared" si="3"/>
        <v/>
      </c>
      <c r="E231" s="23"/>
    </row>
    <row r="232" spans="1:5">
      <c r="A232" s="8">
        <v>225</v>
      </c>
      <c r="B232" s="190"/>
      <c r="C232" s="167"/>
      <c r="D232" s="45" t="str">
        <f t="shared" si="3"/>
        <v/>
      </c>
      <c r="E232" s="23"/>
    </row>
    <row r="233" spans="1:5">
      <c r="A233" s="8">
        <v>226</v>
      </c>
      <c r="B233" s="190"/>
      <c r="C233" s="167"/>
      <c r="D233" s="45" t="str">
        <f t="shared" si="3"/>
        <v/>
      </c>
      <c r="E233" s="23"/>
    </row>
    <row r="234" spans="1:5">
      <c r="A234" s="8">
        <v>227</v>
      </c>
      <c r="B234" s="190"/>
      <c r="C234" s="167"/>
      <c r="D234" s="45" t="str">
        <f t="shared" si="3"/>
        <v/>
      </c>
      <c r="E234" s="23"/>
    </row>
    <row r="235" spans="1:5">
      <c r="A235" s="8">
        <v>228</v>
      </c>
      <c r="B235" s="190"/>
      <c r="C235" s="167"/>
      <c r="D235" s="45" t="str">
        <f t="shared" si="3"/>
        <v/>
      </c>
      <c r="E235" s="23"/>
    </row>
    <row r="236" spans="1:5">
      <c r="A236" s="8">
        <v>229</v>
      </c>
      <c r="B236" s="190"/>
      <c r="C236" s="167"/>
      <c r="D236" s="45" t="str">
        <f t="shared" si="3"/>
        <v/>
      </c>
      <c r="E236" s="23"/>
    </row>
    <row r="237" spans="1:5">
      <c r="A237" s="8">
        <v>230</v>
      </c>
      <c r="B237" s="190"/>
      <c r="C237" s="167"/>
      <c r="D237" s="45" t="str">
        <f t="shared" si="3"/>
        <v/>
      </c>
      <c r="E237" s="23"/>
    </row>
    <row r="238" spans="1:5">
      <c r="A238" s="8">
        <v>231</v>
      </c>
      <c r="B238" s="190"/>
      <c r="C238" s="167"/>
      <c r="D238" s="45" t="str">
        <f t="shared" si="3"/>
        <v/>
      </c>
      <c r="E238" s="23"/>
    </row>
    <row r="239" spans="1:5">
      <c r="A239" s="8">
        <v>232</v>
      </c>
      <c r="B239" s="190"/>
      <c r="C239" s="167"/>
      <c r="D239" s="45" t="str">
        <f t="shared" si="3"/>
        <v/>
      </c>
      <c r="E239" s="23"/>
    </row>
    <row r="240" spans="1:5">
      <c r="A240" s="8">
        <v>233</v>
      </c>
      <c r="B240" s="190"/>
      <c r="C240" s="167"/>
      <c r="D240" s="45" t="str">
        <f t="shared" si="3"/>
        <v/>
      </c>
      <c r="E240" s="23"/>
    </row>
    <row r="241" spans="1:5">
      <c r="A241" s="8">
        <v>234</v>
      </c>
      <c r="B241" s="190"/>
      <c r="C241" s="167"/>
      <c r="D241" s="45" t="str">
        <f t="shared" si="3"/>
        <v/>
      </c>
      <c r="E241" s="23"/>
    </row>
    <row r="242" spans="1:5">
      <c r="A242" s="8">
        <v>235</v>
      </c>
      <c r="B242" s="190"/>
      <c r="C242" s="167"/>
      <c r="D242" s="45" t="str">
        <f t="shared" si="3"/>
        <v/>
      </c>
      <c r="E242" s="23"/>
    </row>
    <row r="243" spans="1:5">
      <c r="A243" s="8">
        <v>236</v>
      </c>
      <c r="B243" s="190"/>
      <c r="C243" s="167"/>
      <c r="D243" s="45" t="str">
        <f t="shared" si="3"/>
        <v/>
      </c>
      <c r="E243" s="23"/>
    </row>
    <row r="244" spans="1:5">
      <c r="A244" s="8">
        <v>237</v>
      </c>
      <c r="B244" s="190"/>
      <c r="C244" s="167"/>
      <c r="D244" s="45" t="str">
        <f t="shared" si="3"/>
        <v/>
      </c>
      <c r="E244" s="23"/>
    </row>
    <row r="245" spans="1:5">
      <c r="A245" s="8">
        <v>238</v>
      </c>
      <c r="B245" s="190"/>
      <c r="C245" s="167"/>
      <c r="D245" s="45" t="str">
        <f t="shared" si="3"/>
        <v/>
      </c>
      <c r="E245" s="23"/>
    </row>
    <row r="246" spans="1:5">
      <c r="A246" s="8">
        <v>239</v>
      </c>
      <c r="B246" s="190"/>
      <c r="C246" s="167"/>
      <c r="D246" s="45" t="str">
        <f t="shared" si="3"/>
        <v/>
      </c>
      <c r="E246" s="23"/>
    </row>
    <row r="247" spans="1:5">
      <c r="A247" s="8">
        <v>240</v>
      </c>
      <c r="B247" s="190"/>
      <c r="C247" s="167"/>
      <c r="D247" s="45" t="str">
        <f t="shared" si="3"/>
        <v/>
      </c>
      <c r="E247" s="23"/>
    </row>
    <row r="248" spans="1:5">
      <c r="A248" s="8">
        <v>241</v>
      </c>
      <c r="B248" s="190"/>
      <c r="C248" s="167"/>
      <c r="D248" s="45" t="str">
        <f t="shared" si="3"/>
        <v/>
      </c>
      <c r="E248" s="23"/>
    </row>
    <row r="249" spans="1:5">
      <c r="A249" s="8">
        <v>242</v>
      </c>
      <c r="B249" s="190"/>
      <c r="C249" s="167"/>
      <c r="D249" s="45" t="str">
        <f t="shared" si="3"/>
        <v/>
      </c>
      <c r="E249" s="23"/>
    </row>
    <row r="250" spans="1:5">
      <c r="A250" s="8">
        <v>243</v>
      </c>
      <c r="B250" s="190"/>
      <c r="C250" s="167"/>
      <c r="D250" s="45" t="str">
        <f t="shared" si="3"/>
        <v/>
      </c>
      <c r="E250" s="23"/>
    </row>
    <row r="251" spans="1:5">
      <c r="A251" s="8">
        <v>244</v>
      </c>
      <c r="B251" s="190"/>
      <c r="C251" s="167"/>
      <c r="D251" s="45" t="str">
        <f t="shared" si="3"/>
        <v/>
      </c>
      <c r="E251" s="23"/>
    </row>
    <row r="252" spans="1:5">
      <c r="A252" s="8">
        <v>245</v>
      </c>
      <c r="B252" s="190"/>
      <c r="C252" s="167"/>
      <c r="D252" s="45" t="str">
        <f t="shared" si="3"/>
        <v/>
      </c>
      <c r="E252" s="23"/>
    </row>
    <row r="253" spans="1:5">
      <c r="A253" s="8">
        <v>246</v>
      </c>
      <c r="B253" s="190"/>
      <c r="C253" s="167"/>
      <c r="D253" s="45" t="str">
        <f t="shared" si="3"/>
        <v/>
      </c>
      <c r="E253" s="23"/>
    </row>
    <row r="254" spans="1:5">
      <c r="A254" s="8">
        <v>247</v>
      </c>
      <c r="B254" s="190"/>
      <c r="C254" s="167"/>
      <c r="D254" s="45" t="str">
        <f t="shared" si="3"/>
        <v/>
      </c>
      <c r="E254" s="23"/>
    </row>
    <row r="255" spans="1:5">
      <c r="A255" s="8">
        <v>248</v>
      </c>
      <c r="B255" s="190"/>
      <c r="C255" s="167"/>
      <c r="D255" s="45" t="str">
        <f t="shared" si="3"/>
        <v/>
      </c>
      <c r="E255" s="23"/>
    </row>
    <row r="256" spans="1:5">
      <c r="A256" s="8">
        <v>249</v>
      </c>
      <c r="B256" s="190"/>
      <c r="C256" s="167"/>
      <c r="D256" s="45" t="str">
        <f t="shared" si="3"/>
        <v/>
      </c>
      <c r="E256" s="23"/>
    </row>
    <row r="257" spans="1:5">
      <c r="A257" s="8">
        <v>250</v>
      </c>
      <c r="B257" s="190"/>
      <c r="C257" s="167"/>
      <c r="D257" s="45" t="str">
        <f t="shared" si="3"/>
        <v/>
      </c>
      <c r="E257" s="23"/>
    </row>
    <row r="258" spans="1:5">
      <c r="A258" s="8">
        <v>251</v>
      </c>
      <c r="B258" s="190"/>
      <c r="C258" s="167"/>
      <c r="D258" s="45" t="str">
        <f t="shared" si="3"/>
        <v/>
      </c>
      <c r="E258" s="23"/>
    </row>
    <row r="259" spans="1:5">
      <c r="A259" s="8">
        <v>252</v>
      </c>
      <c r="B259" s="190"/>
      <c r="C259" s="167"/>
      <c r="D259" s="45" t="str">
        <f t="shared" si="3"/>
        <v/>
      </c>
      <c r="E259" s="23"/>
    </row>
    <row r="260" spans="1:5">
      <c r="A260" s="8">
        <v>253</v>
      </c>
      <c r="B260" s="190"/>
      <c r="C260" s="167"/>
      <c r="D260" s="45" t="str">
        <f t="shared" si="3"/>
        <v/>
      </c>
      <c r="E260" s="23"/>
    </row>
    <row r="261" spans="1:5">
      <c r="A261" s="8">
        <v>254</v>
      </c>
      <c r="B261" s="190"/>
      <c r="C261" s="167"/>
      <c r="D261" s="45" t="str">
        <f t="shared" si="3"/>
        <v/>
      </c>
      <c r="E261" s="23"/>
    </row>
    <row r="262" spans="1:5">
      <c r="A262" s="8">
        <v>255</v>
      </c>
      <c r="B262" s="190"/>
      <c r="C262" s="167"/>
      <c r="D262" s="45" t="str">
        <f t="shared" si="3"/>
        <v/>
      </c>
      <c r="E262" s="23"/>
    </row>
    <row r="263" spans="1:5">
      <c r="A263" s="8">
        <v>256</v>
      </c>
      <c r="B263" s="190"/>
      <c r="C263" s="167"/>
      <c r="D263" s="45" t="str">
        <f t="shared" si="3"/>
        <v/>
      </c>
      <c r="E263" s="23"/>
    </row>
    <row r="264" spans="1:5">
      <c r="A264" s="8">
        <v>257</v>
      </c>
      <c r="B264" s="190"/>
      <c r="C264" s="167"/>
      <c r="D264" s="45" t="str">
        <f t="shared" si="3"/>
        <v/>
      </c>
      <c r="E264" s="23"/>
    </row>
    <row r="265" spans="1:5">
      <c r="A265" s="8">
        <v>258</v>
      </c>
      <c r="B265" s="190"/>
      <c r="C265" s="167"/>
      <c r="D265" s="45" t="str">
        <f t="shared" ref="D265:D328" si="4" xml:space="preserve">
IF(AND(B265="",C265=""),"",
IF(OR(B265="",C265=""),"Preenchimento incompleto - A1.01",
IF(LEN(C265)&lt;&gt;18,"Erro na identif. do CNPJ - E1.00",
IF(ISERR(MID(C265,1,2)*1),"Erro na identif. do CNPJ - E1.01",
IF(ISERR(MID(C265,4,3)*1),"Erro na identif. do CNPJ - E1.02",
IF(ISERR(MID(C265,8,3)*1),"Erro na identif. do CNPJ - E1.03",
IF(ISERR(MID(C265,12,4)*1),"Erro na identif. do CNPJ - E1.04",
IF(ISERR(MID(C265,17,2)*1),"Erro na identif. do CNPJ - E1.05",
IF(MID(C265,3,1)&lt;&gt;".","Erro na identif. do CNPJ - E1.06",
IF(MID(C265,7,1)&lt;&gt;".","Erro na identif. do CNPJ - E1.07",
IF(MID(C265,11,1)&lt;&gt;"/","Erro na identif. do CNPJ - E1.08",
IF(MID(C265,16,1)&lt;&gt;"-","Erro na identif. do CNPJ - E1.09",
IF(COUNTIF($B$8:$B$507,B265)&gt;1,"Erro: a empresa informada já se encontra cadastrada - E2.01",
IF(COUNTIF($C$8:$C$507,C265)&gt;1,"Erro: o CNPJ informado já se encontra cadastrado - E2.02",
"Preenchimento correto"))))))))))))))</f>
        <v/>
      </c>
      <c r="E265" s="23"/>
    </row>
    <row r="266" spans="1:5">
      <c r="A266" s="8">
        <v>259</v>
      </c>
      <c r="B266" s="190"/>
      <c r="C266" s="167"/>
      <c r="D266" s="45" t="str">
        <f t="shared" si="4"/>
        <v/>
      </c>
      <c r="E266" s="23"/>
    </row>
    <row r="267" spans="1:5">
      <c r="A267" s="8">
        <v>260</v>
      </c>
      <c r="B267" s="190"/>
      <c r="C267" s="167"/>
      <c r="D267" s="45" t="str">
        <f t="shared" si="4"/>
        <v/>
      </c>
      <c r="E267" s="23"/>
    </row>
    <row r="268" spans="1:5">
      <c r="A268" s="8">
        <v>261</v>
      </c>
      <c r="B268" s="190"/>
      <c r="C268" s="167"/>
      <c r="D268" s="45" t="str">
        <f t="shared" si="4"/>
        <v/>
      </c>
      <c r="E268" s="23"/>
    </row>
    <row r="269" spans="1:5">
      <c r="A269" s="8">
        <v>262</v>
      </c>
      <c r="B269" s="190"/>
      <c r="C269" s="167"/>
      <c r="D269" s="45" t="str">
        <f t="shared" si="4"/>
        <v/>
      </c>
      <c r="E269" s="23"/>
    </row>
    <row r="270" spans="1:5">
      <c r="A270" s="8">
        <v>263</v>
      </c>
      <c r="B270" s="190"/>
      <c r="C270" s="167"/>
      <c r="D270" s="45" t="str">
        <f t="shared" si="4"/>
        <v/>
      </c>
      <c r="E270" s="23"/>
    </row>
    <row r="271" spans="1:5">
      <c r="A271" s="8">
        <v>264</v>
      </c>
      <c r="B271" s="190"/>
      <c r="C271" s="167"/>
      <c r="D271" s="45" t="str">
        <f t="shared" si="4"/>
        <v/>
      </c>
      <c r="E271" s="23"/>
    </row>
    <row r="272" spans="1:5">
      <c r="A272" s="8">
        <v>265</v>
      </c>
      <c r="B272" s="190"/>
      <c r="C272" s="167"/>
      <c r="D272" s="45" t="str">
        <f t="shared" si="4"/>
        <v/>
      </c>
      <c r="E272" s="23"/>
    </row>
    <row r="273" spans="1:5">
      <c r="A273" s="8">
        <v>266</v>
      </c>
      <c r="B273" s="190"/>
      <c r="C273" s="167"/>
      <c r="D273" s="45" t="str">
        <f t="shared" si="4"/>
        <v/>
      </c>
      <c r="E273" s="23"/>
    </row>
    <row r="274" spans="1:5">
      <c r="A274" s="8">
        <v>267</v>
      </c>
      <c r="B274" s="190"/>
      <c r="C274" s="167"/>
      <c r="D274" s="45" t="str">
        <f t="shared" si="4"/>
        <v/>
      </c>
      <c r="E274" s="23"/>
    </row>
    <row r="275" spans="1:5">
      <c r="A275" s="8">
        <v>268</v>
      </c>
      <c r="B275" s="190"/>
      <c r="C275" s="167"/>
      <c r="D275" s="45" t="str">
        <f t="shared" si="4"/>
        <v/>
      </c>
      <c r="E275" s="23"/>
    </row>
    <row r="276" spans="1:5">
      <c r="A276" s="8">
        <v>269</v>
      </c>
      <c r="B276" s="190"/>
      <c r="C276" s="167"/>
      <c r="D276" s="45" t="str">
        <f t="shared" si="4"/>
        <v/>
      </c>
      <c r="E276" s="23"/>
    </row>
    <row r="277" spans="1:5">
      <c r="A277" s="8">
        <v>270</v>
      </c>
      <c r="B277" s="190"/>
      <c r="C277" s="167"/>
      <c r="D277" s="45" t="str">
        <f t="shared" si="4"/>
        <v/>
      </c>
      <c r="E277" s="23"/>
    </row>
    <row r="278" spans="1:5">
      <c r="A278" s="8">
        <v>271</v>
      </c>
      <c r="B278" s="190"/>
      <c r="C278" s="167"/>
      <c r="D278" s="45" t="str">
        <f t="shared" si="4"/>
        <v/>
      </c>
      <c r="E278" s="23"/>
    </row>
    <row r="279" spans="1:5">
      <c r="A279" s="8">
        <v>272</v>
      </c>
      <c r="B279" s="190"/>
      <c r="C279" s="167"/>
      <c r="D279" s="45" t="str">
        <f t="shared" si="4"/>
        <v/>
      </c>
      <c r="E279" s="23"/>
    </row>
    <row r="280" spans="1:5">
      <c r="A280" s="8">
        <v>273</v>
      </c>
      <c r="B280" s="190"/>
      <c r="C280" s="167"/>
      <c r="D280" s="45" t="str">
        <f t="shared" si="4"/>
        <v/>
      </c>
      <c r="E280" s="23"/>
    </row>
    <row r="281" spans="1:5">
      <c r="A281" s="8">
        <v>274</v>
      </c>
      <c r="B281" s="190"/>
      <c r="C281" s="167"/>
      <c r="D281" s="45" t="str">
        <f t="shared" si="4"/>
        <v/>
      </c>
      <c r="E281" s="23"/>
    </row>
    <row r="282" spans="1:5">
      <c r="A282" s="8">
        <v>275</v>
      </c>
      <c r="B282" s="190"/>
      <c r="C282" s="167"/>
      <c r="D282" s="45" t="str">
        <f t="shared" si="4"/>
        <v/>
      </c>
      <c r="E282" s="23"/>
    </row>
    <row r="283" spans="1:5">
      <c r="A283" s="8">
        <v>276</v>
      </c>
      <c r="B283" s="190"/>
      <c r="C283" s="167"/>
      <c r="D283" s="45" t="str">
        <f t="shared" si="4"/>
        <v/>
      </c>
      <c r="E283" s="23"/>
    </row>
    <row r="284" spans="1:5">
      <c r="A284" s="8">
        <v>277</v>
      </c>
      <c r="B284" s="190"/>
      <c r="C284" s="167"/>
      <c r="D284" s="45" t="str">
        <f t="shared" si="4"/>
        <v/>
      </c>
      <c r="E284" s="23"/>
    </row>
    <row r="285" spans="1:5">
      <c r="A285" s="8">
        <v>278</v>
      </c>
      <c r="B285" s="190"/>
      <c r="C285" s="167"/>
      <c r="D285" s="45" t="str">
        <f t="shared" si="4"/>
        <v/>
      </c>
      <c r="E285" s="23"/>
    </row>
    <row r="286" spans="1:5">
      <c r="A286" s="8">
        <v>279</v>
      </c>
      <c r="B286" s="190"/>
      <c r="C286" s="167"/>
      <c r="D286" s="45" t="str">
        <f t="shared" si="4"/>
        <v/>
      </c>
      <c r="E286" s="23"/>
    </row>
    <row r="287" spans="1:5">
      <c r="A287" s="8">
        <v>280</v>
      </c>
      <c r="B287" s="190"/>
      <c r="C287" s="167"/>
      <c r="D287" s="45" t="str">
        <f t="shared" si="4"/>
        <v/>
      </c>
      <c r="E287" s="23"/>
    </row>
    <row r="288" spans="1:5">
      <c r="A288" s="8">
        <v>281</v>
      </c>
      <c r="B288" s="190"/>
      <c r="C288" s="167"/>
      <c r="D288" s="45" t="str">
        <f t="shared" si="4"/>
        <v/>
      </c>
      <c r="E288" s="23"/>
    </row>
    <row r="289" spans="1:5">
      <c r="A289" s="8">
        <v>282</v>
      </c>
      <c r="B289" s="190"/>
      <c r="C289" s="167"/>
      <c r="D289" s="45" t="str">
        <f t="shared" si="4"/>
        <v/>
      </c>
      <c r="E289" s="23"/>
    </row>
    <row r="290" spans="1:5">
      <c r="A290" s="8">
        <v>283</v>
      </c>
      <c r="B290" s="190"/>
      <c r="C290" s="167"/>
      <c r="D290" s="45" t="str">
        <f t="shared" si="4"/>
        <v/>
      </c>
      <c r="E290" s="23"/>
    </row>
    <row r="291" spans="1:5">
      <c r="A291" s="8">
        <v>284</v>
      </c>
      <c r="B291" s="190"/>
      <c r="C291" s="167"/>
      <c r="D291" s="45" t="str">
        <f t="shared" si="4"/>
        <v/>
      </c>
      <c r="E291" s="23"/>
    </row>
    <row r="292" spans="1:5">
      <c r="A292" s="8">
        <v>285</v>
      </c>
      <c r="B292" s="190"/>
      <c r="C292" s="167"/>
      <c r="D292" s="45" t="str">
        <f t="shared" si="4"/>
        <v/>
      </c>
      <c r="E292" s="23"/>
    </row>
    <row r="293" spans="1:5">
      <c r="A293" s="8">
        <v>286</v>
      </c>
      <c r="B293" s="190"/>
      <c r="C293" s="167"/>
      <c r="D293" s="45" t="str">
        <f t="shared" si="4"/>
        <v/>
      </c>
      <c r="E293" s="23"/>
    </row>
    <row r="294" spans="1:5">
      <c r="A294" s="8">
        <v>287</v>
      </c>
      <c r="B294" s="190"/>
      <c r="C294" s="167"/>
      <c r="D294" s="45" t="str">
        <f t="shared" si="4"/>
        <v/>
      </c>
      <c r="E294" s="23"/>
    </row>
    <row r="295" spans="1:5">
      <c r="A295" s="8">
        <v>288</v>
      </c>
      <c r="B295" s="190"/>
      <c r="C295" s="167"/>
      <c r="D295" s="45" t="str">
        <f t="shared" si="4"/>
        <v/>
      </c>
      <c r="E295" s="23"/>
    </row>
    <row r="296" spans="1:5">
      <c r="A296" s="8">
        <v>289</v>
      </c>
      <c r="B296" s="190"/>
      <c r="C296" s="167"/>
      <c r="D296" s="45" t="str">
        <f t="shared" si="4"/>
        <v/>
      </c>
      <c r="E296" s="23"/>
    </row>
    <row r="297" spans="1:5">
      <c r="A297" s="8">
        <v>290</v>
      </c>
      <c r="B297" s="190"/>
      <c r="C297" s="167"/>
      <c r="D297" s="45" t="str">
        <f t="shared" si="4"/>
        <v/>
      </c>
      <c r="E297" s="23"/>
    </row>
    <row r="298" spans="1:5">
      <c r="A298" s="8">
        <v>291</v>
      </c>
      <c r="B298" s="190"/>
      <c r="C298" s="167"/>
      <c r="D298" s="45" t="str">
        <f t="shared" si="4"/>
        <v/>
      </c>
      <c r="E298" s="23"/>
    </row>
    <row r="299" spans="1:5">
      <c r="A299" s="8">
        <v>292</v>
      </c>
      <c r="B299" s="190"/>
      <c r="C299" s="167"/>
      <c r="D299" s="45" t="str">
        <f t="shared" si="4"/>
        <v/>
      </c>
      <c r="E299" s="23"/>
    </row>
    <row r="300" spans="1:5">
      <c r="A300" s="8">
        <v>293</v>
      </c>
      <c r="B300" s="190"/>
      <c r="C300" s="167"/>
      <c r="D300" s="45" t="str">
        <f t="shared" si="4"/>
        <v/>
      </c>
      <c r="E300" s="23"/>
    </row>
    <row r="301" spans="1:5">
      <c r="A301" s="8">
        <v>294</v>
      </c>
      <c r="B301" s="190"/>
      <c r="C301" s="167"/>
      <c r="D301" s="45" t="str">
        <f t="shared" si="4"/>
        <v/>
      </c>
      <c r="E301" s="23"/>
    </row>
    <row r="302" spans="1:5">
      <c r="A302" s="8">
        <v>295</v>
      </c>
      <c r="B302" s="190"/>
      <c r="C302" s="167"/>
      <c r="D302" s="45" t="str">
        <f t="shared" si="4"/>
        <v/>
      </c>
      <c r="E302" s="23"/>
    </row>
    <row r="303" spans="1:5">
      <c r="A303" s="8">
        <v>296</v>
      </c>
      <c r="B303" s="190"/>
      <c r="C303" s="167"/>
      <c r="D303" s="45" t="str">
        <f t="shared" si="4"/>
        <v/>
      </c>
      <c r="E303" s="23"/>
    </row>
    <row r="304" spans="1:5">
      <c r="A304" s="8">
        <v>297</v>
      </c>
      <c r="B304" s="190"/>
      <c r="C304" s="167"/>
      <c r="D304" s="45" t="str">
        <f t="shared" si="4"/>
        <v/>
      </c>
      <c r="E304" s="23"/>
    </row>
    <row r="305" spans="1:5">
      <c r="A305" s="8">
        <v>298</v>
      </c>
      <c r="B305" s="190"/>
      <c r="C305" s="167"/>
      <c r="D305" s="45" t="str">
        <f t="shared" si="4"/>
        <v/>
      </c>
      <c r="E305" s="23"/>
    </row>
    <row r="306" spans="1:5">
      <c r="A306" s="8">
        <v>299</v>
      </c>
      <c r="B306" s="190"/>
      <c r="C306" s="167"/>
      <c r="D306" s="45" t="str">
        <f t="shared" si="4"/>
        <v/>
      </c>
      <c r="E306" s="23"/>
    </row>
    <row r="307" spans="1:5">
      <c r="A307" s="8">
        <v>300</v>
      </c>
      <c r="B307" s="190"/>
      <c r="C307" s="167"/>
      <c r="D307" s="45" t="str">
        <f t="shared" si="4"/>
        <v/>
      </c>
      <c r="E307" s="23"/>
    </row>
    <row r="308" spans="1:5">
      <c r="A308" s="8">
        <v>301</v>
      </c>
      <c r="B308" s="190"/>
      <c r="C308" s="167"/>
      <c r="D308" s="45" t="str">
        <f t="shared" si="4"/>
        <v/>
      </c>
      <c r="E308" s="23"/>
    </row>
    <row r="309" spans="1:5">
      <c r="A309" s="8">
        <v>302</v>
      </c>
      <c r="B309" s="190"/>
      <c r="C309" s="167"/>
      <c r="D309" s="45" t="str">
        <f t="shared" si="4"/>
        <v/>
      </c>
      <c r="E309" s="23"/>
    </row>
    <row r="310" spans="1:5">
      <c r="A310" s="8">
        <v>303</v>
      </c>
      <c r="B310" s="190"/>
      <c r="C310" s="167"/>
      <c r="D310" s="45" t="str">
        <f t="shared" si="4"/>
        <v/>
      </c>
      <c r="E310" s="23"/>
    </row>
    <row r="311" spans="1:5">
      <c r="A311" s="8">
        <v>304</v>
      </c>
      <c r="B311" s="190"/>
      <c r="C311" s="167"/>
      <c r="D311" s="45" t="str">
        <f t="shared" si="4"/>
        <v/>
      </c>
      <c r="E311" s="23"/>
    </row>
    <row r="312" spans="1:5">
      <c r="A312" s="8">
        <v>305</v>
      </c>
      <c r="B312" s="190"/>
      <c r="C312" s="167"/>
      <c r="D312" s="45" t="str">
        <f t="shared" si="4"/>
        <v/>
      </c>
      <c r="E312" s="23"/>
    </row>
    <row r="313" spans="1:5">
      <c r="A313" s="8">
        <v>306</v>
      </c>
      <c r="B313" s="190"/>
      <c r="C313" s="167"/>
      <c r="D313" s="45" t="str">
        <f t="shared" si="4"/>
        <v/>
      </c>
      <c r="E313" s="23"/>
    </row>
    <row r="314" spans="1:5">
      <c r="A314" s="8">
        <v>307</v>
      </c>
      <c r="B314" s="190"/>
      <c r="C314" s="167"/>
      <c r="D314" s="45" t="str">
        <f t="shared" si="4"/>
        <v/>
      </c>
      <c r="E314" s="23"/>
    </row>
    <row r="315" spans="1:5">
      <c r="A315" s="8">
        <v>308</v>
      </c>
      <c r="B315" s="190"/>
      <c r="C315" s="167"/>
      <c r="D315" s="45" t="str">
        <f t="shared" si="4"/>
        <v/>
      </c>
      <c r="E315" s="23"/>
    </row>
    <row r="316" spans="1:5">
      <c r="A316" s="8">
        <v>309</v>
      </c>
      <c r="B316" s="190"/>
      <c r="C316" s="167"/>
      <c r="D316" s="45" t="str">
        <f t="shared" si="4"/>
        <v/>
      </c>
      <c r="E316" s="23"/>
    </row>
    <row r="317" spans="1:5">
      <c r="A317" s="8">
        <v>310</v>
      </c>
      <c r="B317" s="190"/>
      <c r="C317" s="167"/>
      <c r="D317" s="45" t="str">
        <f t="shared" si="4"/>
        <v/>
      </c>
      <c r="E317" s="23"/>
    </row>
    <row r="318" spans="1:5">
      <c r="A318" s="8">
        <v>311</v>
      </c>
      <c r="B318" s="190"/>
      <c r="C318" s="167"/>
      <c r="D318" s="45" t="str">
        <f t="shared" si="4"/>
        <v/>
      </c>
      <c r="E318" s="23"/>
    </row>
    <row r="319" spans="1:5">
      <c r="A319" s="8">
        <v>312</v>
      </c>
      <c r="B319" s="190"/>
      <c r="C319" s="167"/>
      <c r="D319" s="45" t="str">
        <f t="shared" si="4"/>
        <v/>
      </c>
      <c r="E319" s="23"/>
    </row>
    <row r="320" spans="1:5">
      <c r="A320" s="8">
        <v>313</v>
      </c>
      <c r="B320" s="190"/>
      <c r="C320" s="167"/>
      <c r="D320" s="45" t="str">
        <f t="shared" si="4"/>
        <v/>
      </c>
      <c r="E320" s="23"/>
    </row>
    <row r="321" spans="1:5">
      <c r="A321" s="8">
        <v>314</v>
      </c>
      <c r="B321" s="190"/>
      <c r="C321" s="167"/>
      <c r="D321" s="45" t="str">
        <f t="shared" si="4"/>
        <v/>
      </c>
      <c r="E321" s="23"/>
    </row>
    <row r="322" spans="1:5">
      <c r="A322" s="8">
        <v>315</v>
      </c>
      <c r="B322" s="190"/>
      <c r="C322" s="167"/>
      <c r="D322" s="45" t="str">
        <f t="shared" si="4"/>
        <v/>
      </c>
      <c r="E322" s="23"/>
    </row>
    <row r="323" spans="1:5">
      <c r="A323" s="8">
        <v>316</v>
      </c>
      <c r="B323" s="190"/>
      <c r="C323" s="167"/>
      <c r="D323" s="45" t="str">
        <f t="shared" si="4"/>
        <v/>
      </c>
      <c r="E323" s="23"/>
    </row>
    <row r="324" spans="1:5">
      <c r="A324" s="8">
        <v>317</v>
      </c>
      <c r="B324" s="190"/>
      <c r="C324" s="167"/>
      <c r="D324" s="45" t="str">
        <f t="shared" si="4"/>
        <v/>
      </c>
      <c r="E324" s="23"/>
    </row>
    <row r="325" spans="1:5">
      <c r="A325" s="8">
        <v>318</v>
      </c>
      <c r="B325" s="190"/>
      <c r="C325" s="167"/>
      <c r="D325" s="45" t="str">
        <f t="shared" si="4"/>
        <v/>
      </c>
      <c r="E325" s="23"/>
    </row>
    <row r="326" spans="1:5">
      <c r="A326" s="8">
        <v>319</v>
      </c>
      <c r="B326" s="190"/>
      <c r="C326" s="167"/>
      <c r="D326" s="45" t="str">
        <f t="shared" si="4"/>
        <v/>
      </c>
      <c r="E326" s="23"/>
    </row>
    <row r="327" spans="1:5">
      <c r="A327" s="8">
        <v>320</v>
      </c>
      <c r="B327" s="190"/>
      <c r="C327" s="167"/>
      <c r="D327" s="45" t="str">
        <f t="shared" si="4"/>
        <v/>
      </c>
      <c r="E327" s="23"/>
    </row>
    <row r="328" spans="1:5">
      <c r="A328" s="8">
        <v>321</v>
      </c>
      <c r="B328" s="190"/>
      <c r="C328" s="167"/>
      <c r="D328" s="45" t="str">
        <f t="shared" si="4"/>
        <v/>
      </c>
      <c r="E328" s="23"/>
    </row>
    <row r="329" spans="1:5">
      <c r="A329" s="8">
        <v>322</v>
      </c>
      <c r="B329" s="190"/>
      <c r="C329" s="167"/>
      <c r="D329" s="45" t="str">
        <f t="shared" ref="D329:D392" si="5" xml:space="preserve">
IF(AND(B329="",C329=""),"",
IF(OR(B329="",C329=""),"Preenchimento incompleto - A1.01",
IF(LEN(C329)&lt;&gt;18,"Erro na identif. do CNPJ - E1.00",
IF(ISERR(MID(C329,1,2)*1),"Erro na identif. do CNPJ - E1.01",
IF(ISERR(MID(C329,4,3)*1),"Erro na identif. do CNPJ - E1.02",
IF(ISERR(MID(C329,8,3)*1),"Erro na identif. do CNPJ - E1.03",
IF(ISERR(MID(C329,12,4)*1),"Erro na identif. do CNPJ - E1.04",
IF(ISERR(MID(C329,17,2)*1),"Erro na identif. do CNPJ - E1.05",
IF(MID(C329,3,1)&lt;&gt;".","Erro na identif. do CNPJ - E1.06",
IF(MID(C329,7,1)&lt;&gt;".","Erro na identif. do CNPJ - E1.07",
IF(MID(C329,11,1)&lt;&gt;"/","Erro na identif. do CNPJ - E1.08",
IF(MID(C329,16,1)&lt;&gt;"-","Erro na identif. do CNPJ - E1.09",
IF(COUNTIF($B$8:$B$507,B329)&gt;1,"Erro: a empresa informada já se encontra cadastrada - E2.01",
IF(COUNTIF($C$8:$C$507,C329)&gt;1,"Erro: o CNPJ informado já se encontra cadastrado - E2.02",
"Preenchimento correto"))))))))))))))</f>
        <v/>
      </c>
      <c r="E329" s="23"/>
    </row>
    <row r="330" spans="1:5">
      <c r="A330" s="8">
        <v>323</v>
      </c>
      <c r="B330" s="190"/>
      <c r="C330" s="167"/>
      <c r="D330" s="45" t="str">
        <f t="shared" si="5"/>
        <v/>
      </c>
      <c r="E330" s="23"/>
    </row>
    <row r="331" spans="1:5">
      <c r="A331" s="8">
        <v>324</v>
      </c>
      <c r="B331" s="190"/>
      <c r="C331" s="167"/>
      <c r="D331" s="45" t="str">
        <f t="shared" si="5"/>
        <v/>
      </c>
      <c r="E331" s="23"/>
    </row>
    <row r="332" spans="1:5">
      <c r="A332" s="8">
        <v>325</v>
      </c>
      <c r="B332" s="190"/>
      <c r="C332" s="167"/>
      <c r="D332" s="45" t="str">
        <f t="shared" si="5"/>
        <v/>
      </c>
      <c r="E332" s="23"/>
    </row>
    <row r="333" spans="1:5">
      <c r="A333" s="8">
        <v>326</v>
      </c>
      <c r="B333" s="190"/>
      <c r="C333" s="167"/>
      <c r="D333" s="45" t="str">
        <f t="shared" si="5"/>
        <v/>
      </c>
      <c r="E333" s="23"/>
    </row>
    <row r="334" spans="1:5">
      <c r="A334" s="8">
        <v>327</v>
      </c>
      <c r="B334" s="190"/>
      <c r="C334" s="167"/>
      <c r="D334" s="45" t="str">
        <f t="shared" si="5"/>
        <v/>
      </c>
      <c r="E334" s="23"/>
    </row>
    <row r="335" spans="1:5">
      <c r="A335" s="8">
        <v>328</v>
      </c>
      <c r="B335" s="190"/>
      <c r="C335" s="167"/>
      <c r="D335" s="45" t="str">
        <f t="shared" si="5"/>
        <v/>
      </c>
      <c r="E335" s="23"/>
    </row>
    <row r="336" spans="1:5">
      <c r="A336" s="8">
        <v>329</v>
      </c>
      <c r="B336" s="190"/>
      <c r="C336" s="167"/>
      <c r="D336" s="45" t="str">
        <f t="shared" si="5"/>
        <v/>
      </c>
      <c r="E336" s="23"/>
    </row>
    <row r="337" spans="1:5">
      <c r="A337" s="8">
        <v>330</v>
      </c>
      <c r="B337" s="190"/>
      <c r="C337" s="167"/>
      <c r="D337" s="45" t="str">
        <f t="shared" si="5"/>
        <v/>
      </c>
      <c r="E337" s="23"/>
    </row>
    <row r="338" spans="1:5">
      <c r="A338" s="8">
        <v>331</v>
      </c>
      <c r="B338" s="190"/>
      <c r="C338" s="167"/>
      <c r="D338" s="45" t="str">
        <f t="shared" si="5"/>
        <v/>
      </c>
      <c r="E338" s="23"/>
    </row>
    <row r="339" spans="1:5">
      <c r="A339" s="8">
        <v>332</v>
      </c>
      <c r="B339" s="190"/>
      <c r="C339" s="167"/>
      <c r="D339" s="45" t="str">
        <f t="shared" si="5"/>
        <v/>
      </c>
      <c r="E339" s="23"/>
    </row>
    <row r="340" spans="1:5">
      <c r="A340" s="8">
        <v>333</v>
      </c>
      <c r="B340" s="190"/>
      <c r="C340" s="167"/>
      <c r="D340" s="45" t="str">
        <f t="shared" si="5"/>
        <v/>
      </c>
      <c r="E340" s="23"/>
    </row>
    <row r="341" spans="1:5">
      <c r="A341" s="8">
        <v>334</v>
      </c>
      <c r="B341" s="190"/>
      <c r="C341" s="167"/>
      <c r="D341" s="45" t="str">
        <f t="shared" si="5"/>
        <v/>
      </c>
      <c r="E341" s="23"/>
    </row>
    <row r="342" spans="1:5">
      <c r="A342" s="8">
        <v>335</v>
      </c>
      <c r="B342" s="190"/>
      <c r="C342" s="167"/>
      <c r="D342" s="45" t="str">
        <f t="shared" si="5"/>
        <v/>
      </c>
      <c r="E342" s="23"/>
    </row>
    <row r="343" spans="1:5">
      <c r="A343" s="8">
        <v>336</v>
      </c>
      <c r="B343" s="190"/>
      <c r="C343" s="167"/>
      <c r="D343" s="45" t="str">
        <f t="shared" si="5"/>
        <v/>
      </c>
      <c r="E343" s="23"/>
    </row>
    <row r="344" spans="1:5">
      <c r="A344" s="8">
        <v>337</v>
      </c>
      <c r="B344" s="190"/>
      <c r="C344" s="167"/>
      <c r="D344" s="45" t="str">
        <f t="shared" si="5"/>
        <v/>
      </c>
      <c r="E344" s="23"/>
    </row>
    <row r="345" spans="1:5">
      <c r="A345" s="8">
        <v>338</v>
      </c>
      <c r="B345" s="190"/>
      <c r="C345" s="167"/>
      <c r="D345" s="45" t="str">
        <f t="shared" si="5"/>
        <v/>
      </c>
      <c r="E345" s="23"/>
    </row>
    <row r="346" spans="1:5">
      <c r="A346" s="8">
        <v>339</v>
      </c>
      <c r="B346" s="190"/>
      <c r="C346" s="167"/>
      <c r="D346" s="45" t="str">
        <f t="shared" si="5"/>
        <v/>
      </c>
      <c r="E346" s="23"/>
    </row>
    <row r="347" spans="1:5">
      <c r="A347" s="8">
        <v>340</v>
      </c>
      <c r="B347" s="190"/>
      <c r="C347" s="167"/>
      <c r="D347" s="45" t="str">
        <f t="shared" si="5"/>
        <v/>
      </c>
      <c r="E347" s="23"/>
    </row>
    <row r="348" spans="1:5">
      <c r="A348" s="8">
        <v>341</v>
      </c>
      <c r="B348" s="190"/>
      <c r="C348" s="167"/>
      <c r="D348" s="45" t="str">
        <f t="shared" si="5"/>
        <v/>
      </c>
      <c r="E348" s="23"/>
    </row>
    <row r="349" spans="1:5">
      <c r="A349" s="8">
        <v>342</v>
      </c>
      <c r="B349" s="190"/>
      <c r="C349" s="167"/>
      <c r="D349" s="45" t="str">
        <f t="shared" si="5"/>
        <v/>
      </c>
      <c r="E349" s="23"/>
    </row>
    <row r="350" spans="1:5">
      <c r="A350" s="8">
        <v>343</v>
      </c>
      <c r="B350" s="190"/>
      <c r="C350" s="167"/>
      <c r="D350" s="45" t="str">
        <f t="shared" si="5"/>
        <v/>
      </c>
      <c r="E350" s="23"/>
    </row>
    <row r="351" spans="1:5">
      <c r="A351" s="8">
        <v>344</v>
      </c>
      <c r="B351" s="190"/>
      <c r="C351" s="167"/>
      <c r="D351" s="45" t="str">
        <f t="shared" si="5"/>
        <v/>
      </c>
      <c r="E351" s="23"/>
    </row>
    <row r="352" spans="1:5">
      <c r="A352" s="8">
        <v>345</v>
      </c>
      <c r="B352" s="190"/>
      <c r="C352" s="167"/>
      <c r="D352" s="45" t="str">
        <f t="shared" si="5"/>
        <v/>
      </c>
      <c r="E352" s="23"/>
    </row>
    <row r="353" spans="1:5">
      <c r="A353" s="8">
        <v>346</v>
      </c>
      <c r="B353" s="190"/>
      <c r="C353" s="167"/>
      <c r="D353" s="45" t="str">
        <f t="shared" si="5"/>
        <v/>
      </c>
      <c r="E353" s="23"/>
    </row>
    <row r="354" spans="1:5">
      <c r="A354" s="8">
        <v>347</v>
      </c>
      <c r="B354" s="190"/>
      <c r="C354" s="167"/>
      <c r="D354" s="45" t="str">
        <f t="shared" si="5"/>
        <v/>
      </c>
      <c r="E354" s="23"/>
    </row>
    <row r="355" spans="1:5">
      <c r="A355" s="8">
        <v>348</v>
      </c>
      <c r="B355" s="190"/>
      <c r="C355" s="167"/>
      <c r="D355" s="45" t="str">
        <f t="shared" si="5"/>
        <v/>
      </c>
      <c r="E355" s="23"/>
    </row>
    <row r="356" spans="1:5">
      <c r="A356" s="8">
        <v>349</v>
      </c>
      <c r="B356" s="190"/>
      <c r="C356" s="167"/>
      <c r="D356" s="45" t="str">
        <f t="shared" si="5"/>
        <v/>
      </c>
      <c r="E356" s="23"/>
    </row>
    <row r="357" spans="1:5">
      <c r="A357" s="8">
        <v>350</v>
      </c>
      <c r="B357" s="190"/>
      <c r="C357" s="167"/>
      <c r="D357" s="45" t="str">
        <f t="shared" si="5"/>
        <v/>
      </c>
      <c r="E357" s="23"/>
    </row>
    <row r="358" spans="1:5">
      <c r="A358" s="8">
        <v>351</v>
      </c>
      <c r="B358" s="190"/>
      <c r="C358" s="167"/>
      <c r="D358" s="45" t="str">
        <f t="shared" si="5"/>
        <v/>
      </c>
      <c r="E358" s="23"/>
    </row>
    <row r="359" spans="1:5">
      <c r="A359" s="8">
        <v>352</v>
      </c>
      <c r="B359" s="190"/>
      <c r="C359" s="167"/>
      <c r="D359" s="45" t="str">
        <f t="shared" si="5"/>
        <v/>
      </c>
      <c r="E359" s="23"/>
    </row>
    <row r="360" spans="1:5">
      <c r="A360" s="8">
        <v>353</v>
      </c>
      <c r="B360" s="190"/>
      <c r="C360" s="167"/>
      <c r="D360" s="45" t="str">
        <f t="shared" si="5"/>
        <v/>
      </c>
      <c r="E360" s="23"/>
    </row>
    <row r="361" spans="1:5">
      <c r="A361" s="8">
        <v>354</v>
      </c>
      <c r="B361" s="190"/>
      <c r="C361" s="167"/>
      <c r="D361" s="45" t="str">
        <f t="shared" si="5"/>
        <v/>
      </c>
      <c r="E361" s="23"/>
    </row>
    <row r="362" spans="1:5">
      <c r="A362" s="8">
        <v>355</v>
      </c>
      <c r="B362" s="190"/>
      <c r="C362" s="167"/>
      <c r="D362" s="45" t="str">
        <f t="shared" si="5"/>
        <v/>
      </c>
      <c r="E362" s="23"/>
    </row>
    <row r="363" spans="1:5">
      <c r="A363" s="8">
        <v>356</v>
      </c>
      <c r="B363" s="190"/>
      <c r="C363" s="167"/>
      <c r="D363" s="45" t="str">
        <f t="shared" si="5"/>
        <v/>
      </c>
      <c r="E363" s="23"/>
    </row>
    <row r="364" spans="1:5">
      <c r="A364" s="8">
        <v>357</v>
      </c>
      <c r="B364" s="190"/>
      <c r="C364" s="167"/>
      <c r="D364" s="45" t="str">
        <f t="shared" si="5"/>
        <v/>
      </c>
      <c r="E364" s="23"/>
    </row>
    <row r="365" spans="1:5">
      <c r="A365" s="8">
        <v>358</v>
      </c>
      <c r="B365" s="190"/>
      <c r="C365" s="167"/>
      <c r="D365" s="45" t="str">
        <f t="shared" si="5"/>
        <v/>
      </c>
      <c r="E365" s="23"/>
    </row>
    <row r="366" spans="1:5">
      <c r="A366" s="8">
        <v>359</v>
      </c>
      <c r="B366" s="190"/>
      <c r="C366" s="167"/>
      <c r="D366" s="45" t="str">
        <f t="shared" si="5"/>
        <v/>
      </c>
      <c r="E366" s="23"/>
    </row>
    <row r="367" spans="1:5">
      <c r="A367" s="8">
        <v>360</v>
      </c>
      <c r="B367" s="190"/>
      <c r="C367" s="167"/>
      <c r="D367" s="45" t="str">
        <f t="shared" si="5"/>
        <v/>
      </c>
      <c r="E367" s="23"/>
    </row>
    <row r="368" spans="1:5">
      <c r="A368" s="8">
        <v>361</v>
      </c>
      <c r="B368" s="190"/>
      <c r="C368" s="167"/>
      <c r="D368" s="45" t="str">
        <f t="shared" si="5"/>
        <v/>
      </c>
      <c r="E368" s="23"/>
    </row>
    <row r="369" spans="1:5">
      <c r="A369" s="8">
        <v>362</v>
      </c>
      <c r="B369" s="190"/>
      <c r="C369" s="167"/>
      <c r="D369" s="45" t="str">
        <f t="shared" si="5"/>
        <v/>
      </c>
      <c r="E369" s="23"/>
    </row>
    <row r="370" spans="1:5">
      <c r="A370" s="8">
        <v>363</v>
      </c>
      <c r="B370" s="190"/>
      <c r="C370" s="167"/>
      <c r="D370" s="45" t="str">
        <f t="shared" si="5"/>
        <v/>
      </c>
      <c r="E370" s="23"/>
    </row>
    <row r="371" spans="1:5">
      <c r="A371" s="8">
        <v>364</v>
      </c>
      <c r="B371" s="190"/>
      <c r="C371" s="167"/>
      <c r="D371" s="45" t="str">
        <f t="shared" si="5"/>
        <v/>
      </c>
      <c r="E371" s="23"/>
    </row>
    <row r="372" spans="1:5">
      <c r="A372" s="8">
        <v>365</v>
      </c>
      <c r="B372" s="190"/>
      <c r="C372" s="167"/>
      <c r="D372" s="45" t="str">
        <f t="shared" si="5"/>
        <v/>
      </c>
      <c r="E372" s="23"/>
    </row>
    <row r="373" spans="1:5">
      <c r="A373" s="8">
        <v>366</v>
      </c>
      <c r="B373" s="190"/>
      <c r="C373" s="167"/>
      <c r="D373" s="45" t="str">
        <f t="shared" si="5"/>
        <v/>
      </c>
      <c r="E373" s="23"/>
    </row>
    <row r="374" spans="1:5">
      <c r="A374" s="8">
        <v>367</v>
      </c>
      <c r="B374" s="190"/>
      <c r="C374" s="167"/>
      <c r="D374" s="45" t="str">
        <f t="shared" si="5"/>
        <v/>
      </c>
      <c r="E374" s="23"/>
    </row>
    <row r="375" spans="1:5">
      <c r="A375" s="8">
        <v>368</v>
      </c>
      <c r="B375" s="190"/>
      <c r="C375" s="167"/>
      <c r="D375" s="45" t="str">
        <f t="shared" si="5"/>
        <v/>
      </c>
      <c r="E375" s="23"/>
    </row>
    <row r="376" spans="1:5">
      <c r="A376" s="8">
        <v>369</v>
      </c>
      <c r="B376" s="190"/>
      <c r="C376" s="167"/>
      <c r="D376" s="45" t="str">
        <f t="shared" si="5"/>
        <v/>
      </c>
      <c r="E376" s="23"/>
    </row>
    <row r="377" spans="1:5">
      <c r="A377" s="8">
        <v>370</v>
      </c>
      <c r="B377" s="190"/>
      <c r="C377" s="167"/>
      <c r="D377" s="45" t="str">
        <f t="shared" si="5"/>
        <v/>
      </c>
      <c r="E377" s="23"/>
    </row>
    <row r="378" spans="1:5">
      <c r="A378" s="8">
        <v>371</v>
      </c>
      <c r="B378" s="190"/>
      <c r="C378" s="167"/>
      <c r="D378" s="45" t="str">
        <f t="shared" si="5"/>
        <v/>
      </c>
      <c r="E378" s="23"/>
    </row>
    <row r="379" spans="1:5">
      <c r="A379" s="8">
        <v>372</v>
      </c>
      <c r="B379" s="190"/>
      <c r="C379" s="167"/>
      <c r="D379" s="45" t="str">
        <f t="shared" si="5"/>
        <v/>
      </c>
      <c r="E379" s="23"/>
    </row>
    <row r="380" spans="1:5">
      <c r="A380" s="8">
        <v>373</v>
      </c>
      <c r="B380" s="190"/>
      <c r="C380" s="167"/>
      <c r="D380" s="45" t="str">
        <f t="shared" si="5"/>
        <v/>
      </c>
      <c r="E380" s="23"/>
    </row>
    <row r="381" spans="1:5">
      <c r="A381" s="8">
        <v>374</v>
      </c>
      <c r="B381" s="190"/>
      <c r="C381" s="167"/>
      <c r="D381" s="45" t="str">
        <f t="shared" si="5"/>
        <v/>
      </c>
      <c r="E381" s="23"/>
    </row>
    <row r="382" spans="1:5">
      <c r="A382" s="8">
        <v>375</v>
      </c>
      <c r="B382" s="190"/>
      <c r="C382" s="167"/>
      <c r="D382" s="45" t="str">
        <f t="shared" si="5"/>
        <v/>
      </c>
      <c r="E382" s="23"/>
    </row>
    <row r="383" spans="1:5">
      <c r="A383" s="8">
        <v>376</v>
      </c>
      <c r="B383" s="190"/>
      <c r="C383" s="167"/>
      <c r="D383" s="45" t="str">
        <f t="shared" si="5"/>
        <v/>
      </c>
      <c r="E383" s="23"/>
    </row>
    <row r="384" spans="1:5">
      <c r="A384" s="8">
        <v>377</v>
      </c>
      <c r="B384" s="190"/>
      <c r="C384" s="167"/>
      <c r="D384" s="45" t="str">
        <f t="shared" si="5"/>
        <v/>
      </c>
      <c r="E384" s="23"/>
    </row>
    <row r="385" spans="1:5">
      <c r="A385" s="8">
        <v>378</v>
      </c>
      <c r="B385" s="190"/>
      <c r="C385" s="167"/>
      <c r="D385" s="45" t="str">
        <f t="shared" si="5"/>
        <v/>
      </c>
      <c r="E385" s="23"/>
    </row>
    <row r="386" spans="1:5">
      <c r="A386" s="8">
        <v>379</v>
      </c>
      <c r="B386" s="190"/>
      <c r="C386" s="167"/>
      <c r="D386" s="45" t="str">
        <f t="shared" si="5"/>
        <v/>
      </c>
      <c r="E386" s="23"/>
    </row>
    <row r="387" spans="1:5">
      <c r="A387" s="8">
        <v>380</v>
      </c>
      <c r="B387" s="190"/>
      <c r="C387" s="167"/>
      <c r="D387" s="45" t="str">
        <f t="shared" si="5"/>
        <v/>
      </c>
      <c r="E387" s="23"/>
    </row>
    <row r="388" spans="1:5">
      <c r="A388" s="8">
        <v>381</v>
      </c>
      <c r="B388" s="190"/>
      <c r="C388" s="167"/>
      <c r="D388" s="45" t="str">
        <f t="shared" si="5"/>
        <v/>
      </c>
      <c r="E388" s="23"/>
    </row>
    <row r="389" spans="1:5">
      <c r="A389" s="8">
        <v>382</v>
      </c>
      <c r="B389" s="190"/>
      <c r="C389" s="167"/>
      <c r="D389" s="45" t="str">
        <f t="shared" si="5"/>
        <v/>
      </c>
      <c r="E389" s="23"/>
    </row>
    <row r="390" spans="1:5">
      <c r="A390" s="8">
        <v>383</v>
      </c>
      <c r="B390" s="190"/>
      <c r="C390" s="167"/>
      <c r="D390" s="45" t="str">
        <f t="shared" si="5"/>
        <v/>
      </c>
      <c r="E390" s="23"/>
    </row>
    <row r="391" spans="1:5">
      <c r="A391" s="8">
        <v>384</v>
      </c>
      <c r="B391" s="190"/>
      <c r="C391" s="167"/>
      <c r="D391" s="45" t="str">
        <f t="shared" si="5"/>
        <v/>
      </c>
      <c r="E391" s="23"/>
    </row>
    <row r="392" spans="1:5">
      <c r="A392" s="8">
        <v>385</v>
      </c>
      <c r="B392" s="190"/>
      <c r="C392" s="167"/>
      <c r="D392" s="45" t="str">
        <f t="shared" si="5"/>
        <v/>
      </c>
      <c r="E392" s="23"/>
    </row>
    <row r="393" spans="1:5">
      <c r="A393" s="8">
        <v>386</v>
      </c>
      <c r="B393" s="190"/>
      <c r="C393" s="167"/>
      <c r="D393" s="45" t="str">
        <f t="shared" ref="D393:D456" si="6" xml:space="preserve">
IF(AND(B393="",C393=""),"",
IF(OR(B393="",C393=""),"Preenchimento incompleto - A1.01",
IF(LEN(C393)&lt;&gt;18,"Erro na identif. do CNPJ - E1.00",
IF(ISERR(MID(C393,1,2)*1),"Erro na identif. do CNPJ - E1.01",
IF(ISERR(MID(C393,4,3)*1),"Erro na identif. do CNPJ - E1.02",
IF(ISERR(MID(C393,8,3)*1),"Erro na identif. do CNPJ - E1.03",
IF(ISERR(MID(C393,12,4)*1),"Erro na identif. do CNPJ - E1.04",
IF(ISERR(MID(C393,17,2)*1),"Erro na identif. do CNPJ - E1.05",
IF(MID(C393,3,1)&lt;&gt;".","Erro na identif. do CNPJ - E1.06",
IF(MID(C393,7,1)&lt;&gt;".","Erro na identif. do CNPJ - E1.07",
IF(MID(C393,11,1)&lt;&gt;"/","Erro na identif. do CNPJ - E1.08",
IF(MID(C393,16,1)&lt;&gt;"-","Erro na identif. do CNPJ - E1.09",
IF(COUNTIF($B$8:$B$507,B393)&gt;1,"Erro: a empresa informada já se encontra cadastrada - E2.01",
IF(COUNTIF($C$8:$C$507,C393)&gt;1,"Erro: o CNPJ informado já se encontra cadastrado - E2.02",
"Preenchimento correto"))))))))))))))</f>
        <v/>
      </c>
      <c r="E393" s="23"/>
    </row>
    <row r="394" spans="1:5">
      <c r="A394" s="8">
        <v>387</v>
      </c>
      <c r="B394" s="190"/>
      <c r="C394" s="167"/>
      <c r="D394" s="45" t="str">
        <f t="shared" si="6"/>
        <v/>
      </c>
      <c r="E394" s="23"/>
    </row>
    <row r="395" spans="1:5">
      <c r="A395" s="8">
        <v>388</v>
      </c>
      <c r="B395" s="190"/>
      <c r="C395" s="167"/>
      <c r="D395" s="45" t="str">
        <f t="shared" si="6"/>
        <v/>
      </c>
      <c r="E395" s="23"/>
    </row>
    <row r="396" spans="1:5">
      <c r="A396" s="8">
        <v>389</v>
      </c>
      <c r="B396" s="190"/>
      <c r="C396" s="167"/>
      <c r="D396" s="45" t="str">
        <f t="shared" si="6"/>
        <v/>
      </c>
      <c r="E396" s="23"/>
    </row>
    <row r="397" spans="1:5">
      <c r="A397" s="8">
        <v>390</v>
      </c>
      <c r="B397" s="190"/>
      <c r="C397" s="167"/>
      <c r="D397" s="45" t="str">
        <f t="shared" si="6"/>
        <v/>
      </c>
      <c r="E397" s="23"/>
    </row>
    <row r="398" spans="1:5">
      <c r="A398" s="8">
        <v>391</v>
      </c>
      <c r="B398" s="190"/>
      <c r="C398" s="167"/>
      <c r="D398" s="45" t="str">
        <f t="shared" si="6"/>
        <v/>
      </c>
      <c r="E398" s="23"/>
    </row>
    <row r="399" spans="1:5">
      <c r="A399" s="8">
        <v>392</v>
      </c>
      <c r="B399" s="190"/>
      <c r="C399" s="167"/>
      <c r="D399" s="45" t="str">
        <f t="shared" si="6"/>
        <v/>
      </c>
      <c r="E399" s="23"/>
    </row>
    <row r="400" spans="1:5">
      <c r="A400" s="8">
        <v>393</v>
      </c>
      <c r="B400" s="190"/>
      <c r="C400" s="167"/>
      <c r="D400" s="45" t="str">
        <f t="shared" si="6"/>
        <v/>
      </c>
      <c r="E400" s="23"/>
    </row>
    <row r="401" spans="1:5">
      <c r="A401" s="8">
        <v>394</v>
      </c>
      <c r="B401" s="190"/>
      <c r="C401" s="167"/>
      <c r="D401" s="45" t="str">
        <f t="shared" si="6"/>
        <v/>
      </c>
      <c r="E401" s="23"/>
    </row>
    <row r="402" spans="1:5">
      <c r="A402" s="8">
        <v>395</v>
      </c>
      <c r="B402" s="190"/>
      <c r="C402" s="167"/>
      <c r="D402" s="45" t="str">
        <f t="shared" si="6"/>
        <v/>
      </c>
      <c r="E402" s="23"/>
    </row>
    <row r="403" spans="1:5">
      <c r="A403" s="8">
        <v>396</v>
      </c>
      <c r="B403" s="190"/>
      <c r="C403" s="167"/>
      <c r="D403" s="45" t="str">
        <f t="shared" si="6"/>
        <v/>
      </c>
      <c r="E403" s="23"/>
    </row>
    <row r="404" spans="1:5">
      <c r="A404" s="8">
        <v>397</v>
      </c>
      <c r="B404" s="190"/>
      <c r="C404" s="167"/>
      <c r="D404" s="45" t="str">
        <f t="shared" si="6"/>
        <v/>
      </c>
      <c r="E404" s="23"/>
    </row>
    <row r="405" spans="1:5">
      <c r="A405" s="8">
        <v>398</v>
      </c>
      <c r="B405" s="190"/>
      <c r="C405" s="167"/>
      <c r="D405" s="45" t="str">
        <f t="shared" si="6"/>
        <v/>
      </c>
      <c r="E405" s="23"/>
    </row>
    <row r="406" spans="1:5">
      <c r="A406" s="8">
        <v>399</v>
      </c>
      <c r="B406" s="190"/>
      <c r="C406" s="167"/>
      <c r="D406" s="45" t="str">
        <f t="shared" si="6"/>
        <v/>
      </c>
      <c r="E406" s="23"/>
    </row>
    <row r="407" spans="1:5">
      <c r="A407" s="8">
        <v>400</v>
      </c>
      <c r="B407" s="190"/>
      <c r="C407" s="167"/>
      <c r="D407" s="45" t="str">
        <f t="shared" si="6"/>
        <v/>
      </c>
      <c r="E407" s="23"/>
    </row>
    <row r="408" spans="1:5">
      <c r="A408" s="8">
        <v>401</v>
      </c>
      <c r="B408" s="190"/>
      <c r="C408" s="167"/>
      <c r="D408" s="45" t="str">
        <f t="shared" si="6"/>
        <v/>
      </c>
      <c r="E408" s="23"/>
    </row>
    <row r="409" spans="1:5">
      <c r="A409" s="8">
        <v>402</v>
      </c>
      <c r="B409" s="190"/>
      <c r="C409" s="167"/>
      <c r="D409" s="45" t="str">
        <f t="shared" si="6"/>
        <v/>
      </c>
      <c r="E409" s="23"/>
    </row>
    <row r="410" spans="1:5">
      <c r="A410" s="8">
        <v>403</v>
      </c>
      <c r="B410" s="190"/>
      <c r="C410" s="167"/>
      <c r="D410" s="45" t="str">
        <f t="shared" si="6"/>
        <v/>
      </c>
      <c r="E410" s="23"/>
    </row>
    <row r="411" spans="1:5">
      <c r="A411" s="8">
        <v>404</v>
      </c>
      <c r="B411" s="190"/>
      <c r="C411" s="167"/>
      <c r="D411" s="45" t="str">
        <f t="shared" si="6"/>
        <v/>
      </c>
      <c r="E411" s="23"/>
    </row>
    <row r="412" spans="1:5">
      <c r="A412" s="8">
        <v>405</v>
      </c>
      <c r="B412" s="190"/>
      <c r="C412" s="167"/>
      <c r="D412" s="45" t="str">
        <f t="shared" si="6"/>
        <v/>
      </c>
      <c r="E412" s="23"/>
    </row>
    <row r="413" spans="1:5">
      <c r="A413" s="8">
        <v>406</v>
      </c>
      <c r="B413" s="190"/>
      <c r="C413" s="167"/>
      <c r="D413" s="45" t="str">
        <f t="shared" si="6"/>
        <v/>
      </c>
      <c r="E413" s="23"/>
    </row>
    <row r="414" spans="1:5">
      <c r="A414" s="8">
        <v>407</v>
      </c>
      <c r="B414" s="190"/>
      <c r="C414" s="167"/>
      <c r="D414" s="45" t="str">
        <f t="shared" si="6"/>
        <v/>
      </c>
      <c r="E414" s="23"/>
    </row>
    <row r="415" spans="1:5">
      <c r="A415" s="8">
        <v>408</v>
      </c>
      <c r="B415" s="190"/>
      <c r="C415" s="167"/>
      <c r="D415" s="45" t="str">
        <f t="shared" si="6"/>
        <v/>
      </c>
      <c r="E415" s="23"/>
    </row>
    <row r="416" spans="1:5">
      <c r="A416" s="8">
        <v>409</v>
      </c>
      <c r="B416" s="190"/>
      <c r="C416" s="167"/>
      <c r="D416" s="45" t="str">
        <f t="shared" si="6"/>
        <v/>
      </c>
      <c r="E416" s="23"/>
    </row>
    <row r="417" spans="1:5">
      <c r="A417" s="8">
        <v>410</v>
      </c>
      <c r="B417" s="190"/>
      <c r="C417" s="167"/>
      <c r="D417" s="45" t="str">
        <f t="shared" si="6"/>
        <v/>
      </c>
      <c r="E417" s="23"/>
    </row>
    <row r="418" spans="1:5">
      <c r="A418" s="8">
        <v>411</v>
      </c>
      <c r="B418" s="190"/>
      <c r="C418" s="167"/>
      <c r="D418" s="45" t="str">
        <f t="shared" si="6"/>
        <v/>
      </c>
      <c r="E418" s="23"/>
    </row>
    <row r="419" spans="1:5">
      <c r="A419" s="8">
        <v>412</v>
      </c>
      <c r="B419" s="190"/>
      <c r="C419" s="167"/>
      <c r="D419" s="45" t="str">
        <f t="shared" si="6"/>
        <v/>
      </c>
      <c r="E419" s="23"/>
    </row>
    <row r="420" spans="1:5">
      <c r="A420" s="8">
        <v>413</v>
      </c>
      <c r="B420" s="190"/>
      <c r="C420" s="167"/>
      <c r="D420" s="45" t="str">
        <f t="shared" si="6"/>
        <v/>
      </c>
      <c r="E420" s="23"/>
    </row>
    <row r="421" spans="1:5">
      <c r="A421" s="8">
        <v>414</v>
      </c>
      <c r="B421" s="190"/>
      <c r="C421" s="167"/>
      <c r="D421" s="45" t="str">
        <f t="shared" si="6"/>
        <v/>
      </c>
      <c r="E421" s="23"/>
    </row>
    <row r="422" spans="1:5">
      <c r="A422" s="8">
        <v>415</v>
      </c>
      <c r="B422" s="190"/>
      <c r="C422" s="167"/>
      <c r="D422" s="45" t="str">
        <f t="shared" si="6"/>
        <v/>
      </c>
      <c r="E422" s="23"/>
    </row>
    <row r="423" spans="1:5">
      <c r="A423" s="8">
        <v>416</v>
      </c>
      <c r="B423" s="190"/>
      <c r="C423" s="167"/>
      <c r="D423" s="45" t="str">
        <f t="shared" si="6"/>
        <v/>
      </c>
      <c r="E423" s="23"/>
    </row>
    <row r="424" spans="1:5">
      <c r="A424" s="8">
        <v>417</v>
      </c>
      <c r="B424" s="190"/>
      <c r="C424" s="167"/>
      <c r="D424" s="45" t="str">
        <f t="shared" si="6"/>
        <v/>
      </c>
      <c r="E424" s="23"/>
    </row>
    <row r="425" spans="1:5">
      <c r="A425" s="8">
        <v>418</v>
      </c>
      <c r="B425" s="190"/>
      <c r="C425" s="167"/>
      <c r="D425" s="45" t="str">
        <f t="shared" si="6"/>
        <v/>
      </c>
      <c r="E425" s="23"/>
    </row>
    <row r="426" spans="1:5">
      <c r="A426" s="8">
        <v>419</v>
      </c>
      <c r="B426" s="190"/>
      <c r="C426" s="167"/>
      <c r="D426" s="45" t="str">
        <f t="shared" si="6"/>
        <v/>
      </c>
      <c r="E426" s="23"/>
    </row>
    <row r="427" spans="1:5">
      <c r="A427" s="8">
        <v>420</v>
      </c>
      <c r="B427" s="190"/>
      <c r="C427" s="167"/>
      <c r="D427" s="45" t="str">
        <f t="shared" si="6"/>
        <v/>
      </c>
      <c r="E427" s="23"/>
    </row>
    <row r="428" spans="1:5">
      <c r="A428" s="8">
        <v>421</v>
      </c>
      <c r="B428" s="190"/>
      <c r="C428" s="167"/>
      <c r="D428" s="45" t="str">
        <f t="shared" si="6"/>
        <v/>
      </c>
      <c r="E428" s="23"/>
    </row>
    <row r="429" spans="1:5">
      <c r="A429" s="8">
        <v>422</v>
      </c>
      <c r="B429" s="190"/>
      <c r="C429" s="167"/>
      <c r="D429" s="45" t="str">
        <f t="shared" si="6"/>
        <v/>
      </c>
      <c r="E429" s="23"/>
    </row>
    <row r="430" spans="1:5">
      <c r="A430" s="8">
        <v>423</v>
      </c>
      <c r="B430" s="190"/>
      <c r="C430" s="167"/>
      <c r="D430" s="45" t="str">
        <f t="shared" si="6"/>
        <v/>
      </c>
      <c r="E430" s="23"/>
    </row>
    <row r="431" spans="1:5">
      <c r="A431" s="8">
        <v>424</v>
      </c>
      <c r="B431" s="190"/>
      <c r="C431" s="167"/>
      <c r="D431" s="45" t="str">
        <f t="shared" si="6"/>
        <v/>
      </c>
      <c r="E431" s="23"/>
    </row>
    <row r="432" spans="1:5">
      <c r="A432" s="8">
        <v>425</v>
      </c>
      <c r="B432" s="190"/>
      <c r="C432" s="167"/>
      <c r="D432" s="45" t="str">
        <f t="shared" si="6"/>
        <v/>
      </c>
      <c r="E432" s="23"/>
    </row>
    <row r="433" spans="1:5">
      <c r="A433" s="8">
        <v>426</v>
      </c>
      <c r="B433" s="190"/>
      <c r="C433" s="167"/>
      <c r="D433" s="45" t="str">
        <f t="shared" si="6"/>
        <v/>
      </c>
      <c r="E433" s="23"/>
    </row>
    <row r="434" spans="1:5">
      <c r="A434" s="8">
        <v>427</v>
      </c>
      <c r="B434" s="190"/>
      <c r="C434" s="167"/>
      <c r="D434" s="45" t="str">
        <f t="shared" si="6"/>
        <v/>
      </c>
      <c r="E434" s="23"/>
    </row>
    <row r="435" spans="1:5">
      <c r="A435" s="8">
        <v>428</v>
      </c>
      <c r="B435" s="190"/>
      <c r="C435" s="167"/>
      <c r="D435" s="45" t="str">
        <f t="shared" si="6"/>
        <v/>
      </c>
      <c r="E435" s="23"/>
    </row>
    <row r="436" spans="1:5">
      <c r="A436" s="8">
        <v>429</v>
      </c>
      <c r="B436" s="190"/>
      <c r="C436" s="167"/>
      <c r="D436" s="45" t="str">
        <f t="shared" si="6"/>
        <v/>
      </c>
      <c r="E436" s="23"/>
    </row>
    <row r="437" spans="1:5">
      <c r="A437" s="8">
        <v>430</v>
      </c>
      <c r="B437" s="190"/>
      <c r="C437" s="167"/>
      <c r="D437" s="45" t="str">
        <f t="shared" si="6"/>
        <v/>
      </c>
      <c r="E437" s="23"/>
    </row>
    <row r="438" spans="1:5">
      <c r="A438" s="8">
        <v>431</v>
      </c>
      <c r="B438" s="190"/>
      <c r="C438" s="167"/>
      <c r="D438" s="45" t="str">
        <f t="shared" si="6"/>
        <v/>
      </c>
      <c r="E438" s="23"/>
    </row>
    <row r="439" spans="1:5">
      <c r="A439" s="8">
        <v>432</v>
      </c>
      <c r="B439" s="190"/>
      <c r="C439" s="167"/>
      <c r="D439" s="45" t="str">
        <f t="shared" si="6"/>
        <v/>
      </c>
      <c r="E439" s="23"/>
    </row>
    <row r="440" spans="1:5">
      <c r="A440" s="8">
        <v>433</v>
      </c>
      <c r="B440" s="190"/>
      <c r="C440" s="167"/>
      <c r="D440" s="45" t="str">
        <f t="shared" si="6"/>
        <v/>
      </c>
      <c r="E440" s="23"/>
    </row>
    <row r="441" spans="1:5">
      <c r="A441" s="8">
        <v>434</v>
      </c>
      <c r="B441" s="190"/>
      <c r="C441" s="167"/>
      <c r="D441" s="45" t="str">
        <f t="shared" si="6"/>
        <v/>
      </c>
      <c r="E441" s="23"/>
    </row>
    <row r="442" spans="1:5">
      <c r="A442" s="8">
        <v>435</v>
      </c>
      <c r="B442" s="190"/>
      <c r="C442" s="167"/>
      <c r="D442" s="45" t="str">
        <f t="shared" si="6"/>
        <v/>
      </c>
      <c r="E442" s="23"/>
    </row>
    <row r="443" spans="1:5">
      <c r="A443" s="8">
        <v>436</v>
      </c>
      <c r="B443" s="190"/>
      <c r="C443" s="167"/>
      <c r="D443" s="45" t="str">
        <f t="shared" si="6"/>
        <v/>
      </c>
      <c r="E443" s="23"/>
    </row>
    <row r="444" spans="1:5">
      <c r="A444" s="8">
        <v>437</v>
      </c>
      <c r="B444" s="190"/>
      <c r="C444" s="167"/>
      <c r="D444" s="45" t="str">
        <f t="shared" si="6"/>
        <v/>
      </c>
      <c r="E444" s="23"/>
    </row>
    <row r="445" spans="1:5">
      <c r="A445" s="8">
        <v>438</v>
      </c>
      <c r="B445" s="190"/>
      <c r="C445" s="167"/>
      <c r="D445" s="45" t="str">
        <f t="shared" si="6"/>
        <v/>
      </c>
      <c r="E445" s="23"/>
    </row>
    <row r="446" spans="1:5">
      <c r="A446" s="8">
        <v>439</v>
      </c>
      <c r="B446" s="190"/>
      <c r="C446" s="167"/>
      <c r="D446" s="45" t="str">
        <f t="shared" si="6"/>
        <v/>
      </c>
      <c r="E446" s="23"/>
    </row>
    <row r="447" spans="1:5">
      <c r="A447" s="8">
        <v>440</v>
      </c>
      <c r="B447" s="190"/>
      <c r="C447" s="167"/>
      <c r="D447" s="45" t="str">
        <f t="shared" si="6"/>
        <v/>
      </c>
      <c r="E447" s="23"/>
    </row>
    <row r="448" spans="1:5">
      <c r="A448" s="8">
        <v>441</v>
      </c>
      <c r="B448" s="190"/>
      <c r="C448" s="167"/>
      <c r="D448" s="45" t="str">
        <f t="shared" si="6"/>
        <v/>
      </c>
      <c r="E448" s="23"/>
    </row>
    <row r="449" spans="1:5">
      <c r="A449" s="8">
        <v>442</v>
      </c>
      <c r="B449" s="190"/>
      <c r="C449" s="167"/>
      <c r="D449" s="45" t="str">
        <f t="shared" si="6"/>
        <v/>
      </c>
      <c r="E449" s="23"/>
    </row>
    <row r="450" spans="1:5">
      <c r="A450" s="8">
        <v>443</v>
      </c>
      <c r="B450" s="190"/>
      <c r="C450" s="167"/>
      <c r="D450" s="45" t="str">
        <f t="shared" si="6"/>
        <v/>
      </c>
      <c r="E450" s="23"/>
    </row>
    <row r="451" spans="1:5">
      <c r="A451" s="8">
        <v>444</v>
      </c>
      <c r="B451" s="190"/>
      <c r="C451" s="167"/>
      <c r="D451" s="45" t="str">
        <f t="shared" si="6"/>
        <v/>
      </c>
      <c r="E451" s="23"/>
    </row>
    <row r="452" spans="1:5">
      <c r="A452" s="8">
        <v>445</v>
      </c>
      <c r="B452" s="190"/>
      <c r="C452" s="167"/>
      <c r="D452" s="45" t="str">
        <f t="shared" si="6"/>
        <v/>
      </c>
      <c r="E452" s="23"/>
    </row>
    <row r="453" spans="1:5">
      <c r="A453" s="8">
        <v>446</v>
      </c>
      <c r="B453" s="190"/>
      <c r="C453" s="167"/>
      <c r="D453" s="45" t="str">
        <f t="shared" si="6"/>
        <v/>
      </c>
      <c r="E453" s="23"/>
    </row>
    <row r="454" spans="1:5">
      <c r="A454" s="8">
        <v>447</v>
      </c>
      <c r="B454" s="190"/>
      <c r="C454" s="167"/>
      <c r="D454" s="45" t="str">
        <f t="shared" si="6"/>
        <v/>
      </c>
      <c r="E454" s="23"/>
    </row>
    <row r="455" spans="1:5">
      <c r="A455" s="8">
        <v>448</v>
      </c>
      <c r="B455" s="190"/>
      <c r="C455" s="167"/>
      <c r="D455" s="45" t="str">
        <f t="shared" si="6"/>
        <v/>
      </c>
      <c r="E455" s="23"/>
    </row>
    <row r="456" spans="1:5">
      <c r="A456" s="8">
        <v>449</v>
      </c>
      <c r="B456" s="190"/>
      <c r="C456" s="167"/>
      <c r="D456" s="45" t="str">
        <f t="shared" si="6"/>
        <v/>
      </c>
      <c r="E456" s="23"/>
    </row>
    <row r="457" spans="1:5">
      <c r="A457" s="8">
        <v>450</v>
      </c>
      <c r="B457" s="190"/>
      <c r="C457" s="167"/>
      <c r="D457" s="45" t="str">
        <f t="shared" ref="D457:D507" si="7" xml:space="preserve">
IF(AND(B457="",C457=""),"",
IF(OR(B457="",C457=""),"Preenchimento incompleto - A1.01",
IF(LEN(C457)&lt;&gt;18,"Erro na identif. do CNPJ - E1.00",
IF(ISERR(MID(C457,1,2)*1),"Erro na identif. do CNPJ - E1.01",
IF(ISERR(MID(C457,4,3)*1),"Erro na identif. do CNPJ - E1.02",
IF(ISERR(MID(C457,8,3)*1),"Erro na identif. do CNPJ - E1.03",
IF(ISERR(MID(C457,12,4)*1),"Erro na identif. do CNPJ - E1.04",
IF(ISERR(MID(C457,17,2)*1),"Erro na identif. do CNPJ - E1.05",
IF(MID(C457,3,1)&lt;&gt;".","Erro na identif. do CNPJ - E1.06",
IF(MID(C457,7,1)&lt;&gt;".","Erro na identif. do CNPJ - E1.07",
IF(MID(C457,11,1)&lt;&gt;"/","Erro na identif. do CNPJ - E1.08",
IF(MID(C457,16,1)&lt;&gt;"-","Erro na identif. do CNPJ - E1.09",
IF(COUNTIF($B$8:$B$507,B457)&gt;1,"Erro: a empresa informada já se encontra cadastrada - E2.01",
IF(COUNTIF($C$8:$C$507,C457)&gt;1,"Erro: o CNPJ informado já se encontra cadastrado - E2.02",
"Preenchimento correto"))))))))))))))</f>
        <v/>
      </c>
      <c r="E457" s="23"/>
    </row>
    <row r="458" spans="1:5">
      <c r="A458" s="8">
        <v>451</v>
      </c>
      <c r="B458" s="190"/>
      <c r="C458" s="167"/>
      <c r="D458" s="45" t="str">
        <f t="shared" si="7"/>
        <v/>
      </c>
      <c r="E458" s="23"/>
    </row>
    <row r="459" spans="1:5">
      <c r="A459" s="8">
        <v>452</v>
      </c>
      <c r="B459" s="190"/>
      <c r="C459" s="167"/>
      <c r="D459" s="45" t="str">
        <f t="shared" si="7"/>
        <v/>
      </c>
      <c r="E459" s="23"/>
    </row>
    <row r="460" spans="1:5">
      <c r="A460" s="8">
        <v>453</v>
      </c>
      <c r="B460" s="190"/>
      <c r="C460" s="167"/>
      <c r="D460" s="45" t="str">
        <f t="shared" si="7"/>
        <v/>
      </c>
      <c r="E460" s="23"/>
    </row>
    <row r="461" spans="1:5">
      <c r="A461" s="8">
        <v>454</v>
      </c>
      <c r="B461" s="190"/>
      <c r="C461" s="167"/>
      <c r="D461" s="45" t="str">
        <f t="shared" si="7"/>
        <v/>
      </c>
      <c r="E461" s="23"/>
    </row>
    <row r="462" spans="1:5">
      <c r="A462" s="8">
        <v>455</v>
      </c>
      <c r="B462" s="190"/>
      <c r="C462" s="167"/>
      <c r="D462" s="45" t="str">
        <f t="shared" si="7"/>
        <v/>
      </c>
      <c r="E462" s="23"/>
    </row>
    <row r="463" spans="1:5">
      <c r="A463" s="8">
        <v>456</v>
      </c>
      <c r="B463" s="190"/>
      <c r="C463" s="167"/>
      <c r="D463" s="45" t="str">
        <f t="shared" si="7"/>
        <v/>
      </c>
      <c r="E463" s="23"/>
    </row>
    <row r="464" spans="1:5">
      <c r="A464" s="8">
        <v>457</v>
      </c>
      <c r="B464" s="190"/>
      <c r="C464" s="167"/>
      <c r="D464" s="45" t="str">
        <f t="shared" si="7"/>
        <v/>
      </c>
      <c r="E464" s="23"/>
    </row>
    <row r="465" spans="1:5">
      <c r="A465" s="8">
        <v>458</v>
      </c>
      <c r="B465" s="190"/>
      <c r="C465" s="167"/>
      <c r="D465" s="45" t="str">
        <f t="shared" si="7"/>
        <v/>
      </c>
      <c r="E465" s="23"/>
    </row>
    <row r="466" spans="1:5">
      <c r="A466" s="8">
        <v>459</v>
      </c>
      <c r="B466" s="190"/>
      <c r="C466" s="167"/>
      <c r="D466" s="45" t="str">
        <f t="shared" si="7"/>
        <v/>
      </c>
      <c r="E466" s="23"/>
    </row>
    <row r="467" spans="1:5">
      <c r="A467" s="8">
        <v>460</v>
      </c>
      <c r="B467" s="190"/>
      <c r="C467" s="167"/>
      <c r="D467" s="45" t="str">
        <f t="shared" si="7"/>
        <v/>
      </c>
      <c r="E467" s="23"/>
    </row>
    <row r="468" spans="1:5">
      <c r="A468" s="8">
        <v>461</v>
      </c>
      <c r="B468" s="190"/>
      <c r="C468" s="167"/>
      <c r="D468" s="45" t="str">
        <f t="shared" si="7"/>
        <v/>
      </c>
      <c r="E468" s="23"/>
    </row>
    <row r="469" spans="1:5">
      <c r="A469" s="8">
        <v>462</v>
      </c>
      <c r="B469" s="190"/>
      <c r="C469" s="167"/>
      <c r="D469" s="45" t="str">
        <f t="shared" si="7"/>
        <v/>
      </c>
      <c r="E469" s="23"/>
    </row>
    <row r="470" spans="1:5">
      <c r="A470" s="8">
        <v>463</v>
      </c>
      <c r="B470" s="190"/>
      <c r="C470" s="167"/>
      <c r="D470" s="45" t="str">
        <f t="shared" si="7"/>
        <v/>
      </c>
      <c r="E470" s="23"/>
    </row>
    <row r="471" spans="1:5">
      <c r="A471" s="8">
        <v>464</v>
      </c>
      <c r="B471" s="190"/>
      <c r="C471" s="167"/>
      <c r="D471" s="45" t="str">
        <f t="shared" si="7"/>
        <v/>
      </c>
      <c r="E471" s="23"/>
    </row>
    <row r="472" spans="1:5">
      <c r="A472" s="8">
        <v>465</v>
      </c>
      <c r="B472" s="190"/>
      <c r="C472" s="167"/>
      <c r="D472" s="45" t="str">
        <f t="shared" si="7"/>
        <v/>
      </c>
      <c r="E472" s="23"/>
    </row>
    <row r="473" spans="1:5">
      <c r="A473" s="8">
        <v>466</v>
      </c>
      <c r="B473" s="190"/>
      <c r="C473" s="167"/>
      <c r="D473" s="45" t="str">
        <f t="shared" si="7"/>
        <v/>
      </c>
      <c r="E473" s="23"/>
    </row>
    <row r="474" spans="1:5">
      <c r="A474" s="8">
        <v>467</v>
      </c>
      <c r="B474" s="190"/>
      <c r="C474" s="167"/>
      <c r="D474" s="45" t="str">
        <f t="shared" si="7"/>
        <v/>
      </c>
      <c r="E474" s="23"/>
    </row>
    <row r="475" spans="1:5">
      <c r="A475" s="8">
        <v>468</v>
      </c>
      <c r="B475" s="190"/>
      <c r="C475" s="167"/>
      <c r="D475" s="45" t="str">
        <f t="shared" si="7"/>
        <v/>
      </c>
      <c r="E475" s="23"/>
    </row>
    <row r="476" spans="1:5">
      <c r="A476" s="8">
        <v>469</v>
      </c>
      <c r="B476" s="190"/>
      <c r="C476" s="167"/>
      <c r="D476" s="45" t="str">
        <f t="shared" si="7"/>
        <v/>
      </c>
      <c r="E476" s="23"/>
    </row>
    <row r="477" spans="1:5">
      <c r="A477" s="8">
        <v>470</v>
      </c>
      <c r="B477" s="190"/>
      <c r="C477" s="167"/>
      <c r="D477" s="45" t="str">
        <f t="shared" si="7"/>
        <v/>
      </c>
      <c r="E477" s="23"/>
    </row>
    <row r="478" spans="1:5">
      <c r="A478" s="8">
        <v>471</v>
      </c>
      <c r="B478" s="190"/>
      <c r="C478" s="167"/>
      <c r="D478" s="45" t="str">
        <f t="shared" si="7"/>
        <v/>
      </c>
      <c r="E478" s="23"/>
    </row>
    <row r="479" spans="1:5">
      <c r="A479" s="8">
        <v>472</v>
      </c>
      <c r="B479" s="190"/>
      <c r="C479" s="167"/>
      <c r="D479" s="45" t="str">
        <f t="shared" si="7"/>
        <v/>
      </c>
      <c r="E479" s="23"/>
    </row>
    <row r="480" spans="1:5">
      <c r="A480" s="8">
        <v>473</v>
      </c>
      <c r="B480" s="190"/>
      <c r="C480" s="167"/>
      <c r="D480" s="45" t="str">
        <f t="shared" si="7"/>
        <v/>
      </c>
      <c r="E480" s="23"/>
    </row>
    <row r="481" spans="1:5">
      <c r="A481" s="8">
        <v>474</v>
      </c>
      <c r="B481" s="190"/>
      <c r="C481" s="167"/>
      <c r="D481" s="45" t="str">
        <f t="shared" si="7"/>
        <v/>
      </c>
      <c r="E481" s="23"/>
    </row>
    <row r="482" spans="1:5">
      <c r="A482" s="8">
        <v>475</v>
      </c>
      <c r="B482" s="190"/>
      <c r="C482" s="167"/>
      <c r="D482" s="45" t="str">
        <f t="shared" si="7"/>
        <v/>
      </c>
      <c r="E482" s="23"/>
    </row>
    <row r="483" spans="1:5">
      <c r="A483" s="8">
        <v>476</v>
      </c>
      <c r="B483" s="190"/>
      <c r="C483" s="167"/>
      <c r="D483" s="45" t="str">
        <f t="shared" si="7"/>
        <v/>
      </c>
      <c r="E483" s="23"/>
    </row>
    <row r="484" spans="1:5">
      <c r="A484" s="8">
        <v>477</v>
      </c>
      <c r="B484" s="190"/>
      <c r="C484" s="167"/>
      <c r="D484" s="45" t="str">
        <f t="shared" si="7"/>
        <v/>
      </c>
      <c r="E484" s="23"/>
    </row>
    <row r="485" spans="1:5">
      <c r="A485" s="8">
        <v>478</v>
      </c>
      <c r="B485" s="190"/>
      <c r="C485" s="167"/>
      <c r="D485" s="45" t="str">
        <f t="shared" si="7"/>
        <v/>
      </c>
      <c r="E485" s="23"/>
    </row>
    <row r="486" spans="1:5">
      <c r="A486" s="8">
        <v>479</v>
      </c>
      <c r="B486" s="190"/>
      <c r="C486" s="167"/>
      <c r="D486" s="45" t="str">
        <f t="shared" si="7"/>
        <v/>
      </c>
      <c r="E486" s="23"/>
    </row>
    <row r="487" spans="1:5">
      <c r="A487" s="8">
        <v>480</v>
      </c>
      <c r="B487" s="190"/>
      <c r="C487" s="167"/>
      <c r="D487" s="45" t="str">
        <f t="shared" si="7"/>
        <v/>
      </c>
      <c r="E487" s="23"/>
    </row>
    <row r="488" spans="1:5">
      <c r="A488" s="8">
        <v>481</v>
      </c>
      <c r="B488" s="190"/>
      <c r="C488" s="167"/>
      <c r="D488" s="45" t="str">
        <f t="shared" si="7"/>
        <v/>
      </c>
      <c r="E488" s="23"/>
    </row>
    <row r="489" spans="1:5">
      <c r="A489" s="8">
        <v>482</v>
      </c>
      <c r="B489" s="190"/>
      <c r="C489" s="167"/>
      <c r="D489" s="45" t="str">
        <f t="shared" si="7"/>
        <v/>
      </c>
      <c r="E489" s="23"/>
    </row>
    <row r="490" spans="1:5">
      <c r="A490" s="8">
        <v>483</v>
      </c>
      <c r="B490" s="190"/>
      <c r="C490" s="167"/>
      <c r="D490" s="45" t="str">
        <f t="shared" si="7"/>
        <v/>
      </c>
      <c r="E490" s="23"/>
    </row>
    <row r="491" spans="1:5">
      <c r="A491" s="8">
        <v>484</v>
      </c>
      <c r="B491" s="190"/>
      <c r="C491" s="167"/>
      <c r="D491" s="45" t="str">
        <f t="shared" si="7"/>
        <v/>
      </c>
      <c r="E491" s="23"/>
    </row>
    <row r="492" spans="1:5">
      <c r="A492" s="8">
        <v>485</v>
      </c>
      <c r="B492" s="190"/>
      <c r="C492" s="167"/>
      <c r="D492" s="45" t="str">
        <f t="shared" si="7"/>
        <v/>
      </c>
      <c r="E492" s="23"/>
    </row>
    <row r="493" spans="1:5">
      <c r="A493" s="8">
        <v>486</v>
      </c>
      <c r="B493" s="190"/>
      <c r="C493" s="167"/>
      <c r="D493" s="45" t="str">
        <f t="shared" si="7"/>
        <v/>
      </c>
      <c r="E493" s="23"/>
    </row>
    <row r="494" spans="1:5">
      <c r="A494" s="8">
        <v>487</v>
      </c>
      <c r="B494" s="190"/>
      <c r="C494" s="167"/>
      <c r="D494" s="45" t="str">
        <f t="shared" si="7"/>
        <v/>
      </c>
      <c r="E494" s="23"/>
    </row>
    <row r="495" spans="1:5">
      <c r="A495" s="8">
        <v>488</v>
      </c>
      <c r="B495" s="190"/>
      <c r="C495" s="167"/>
      <c r="D495" s="45" t="str">
        <f t="shared" si="7"/>
        <v/>
      </c>
      <c r="E495" s="23"/>
    </row>
    <row r="496" spans="1:5">
      <c r="A496" s="8">
        <v>489</v>
      </c>
      <c r="B496" s="190"/>
      <c r="C496" s="167"/>
      <c r="D496" s="45" t="str">
        <f t="shared" si="7"/>
        <v/>
      </c>
      <c r="E496" s="23"/>
    </row>
    <row r="497" spans="1:5">
      <c r="A497" s="8">
        <v>490</v>
      </c>
      <c r="B497" s="190"/>
      <c r="C497" s="167"/>
      <c r="D497" s="45" t="str">
        <f t="shared" si="7"/>
        <v/>
      </c>
      <c r="E497" s="23"/>
    </row>
    <row r="498" spans="1:5">
      <c r="A498" s="8">
        <v>491</v>
      </c>
      <c r="B498" s="190"/>
      <c r="C498" s="167"/>
      <c r="D498" s="45" t="str">
        <f t="shared" si="7"/>
        <v/>
      </c>
      <c r="E498" s="23"/>
    </row>
    <row r="499" spans="1:5">
      <c r="A499" s="8">
        <v>492</v>
      </c>
      <c r="B499" s="190"/>
      <c r="C499" s="167"/>
      <c r="D499" s="45" t="str">
        <f t="shared" si="7"/>
        <v/>
      </c>
      <c r="E499" s="23"/>
    </row>
    <row r="500" spans="1:5">
      <c r="A500" s="8">
        <v>493</v>
      </c>
      <c r="B500" s="190"/>
      <c r="C500" s="167"/>
      <c r="D500" s="45" t="str">
        <f t="shared" si="7"/>
        <v/>
      </c>
      <c r="E500" s="23"/>
    </row>
    <row r="501" spans="1:5">
      <c r="A501" s="8">
        <v>494</v>
      </c>
      <c r="B501" s="190"/>
      <c r="C501" s="167"/>
      <c r="D501" s="45" t="str">
        <f t="shared" si="7"/>
        <v/>
      </c>
      <c r="E501" s="23"/>
    </row>
    <row r="502" spans="1:5">
      <c r="A502" s="8">
        <v>495</v>
      </c>
      <c r="B502" s="190"/>
      <c r="C502" s="167"/>
      <c r="D502" s="45" t="str">
        <f t="shared" si="7"/>
        <v/>
      </c>
      <c r="E502" s="23"/>
    </row>
    <row r="503" spans="1:5">
      <c r="A503" s="8">
        <v>496</v>
      </c>
      <c r="B503" s="190"/>
      <c r="C503" s="167"/>
      <c r="D503" s="45" t="str">
        <f t="shared" si="7"/>
        <v/>
      </c>
      <c r="E503" s="23"/>
    </row>
    <row r="504" spans="1:5">
      <c r="A504" s="8">
        <v>497</v>
      </c>
      <c r="B504" s="190"/>
      <c r="C504" s="167"/>
      <c r="D504" s="45" t="str">
        <f t="shared" si="7"/>
        <v/>
      </c>
      <c r="E504" s="23"/>
    </row>
    <row r="505" spans="1:5">
      <c r="A505" s="8">
        <v>498</v>
      </c>
      <c r="B505" s="190"/>
      <c r="C505" s="167"/>
      <c r="D505" s="45" t="str">
        <f t="shared" si="7"/>
        <v/>
      </c>
      <c r="E505" s="23"/>
    </row>
    <row r="506" spans="1:5">
      <c r="A506" s="8">
        <v>499</v>
      </c>
      <c r="B506" s="190"/>
      <c r="C506" s="167"/>
      <c r="D506" s="45" t="str">
        <f t="shared" si="7"/>
        <v/>
      </c>
      <c r="E506" s="23"/>
    </row>
    <row r="507" spans="1:5">
      <c r="A507" s="8">
        <v>500</v>
      </c>
      <c r="B507" s="190"/>
      <c r="C507" s="167"/>
      <c r="D507" s="45" t="str">
        <f t="shared" si="7"/>
        <v/>
      </c>
      <c r="E507" s="23"/>
    </row>
    <row r="508" spans="1:5" ht="14.25" hidden="1"/>
    <row r="509" spans="1:5" ht="14.25" hidden="1"/>
    <row r="510" spans="1:5" ht="14.25" hidden="1"/>
    <row r="511" spans="1:5" ht="14.25" hidden="1"/>
    <row r="512" spans="1:5" ht="14.25" hidden="1"/>
    <row r="513" ht="14.25" hidden="1"/>
    <row r="514" ht="14.25" hidden="1"/>
    <row r="515" ht="14.25" hidden="1"/>
    <row r="516" ht="14.25" hidden="1"/>
    <row r="517" ht="14.25" hidden="1"/>
    <row r="518" ht="14.25" hidden="1"/>
    <row r="519" ht="14.25" hidden="1"/>
    <row r="520" ht="14.25" hidden="1"/>
    <row r="521" ht="14.25" hidden="1"/>
    <row r="522" ht="14.25" hidden="1"/>
    <row r="523" ht="14.25" hidden="1"/>
    <row r="524" ht="14.25" hidden="1"/>
    <row r="525" ht="14.25" hidden="1"/>
    <row r="526" ht="14.25" hidden="1"/>
    <row r="527" ht="14.25" hidden="1"/>
    <row r="528" ht="14.25" hidden="1"/>
    <row r="529" ht="14.25" hidden="1"/>
    <row r="530" ht="14.25" hidden="1"/>
    <row r="531" ht="14.25" hidden="1"/>
    <row r="532" ht="14.25" hidden="1"/>
    <row r="533" ht="14.25" hidden="1"/>
    <row r="534" ht="14.25" hidden="1"/>
    <row r="535" ht="14.25" hidden="1"/>
    <row r="536" ht="14.25" hidden="1"/>
    <row r="537" ht="14.25" hidden="1"/>
    <row r="538" ht="14.25" hidden="1"/>
    <row r="539" ht="14.25" hidden="1"/>
    <row r="540" ht="14.25" hidden="1"/>
    <row r="541" ht="14.25" hidden="1"/>
    <row r="542" ht="14.25" hidden="1"/>
    <row r="543" ht="14.25" hidden="1"/>
    <row r="544" ht="14.25" hidden="1"/>
    <row r="545" ht="14.25" hidden="1"/>
    <row r="546" ht="14.25" hidden="1"/>
    <row r="547" ht="14.25" hidden="1"/>
    <row r="548" ht="14.25" hidden="1"/>
    <row r="549" ht="14.25" hidden="1"/>
    <row r="550" ht="14.25" hidden="1"/>
    <row r="551" ht="14.25" hidden="1"/>
    <row r="552" ht="14.25" hidden="1"/>
    <row r="553" ht="14.25" hidden="1"/>
    <row r="554" ht="14.25" hidden="1"/>
    <row r="555" ht="14.25" hidden="1"/>
    <row r="556" ht="14.25" hidden="1"/>
    <row r="557" ht="14.25" hidden="1"/>
    <row r="558" ht="14.25" hidden="1"/>
    <row r="559" ht="14.25" hidden="1"/>
    <row r="560" ht="14.25" hidden="1"/>
    <row r="561" ht="14.25" hidden="1"/>
    <row r="562" ht="14.25" hidden="1"/>
    <row r="563" ht="14.25" hidden="1"/>
    <row r="564" ht="14.25" hidden="1"/>
    <row r="565" ht="14.25" hidden="1"/>
    <row r="566" ht="14.25" hidden="1"/>
    <row r="567" ht="14.25" hidden="1"/>
    <row r="568" ht="14.25" hidden="1"/>
    <row r="569" ht="14.25" hidden="1"/>
    <row r="570" ht="14.25" hidden="1"/>
    <row r="571" ht="14.25" hidden="1"/>
    <row r="572" ht="14.25" hidden="1"/>
    <row r="573" ht="14.25" hidden="1"/>
    <row r="574" ht="14.25" hidden="1"/>
    <row r="575" ht="14.25" hidden="1"/>
    <row r="576" ht="14.25" hidden="1"/>
    <row r="577" ht="14.25" hidden="1"/>
    <row r="578" ht="14.25" hidden="1"/>
    <row r="579" ht="14.25" hidden="1"/>
    <row r="580" ht="14.25" hidden="1"/>
    <row r="581" ht="14.25" hidden="1"/>
    <row r="582" ht="14.25" hidden="1"/>
    <row r="583" ht="14.25" hidden="1"/>
    <row r="584" ht="14.25" hidden="1"/>
    <row r="585" ht="14.25" hidden="1"/>
    <row r="586" ht="14.25" hidden="1"/>
    <row r="587" ht="14.25" hidden="1"/>
    <row r="588" ht="14.25" hidden="1"/>
    <row r="589" ht="14.25" hidden="1"/>
    <row r="590" ht="14.25" hidden="1"/>
    <row r="591" ht="14.25" hidden="1"/>
    <row r="592" ht="14.25" hidden="1"/>
    <row r="593" ht="14.25" hidden="1"/>
    <row r="594" ht="14.25" hidden="1"/>
    <row r="595" ht="14.25" hidden="1"/>
    <row r="596" ht="14.25" hidden="1"/>
    <row r="597" ht="14.25" hidden="1"/>
    <row r="598" ht="14.25" hidden="1"/>
    <row r="599" ht="14.25" hidden="1"/>
    <row r="600" ht="14.25" hidden="1"/>
    <row r="601" ht="14.25" hidden="1"/>
    <row r="602" ht="14.25" hidden="1"/>
    <row r="603" ht="14.25" hidden="1"/>
    <row r="604" ht="14.25" hidden="1"/>
    <row r="605" ht="14.25" hidden="1"/>
    <row r="606" ht="14.25" hidden="1"/>
    <row r="607" ht="14.25" hidden="1"/>
    <row r="608" ht="14.25" hidden="1"/>
    <row r="609" ht="14.25" hidden="1"/>
    <row r="610" ht="14.25" hidden="1"/>
    <row r="611" ht="14.25" hidden="1"/>
    <row r="612" ht="14.25" hidden="1"/>
    <row r="613" ht="14.25" hidden="1"/>
    <row r="614" ht="14.25" hidden="1"/>
    <row r="615" ht="14.25" hidden="1"/>
    <row r="616" ht="14.25" hidden="1"/>
    <row r="617" ht="14.25" hidden="1"/>
    <row r="618" ht="14.25" hidden="1"/>
    <row r="619" ht="14.25" hidden="1"/>
    <row r="620" ht="14.25" hidden="1"/>
    <row r="621" ht="14.25" hidden="1"/>
    <row r="622" ht="14.25" hidden="1"/>
    <row r="623" ht="14.25" hidden="1"/>
    <row r="624" ht="14.25" hidden="1"/>
    <row r="625" ht="14.25" hidden="1"/>
    <row r="626" ht="14.25" hidden="1"/>
    <row r="627" ht="14.25" hidden="1"/>
    <row r="628" ht="14.25" hidden="1"/>
    <row r="629" ht="14.25" hidden="1"/>
    <row r="630" ht="14.25" hidden="1"/>
    <row r="631" ht="14.25" hidden="1"/>
    <row r="632" ht="14.25" hidden="1"/>
    <row r="633" ht="14.25" hidden="1"/>
    <row r="634" ht="14.25" hidden="1"/>
    <row r="635" ht="14.25" hidden="1"/>
    <row r="636" ht="14.25" hidden="1"/>
    <row r="637" ht="14.25" hidden="1"/>
    <row r="638" ht="14.25" hidden="1"/>
    <row r="639" ht="14.25" hidden="1"/>
    <row r="640" ht="14.25" hidden="1"/>
    <row r="641" ht="14.25" hidden="1"/>
    <row r="642" ht="14.25" hidden="1"/>
    <row r="643" ht="14.25" hidden="1"/>
    <row r="644" ht="14.25" hidden="1"/>
    <row r="645" ht="14.25" hidden="1"/>
    <row r="646" ht="14.25" hidden="1"/>
    <row r="647" ht="14.25" hidden="1"/>
    <row r="648" ht="14.25" hidden="1"/>
    <row r="649" ht="14.25" hidden="1"/>
    <row r="650" ht="14.25" hidden="1"/>
    <row r="651" ht="14.25" hidden="1"/>
    <row r="652" ht="14.25" hidden="1"/>
    <row r="653" ht="14.25" hidden="1"/>
    <row r="654" ht="14.25" hidden="1"/>
    <row r="655" ht="14.25" hidden="1"/>
    <row r="656" ht="14.25" hidden="1"/>
    <row r="657" ht="14.25" hidden="1"/>
    <row r="658" ht="14.25" hidden="1"/>
    <row r="659" ht="14.25" hidden="1"/>
    <row r="660" ht="14.25" hidden="1"/>
    <row r="661" ht="14.25" hidden="1"/>
    <row r="662" ht="14.25" hidden="1"/>
    <row r="663" ht="14.25" hidden="1"/>
    <row r="664" ht="14.25" hidden="1"/>
    <row r="665" ht="14.25" hidden="1"/>
    <row r="666" ht="14.25" hidden="1"/>
    <row r="667" ht="14.25" hidden="1"/>
    <row r="668" ht="14.25" hidden="1"/>
    <row r="669" ht="14.25" hidden="1"/>
    <row r="670" ht="14.25" hidden="1"/>
    <row r="671" ht="14.25" hidden="1"/>
    <row r="672" ht="14.25" hidden="1"/>
    <row r="673" ht="14.25" hidden="1"/>
    <row r="674" ht="14.25" hidden="1"/>
    <row r="675" ht="14.25" hidden="1"/>
    <row r="676" ht="14.25" hidden="1"/>
    <row r="677" ht="14.25" hidden="1"/>
    <row r="678" ht="14.25" hidden="1"/>
    <row r="679" ht="14.25" hidden="1"/>
    <row r="680" ht="14.25" hidden="1"/>
    <row r="681" ht="14.25" hidden="1"/>
    <row r="682" ht="14.25" hidden="1"/>
    <row r="683" ht="14.25" hidden="1"/>
    <row r="684" ht="14.25" hidden="1"/>
    <row r="685" ht="14.25" hidden="1"/>
    <row r="686" ht="14.25" hidden="1"/>
    <row r="687" ht="14.25" hidden="1"/>
    <row r="688" ht="14.25" hidden="1"/>
    <row r="689" ht="14.25" hidden="1"/>
    <row r="690" ht="14.25" hidden="1"/>
    <row r="691" ht="14.25" hidden="1"/>
    <row r="692" ht="14.25" hidden="1"/>
    <row r="693" ht="14.25" hidden="1"/>
    <row r="694" ht="14.25" hidden="1"/>
    <row r="695" ht="14.25" hidden="1"/>
    <row r="696" ht="14.25" hidden="1"/>
    <row r="697" ht="14.25" hidden="1"/>
    <row r="698" ht="14.25" hidden="1"/>
    <row r="699" ht="14.25" hidden="1"/>
    <row r="700" ht="14.25" hidden="1"/>
    <row r="701" ht="14.25" hidden="1"/>
    <row r="702" ht="14.25" hidden="1"/>
    <row r="703" ht="14.25" hidden="1"/>
    <row r="704" ht="14.25" hidden="1"/>
    <row r="705" ht="14.25" hidden="1"/>
    <row r="706" ht="14.25" hidden="1"/>
    <row r="707" ht="14.25" hidden="1"/>
    <row r="708" ht="14.25" hidden="1"/>
    <row r="709" ht="14.25" hidden="1"/>
    <row r="710" ht="14.25" hidden="1"/>
    <row r="711" ht="14.25" hidden="1"/>
    <row r="712" ht="14.25" hidden="1"/>
    <row r="713" ht="14.25" hidden="1"/>
    <row r="714" ht="14.25" hidden="1"/>
    <row r="715" ht="14.25" hidden="1"/>
    <row r="716" ht="14.25" hidden="1"/>
    <row r="717" ht="14.25" hidden="1"/>
    <row r="718" ht="14.25" hidden="1"/>
    <row r="719" ht="14.25" hidden="1"/>
    <row r="720" ht="14.25" hidden="1"/>
    <row r="721" ht="14.25" hidden="1"/>
    <row r="722" ht="14.25" hidden="1"/>
    <row r="723" ht="14.25" hidden="1"/>
    <row r="724" ht="14.25" hidden="1"/>
    <row r="725" ht="14.25" hidden="1"/>
    <row r="726" ht="14.25" hidden="1"/>
    <row r="727" ht="14.25" hidden="1"/>
    <row r="728" ht="14.25" hidden="1"/>
    <row r="729" ht="14.25" hidden="1"/>
    <row r="730" ht="14.25" hidden="1"/>
    <row r="731" ht="14.25" hidden="1"/>
    <row r="732" ht="14.25" hidden="1"/>
    <row r="733" ht="14.25" hidden="1"/>
    <row r="734" ht="14.25" hidden="1"/>
    <row r="735" ht="14.25" hidden="1"/>
    <row r="736" ht="14.25" hidden="1"/>
    <row r="737" ht="14.25" hidden="1"/>
    <row r="738" ht="14.25" hidden="1"/>
    <row r="739" ht="14.25" hidden="1"/>
    <row r="740" ht="14.25" hidden="1"/>
    <row r="741" ht="14.25" hidden="1"/>
    <row r="742" ht="14.25" hidden="1"/>
    <row r="743" ht="14.25" hidden="1"/>
    <row r="744" ht="14.25" hidden="1"/>
    <row r="745" ht="14.25" hidden="1"/>
    <row r="746" ht="14.25" hidden="1"/>
    <row r="747" ht="14.25" hidden="1"/>
    <row r="748" ht="14.25" hidden="1"/>
    <row r="749" ht="14.25" hidden="1"/>
    <row r="750" ht="14.25" hidden="1"/>
    <row r="751" ht="14.25" hidden="1"/>
    <row r="752" ht="14.25" hidden="1"/>
    <row r="753" ht="14.25" hidden="1"/>
    <row r="754" ht="14.25" hidden="1"/>
    <row r="755" ht="14.25" hidden="1"/>
    <row r="756" ht="14.25" hidden="1"/>
    <row r="757" ht="14.25" hidden="1"/>
    <row r="758" ht="14.25" hidden="1"/>
    <row r="759" ht="14.25" hidden="1"/>
    <row r="760" ht="14.25" hidden="1"/>
    <row r="761" ht="14.25" hidden="1"/>
    <row r="762" ht="14.25" hidden="1"/>
    <row r="763" ht="14.25" hidden="1"/>
    <row r="764" ht="14.25" hidden="1"/>
    <row r="765" ht="14.25" hidden="1"/>
    <row r="766" ht="14.25" hidden="1"/>
    <row r="767" ht="14.25" hidden="1"/>
    <row r="768" ht="14.25" hidden="1"/>
    <row r="769" ht="14.25" hidden="1"/>
    <row r="770" ht="14.25" hidden="1"/>
    <row r="771" ht="14.25" hidden="1"/>
    <row r="772" ht="14.25" hidden="1"/>
    <row r="773" ht="14.25" hidden="1"/>
    <row r="774" ht="14.25" hidden="1"/>
    <row r="775" ht="14.25" hidden="1"/>
    <row r="776" ht="14.25" hidden="1"/>
    <row r="777" ht="14.25" hidden="1"/>
    <row r="778" ht="14.25" hidden="1"/>
    <row r="779" ht="14.25" hidden="1"/>
    <row r="780" ht="14.25" hidden="1"/>
    <row r="781" ht="14.25" hidden="1"/>
    <row r="782" ht="14.25" hidden="1"/>
    <row r="783" ht="14.25" hidden="1"/>
    <row r="784" ht="14.25" hidden="1"/>
    <row r="785" ht="14.25" hidden="1"/>
    <row r="786" ht="14.25" hidden="1"/>
    <row r="787" ht="14.25" hidden="1"/>
    <row r="788" ht="14.25" hidden="1"/>
    <row r="789" ht="14.25" hidden="1"/>
    <row r="790" ht="14.25" hidden="1"/>
    <row r="791" ht="14.25" hidden="1"/>
    <row r="792" ht="14.25" hidden="1"/>
    <row r="793" ht="14.25" hidden="1"/>
    <row r="794" ht="14.25" hidden="1"/>
    <row r="795" ht="14.25" hidden="1"/>
    <row r="796" ht="14.25" hidden="1"/>
    <row r="797" ht="14.25" hidden="1"/>
    <row r="798" ht="14.25" hidden="1"/>
    <row r="799" ht="14.25" hidden="1"/>
    <row r="800" ht="14.25" hidden="1"/>
    <row r="801" ht="14.25" hidden="1"/>
    <row r="802" ht="14.25" hidden="1"/>
    <row r="803" ht="14.25" hidden="1"/>
    <row r="804" ht="14.25" hidden="1"/>
    <row r="805" ht="14.25" hidden="1"/>
    <row r="806" ht="14.25" hidden="1"/>
    <row r="807" ht="14.25" hidden="1"/>
    <row r="808" ht="14.25" hidden="1"/>
    <row r="809" ht="14.25" hidden="1"/>
    <row r="810" ht="14.25" hidden="1"/>
    <row r="811" ht="14.25" hidden="1"/>
    <row r="812" ht="14.25" hidden="1"/>
    <row r="813" ht="14.25" hidden="1"/>
    <row r="814" ht="14.25" hidden="1"/>
    <row r="815" ht="14.25" hidden="1"/>
    <row r="816" ht="14.25" hidden="1"/>
    <row r="817" ht="14.25" hidden="1"/>
    <row r="818" ht="14.25" hidden="1"/>
    <row r="819" ht="14.25" hidden="1"/>
    <row r="820" ht="14.25" hidden="1"/>
    <row r="821" ht="14.25" hidden="1"/>
    <row r="822" ht="14.25" hidden="1"/>
    <row r="823" ht="14.25" hidden="1"/>
    <row r="824" ht="14.25" hidden="1"/>
    <row r="825" ht="14.25" hidden="1"/>
    <row r="826" ht="14.25" hidden="1"/>
    <row r="827" ht="14.25" hidden="1"/>
    <row r="828" ht="14.25" hidden="1"/>
    <row r="829" ht="14.25" hidden="1"/>
    <row r="830" ht="14.25" hidden="1"/>
    <row r="831" ht="14.25" hidden="1"/>
    <row r="832" ht="14.25" hidden="1"/>
    <row r="833" ht="14.25" hidden="1"/>
    <row r="834" ht="14.25" hidden="1"/>
    <row r="835" ht="14.25" hidden="1"/>
    <row r="836" ht="14.25" hidden="1"/>
    <row r="837" ht="14.25" hidden="1"/>
    <row r="838" ht="14.25" hidden="1"/>
    <row r="839" ht="14.25" hidden="1"/>
    <row r="840" ht="14.25" hidden="1"/>
    <row r="841" ht="14.25" hidden="1"/>
    <row r="842" ht="14.25" hidden="1"/>
    <row r="843" ht="14.25" hidden="1"/>
    <row r="844" ht="14.25" hidden="1"/>
    <row r="845" ht="14.25" hidden="1"/>
    <row r="846" ht="14.25" hidden="1"/>
    <row r="847" ht="14.25" hidden="1"/>
    <row r="848" ht="14.25" hidden="1"/>
    <row r="849" ht="14.25" hidden="1"/>
    <row r="850" ht="14.25" hidden="1"/>
    <row r="851" ht="14.25" hidden="1"/>
    <row r="852" ht="14.25" hidden="1"/>
    <row r="853" ht="14.25" hidden="1"/>
    <row r="854" ht="14.25" hidden="1"/>
    <row r="855" ht="14.25" hidden="1"/>
    <row r="856" ht="14.25" hidden="1"/>
    <row r="857" ht="14.25" hidden="1"/>
    <row r="858" ht="14.25" hidden="1"/>
    <row r="859" ht="14.25" hidden="1"/>
    <row r="860" ht="14.25" hidden="1"/>
    <row r="861" ht="14.25" hidden="1"/>
    <row r="862" ht="14.25" hidden="1"/>
    <row r="863" ht="14.25" hidden="1"/>
    <row r="864" ht="14.25" hidden="1"/>
    <row r="865" ht="14.25" hidden="1"/>
    <row r="866" ht="14.25" hidden="1"/>
    <row r="867" ht="14.25" hidden="1"/>
    <row r="868" ht="14.25" hidden="1"/>
    <row r="869" ht="14.25" hidden="1"/>
    <row r="870" ht="14.25" hidden="1"/>
    <row r="871" ht="14.25" hidden="1"/>
    <row r="872" ht="14.25" hidden="1"/>
    <row r="873" ht="14.25" hidden="1"/>
    <row r="874" ht="14.25" hidden="1"/>
    <row r="875" ht="14.25" hidden="1"/>
    <row r="876" ht="14.25" hidden="1"/>
    <row r="877" ht="14.25" hidden="1"/>
    <row r="878" ht="14.25" hidden="1"/>
    <row r="879" ht="14.25" hidden="1"/>
    <row r="880" ht="14.25" hidden="1"/>
    <row r="881" ht="14.25" hidden="1"/>
    <row r="882" ht="14.25" hidden="1"/>
    <row r="883" ht="14.25" hidden="1"/>
    <row r="884" ht="14.25" hidden="1"/>
    <row r="885" ht="14.25" hidden="1"/>
    <row r="886" ht="14.25" hidden="1"/>
    <row r="887" ht="14.25" hidden="1"/>
    <row r="888" ht="14.25" hidden="1"/>
    <row r="889" ht="14.25" hidden="1"/>
    <row r="890" ht="14.25" hidden="1"/>
    <row r="891" ht="14.25" hidden="1"/>
    <row r="892" ht="14.25" hidden="1"/>
    <row r="893" ht="14.25" hidden="1"/>
    <row r="894" ht="14.25" hidden="1"/>
    <row r="895" ht="14.25" hidden="1"/>
    <row r="896" ht="14.25" hidden="1"/>
    <row r="897" ht="14.25" hidden="1"/>
    <row r="898" ht="14.25" hidden="1"/>
    <row r="899" ht="14.25" hidden="1"/>
    <row r="900" ht="14.25" hidden="1"/>
    <row r="901" ht="14.25" hidden="1"/>
    <row r="902" ht="14.25" hidden="1"/>
    <row r="903" ht="14.25" hidden="1"/>
    <row r="904" ht="14.25" hidden="1"/>
    <row r="905" ht="14.25" hidden="1"/>
    <row r="906" ht="14.25" hidden="1"/>
    <row r="907" ht="14.25" hidden="1"/>
    <row r="908" ht="14.25" hidden="1"/>
    <row r="909" ht="14.25" hidden="1"/>
    <row r="910" ht="14.25" hidden="1"/>
    <row r="911" ht="14.25" hidden="1"/>
    <row r="912" ht="14.25" hidden="1"/>
    <row r="913" ht="14.25" hidden="1"/>
    <row r="914" ht="14.25" hidden="1"/>
    <row r="915" ht="14.25" hidden="1"/>
    <row r="916" ht="14.25" hidden="1"/>
    <row r="917" ht="14.25" hidden="1"/>
    <row r="918" ht="14.25" hidden="1"/>
    <row r="919" ht="14.25" hidden="1"/>
    <row r="920" ht="14.25" hidden="1"/>
    <row r="921" ht="14.25" hidden="1"/>
    <row r="922" ht="14.25" hidden="1"/>
    <row r="923" ht="14.25" hidden="1"/>
    <row r="924" ht="14.25" hidden="1"/>
    <row r="925" ht="14.25" hidden="1"/>
    <row r="926" ht="14.25" hidden="1"/>
    <row r="927" ht="14.25" hidden="1"/>
    <row r="928" ht="14.25" hidden="1"/>
    <row r="929" ht="14.25" hidden="1"/>
    <row r="930" ht="14.25" hidden="1"/>
    <row r="931" ht="14.25" hidden="1"/>
    <row r="932" ht="14.25" hidden="1"/>
    <row r="933" ht="14.25" hidden="1"/>
    <row r="934" ht="14.25" hidden="1"/>
    <row r="935" ht="14.25" hidden="1"/>
    <row r="936" ht="14.25" hidden="1"/>
    <row r="937" ht="14.25" hidden="1"/>
    <row r="938" ht="14.25" hidden="1"/>
    <row r="939" ht="14.25" hidden="1"/>
    <row r="940" ht="14.25" hidden="1"/>
    <row r="941" ht="14.25" hidden="1"/>
    <row r="942" ht="14.25" hidden="1"/>
    <row r="943" ht="14.25" hidden="1"/>
    <row r="944" ht="14.25" hidden="1"/>
    <row r="945" ht="14.25" hidden="1"/>
    <row r="946" ht="14.25" hidden="1"/>
    <row r="947" ht="14.25" hidden="1"/>
    <row r="948" ht="14.25" hidden="1"/>
    <row r="949" ht="14.25" hidden="1"/>
    <row r="950" ht="14.25" hidden="1"/>
    <row r="951" ht="14.25" hidden="1"/>
    <row r="952" ht="14.25" hidden="1"/>
    <row r="953" ht="14.25" hidden="1"/>
    <row r="954" ht="14.25" hidden="1"/>
    <row r="955" ht="14.25" hidden="1"/>
    <row r="956" ht="14.25" hidden="1"/>
    <row r="957" ht="14.25" hidden="1"/>
    <row r="958" ht="14.25" hidden="1"/>
    <row r="959" ht="14.25" hidden="1"/>
    <row r="960" ht="14.25" hidden="1"/>
    <row r="961" ht="14.25" hidden="1"/>
    <row r="962" ht="14.25" hidden="1"/>
    <row r="963" ht="14.25" hidden="1"/>
    <row r="964" ht="14.25" hidden="1"/>
    <row r="965" ht="14.25" hidden="1"/>
    <row r="966" ht="14.25" hidden="1"/>
    <row r="967" ht="14.25" hidden="1"/>
    <row r="968" ht="14.25" hidden="1"/>
    <row r="969" ht="14.25" hidden="1"/>
    <row r="970" ht="14.25" hidden="1"/>
    <row r="971" ht="14.25" hidden="1"/>
    <row r="972" ht="14.25" hidden="1"/>
    <row r="973" ht="14.25" hidden="1"/>
    <row r="974" ht="14.25" hidden="1"/>
    <row r="975" ht="14.25" hidden="1"/>
    <row r="976" ht="14.25" hidden="1"/>
    <row r="977" ht="14.25" hidden="1"/>
    <row r="978" ht="14.25" hidden="1"/>
    <row r="979" ht="14.25" hidden="1"/>
    <row r="980" ht="14.25" hidden="1"/>
    <row r="981" ht="14.25" hidden="1"/>
    <row r="982" ht="14.25" hidden="1"/>
    <row r="983" ht="14.25" hidden="1"/>
    <row r="984" ht="14.25" hidden="1"/>
    <row r="985" ht="14.25" hidden="1"/>
    <row r="986" ht="14.25" hidden="1"/>
    <row r="987" ht="14.25" hidden="1"/>
    <row r="988" ht="14.25" hidden="1"/>
    <row r="989" ht="14.25" hidden="1"/>
    <row r="990" ht="14.25" hidden="1"/>
    <row r="991" ht="14.25" hidden="1"/>
    <row r="992" ht="14.25" hidden="1"/>
    <row r="993" ht="14.25" hidden="1"/>
    <row r="994" ht="14.25" hidden="1"/>
    <row r="995" ht="14.25" hidden="1"/>
    <row r="996" ht="14.25" hidden="1"/>
    <row r="997" ht="14.25" hidden="1"/>
    <row r="998" ht="14.25" hidden="1"/>
    <row r="999" ht="14.25" hidden="1"/>
    <row r="1000" ht="14.25" hidden="1"/>
    <row r="1001" ht="14.25" hidden="1"/>
    <row r="1002" ht="14.25" hidden="1"/>
    <row r="1003" ht="14.25" hidden="1"/>
    <row r="1004" ht="14.25" hidden="1"/>
    <row r="1005" ht="14.25" hidden="1"/>
    <row r="1006" ht="14.25" hidden="1"/>
    <row r="1007" ht="14.25" hidden="1"/>
    <row r="1008" ht="14.25" hidden="1"/>
    <row r="1009" ht="14.25" hidden="1"/>
    <row r="1010" ht="14.25" hidden="1"/>
    <row r="1011" ht="14.25" hidden="1"/>
    <row r="1012" ht="14.25" hidden="1"/>
    <row r="1013" ht="14.25" hidden="1"/>
    <row r="1014" ht="14.25" hidden="1"/>
    <row r="1015" ht="14.25" hidden="1"/>
    <row r="1016" ht="14.25" hidden="1"/>
    <row r="1017" ht="14.25" hidden="1"/>
    <row r="1018" ht="14.25" hidden="1"/>
    <row r="1019" ht="14.25" hidden="1"/>
    <row r="1020" ht="14.25" hidden="1"/>
    <row r="1021" ht="14.25" hidden="1"/>
    <row r="1022" ht="14.25" hidden="1"/>
    <row r="1023" ht="14.25" hidden="1"/>
    <row r="1024" ht="14.25" hidden="1"/>
    <row r="1025" ht="14.25" hidden="1"/>
    <row r="1026" ht="14.25" hidden="1"/>
    <row r="1027" ht="14.25" hidden="1"/>
    <row r="1028" ht="14.25" hidden="1"/>
    <row r="1029" ht="14.25" hidden="1"/>
    <row r="1030" ht="14.25" hidden="1"/>
    <row r="1031" ht="14.25" hidden="1"/>
    <row r="1032" ht="14.25" hidden="1"/>
    <row r="1033" ht="14.25" hidden="1"/>
    <row r="1034" ht="14.25" hidden="1"/>
    <row r="1035" ht="14.25" hidden="1"/>
    <row r="1036" ht="14.25" hidden="1"/>
    <row r="1037" ht="14.25" hidden="1"/>
    <row r="1038" ht="14.25" hidden="1"/>
    <row r="1039" ht="14.25" hidden="1"/>
    <row r="1040" ht="14.25" hidden="1"/>
    <row r="1041" ht="14.25" hidden="1"/>
    <row r="1042" ht="14.25" hidden="1"/>
    <row r="1043" ht="14.25" hidden="1"/>
    <row r="1044" ht="14.25" hidden="1"/>
    <row r="1045" ht="14.25" hidden="1"/>
    <row r="1046" ht="14.25" hidden="1"/>
    <row r="1047" ht="14.25" hidden="1"/>
    <row r="1048" ht="14.25" hidden="1"/>
    <row r="1049" ht="14.25" hidden="1"/>
    <row r="1050" ht="14.25" hidden="1"/>
    <row r="1051" ht="14.25" hidden="1"/>
    <row r="1052" ht="14.25" hidden="1"/>
    <row r="1053" ht="14.25" hidden="1"/>
    <row r="1054" ht="14.25" hidden="1"/>
    <row r="1055" ht="14.25" hidden="1"/>
    <row r="1056" ht="14.25" hidden="1"/>
    <row r="1057" ht="14.25" hidden="1"/>
    <row r="1058" ht="14.25" hidden="1"/>
    <row r="1059" ht="14.25" hidden="1"/>
    <row r="1060" ht="14.25" hidden="1"/>
    <row r="1061" ht="14.25" hidden="1"/>
    <row r="1062" ht="14.25" hidden="1"/>
    <row r="1063" ht="14.25" hidden="1"/>
    <row r="1064" ht="14.25" hidden="1"/>
    <row r="1065" ht="14.25" hidden="1"/>
    <row r="1066" ht="14.25" hidden="1"/>
    <row r="1067" ht="14.25" hidden="1"/>
    <row r="1068" ht="14.25" hidden="1"/>
    <row r="1069" ht="14.25" hidden="1"/>
    <row r="1070" ht="14.25" hidden="1"/>
    <row r="1071" ht="14.25" hidden="1"/>
    <row r="1072" ht="14.25" hidden="1"/>
    <row r="1073" ht="14.25" hidden="1"/>
    <row r="1074" ht="14.25" hidden="1"/>
    <row r="1075" ht="14.25" hidden="1"/>
    <row r="1076" ht="14.25" hidden="1"/>
    <row r="1077" ht="14.25" hidden="1"/>
    <row r="1078" ht="14.25" hidden="1"/>
    <row r="1079" ht="14.25" hidden="1"/>
    <row r="1080" ht="14.25" hidden="1"/>
    <row r="1081" ht="14.25" hidden="1"/>
    <row r="1082" ht="14.25" hidden="1"/>
    <row r="1083" ht="14.25" hidden="1"/>
    <row r="1084" ht="14.25" hidden="1"/>
    <row r="1085" ht="14.25" hidden="1"/>
    <row r="1086" ht="14.25" hidden="1"/>
    <row r="1087" ht="14.25" hidden="1"/>
    <row r="1088" ht="14.25" hidden="1"/>
    <row r="1089" ht="14.25" hidden="1"/>
    <row r="1090" ht="14.25" hidden="1"/>
    <row r="1091" ht="14.25" hidden="1"/>
    <row r="1092" ht="14.25" hidden="1"/>
    <row r="1093" ht="14.25" hidden="1"/>
    <row r="1094" ht="14.25" hidden="1"/>
    <row r="1095" ht="14.25" hidden="1"/>
    <row r="1096" ht="14.25" hidden="1"/>
    <row r="1097" ht="14.25" hidden="1"/>
    <row r="1098" ht="14.25" hidden="1"/>
    <row r="1099" ht="14.25" hidden="1"/>
    <row r="1100" ht="14.25" hidden="1"/>
    <row r="1101" ht="14.25" hidden="1"/>
    <row r="1102" ht="14.25" hidden="1"/>
    <row r="1103" ht="14.25" hidden="1"/>
    <row r="1104" ht="14.25" hidden="1"/>
    <row r="1105" ht="14.25" hidden="1"/>
    <row r="1106" ht="14.25" hidden="1"/>
    <row r="1107" ht="14.25" hidden="1"/>
    <row r="1108" ht="14.25" hidden="1"/>
    <row r="1109" ht="14.25" hidden="1"/>
    <row r="1110" ht="14.25" hidden="1"/>
    <row r="1111" ht="14.25" hidden="1"/>
    <row r="1112" ht="14.25" hidden="1"/>
    <row r="1113" ht="14.25" hidden="1"/>
    <row r="1114" ht="14.25" hidden="1"/>
    <row r="1115" ht="14.25" hidden="1"/>
    <row r="1116" ht="14.25" hidden="1"/>
    <row r="1117" ht="14.25" hidden="1"/>
    <row r="1118" ht="14.25" hidden="1"/>
    <row r="1119" ht="14.25" hidden="1"/>
    <row r="1120" ht="14.25" hidden="1"/>
    <row r="1121" ht="14.25" hidden="1"/>
    <row r="1122" ht="14.25" hidden="1"/>
    <row r="1123" ht="14.25" hidden="1"/>
    <row r="1124" ht="14.25" hidden="1"/>
    <row r="1125" ht="14.25" hidden="1"/>
    <row r="1126" ht="14.25" hidden="1"/>
    <row r="1127" ht="14.25" hidden="1"/>
    <row r="1128" ht="14.25" hidden="1"/>
    <row r="1129" ht="14.25" hidden="1"/>
    <row r="1130" ht="14.25" hidden="1"/>
    <row r="1131" ht="14.25" hidden="1"/>
    <row r="1132" ht="14.25" hidden="1"/>
    <row r="1133" ht="14.25" hidden="1"/>
    <row r="1134" ht="14.25" hidden="1"/>
    <row r="1135" ht="14.25" hidden="1"/>
    <row r="1136" ht="14.25" hidden="1"/>
    <row r="1137" ht="14.25" hidden="1"/>
    <row r="1138" ht="14.25" hidden="1"/>
    <row r="1139" ht="14.25" hidden="1"/>
    <row r="1140" ht="14.25" hidden="1"/>
    <row r="1141" ht="14.25" hidden="1"/>
    <row r="1142" ht="14.25" hidden="1"/>
    <row r="1143" ht="14.25" hidden="1"/>
    <row r="1144" ht="14.25" hidden="1"/>
    <row r="1145" ht="14.25" hidden="1"/>
    <row r="1146" ht="14.25" hidden="1"/>
    <row r="1147" ht="14.25" hidden="1"/>
    <row r="1148" ht="14.25" hidden="1"/>
    <row r="1149" ht="14.25" hidden="1"/>
    <row r="1150" ht="14.25" hidden="1"/>
    <row r="1151" ht="14.25" hidden="1"/>
    <row r="1152" ht="14.25" hidden="1"/>
    <row r="1153" ht="14.25" hidden="1"/>
    <row r="1154" ht="14.25" hidden="1"/>
    <row r="1155" ht="14.25" hidden="1"/>
    <row r="1156" ht="14.25" hidden="1"/>
    <row r="1157" ht="14.25" hidden="1"/>
    <row r="1158" ht="14.25" hidden="1"/>
    <row r="1159" ht="14.25" hidden="1"/>
    <row r="1160" ht="14.25" hidden="1"/>
    <row r="1161" ht="14.25" hidden="1"/>
    <row r="1162" ht="14.25" hidden="1"/>
    <row r="1163" ht="14.25" hidden="1"/>
    <row r="1164" ht="14.25" hidden="1"/>
    <row r="1165" ht="14.25" hidden="1"/>
    <row r="1166" ht="14.25" hidden="1"/>
    <row r="1167" ht="14.25" hidden="1"/>
    <row r="1168" ht="14.25" hidden="1"/>
    <row r="1169" ht="14.25" hidden="1"/>
    <row r="1170" ht="14.25" hidden="1"/>
    <row r="1171" ht="14.25" hidden="1"/>
    <row r="1172" ht="14.25" hidden="1"/>
    <row r="1173" ht="14.25" hidden="1"/>
    <row r="1174" ht="14.25" hidden="1"/>
    <row r="1175" ht="14.25" hidden="1"/>
    <row r="1176" ht="14.25" hidden="1"/>
    <row r="1177" ht="14.25" hidden="1"/>
    <row r="1178" ht="14.25" hidden="1"/>
    <row r="1179" ht="14.25" hidden="1"/>
    <row r="1180" ht="14.25" hidden="1"/>
    <row r="1181" ht="14.25" hidden="1"/>
    <row r="1182" ht="14.25" hidden="1"/>
    <row r="1183" ht="14.25" hidden="1"/>
    <row r="1184" ht="14.25" hidden="1"/>
    <row r="1185" ht="14.25" hidden="1"/>
    <row r="1186" ht="14.25" hidden="1"/>
    <row r="1187" ht="14.25" hidden="1"/>
    <row r="1188" ht="14.25" hidden="1"/>
    <row r="1189" ht="14.25" hidden="1"/>
    <row r="1190" ht="14.25" hidden="1"/>
    <row r="1191" ht="14.25" hidden="1"/>
    <row r="1192" ht="14.25" hidden="1"/>
    <row r="1193" ht="14.25" hidden="1"/>
    <row r="1194" ht="14.25" hidden="1"/>
    <row r="1195" ht="14.25" hidden="1"/>
    <row r="1196" ht="14.25" hidden="1"/>
    <row r="1197" ht="14.25" hidden="1"/>
    <row r="1198" ht="14.25" hidden="1"/>
    <row r="1199" ht="14.25" hidden="1"/>
    <row r="1200" ht="14.25" hidden="1"/>
    <row r="1201" ht="14.25" hidden="1"/>
    <row r="1202" ht="14.25" hidden="1"/>
    <row r="1203" ht="14.25" hidden="1"/>
    <row r="1204" ht="14.25" hidden="1"/>
    <row r="1205" ht="14.25" hidden="1"/>
    <row r="1206" ht="14.25" hidden="1"/>
    <row r="1207" ht="14.25" hidden="1"/>
    <row r="1208" ht="14.25" hidden="1"/>
    <row r="1209" ht="14.25" hidden="1"/>
    <row r="1210" ht="14.25" hidden="1"/>
    <row r="1211" ht="14.25" hidden="1"/>
    <row r="1212" ht="14.25" hidden="1"/>
    <row r="1213" ht="14.25" hidden="1"/>
    <row r="1214" ht="14.25" hidden="1"/>
    <row r="1215" ht="14.25" hidden="1"/>
    <row r="1216" ht="14.25" hidden="1"/>
    <row r="1217" ht="14.25" hidden="1"/>
    <row r="1218" ht="14.25" hidden="1"/>
    <row r="1219" ht="14.25" hidden="1"/>
    <row r="1220" ht="14.25" hidden="1"/>
    <row r="1221" ht="14.25" hidden="1"/>
    <row r="1222" ht="14.25" hidden="1"/>
    <row r="1223" ht="14.25" hidden="1"/>
    <row r="1224" ht="14.25" hidden="1"/>
    <row r="1225" ht="14.25" hidden="1"/>
    <row r="1226" ht="14.25" hidden="1"/>
    <row r="1227" ht="14.25" hidden="1"/>
    <row r="1228" ht="14.25" hidden="1"/>
    <row r="1229" ht="14.25" hidden="1"/>
    <row r="1230" ht="14.25" hidden="1"/>
    <row r="1231" ht="14.25" hidden="1"/>
    <row r="1232" ht="14.25" hidden="1"/>
    <row r="1233" ht="14.25" hidden="1"/>
    <row r="1234" ht="14.25" hidden="1"/>
    <row r="1235" ht="14.25" hidden="1"/>
    <row r="1236" ht="14.25" hidden="1"/>
    <row r="1237" ht="14.25" hidden="1"/>
    <row r="1238" ht="14.25" hidden="1"/>
    <row r="1239" ht="14.25" hidden="1"/>
    <row r="1240" ht="14.25" hidden="1"/>
    <row r="1241" ht="14.25" hidden="1"/>
    <row r="1242" ht="14.25" hidden="1"/>
    <row r="1243" ht="14.25" hidden="1"/>
    <row r="1244" ht="14.25" hidden="1"/>
    <row r="1245" ht="14.25" hidden="1"/>
    <row r="1246" ht="14.25" hidden="1"/>
    <row r="1247" ht="14.25" hidden="1"/>
    <row r="1248" ht="14.25" hidden="1"/>
    <row r="1249" ht="14.25" hidden="1"/>
    <row r="1250" ht="14.25" hidden="1"/>
    <row r="1251" ht="14.25" hidden="1"/>
    <row r="1252" ht="14.25" hidden="1"/>
    <row r="1253" ht="14.25" hidden="1"/>
    <row r="1254" ht="14.25" hidden="1"/>
    <row r="1255" ht="14.25" hidden="1"/>
    <row r="1256" ht="14.25" hidden="1"/>
    <row r="1257" ht="14.25" hidden="1"/>
    <row r="1258" ht="14.25" hidden="1"/>
    <row r="1259" ht="14.25" hidden="1"/>
    <row r="1260" ht="14.25" hidden="1"/>
    <row r="1261" ht="14.25" hidden="1"/>
    <row r="1262" ht="14.25" hidden="1"/>
    <row r="1263" ht="14.25" hidden="1"/>
    <row r="1264" ht="14.25" hidden="1"/>
    <row r="1265" ht="14.25" hidden="1"/>
    <row r="1266" ht="14.25" hidden="1"/>
    <row r="1267" ht="14.25" hidden="1"/>
    <row r="1268" ht="14.25" hidden="1"/>
    <row r="1269" ht="14.25" hidden="1"/>
    <row r="1270" ht="14.25" hidden="1"/>
    <row r="1271" ht="14.25" hidden="1"/>
    <row r="1272" ht="14.25" hidden="1"/>
    <row r="1273" ht="14.25" hidden="1"/>
    <row r="1274" ht="14.25" hidden="1"/>
    <row r="1275" ht="14.25" hidden="1"/>
    <row r="1276" ht="14.25" hidden="1"/>
    <row r="1277" ht="14.25" hidden="1"/>
    <row r="1278" ht="14.25" hidden="1"/>
    <row r="1279" ht="14.25" hidden="1"/>
    <row r="1280" ht="14.25" hidden="1"/>
    <row r="1281" ht="14.25" hidden="1"/>
    <row r="1282" ht="14.25" hidden="1"/>
    <row r="1283" ht="14.25" hidden="1"/>
    <row r="1284" ht="14.25" hidden="1"/>
    <row r="1285" ht="14.25" hidden="1"/>
    <row r="1286" ht="14.25" hidden="1"/>
    <row r="1287" ht="14.25" hidden="1"/>
    <row r="1288" ht="14.25" hidden="1"/>
    <row r="1289" ht="14.25" hidden="1"/>
    <row r="1290" ht="14.25" hidden="1"/>
    <row r="1291" ht="14.25" hidden="1"/>
    <row r="1292" ht="14.25" hidden="1"/>
    <row r="1293" ht="14.25" hidden="1"/>
    <row r="1294" ht="14.25" hidden="1"/>
    <row r="1295" ht="14.25" hidden="1"/>
    <row r="1296" ht="14.25" hidden="1"/>
    <row r="1297" ht="14.25" hidden="1"/>
    <row r="1298" ht="14.25" hidden="1"/>
    <row r="1299" ht="14.25" hidden="1"/>
    <row r="1300" ht="14.25" hidden="1"/>
    <row r="1301" ht="14.25" hidden="1"/>
    <row r="1302" ht="14.25" hidden="1"/>
    <row r="1303" ht="14.25" hidden="1"/>
    <row r="1304" ht="14.25" hidden="1"/>
    <row r="1305" ht="14.25" hidden="1"/>
    <row r="1306" ht="14.25" hidden="1"/>
    <row r="1307" ht="14.25" hidden="1"/>
    <row r="1308" ht="14.25" hidden="1"/>
    <row r="1309" ht="14.25" hidden="1"/>
    <row r="1310" ht="14.25" hidden="1"/>
    <row r="1311" ht="14.25" hidden="1"/>
    <row r="1312" ht="14.25" hidden="1"/>
    <row r="1313" ht="14.25" hidden="1"/>
    <row r="1314" ht="14.25" hidden="1"/>
    <row r="1315" ht="14.25" hidden="1"/>
    <row r="1316" ht="14.25" hidden="1"/>
    <row r="1317" ht="14.25" hidden="1"/>
    <row r="1318" ht="14.25" hidden="1"/>
    <row r="1319" ht="14.25" hidden="1"/>
    <row r="1320" ht="14.25" hidden="1"/>
    <row r="1321" ht="14.25" hidden="1"/>
    <row r="1322" ht="14.25" hidden="1"/>
    <row r="1323" ht="14.25" hidden="1"/>
    <row r="1324" ht="14.25" hidden="1"/>
    <row r="1325" ht="14.25" hidden="1"/>
    <row r="1326" ht="14.25" hidden="1"/>
    <row r="1327" ht="14.25" hidden="1"/>
    <row r="1328" ht="14.25" hidden="1"/>
    <row r="1329" ht="14.25" hidden="1"/>
    <row r="1330" ht="14.25" hidden="1"/>
    <row r="1331" ht="14.25" hidden="1"/>
    <row r="1332" ht="14.25" hidden="1"/>
    <row r="1333" ht="14.25" hidden="1"/>
    <row r="1334" ht="14.25" hidden="1"/>
    <row r="1335" ht="14.25" hidden="1"/>
    <row r="1336" ht="14.25" hidden="1"/>
    <row r="1337" ht="14.25" hidden="1"/>
    <row r="1338" ht="14.25" hidden="1"/>
    <row r="1339" ht="14.25" hidden="1"/>
    <row r="1340" ht="14.25" hidden="1"/>
    <row r="1341" ht="14.25" hidden="1"/>
    <row r="1342" ht="14.25" hidden="1"/>
    <row r="1343" ht="14.25" hidden="1"/>
    <row r="1344" ht="14.25" hidden="1"/>
    <row r="1345" ht="14.25" hidden="1"/>
    <row r="1346" ht="14.25" hidden="1"/>
    <row r="1347" ht="14.25" hidden="1"/>
    <row r="1348" ht="14.25" hidden="1"/>
    <row r="1349" ht="14.25" hidden="1"/>
    <row r="1350" ht="14.25" hidden="1"/>
    <row r="1351" ht="14.25" hidden="1"/>
    <row r="1352" ht="14.25" hidden="1"/>
    <row r="1353" ht="14.25" hidden="1"/>
    <row r="1354" ht="14.25" hidden="1"/>
    <row r="1355" ht="14.25" hidden="1"/>
    <row r="1356" ht="14.25" hidden="1"/>
    <row r="1357" ht="14.25" hidden="1"/>
    <row r="1358" ht="14.25" hidden="1"/>
    <row r="1359" ht="14.25" hidden="1"/>
    <row r="1360" ht="14.25" hidden="1"/>
    <row r="1361" ht="14.25" hidden="1"/>
    <row r="1362" ht="14.25" hidden="1"/>
    <row r="1363" ht="14.25" hidden="1"/>
    <row r="1364" ht="14.25" hidden="1"/>
    <row r="1365" ht="14.25" hidden="1"/>
    <row r="1366" ht="14.25" hidden="1"/>
    <row r="1367" ht="14.25" hidden="1"/>
    <row r="1368" ht="14.25" hidden="1"/>
    <row r="1369" ht="14.25" hidden="1"/>
    <row r="1370" ht="14.25" hidden="1"/>
    <row r="1371" ht="14.25" hidden="1"/>
    <row r="1372" ht="14.25" hidden="1"/>
    <row r="1373" ht="14.25" hidden="1"/>
    <row r="1374" ht="14.25" hidden="1"/>
    <row r="1375" ht="14.25" hidden="1"/>
    <row r="1376" ht="14.25" hidden="1"/>
    <row r="1377" ht="14.25" hidden="1"/>
    <row r="1378" ht="14.25" hidden="1"/>
    <row r="1379" ht="14.25" hidden="1"/>
    <row r="1380" ht="14.25" hidden="1"/>
    <row r="1381" ht="14.25" hidden="1"/>
    <row r="1382" ht="14.25" hidden="1"/>
    <row r="1383" ht="14.25" hidden="1"/>
    <row r="1384" ht="14.25" hidden="1"/>
    <row r="1385" ht="14.25" hidden="1"/>
    <row r="1386" ht="14.25" hidden="1"/>
    <row r="1387" ht="14.25" hidden="1"/>
    <row r="1388" ht="14.25" hidden="1"/>
    <row r="1389" ht="14.25" hidden="1"/>
    <row r="1390" ht="14.25" hidden="1"/>
    <row r="1391" ht="14.25" hidden="1"/>
    <row r="1392" ht="14.25" hidden="1"/>
    <row r="1393" ht="14.25" hidden="1"/>
    <row r="1394" ht="14.25" hidden="1"/>
    <row r="1395" ht="14.25" hidden="1"/>
    <row r="1396" ht="14.25" hidden="1"/>
    <row r="1397" ht="14.25" hidden="1"/>
    <row r="1398" ht="14.25" hidden="1"/>
    <row r="1399" ht="14.25" hidden="1"/>
    <row r="1400" ht="14.25" hidden="1"/>
    <row r="1401" ht="14.25" hidden="1"/>
    <row r="1402" ht="14.25" hidden="1"/>
    <row r="1403" ht="14.25" hidden="1"/>
    <row r="1404" ht="14.25" hidden="1"/>
    <row r="1405" ht="14.25" hidden="1"/>
    <row r="1406" ht="14.25" hidden="1"/>
    <row r="1407" ht="14.25" hidden="1"/>
    <row r="1408" ht="14.25" hidden="1"/>
    <row r="1409" ht="14.25" hidden="1"/>
    <row r="1410" ht="14.25" hidden="1"/>
    <row r="1411" ht="14.25" hidden="1"/>
    <row r="1412" ht="14.25" hidden="1"/>
    <row r="1413" ht="14.25" hidden="1"/>
    <row r="1414" ht="14.25" hidden="1"/>
    <row r="1415" ht="14.25" hidden="1"/>
    <row r="1416" ht="14.25" hidden="1"/>
    <row r="1417" ht="14.25" hidden="1"/>
    <row r="1418" ht="14.25" hidden="1"/>
    <row r="1419" ht="14.25" hidden="1"/>
    <row r="1420" ht="14.25" hidden="1"/>
    <row r="1421" ht="14.25" hidden="1"/>
    <row r="1422" ht="14.25" hidden="1"/>
    <row r="1423" ht="14.25" hidden="1"/>
    <row r="1424" ht="14.25" hidden="1"/>
    <row r="1425" ht="14.25" hidden="1"/>
    <row r="1426" ht="14.25" hidden="1"/>
    <row r="1427" ht="14.25" hidden="1"/>
    <row r="1428" ht="14.25" hidden="1"/>
    <row r="1429" ht="14.25" hidden="1"/>
    <row r="1430" ht="14.25" hidden="1"/>
    <row r="1431" ht="14.25" hidden="1"/>
    <row r="1432" ht="14.25" hidden="1"/>
    <row r="1433" ht="14.25" hidden="1"/>
    <row r="1434" ht="14.25" hidden="1"/>
    <row r="1435" ht="14.25" hidden="1"/>
    <row r="1436" ht="14.25" hidden="1"/>
    <row r="1437" ht="14.25" hidden="1"/>
    <row r="1438" ht="14.25" hidden="1"/>
    <row r="1439" ht="14.25" hidden="1"/>
    <row r="1440" ht="14.25" hidden="1"/>
    <row r="1441" ht="14.25" hidden="1"/>
    <row r="1442" ht="14.25" hidden="1"/>
    <row r="1443" ht="14.25" hidden="1"/>
    <row r="1444" ht="14.25" hidden="1"/>
    <row r="1445" ht="14.25" hidden="1"/>
    <row r="1446" ht="14.25" hidden="1"/>
    <row r="1447" ht="14.25" hidden="1"/>
    <row r="1448" ht="14.25" hidden="1"/>
    <row r="1449" ht="14.25" hidden="1"/>
    <row r="1450" ht="14.25" hidden="1"/>
    <row r="1451" ht="14.25" hidden="1"/>
    <row r="1452" ht="14.25" hidden="1"/>
    <row r="1453" ht="14.25" hidden="1"/>
    <row r="1454" ht="14.25" hidden="1"/>
    <row r="1455" ht="14.25" hidden="1"/>
    <row r="1456" ht="14.25" hidden="1"/>
    <row r="1457" ht="14.25" hidden="1"/>
    <row r="1458" ht="14.25" hidden="1"/>
    <row r="1459" ht="14.25" hidden="1"/>
    <row r="1460" ht="14.25" hidden="1"/>
    <row r="1461" ht="14.25" hidden="1"/>
    <row r="1462" ht="14.25" hidden="1"/>
    <row r="1463" ht="14.25" hidden="1"/>
    <row r="1464" ht="14.25" hidden="1"/>
    <row r="1465" ht="14.25" hidden="1"/>
    <row r="1466" ht="14.25" hidden="1"/>
    <row r="1467" ht="14.25" hidden="1"/>
    <row r="1468" ht="14.25" hidden="1"/>
    <row r="1469" ht="14.25" hidden="1"/>
    <row r="1470" ht="14.25" hidden="1"/>
    <row r="1471" ht="14.25" hidden="1"/>
    <row r="1472" ht="14.25" hidden="1"/>
    <row r="1473" ht="14.25" hidden="1"/>
    <row r="1474" ht="14.25" hidden="1"/>
    <row r="1475" ht="14.25" hidden="1"/>
    <row r="1476" ht="14.25" hidden="1"/>
    <row r="1477" ht="14.25" hidden="1"/>
    <row r="1478" ht="14.25" hidden="1"/>
    <row r="1479" ht="14.25" hidden="1"/>
    <row r="1480" ht="14.25" hidden="1"/>
    <row r="1481" ht="14.25" hidden="1"/>
    <row r="1482" ht="14.25" hidden="1"/>
    <row r="1483" ht="14.25" hidden="1"/>
    <row r="1484" ht="14.25" hidden="1"/>
    <row r="1485" ht="14.25" hidden="1"/>
    <row r="1486" ht="14.25" hidden="1"/>
    <row r="1487" ht="14.25" hidden="1"/>
    <row r="1488" ht="14.25" hidden="1"/>
    <row r="1489" ht="14.25" hidden="1"/>
    <row r="1490" ht="14.25" hidden="1"/>
    <row r="1491" ht="14.25" hidden="1"/>
    <row r="1492" ht="14.25" hidden="1"/>
    <row r="1493" ht="14.25" hidden="1"/>
    <row r="1494" ht="14.25" hidden="1"/>
    <row r="1495" ht="14.25" hidden="1"/>
    <row r="1496" ht="14.25" hidden="1"/>
    <row r="1497" ht="14.25" hidden="1"/>
    <row r="1498" ht="14.25" hidden="1"/>
    <row r="1499" ht="14.25" hidden="1"/>
    <row r="1500" ht="14.25" hidden="1"/>
    <row r="1501" ht="14.25" hidden="1"/>
    <row r="1502" ht="14.25" hidden="1"/>
    <row r="1503" ht="14.25" hidden="1"/>
    <row r="1504" ht="14.25" hidden="1"/>
    <row r="1505" ht="14.25" hidden="1"/>
    <row r="1506" ht="14.25" hidden="1"/>
    <row r="1507" ht="14.25" hidden="1"/>
    <row r="1508" ht="14.25" hidden="1"/>
    <row r="1509" ht="14.25" hidden="1"/>
    <row r="1510" ht="14.25" hidden="1"/>
    <row r="1511" ht="14.25" hidden="1"/>
    <row r="1512" ht="14.25" hidden="1"/>
    <row r="1513" ht="14.25" hidden="1"/>
    <row r="1514" ht="14.25" hidden="1"/>
    <row r="1515" ht="14.25" hidden="1"/>
    <row r="1516" ht="14.25" hidden="1"/>
    <row r="1517" ht="14.25" hidden="1"/>
    <row r="1518" ht="14.25" hidden="1"/>
    <row r="1519" ht="14.25" hidden="1"/>
    <row r="1520" ht="14.25" hidden="1"/>
    <row r="1521" ht="14.25" hidden="1"/>
    <row r="1522" ht="14.25" hidden="1"/>
    <row r="1523" ht="14.25" hidden="1"/>
    <row r="1524" ht="14.25" hidden="1"/>
    <row r="1525" ht="14.25" hidden="1"/>
    <row r="1526" ht="14.25" hidden="1"/>
    <row r="1527" ht="14.25" hidden="1"/>
    <row r="1528" ht="14.25" hidden="1"/>
    <row r="1529" ht="14.25" hidden="1"/>
    <row r="1530" ht="14.25" hidden="1"/>
    <row r="1531" ht="14.25" hidden="1"/>
    <row r="1532" ht="14.25" hidden="1"/>
    <row r="1533" ht="14.25" hidden="1"/>
    <row r="1534" ht="14.25" hidden="1"/>
    <row r="1535" ht="14.25" hidden="1"/>
    <row r="1536" ht="14.25" hidden="1"/>
    <row r="1537" ht="14.25" hidden="1"/>
    <row r="1538" ht="14.25" hidden="1"/>
    <row r="1539" ht="14.25" hidden="1"/>
    <row r="1540" ht="14.25" hidden="1"/>
    <row r="1541" ht="14.25" hidden="1"/>
    <row r="1542" ht="14.25" hidden="1"/>
    <row r="1543" ht="14.25" hidden="1"/>
    <row r="1544" ht="14.25" hidden="1"/>
    <row r="1545" ht="14.25" hidden="1"/>
    <row r="1546" ht="14.25" hidden="1"/>
    <row r="1547" ht="14.25" hidden="1"/>
    <row r="1548" ht="14.25" hidden="1"/>
    <row r="1549" ht="14.25" hidden="1"/>
    <row r="1550" ht="14.25" hidden="1"/>
    <row r="1551" ht="14.25" hidden="1"/>
    <row r="1552" ht="14.25" hidden="1"/>
    <row r="1553" ht="14.25" hidden="1"/>
    <row r="1554" ht="14.25" hidden="1"/>
    <row r="1555" ht="14.25" hidden="1"/>
    <row r="1556" ht="14.25" hidden="1"/>
    <row r="1557" ht="14.25" hidden="1"/>
    <row r="1558" ht="14.25" hidden="1"/>
    <row r="1559" ht="14.25" hidden="1"/>
    <row r="1560" ht="14.25" hidden="1"/>
    <row r="1561" ht="14.25" hidden="1"/>
    <row r="1562" ht="14.25" hidden="1"/>
    <row r="1563" ht="14.25" hidden="1"/>
    <row r="1564" ht="14.25" hidden="1"/>
    <row r="1565" ht="14.25" hidden="1"/>
    <row r="1566" ht="14.25" hidden="1"/>
    <row r="1567" ht="14.25" hidden="1"/>
    <row r="1568" ht="14.25" hidden="1"/>
    <row r="1569" ht="14.25" hidden="1"/>
    <row r="1570" ht="14.25" hidden="1"/>
    <row r="1571" ht="14.25" hidden="1"/>
    <row r="1572" ht="14.25" hidden="1"/>
    <row r="1573" ht="14.25" hidden="1"/>
    <row r="1574" ht="14.25" hidden="1"/>
    <row r="1575" ht="14.25" hidden="1"/>
    <row r="1576" ht="14.25" hidden="1"/>
    <row r="1577" ht="14.25" hidden="1"/>
    <row r="1578" ht="14.25" hidden="1"/>
    <row r="1579" ht="14.25" hidden="1"/>
    <row r="1580" ht="14.25" hidden="1"/>
    <row r="1581" ht="14.25" hidden="1"/>
    <row r="1582" ht="14.25" hidden="1"/>
    <row r="1583" ht="14.25" hidden="1"/>
    <row r="1584" ht="14.25" hidden="1"/>
    <row r="1585" ht="14.25" hidden="1"/>
    <row r="1586" ht="14.25" hidden="1"/>
    <row r="1587" ht="14.25" hidden="1"/>
    <row r="1588" ht="14.25" hidden="1"/>
    <row r="1589" ht="14.25" hidden="1"/>
    <row r="1590" ht="14.25" hidden="1"/>
    <row r="1591" ht="14.25" hidden="1"/>
    <row r="1592" ht="14.25" hidden="1"/>
    <row r="1593" ht="14.25" hidden="1"/>
    <row r="1594" ht="14.25" hidden="1"/>
    <row r="1595" ht="14.25" hidden="1"/>
    <row r="1596" ht="14.25" hidden="1"/>
    <row r="1597" ht="14.25" hidden="1"/>
    <row r="1598" ht="14.25" hidden="1"/>
    <row r="1599" ht="14.25" hidden="1"/>
    <row r="1600" ht="14.25" hidden="1"/>
    <row r="1601" ht="14.25" hidden="1"/>
    <row r="1602" ht="14.25" hidden="1"/>
    <row r="1603" ht="14.25" hidden="1"/>
    <row r="1604" ht="14.25" hidden="1"/>
    <row r="1605" ht="14.25" hidden="1"/>
    <row r="1606" ht="14.25" hidden="1"/>
    <row r="1607" ht="14.25" hidden="1"/>
    <row r="1608" ht="14.25" hidden="1"/>
    <row r="1609" ht="14.25" hidden="1"/>
    <row r="1610" ht="14.25" hidden="1"/>
    <row r="1611" ht="14.25" hidden="1"/>
    <row r="1612" ht="14.25" hidden="1"/>
    <row r="1613" ht="14.25" hidden="1"/>
    <row r="1614" ht="14.25" hidden="1"/>
    <row r="1615" ht="14.25" hidden="1"/>
    <row r="1616" ht="14.25" hidden="1"/>
    <row r="1617" ht="14.25" hidden="1"/>
    <row r="1618" ht="14.25" hidden="1"/>
    <row r="1619" ht="14.25" hidden="1"/>
    <row r="1620" ht="14.25" hidden="1"/>
    <row r="1621" ht="14.25" hidden="1"/>
    <row r="1622" ht="14.25" hidden="1"/>
    <row r="1623" ht="14.25" hidden="1"/>
    <row r="1624" ht="14.25" hidden="1"/>
    <row r="1625" ht="14.25" hidden="1"/>
    <row r="1626" ht="14.25" hidden="1"/>
    <row r="1627" ht="14.25" hidden="1"/>
    <row r="1628" ht="14.25" hidden="1"/>
    <row r="1629" ht="14.25" hidden="1"/>
    <row r="1630" ht="14.25" hidden="1"/>
    <row r="1631" ht="14.25" hidden="1"/>
    <row r="1632" ht="14.25" hidden="1"/>
    <row r="1633" ht="14.25" hidden="1"/>
    <row r="1634" ht="14.25" hidden="1"/>
    <row r="1635" ht="14.25" hidden="1"/>
    <row r="1636" ht="14.25" hidden="1"/>
    <row r="1637" ht="14.25" hidden="1"/>
    <row r="1638" ht="14.25" hidden="1"/>
    <row r="1639" ht="14.25" hidden="1"/>
    <row r="1640" ht="14.25" hidden="1"/>
    <row r="1641" ht="14.25" hidden="1"/>
    <row r="1642" ht="14.25" hidden="1"/>
    <row r="1643" ht="14.25" hidden="1"/>
    <row r="1644" ht="14.25" hidden="1"/>
    <row r="1645" ht="14.25" hidden="1"/>
    <row r="1646" ht="14.25" hidden="1"/>
    <row r="1647" ht="14.25" hidden="1"/>
    <row r="1648" ht="14.25" hidden="1"/>
    <row r="1649" ht="14.25" hidden="1"/>
    <row r="1650" ht="14.25" hidden="1"/>
    <row r="1651" ht="14.25" hidden="1"/>
    <row r="1652" ht="14.25" hidden="1"/>
    <row r="1653" ht="14.25" hidden="1"/>
    <row r="1654" ht="14.25" hidden="1"/>
    <row r="1655" ht="14.25" hidden="1"/>
    <row r="1656" ht="14.25" hidden="1"/>
    <row r="1657" ht="14.25" hidden="1"/>
    <row r="1658" ht="14.25" hidden="1"/>
    <row r="1659" ht="14.25" hidden="1"/>
    <row r="1660" ht="14.25" hidden="1"/>
    <row r="1661" ht="14.25" hidden="1"/>
    <row r="1662" ht="14.25" hidden="1"/>
    <row r="1663" ht="14.25" hidden="1"/>
    <row r="1664" ht="14.25" hidden="1"/>
    <row r="1665" ht="14.25" hidden="1"/>
    <row r="1666" ht="14.25" hidden="1"/>
    <row r="1667" ht="14.25" hidden="1"/>
    <row r="1668" ht="14.25" hidden="1"/>
    <row r="1669" ht="14.25" hidden="1"/>
    <row r="1670" ht="14.25" hidden="1"/>
    <row r="1671" ht="14.25" hidden="1"/>
    <row r="1672" ht="14.25" hidden="1"/>
    <row r="1673" ht="14.25" hidden="1"/>
    <row r="1674" ht="14.25" hidden="1"/>
    <row r="1675" ht="14.25" hidden="1"/>
    <row r="1676" ht="14.25" hidden="1"/>
    <row r="1677" ht="14.25" hidden="1"/>
    <row r="1678" ht="14.25" hidden="1"/>
    <row r="1679" ht="14.25" hidden="1"/>
    <row r="1680" ht="14.25" hidden="1"/>
    <row r="1681" ht="14.25" hidden="1"/>
    <row r="1682" ht="14.25" hidden="1"/>
    <row r="1683" ht="14.25" hidden="1"/>
    <row r="1684" ht="14.25" hidden="1"/>
    <row r="1685" ht="14.25" hidden="1"/>
    <row r="1686" ht="14.25" hidden="1"/>
    <row r="1687" ht="14.25" hidden="1"/>
    <row r="1688" ht="14.25" hidden="1"/>
    <row r="1689" ht="14.25" hidden="1"/>
    <row r="1690" ht="14.25" hidden="1"/>
    <row r="1691" ht="14.25" hidden="1"/>
    <row r="1692" ht="14.25" hidden="1"/>
    <row r="1693" ht="14.25" hidden="1"/>
    <row r="1694" ht="14.25" hidden="1"/>
    <row r="1695" ht="14.25" hidden="1"/>
    <row r="1696" ht="14.25" hidden="1"/>
    <row r="1697" ht="14.25" hidden="1"/>
    <row r="1698" ht="14.25" hidden="1"/>
    <row r="1699" ht="14.25" hidden="1"/>
    <row r="1700" ht="14.25" hidden="1"/>
    <row r="1701" ht="14.25" hidden="1"/>
    <row r="1702" ht="14.25" hidden="1"/>
    <row r="1703" ht="14.25" hidden="1"/>
    <row r="1704" ht="14.25" hidden="1"/>
    <row r="1705" ht="14.25" hidden="1"/>
    <row r="1706" ht="14.25" hidden="1"/>
    <row r="1707" ht="14.25" hidden="1"/>
    <row r="1708" ht="14.25" hidden="1"/>
    <row r="1709" ht="14.25" hidden="1"/>
    <row r="1710" ht="14.25" hidden="1"/>
    <row r="1711" ht="14.25" hidden="1"/>
    <row r="1712" ht="14.25" hidden="1"/>
    <row r="1713" ht="14.25" hidden="1"/>
    <row r="1714" ht="14.25" hidden="1"/>
    <row r="1715" ht="14.25" hidden="1"/>
    <row r="1716" ht="14.25" hidden="1"/>
    <row r="1717" ht="14.25" hidden="1"/>
    <row r="1718" ht="14.25" hidden="1"/>
    <row r="1719" ht="14.25" hidden="1"/>
    <row r="1720" ht="14.25" hidden="1"/>
    <row r="1721" ht="14.25" hidden="1"/>
    <row r="1722" ht="14.25" hidden="1"/>
    <row r="1723" ht="14.25" hidden="1"/>
    <row r="1724" ht="14.25" hidden="1"/>
    <row r="1725" ht="14.25" hidden="1"/>
    <row r="1726" ht="14.25" hidden="1"/>
    <row r="1727" ht="14.25" hidden="1"/>
    <row r="1728" ht="14.25" hidden="1"/>
    <row r="1729" ht="14.25" hidden="1"/>
    <row r="1730" ht="14.25" hidden="1"/>
    <row r="1731" ht="14.25" hidden="1"/>
    <row r="1732" ht="14.25" hidden="1"/>
    <row r="1733" ht="14.25" hidden="1"/>
    <row r="1734" ht="14.25" hidden="1"/>
    <row r="1735" ht="14.25" hidden="1"/>
    <row r="1736" ht="14.25" hidden="1"/>
    <row r="1737" ht="14.25" hidden="1"/>
    <row r="1738" ht="14.25" hidden="1"/>
    <row r="1739" ht="14.25" hidden="1"/>
    <row r="1740" ht="14.25" hidden="1"/>
    <row r="1741" ht="14.25" hidden="1"/>
    <row r="1742" ht="14.25" hidden="1"/>
    <row r="1743" ht="14.25" hidden="1"/>
    <row r="1744" ht="14.25" hidden="1"/>
    <row r="1745" ht="14.25" hidden="1"/>
    <row r="1746" ht="14.25" hidden="1"/>
    <row r="1747" ht="14.25" hidden="1"/>
    <row r="1748" ht="14.25" hidden="1"/>
    <row r="1749" ht="14.25" hidden="1"/>
    <row r="1750" ht="14.25" hidden="1"/>
    <row r="1751" ht="14.25" hidden="1"/>
    <row r="1752" ht="14.25" hidden="1"/>
    <row r="1753" ht="14.25" hidden="1"/>
    <row r="1754" ht="14.25" hidden="1"/>
    <row r="1755" ht="14.25" hidden="1"/>
    <row r="1756" ht="14.25" hidden="1"/>
    <row r="1757" ht="14.25" hidden="1"/>
    <row r="1758" ht="14.25" hidden="1"/>
    <row r="1759" ht="14.25" hidden="1"/>
    <row r="1760" ht="14.25" hidden="1"/>
    <row r="1761" ht="14.25" hidden="1"/>
    <row r="1762" ht="14.25" hidden="1"/>
    <row r="1763" ht="14.25" hidden="1"/>
    <row r="1764" ht="14.25" hidden="1"/>
    <row r="1765" ht="14.25" hidden="1"/>
    <row r="1766" ht="14.25" hidden="1"/>
    <row r="1767" ht="14.25" hidden="1"/>
    <row r="1768" ht="14.25" hidden="1"/>
    <row r="1769" ht="14.25" hidden="1"/>
    <row r="1770" ht="14.25" hidden="1"/>
    <row r="1771" ht="14.25" hidden="1"/>
    <row r="1772" ht="14.25" hidden="1"/>
    <row r="1773" ht="14.25" hidden="1"/>
    <row r="1774" ht="14.25" hidden="1"/>
    <row r="1775" ht="14.25" hidden="1"/>
    <row r="1776" ht="14.25" hidden="1"/>
    <row r="1777" ht="14.25" hidden="1"/>
    <row r="1778" ht="14.25" hidden="1"/>
    <row r="1779" ht="14.25" hidden="1"/>
    <row r="1780" ht="14.25" hidden="1"/>
    <row r="1781" ht="14.25" hidden="1"/>
    <row r="1782" ht="14.25" hidden="1"/>
    <row r="1783" ht="14.25" hidden="1"/>
    <row r="1784" ht="14.25" hidden="1"/>
    <row r="1785" ht="14.25" hidden="1"/>
    <row r="1786" ht="14.25" hidden="1"/>
    <row r="1787" ht="14.25" hidden="1"/>
    <row r="1788" ht="14.25" hidden="1"/>
    <row r="1789" ht="14.25" hidden="1"/>
    <row r="1790" ht="14.25" hidden="1"/>
    <row r="1791" ht="14.25" hidden="1"/>
    <row r="1792" ht="14.25" hidden="1"/>
    <row r="1793" ht="14.25" hidden="1"/>
    <row r="1794" ht="14.25" hidden="1"/>
    <row r="1795" ht="14.25" hidden="1"/>
    <row r="1796" ht="14.25" hidden="1"/>
    <row r="1797" ht="14.25" hidden="1"/>
    <row r="1798" ht="14.25" hidden="1"/>
    <row r="1799" ht="14.25" hidden="1"/>
    <row r="1800" ht="14.25" hidden="1"/>
    <row r="1801" ht="14.25" hidden="1"/>
    <row r="1802" ht="14.25" hidden="1"/>
    <row r="1803" ht="14.25" hidden="1"/>
    <row r="1804" ht="14.25" hidden="1"/>
    <row r="1805" ht="14.25" hidden="1"/>
    <row r="1806" ht="14.25" hidden="1"/>
    <row r="1807" ht="14.25" hidden="1"/>
    <row r="1808" ht="14.25" hidden="1"/>
    <row r="1809" ht="14.25" hidden="1"/>
    <row r="1810" ht="14.25" hidden="1"/>
    <row r="1811" ht="14.25" hidden="1"/>
    <row r="1812" ht="14.25" hidden="1"/>
    <row r="1813" ht="14.25" hidden="1"/>
    <row r="1814" ht="14.25" hidden="1"/>
    <row r="1815" ht="14.25" hidden="1"/>
    <row r="1816" ht="14.25" hidden="1"/>
    <row r="1817" ht="14.25" hidden="1"/>
    <row r="1818" ht="14.25" hidden="1"/>
    <row r="1819" ht="14.25" hidden="1"/>
    <row r="1820" ht="14.25" hidden="1"/>
    <row r="1821" ht="14.25" hidden="1"/>
    <row r="1822" ht="14.25" hidden="1"/>
    <row r="1823" ht="14.25" hidden="1"/>
    <row r="1824" ht="14.25" hidden="1"/>
    <row r="1825" ht="14.25" hidden="1"/>
    <row r="1826" ht="14.25" hidden="1"/>
    <row r="1827" ht="14.25" hidden="1"/>
    <row r="1828" ht="14.25" hidden="1"/>
    <row r="1829" ht="14.25" hidden="1"/>
    <row r="1830" ht="14.25" hidden="1"/>
    <row r="1831" ht="14.25" hidden="1"/>
    <row r="1832" ht="14.25" hidden="1"/>
    <row r="1833" ht="14.25" hidden="1"/>
    <row r="1834" ht="14.25" hidden="1"/>
    <row r="1835" ht="14.25" hidden="1"/>
    <row r="1836" ht="14.25" hidden="1"/>
    <row r="1837" ht="14.25" hidden="1"/>
    <row r="1838" ht="14.25" hidden="1"/>
    <row r="1839" ht="14.25" hidden="1"/>
    <row r="1840" ht="14.25" hidden="1"/>
    <row r="1841" ht="14.25" hidden="1"/>
    <row r="1842" ht="14.25" hidden="1"/>
    <row r="1843" ht="14.25" hidden="1"/>
    <row r="1844" ht="14.25" hidden="1"/>
    <row r="1845" ht="14.25" hidden="1"/>
    <row r="1846" ht="14.25" hidden="1"/>
    <row r="1847" ht="14.25" hidden="1"/>
    <row r="1848" ht="14.25" hidden="1"/>
    <row r="1849" ht="14.25" hidden="1"/>
    <row r="1850" ht="14.25" hidden="1"/>
    <row r="1851" ht="14.25" hidden="1"/>
    <row r="1852" ht="14.25" hidden="1"/>
    <row r="1853" ht="14.25" hidden="1"/>
    <row r="1854" ht="14.25" hidden="1"/>
    <row r="1855" ht="14.25" hidden="1"/>
    <row r="1856" ht="14.25" hidden="1"/>
    <row r="1857" ht="14.25" hidden="1"/>
    <row r="1858" ht="14.25" hidden="1"/>
    <row r="1859" ht="14.25" hidden="1"/>
    <row r="1860" ht="14.25" hidden="1"/>
    <row r="1861" ht="14.25" hidden="1"/>
    <row r="1862" ht="14.25" hidden="1"/>
    <row r="1863" ht="14.25" hidden="1"/>
    <row r="1864" ht="14.25" hidden="1"/>
    <row r="1865" ht="14.25" hidden="1"/>
    <row r="1866" ht="14.25" hidden="1"/>
    <row r="1867" ht="14.25" hidden="1"/>
    <row r="1868" ht="14.25" hidden="1"/>
    <row r="1869" ht="14.25" hidden="1"/>
    <row r="1870" ht="14.25" hidden="1"/>
    <row r="1871" ht="14.25" hidden="1"/>
    <row r="1872" ht="14.25" hidden="1"/>
    <row r="1873" ht="14.25" hidden="1"/>
    <row r="1874" ht="14.25" hidden="1"/>
    <row r="1875" ht="14.25" hidden="1"/>
    <row r="1876" ht="14.25" hidden="1"/>
    <row r="1877" ht="14.25" hidden="1"/>
    <row r="1878" ht="14.25" hidden="1"/>
    <row r="1879" ht="14.25" hidden="1"/>
    <row r="1880" ht="14.25" hidden="1"/>
    <row r="1881" ht="14.25" hidden="1"/>
    <row r="1882" ht="14.25" hidden="1"/>
    <row r="1883" ht="14.25" hidden="1"/>
    <row r="1884" ht="14.25" hidden="1"/>
    <row r="1885" ht="14.25" hidden="1"/>
    <row r="1886" ht="14.25" hidden="1"/>
    <row r="1887" ht="14.25" hidden="1"/>
    <row r="1888" ht="14.25" hidden="1"/>
    <row r="1889" ht="14.25" hidden="1"/>
    <row r="1890" ht="14.25" hidden="1"/>
    <row r="1891" ht="14.25" hidden="1"/>
    <row r="1892" ht="14.25" hidden="1"/>
    <row r="1893" ht="14.25" hidden="1"/>
    <row r="1894" ht="14.25" hidden="1"/>
    <row r="1895" ht="14.25" hidden="1"/>
    <row r="1896" ht="14.25" hidden="1"/>
    <row r="1897" ht="14.25" hidden="1"/>
    <row r="1898" ht="14.25" hidden="1"/>
    <row r="1899" ht="14.25" hidden="1"/>
    <row r="1900" ht="14.25" hidden="1"/>
    <row r="1901" ht="14.25" hidden="1"/>
    <row r="1902" ht="14.25" hidden="1"/>
    <row r="1903" ht="14.25" hidden="1"/>
    <row r="1904" ht="14.25" hidden="1"/>
    <row r="1905" ht="14.25" hidden="1"/>
    <row r="1906" ht="14.25" hidden="1"/>
    <row r="1907" ht="14.25" hidden="1"/>
    <row r="1908" ht="14.25" hidden="1"/>
    <row r="1909" ht="14.25" hidden="1"/>
    <row r="1910" ht="14.25" hidden="1"/>
    <row r="1911" ht="14.25" hidden="1"/>
    <row r="1912" ht="14.25" hidden="1"/>
    <row r="1913" ht="14.25" hidden="1"/>
    <row r="1914" ht="14.25" hidden="1"/>
    <row r="1915" ht="14.25" hidden="1"/>
    <row r="1916" ht="14.25" hidden="1"/>
    <row r="1917" ht="14.25" hidden="1"/>
    <row r="1918" ht="14.25" hidden="1"/>
    <row r="1919" ht="14.25" hidden="1"/>
    <row r="1920" ht="14.25" hidden="1"/>
    <row r="1921" ht="14.25" hidden="1"/>
    <row r="1922" ht="14.25" hidden="1"/>
    <row r="1923" ht="14.25" hidden="1"/>
    <row r="1924" ht="14.25" hidden="1"/>
    <row r="1925" ht="14.25" hidden="1"/>
    <row r="1926" ht="14.25" hidden="1"/>
    <row r="1927" ht="14.25" hidden="1"/>
    <row r="1928" ht="14.25" hidden="1"/>
    <row r="1929" ht="14.25" hidden="1"/>
    <row r="1930" ht="14.25" hidden="1"/>
    <row r="1931" ht="14.25" hidden="1"/>
    <row r="1932" ht="14.25" hidden="1"/>
    <row r="1933" ht="14.25" hidden="1"/>
    <row r="1934" ht="14.25" hidden="1"/>
    <row r="1935" ht="14.25" hidden="1"/>
    <row r="1936" ht="14.25" hidden="1"/>
    <row r="1937" ht="14.25" hidden="1"/>
    <row r="1938" ht="14.25" hidden="1"/>
    <row r="1939" ht="14.25" hidden="1"/>
    <row r="1940" ht="14.25" hidden="1"/>
    <row r="1941" ht="14.25" hidden="1"/>
    <row r="1942" ht="14.25" hidden="1"/>
    <row r="1943" ht="14.25" hidden="1"/>
    <row r="1944" ht="14.25" hidden="1"/>
    <row r="1945" ht="14.25" hidden="1"/>
    <row r="1946" ht="14.25" hidden="1"/>
    <row r="1947" ht="14.25" hidden="1"/>
    <row r="1948" ht="14.25" hidden="1"/>
    <row r="1949" ht="14.25" hidden="1"/>
    <row r="1950" ht="14.25" hidden="1"/>
    <row r="1951" ht="14.25" hidden="1"/>
    <row r="1952" ht="14.25" hidden="1"/>
    <row r="1953" ht="14.25" hidden="1"/>
    <row r="1954" ht="14.25" hidden="1"/>
    <row r="1955" ht="14.25" hidden="1"/>
    <row r="1956" ht="14.25" hidden="1"/>
    <row r="1957" ht="14.25" hidden="1"/>
    <row r="1958" ht="14.25" hidden="1"/>
    <row r="1959" ht="14.25" hidden="1"/>
    <row r="1960" ht="14.25" hidden="1"/>
    <row r="1961" ht="14.25" hidden="1"/>
    <row r="1962" ht="14.25" hidden="1"/>
    <row r="1963" ht="14.25" hidden="1"/>
    <row r="1964" ht="14.25" hidden="1"/>
    <row r="1965" ht="14.25" hidden="1"/>
    <row r="1966" ht="14.25" hidden="1"/>
    <row r="1967" ht="14.25" hidden="1"/>
    <row r="1968" ht="14.25" hidden="1"/>
    <row r="1969" ht="14.25" hidden="1"/>
    <row r="1970" ht="14.25" hidden="1"/>
    <row r="1971" ht="14.25" hidden="1"/>
    <row r="1972" ht="14.25" hidden="1"/>
    <row r="1973" ht="14.25" hidden="1"/>
    <row r="1974" ht="14.25" hidden="1"/>
    <row r="1975" ht="14.25" hidden="1"/>
    <row r="1976" ht="14.25" hidden="1"/>
    <row r="1977" ht="14.25" hidden="1"/>
    <row r="1978" ht="14.25" hidden="1"/>
    <row r="1979" ht="14.25" hidden="1"/>
    <row r="1980" ht="14.25" hidden="1"/>
    <row r="1981" ht="14.25" hidden="1"/>
    <row r="1982" ht="14.25" hidden="1"/>
    <row r="1983" ht="14.25" hidden="1"/>
    <row r="1984" ht="14.25" hidden="1"/>
    <row r="1985" ht="14.25" hidden="1"/>
    <row r="1986" ht="14.25" hidden="1"/>
    <row r="1987" ht="14.25" hidden="1"/>
    <row r="1988" ht="14.25" hidden="1"/>
    <row r="1989" ht="14.25" hidden="1"/>
    <row r="1990" ht="14.25" hidden="1"/>
    <row r="1991" ht="14.25" hidden="1"/>
    <row r="1992" ht="14.25" hidden="1"/>
    <row r="1993" ht="14.25" hidden="1"/>
    <row r="1994" ht="14.25" hidden="1"/>
    <row r="1995" ht="14.25" hidden="1"/>
    <row r="1996" ht="14.25" hidden="1"/>
    <row r="1997" ht="14.25" hidden="1"/>
    <row r="1998" ht="14.25" hidden="1"/>
    <row r="1999" ht="14.25" hidden="1"/>
    <row r="2000" ht="14.25" hidden="1"/>
    <row r="2001" ht="14.25" hidden="1"/>
    <row r="2002" ht="14.25" hidden="1"/>
    <row r="2003" ht="14.25" hidden="1"/>
    <row r="2004" ht="14.25" hidden="1"/>
    <row r="2005" ht="14.25" hidden="1"/>
    <row r="2006" ht="14.25" hidden="1"/>
    <row r="2007" ht="14.25" hidden="1"/>
    <row r="2008" ht="14.25" hidden="1"/>
    <row r="2009" ht="14.25" hidden="1"/>
    <row r="2010" ht="14.25" hidden="1"/>
    <row r="2011" ht="14.25" hidden="1"/>
    <row r="2012" ht="14.25" hidden="1"/>
    <row r="2013" ht="14.25" hidden="1"/>
    <row r="2014" ht="14.25" hidden="1"/>
    <row r="2015" ht="14.25" hidden="1"/>
    <row r="2016" ht="14.25" hidden="1"/>
    <row r="2017" ht="14.25" hidden="1"/>
    <row r="2018" ht="14.25" hidden="1"/>
    <row r="2019" ht="14.25" hidden="1"/>
    <row r="2020" ht="14.25" hidden="1"/>
    <row r="2021" ht="14.25" hidden="1"/>
    <row r="2022" ht="14.25" hidden="1"/>
    <row r="2023" ht="14.25" hidden="1"/>
    <row r="2024" ht="14.25" hidden="1"/>
    <row r="2025" ht="14.25" hidden="1"/>
    <row r="2026" ht="14.25" hidden="1"/>
    <row r="2027" ht="14.25" hidden="1"/>
    <row r="2028" ht="14.25" hidden="1"/>
    <row r="2029" ht="14.25" hidden="1"/>
    <row r="2030" ht="14.25" hidden="1"/>
    <row r="2031" ht="14.25" hidden="1"/>
    <row r="2032" ht="14.25" hidden="1"/>
    <row r="2033" ht="14.25" hidden="1"/>
    <row r="2034" ht="14.25" hidden="1"/>
    <row r="2035" ht="14.25" hidden="1"/>
    <row r="2036" ht="14.25" hidden="1"/>
    <row r="2037" ht="14.25" hidden="1"/>
    <row r="2038" ht="14.25" hidden="1"/>
    <row r="2039" ht="14.25" hidden="1"/>
    <row r="2040" ht="14.25" hidden="1"/>
    <row r="2041" ht="14.25" hidden="1"/>
    <row r="2042" ht="14.25" hidden="1"/>
    <row r="2043" ht="14.25" hidden="1"/>
    <row r="2044" ht="14.25" hidden="1"/>
    <row r="2045" ht="14.25" hidden="1"/>
    <row r="2046" ht="14.25" hidden="1"/>
    <row r="2047" ht="14.25" hidden="1"/>
    <row r="2048" ht="14.25" hidden="1"/>
    <row r="2049" ht="14.25" hidden="1"/>
    <row r="2050" ht="14.25" hidden="1"/>
    <row r="2051" ht="14.25" hidden="1"/>
    <row r="2052" ht="14.25" hidden="1"/>
    <row r="2053" ht="14.25" hidden="1"/>
    <row r="2054" ht="14.25" hidden="1"/>
    <row r="2055" ht="14.25" hidden="1"/>
    <row r="2056" ht="14.25" hidden="1"/>
    <row r="2057" ht="14.25" hidden="1"/>
    <row r="2058" ht="14.25" hidden="1"/>
    <row r="2059" ht="14.25" hidden="1"/>
    <row r="2060" ht="14.25" hidden="1"/>
    <row r="2061" ht="14.25" hidden="1"/>
    <row r="2062" ht="14.25" hidden="1"/>
    <row r="2063" ht="14.25" hidden="1"/>
    <row r="2064" ht="14.25" hidden="1"/>
    <row r="2065" ht="14.25" hidden="1"/>
    <row r="2066" ht="14.25" hidden="1"/>
    <row r="2067" ht="14.25" hidden="1"/>
    <row r="2068" ht="14.25" hidden="1"/>
    <row r="2069" ht="14.25" hidden="1"/>
    <row r="2070" ht="14.25" hidden="1"/>
    <row r="2071" ht="14.25" hidden="1"/>
    <row r="2072" ht="14.25" hidden="1"/>
    <row r="2073" ht="14.25" hidden="1"/>
    <row r="2074" ht="14.25" hidden="1"/>
    <row r="2075" ht="14.25" hidden="1"/>
    <row r="2076" ht="14.25" hidden="1"/>
    <row r="2077" ht="14.25" hidden="1"/>
    <row r="2078" ht="14.25" hidden="1"/>
    <row r="2079" ht="14.25" hidden="1"/>
    <row r="2080" ht="14.25" hidden="1"/>
    <row r="2081" ht="14.25" hidden="1"/>
    <row r="2082" ht="14.25" hidden="1"/>
    <row r="2083" ht="14.25" hidden="1"/>
    <row r="2084" ht="14.25" hidden="1"/>
    <row r="2085" ht="14.25" hidden="1"/>
    <row r="2086" ht="14.25" hidden="1"/>
    <row r="2087" ht="14.25" hidden="1"/>
    <row r="2088" ht="14.25" hidden="1"/>
    <row r="2089" ht="14.25" hidden="1"/>
    <row r="2090" ht="14.25" hidden="1"/>
    <row r="2091" ht="14.25" hidden="1"/>
    <row r="2092" ht="14.25" hidden="1"/>
    <row r="2093" ht="14.25" hidden="1"/>
    <row r="2094" ht="14.25" hidden="1"/>
    <row r="2095" ht="14.25" hidden="1"/>
    <row r="2096" ht="14.25" hidden="1"/>
    <row r="2097" ht="14.25" hidden="1"/>
    <row r="2098" ht="14.25" hidden="1"/>
    <row r="2099" ht="14.25" hidden="1"/>
    <row r="2100" ht="14.25" hidden="1"/>
    <row r="2101" ht="14.25" hidden="1"/>
    <row r="2102" ht="14.25" hidden="1"/>
    <row r="2103" ht="14.25" hidden="1"/>
    <row r="2104" ht="14.25" hidden="1"/>
    <row r="2105" ht="14.25" hidden="1"/>
    <row r="2106" ht="14.25" hidden="1"/>
    <row r="2107" ht="14.25" hidden="1"/>
    <row r="2108" ht="14.25" hidden="1"/>
    <row r="2109" ht="14.25" hidden="1"/>
    <row r="2110" ht="14.25" hidden="1"/>
    <row r="2111" ht="14.25" hidden="1"/>
    <row r="2112" ht="14.25" hidden="1"/>
    <row r="2113" ht="14.25" hidden="1"/>
    <row r="2114" ht="14.25" hidden="1"/>
    <row r="2115" ht="14.25" hidden="1"/>
    <row r="2116" ht="14.25" hidden="1"/>
    <row r="2117" ht="14.25" hidden="1"/>
    <row r="2118" ht="14.25" hidden="1"/>
    <row r="2119" ht="14.25" hidden="1"/>
    <row r="2120" ht="14.25" hidden="1"/>
    <row r="2121" ht="14.25" hidden="1"/>
    <row r="2122" ht="14.25" hidden="1"/>
    <row r="2123" ht="14.25" hidden="1"/>
    <row r="2124" ht="14.25" hidden="1"/>
    <row r="2125" ht="14.25" hidden="1"/>
    <row r="2126" ht="14.25" hidden="1"/>
    <row r="2127" ht="14.25" hidden="1"/>
    <row r="2128" ht="14.25" hidden="1"/>
    <row r="2129" ht="14.25" hidden="1"/>
    <row r="2130" ht="14.25" hidden="1"/>
    <row r="2131" ht="14.25" hidden="1"/>
    <row r="2132" ht="14.25" hidden="1"/>
    <row r="2133" ht="14.25" hidden="1"/>
    <row r="2134" ht="14.25" hidden="1"/>
    <row r="2135" ht="14.25" hidden="1"/>
    <row r="2136" ht="14.25" hidden="1"/>
    <row r="2137" ht="14.25" hidden="1"/>
    <row r="2138" ht="14.25" hidden="1"/>
    <row r="2139" ht="14.25" hidden="1"/>
    <row r="2140" ht="14.25" hidden="1"/>
    <row r="2141" ht="14.25" hidden="1"/>
    <row r="2142" ht="14.25" hidden="1"/>
    <row r="2143" ht="14.25" hidden="1"/>
    <row r="2144" ht="14.25" hidden="1"/>
    <row r="2145" ht="14.25" hidden="1"/>
    <row r="2146" ht="14.25" hidden="1"/>
    <row r="2147" ht="14.25" hidden="1"/>
    <row r="2148" ht="14.25" hidden="1"/>
    <row r="2149" ht="14.25" hidden="1"/>
    <row r="2150" ht="14.25" hidden="1"/>
    <row r="2151" ht="14.25" hidden="1"/>
    <row r="2152" ht="14.25" hidden="1"/>
    <row r="2153" ht="14.25" hidden="1"/>
    <row r="2154" ht="14.25" hidden="1"/>
    <row r="2155" ht="14.25" hidden="1"/>
    <row r="2156" ht="14.25" hidden="1"/>
    <row r="2157" ht="14.25" hidden="1"/>
    <row r="2158" ht="14.25" hidden="1"/>
    <row r="2159" ht="14.25" hidden="1"/>
    <row r="2160" ht="14.25" hidden="1"/>
    <row r="2161" ht="14.25" hidden="1"/>
    <row r="2162" ht="14.25" hidden="1"/>
    <row r="2163" ht="14.25" hidden="1"/>
    <row r="2164" ht="14.25" hidden="1"/>
    <row r="2165" ht="14.25" hidden="1"/>
    <row r="2166" ht="14.25" hidden="1"/>
    <row r="2167" ht="14.25" hidden="1"/>
    <row r="2168" ht="14.25" hidden="1"/>
    <row r="2169" ht="14.25" hidden="1"/>
    <row r="2170" ht="14.25" hidden="1"/>
    <row r="2171" ht="14.25" hidden="1"/>
    <row r="2172" ht="14.25" hidden="1"/>
    <row r="2173" ht="14.25" hidden="1"/>
    <row r="2174" ht="14.25" hidden="1"/>
    <row r="2175" ht="14.25" hidden="1"/>
    <row r="2176" ht="14.25" hidden="1"/>
    <row r="2177" ht="14.25" hidden="1"/>
    <row r="2178" ht="14.25" hidden="1"/>
    <row r="2179" ht="14.25" hidden="1"/>
    <row r="2180" ht="14.25" hidden="1"/>
    <row r="2181" ht="14.25" hidden="1"/>
    <row r="2182" ht="14.25" hidden="1"/>
    <row r="2183" ht="14.25" hidden="1"/>
    <row r="2184" ht="14.25" hidden="1"/>
    <row r="2185" ht="14.25" hidden="1"/>
    <row r="2186" ht="14.25" hidden="1"/>
    <row r="2187" ht="14.25" hidden="1"/>
    <row r="2188" ht="14.25" hidden="1"/>
    <row r="2189" ht="14.25" hidden="1"/>
    <row r="2190" ht="14.25" hidden="1"/>
    <row r="2191" ht="14.25" hidden="1"/>
    <row r="2192" ht="14.25" hidden="1"/>
    <row r="2193" ht="14.25" hidden="1"/>
    <row r="2194" ht="14.25" hidden="1"/>
    <row r="2195" ht="14.25" hidden="1"/>
    <row r="2196" ht="14.25" hidden="1"/>
    <row r="2197" ht="14.25" hidden="1"/>
    <row r="2198" ht="14.25" hidden="1"/>
    <row r="2199" ht="14.25" hidden="1"/>
    <row r="2200" ht="14.25" hidden="1"/>
    <row r="2201" ht="14.25" hidden="1"/>
    <row r="2202" ht="14.25" hidden="1"/>
    <row r="2203" ht="14.25" hidden="1"/>
    <row r="2204" ht="14.25" hidden="1"/>
    <row r="2205" ht="14.25" hidden="1"/>
    <row r="2206" ht="14.25" hidden="1"/>
    <row r="2207" ht="14.25" hidden="1"/>
    <row r="2208" ht="14.25" hidden="1"/>
    <row r="2209" ht="14.25" hidden="1"/>
    <row r="2210" ht="14.25" hidden="1"/>
    <row r="2211" ht="14.25" hidden="1"/>
    <row r="2212" ht="14.25" hidden="1"/>
    <row r="2213" ht="14.25" hidden="1"/>
    <row r="2214" ht="14.25" hidden="1"/>
    <row r="2215" ht="14.25" hidden="1"/>
    <row r="2216" ht="14.25" hidden="1"/>
    <row r="2217" ht="14.25" hidden="1"/>
    <row r="2218" ht="14.25" hidden="1"/>
    <row r="2219" ht="14.25" hidden="1"/>
    <row r="2220" ht="14.25" hidden="1"/>
    <row r="2221" ht="14.25" hidden="1"/>
    <row r="2222" ht="14.25" hidden="1"/>
    <row r="2223" ht="14.25" hidden="1"/>
    <row r="2224" ht="14.25" hidden="1"/>
    <row r="2225" ht="14.25" hidden="1"/>
    <row r="2226" ht="14.25" hidden="1"/>
    <row r="2227" ht="14.25" hidden="1"/>
    <row r="2228" ht="14.25" hidden="1"/>
    <row r="2229" ht="14.25" hidden="1"/>
    <row r="2230" ht="14.25" hidden="1"/>
    <row r="2231" ht="14.25" hidden="1"/>
    <row r="2232" ht="14.25" hidden="1"/>
    <row r="2233" ht="14.25" hidden="1"/>
    <row r="2234" ht="14.25" hidden="1"/>
    <row r="2235" ht="14.25" hidden="1"/>
    <row r="2236" ht="14.25" hidden="1"/>
    <row r="2237" ht="14.25" hidden="1"/>
    <row r="2238" ht="14.25" hidden="1"/>
    <row r="2239" ht="14.25" hidden="1"/>
    <row r="2240" ht="14.25" hidden="1"/>
    <row r="2241" ht="14.25" hidden="1"/>
    <row r="2242" ht="14.25" hidden="1"/>
    <row r="2243" ht="14.25" hidden="1"/>
    <row r="2244" ht="14.25" hidden="1"/>
    <row r="2245" ht="14.25" hidden="1"/>
    <row r="2246" ht="14.25" hidden="1"/>
    <row r="2247" ht="14.25" hidden="1"/>
    <row r="2248" ht="14.25" hidden="1"/>
    <row r="2249" ht="14.25" hidden="1"/>
    <row r="2250" ht="14.25" hidden="1"/>
    <row r="2251" ht="14.25" hidden="1"/>
    <row r="2252" ht="14.25" hidden="1"/>
    <row r="2253" ht="14.25" hidden="1"/>
    <row r="2254" ht="14.25" hidden="1"/>
    <row r="2255" ht="14.25" hidden="1"/>
    <row r="2256" ht="14.25" hidden="1"/>
    <row r="2257" ht="14.25" hidden="1"/>
    <row r="2258" ht="14.25" hidden="1"/>
    <row r="2259" ht="14.25" hidden="1"/>
    <row r="2260" ht="14.25" hidden="1"/>
    <row r="2261" ht="14.25" hidden="1"/>
    <row r="2262" ht="14.25" hidden="1"/>
    <row r="2263" ht="14.25" hidden="1"/>
    <row r="2264" ht="14.25" hidden="1"/>
    <row r="2265" ht="14.25" hidden="1"/>
    <row r="2266" ht="14.25" hidden="1"/>
    <row r="2267" ht="14.25" hidden="1"/>
    <row r="2268" ht="14.25" hidden="1"/>
    <row r="2269" ht="14.25" hidden="1"/>
    <row r="2270" ht="14.25" hidden="1"/>
    <row r="2271" ht="14.25" hidden="1"/>
    <row r="2272" ht="14.25" hidden="1"/>
    <row r="2273" ht="14.25" hidden="1"/>
    <row r="2274" ht="14.25" hidden="1"/>
    <row r="2275" ht="14.25" hidden="1"/>
    <row r="2276" ht="14.25" hidden="1"/>
    <row r="2277" ht="14.25" hidden="1"/>
    <row r="2278" ht="14.25" hidden="1"/>
    <row r="2279" ht="14.25" hidden="1"/>
    <row r="2280" ht="14.25" hidden="1"/>
    <row r="2281" ht="14.25" hidden="1"/>
    <row r="2282" ht="14.25" hidden="1"/>
    <row r="2283" ht="14.25" hidden="1"/>
    <row r="2284" ht="14.25" hidden="1"/>
    <row r="2285" ht="14.25" hidden="1"/>
    <row r="2286" ht="14.25" hidden="1"/>
    <row r="2287" ht="14.25" hidden="1"/>
    <row r="2288" ht="14.25" hidden="1"/>
    <row r="2289" ht="14.25" hidden="1"/>
    <row r="2290" ht="14.25" hidden="1"/>
    <row r="2291" ht="14.25" hidden="1"/>
    <row r="2292" ht="14.25" hidden="1"/>
    <row r="2293" ht="14.25" hidden="1"/>
    <row r="2294" ht="14.25" hidden="1"/>
    <row r="2295" ht="14.25" hidden="1"/>
    <row r="2296" ht="14.25" hidden="1"/>
    <row r="2297" ht="14.25" hidden="1"/>
    <row r="2298" ht="14.25" hidden="1"/>
    <row r="2299" ht="14.25" hidden="1"/>
    <row r="2300" ht="14.25" hidden="1"/>
    <row r="2301" ht="14.25" hidden="1"/>
    <row r="2302" ht="14.25" hidden="1"/>
    <row r="2303" ht="14.25" hidden="1"/>
    <row r="2304" ht="14.25" hidden="1"/>
    <row r="2305" ht="14.25" hidden="1"/>
    <row r="2306" ht="14.25" hidden="1"/>
    <row r="2307" ht="14.25" hidden="1"/>
    <row r="2308" ht="14.25" hidden="1"/>
    <row r="2309" ht="14.25" hidden="1"/>
    <row r="2310" ht="14.25" hidden="1"/>
    <row r="2311" ht="14.25" hidden="1"/>
    <row r="2312" ht="14.25" hidden="1"/>
    <row r="2313" ht="14.25" hidden="1"/>
    <row r="2314" ht="14.25" hidden="1"/>
    <row r="2315" ht="14.25" hidden="1"/>
    <row r="2316" ht="14.25" hidden="1"/>
    <row r="2317" ht="14.25" hidden="1"/>
    <row r="2318" ht="14.25" hidden="1"/>
    <row r="2319" ht="14.25" hidden="1"/>
    <row r="2320" ht="14.25" hidden="1"/>
    <row r="2321" ht="14.25" hidden="1"/>
    <row r="2322" ht="14.25" hidden="1"/>
    <row r="2323" ht="14.25" hidden="1"/>
    <row r="2324" ht="14.25" hidden="1"/>
    <row r="2325" ht="14.25" hidden="1"/>
    <row r="2326" ht="14.25" hidden="1"/>
    <row r="2327" ht="14.25" hidden="1"/>
    <row r="2328" ht="14.25" hidden="1"/>
    <row r="2329" ht="14.25" hidden="1"/>
    <row r="2330" ht="14.25" hidden="1"/>
    <row r="2331" ht="14.25" hidden="1"/>
    <row r="2332" ht="14.25" hidden="1"/>
    <row r="2333" ht="14.25" hidden="1"/>
    <row r="2334" ht="14.25" hidden="1"/>
    <row r="2335" ht="14.25" hidden="1"/>
    <row r="2336" ht="14.25" hidden="1"/>
    <row r="2337" ht="14.25" hidden="1"/>
    <row r="2338" ht="14.25" hidden="1"/>
    <row r="2339" ht="14.25" hidden="1"/>
    <row r="2340" ht="14.25" hidden="1"/>
    <row r="2341" ht="14.25" hidden="1"/>
    <row r="2342" ht="14.25" hidden="1"/>
    <row r="2343" ht="14.25" hidden="1"/>
    <row r="2344" ht="14.25" hidden="1"/>
    <row r="2345" ht="14.25" hidden="1"/>
    <row r="2346" ht="14.25" hidden="1"/>
    <row r="2347" ht="14.25" hidden="1"/>
    <row r="2348" ht="14.25" hidden="1"/>
    <row r="2349" ht="14.25" hidden="1"/>
    <row r="2350" ht="14.25" hidden="1"/>
    <row r="2351" ht="14.25" hidden="1"/>
    <row r="2352" ht="14.25" hidden="1"/>
    <row r="2353" ht="14.25" hidden="1"/>
    <row r="2354" ht="14.25" hidden="1"/>
    <row r="2355" ht="14.25" hidden="1"/>
    <row r="2356" ht="14.25" hidden="1"/>
    <row r="2357" ht="14.25" hidden="1"/>
    <row r="2358" ht="14.25" hidden="1"/>
    <row r="2359" ht="14.25" hidden="1"/>
    <row r="2360" ht="14.25" hidden="1"/>
    <row r="2361" ht="14.25" hidden="1"/>
    <row r="2362" ht="14.25" hidden="1"/>
    <row r="2363" ht="14.25" hidden="1"/>
    <row r="2364" ht="14.25" hidden="1"/>
    <row r="2365" ht="14.25" hidden="1"/>
    <row r="2366" ht="14.25" hidden="1"/>
    <row r="2367" ht="14.25" hidden="1"/>
    <row r="2368" ht="14.25" hidden="1"/>
    <row r="2369" ht="14.25" hidden="1"/>
    <row r="2370" ht="14.25" hidden="1"/>
    <row r="2371" ht="14.25" hidden="1"/>
    <row r="2372" ht="14.25" hidden="1"/>
    <row r="2373" ht="14.25" hidden="1"/>
    <row r="2374" ht="14.25" hidden="1"/>
    <row r="2375" ht="14.25" hidden="1"/>
    <row r="2376" ht="14.25" hidden="1"/>
    <row r="2377" ht="14.25" hidden="1"/>
    <row r="2378" ht="14.25" hidden="1"/>
    <row r="2379" ht="14.25" hidden="1"/>
    <row r="2380" ht="14.25" hidden="1"/>
    <row r="2381" ht="14.25" hidden="1"/>
    <row r="2382" ht="14.25" hidden="1"/>
    <row r="2383" ht="14.25" hidden="1"/>
    <row r="2384" ht="14.25" hidden="1"/>
    <row r="2385" ht="14.25" hidden="1"/>
    <row r="2386" ht="14.25" hidden="1"/>
    <row r="2387" ht="14.25" hidden="1"/>
    <row r="2388" ht="14.25" hidden="1"/>
    <row r="2389" ht="14.25" hidden="1"/>
    <row r="2390" ht="14.25" hidden="1"/>
    <row r="2391" ht="14.25" hidden="1"/>
    <row r="2392" ht="14.25" hidden="1"/>
    <row r="2393" ht="14.25" hidden="1"/>
    <row r="2394" ht="14.25" hidden="1"/>
    <row r="2395" ht="14.25" hidden="1"/>
    <row r="2396" ht="14.25" hidden="1"/>
    <row r="2397" ht="14.25" hidden="1"/>
    <row r="2398" ht="14.25" hidden="1"/>
    <row r="2399" ht="14.25" hidden="1"/>
    <row r="2400" ht="14.25" hidden="1"/>
    <row r="2401" ht="14.25" hidden="1"/>
    <row r="2402" ht="14.25" hidden="1"/>
    <row r="2403" ht="14.25" hidden="1"/>
    <row r="2404" ht="14.25" hidden="1"/>
    <row r="2405" ht="14.25" hidden="1"/>
    <row r="2406" ht="14.25" hidden="1"/>
    <row r="2407" ht="14.25" hidden="1"/>
    <row r="2408" ht="14.25" hidden="1"/>
    <row r="2409" ht="14.25" hidden="1"/>
    <row r="2410" ht="14.25" hidden="1"/>
    <row r="2411" ht="14.25" hidden="1"/>
    <row r="2412" ht="14.25" hidden="1"/>
    <row r="2413" ht="14.25" hidden="1"/>
    <row r="2414" ht="14.25" hidden="1"/>
    <row r="2415" ht="14.25" hidden="1"/>
    <row r="2416" ht="14.25" hidden="1"/>
    <row r="2417" ht="14.25" hidden="1"/>
    <row r="2418" ht="14.25" hidden="1"/>
    <row r="2419" ht="14.25" hidden="1"/>
    <row r="2420" ht="14.25" hidden="1"/>
    <row r="2421" ht="14.25" hidden="1"/>
    <row r="2422" ht="14.25" hidden="1"/>
    <row r="2423" ht="14.25" hidden="1"/>
    <row r="2424" ht="14.25" hidden="1"/>
    <row r="2425" ht="14.25" hidden="1"/>
    <row r="2426" ht="14.25" hidden="1"/>
    <row r="2427" ht="14.25" hidden="1"/>
    <row r="2428" ht="14.25" hidden="1"/>
    <row r="2429" ht="14.25" hidden="1"/>
    <row r="2430" ht="14.25" hidden="1"/>
    <row r="2431" ht="14.25" hidden="1"/>
    <row r="2432" ht="14.25" hidden="1"/>
    <row r="2433" ht="14.25" hidden="1"/>
    <row r="2434" ht="14.25" hidden="1"/>
    <row r="2435" ht="14.25" hidden="1"/>
    <row r="2436" ht="14.25" hidden="1"/>
    <row r="2437" ht="14.25" hidden="1"/>
    <row r="2438" ht="14.25" hidden="1"/>
    <row r="2439" ht="14.25" hidden="1"/>
    <row r="2440" ht="14.25" hidden="1"/>
    <row r="2441" ht="14.25" hidden="1"/>
    <row r="2442" ht="14.25" hidden="1"/>
    <row r="2443" ht="14.25" hidden="1"/>
    <row r="2444" ht="14.25" hidden="1"/>
    <row r="2445" ht="14.25" hidden="1"/>
    <row r="2446" ht="14.25" hidden="1"/>
    <row r="2447" ht="14.25" hidden="1"/>
    <row r="2448" ht="14.25" hidden="1"/>
    <row r="2449" ht="14.25" hidden="1"/>
    <row r="2450" ht="14.25" hidden="1"/>
    <row r="2451" ht="14.25" hidden="1"/>
    <row r="2452" ht="14.25" hidden="1"/>
    <row r="2453" ht="14.25" hidden="1"/>
    <row r="2454" ht="14.25" hidden="1"/>
    <row r="2455" ht="14.25" hidden="1"/>
    <row r="2456" ht="14.25" hidden="1"/>
    <row r="2457" ht="14.25" hidden="1"/>
    <row r="2458" ht="14.25" hidden="1"/>
    <row r="2459" ht="14.25" hidden="1"/>
    <row r="2460" ht="14.25" hidden="1"/>
    <row r="2461" ht="14.25" hidden="1"/>
    <row r="2462" ht="14.25" hidden="1"/>
    <row r="2463" ht="14.25" hidden="1"/>
    <row r="2464" ht="14.25" hidden="1"/>
    <row r="2465" ht="14.25" hidden="1"/>
    <row r="2466" ht="14.25" hidden="1"/>
    <row r="2467" ht="14.25" hidden="1"/>
    <row r="2468" ht="14.25" hidden="1"/>
    <row r="2469" ht="14.25" hidden="1"/>
    <row r="2470" ht="14.25" hidden="1"/>
    <row r="2471" ht="14.25" hidden="1"/>
    <row r="2472" ht="14.25" hidden="1"/>
    <row r="2473" ht="14.25" hidden="1"/>
    <row r="2474" ht="14.25" hidden="1"/>
    <row r="2475" ht="14.25" hidden="1"/>
    <row r="2476" ht="14.25" hidden="1"/>
    <row r="2477" ht="14.25" hidden="1"/>
    <row r="2478" ht="14.25" hidden="1"/>
    <row r="2479" ht="14.25" hidden="1"/>
    <row r="2480" ht="14.25" hidden="1"/>
    <row r="2481" ht="14.25" hidden="1"/>
    <row r="2482" ht="14.25" hidden="1"/>
    <row r="2483" ht="14.25" hidden="1"/>
    <row r="2484" ht="14.25" hidden="1"/>
    <row r="2485" ht="14.25" hidden="1"/>
    <row r="2486" ht="14.25" hidden="1"/>
    <row r="2487" ht="14.25" hidden="1"/>
    <row r="2488" ht="14.25" hidden="1"/>
    <row r="2489" ht="14.25" hidden="1"/>
    <row r="2490" ht="14.25" hidden="1"/>
    <row r="2491" ht="14.25" hidden="1"/>
    <row r="2492" ht="14.25" hidden="1"/>
    <row r="2493" ht="14.25" hidden="1"/>
    <row r="2494" ht="14.25" hidden="1"/>
    <row r="2495" ht="14.25" hidden="1"/>
    <row r="2496" ht="14.25" hidden="1"/>
    <row r="2497" ht="14.25" hidden="1"/>
    <row r="2498" ht="14.25" hidden="1"/>
    <row r="2499" ht="14.25" hidden="1"/>
    <row r="2500" ht="14.25" hidden="1"/>
    <row r="2501" ht="14.25" hidden="1"/>
    <row r="2502" ht="14.25" hidden="1"/>
    <row r="2503" ht="14.25" hidden="1"/>
    <row r="2504" ht="14.25" hidden="1"/>
    <row r="2505" ht="14.25" hidden="1"/>
    <row r="2506" ht="14.25" hidden="1"/>
    <row r="2507" ht="14.25" hidden="1"/>
    <row r="2508" ht="14.25" hidden="1"/>
    <row r="2509" ht="14.25" hidden="1"/>
    <row r="2510" ht="14.25" hidden="1"/>
    <row r="2511" ht="14.25" hidden="1"/>
    <row r="2512" ht="14.25" hidden="1"/>
    <row r="2513" ht="14.25" hidden="1"/>
    <row r="2514" ht="14.25" hidden="1"/>
    <row r="2515" ht="14.25" hidden="1"/>
    <row r="2516" ht="14.25" hidden="1"/>
    <row r="2517" ht="14.25" hidden="1"/>
    <row r="2518" ht="14.25" hidden="1"/>
    <row r="2519" ht="14.25" hidden="1"/>
    <row r="2520" ht="14.25" hidden="1"/>
    <row r="2521" ht="14.25" hidden="1"/>
    <row r="2522" ht="14.25" hidden="1"/>
    <row r="2523" ht="14.25" hidden="1"/>
    <row r="2524" ht="14.25" hidden="1"/>
    <row r="2525" ht="14.25" hidden="1"/>
    <row r="2526" ht="14.25" hidden="1"/>
    <row r="2527" ht="14.25" hidden="1"/>
    <row r="2528" ht="14.25" hidden="1"/>
    <row r="2529" ht="14.25" hidden="1"/>
    <row r="2530" ht="14.25" hidden="1"/>
    <row r="2531" ht="14.25" hidden="1"/>
    <row r="2532" ht="14.25" hidden="1"/>
    <row r="2533" ht="14.25" hidden="1"/>
    <row r="2534" ht="14.25" hidden="1"/>
    <row r="2535" ht="14.25" hidden="1"/>
    <row r="2536" ht="14.25" hidden="1"/>
    <row r="2537" ht="14.25" hidden="1"/>
    <row r="2538" ht="14.25" hidden="1"/>
    <row r="2539" ht="14.25" hidden="1"/>
    <row r="2540" ht="14.25" hidden="1"/>
    <row r="2541" ht="14.25" hidden="1"/>
    <row r="2542" ht="14.25" hidden="1"/>
    <row r="2543" ht="14.25" hidden="1"/>
    <row r="2544" ht="14.25" hidden="1"/>
    <row r="2545" ht="14.25" hidden="1"/>
    <row r="2546" ht="14.25" hidden="1"/>
    <row r="2547" ht="14.25" hidden="1"/>
    <row r="2548" ht="14.25" hidden="1"/>
    <row r="2549" ht="14.25" hidden="1"/>
    <row r="2550" ht="14.25" hidden="1"/>
    <row r="2551" ht="14.25" hidden="1"/>
    <row r="2552" ht="14.25" hidden="1"/>
    <row r="2553" ht="14.25" hidden="1"/>
    <row r="2554" ht="14.25" hidden="1"/>
    <row r="2555" ht="14.25" hidden="1"/>
    <row r="2556" ht="14.25" hidden="1"/>
    <row r="2557" ht="14.25" hidden="1"/>
    <row r="2558" ht="14.25" hidden="1"/>
    <row r="2559" ht="14.25" hidden="1"/>
    <row r="2560" ht="14.25" hidden="1"/>
    <row r="2561" ht="14.25" hidden="1"/>
    <row r="2562" ht="14.25" hidden="1"/>
    <row r="2563" ht="14.25" hidden="1"/>
    <row r="2564" ht="14.25" hidden="1"/>
    <row r="2565" ht="14.25" hidden="1"/>
    <row r="2566" ht="14.25" hidden="1"/>
    <row r="2567" ht="14.25" hidden="1"/>
    <row r="2568" ht="14.25" hidden="1"/>
    <row r="2569" ht="14.25" hidden="1"/>
    <row r="2570" ht="14.25" hidden="1"/>
    <row r="2571" ht="14.25" hidden="1"/>
    <row r="2572" ht="14.25" hidden="1"/>
    <row r="2573" ht="14.25" hidden="1"/>
    <row r="2574" ht="14.25" hidden="1"/>
    <row r="2575" ht="14.25" hidden="1"/>
    <row r="2576" ht="14.25" hidden="1"/>
    <row r="2577" ht="14.25" hidden="1"/>
    <row r="2578" ht="14.25" hidden="1"/>
    <row r="2579" ht="14.25" hidden="1"/>
    <row r="2580" ht="14.25" hidden="1"/>
    <row r="2581" ht="14.25" hidden="1"/>
    <row r="2582" ht="14.25" hidden="1"/>
    <row r="2583" ht="14.25" hidden="1"/>
    <row r="2584" ht="14.25" hidden="1"/>
    <row r="2585" ht="14.25" hidden="1"/>
    <row r="2586" ht="14.25" hidden="1"/>
    <row r="2587" ht="14.25" hidden="1"/>
    <row r="2588" ht="14.25" hidden="1"/>
    <row r="2589" ht="14.25" hidden="1"/>
    <row r="2590" ht="14.25" hidden="1"/>
    <row r="2591" ht="14.25" hidden="1"/>
    <row r="2592" ht="14.25" hidden="1"/>
    <row r="2593" ht="14.25" hidden="1"/>
    <row r="2594" ht="14.25" hidden="1"/>
    <row r="2595" ht="14.25" hidden="1"/>
    <row r="2596" ht="14.25" hidden="1"/>
    <row r="2597" ht="14.25" hidden="1"/>
    <row r="2598" ht="14.25" hidden="1"/>
    <row r="2599" ht="14.25" hidden="1"/>
    <row r="2600" ht="14.25" hidden="1"/>
    <row r="2601" ht="14.25" hidden="1"/>
    <row r="2602" ht="14.25" hidden="1"/>
    <row r="2603" ht="14.25" hidden="1"/>
    <row r="2604" ht="14.25" hidden="1"/>
    <row r="2605" ht="14.25" hidden="1"/>
    <row r="2606" ht="14.25" hidden="1"/>
    <row r="2607" ht="14.25" hidden="1"/>
    <row r="2608" ht="14.25" hidden="1"/>
    <row r="2609" ht="14.25" hidden="1"/>
    <row r="2610" ht="14.25" hidden="1"/>
    <row r="2611" ht="14.25" hidden="1"/>
    <row r="2612" ht="14.25" hidden="1"/>
    <row r="2613" ht="14.25" hidden="1"/>
    <row r="2614" ht="14.25" hidden="1"/>
    <row r="2615" ht="14.25" hidden="1"/>
    <row r="2616" ht="14.25" hidden="1"/>
    <row r="2617" ht="14.25" hidden="1"/>
    <row r="2618" ht="14.25" hidden="1"/>
    <row r="2619" ht="14.25" hidden="1"/>
    <row r="2620" ht="14.25" hidden="1"/>
    <row r="2621" ht="14.25" hidden="1"/>
    <row r="2622" ht="14.25" hidden="1"/>
    <row r="2623" ht="14.25" hidden="1"/>
    <row r="2624" ht="14.25" hidden="1"/>
    <row r="2625" ht="14.25" hidden="1"/>
    <row r="2626" ht="14.25" hidden="1"/>
    <row r="2627" ht="14.25" hidden="1"/>
    <row r="2628" ht="14.25" hidden="1"/>
    <row r="2629" ht="14.25" hidden="1"/>
    <row r="2630" ht="14.25" hidden="1"/>
    <row r="2631" ht="14.25" hidden="1"/>
    <row r="2632" ht="14.25" hidden="1"/>
    <row r="2633" ht="14.25" hidden="1"/>
    <row r="2634" ht="14.25" hidden="1"/>
    <row r="2635" ht="14.25" hidden="1"/>
    <row r="2636" ht="14.25" hidden="1"/>
    <row r="2637" ht="14.25" hidden="1"/>
    <row r="2638" ht="14.25" hidden="1"/>
    <row r="2639" ht="14.25" hidden="1"/>
    <row r="2640" ht="14.25" hidden="1"/>
    <row r="2641" ht="14.25" hidden="1"/>
    <row r="2642" ht="14.25" hidden="1"/>
    <row r="2643" ht="14.25" hidden="1"/>
    <row r="2644" ht="14.25" hidden="1"/>
    <row r="2645" ht="14.25" hidden="1"/>
    <row r="2646" ht="14.25" hidden="1"/>
    <row r="2647" ht="14.25" hidden="1"/>
    <row r="2648" ht="14.25" hidden="1"/>
    <row r="2649" ht="14.25" hidden="1"/>
    <row r="2650" ht="14.25" hidden="1"/>
    <row r="2651" ht="14.25" hidden="1"/>
    <row r="2652" ht="14.25" hidden="1"/>
    <row r="2653" ht="14.25" hidden="1"/>
    <row r="2654" ht="14.25" hidden="1"/>
    <row r="2655" ht="14.25" hidden="1"/>
    <row r="2656" ht="14.25" hidden="1"/>
    <row r="2657" ht="14.25" hidden="1"/>
    <row r="2658" ht="14.25" hidden="1"/>
    <row r="2659" ht="14.25" hidden="1"/>
    <row r="2660" ht="14.25" hidden="1"/>
    <row r="2661" ht="14.25" hidden="1"/>
    <row r="2662" ht="14.25" hidden="1"/>
    <row r="2663" ht="14.25" hidden="1"/>
    <row r="2664" ht="14.25" hidden="1"/>
    <row r="2665" ht="14.25" hidden="1"/>
    <row r="2666" ht="14.25" hidden="1"/>
    <row r="2667" ht="14.25" hidden="1"/>
    <row r="2668" ht="14.25" hidden="1"/>
    <row r="2669" ht="14.25" hidden="1"/>
    <row r="2670" ht="14.25" hidden="1"/>
    <row r="2671" ht="14.25" hidden="1"/>
    <row r="2672" ht="14.25" hidden="1"/>
    <row r="2673" ht="14.25" hidden="1"/>
    <row r="2674" ht="14.25" hidden="1"/>
    <row r="2675" ht="14.25" hidden="1"/>
    <row r="2676" ht="14.25" hidden="1"/>
    <row r="2677" ht="14.25" hidden="1"/>
    <row r="2678" ht="14.25" hidden="1"/>
    <row r="2679" ht="14.25" hidden="1"/>
    <row r="2680" ht="14.25" hidden="1"/>
    <row r="2681" ht="14.25" hidden="1"/>
    <row r="2682" ht="14.25" hidden="1"/>
    <row r="2683" ht="14.25" hidden="1"/>
    <row r="2684" ht="14.25" hidden="1"/>
    <row r="2685" ht="14.25" hidden="1"/>
    <row r="2686" ht="14.25" hidden="1"/>
    <row r="2687" ht="14.25" hidden="1"/>
    <row r="2688" ht="14.25" hidden="1"/>
    <row r="2689" ht="14.25" hidden="1"/>
    <row r="2690" ht="14.25" hidden="1"/>
    <row r="2691" ht="14.25" hidden="1"/>
    <row r="2692" ht="14.25" hidden="1"/>
    <row r="2693" ht="14.25" hidden="1"/>
    <row r="2694" ht="14.25" hidden="1"/>
    <row r="2695" ht="14.25" hidden="1"/>
    <row r="2696" ht="14.25" hidden="1"/>
    <row r="2697" ht="14.25" hidden="1"/>
    <row r="2698" ht="14.25" hidden="1"/>
    <row r="2699" ht="14.25" hidden="1"/>
    <row r="2700" ht="14.25" hidden="1"/>
    <row r="2701" ht="14.25" hidden="1"/>
    <row r="2702" ht="14.25" hidden="1"/>
    <row r="2703" ht="14.25" hidden="1"/>
    <row r="2704" ht="14.25" hidden="1"/>
    <row r="2705" ht="14.25" hidden="1"/>
    <row r="2706" ht="14.25" hidden="1"/>
    <row r="2707" ht="14.25" hidden="1"/>
    <row r="2708" ht="14.25" hidden="1"/>
    <row r="2709" ht="14.25" hidden="1"/>
    <row r="2710" ht="14.25" hidden="1"/>
    <row r="2711" ht="14.25" hidden="1"/>
    <row r="2712" ht="14.25" hidden="1"/>
    <row r="2713" ht="14.25" hidden="1"/>
    <row r="2714" ht="14.25" hidden="1"/>
    <row r="2715" ht="14.25" hidden="1"/>
    <row r="2716" ht="14.25" hidden="1"/>
    <row r="2717" ht="14.25" hidden="1"/>
    <row r="2718" ht="14.25" hidden="1"/>
    <row r="2719" ht="14.25" hidden="1"/>
    <row r="2720" ht="14.25" hidden="1"/>
    <row r="2721" ht="14.25" hidden="1"/>
    <row r="2722" ht="14.25" hidden="1"/>
    <row r="2723" ht="14.25" hidden="1"/>
    <row r="2724" ht="14.25" hidden="1"/>
    <row r="2725" ht="14.25" hidden="1"/>
    <row r="2726" ht="14.25" hidden="1"/>
    <row r="2727" ht="14.25" hidden="1"/>
    <row r="2728" ht="14.25" hidden="1"/>
    <row r="2729" ht="14.25" hidden="1"/>
    <row r="2730" ht="14.25" hidden="1"/>
    <row r="2731" ht="14.25" hidden="1"/>
    <row r="2732" ht="14.25" hidden="1"/>
    <row r="2733" ht="14.25" hidden="1"/>
    <row r="2734" ht="14.25" hidden="1"/>
    <row r="2735" ht="14.25" hidden="1"/>
    <row r="2736" ht="14.25" hidden="1"/>
    <row r="2737" ht="14.25" hidden="1"/>
    <row r="2738" ht="14.25" hidden="1"/>
    <row r="2739" ht="14.25" hidden="1"/>
    <row r="2740" ht="14.25" hidden="1"/>
    <row r="2741" ht="14.25" hidden="1"/>
    <row r="2742" ht="14.25" hidden="1"/>
    <row r="2743" ht="14.25" hidden="1"/>
    <row r="2744" ht="14.25" hidden="1"/>
    <row r="2745" ht="14.25" hidden="1"/>
    <row r="2746" ht="14.25" hidden="1"/>
    <row r="2747" ht="14.25" hidden="1"/>
    <row r="2748" ht="14.25" hidden="1"/>
    <row r="2749" ht="14.25" hidden="1"/>
    <row r="2750" ht="14.25" hidden="1"/>
    <row r="2751" ht="14.25" hidden="1"/>
    <row r="2752" ht="14.25" hidden="1"/>
    <row r="2753" ht="14.25" hidden="1"/>
    <row r="2754" ht="14.25" hidden="1"/>
    <row r="2755" ht="14.25" hidden="1"/>
    <row r="2756" ht="14.25" hidden="1"/>
    <row r="2757" ht="14.25" hidden="1"/>
    <row r="2758" ht="14.25" hidden="1"/>
    <row r="2759" ht="14.25" hidden="1"/>
    <row r="2760" ht="14.25" hidden="1"/>
    <row r="2761" ht="14.25" hidden="1"/>
    <row r="2762" ht="14.25" hidden="1"/>
    <row r="2763" ht="14.25" hidden="1"/>
    <row r="2764" ht="14.25" hidden="1"/>
    <row r="2765" ht="14.25" hidden="1"/>
    <row r="2766" ht="14.25" hidden="1"/>
    <row r="2767" ht="14.25" hidden="1"/>
    <row r="2768" ht="14.25" hidden="1"/>
    <row r="2769" ht="14.25" hidden="1"/>
    <row r="2770" ht="14.25" hidden="1"/>
    <row r="2771" ht="14.25" hidden="1"/>
    <row r="2772" ht="14.25" hidden="1"/>
    <row r="2773" ht="14.25" hidden="1"/>
    <row r="2774" ht="14.25" hidden="1"/>
    <row r="2775" ht="14.25" hidden="1"/>
    <row r="2776" ht="14.25" hidden="1"/>
    <row r="2777" ht="14.25" hidden="1"/>
    <row r="2778" ht="14.25" hidden="1"/>
    <row r="2779" ht="14.25" hidden="1"/>
    <row r="2780" ht="14.25" hidden="1"/>
    <row r="2781" ht="14.25" hidden="1"/>
    <row r="2782" ht="14.25" hidden="1"/>
    <row r="2783" ht="14.25" hidden="1"/>
    <row r="2784" ht="14.25" hidden="1"/>
    <row r="2785" ht="14.25" hidden="1"/>
    <row r="2786" ht="14.25" hidden="1"/>
    <row r="2787" ht="14.25" hidden="1"/>
    <row r="2788" ht="14.25" hidden="1"/>
    <row r="2789" ht="14.25" hidden="1"/>
    <row r="2790" ht="14.25" hidden="1"/>
    <row r="2791" ht="14.25" hidden="1"/>
    <row r="2792" ht="14.25" hidden="1"/>
    <row r="2793" ht="14.25" hidden="1"/>
    <row r="2794" ht="14.25" hidden="1"/>
    <row r="2795" ht="14.25" hidden="1"/>
    <row r="2796" ht="14.25" hidden="1"/>
    <row r="2797" ht="14.25" hidden="1"/>
    <row r="2798" ht="14.25" hidden="1"/>
    <row r="2799" ht="14.25" hidden="1"/>
    <row r="2800" ht="14.25" hidden="1"/>
    <row r="2801" ht="14.25" hidden="1"/>
    <row r="2802" ht="14.25" hidden="1"/>
    <row r="2803" ht="14.25" hidden="1"/>
    <row r="2804" ht="14.25" hidden="1"/>
    <row r="2805" ht="14.25" hidden="1"/>
    <row r="2806" ht="14.25" hidden="1"/>
    <row r="2807" ht="14.25" hidden="1"/>
    <row r="2808" ht="14.25" hidden="1"/>
    <row r="2809" ht="14.25" hidden="1"/>
    <row r="2810" ht="14.25" hidden="1"/>
    <row r="2811" ht="14.25" hidden="1"/>
    <row r="2812" ht="14.25" hidden="1"/>
    <row r="2813" ht="14.25" hidden="1"/>
    <row r="2814" ht="14.25" hidden="1"/>
    <row r="2815" ht="14.25" hidden="1"/>
    <row r="2816" ht="14.25" hidden="1"/>
    <row r="2817" ht="14.25" hidden="1"/>
    <row r="2818" ht="14.25" hidden="1"/>
    <row r="2819" ht="14.25" hidden="1"/>
    <row r="2820" ht="14.25" hidden="1"/>
    <row r="2821" ht="14.25" hidden="1"/>
    <row r="2822" ht="14.25" hidden="1"/>
    <row r="2823" ht="14.25" hidden="1"/>
    <row r="2824" ht="14.25" hidden="1"/>
    <row r="2825" ht="14.25" hidden="1"/>
    <row r="2826" ht="14.25" hidden="1"/>
    <row r="2827" ht="14.25" hidden="1"/>
    <row r="2828" ht="14.25" hidden="1"/>
    <row r="2829" ht="14.25" hidden="1"/>
    <row r="2830" ht="14.25" hidden="1"/>
    <row r="2831" ht="14.25" hidden="1"/>
    <row r="2832" ht="14.25" hidden="1"/>
    <row r="2833" ht="14.25" hidden="1"/>
    <row r="2834" ht="14.25" hidden="1"/>
    <row r="2835" ht="14.25" hidden="1"/>
    <row r="2836" ht="14.25" hidden="1"/>
    <row r="2837" ht="14.25" hidden="1"/>
    <row r="2838" ht="14.25" hidden="1"/>
    <row r="2839" ht="14.25" hidden="1"/>
    <row r="2840" ht="14.25" hidden="1"/>
    <row r="2841" ht="14.25" hidden="1"/>
    <row r="2842" ht="14.25" hidden="1"/>
    <row r="2843" ht="14.25" hidden="1"/>
    <row r="2844" ht="14.25" hidden="1"/>
    <row r="2845" ht="14.25" hidden="1"/>
    <row r="2846" ht="14.25" hidden="1"/>
    <row r="2847" ht="14.25" hidden="1"/>
    <row r="2848" ht="14.25" hidden="1"/>
    <row r="2849" ht="14.25" hidden="1"/>
    <row r="2850" ht="14.25" hidden="1"/>
    <row r="2851" ht="14.25" hidden="1"/>
    <row r="2852" ht="14.25" hidden="1"/>
    <row r="2853" ht="14.25" hidden="1"/>
    <row r="2854" ht="14.25" hidden="1"/>
    <row r="2855" ht="14.25" hidden="1"/>
    <row r="2856" ht="14.25" hidden="1"/>
    <row r="2857" ht="14.25" hidden="1"/>
    <row r="2858" ht="14.25" hidden="1"/>
    <row r="2859" ht="14.25" hidden="1"/>
    <row r="2860" ht="14.25" hidden="1"/>
    <row r="2861" ht="14.25" hidden="1"/>
    <row r="2862" ht="14.25" hidden="1"/>
    <row r="2863" ht="14.25" hidden="1"/>
    <row r="2864" ht="14.25" hidden="1"/>
    <row r="2865" ht="14.25" hidden="1"/>
    <row r="2866" ht="14.25" hidden="1"/>
    <row r="2867" ht="14.25" hidden="1"/>
    <row r="2868" ht="14.25" hidden="1"/>
    <row r="2869" ht="14.25" hidden="1"/>
    <row r="2870" ht="14.25" hidden="1"/>
    <row r="2871" ht="14.25" hidden="1"/>
    <row r="2872" ht="14.25" hidden="1"/>
    <row r="2873" ht="14.25" hidden="1"/>
    <row r="2874" ht="14.25" hidden="1"/>
    <row r="2875" ht="14.25" hidden="1"/>
    <row r="2876" ht="14.25" hidden="1"/>
    <row r="2877" ht="14.25" hidden="1"/>
    <row r="2878" ht="14.25" hidden="1"/>
    <row r="2879" ht="14.25" hidden="1"/>
    <row r="2880" ht="14.25" hidden="1"/>
    <row r="2881" ht="14.25" hidden="1"/>
    <row r="2882" ht="14.25" hidden="1"/>
    <row r="2883" ht="14.25" hidden="1"/>
    <row r="2884" ht="14.25" hidden="1"/>
    <row r="2885" ht="14.25" hidden="1"/>
    <row r="2886" ht="14.25" hidden="1"/>
    <row r="2887" ht="14.25" hidden="1"/>
    <row r="2888" ht="14.25" hidden="1"/>
    <row r="2889" ht="14.25" hidden="1"/>
    <row r="2890" ht="14.25" hidden="1"/>
    <row r="2891" ht="14.25" hidden="1"/>
    <row r="2892" ht="14.25" hidden="1"/>
    <row r="2893" ht="14.25" hidden="1"/>
    <row r="2894" ht="14.25" hidden="1"/>
    <row r="2895" ht="14.25" hidden="1"/>
    <row r="2896" ht="14.25" hidden="1"/>
    <row r="2897" ht="14.25" hidden="1"/>
    <row r="2898" ht="14.25" hidden="1"/>
    <row r="2899" ht="14.25" hidden="1"/>
    <row r="2900" ht="14.25" hidden="1"/>
    <row r="2901" ht="14.25" hidden="1"/>
    <row r="2902" ht="14.25" hidden="1"/>
    <row r="2903" ht="14.25" hidden="1"/>
    <row r="2904" ht="14.25" hidden="1"/>
    <row r="2905" ht="14.25" hidden="1"/>
    <row r="2906" ht="14.25" hidden="1"/>
    <row r="2907" ht="14.25" hidden="1"/>
    <row r="2908" ht="14.25" hidden="1"/>
    <row r="2909" ht="14.25" hidden="1"/>
    <row r="2910" ht="14.25" hidden="1"/>
    <row r="2911" ht="14.25" hidden="1"/>
    <row r="2912" ht="14.25" hidden="1"/>
    <row r="2913" ht="14.25" hidden="1"/>
    <row r="2914" ht="14.25" hidden="1"/>
    <row r="2915" ht="14.25" hidden="1"/>
    <row r="2916" ht="14.25" hidden="1"/>
    <row r="2917" ht="14.25" hidden="1"/>
    <row r="2918" ht="14.25" hidden="1"/>
    <row r="2919" ht="14.25" hidden="1"/>
    <row r="2920" ht="14.25" hidden="1"/>
    <row r="2921" ht="14.25" hidden="1"/>
    <row r="2922" ht="14.25" hidden="1"/>
    <row r="2923" ht="14.25" hidden="1"/>
    <row r="2924" ht="14.25" hidden="1"/>
    <row r="2925" ht="14.25" hidden="1"/>
    <row r="2926" ht="14.25" hidden="1"/>
    <row r="2927" ht="14.25" hidden="1"/>
    <row r="2928" ht="14.25" hidden="1"/>
    <row r="2929" ht="14.25" hidden="1"/>
    <row r="2930" ht="14.25" hidden="1"/>
    <row r="2931" ht="14.25" hidden="1"/>
    <row r="2932" ht="14.25" hidden="1"/>
    <row r="2933" ht="14.25" hidden="1"/>
    <row r="2934" ht="14.25" hidden="1"/>
    <row r="2935" ht="14.25" hidden="1"/>
    <row r="2936" ht="14.25" hidden="1"/>
    <row r="2937" ht="14.25" hidden="1"/>
    <row r="2938" ht="14.25" hidden="1"/>
    <row r="2939" ht="14.25" hidden="1"/>
    <row r="2940" ht="14.25" hidden="1"/>
    <row r="2941" ht="14.25" hidden="1"/>
    <row r="2942" ht="14.25" hidden="1"/>
    <row r="2943" ht="14.25" hidden="1"/>
    <row r="2944" ht="14.25" hidden="1"/>
    <row r="2945" ht="14.25" hidden="1"/>
    <row r="2946" ht="14.25" hidden="1"/>
    <row r="2947" ht="14.25" hidden="1"/>
    <row r="2948" ht="14.25" hidden="1"/>
    <row r="2949" ht="14.25" hidden="1"/>
    <row r="2950" ht="14.25" hidden="1"/>
    <row r="2951" ht="14.25" hidden="1"/>
    <row r="2952" ht="14.25" hidden="1"/>
    <row r="2953" ht="14.25" hidden="1"/>
    <row r="2954" ht="14.25" hidden="1"/>
    <row r="2955" ht="14.25" hidden="1"/>
    <row r="2956" ht="14.25" hidden="1"/>
    <row r="2957" ht="14.25" hidden="1"/>
    <row r="2958" ht="14.25" hidden="1"/>
    <row r="2959" ht="14.25" hidden="1"/>
    <row r="2960" ht="14.25" hidden="1"/>
    <row r="2961" ht="14.25" hidden="1"/>
    <row r="2962" ht="14.25" hidden="1"/>
    <row r="2963" ht="14.25" hidden="1"/>
    <row r="2964" ht="14.25" hidden="1"/>
    <row r="2965" ht="14.25" hidden="1"/>
    <row r="2966" ht="14.25" hidden="1"/>
    <row r="2967" ht="14.25" hidden="1"/>
    <row r="2968" ht="14.25" hidden="1"/>
    <row r="2969" ht="14.25" hidden="1"/>
    <row r="2970" ht="14.25" hidden="1"/>
    <row r="2971" ht="14.25" hidden="1"/>
    <row r="2972" ht="14.25" hidden="1"/>
    <row r="2973" ht="14.25" hidden="1"/>
    <row r="2974" ht="14.25" hidden="1"/>
    <row r="2975" ht="14.25" hidden="1"/>
    <row r="2976" ht="14.25" hidden="1"/>
    <row r="2977" ht="14.25" hidden="1"/>
    <row r="2978" ht="14.25" hidden="1"/>
    <row r="2979" ht="14.25" hidden="1"/>
    <row r="2980" ht="14.25" hidden="1"/>
    <row r="2981" ht="14.25" hidden="1"/>
    <row r="2982" ht="14.25" hidden="1"/>
    <row r="2983" ht="14.25" hidden="1"/>
    <row r="2984" ht="14.25" hidden="1"/>
    <row r="2985" ht="14.25" hidden="1"/>
    <row r="2986" ht="14.25" hidden="1"/>
    <row r="2987" ht="14.25" hidden="1"/>
    <row r="2988" ht="14.25" hidden="1"/>
    <row r="2989" ht="14.25" hidden="1"/>
    <row r="2990" ht="14.25" hidden="1"/>
    <row r="2991" ht="14.25" hidden="1"/>
    <row r="2992" ht="14.25" hidden="1"/>
    <row r="2993" ht="14.25" hidden="1"/>
    <row r="2994" ht="14.25" hidden="1"/>
    <row r="2995" ht="14.25" hidden="1"/>
    <row r="2996" ht="14.25" hidden="1"/>
    <row r="2997" ht="14.25" hidden="1"/>
    <row r="2998" ht="14.25" hidden="1"/>
    <row r="2999" ht="14.25" hidden="1"/>
    <row r="3000" ht="14.25" hidden="1"/>
    <row r="3001" ht="14.25" hidden="1"/>
    <row r="3002" ht="14.25" hidden="1"/>
    <row r="3003" ht="14.25" hidden="1"/>
    <row r="3004" ht="14.25" hidden="1"/>
    <row r="3005" ht="14.25" hidden="1"/>
    <row r="3006" ht="14.25" hidden="1"/>
    <row r="3007" ht="14.25" hidden="1"/>
    <row r="3008" ht="14.25" hidden="1"/>
    <row r="3009" ht="14.25" hidden="1"/>
    <row r="3010" ht="14.25" hidden="1"/>
    <row r="3011" ht="14.25" hidden="1"/>
    <row r="3012" ht="14.25" hidden="1"/>
    <row r="3013" ht="14.25" hidden="1"/>
    <row r="3014" ht="14.25" hidden="1"/>
    <row r="3015" ht="14.25" hidden="1"/>
    <row r="3016" ht="14.25" hidden="1"/>
    <row r="3017" ht="14.25" hidden="1"/>
    <row r="3018" ht="14.25" hidden="1"/>
    <row r="3019" ht="14.25" hidden="1"/>
    <row r="3020" ht="14.25" hidden="1"/>
    <row r="3021" ht="14.25" hidden="1"/>
    <row r="3022" ht="14.25" hidden="1"/>
    <row r="3023" ht="14.25" hidden="1"/>
    <row r="3024" ht="14.25" hidden="1"/>
    <row r="3025" ht="14.25" hidden="1"/>
    <row r="3026" ht="14.25" hidden="1"/>
    <row r="3027" ht="14.25" hidden="1"/>
    <row r="3028" ht="14.25" hidden="1"/>
    <row r="3029" ht="14.25" hidden="1"/>
    <row r="3030" ht="14.25" hidden="1"/>
    <row r="3031" ht="14.25" hidden="1"/>
    <row r="3032" ht="14.25" hidden="1"/>
    <row r="3033" ht="14.25" hidden="1"/>
    <row r="3034" ht="14.25" hidden="1"/>
    <row r="3035" ht="14.25" hidden="1"/>
    <row r="3036" ht="14.25" hidden="1"/>
    <row r="3037" ht="14.25" hidden="1"/>
    <row r="3038" ht="14.25" hidden="1"/>
    <row r="3039" ht="14.25" hidden="1"/>
    <row r="3040" ht="14.25" hidden="1"/>
    <row r="3041" ht="14.25" hidden="1"/>
    <row r="3042" ht="14.25" hidden="1"/>
    <row r="3043" ht="14.25" hidden="1"/>
    <row r="3044" ht="14.25" hidden="1"/>
    <row r="3045" ht="14.25" hidden="1"/>
    <row r="3046" ht="14.25" hidden="1"/>
    <row r="3047" ht="14.25" hidden="1"/>
    <row r="3048" ht="14.25" hidden="1"/>
    <row r="3049" ht="14.25" hidden="1"/>
    <row r="3050" ht="14.25" hidden="1"/>
    <row r="3051" ht="14.25" hidden="1"/>
    <row r="3052" ht="14.25" hidden="1"/>
    <row r="3053" ht="14.25" hidden="1"/>
    <row r="3054" ht="14.25" hidden="1"/>
    <row r="3055" ht="14.25" hidden="1"/>
    <row r="3056" ht="14.25" hidden="1"/>
    <row r="3057" ht="14.25" hidden="1"/>
    <row r="3058" ht="14.25" hidden="1"/>
    <row r="3059" ht="14.25" hidden="1"/>
    <row r="3060" ht="14.25" hidden="1"/>
    <row r="3061" ht="14.25" hidden="1"/>
    <row r="3062" ht="14.25" hidden="1"/>
    <row r="3063" ht="14.25" hidden="1"/>
    <row r="3064" ht="14.25" hidden="1"/>
    <row r="3065" ht="14.25" hidden="1"/>
    <row r="3066" ht="14.25" hidden="1"/>
    <row r="3067" ht="14.25" hidden="1"/>
    <row r="3068" ht="14.25" hidden="1"/>
    <row r="3069" ht="14.25" hidden="1"/>
    <row r="3070" ht="14.25" hidden="1"/>
    <row r="3071" ht="14.25" hidden="1"/>
    <row r="3072" ht="14.25" hidden="1"/>
    <row r="3073" ht="14.25" hidden="1"/>
    <row r="3074" ht="14.25" hidden="1"/>
    <row r="3075" ht="14.25" hidden="1"/>
    <row r="3076" ht="14.25" hidden="1"/>
    <row r="3077" ht="14.25" hidden="1"/>
    <row r="3078" ht="14.25" hidden="1"/>
    <row r="3079" ht="14.25" hidden="1"/>
    <row r="3080" ht="14.25" hidden="1"/>
    <row r="3081" ht="14.25" hidden="1"/>
    <row r="3082" ht="14.25" hidden="1"/>
    <row r="3083" ht="14.25" hidden="1"/>
    <row r="3084" ht="14.25" hidden="1"/>
    <row r="3085" ht="14.25" hidden="1"/>
    <row r="3086" ht="14.25" hidden="1"/>
    <row r="3087" ht="14.25" hidden="1"/>
    <row r="3088" ht="14.25" hidden="1"/>
    <row r="3089" ht="14.25" hidden="1"/>
    <row r="3090" ht="14.25" hidden="1"/>
    <row r="3091" ht="14.25" hidden="1"/>
    <row r="3092" ht="14.25" hidden="1"/>
    <row r="3093" ht="14.25" hidden="1"/>
    <row r="3094" ht="14.25" hidden="1"/>
    <row r="3095" ht="14.25" hidden="1"/>
    <row r="3096" ht="14.25" hidden="1"/>
    <row r="3097" ht="14.25" hidden="1"/>
    <row r="3098" ht="14.25" hidden="1"/>
    <row r="3099" ht="14.25" hidden="1"/>
    <row r="3100" ht="14.25" hidden="1"/>
    <row r="3101" ht="14.25" hidden="1"/>
    <row r="3102" ht="14.25" hidden="1"/>
    <row r="3103" ht="14.25" hidden="1"/>
    <row r="3104" ht="14.25" hidden="1"/>
    <row r="3105" ht="14.25" hidden="1"/>
    <row r="3106" ht="14.25" hidden="1"/>
    <row r="3107" ht="14.25" hidden="1"/>
    <row r="3108" ht="14.25" hidden="1"/>
    <row r="3109" ht="14.25" hidden="1"/>
    <row r="3110" ht="14.25" hidden="1"/>
    <row r="3111" ht="14.25" hidden="1"/>
    <row r="3112" ht="14.25" hidden="1"/>
    <row r="3113" ht="14.25" hidden="1"/>
    <row r="3114" ht="14.25" hidden="1"/>
    <row r="3115" ht="14.25" hidden="1"/>
    <row r="3116" ht="14.25" hidden="1"/>
    <row r="3117" ht="14.25" hidden="1"/>
    <row r="3118" ht="14.25" hidden="1"/>
    <row r="3119" ht="14.25" hidden="1"/>
    <row r="3120" ht="14.25" hidden="1"/>
    <row r="3121" ht="14.25" hidden="1"/>
    <row r="3122" ht="14.25" hidden="1"/>
    <row r="3123" ht="14.25" hidden="1"/>
    <row r="3124" ht="14.25" hidden="1"/>
    <row r="3125" ht="14.25" hidden="1"/>
    <row r="3126" ht="14.25" hidden="1"/>
    <row r="3127" ht="14.25" hidden="1"/>
    <row r="3128" ht="14.25" hidden="1"/>
    <row r="3129" ht="14.25" hidden="1"/>
    <row r="3130" ht="14.25" hidden="1"/>
    <row r="3131" ht="14.25" hidden="1"/>
    <row r="3132" ht="14.25" hidden="1"/>
    <row r="3133" ht="14.25" hidden="1"/>
    <row r="3134" ht="14.25" hidden="1"/>
    <row r="3135" ht="14.25" hidden="1"/>
    <row r="3136" ht="14.25" hidden="1"/>
    <row r="3137" ht="14.25" hidden="1"/>
    <row r="3138" ht="14.25" hidden="1"/>
    <row r="3139" ht="14.25" hidden="1"/>
    <row r="3140" ht="14.25" hidden="1"/>
    <row r="3141" ht="14.25" hidden="1"/>
    <row r="3142" ht="14.25" hidden="1"/>
    <row r="3143" ht="14.25" hidden="1"/>
    <row r="3144" ht="14.25" hidden="1"/>
    <row r="3145" ht="14.25" hidden="1"/>
    <row r="3146" ht="14.25" hidden="1"/>
    <row r="3147" ht="14.25" hidden="1"/>
    <row r="3148" ht="14.25" hidden="1"/>
    <row r="3149" ht="14.25" hidden="1"/>
    <row r="3150" ht="14.25" hidden="1"/>
    <row r="3151" ht="14.25" hidden="1"/>
    <row r="3152" ht="14.25" hidden="1"/>
    <row r="3153" ht="14.25" hidden="1"/>
    <row r="3154" ht="14.25" hidden="1"/>
    <row r="3155" ht="14.25" hidden="1"/>
    <row r="3156" ht="14.25" hidden="1"/>
    <row r="3157" ht="14.25" hidden="1"/>
    <row r="3158" ht="14.25" hidden="1"/>
    <row r="3159" ht="14.25" hidden="1"/>
    <row r="3160" ht="14.25" hidden="1"/>
    <row r="3161" ht="14.25" hidden="1"/>
    <row r="3162" ht="14.25" hidden="1"/>
    <row r="3163" ht="14.25" hidden="1"/>
    <row r="3164" ht="14.25" hidden="1"/>
    <row r="3165" ht="14.25" hidden="1"/>
    <row r="3166" ht="14.25" hidden="1"/>
    <row r="3167" ht="14.25" hidden="1"/>
    <row r="3168" ht="14.25" hidden="1"/>
    <row r="3169" ht="14.25" hidden="1"/>
    <row r="3170" ht="14.25" hidden="1"/>
    <row r="3171" ht="14.25" hidden="1"/>
    <row r="3172" ht="14.25" hidden="1"/>
    <row r="3173" ht="14.25" hidden="1"/>
    <row r="3174" ht="14.25" hidden="1"/>
    <row r="3175" ht="14.25" hidden="1"/>
    <row r="3176" ht="14.25" hidden="1"/>
    <row r="3177" ht="14.25" hidden="1"/>
    <row r="3178" ht="14.25" hidden="1"/>
    <row r="3179" ht="14.25" hidden="1"/>
    <row r="3180" ht="14.25" hidden="1"/>
    <row r="3181" ht="14.25" hidden="1"/>
    <row r="3182" ht="14.25" hidden="1"/>
    <row r="3183" ht="14.25" hidden="1"/>
    <row r="3184" ht="14.25" hidden="1"/>
    <row r="3185" ht="14.25" hidden="1"/>
    <row r="3186" ht="14.25" hidden="1"/>
    <row r="3187" ht="14.25" hidden="1"/>
    <row r="3188" ht="14.25" hidden="1"/>
    <row r="3189" ht="14.25" hidden="1"/>
    <row r="3190" ht="14.25" hidden="1"/>
    <row r="3191" ht="14.25" hidden="1"/>
    <row r="3192" ht="14.25" hidden="1"/>
    <row r="3193" ht="14.25" hidden="1"/>
    <row r="3194" ht="14.25" hidden="1"/>
    <row r="3195" ht="14.25" hidden="1"/>
    <row r="3196" ht="14.25" hidden="1"/>
    <row r="3197" ht="14.25" hidden="1"/>
    <row r="3198" ht="14.25" hidden="1"/>
    <row r="3199" ht="14.25" hidden="1"/>
    <row r="3200" ht="14.25" hidden="1"/>
    <row r="3201" ht="14.25" hidden="1"/>
    <row r="3202" ht="14.25" hidden="1"/>
    <row r="3203" ht="14.25" hidden="1"/>
    <row r="3204" ht="14.25" hidden="1"/>
    <row r="3205" ht="14.25" hidden="1"/>
    <row r="3206" ht="14.25" hidden="1"/>
    <row r="3207" ht="14.25" hidden="1"/>
    <row r="3208" ht="14.25" hidden="1"/>
    <row r="3209" ht="14.25" hidden="1"/>
    <row r="3210" ht="14.25" hidden="1"/>
    <row r="3211" ht="14.25" hidden="1"/>
    <row r="3212" ht="14.25" hidden="1"/>
    <row r="3213" ht="14.25" hidden="1"/>
    <row r="3214" ht="14.25" hidden="1"/>
    <row r="3215" ht="14.25" hidden="1"/>
    <row r="3216" ht="14.25" hidden="1"/>
    <row r="3217" ht="14.25" hidden="1"/>
    <row r="3218" ht="14.25" hidden="1"/>
    <row r="3219" ht="14.25" hidden="1"/>
    <row r="3220" ht="14.25" hidden="1"/>
    <row r="3221" ht="14.25" hidden="1"/>
    <row r="3222" ht="14.25" hidden="1"/>
    <row r="3223" ht="14.25" hidden="1"/>
    <row r="3224" ht="14.25" hidden="1"/>
    <row r="3225" ht="14.25" hidden="1"/>
    <row r="3226" ht="14.25" hidden="1"/>
    <row r="3227" ht="14.25" hidden="1"/>
    <row r="3228" ht="14.25" hidden="1"/>
    <row r="3229" ht="14.25" hidden="1"/>
    <row r="3230" ht="14.25" hidden="1"/>
    <row r="3231" ht="14.25" hidden="1"/>
    <row r="3232" ht="14.25" hidden="1"/>
    <row r="3233" ht="14.25" hidden="1"/>
    <row r="3234" ht="14.25" hidden="1"/>
    <row r="3235" ht="14.25" hidden="1"/>
    <row r="3236" ht="14.25" hidden="1"/>
    <row r="3237" ht="14.25" hidden="1"/>
    <row r="3238" ht="14.25" hidden="1"/>
    <row r="3239" ht="14.25" hidden="1"/>
    <row r="3240" ht="14.25" hidden="1"/>
    <row r="3241" ht="14.25" hidden="1"/>
    <row r="3242" ht="14.25" hidden="1"/>
    <row r="3243" ht="14.25" hidden="1"/>
    <row r="3244" ht="14.25" hidden="1"/>
    <row r="3245" ht="14.25" hidden="1"/>
    <row r="3246" ht="14.25" hidden="1"/>
    <row r="3247" ht="14.25" hidden="1"/>
    <row r="3248" ht="14.25" hidden="1"/>
    <row r="3249" ht="14.25" hidden="1"/>
    <row r="3250" ht="14.25" hidden="1"/>
    <row r="3251" ht="14.25" hidden="1"/>
    <row r="3252" ht="14.25" hidden="1"/>
    <row r="3253" ht="14.25" hidden="1"/>
    <row r="3254" ht="14.25" hidden="1"/>
    <row r="3255" ht="14.25" hidden="1"/>
    <row r="3256" ht="14.25" hidden="1"/>
    <row r="3257" ht="14.25" hidden="1"/>
    <row r="3258" ht="14.25" hidden="1"/>
    <row r="3259" ht="14.25" hidden="1"/>
    <row r="3260" ht="14.25" hidden="1"/>
    <row r="3261" ht="14.25" hidden="1"/>
    <row r="3262" ht="14.25" hidden="1"/>
    <row r="3263" ht="14.25" hidden="1"/>
    <row r="3264" ht="14.25" hidden="1"/>
    <row r="3265" ht="14.25" hidden="1"/>
    <row r="3266" ht="14.25" hidden="1"/>
    <row r="3267" ht="14.25" hidden="1"/>
    <row r="3268" ht="14.25" hidden="1"/>
    <row r="3269" ht="14.25" hidden="1"/>
    <row r="3270" ht="14.25" hidden="1"/>
    <row r="3271" ht="14.25" hidden="1"/>
    <row r="3272" ht="14.25" hidden="1"/>
    <row r="3273" ht="14.25" hidden="1"/>
    <row r="3274" ht="14.25" hidden="1"/>
    <row r="3275" ht="14.25" hidden="1"/>
    <row r="3276" ht="14.25" hidden="1"/>
    <row r="3277" ht="14.25" hidden="1"/>
    <row r="3278" ht="14.25" hidden="1"/>
    <row r="3279" ht="14.25" hidden="1"/>
    <row r="3280" ht="14.25" hidden="1"/>
    <row r="3281" ht="14.25" hidden="1"/>
    <row r="3282" ht="14.25" hidden="1"/>
    <row r="3283" ht="14.25" hidden="1"/>
    <row r="3284" ht="14.25" hidden="1"/>
    <row r="3285" ht="14.25" hidden="1"/>
    <row r="3286" ht="14.25" hidden="1"/>
    <row r="3287" ht="14.25" hidden="1"/>
    <row r="3288" ht="14.25" hidden="1"/>
    <row r="3289" ht="14.25" hidden="1"/>
    <row r="3290" ht="14.25" hidden="1"/>
    <row r="3291" ht="14.25" hidden="1"/>
    <row r="3292" ht="14.25" hidden="1"/>
    <row r="3293" ht="14.25" hidden="1"/>
    <row r="3294" ht="14.25" hidden="1"/>
    <row r="3295" ht="14.25" hidden="1"/>
    <row r="3296" ht="14.25" hidden="1"/>
    <row r="3297" ht="14.25" hidden="1"/>
    <row r="3298" ht="14.25" hidden="1"/>
    <row r="3299" ht="14.25" hidden="1"/>
    <row r="3300" ht="14.25" hidden="1"/>
    <row r="3301" ht="14.25" hidden="1"/>
    <row r="3302" ht="14.25" hidden="1"/>
    <row r="3303" ht="14.25" hidden="1"/>
    <row r="3304" ht="14.25" hidden="1"/>
    <row r="3305" ht="14.25" hidden="1"/>
    <row r="3306" ht="14.25" hidden="1"/>
    <row r="3307" ht="14.25" hidden="1"/>
    <row r="3308" ht="14.25" hidden="1"/>
    <row r="3309" ht="14.25" hidden="1"/>
    <row r="3310" ht="14.25" hidden="1"/>
    <row r="3311" ht="14.25" hidden="1"/>
    <row r="3312" ht="14.25" hidden="1"/>
    <row r="3313" ht="14.25" hidden="1"/>
    <row r="3314" ht="14.25" hidden="1"/>
    <row r="3315" ht="14.25" hidden="1"/>
    <row r="3316" ht="14.25" hidden="1"/>
    <row r="3317" ht="14.25" hidden="1"/>
    <row r="3318" ht="14.25" hidden="1"/>
    <row r="3319" ht="14.25" hidden="1"/>
    <row r="3320" ht="14.25" hidden="1"/>
    <row r="3321" ht="14.25" hidden="1"/>
    <row r="3322" ht="14.25" hidden="1"/>
    <row r="3323" ht="14.25" hidden="1"/>
    <row r="3324" ht="14.25" hidden="1"/>
    <row r="3325" ht="14.25" hidden="1"/>
    <row r="3326" ht="14.25" hidden="1"/>
    <row r="3327" ht="14.25" hidden="1"/>
    <row r="3328" ht="14.25" hidden="1"/>
    <row r="3329" ht="14.25" hidden="1"/>
    <row r="3330" ht="14.25" hidden="1"/>
    <row r="3331" ht="14.25" hidden="1"/>
    <row r="3332" ht="14.25" hidden="1"/>
    <row r="3333" ht="14.25" hidden="1"/>
    <row r="3334" ht="14.25" hidden="1"/>
    <row r="3335" ht="14.25" hidden="1"/>
    <row r="3336" ht="14.25" hidden="1"/>
    <row r="3337" ht="14.25" hidden="1"/>
    <row r="3338" ht="14.25" hidden="1"/>
    <row r="3339" ht="14.25" hidden="1"/>
    <row r="3340" ht="14.25" hidden="1"/>
    <row r="3341" ht="14.25" hidden="1"/>
    <row r="3342" ht="14.25" hidden="1"/>
    <row r="3343" ht="14.25" hidden="1"/>
    <row r="3344" ht="14.25" hidden="1"/>
    <row r="3345" ht="14.25" hidden="1"/>
    <row r="3346" ht="14.25" hidden="1"/>
    <row r="3347" ht="14.25" hidden="1"/>
    <row r="3348" ht="14.25" hidden="1"/>
    <row r="3349" ht="14.25" hidden="1"/>
    <row r="3350" ht="14.25" hidden="1"/>
    <row r="3351" ht="14.25" hidden="1"/>
    <row r="3352" ht="14.25" hidden="1"/>
    <row r="3353" ht="14.25" hidden="1"/>
    <row r="3354" ht="14.25" hidden="1"/>
    <row r="3355" ht="14.25" hidden="1"/>
    <row r="3356" ht="14.25" hidden="1"/>
    <row r="3357" ht="14.25" hidden="1"/>
    <row r="3358" ht="14.25" hidden="1"/>
    <row r="3359" ht="14.25" hidden="1"/>
    <row r="3360" ht="14.25" hidden="1"/>
    <row r="3361" ht="14.25" hidden="1"/>
    <row r="3362" ht="14.25" hidden="1"/>
    <row r="3363" ht="14.25" hidden="1"/>
    <row r="3364" ht="14.25" hidden="1"/>
    <row r="3365" ht="14.25" hidden="1"/>
    <row r="3366" ht="14.25" hidden="1"/>
    <row r="3367" ht="14.25" hidden="1"/>
    <row r="3368" ht="14.25" hidden="1"/>
    <row r="3369" ht="14.25" hidden="1"/>
    <row r="3370" ht="14.25" hidden="1"/>
    <row r="3371" ht="14.25" hidden="1"/>
    <row r="3372" ht="14.25" hidden="1"/>
    <row r="3373" ht="14.25" hidden="1"/>
    <row r="3374" ht="14.25" hidden="1"/>
    <row r="3375" ht="14.25" hidden="1"/>
    <row r="3376" ht="14.25" hidden="1"/>
    <row r="3377" ht="14.25" hidden="1"/>
    <row r="3378" ht="14.25" hidden="1"/>
    <row r="3379" ht="14.25" hidden="1"/>
    <row r="3380" ht="14.25" hidden="1"/>
    <row r="3381" ht="14.25" hidden="1"/>
    <row r="3382" ht="14.25" hidden="1"/>
    <row r="3383" ht="14.25" hidden="1"/>
    <row r="3384" ht="14.25" hidden="1"/>
    <row r="3385" ht="14.25" hidden="1"/>
    <row r="3386" ht="14.25" hidden="1"/>
    <row r="3387" ht="14.25" hidden="1"/>
    <row r="3388" ht="14.25" hidden="1"/>
    <row r="3389" ht="14.25" hidden="1"/>
    <row r="3390" ht="14.25" hidden="1"/>
    <row r="3391" ht="14.25" hidden="1"/>
    <row r="3392" ht="14.25" hidden="1"/>
    <row r="3393" ht="14.25" hidden="1"/>
    <row r="3394" ht="14.25" hidden="1"/>
    <row r="3395" ht="14.25" hidden="1"/>
    <row r="3396" ht="14.25" hidden="1"/>
    <row r="3397" ht="14.25" hidden="1"/>
    <row r="3398" ht="14.25" hidden="1"/>
    <row r="3399" ht="14.25" hidden="1"/>
    <row r="3400" ht="14.25" hidden="1"/>
    <row r="3401" ht="14.25" hidden="1"/>
    <row r="3402" ht="14.25" hidden="1"/>
    <row r="3403" ht="14.25" hidden="1"/>
    <row r="3404" ht="14.25" hidden="1"/>
    <row r="3405" ht="14.25" hidden="1"/>
    <row r="3406" ht="14.25" hidden="1"/>
    <row r="3407" ht="14.25" hidden="1"/>
    <row r="3408" ht="14.25" hidden="1"/>
    <row r="3409" ht="14.25" hidden="1"/>
    <row r="3410" ht="14.25" hidden="1"/>
    <row r="3411" ht="14.25" hidden="1"/>
    <row r="3412" ht="14.25" hidden="1"/>
    <row r="3413" ht="14.25" hidden="1"/>
    <row r="3414" ht="14.25" hidden="1"/>
    <row r="3415" ht="14.25" hidden="1"/>
    <row r="3416" ht="14.25" hidden="1"/>
    <row r="3417" ht="14.25" hidden="1"/>
    <row r="3418" ht="14.25" hidden="1"/>
    <row r="3419" ht="14.25" hidden="1"/>
    <row r="3420" ht="14.25" hidden="1"/>
    <row r="3421" ht="14.25" hidden="1"/>
    <row r="3422" ht="14.25" hidden="1"/>
    <row r="3423" ht="14.25" hidden="1"/>
    <row r="3424" ht="14.25" hidden="1"/>
    <row r="3425" ht="14.25" hidden="1"/>
    <row r="3426" ht="14.25" hidden="1"/>
    <row r="3427" ht="14.25" hidden="1"/>
    <row r="3428" ht="14.25" hidden="1"/>
    <row r="3429" ht="14.25" hidden="1"/>
    <row r="3430" ht="14.25" hidden="1"/>
    <row r="3431" ht="14.25" hidden="1"/>
    <row r="3432" ht="14.25" hidden="1"/>
    <row r="3433" ht="14.25" hidden="1"/>
    <row r="3434" ht="14.25" hidden="1"/>
    <row r="3435" ht="14.25" hidden="1"/>
    <row r="3436" ht="14.25" hidden="1"/>
    <row r="3437" ht="14.25" hidden="1"/>
    <row r="3438" ht="14.25" hidden="1"/>
    <row r="3439" ht="14.25" hidden="1"/>
    <row r="3440" ht="14.25" hidden="1"/>
    <row r="3441" ht="14.25" hidden="1"/>
    <row r="3442" ht="14.25" hidden="1"/>
    <row r="3443" ht="14.25" hidden="1"/>
    <row r="3444" ht="14.25" hidden="1"/>
    <row r="3445" ht="14.25" hidden="1"/>
    <row r="3446" ht="14.25" hidden="1"/>
    <row r="3447" ht="14.25" hidden="1"/>
    <row r="3448" ht="14.25" hidden="1"/>
    <row r="3449" ht="14.25" hidden="1"/>
    <row r="3450" ht="14.25" hidden="1"/>
    <row r="3451" ht="14.25" hidden="1"/>
    <row r="3452" ht="14.25" hidden="1"/>
    <row r="3453" ht="14.25" hidden="1"/>
    <row r="3454" ht="14.25" hidden="1"/>
    <row r="3455" ht="14.25" hidden="1"/>
    <row r="3456" ht="14.25" hidden="1"/>
    <row r="3457" ht="14.25" hidden="1"/>
    <row r="3458" ht="14.25" hidden="1"/>
    <row r="3459" ht="14.25" hidden="1"/>
    <row r="3460" ht="14.25" hidden="1"/>
    <row r="3461" ht="14.25" hidden="1"/>
    <row r="3462" ht="14.25" hidden="1"/>
    <row r="3463" ht="14.25" hidden="1"/>
    <row r="3464" ht="14.25" hidden="1"/>
    <row r="3465" ht="14.25" hidden="1"/>
    <row r="3466" ht="14.25" hidden="1"/>
    <row r="3467" ht="14.25" hidden="1"/>
    <row r="3468" ht="14.25" hidden="1"/>
    <row r="3469" ht="14.25" hidden="1"/>
    <row r="3470" ht="14.25" hidden="1"/>
    <row r="3471" ht="14.25" hidden="1"/>
    <row r="3472" ht="14.25" hidden="1"/>
    <row r="3473" ht="14.25" hidden="1"/>
    <row r="3474" ht="14.25" hidden="1"/>
    <row r="3475" ht="14.25" hidden="1"/>
    <row r="3476" ht="14.25" hidden="1"/>
    <row r="3477" ht="14.25" hidden="1"/>
    <row r="3478" ht="14.25" hidden="1"/>
    <row r="3479" ht="14.25" hidden="1"/>
    <row r="3480" ht="14.25" hidden="1"/>
    <row r="3481" ht="14.25" hidden="1"/>
    <row r="3482" ht="14.25" hidden="1"/>
    <row r="3483" ht="14.25" hidden="1"/>
    <row r="3484" ht="14.25" hidden="1"/>
    <row r="3485" ht="14.25" hidden="1"/>
    <row r="3486" ht="14.25" hidden="1"/>
    <row r="3487" ht="14.25" hidden="1"/>
    <row r="3488" ht="14.25" hidden="1"/>
    <row r="3489" ht="14.25" hidden="1"/>
    <row r="3490" ht="14.25" hidden="1"/>
    <row r="3491" ht="14.25" hidden="1"/>
    <row r="3492" ht="14.25" hidden="1"/>
    <row r="3493" ht="14.25" hidden="1"/>
    <row r="3494" ht="14.25" hidden="1"/>
    <row r="3495" ht="14.25" hidden="1"/>
    <row r="3496" ht="14.25" hidden="1"/>
    <row r="3497" ht="14.25" hidden="1"/>
    <row r="3498" ht="14.25" hidden="1"/>
    <row r="3499" ht="14.25" hidden="1"/>
    <row r="3500" ht="14.25" hidden="1"/>
    <row r="3501" ht="14.25" hidden="1"/>
    <row r="3502" ht="14.25" hidden="1"/>
    <row r="3503" ht="14.25" hidden="1"/>
    <row r="3504" ht="14.25" hidden="1"/>
    <row r="3505" ht="14.25" hidden="1"/>
    <row r="3506" ht="14.25" hidden="1"/>
    <row r="3507" ht="14.25" hidden="1"/>
    <row r="3508" ht="14.25" hidden="1"/>
    <row r="3509" ht="14.25" hidden="1"/>
    <row r="3510" ht="14.25" hidden="1"/>
    <row r="3511" ht="14.25" hidden="1"/>
    <row r="3512" ht="14.25" hidden="1"/>
    <row r="3513" ht="14.25" hidden="1"/>
    <row r="3514" ht="14.25" hidden="1"/>
    <row r="3515" ht="14.25" hidden="1"/>
    <row r="3516" ht="14.25" hidden="1"/>
    <row r="3517" ht="14.25" hidden="1"/>
    <row r="3518" ht="14.25" hidden="1"/>
    <row r="3519" ht="14.25" hidden="1"/>
    <row r="3520" ht="14.25" hidden="1"/>
    <row r="3521" ht="14.25" hidden="1"/>
    <row r="3522" ht="14.25" hidden="1"/>
    <row r="3523" ht="14.25" hidden="1"/>
    <row r="3524" ht="14.25" hidden="1"/>
    <row r="3525" ht="14.25" hidden="1"/>
    <row r="3526" ht="14.25" hidden="1"/>
    <row r="3527" ht="14.25" hidden="1"/>
    <row r="3528" ht="14.25" hidden="1"/>
    <row r="3529" ht="14.25" hidden="1"/>
    <row r="3530" ht="14.25" hidden="1"/>
    <row r="3531" ht="14.25" hidden="1"/>
    <row r="3532" ht="14.25" hidden="1"/>
    <row r="3533" ht="14.25" hidden="1"/>
    <row r="3534" ht="14.25" hidden="1"/>
    <row r="3535" ht="14.25" hidden="1"/>
    <row r="3536" ht="14.25" hidden="1"/>
    <row r="3537" ht="14.25" hidden="1"/>
    <row r="3538" ht="14.25" hidden="1"/>
    <row r="3539" ht="14.25" hidden="1"/>
    <row r="3540" ht="14.25" hidden="1"/>
    <row r="3541" ht="14.25" hidden="1"/>
    <row r="3542" ht="14.25" hidden="1"/>
    <row r="3543" ht="14.25" hidden="1"/>
    <row r="3544" ht="14.25" hidden="1"/>
    <row r="3545" ht="14.25" hidden="1"/>
    <row r="3546" ht="14.25" hidden="1"/>
    <row r="3547" ht="14.25" hidden="1"/>
    <row r="3548" ht="14.25" hidden="1"/>
    <row r="3549" ht="14.25" hidden="1"/>
    <row r="3550" ht="14.25" hidden="1"/>
    <row r="3551" ht="14.25" hidden="1"/>
    <row r="3552" ht="14.25" hidden="1"/>
    <row r="3553" ht="14.25" hidden="1"/>
    <row r="3554" ht="14.25" hidden="1"/>
    <row r="3555" ht="14.25" hidden="1"/>
    <row r="3556" ht="14.25" hidden="1"/>
    <row r="3557" ht="14.25" hidden="1"/>
    <row r="3558" ht="14.25" hidden="1"/>
    <row r="3559" ht="14.25" hidden="1"/>
    <row r="3560" ht="14.25" hidden="1"/>
    <row r="3561" ht="14.25" hidden="1"/>
    <row r="3562" ht="14.25" hidden="1"/>
    <row r="3563" ht="14.25" hidden="1"/>
    <row r="3564" ht="14.25" hidden="1"/>
    <row r="3565" ht="14.25" hidden="1"/>
    <row r="3566" ht="14.25" hidden="1"/>
    <row r="3567" ht="14.25" hidden="1"/>
    <row r="3568" ht="14.25" hidden="1"/>
    <row r="3569" ht="14.25" hidden="1"/>
    <row r="3570" ht="14.25" hidden="1"/>
    <row r="3571" ht="14.25" hidden="1"/>
    <row r="3572" ht="14.25" hidden="1"/>
    <row r="3573" ht="14.25" hidden="1"/>
    <row r="3574" ht="14.25" hidden="1"/>
    <row r="3575" ht="14.25" hidden="1"/>
    <row r="3576" ht="14.25" hidden="1"/>
    <row r="3577" ht="14.25" hidden="1"/>
    <row r="3578" ht="14.25" hidden="1"/>
    <row r="3579" ht="14.25" hidden="1"/>
    <row r="3580" ht="14.25" hidden="1"/>
    <row r="3581" ht="14.25" hidden="1"/>
    <row r="3582" ht="14.25" hidden="1"/>
    <row r="3583" ht="14.25" hidden="1"/>
    <row r="3584" ht="14.25" hidden="1"/>
    <row r="3585" ht="14.25" hidden="1"/>
    <row r="3586" ht="14.25" hidden="1"/>
    <row r="3587" ht="14.25" hidden="1"/>
    <row r="3588" ht="14.25" hidden="1"/>
    <row r="3589" ht="14.25" hidden="1"/>
    <row r="3590" ht="14.25" hidden="1"/>
    <row r="3591" ht="14.25" hidden="1"/>
    <row r="3592" ht="14.25" hidden="1"/>
    <row r="3593" ht="14.25" hidden="1"/>
    <row r="3594" ht="14.25" hidden="1"/>
    <row r="3595" ht="14.25" hidden="1"/>
    <row r="3596" ht="14.25" hidden="1"/>
    <row r="3597" ht="14.25" hidden="1"/>
    <row r="3598" ht="14.25" hidden="1"/>
    <row r="3599" ht="14.25" hidden="1"/>
    <row r="3600" ht="14.25" hidden="1"/>
    <row r="3601" ht="14.25" hidden="1"/>
    <row r="3602" ht="14.25" hidden="1"/>
    <row r="3603" ht="14.25" hidden="1"/>
    <row r="3604" ht="14.25" hidden="1"/>
    <row r="3605" ht="14.25" hidden="1"/>
    <row r="3606" ht="14.25" hidden="1"/>
    <row r="3607" ht="14.25" hidden="1"/>
    <row r="3608" ht="14.25" hidden="1"/>
    <row r="3609" ht="14.25" hidden="1"/>
    <row r="3610" ht="14.25" hidden="1"/>
    <row r="3611" ht="14.25" hidden="1"/>
    <row r="3612" ht="14.25" hidden="1"/>
    <row r="3613" ht="14.25" hidden="1"/>
    <row r="3614" ht="14.25" hidden="1"/>
    <row r="3615" ht="14.25" hidden="1"/>
    <row r="3616" ht="14.25" hidden="1"/>
    <row r="3617" ht="14.25" hidden="1"/>
    <row r="3618" ht="14.25" hidden="1"/>
    <row r="3619" ht="14.25" hidden="1"/>
    <row r="3620" ht="14.25" hidden="1"/>
    <row r="3621" ht="14.25" hidden="1"/>
    <row r="3622" ht="14.25" hidden="1"/>
    <row r="3623" ht="14.25" hidden="1"/>
    <row r="3624" ht="14.25" hidden="1"/>
    <row r="3625" ht="14.25" hidden="1"/>
    <row r="3626" ht="14.25" hidden="1"/>
    <row r="3627" ht="14.25" hidden="1"/>
    <row r="3628" ht="14.25" hidden="1"/>
    <row r="3629" ht="14.25" hidden="1"/>
    <row r="3630" ht="14.25" hidden="1"/>
    <row r="3631" ht="14.25" hidden="1"/>
    <row r="3632" ht="14.25" hidden="1"/>
    <row r="3633" ht="14.25" hidden="1"/>
    <row r="3634" ht="14.25" hidden="1"/>
    <row r="3635" ht="14.25" hidden="1"/>
    <row r="3636" ht="14.25" hidden="1"/>
    <row r="3637" ht="14.25" hidden="1"/>
    <row r="3638" ht="14.25" hidden="1"/>
    <row r="3639" ht="14.25" hidden="1"/>
    <row r="3640" ht="14.25" hidden="1"/>
    <row r="3641" ht="14.25" hidden="1"/>
    <row r="3642" ht="14.25" hidden="1"/>
    <row r="3643" ht="14.25" hidden="1"/>
    <row r="3644" ht="14.25" hidden="1"/>
    <row r="3645" ht="14.25" hidden="1"/>
    <row r="3646" ht="14.25" hidden="1"/>
    <row r="3647" ht="14.25" hidden="1"/>
    <row r="3648" ht="14.25" hidden="1"/>
    <row r="3649" ht="14.25" hidden="1"/>
    <row r="3650" ht="14.25" hidden="1"/>
    <row r="3651" ht="14.25" hidden="1"/>
    <row r="3652" ht="14.25" hidden="1"/>
    <row r="3653" ht="14.25" hidden="1"/>
    <row r="3654" ht="14.25" hidden="1"/>
    <row r="3655" ht="14.25" hidden="1"/>
    <row r="3656" ht="14.25" hidden="1"/>
    <row r="3657" ht="14.25" hidden="1"/>
    <row r="3658" ht="14.25" hidden="1"/>
    <row r="3659" ht="14.25" hidden="1"/>
    <row r="3660" ht="14.25" hidden="1"/>
    <row r="3661" ht="14.25" hidden="1"/>
    <row r="3662" ht="14.25" hidden="1"/>
    <row r="3663" ht="14.25" hidden="1"/>
    <row r="3664" ht="14.25" hidden="1"/>
    <row r="3665" ht="14.25" hidden="1"/>
    <row r="3666" ht="14.25" hidden="1"/>
    <row r="3667" ht="14.25" hidden="1"/>
    <row r="3668" ht="14.25" hidden="1"/>
    <row r="3669" ht="14.25" hidden="1"/>
    <row r="3670" ht="14.25" hidden="1"/>
    <row r="3671" ht="14.25" hidden="1"/>
    <row r="3672" ht="14.25" hidden="1"/>
    <row r="3673" ht="14.25" hidden="1"/>
    <row r="3674" ht="14.25" hidden="1"/>
    <row r="3675" ht="14.25" hidden="1"/>
    <row r="3676" ht="14.25" hidden="1"/>
    <row r="3677" ht="14.25" hidden="1"/>
    <row r="3678" ht="14.25" hidden="1"/>
    <row r="3679" ht="14.25" hidden="1"/>
    <row r="3680" ht="14.25" hidden="1"/>
    <row r="3681" ht="14.25" hidden="1"/>
    <row r="3682" ht="14.25" hidden="1"/>
    <row r="3683" ht="14.25" hidden="1"/>
    <row r="3684" ht="14.25" hidden="1"/>
    <row r="3685" ht="14.25" hidden="1"/>
    <row r="3686" ht="14.25" hidden="1"/>
    <row r="3687" ht="14.25" hidden="1"/>
    <row r="3688" ht="14.25" hidden="1"/>
    <row r="3689" ht="14.25" hidden="1"/>
    <row r="3690" ht="14.25" hidden="1"/>
    <row r="3691" ht="14.25" hidden="1"/>
    <row r="3692" ht="14.25" hidden="1"/>
    <row r="3693" ht="14.25" hidden="1"/>
    <row r="3694" ht="14.25" hidden="1"/>
    <row r="3695" ht="14.25" hidden="1"/>
    <row r="3696" ht="14.25" hidden="1"/>
    <row r="3697" ht="14.25" hidden="1"/>
    <row r="3698" ht="14.25" hidden="1"/>
    <row r="3699" ht="14.25" hidden="1"/>
    <row r="3700" ht="14.25" hidden="1"/>
    <row r="3701" ht="14.25" hidden="1"/>
    <row r="3702" ht="14.25" hidden="1"/>
    <row r="3703" ht="14.25" hidden="1"/>
    <row r="3704" ht="14.25" hidden="1"/>
    <row r="3705" ht="14.25" hidden="1"/>
    <row r="3706" ht="14.25" hidden="1"/>
    <row r="3707" ht="14.25" hidden="1"/>
    <row r="3708" ht="14.25" hidden="1"/>
    <row r="3709" ht="14.25" hidden="1"/>
    <row r="3710" ht="14.25" hidden="1"/>
    <row r="3711" ht="14.25" hidden="1"/>
    <row r="3712" ht="14.25" hidden="1"/>
    <row r="3713" ht="14.25" hidden="1"/>
    <row r="3714" ht="14.25" hidden="1"/>
    <row r="3715" ht="14.25" hidden="1"/>
    <row r="3716" ht="14.25" hidden="1"/>
    <row r="3717" ht="14.25" hidden="1"/>
    <row r="3718" ht="14.25" hidden="1"/>
    <row r="3719" ht="14.25" hidden="1"/>
    <row r="3720" ht="14.25" hidden="1"/>
    <row r="3721" ht="14.25" hidden="1"/>
    <row r="3722" ht="14.25" hidden="1"/>
    <row r="3723" ht="14.25" hidden="1"/>
    <row r="3724" ht="14.25" hidden="1"/>
    <row r="3725" ht="14.25" hidden="1"/>
    <row r="3726" ht="14.25" hidden="1"/>
    <row r="3727" ht="14.25" hidden="1"/>
    <row r="3728" ht="14.25" hidden="1"/>
    <row r="3729" ht="14.25" hidden="1"/>
    <row r="3730" ht="14.25" hidden="1"/>
    <row r="3731" ht="14.25" hidden="1"/>
    <row r="3732" ht="14.25" hidden="1"/>
    <row r="3733" ht="14.25" hidden="1"/>
    <row r="3734" ht="14.25" hidden="1"/>
    <row r="3735" ht="14.25" hidden="1"/>
    <row r="3736" ht="14.25" hidden="1"/>
    <row r="3737" ht="14.25" hidden="1"/>
    <row r="3738" ht="14.25" hidden="1"/>
    <row r="3739" ht="14.25" hidden="1"/>
    <row r="3740" ht="14.25" hidden="1"/>
    <row r="3741" ht="14.25" hidden="1"/>
    <row r="3742" ht="14.25" hidden="1"/>
    <row r="3743" ht="14.25" hidden="1"/>
    <row r="3744" ht="14.25" hidden="1"/>
    <row r="3745" ht="14.25" hidden="1"/>
    <row r="3746" ht="14.25" hidden="1"/>
    <row r="3747" ht="14.25" hidden="1"/>
    <row r="3748" ht="14.25" hidden="1"/>
    <row r="3749" ht="14.25" hidden="1"/>
    <row r="3750" ht="14.25" hidden="1"/>
    <row r="3751" ht="14.25" hidden="1"/>
    <row r="3752" ht="14.25" hidden="1"/>
    <row r="3753" ht="14.25" hidden="1"/>
    <row r="3754" ht="14.25" hidden="1"/>
    <row r="3755" ht="14.25" hidden="1"/>
    <row r="3756" ht="14.25" hidden="1"/>
    <row r="3757" ht="14.25" hidden="1"/>
    <row r="3758" ht="14.25" hidden="1"/>
    <row r="3759" ht="14.25" hidden="1"/>
    <row r="3760" ht="14.25" hidden="1"/>
    <row r="3761" ht="14.25" hidden="1"/>
    <row r="3762" ht="14.25" hidden="1"/>
    <row r="3763" ht="14.25" hidden="1"/>
    <row r="3764" ht="14.25" hidden="1"/>
    <row r="3765" ht="14.25" hidden="1"/>
    <row r="3766" ht="14.25" hidden="1"/>
    <row r="3767" ht="14.25" hidden="1"/>
    <row r="3768" ht="14.25" hidden="1"/>
    <row r="3769" ht="14.25" hidden="1"/>
    <row r="3770" ht="14.25" hidden="1"/>
    <row r="3771" ht="14.25" hidden="1"/>
    <row r="3772" ht="14.25" hidden="1"/>
    <row r="3773" ht="14.25" hidden="1"/>
    <row r="3774" ht="14.25" hidden="1"/>
    <row r="3775" ht="14.25" hidden="1"/>
    <row r="3776" ht="14.25" hidden="1"/>
    <row r="3777" ht="14.25" hidden="1"/>
    <row r="3778" ht="14.25" hidden="1"/>
    <row r="3779" ht="14.25" hidden="1"/>
    <row r="3780" ht="14.25" hidden="1"/>
    <row r="3781" ht="14.25" hidden="1"/>
    <row r="3782" ht="14.25" hidden="1"/>
    <row r="3783" ht="14.25" hidden="1"/>
    <row r="3784" ht="14.25" hidden="1"/>
    <row r="3785" ht="14.25" hidden="1"/>
    <row r="3786" ht="14.25" hidden="1"/>
    <row r="3787" ht="14.25" hidden="1"/>
    <row r="3788" ht="14.25" hidden="1"/>
    <row r="3789" ht="14.25" hidden="1"/>
    <row r="3790" ht="14.25" hidden="1"/>
    <row r="3791" ht="14.25" hidden="1"/>
    <row r="3792" ht="14.25" hidden="1"/>
    <row r="3793" ht="14.25" hidden="1"/>
    <row r="3794" ht="14.25" hidden="1"/>
    <row r="3795" ht="14.25" hidden="1"/>
    <row r="3796" ht="14.25" hidden="1"/>
    <row r="3797" ht="14.25" hidden="1"/>
    <row r="3798" ht="14.25" hidden="1"/>
    <row r="3799" ht="14.25" hidden="1"/>
    <row r="3800" ht="14.25" hidden="1"/>
    <row r="3801" ht="14.25" hidden="1"/>
    <row r="3802" ht="14.25" hidden="1"/>
    <row r="3803" ht="14.25" hidden="1"/>
    <row r="3804" ht="14.25" hidden="1"/>
    <row r="3805" ht="14.25" hidden="1"/>
    <row r="3806" ht="14.25" hidden="1"/>
    <row r="3807" ht="14.25" hidden="1"/>
    <row r="3808" ht="14.25" hidden="1"/>
    <row r="3809" ht="14.25" hidden="1"/>
    <row r="3810" ht="14.25" hidden="1"/>
    <row r="3811" ht="14.25" hidden="1"/>
    <row r="3812" ht="14.25" hidden="1"/>
    <row r="3813" ht="14.25" hidden="1"/>
    <row r="3814" ht="14.25" hidden="1"/>
    <row r="3815" ht="14.25" hidden="1"/>
    <row r="3816" ht="14.25" hidden="1"/>
    <row r="3817" ht="14.25" hidden="1"/>
    <row r="3818" ht="14.25" hidden="1"/>
    <row r="3819" ht="14.25" hidden="1"/>
    <row r="3820" ht="14.25" hidden="1"/>
    <row r="3821" ht="14.25" hidden="1"/>
    <row r="3822" ht="14.25" hidden="1"/>
    <row r="3823" ht="14.25" hidden="1"/>
    <row r="3824" ht="14.25" hidden="1"/>
    <row r="3825" ht="14.25" hidden="1"/>
    <row r="3826" ht="14.25" hidden="1"/>
    <row r="3827" ht="14.25" hidden="1"/>
    <row r="3828" ht="14.25" hidden="1"/>
    <row r="3829" ht="14.25" hidden="1"/>
    <row r="3830" ht="14.25" hidden="1"/>
    <row r="3831" ht="14.25" hidden="1"/>
    <row r="3832" ht="14.25" hidden="1"/>
    <row r="3833" ht="14.25" hidden="1"/>
    <row r="3834" ht="14.25" hidden="1"/>
    <row r="3835" ht="14.25" hidden="1"/>
    <row r="3836" ht="14.25" hidden="1"/>
    <row r="3837" ht="14.25" hidden="1"/>
    <row r="3838" ht="14.25" hidden="1"/>
    <row r="3839" ht="14.25" hidden="1"/>
    <row r="3840" ht="14.25" hidden="1"/>
    <row r="3841" ht="14.25" hidden="1"/>
    <row r="3842" ht="14.25" hidden="1"/>
    <row r="3843" ht="14.25" hidden="1"/>
    <row r="3844" ht="14.25" hidden="1"/>
    <row r="3845" ht="14.25" hidden="1"/>
    <row r="3846" ht="14.25" hidden="1"/>
    <row r="3847" ht="14.25" hidden="1"/>
    <row r="3848" ht="14.25" hidden="1"/>
    <row r="3849" ht="14.25" hidden="1"/>
    <row r="3850" ht="14.25" hidden="1"/>
    <row r="3851" ht="14.25" hidden="1"/>
    <row r="3852" ht="14.25" hidden="1"/>
    <row r="3853" ht="14.25" hidden="1"/>
    <row r="3854" ht="14.25" hidden="1"/>
    <row r="3855" ht="14.25" hidden="1"/>
    <row r="3856" ht="14.25" hidden="1"/>
    <row r="3857" ht="14.25" hidden="1"/>
    <row r="3858" ht="14.25" hidden="1"/>
    <row r="3859" ht="14.25" hidden="1"/>
    <row r="3860" ht="14.25" hidden="1"/>
    <row r="3861" ht="14.25" hidden="1"/>
    <row r="3862" ht="14.25" hidden="1"/>
    <row r="3863" ht="14.25" hidden="1"/>
    <row r="3864" ht="14.25" hidden="1"/>
    <row r="3865" ht="14.25" hidden="1"/>
    <row r="3866" ht="14.25" hidden="1"/>
    <row r="3867" ht="14.25" hidden="1"/>
    <row r="3868" ht="14.25" hidden="1"/>
    <row r="3869" ht="14.25" hidden="1"/>
    <row r="3870" ht="14.25" hidden="1"/>
    <row r="3871" ht="14.25" hidden="1"/>
    <row r="3872" ht="14.25" hidden="1"/>
    <row r="3873" ht="14.25" hidden="1"/>
    <row r="3874" ht="14.25" hidden="1"/>
    <row r="3875" ht="14.25" hidden="1"/>
    <row r="3876" ht="14.25" hidden="1"/>
    <row r="3877" ht="14.25" hidden="1"/>
    <row r="3878" ht="14.25" hidden="1"/>
    <row r="3879" ht="14.25" hidden="1"/>
    <row r="3880" ht="14.25" hidden="1"/>
    <row r="3881" ht="14.25" hidden="1"/>
    <row r="3882" ht="14.25" hidden="1"/>
    <row r="3883" ht="14.25" hidden="1"/>
    <row r="3884" ht="14.25" hidden="1"/>
    <row r="3885" ht="14.25" hidden="1"/>
    <row r="3886" ht="14.25" hidden="1"/>
    <row r="3887" ht="14.25" hidden="1"/>
    <row r="3888" ht="14.25" hidden="1"/>
    <row r="3889" ht="14.25" hidden="1"/>
    <row r="3890" ht="14.25" hidden="1"/>
    <row r="3891" ht="14.25" hidden="1"/>
    <row r="3892" ht="14.25" hidden="1"/>
    <row r="3893" ht="14.25" hidden="1"/>
    <row r="3894" ht="14.25" hidden="1"/>
    <row r="3895" ht="14.25" hidden="1"/>
    <row r="3896" ht="14.25" hidden="1"/>
    <row r="3897" ht="14.25" hidden="1"/>
    <row r="3898" ht="14.25" hidden="1"/>
    <row r="3899" ht="14.25" hidden="1"/>
    <row r="3900" ht="14.25" hidden="1"/>
    <row r="3901" ht="14.25" hidden="1"/>
    <row r="3902" ht="14.25" hidden="1"/>
    <row r="3903" ht="14.25" hidden="1"/>
    <row r="3904" ht="14.25" hidden="1"/>
    <row r="3905" ht="14.25" hidden="1"/>
    <row r="3906" ht="14.25" hidden="1"/>
    <row r="3907" ht="14.25" hidden="1"/>
    <row r="3908" ht="14.25" hidden="1"/>
    <row r="3909" ht="14.25" hidden="1"/>
    <row r="3910" ht="14.25" hidden="1"/>
    <row r="3911" ht="14.25" hidden="1"/>
    <row r="3912" ht="14.25" hidden="1"/>
    <row r="3913" ht="14.25" hidden="1"/>
    <row r="3914" ht="14.25" hidden="1"/>
    <row r="3915" ht="14.25" hidden="1"/>
    <row r="3916" ht="14.25" hidden="1"/>
    <row r="3917" ht="14.25" hidden="1"/>
    <row r="3918" ht="14.25" hidden="1"/>
    <row r="3919" ht="14.25" hidden="1"/>
    <row r="3920" ht="14.25" hidden="1"/>
    <row r="3921" ht="14.25" hidden="1"/>
    <row r="3922" ht="14.25" hidden="1"/>
    <row r="3923" ht="14.25" hidden="1"/>
    <row r="3924" ht="14.25" hidden="1"/>
    <row r="3925" ht="14.25" hidden="1"/>
    <row r="3926" ht="14.25" hidden="1"/>
    <row r="3927" ht="14.25" hidden="1"/>
    <row r="3928" ht="14.25" hidden="1"/>
    <row r="3929" ht="14.25" hidden="1"/>
    <row r="3930" ht="14.25" hidden="1"/>
    <row r="3931" ht="14.25" hidden="1"/>
    <row r="3932" ht="14.25" hidden="1"/>
    <row r="3933" ht="14.25" hidden="1"/>
    <row r="3934" ht="14.25" hidden="1"/>
    <row r="3935" ht="14.25" hidden="1"/>
    <row r="3936" ht="14.25" hidden="1"/>
    <row r="3937" ht="14.25" hidden="1"/>
    <row r="3938" ht="14.25" hidden="1"/>
    <row r="3939" ht="14.25" hidden="1"/>
    <row r="3940" ht="14.25" hidden="1"/>
    <row r="3941" ht="14.25" hidden="1"/>
    <row r="3942" ht="14.25" hidden="1"/>
    <row r="3943" ht="14.25" hidden="1"/>
    <row r="3944" ht="14.25" hidden="1"/>
    <row r="3945" ht="14.25" hidden="1"/>
    <row r="3946" ht="14.25" hidden="1"/>
    <row r="3947" ht="14.25" hidden="1"/>
    <row r="3948" ht="14.25" hidden="1"/>
    <row r="3949" ht="14.25" hidden="1"/>
    <row r="3950" ht="14.25" hidden="1"/>
    <row r="3951" ht="14.25" hidden="1"/>
    <row r="3952" ht="14.25" hidden="1"/>
    <row r="3953" ht="14.25" hidden="1"/>
    <row r="3954" ht="14.25" hidden="1"/>
    <row r="3955" ht="14.25" hidden="1"/>
    <row r="3956" ht="14.25" hidden="1"/>
    <row r="3957" ht="14.25" hidden="1"/>
    <row r="3958" ht="14.25" hidden="1"/>
    <row r="3959" ht="14.25" hidden="1"/>
    <row r="3960" ht="14.25" hidden="1"/>
    <row r="3961" ht="14.25" hidden="1"/>
    <row r="3962" ht="14.25" hidden="1"/>
    <row r="3963" ht="14.25" hidden="1"/>
    <row r="3964" ht="14.25" hidden="1"/>
    <row r="3965" ht="14.25" hidden="1"/>
    <row r="3966" ht="14.25" hidden="1"/>
    <row r="3967" ht="14.25" hidden="1"/>
    <row r="3968" ht="14.25" hidden="1"/>
    <row r="3969" ht="14.25" hidden="1"/>
    <row r="3970" ht="14.25" hidden="1"/>
    <row r="3971" ht="14.25" hidden="1"/>
    <row r="3972" ht="14.25" hidden="1"/>
    <row r="3973" ht="14.25" hidden="1"/>
    <row r="3974" ht="14.25" hidden="1"/>
    <row r="3975" ht="14.25" hidden="1"/>
    <row r="3976" ht="14.25" hidden="1"/>
    <row r="3977" ht="14.25" hidden="1"/>
    <row r="3978" ht="14.25" hidden="1"/>
    <row r="3979" ht="14.25" hidden="1"/>
    <row r="3980" ht="14.25" hidden="1"/>
    <row r="3981" ht="14.25" hidden="1"/>
    <row r="3982" ht="14.25" hidden="1"/>
    <row r="3983" ht="14.25" hidden="1"/>
    <row r="3984" ht="14.25" hidden="1"/>
    <row r="3985" ht="14.25" hidden="1"/>
    <row r="3986" ht="14.25" hidden="1"/>
    <row r="3987" ht="14.25" hidden="1"/>
    <row r="3988" ht="14.25" hidden="1"/>
    <row r="3989" ht="14.25" hidden="1"/>
    <row r="3990" ht="14.25" hidden="1"/>
    <row r="3991" ht="14.25" hidden="1"/>
    <row r="3992" ht="14.25" hidden="1"/>
    <row r="3993" ht="14.25" hidden="1"/>
    <row r="3994" ht="14.25" hidden="1"/>
    <row r="3995" ht="14.25" hidden="1"/>
    <row r="3996" ht="14.25" hidden="1"/>
    <row r="3997" ht="14.25" hidden="1"/>
    <row r="3998" ht="14.25" hidden="1"/>
    <row r="3999" ht="14.25" hidden="1"/>
    <row r="4000" ht="14.25" hidden="1"/>
    <row r="4001" ht="14.25" hidden="1"/>
    <row r="4002" ht="14.25" hidden="1"/>
    <row r="4003" ht="14.25" hidden="1"/>
    <row r="4004" ht="14.25" hidden="1"/>
    <row r="4005" ht="14.25" hidden="1"/>
    <row r="4006" ht="14.25" hidden="1"/>
    <row r="4007" ht="14.25" hidden="1"/>
    <row r="4008" ht="14.25" hidden="1"/>
    <row r="4009" ht="14.25" hidden="1"/>
    <row r="4010" ht="14.25" hidden="1"/>
    <row r="4011" ht="14.25" hidden="1"/>
    <row r="4012" ht="14.25" hidden="1"/>
    <row r="4013" ht="14.25" hidden="1"/>
    <row r="4014" ht="14.25" hidden="1"/>
    <row r="4015" ht="14.25" hidden="1"/>
    <row r="4016" ht="14.25" hidden="1"/>
    <row r="4017" ht="14.25" hidden="1"/>
    <row r="4018" ht="14.25" hidden="1"/>
    <row r="4019" ht="14.25" hidden="1"/>
    <row r="4020" ht="14.25" hidden="1"/>
    <row r="4021" ht="14.25" hidden="1"/>
    <row r="4022" ht="14.25" hidden="1"/>
    <row r="4023" ht="14.25" hidden="1"/>
    <row r="4024" ht="14.25" hidden="1"/>
    <row r="4025" ht="14.25" hidden="1"/>
    <row r="4026" ht="14.25" hidden="1"/>
    <row r="4027" ht="14.25" hidden="1"/>
    <row r="4028" ht="14.25" hidden="1"/>
    <row r="4029" ht="14.25" hidden="1"/>
    <row r="4030" ht="14.25" hidden="1"/>
    <row r="4031" ht="14.25" hidden="1"/>
    <row r="4032" ht="14.25" hidden="1"/>
    <row r="4033" ht="14.25" hidden="1"/>
    <row r="4034" ht="14.25" hidden="1"/>
    <row r="4035" ht="14.25" hidden="1"/>
    <row r="4036" ht="14.25" hidden="1"/>
    <row r="4037" ht="14.25" hidden="1"/>
    <row r="4038" ht="14.25" hidden="1"/>
    <row r="4039" ht="14.25" hidden="1"/>
    <row r="4040" ht="14.25" hidden="1"/>
    <row r="4041" ht="14.25" hidden="1"/>
    <row r="4042" ht="14.25" hidden="1"/>
    <row r="4043" ht="14.25" hidden="1"/>
    <row r="4044" ht="14.25" hidden="1"/>
    <row r="4045" ht="14.25" hidden="1"/>
    <row r="4046" ht="14.25" hidden="1"/>
    <row r="4047" ht="14.25" hidden="1"/>
    <row r="4048" ht="14.25" hidden="1"/>
    <row r="4049" ht="14.25" hidden="1"/>
    <row r="4050" ht="14.25" hidden="1"/>
    <row r="4051" ht="14.25" hidden="1"/>
    <row r="4052" ht="14.25" hidden="1"/>
    <row r="4053" ht="14.25" hidden="1"/>
    <row r="4054" ht="14.25" hidden="1"/>
    <row r="4055" ht="14.25" hidden="1"/>
    <row r="4056" ht="14.25" hidden="1"/>
    <row r="4057" ht="14.25" hidden="1"/>
    <row r="4058" ht="14.25" hidden="1"/>
    <row r="4059" ht="14.25" hidden="1"/>
    <row r="4060" ht="14.25" hidden="1"/>
    <row r="4061" ht="14.25" hidden="1"/>
    <row r="4062" ht="14.25" hidden="1"/>
    <row r="4063" ht="14.25" hidden="1"/>
    <row r="4064" ht="14.25" hidden="1"/>
    <row r="4065" ht="14.25" hidden="1"/>
    <row r="4066" ht="14.25" hidden="1"/>
    <row r="4067" ht="14.25" hidden="1"/>
    <row r="4068" ht="14.25" hidden="1"/>
    <row r="4069" ht="14.25" hidden="1"/>
    <row r="4070" ht="14.25" hidden="1"/>
    <row r="4071" ht="14.25" hidden="1"/>
    <row r="4072" ht="14.25" hidden="1"/>
    <row r="4073" ht="14.25" hidden="1"/>
    <row r="4074" ht="14.25" hidden="1"/>
    <row r="4075" ht="14.25" hidden="1"/>
    <row r="4076" ht="14.25" hidden="1"/>
    <row r="4077" ht="14.25" hidden="1"/>
    <row r="4078" ht="14.25" hidden="1"/>
    <row r="4079" ht="14.25" hidden="1"/>
    <row r="4080" ht="14.25" hidden="1"/>
    <row r="4081" ht="14.25" hidden="1"/>
    <row r="4082" ht="14.25" hidden="1"/>
    <row r="4083" ht="14.25" hidden="1"/>
    <row r="4084" ht="14.25" hidden="1"/>
    <row r="4085" ht="14.25" hidden="1"/>
    <row r="4086" ht="14.25" hidden="1"/>
    <row r="4087" ht="14.25" hidden="1"/>
    <row r="4088" ht="14.25" hidden="1"/>
    <row r="4089" ht="14.25" hidden="1"/>
    <row r="4090" ht="14.25" hidden="1"/>
    <row r="4091" ht="14.25" hidden="1"/>
    <row r="4092" ht="14.25" hidden="1"/>
    <row r="4093" ht="14.25" hidden="1"/>
    <row r="4094" ht="14.25" hidden="1"/>
    <row r="4095" ht="14.25" hidden="1"/>
    <row r="4096" ht="14.25" hidden="1"/>
    <row r="4097" ht="14.25" hidden="1"/>
    <row r="4098" ht="14.25" hidden="1"/>
    <row r="4099" ht="14.25" hidden="1"/>
    <row r="4100" ht="14.25" hidden="1"/>
    <row r="4101" ht="14.25" hidden="1"/>
    <row r="4102" ht="14.25" hidden="1"/>
    <row r="4103" ht="14.25" hidden="1"/>
    <row r="4104" ht="14.25" hidden="1"/>
    <row r="4105" ht="14.25" hidden="1"/>
    <row r="4106" ht="14.25" hidden="1"/>
    <row r="4107" ht="14.25" hidden="1"/>
    <row r="4108" ht="14.25" hidden="1"/>
    <row r="4109" ht="14.25" hidden="1"/>
    <row r="4110" ht="14.25" hidden="1"/>
    <row r="4111" ht="14.25" hidden="1"/>
    <row r="4112" ht="14.25" hidden="1"/>
    <row r="4113" ht="14.25" hidden="1"/>
    <row r="4114" ht="14.25" hidden="1"/>
    <row r="4115" ht="14.25" hidden="1"/>
    <row r="4116" ht="14.25" hidden="1"/>
    <row r="4117" ht="14.25" hidden="1"/>
    <row r="4118" ht="14.25" hidden="1"/>
    <row r="4119" ht="14.25" hidden="1"/>
    <row r="4120" ht="14.25" hidden="1"/>
    <row r="4121" ht="14.25" hidden="1"/>
    <row r="4122" ht="14.25" hidden="1"/>
    <row r="4123" ht="14.25" hidden="1"/>
    <row r="4124" ht="14.25" hidden="1"/>
    <row r="4125" ht="14.25" hidden="1"/>
    <row r="4126" ht="14.25" hidden="1"/>
    <row r="4127" ht="14.25" hidden="1"/>
    <row r="4128" ht="14.25" hidden="1"/>
    <row r="4129" ht="14.25" hidden="1"/>
    <row r="4130" ht="14.25" hidden="1"/>
    <row r="4131" ht="14.25" hidden="1"/>
    <row r="4132" ht="14.25" hidden="1"/>
    <row r="4133" ht="14.25" hidden="1"/>
    <row r="4134" ht="14.25" hidden="1"/>
    <row r="4135" ht="14.25" hidden="1"/>
    <row r="4136" ht="14.25" hidden="1"/>
    <row r="4137" ht="14.25" hidden="1"/>
    <row r="4138" ht="14.25" hidden="1"/>
    <row r="4139" ht="14.25" hidden="1"/>
    <row r="4140" ht="14.25" hidden="1"/>
    <row r="4141" ht="14.25" hidden="1"/>
    <row r="4142" ht="14.25" hidden="1"/>
    <row r="4143" ht="14.25" hidden="1"/>
    <row r="4144" ht="14.25" hidden="1"/>
    <row r="4145" ht="14.25" hidden="1"/>
    <row r="4146" ht="14.25" hidden="1"/>
    <row r="4147" ht="14.25" hidden="1"/>
    <row r="4148" ht="14.25" hidden="1"/>
    <row r="4149" ht="14.25" hidden="1"/>
    <row r="4150" ht="14.25" hidden="1"/>
    <row r="4151" ht="14.25" hidden="1"/>
    <row r="4152" ht="14.25" hidden="1"/>
    <row r="4153" ht="14.25" hidden="1"/>
    <row r="4154" ht="14.25" hidden="1"/>
    <row r="4155" ht="14.25" hidden="1"/>
    <row r="4156" ht="14.25" hidden="1"/>
    <row r="4157" ht="14.25" hidden="1"/>
    <row r="4158" ht="14.25" hidden="1"/>
    <row r="4159" ht="14.25" hidden="1"/>
    <row r="4160" ht="14.25" hidden="1"/>
    <row r="4161" ht="14.25" hidden="1"/>
    <row r="4162" ht="14.25" hidden="1"/>
    <row r="4163" ht="14.25" hidden="1"/>
    <row r="4164" ht="14.25" hidden="1"/>
    <row r="4165" ht="14.25" hidden="1"/>
    <row r="4166" ht="14.25" hidden="1"/>
    <row r="4167" ht="14.25" hidden="1"/>
    <row r="4168" ht="14.25" hidden="1"/>
    <row r="4169" ht="14.25" hidden="1"/>
    <row r="4170" ht="14.25" hidden="1"/>
    <row r="4171" ht="14.25" hidden="1"/>
    <row r="4172" ht="14.25" hidden="1"/>
    <row r="4173" ht="14.25" hidden="1"/>
    <row r="4174" ht="14.25" hidden="1"/>
    <row r="4175" ht="14.25" hidden="1"/>
    <row r="4176" ht="14.25" hidden="1"/>
    <row r="4177" ht="14.25" hidden="1"/>
    <row r="4178" ht="14.25" hidden="1"/>
    <row r="4179" ht="14.25" hidden="1"/>
    <row r="4180" ht="14.25" hidden="1"/>
    <row r="4181" ht="14.25" hidden="1"/>
    <row r="4182" ht="14.25" hidden="1"/>
    <row r="4183" ht="14.25" hidden="1"/>
    <row r="4184" ht="14.25" hidden="1"/>
    <row r="4185" ht="14.25" hidden="1"/>
    <row r="4186" ht="14.25" hidden="1"/>
    <row r="4187" ht="14.25" hidden="1"/>
    <row r="4188" ht="14.25" hidden="1"/>
    <row r="4189" ht="14.25" hidden="1"/>
    <row r="4190" ht="14.25" hidden="1"/>
    <row r="4191" ht="14.25" hidden="1"/>
    <row r="4192" ht="14.25" hidden="1"/>
    <row r="4193" ht="14.25" hidden="1"/>
    <row r="4194" ht="14.25" hidden="1"/>
    <row r="4195" ht="14.25" hidden="1"/>
    <row r="4196" ht="14.25" hidden="1"/>
    <row r="4197" ht="14.25" hidden="1"/>
    <row r="4198" ht="14.25" hidden="1"/>
    <row r="4199" ht="14.25" hidden="1"/>
    <row r="4200" ht="14.25" hidden="1"/>
    <row r="4201" ht="14.25" hidden="1"/>
    <row r="4202" ht="14.25" hidden="1"/>
    <row r="4203" ht="14.25" hidden="1"/>
    <row r="4204" ht="14.25" hidden="1"/>
    <row r="4205" ht="14.25" hidden="1"/>
    <row r="4206" ht="14.25" hidden="1"/>
    <row r="4207" ht="14.25" hidden="1"/>
    <row r="4208" ht="14.25" hidden="1"/>
    <row r="4209" ht="14.25" hidden="1"/>
    <row r="4210" ht="14.25" hidden="1"/>
    <row r="4211" ht="14.25" hidden="1"/>
    <row r="4212" ht="14.25" hidden="1"/>
    <row r="4213" ht="14.25" hidden="1"/>
    <row r="4214" ht="14.25" hidden="1"/>
    <row r="4215" ht="14.25" hidden="1"/>
    <row r="4216" ht="14.25" hidden="1"/>
    <row r="4217" ht="14.25" hidden="1"/>
    <row r="4218" ht="14.25" hidden="1"/>
    <row r="4219" ht="14.25" hidden="1"/>
    <row r="4220" ht="14.25" hidden="1"/>
    <row r="4221" ht="14.25" hidden="1"/>
    <row r="4222" ht="14.25" hidden="1"/>
    <row r="4223" ht="14.25" hidden="1"/>
    <row r="4224" ht="14.25" hidden="1"/>
    <row r="4225" ht="14.25" hidden="1"/>
    <row r="4226" ht="14.25" hidden="1"/>
    <row r="4227" ht="14.25" hidden="1"/>
    <row r="4228" ht="14.25" hidden="1"/>
    <row r="4229" ht="14.25" hidden="1"/>
    <row r="4230" ht="14.25" hidden="1"/>
    <row r="4231" ht="14.25" hidden="1"/>
    <row r="4232" ht="14.25" hidden="1"/>
    <row r="4233" ht="14.25" hidden="1"/>
    <row r="4234" ht="14.25" hidden="1"/>
    <row r="4235" ht="14.25" hidden="1"/>
    <row r="4236" ht="14.25" hidden="1"/>
    <row r="4237" ht="14.25" hidden="1"/>
    <row r="4238" ht="14.25" hidden="1"/>
    <row r="4239" ht="14.25" hidden="1"/>
    <row r="4240" ht="14.25" hidden="1"/>
    <row r="4241" ht="14.25" hidden="1"/>
    <row r="4242" ht="14.25" hidden="1"/>
    <row r="4243" ht="14.25" hidden="1"/>
    <row r="4244" ht="14.25" hidden="1"/>
    <row r="4245" ht="14.25" hidden="1"/>
    <row r="4246" ht="14.25" hidden="1"/>
    <row r="4247" ht="14.25" hidden="1"/>
    <row r="4248" ht="14.25" hidden="1"/>
    <row r="4249" ht="14.25" hidden="1"/>
    <row r="4250" ht="14.25" hidden="1"/>
    <row r="4251" ht="14.25" hidden="1"/>
    <row r="4252" ht="14.25" hidden="1"/>
    <row r="4253" ht="14.25" hidden="1"/>
    <row r="4254" ht="14.25" hidden="1"/>
    <row r="4255" ht="14.25" hidden="1"/>
    <row r="4256" ht="14.25" hidden="1"/>
    <row r="4257" ht="14.25" hidden="1"/>
    <row r="4258" ht="14.25" hidden="1"/>
    <row r="4259" ht="14.25" hidden="1"/>
    <row r="4260" ht="14.25" hidden="1"/>
    <row r="4261" ht="14.25" hidden="1"/>
    <row r="4262" ht="14.25" hidden="1"/>
    <row r="4263" ht="14.25" hidden="1"/>
    <row r="4264" ht="14.25" hidden="1"/>
    <row r="4265" ht="14.25" hidden="1"/>
    <row r="4266" ht="14.25" hidden="1"/>
    <row r="4267" ht="14.25" hidden="1"/>
    <row r="4268" ht="14.25" hidden="1"/>
    <row r="4269" ht="14.25" hidden="1"/>
    <row r="4270" ht="14.25" hidden="1"/>
    <row r="4271" ht="14.25" hidden="1"/>
    <row r="4272" ht="14.25" hidden="1"/>
    <row r="4273" ht="14.25" hidden="1"/>
    <row r="4274" ht="14.25" hidden="1"/>
    <row r="4275" ht="14.25" hidden="1"/>
    <row r="4276" ht="14.25" hidden="1"/>
    <row r="4277" ht="14.25" hidden="1"/>
    <row r="4278" ht="14.25" hidden="1"/>
    <row r="4279" ht="14.25" hidden="1"/>
    <row r="4280" ht="14.25" hidden="1"/>
    <row r="4281" ht="14.25" hidden="1"/>
    <row r="4282" ht="14.25" hidden="1"/>
    <row r="4283" ht="14.25" hidden="1"/>
    <row r="4284" ht="14.25" hidden="1"/>
    <row r="4285" ht="14.25" hidden="1"/>
    <row r="4286" ht="14.25" hidden="1"/>
    <row r="4287" ht="14.25" hidden="1"/>
    <row r="4288" ht="14.25" hidden="1"/>
    <row r="4289" ht="14.25" hidden="1"/>
    <row r="4290" ht="14.25" hidden="1"/>
    <row r="4291" ht="14.25" hidden="1"/>
    <row r="4292" ht="14.25" hidden="1"/>
    <row r="4293" ht="14.25" hidden="1"/>
    <row r="4294" ht="14.25" hidden="1"/>
    <row r="4295" ht="14.25" hidden="1"/>
    <row r="4296" ht="14.25" hidden="1"/>
    <row r="4297" ht="14.25" hidden="1"/>
    <row r="4298" ht="14.25" hidden="1"/>
    <row r="4299" ht="14.25" hidden="1"/>
    <row r="4300" ht="14.25" hidden="1"/>
    <row r="4301" ht="14.25" hidden="1"/>
    <row r="4302" ht="14.25" hidden="1"/>
    <row r="4303" ht="14.25" hidden="1"/>
    <row r="4304" ht="14.25" hidden="1"/>
    <row r="4305" ht="14.25" hidden="1"/>
    <row r="4306" ht="14.25" hidden="1"/>
    <row r="4307" ht="14.25" hidden="1"/>
    <row r="4308" ht="14.25" hidden="1"/>
    <row r="4309" ht="14.25" hidden="1"/>
    <row r="4310" ht="14.25" hidden="1"/>
    <row r="4311" ht="14.25" hidden="1"/>
    <row r="4312" ht="14.25" hidden="1"/>
    <row r="4313" ht="14.25" hidden="1"/>
    <row r="4314" ht="14.25" hidden="1"/>
    <row r="4315" ht="14.25" hidden="1"/>
    <row r="4316" ht="14.25" hidden="1"/>
    <row r="4317" ht="14.25" hidden="1"/>
    <row r="4318" ht="14.25" hidden="1"/>
    <row r="4319" ht="14.25" hidden="1"/>
    <row r="4320" ht="14.25" hidden="1"/>
    <row r="4321" ht="14.25" hidden="1"/>
    <row r="4322" ht="14.25" hidden="1"/>
    <row r="4323" ht="14.25" hidden="1"/>
    <row r="4324" ht="14.25" hidden="1"/>
    <row r="4325" ht="14.25" hidden="1"/>
    <row r="4326" ht="14.25" hidden="1"/>
    <row r="4327" ht="14.25" hidden="1"/>
    <row r="4328" ht="14.25" hidden="1"/>
    <row r="4329" ht="14.25" hidden="1"/>
    <row r="4330" ht="14.25" hidden="1"/>
    <row r="4331" ht="14.25" hidden="1"/>
    <row r="4332" ht="14.25" hidden="1"/>
    <row r="4333" ht="14.25" hidden="1"/>
    <row r="4334" ht="14.25" hidden="1"/>
    <row r="4335" ht="14.25" hidden="1"/>
    <row r="4336" ht="14.25" hidden="1"/>
    <row r="4337" ht="14.25" hidden="1"/>
    <row r="4338" ht="14.25" hidden="1"/>
    <row r="4339" ht="14.25" hidden="1"/>
    <row r="4340" ht="14.25" hidden="1"/>
    <row r="4341" ht="14.25" hidden="1"/>
    <row r="4342" ht="14.25" hidden="1"/>
    <row r="4343" ht="14.25" hidden="1"/>
    <row r="4344" ht="14.25" hidden="1"/>
    <row r="4345" ht="14.25" hidden="1"/>
    <row r="4346" ht="14.25" hidden="1"/>
    <row r="4347" ht="14.25" hidden="1"/>
    <row r="4348" ht="14.25" hidden="1"/>
    <row r="4349" ht="14.25" hidden="1"/>
    <row r="4350" ht="14.25" hidden="1"/>
    <row r="4351" ht="14.25" hidden="1"/>
    <row r="4352" ht="14.25" hidden="1"/>
    <row r="4353" ht="14.25" hidden="1"/>
    <row r="4354" ht="14.25" hidden="1"/>
    <row r="4355" ht="14.25" hidden="1"/>
    <row r="4356" ht="14.25" hidden="1"/>
    <row r="4357" ht="14.25" hidden="1"/>
    <row r="4358" ht="14.25" hidden="1"/>
    <row r="4359" ht="14.25" hidden="1"/>
    <row r="4360" ht="14.25" hidden="1"/>
    <row r="4361" ht="14.25" hidden="1"/>
    <row r="4362" ht="14.25" hidden="1"/>
    <row r="4363" ht="14.25" hidden="1"/>
    <row r="4364" ht="14.25" hidden="1"/>
    <row r="4365" ht="14.25" hidden="1"/>
    <row r="4366" ht="14.25" hidden="1"/>
    <row r="4367" ht="14.25" hidden="1"/>
    <row r="4368" ht="14.25" hidden="1"/>
    <row r="4369" ht="14.25" hidden="1"/>
    <row r="4370" ht="14.25" hidden="1"/>
    <row r="4371" ht="14.25" hidden="1"/>
    <row r="4372" ht="14.25" hidden="1"/>
    <row r="4373" ht="14.25" hidden="1"/>
    <row r="4374" ht="14.25" hidden="1"/>
    <row r="4375" ht="14.25" hidden="1"/>
    <row r="4376" ht="14.25" hidden="1"/>
    <row r="4377" ht="14.25" hidden="1"/>
    <row r="4378" ht="14.25" hidden="1"/>
    <row r="4379" ht="14.25" hidden="1"/>
    <row r="4380" ht="14.25" hidden="1"/>
    <row r="4381" ht="14.25" hidden="1"/>
    <row r="4382" ht="14.25" hidden="1"/>
    <row r="4383" ht="14.25" hidden="1"/>
    <row r="4384" ht="14.25" hidden="1"/>
    <row r="4385" ht="14.25" hidden="1"/>
    <row r="4386" ht="14.25" hidden="1"/>
    <row r="4387" ht="14.25" hidden="1"/>
    <row r="4388" ht="14.25" hidden="1"/>
    <row r="4389" ht="14.25" hidden="1"/>
    <row r="4390" ht="14.25" hidden="1"/>
    <row r="4391" ht="14.25" hidden="1"/>
    <row r="4392" ht="14.25" hidden="1"/>
    <row r="4393" ht="14.25" hidden="1"/>
    <row r="4394" ht="14.25" hidden="1"/>
    <row r="4395" ht="14.25" hidden="1"/>
    <row r="4396" ht="14.25" hidden="1"/>
    <row r="4397" ht="14.25" hidden="1"/>
    <row r="4398" ht="14.25" hidden="1"/>
    <row r="4399" ht="14.25" hidden="1"/>
    <row r="4400" ht="14.25" hidden="1"/>
    <row r="4401" ht="14.25" hidden="1"/>
    <row r="4402" ht="14.25" hidden="1"/>
    <row r="4403" ht="14.25" hidden="1"/>
    <row r="4404" ht="14.25" hidden="1"/>
    <row r="4405" ht="14.25" hidden="1"/>
    <row r="4406" ht="14.25" hidden="1"/>
    <row r="4407" ht="14.25" hidden="1"/>
    <row r="4408" ht="14.25" hidden="1"/>
    <row r="4409" ht="14.25" hidden="1"/>
    <row r="4410" ht="14.25" hidden="1"/>
    <row r="4411" ht="14.25" hidden="1"/>
    <row r="4412" ht="14.25" hidden="1"/>
    <row r="4413" ht="14.25" hidden="1"/>
    <row r="4414" ht="14.25" hidden="1"/>
    <row r="4415" ht="14.25" hidden="1"/>
    <row r="4416" ht="14.25" hidden="1"/>
    <row r="4417" ht="14.25" hidden="1"/>
    <row r="4418" ht="14.25" hidden="1"/>
    <row r="4419" ht="14.25" hidden="1"/>
    <row r="4420" ht="14.25" hidden="1"/>
    <row r="4421" ht="14.25" hidden="1"/>
    <row r="4422" ht="14.25" hidden="1"/>
    <row r="4423" ht="14.25" hidden="1"/>
    <row r="4424" ht="14.25" hidden="1"/>
    <row r="4425" ht="14.25" hidden="1"/>
    <row r="4426" ht="14.25" hidden="1"/>
    <row r="4427" ht="14.25" hidden="1"/>
    <row r="4428" ht="14.25" hidden="1"/>
    <row r="4429" ht="14.25" hidden="1"/>
    <row r="4430" ht="14.25" hidden="1"/>
    <row r="4431" ht="14.25" hidden="1"/>
    <row r="4432" ht="14.25" hidden="1"/>
    <row r="4433" ht="14.25" hidden="1"/>
    <row r="4434" ht="14.25" hidden="1"/>
    <row r="4435" ht="14.25" hidden="1"/>
    <row r="4436" ht="14.25" hidden="1"/>
    <row r="4437" ht="14.25" hidden="1"/>
    <row r="4438" ht="14.25" hidden="1"/>
    <row r="4439" ht="14.25" hidden="1"/>
    <row r="4440" ht="14.25" hidden="1"/>
    <row r="4441" ht="14.25" hidden="1"/>
    <row r="4442" ht="14.25" hidden="1"/>
    <row r="4443" ht="14.25" hidden="1"/>
    <row r="4444" ht="14.25" hidden="1"/>
    <row r="4445" ht="14.25" hidden="1"/>
    <row r="4446" ht="14.25" hidden="1"/>
    <row r="4447" ht="14.25" hidden="1"/>
    <row r="4448" ht="14.25" hidden="1"/>
    <row r="4449" ht="14.25" hidden="1"/>
    <row r="4450" ht="14.25" hidden="1"/>
    <row r="4451" ht="14.25" hidden="1"/>
    <row r="4452" ht="14.25" hidden="1"/>
    <row r="4453" ht="14.25" hidden="1"/>
    <row r="4454" ht="14.25" hidden="1"/>
    <row r="4455" ht="14.25" hidden="1"/>
    <row r="4456" ht="14.25" hidden="1"/>
    <row r="4457" ht="14.25" hidden="1"/>
    <row r="4458" ht="14.25" hidden="1"/>
    <row r="4459" ht="14.25" hidden="1"/>
    <row r="4460" ht="14.25" hidden="1"/>
    <row r="4461" ht="14.25" hidden="1"/>
    <row r="4462" ht="14.25" hidden="1"/>
    <row r="4463" ht="14.25" hidden="1"/>
    <row r="4464" ht="14.25" hidden="1"/>
    <row r="4465" ht="14.25" hidden="1"/>
    <row r="4466" ht="14.25" hidden="1"/>
    <row r="4467" ht="14.25" hidden="1"/>
    <row r="4468" ht="14.25" hidden="1"/>
    <row r="4469" ht="14.25" hidden="1"/>
    <row r="4470" ht="14.25" hidden="1"/>
    <row r="4471" ht="14.25" hidden="1"/>
    <row r="4472" ht="14.25" hidden="1"/>
    <row r="4473" ht="14.25" hidden="1"/>
    <row r="4474" ht="14.25" hidden="1"/>
    <row r="4475" ht="14.25" hidden="1"/>
    <row r="4476" ht="14.25" hidden="1"/>
    <row r="4477" ht="14.25" hidden="1"/>
    <row r="4478" ht="14.25" hidden="1"/>
    <row r="4479" ht="14.25" hidden="1"/>
    <row r="4480" ht="14.25" hidden="1"/>
    <row r="4481" ht="14.25" hidden="1"/>
    <row r="4482" ht="14.25" hidden="1"/>
    <row r="4483" ht="14.25" hidden="1"/>
    <row r="4484" ht="14.25" hidden="1"/>
    <row r="4485" ht="14.25" hidden="1"/>
    <row r="4486" ht="14.25" hidden="1"/>
    <row r="4487" ht="14.25" hidden="1"/>
    <row r="4488" ht="14.25" hidden="1"/>
    <row r="4489" ht="14.25" hidden="1"/>
    <row r="4490" ht="14.25" hidden="1"/>
    <row r="4491" ht="14.25" hidden="1"/>
    <row r="4492" ht="14.25" hidden="1"/>
    <row r="4493" ht="14.25" hidden="1"/>
    <row r="4494" ht="14.25" hidden="1"/>
    <row r="4495" ht="14.25" hidden="1"/>
    <row r="4496" ht="14.25" hidden="1"/>
    <row r="4497" ht="14.25" hidden="1"/>
    <row r="4498" ht="14.25" hidden="1"/>
    <row r="4499" ht="14.25" hidden="1"/>
    <row r="4500" ht="14.25" hidden="1"/>
    <row r="4501" ht="14.25" hidden="1"/>
    <row r="4502" ht="14.25" hidden="1"/>
    <row r="4503" ht="14.25" hidden="1"/>
    <row r="4504" ht="14.25" hidden="1"/>
    <row r="4505" ht="14.25" hidden="1"/>
    <row r="4506" ht="14.25" hidden="1"/>
    <row r="4507" ht="14.25" hidden="1"/>
    <row r="4508" ht="14.25" hidden="1"/>
    <row r="4509" ht="14.25" hidden="1"/>
    <row r="4510" ht="14.25" hidden="1"/>
    <row r="4511" ht="14.25" hidden="1"/>
    <row r="4512" ht="14.25" hidden="1"/>
    <row r="4513" ht="14.25" hidden="1"/>
    <row r="4514" ht="14.25" hidden="1"/>
    <row r="4515" ht="14.25" hidden="1"/>
    <row r="4516" ht="14.25" hidden="1"/>
    <row r="4517" ht="14.25" hidden="1"/>
    <row r="4518" ht="14.25" hidden="1"/>
    <row r="4519" ht="14.25" hidden="1"/>
    <row r="4520" ht="14.25" hidden="1"/>
    <row r="4521" ht="14.25" hidden="1"/>
    <row r="4522" ht="14.25" hidden="1"/>
    <row r="4523" ht="14.25" hidden="1"/>
    <row r="4524" ht="14.25" hidden="1"/>
    <row r="4525" ht="14.25" hidden="1"/>
    <row r="4526" ht="14.25" hidden="1"/>
    <row r="4527" ht="14.25" hidden="1"/>
    <row r="4528" ht="14.25" hidden="1"/>
    <row r="4529" ht="14.25" hidden="1"/>
    <row r="4530" ht="14.25" hidden="1"/>
    <row r="4531" ht="14.25" hidden="1"/>
    <row r="4532" ht="14.25" hidden="1"/>
    <row r="4533" ht="14.25" hidden="1"/>
    <row r="4534" ht="14.25" hidden="1"/>
    <row r="4535" ht="14.25" hidden="1"/>
    <row r="4536" ht="14.25" hidden="1"/>
    <row r="4537" ht="14.25" hidden="1"/>
    <row r="4538" ht="14.25" hidden="1"/>
    <row r="4539" ht="14.25" hidden="1"/>
    <row r="4540" ht="14.25" hidden="1"/>
    <row r="4541" ht="14.25" hidden="1"/>
    <row r="4542" ht="14.25" hidden="1"/>
    <row r="4543" ht="14.25" hidden="1"/>
    <row r="4544" ht="14.25" hidden="1"/>
    <row r="4545" ht="14.25" hidden="1"/>
    <row r="4546" ht="14.25" hidden="1"/>
    <row r="4547" ht="14.25" hidden="1"/>
    <row r="4548" ht="14.25" hidden="1"/>
    <row r="4549" ht="14.25" hidden="1"/>
    <row r="4550" ht="14.25" hidden="1"/>
    <row r="4551" ht="14.25" hidden="1"/>
    <row r="4552" ht="14.25" hidden="1"/>
    <row r="4553" ht="14.25" hidden="1"/>
    <row r="4554" ht="14.25" hidden="1"/>
    <row r="4555" ht="14.25" hidden="1"/>
    <row r="4556" ht="14.25" hidden="1"/>
    <row r="4557" ht="14.25" hidden="1"/>
    <row r="4558" ht="14.25" hidden="1"/>
    <row r="4559" ht="14.25" hidden="1"/>
    <row r="4560" ht="14.25" hidden="1"/>
    <row r="4561" ht="14.25" hidden="1"/>
    <row r="4562" ht="14.25" hidden="1"/>
    <row r="4563" ht="14.25" hidden="1"/>
    <row r="4564" ht="14.25" hidden="1"/>
    <row r="4565" ht="14.25" hidden="1"/>
    <row r="4566" ht="14.25" hidden="1"/>
    <row r="4567" ht="14.25" hidden="1"/>
    <row r="4568" ht="14.25" hidden="1"/>
    <row r="4569" ht="14.25" hidden="1"/>
    <row r="4570" ht="14.25" hidden="1"/>
    <row r="4571" ht="14.25" hidden="1"/>
    <row r="4572" ht="14.25" hidden="1"/>
    <row r="4573" ht="14.25" hidden="1"/>
    <row r="4574" ht="14.25" hidden="1"/>
    <row r="4575" ht="14.25" hidden="1"/>
    <row r="4576" ht="14.25" hidden="1"/>
    <row r="4577" ht="14.25" hidden="1"/>
    <row r="4578" ht="14.25" hidden="1"/>
    <row r="4579" ht="14.25" hidden="1"/>
    <row r="4580" ht="14.25" hidden="1"/>
    <row r="4581" ht="14.25" hidden="1"/>
    <row r="4582" ht="14.25" hidden="1"/>
    <row r="4583" ht="14.25" hidden="1"/>
    <row r="4584" ht="14.25" hidden="1"/>
    <row r="4585" ht="14.25" hidden="1"/>
    <row r="4586" ht="14.25" hidden="1"/>
    <row r="4587" ht="14.25" hidden="1"/>
    <row r="4588" ht="14.25" hidden="1"/>
    <row r="4589" ht="14.25" hidden="1"/>
    <row r="4590" ht="14.25" hidden="1"/>
    <row r="4591" ht="14.25" hidden="1"/>
    <row r="4592" ht="14.25" hidden="1"/>
    <row r="4593" ht="14.25" hidden="1"/>
    <row r="4594" ht="14.25" hidden="1"/>
    <row r="4595" ht="14.25" hidden="1"/>
    <row r="4596" ht="14.25" hidden="1"/>
    <row r="4597" ht="14.25" hidden="1"/>
    <row r="4598" ht="14.25" hidden="1"/>
    <row r="4599" ht="14.25" hidden="1"/>
    <row r="4600" ht="14.25" hidden="1"/>
    <row r="4601" ht="14.25" hidden="1"/>
    <row r="4602" ht="14.25" hidden="1"/>
    <row r="4603" ht="14.25" hidden="1"/>
    <row r="4604" ht="14.25" hidden="1"/>
    <row r="4605" ht="14.25" hidden="1"/>
    <row r="4606" ht="14.25" hidden="1"/>
    <row r="4607" ht="14.25" hidden="1"/>
    <row r="4608" ht="14.25" hidden="1"/>
    <row r="4609" ht="14.25" hidden="1"/>
    <row r="4610" ht="14.25" hidden="1"/>
    <row r="4611" ht="14.25" hidden="1"/>
    <row r="4612" ht="14.25" hidden="1"/>
    <row r="4613" ht="14.25" hidden="1"/>
    <row r="4614" ht="14.25" hidden="1"/>
    <row r="4615" ht="14.25" hidden="1"/>
    <row r="4616" ht="14.25" hidden="1"/>
    <row r="4617" ht="14.25" hidden="1"/>
    <row r="4618" ht="14.25" hidden="1"/>
    <row r="4619" ht="14.25" hidden="1"/>
    <row r="4620" ht="14.25" hidden="1"/>
    <row r="4621" ht="14.25" hidden="1"/>
    <row r="4622" ht="14.25" hidden="1"/>
    <row r="4623" ht="14.25" hidden="1"/>
    <row r="4624" ht="14.25" hidden="1"/>
    <row r="4625" ht="14.25" hidden="1"/>
    <row r="4626" ht="14.25" hidden="1"/>
    <row r="4627" ht="14.25" hidden="1"/>
    <row r="4628" ht="14.25" hidden="1"/>
    <row r="4629" ht="14.25" hidden="1"/>
    <row r="4630" ht="14.25" hidden="1"/>
    <row r="4631" ht="14.25" hidden="1"/>
    <row r="4632" ht="14.25" hidden="1"/>
    <row r="4633" ht="14.25" hidden="1"/>
    <row r="4634" ht="14.25" hidden="1"/>
    <row r="4635" ht="14.25" hidden="1"/>
    <row r="4636" ht="14.25" hidden="1"/>
    <row r="4637" ht="14.25" hidden="1"/>
    <row r="4638" ht="14.25" hidden="1"/>
    <row r="4639" ht="14.25" hidden="1"/>
    <row r="4640" ht="14.25" hidden="1"/>
    <row r="4641" ht="14.25" hidden="1"/>
    <row r="4642" ht="14.25" hidden="1"/>
    <row r="4643" ht="14.25" hidden="1"/>
    <row r="4644" ht="14.25" hidden="1"/>
    <row r="4645" ht="14.25" hidden="1"/>
    <row r="4646" ht="14.25" hidden="1"/>
    <row r="4647" ht="14.25" hidden="1"/>
    <row r="4648" ht="14.25" hidden="1"/>
    <row r="4649" ht="14.25" hidden="1"/>
    <row r="4650" ht="14.25" hidden="1"/>
    <row r="4651" ht="14.25" hidden="1"/>
    <row r="4652" ht="14.25" hidden="1"/>
    <row r="4653" ht="14.25" hidden="1"/>
    <row r="4654" ht="14.25" hidden="1"/>
    <row r="4655" ht="14.25" hidden="1"/>
    <row r="4656" ht="14.25" hidden="1"/>
    <row r="4657" ht="14.25" hidden="1"/>
    <row r="4658" ht="14.25" hidden="1"/>
    <row r="4659" ht="14.25" hidden="1"/>
    <row r="4660" ht="14.25" hidden="1"/>
    <row r="4661" ht="14.25" hidden="1"/>
    <row r="4662" ht="14.25" hidden="1"/>
    <row r="4663" ht="14.25" hidden="1"/>
    <row r="4664" ht="14.25" hidden="1"/>
    <row r="4665" ht="14.25" hidden="1"/>
    <row r="4666" ht="14.25" hidden="1"/>
    <row r="4667" ht="14.25" hidden="1"/>
    <row r="4668" ht="14.25" hidden="1"/>
    <row r="4669" ht="14.25" hidden="1"/>
    <row r="4670" ht="14.25" hidden="1"/>
    <row r="4671" ht="14.25" hidden="1"/>
    <row r="4672" ht="14.25" hidden="1"/>
    <row r="4673" ht="14.25" hidden="1"/>
    <row r="4674" ht="14.25" hidden="1"/>
    <row r="4675" ht="14.25" hidden="1"/>
    <row r="4676" ht="14.25" hidden="1"/>
    <row r="4677" ht="14.25" hidden="1"/>
    <row r="4678" ht="14.25" hidden="1"/>
    <row r="4679" ht="14.25" hidden="1"/>
    <row r="4680" ht="14.25" hidden="1"/>
    <row r="4681" ht="14.25" hidden="1"/>
    <row r="4682" ht="14.25" hidden="1"/>
    <row r="4683" ht="14.25" hidden="1"/>
    <row r="4684" ht="14.25" hidden="1"/>
    <row r="4685" ht="14.25" hidden="1"/>
    <row r="4686" ht="14.25" hidden="1"/>
    <row r="4687" ht="14.25" hidden="1"/>
    <row r="4688" ht="14.25" hidden="1"/>
    <row r="4689" ht="14.25" hidden="1"/>
    <row r="4690" ht="14.25" hidden="1"/>
    <row r="4691" ht="14.25" hidden="1"/>
    <row r="4692" ht="14.25" hidden="1"/>
    <row r="4693" ht="14.25" hidden="1"/>
    <row r="4694" ht="14.25" hidden="1"/>
    <row r="4695" ht="14.25" hidden="1"/>
    <row r="4696" ht="14.25" hidden="1"/>
    <row r="4697" ht="14.25" hidden="1"/>
    <row r="4698" ht="14.25" hidden="1"/>
    <row r="4699" ht="14.25" hidden="1"/>
    <row r="4700" ht="14.25" hidden="1"/>
    <row r="4701" ht="14.25" hidden="1"/>
    <row r="4702" ht="14.25" hidden="1"/>
    <row r="4703" ht="14.25" hidden="1"/>
    <row r="4704" ht="14.25" hidden="1"/>
    <row r="4705" ht="14.25" hidden="1"/>
    <row r="4706" ht="14.25" hidden="1"/>
    <row r="4707" ht="14.25" hidden="1"/>
    <row r="4708" ht="14.25" hidden="1"/>
    <row r="4709" ht="14.25" hidden="1"/>
    <row r="4710" ht="14.25" hidden="1"/>
    <row r="4711" ht="14.25" hidden="1"/>
    <row r="4712" ht="14.25" hidden="1"/>
    <row r="4713" ht="14.25" hidden="1"/>
    <row r="4714" ht="14.25" hidden="1"/>
    <row r="4715" ht="14.25" hidden="1"/>
    <row r="4716" ht="14.25" hidden="1"/>
    <row r="4717" ht="14.25" hidden="1"/>
    <row r="4718" ht="14.25" hidden="1"/>
    <row r="4719" ht="14.25" hidden="1"/>
    <row r="4720" ht="14.25" hidden="1"/>
    <row r="4721" ht="14.25" hidden="1"/>
    <row r="4722" ht="14.25" hidden="1"/>
    <row r="4723" ht="14.25" hidden="1"/>
    <row r="4724" ht="14.25" hidden="1"/>
    <row r="4725" ht="14.25" hidden="1"/>
    <row r="4726" ht="14.25" hidden="1"/>
    <row r="4727" ht="14.25" hidden="1"/>
    <row r="4728" ht="14.25" hidden="1"/>
    <row r="4729" ht="14.25" hidden="1"/>
    <row r="4730" ht="14.25" hidden="1"/>
    <row r="4731" ht="14.25" hidden="1"/>
    <row r="4732" ht="14.25" hidden="1"/>
    <row r="4733" ht="14.25" hidden="1"/>
    <row r="4734" ht="14.25" hidden="1"/>
    <row r="4735" ht="14.25" hidden="1"/>
    <row r="4736" ht="14.25" hidden="1"/>
    <row r="4737" ht="14.25" hidden="1"/>
    <row r="4738" ht="14.25" hidden="1"/>
    <row r="4739" ht="14.25" hidden="1"/>
    <row r="4740" ht="14.25" hidden="1"/>
    <row r="4741" ht="14.25" hidden="1"/>
    <row r="4742" ht="14.25" hidden="1"/>
    <row r="4743" ht="14.25" hidden="1"/>
    <row r="4744" ht="14.25" hidden="1"/>
    <row r="4745" ht="14.25" hidden="1"/>
    <row r="4746" ht="14.25" hidden="1"/>
    <row r="4747" ht="14.25" hidden="1"/>
    <row r="4748" ht="14.25" hidden="1"/>
    <row r="4749" ht="14.25" hidden="1"/>
    <row r="4750" ht="14.25" hidden="1"/>
    <row r="4751" ht="14.25" hidden="1"/>
    <row r="4752" ht="14.25" hidden="1"/>
    <row r="4753" ht="14.25" hidden="1"/>
    <row r="4754" ht="14.25" hidden="1"/>
    <row r="4755" ht="14.25" hidden="1"/>
    <row r="4756" ht="14.25" hidden="1"/>
    <row r="4757" ht="14.25" hidden="1"/>
    <row r="4758" ht="14.25" hidden="1"/>
    <row r="4759" ht="14.25" hidden="1"/>
    <row r="4760" ht="14.25" hidden="1"/>
    <row r="4761" ht="14.25" hidden="1"/>
    <row r="4762" ht="14.25" hidden="1"/>
    <row r="4763" ht="14.25" hidden="1"/>
    <row r="4764" ht="14.25" hidden="1"/>
    <row r="4765" ht="14.25" hidden="1"/>
    <row r="4766" ht="14.25" hidden="1"/>
    <row r="4767" ht="14.25" hidden="1"/>
    <row r="4768" ht="14.25" hidden="1"/>
    <row r="4769" ht="14.25" hidden="1"/>
    <row r="4770" ht="14.25" hidden="1"/>
    <row r="4771" ht="14.25" hidden="1"/>
    <row r="4772" ht="14.25" hidden="1"/>
    <row r="4773" ht="14.25" hidden="1"/>
    <row r="4774" ht="14.25" hidden="1"/>
    <row r="4775" ht="14.25" hidden="1"/>
    <row r="4776" ht="14.25" hidden="1"/>
    <row r="4777" ht="14.25" hidden="1"/>
    <row r="4778" ht="14.25" hidden="1"/>
    <row r="4779" ht="14.25" hidden="1"/>
    <row r="4780" ht="14.25" hidden="1"/>
    <row r="4781" ht="14.25" hidden="1"/>
    <row r="4782" ht="14.25" hidden="1"/>
    <row r="4783" ht="14.25" hidden="1"/>
    <row r="4784" ht="14.25" hidden="1"/>
    <row r="4785" ht="14.25" hidden="1"/>
    <row r="4786" ht="14.25" hidden="1"/>
    <row r="4787" ht="14.25" hidden="1"/>
    <row r="4788" ht="14.25" hidden="1"/>
    <row r="4789" ht="14.25" hidden="1"/>
    <row r="4790" ht="14.25" hidden="1"/>
    <row r="4791" ht="14.25" hidden="1"/>
    <row r="4792" ht="14.25" hidden="1"/>
    <row r="4793" ht="14.25" hidden="1"/>
    <row r="4794" ht="14.25" hidden="1"/>
    <row r="4795" ht="14.25" hidden="1"/>
    <row r="4796" ht="14.25" hidden="1"/>
    <row r="4797" ht="14.25" hidden="1"/>
    <row r="4798" ht="14.25" hidden="1"/>
    <row r="4799" ht="14.25" hidden="1"/>
    <row r="4800" ht="14.25" hidden="1"/>
    <row r="4801" ht="14.25" hidden="1"/>
    <row r="4802" ht="14.25" hidden="1"/>
    <row r="4803" ht="14.25" hidden="1"/>
    <row r="4804" ht="14.25" hidden="1"/>
    <row r="4805" ht="14.25" hidden="1"/>
    <row r="4806" ht="14.25" hidden="1"/>
    <row r="4807" ht="14.25" hidden="1"/>
    <row r="4808" ht="14.25" hidden="1"/>
    <row r="4809" ht="14.25" hidden="1"/>
    <row r="4810" ht="14.25" hidden="1"/>
    <row r="4811" ht="14.25" hidden="1"/>
    <row r="4812" ht="14.25" hidden="1"/>
    <row r="4813" ht="14.25" hidden="1"/>
    <row r="4814" ht="14.25" hidden="1"/>
    <row r="4815" ht="14.25" hidden="1"/>
    <row r="4816" ht="14.25" hidden="1"/>
    <row r="4817" ht="14.25" hidden="1"/>
    <row r="4818" ht="14.25" hidden="1"/>
    <row r="4819" ht="14.25" hidden="1"/>
    <row r="4820" ht="14.25" hidden="1"/>
    <row r="4821" ht="14.25" hidden="1"/>
    <row r="4822" ht="14.25" hidden="1"/>
    <row r="4823" ht="14.25" hidden="1"/>
    <row r="4824" ht="14.25" hidden="1"/>
    <row r="4825" ht="14.25" hidden="1"/>
    <row r="4826" ht="14.25" hidden="1"/>
    <row r="4827" ht="14.25" hidden="1"/>
    <row r="4828" ht="14.25" hidden="1"/>
    <row r="4829" ht="14.25" hidden="1"/>
    <row r="4830" ht="14.25" hidden="1"/>
    <row r="4831" ht="14.25" hidden="1"/>
    <row r="4832" ht="14.25" hidden="1"/>
    <row r="4833" ht="14.25" hidden="1"/>
    <row r="4834" ht="14.25" hidden="1"/>
    <row r="4835" ht="14.25" hidden="1"/>
    <row r="4836" ht="14.25" hidden="1"/>
    <row r="4837" ht="14.25" hidden="1"/>
    <row r="4838" ht="14.25" hidden="1"/>
    <row r="4839" ht="14.25" hidden="1"/>
    <row r="4840" ht="14.25" hidden="1"/>
    <row r="4841" ht="14.25" hidden="1"/>
    <row r="4842" ht="14.25" hidden="1"/>
    <row r="4843" ht="14.25" hidden="1"/>
    <row r="4844" ht="14.25" hidden="1"/>
    <row r="4845" ht="14.25" hidden="1"/>
    <row r="4846" ht="14.25" hidden="1"/>
    <row r="4847" ht="14.25" hidden="1"/>
    <row r="4848" ht="14.25" hidden="1"/>
    <row r="4849" ht="14.25" hidden="1"/>
    <row r="4850" ht="14.25" hidden="1"/>
    <row r="4851" ht="14.25" hidden="1"/>
    <row r="4852" ht="14.25" hidden="1"/>
    <row r="4853" ht="14.25" hidden="1"/>
    <row r="4854" ht="14.25" hidden="1"/>
    <row r="4855" ht="14.25" hidden="1"/>
    <row r="4856" ht="14.25" hidden="1"/>
    <row r="4857" ht="14.25" hidden="1"/>
    <row r="4858" ht="14.25" hidden="1"/>
    <row r="4859" ht="14.25" hidden="1"/>
    <row r="4860" ht="14.25" hidden="1"/>
    <row r="4861" ht="14.25" hidden="1"/>
    <row r="4862" ht="14.25" hidden="1"/>
    <row r="4863" ht="14.25" hidden="1"/>
    <row r="4864" ht="14.25" hidden="1"/>
    <row r="4865" ht="14.25" hidden="1"/>
    <row r="4866" ht="14.25" hidden="1"/>
    <row r="4867" ht="14.25" hidden="1"/>
    <row r="4868" ht="14.25" hidden="1"/>
    <row r="4869" ht="14.25" hidden="1"/>
    <row r="4870" ht="14.25" hidden="1"/>
    <row r="4871" ht="14.25" hidden="1"/>
    <row r="4872" ht="14.25" hidden="1"/>
    <row r="4873" ht="14.25" hidden="1"/>
    <row r="4874" ht="14.25" hidden="1"/>
    <row r="4875" ht="14.25" hidden="1"/>
    <row r="4876" ht="14.25" hidden="1"/>
    <row r="4877" ht="14.25" hidden="1"/>
    <row r="4878" ht="14.25" hidden="1"/>
    <row r="4879" ht="14.25" hidden="1"/>
    <row r="4880" ht="14.25" hidden="1"/>
    <row r="4881" ht="14.25" hidden="1"/>
    <row r="4882" ht="14.25" hidden="1"/>
    <row r="4883" ht="14.25" hidden="1"/>
    <row r="4884" ht="14.25" hidden="1"/>
    <row r="4885" ht="14.25" hidden="1"/>
    <row r="4886" ht="14.25" hidden="1"/>
    <row r="4887" ht="14.25" hidden="1"/>
    <row r="4888" ht="14.25" hidden="1"/>
    <row r="4889" ht="14.25" hidden="1"/>
    <row r="4890" ht="14.25" hidden="1"/>
    <row r="4891" ht="14.25" hidden="1"/>
    <row r="4892" ht="14.25" hidden="1"/>
    <row r="4893" ht="14.25" hidden="1"/>
    <row r="4894" ht="14.25" hidden="1"/>
    <row r="4895" ht="14.25" hidden="1"/>
    <row r="4896" ht="14.25" hidden="1"/>
    <row r="4897" ht="14.25" hidden="1"/>
    <row r="4898" ht="14.25" hidden="1"/>
    <row r="4899" ht="14.25" hidden="1"/>
    <row r="4900" ht="14.25" hidden="1"/>
    <row r="4901" ht="14.25" hidden="1"/>
    <row r="4902" ht="14.25" hidden="1"/>
    <row r="4903" ht="14.25" hidden="1"/>
    <row r="4904" ht="14.25" hidden="1"/>
    <row r="4905" ht="14.25" hidden="1"/>
    <row r="4906" ht="14.25" hidden="1"/>
    <row r="4907" ht="14.25" hidden="1"/>
    <row r="4908" ht="14.25" hidden="1"/>
    <row r="4909" ht="14.25" hidden="1"/>
    <row r="4910" ht="14.25" hidden="1"/>
    <row r="4911" ht="14.25" hidden="1"/>
    <row r="4912" ht="14.25" hidden="1"/>
    <row r="4913" ht="14.25" hidden="1"/>
    <row r="4914" ht="14.25" hidden="1"/>
    <row r="4915" ht="14.25" hidden="1"/>
    <row r="4916" ht="14.25" hidden="1"/>
    <row r="4917" ht="14.25" hidden="1"/>
    <row r="4918" ht="14.25" hidden="1"/>
    <row r="4919" ht="14.25" hidden="1"/>
    <row r="4920" ht="14.25" hidden="1"/>
    <row r="4921" ht="14.25" hidden="1"/>
    <row r="4922" ht="14.25" hidden="1"/>
    <row r="4923" ht="14.25" hidden="1"/>
    <row r="4924" ht="14.25" hidden="1"/>
    <row r="4925" ht="14.25" hidden="1"/>
    <row r="4926" ht="14.25" hidden="1"/>
    <row r="4927" ht="14.25" hidden="1"/>
    <row r="4928" ht="14.25" hidden="1"/>
    <row r="4929" ht="14.25" hidden="1"/>
    <row r="4930" ht="14.25" hidden="1"/>
    <row r="4931" ht="14.25" hidden="1"/>
    <row r="4932" ht="14.25" hidden="1"/>
    <row r="4933" ht="14.25" hidden="1"/>
    <row r="4934" ht="14.25" hidden="1"/>
    <row r="4935" ht="14.25" hidden="1"/>
    <row r="4936" ht="14.25" hidden="1"/>
    <row r="4937" ht="14.25" hidden="1"/>
    <row r="4938" ht="14.25" hidden="1"/>
    <row r="4939" ht="14.25" hidden="1"/>
    <row r="4940" ht="14.25" hidden="1"/>
    <row r="4941" ht="14.25" hidden="1"/>
    <row r="4942" ht="14.25" hidden="1"/>
    <row r="4943" ht="14.25" hidden="1"/>
    <row r="4944" ht="14.25" hidden="1"/>
    <row r="4945" ht="14.25" hidden="1"/>
    <row r="4946" ht="14.25" hidden="1"/>
    <row r="4947" ht="14.25" hidden="1"/>
    <row r="4948" ht="14.25" hidden="1"/>
    <row r="4949" ht="14.25" hidden="1"/>
    <row r="4950" ht="14.25" hidden="1"/>
    <row r="4951" ht="14.25" hidden="1"/>
    <row r="4952" ht="14.25" hidden="1"/>
    <row r="4953" ht="14.25" hidden="1"/>
    <row r="4954" ht="14.25" hidden="1"/>
    <row r="4955" ht="14.25" hidden="1"/>
    <row r="4956" ht="14.25" hidden="1"/>
    <row r="4957" ht="14.25" hidden="1"/>
    <row r="4958" ht="14.25" hidden="1"/>
    <row r="4959" ht="14.25" hidden="1"/>
    <row r="4960" ht="14.25" hidden="1"/>
    <row r="4961" ht="14.25" hidden="1"/>
    <row r="4962" ht="14.25" hidden="1"/>
    <row r="4963" ht="14.25" hidden="1"/>
    <row r="4964" ht="14.25" hidden="1"/>
    <row r="4965" ht="14.25" hidden="1"/>
    <row r="4966" ht="14.25" hidden="1"/>
    <row r="4967" ht="14.25" hidden="1"/>
    <row r="4968" ht="14.25" hidden="1"/>
    <row r="4969" ht="14.25" hidden="1"/>
    <row r="4970" ht="14.25" hidden="1"/>
    <row r="4971" ht="14.25" hidden="1"/>
    <row r="4972" ht="14.25" hidden="1"/>
    <row r="4973" ht="14.25" hidden="1"/>
    <row r="4974" ht="14.25" hidden="1"/>
    <row r="4975" ht="14.25" hidden="1"/>
    <row r="4976" ht="14.25" hidden="1"/>
    <row r="4977" ht="14.25" hidden="1"/>
    <row r="4978" ht="14.25" hidden="1"/>
    <row r="4979" ht="14.25" hidden="1"/>
    <row r="4980" ht="14.25" hidden="1"/>
    <row r="4981" ht="14.25" hidden="1"/>
    <row r="4982" ht="14.25" hidden="1"/>
    <row r="4983" ht="14.25" hidden="1"/>
    <row r="4984" ht="14.25" hidden="1"/>
    <row r="4985" ht="14.25" hidden="1"/>
    <row r="4986" ht="14.25" hidden="1"/>
    <row r="4987" ht="14.25" hidden="1"/>
    <row r="4988" ht="14.25" hidden="1"/>
    <row r="4989" ht="14.25" hidden="1"/>
    <row r="4990" ht="14.25" hidden="1"/>
    <row r="4991" ht="14.25" hidden="1"/>
    <row r="4992" ht="14.25" hidden="1"/>
    <row r="4993" ht="14.25" hidden="1"/>
    <row r="4994" ht="14.25" hidden="1"/>
    <row r="4995" ht="14.25" hidden="1"/>
    <row r="4996" ht="14.25" hidden="1"/>
    <row r="4997" ht="14.25" hidden="1"/>
    <row r="4998" ht="14.25" hidden="1"/>
    <row r="4999" ht="14.25" hidden="1"/>
    <row r="5000" ht="14.25" hidden="1"/>
    <row r="5001" ht="14.25" hidden="1"/>
    <row r="5002" ht="14.25" hidden="1"/>
    <row r="5003" ht="14.25" hidden="1"/>
    <row r="5004" ht="14.25" hidden="1"/>
    <row r="5005" ht="14.25" hidden="1"/>
    <row r="5006" ht="14.25" hidden="1"/>
    <row r="5007" ht="14.25" hidden="1"/>
    <row r="5008" ht="14.25" hidden="1"/>
    <row r="5009" ht="14.25" hidden="1"/>
    <row r="5010" ht="14.25" hidden="1"/>
    <row r="5011" ht="14.25" hidden="1"/>
    <row r="5012" ht="14.25" hidden="1"/>
    <row r="5013" ht="14.25" hidden="1"/>
    <row r="5014" ht="14.25" hidden="1"/>
    <row r="5015" ht="14.25" hidden="1"/>
    <row r="5016" ht="14.25" hidden="1"/>
    <row r="5017" ht="14.25" hidden="1"/>
    <row r="5018" ht="14.25" hidden="1"/>
    <row r="5019" ht="14.25" hidden="1"/>
    <row r="5020" ht="14.25" hidden="1"/>
    <row r="5021" ht="14.25" hidden="1"/>
    <row r="5022" ht="14.25" hidden="1"/>
    <row r="5023" ht="14.25" hidden="1"/>
    <row r="5024" ht="14.25" hidden="1"/>
    <row r="5025" ht="14.25" hidden="1"/>
    <row r="5026" ht="14.25" hidden="1"/>
    <row r="5027" ht="14.25" hidden="1"/>
    <row r="5028" ht="14.25" hidden="1"/>
    <row r="5029" ht="14.25" hidden="1"/>
    <row r="5030" ht="14.25" hidden="1"/>
    <row r="5031" ht="14.25" hidden="1"/>
    <row r="5032" ht="14.25" hidden="1"/>
    <row r="5033" ht="14.25" hidden="1"/>
    <row r="5034" ht="14.25" hidden="1"/>
    <row r="5035" ht="14.25" hidden="1"/>
    <row r="5036" ht="14.25" hidden="1"/>
    <row r="5037" ht="14.25" hidden="1"/>
    <row r="5038" ht="14.25" hidden="1"/>
    <row r="5039" ht="14.25" hidden="1"/>
    <row r="5040" ht="14.25" hidden="1"/>
    <row r="5041" ht="14.25" hidden="1"/>
    <row r="5042" ht="14.25" hidden="1"/>
    <row r="5043" ht="14.25" hidden="1"/>
    <row r="5044" ht="14.25" hidden="1"/>
    <row r="5045" ht="14.25" hidden="1"/>
    <row r="5046" ht="14.25" hidden="1"/>
    <row r="5047" ht="14.25" hidden="1"/>
    <row r="5048" ht="14.25" hidden="1"/>
    <row r="5049" ht="14.25" hidden="1"/>
    <row r="5050" ht="14.25" hidden="1"/>
    <row r="5051" ht="14.25" hidden="1"/>
    <row r="5052" ht="14.25" hidden="1"/>
    <row r="5053" ht="14.25" hidden="1"/>
    <row r="5054" ht="14.25" hidden="1"/>
    <row r="5055" ht="14.25" hidden="1"/>
    <row r="5056" ht="14.25" hidden="1"/>
    <row r="5057" ht="14.25" hidden="1"/>
    <row r="5058" ht="14.25" hidden="1"/>
    <row r="5059" ht="14.25" hidden="1"/>
    <row r="5060" ht="14.25" hidden="1"/>
    <row r="5061" ht="14.25" hidden="1"/>
    <row r="5062" ht="14.25" hidden="1"/>
    <row r="5063" ht="14.25" hidden="1"/>
    <row r="5064" ht="14.25" hidden="1"/>
    <row r="5065" ht="14.25" hidden="1"/>
    <row r="5066" ht="14.25" hidden="1"/>
    <row r="5067" ht="14.25" hidden="1"/>
    <row r="5068" ht="14.25" hidden="1"/>
    <row r="5069" ht="14.25" hidden="1"/>
    <row r="5070" ht="14.25" hidden="1"/>
    <row r="5071" ht="14.25" hidden="1"/>
    <row r="5072" ht="14.25" hidden="1"/>
    <row r="5073" ht="14.25" hidden="1"/>
    <row r="5074" ht="14.25" hidden="1"/>
    <row r="5075" ht="14.25" hidden="1"/>
    <row r="5076" ht="14.25" hidden="1"/>
    <row r="5077" ht="14.25" hidden="1"/>
    <row r="5078" ht="14.25" hidden="1"/>
    <row r="5079" ht="14.25" hidden="1"/>
    <row r="5080" ht="14.25" hidden="1"/>
    <row r="5081" ht="14.25" hidden="1"/>
    <row r="5082" ht="14.25" hidden="1"/>
    <row r="5083" ht="14.25" hidden="1"/>
    <row r="5084" ht="14.25" hidden="1"/>
    <row r="5085" ht="14.25" hidden="1"/>
    <row r="5086" ht="14.25" hidden="1"/>
    <row r="5087" ht="14.25" hidden="1"/>
    <row r="5088" ht="14.25" hidden="1"/>
    <row r="5089" ht="14.25" hidden="1"/>
    <row r="5090" ht="14.25" hidden="1"/>
    <row r="5091" ht="14.25" hidden="1"/>
    <row r="5092" ht="14.25" hidden="1"/>
    <row r="5093" ht="14.25" hidden="1"/>
    <row r="5094" ht="14.25" hidden="1"/>
    <row r="5095" ht="14.25" hidden="1"/>
    <row r="5096" ht="14.25" hidden="1"/>
    <row r="5097" ht="14.25" hidden="1"/>
    <row r="5098" ht="14.25" hidden="1"/>
    <row r="5099" ht="14.25" hidden="1"/>
    <row r="5100" ht="14.25" hidden="1"/>
    <row r="5101" ht="14.25" hidden="1"/>
    <row r="5102" ht="14.25" hidden="1"/>
    <row r="5103" ht="14.25" hidden="1"/>
    <row r="5104" ht="14.25" hidden="1"/>
    <row r="5105" ht="14.25" hidden="1"/>
    <row r="5106" ht="14.25" hidden="1"/>
    <row r="5107" ht="14.25" hidden="1"/>
    <row r="5108" ht="14.25" hidden="1"/>
    <row r="5109" ht="14.25" hidden="1"/>
    <row r="5110" ht="14.25" hidden="1"/>
    <row r="5111" ht="14.25" hidden="1"/>
    <row r="5112" ht="14.25" hidden="1"/>
    <row r="5113" ht="14.25" hidden="1"/>
    <row r="5114" ht="14.25" hidden="1"/>
    <row r="5115" ht="14.25" hidden="1"/>
    <row r="5116" ht="14.25" hidden="1"/>
    <row r="5117" ht="14.25" hidden="1"/>
    <row r="5118" ht="14.25" hidden="1"/>
    <row r="5119" ht="14.25" hidden="1"/>
    <row r="5120" ht="14.25" hidden="1"/>
    <row r="5121" ht="14.25" hidden="1"/>
    <row r="5122" ht="14.25" hidden="1"/>
    <row r="5123" ht="14.25" hidden="1"/>
    <row r="5124" ht="14.25" hidden="1"/>
    <row r="5125" ht="14.25" hidden="1"/>
    <row r="5126" ht="14.25" hidden="1"/>
    <row r="5127" ht="14.25" hidden="1"/>
    <row r="5128" ht="14.25" hidden="1"/>
    <row r="5129" ht="14.25" hidden="1"/>
    <row r="5130" ht="14.25" hidden="1"/>
    <row r="5131" ht="14.25" hidden="1"/>
    <row r="5132" ht="14.25" hidden="1"/>
    <row r="5133" ht="14.25" hidden="1"/>
    <row r="5134" ht="14.25" hidden="1"/>
    <row r="5135" ht="14.25" hidden="1"/>
    <row r="5136" ht="14.25" hidden="1"/>
    <row r="5137" ht="14.25" hidden="1"/>
    <row r="5138" ht="14.25" hidden="1"/>
    <row r="5139" ht="14.25" hidden="1"/>
    <row r="5140" ht="14.25" hidden="1"/>
    <row r="5141" ht="14.25" hidden="1"/>
    <row r="5142" ht="14.25" hidden="1"/>
    <row r="5143" ht="14.25" hidden="1"/>
    <row r="5144" ht="14.25" hidden="1"/>
    <row r="5145" ht="14.25" hidden="1"/>
    <row r="5146" ht="14.25" hidden="1"/>
    <row r="5147" ht="14.25" hidden="1"/>
    <row r="5148" ht="14.25" hidden="1"/>
    <row r="5149" ht="14.25" hidden="1"/>
    <row r="5150" ht="14.25" hidden="1"/>
    <row r="5151" ht="14.25" hidden="1"/>
    <row r="5152" ht="14.25" hidden="1"/>
    <row r="5153" ht="14.25" hidden="1"/>
    <row r="5154" ht="14.25" hidden="1"/>
    <row r="5155" ht="14.25" hidden="1"/>
    <row r="5156" ht="14.25" hidden="1"/>
    <row r="5157" ht="14.25" hidden="1"/>
    <row r="5158" ht="14.25" hidden="1"/>
    <row r="5159" ht="14.25" hidden="1"/>
    <row r="5160" ht="14.25" hidden="1"/>
    <row r="5161" ht="14.25" hidden="1"/>
    <row r="5162" ht="14.25" hidden="1"/>
    <row r="5163" ht="14.25" hidden="1"/>
    <row r="5164" ht="14.25" hidden="1"/>
    <row r="5165" ht="14.25" hidden="1"/>
    <row r="5166" ht="14.25" hidden="1"/>
    <row r="5167" ht="14.25" hidden="1"/>
    <row r="5168" ht="14.25" hidden="1"/>
    <row r="5169" ht="14.25" hidden="1"/>
    <row r="5170" ht="14.25" hidden="1"/>
    <row r="5171" ht="14.25" hidden="1"/>
    <row r="5172" ht="14.25" hidden="1"/>
    <row r="5173" ht="14.25" hidden="1"/>
    <row r="5174" ht="14.25" hidden="1"/>
    <row r="5175" ht="14.25" hidden="1"/>
    <row r="5176" ht="14.25" hidden="1"/>
    <row r="5177" ht="14.25" hidden="1"/>
    <row r="5178" ht="14.25" hidden="1"/>
    <row r="5179" ht="14.25" hidden="1"/>
    <row r="5180" ht="14.25" hidden="1"/>
    <row r="5181" ht="14.25" hidden="1"/>
    <row r="5182" ht="14.25" hidden="1"/>
    <row r="5183" ht="14.25" hidden="1"/>
    <row r="5184" ht="14.25" hidden="1"/>
    <row r="5185" ht="14.25" hidden="1"/>
    <row r="5186" ht="14.25" hidden="1"/>
    <row r="5187" ht="14.25" hidden="1"/>
    <row r="5188" ht="14.25" hidden="1"/>
    <row r="5189" ht="14.25" hidden="1"/>
    <row r="5190" ht="14.25" hidden="1"/>
    <row r="5191" ht="14.25" hidden="1"/>
    <row r="5192" ht="14.25" hidden="1"/>
    <row r="5193" ht="14.25" hidden="1"/>
    <row r="5194" ht="14.25" hidden="1"/>
    <row r="5195" ht="14.25" hidden="1"/>
    <row r="5196" ht="14.25" hidden="1"/>
    <row r="5197" ht="14.25" hidden="1"/>
    <row r="5198" ht="14.25" hidden="1"/>
    <row r="5199" ht="14.25" hidden="1"/>
    <row r="5200" ht="14.25" hidden="1"/>
    <row r="5201" ht="14.25" hidden="1"/>
    <row r="5202" ht="14.25" hidden="1"/>
    <row r="5203" ht="14.25" hidden="1"/>
    <row r="5204" ht="14.25" hidden="1"/>
    <row r="5205" ht="14.25" hidden="1"/>
    <row r="5206" ht="14.25" hidden="1"/>
    <row r="5207" ht="14.25" hidden="1"/>
    <row r="5208" ht="14.25" hidden="1"/>
    <row r="5209" ht="14.25" hidden="1"/>
    <row r="5210" ht="14.25" hidden="1"/>
    <row r="5211" ht="14.25" hidden="1"/>
    <row r="5212" ht="14.25" hidden="1"/>
    <row r="5213" ht="14.25" hidden="1"/>
    <row r="5214" ht="14.25" hidden="1"/>
    <row r="5215" ht="14.25" hidden="1"/>
    <row r="5216" ht="14.25" hidden="1"/>
    <row r="5217" ht="14.25" hidden="1"/>
    <row r="5218" ht="14.25" hidden="1"/>
    <row r="5219" ht="14.25" hidden="1"/>
    <row r="5220" ht="14.25" hidden="1"/>
    <row r="5221" ht="14.25" hidden="1"/>
    <row r="5222" ht="14.25" hidden="1"/>
    <row r="5223" ht="14.25" hidden="1"/>
    <row r="5224" ht="14.25" hidden="1"/>
    <row r="5225" ht="14.25" hidden="1"/>
    <row r="5226" ht="14.25" hidden="1"/>
    <row r="5227" ht="14.25" hidden="1"/>
    <row r="5228" ht="14.25" hidden="1"/>
    <row r="5229" ht="14.25" hidden="1"/>
    <row r="5230" ht="14.25" hidden="1"/>
    <row r="5231" ht="14.25" hidden="1"/>
    <row r="5232" ht="14.25" hidden="1"/>
    <row r="5233" ht="14.25" hidden="1"/>
    <row r="5234" ht="14.25" hidden="1"/>
    <row r="5235" ht="14.25" hidden="1"/>
    <row r="5236" ht="14.25" hidden="1"/>
    <row r="5237" ht="14.25" hidden="1"/>
    <row r="5238" ht="14.25" hidden="1"/>
    <row r="5239" ht="14.25" hidden="1"/>
    <row r="5240" ht="14.25" hidden="1"/>
    <row r="5241" ht="14.25" hidden="1"/>
    <row r="5242" ht="14.25" hidden="1"/>
    <row r="5243" ht="14.25" hidden="1"/>
    <row r="5244" ht="14.25" hidden="1"/>
    <row r="5245" ht="14.25" hidden="1"/>
    <row r="5246" ht="14.25" hidden="1"/>
    <row r="5247" ht="14.25" hidden="1"/>
    <row r="5248" ht="14.25" hidden="1"/>
    <row r="5249" ht="14.25" hidden="1"/>
    <row r="5250" ht="14.25" hidden="1"/>
    <row r="5251" ht="14.25" hidden="1"/>
    <row r="5252" ht="14.25" hidden="1"/>
    <row r="5253" ht="14.25" hidden="1"/>
    <row r="5254" ht="14.25" hidden="1"/>
    <row r="5255" ht="14.25" hidden="1"/>
    <row r="5256" ht="14.25" hidden="1"/>
    <row r="5257" ht="14.25" hidden="1"/>
    <row r="5258" ht="14.25" hidden="1"/>
    <row r="5259" ht="14.25" hidden="1"/>
    <row r="5260" ht="14.25" hidden="1"/>
    <row r="5261" ht="14.25" hidden="1"/>
    <row r="5262" ht="14.25" hidden="1"/>
    <row r="5263" ht="14.25" hidden="1"/>
    <row r="5264" ht="14.25" hidden="1"/>
    <row r="5265" ht="14.25" hidden="1"/>
    <row r="5266" ht="14.25" hidden="1"/>
    <row r="5267" ht="14.25" hidden="1"/>
    <row r="5268" ht="14.25" hidden="1"/>
    <row r="5269" ht="14.25" hidden="1"/>
    <row r="5270" ht="14.25" hidden="1"/>
    <row r="5271" ht="14.25" hidden="1"/>
    <row r="5272" ht="14.25" hidden="1"/>
    <row r="5273" ht="14.25" hidden="1"/>
    <row r="5274" ht="14.25" hidden="1"/>
    <row r="5275" ht="14.25" hidden="1"/>
    <row r="5276" ht="14.25" hidden="1"/>
    <row r="5277" ht="14.25" hidden="1"/>
    <row r="5278" ht="14.25" hidden="1"/>
    <row r="5279" ht="14.25" hidden="1"/>
    <row r="5280" ht="14.25" hidden="1"/>
    <row r="5281" ht="14.25" hidden="1"/>
    <row r="5282" ht="14.25" hidden="1"/>
    <row r="5283" ht="14.25" hidden="1"/>
    <row r="5284" ht="14.25" hidden="1"/>
    <row r="5285" ht="14.25" hidden="1"/>
    <row r="5286" ht="14.25" hidden="1"/>
    <row r="5287" ht="14.25" hidden="1"/>
    <row r="5288" ht="14.25" hidden="1"/>
    <row r="5289" ht="14.25" hidden="1"/>
    <row r="5290" ht="14.25" hidden="1"/>
    <row r="5291" ht="14.25" hidden="1"/>
    <row r="5292" ht="14.25" hidden="1"/>
    <row r="5293" ht="14.25" hidden="1"/>
    <row r="5294" ht="14.25" hidden="1"/>
    <row r="5295" ht="14.25" hidden="1"/>
    <row r="5296" ht="14.25" hidden="1"/>
    <row r="5297" ht="14.25" hidden="1"/>
    <row r="5298" ht="14.25" hidden="1"/>
    <row r="5299" ht="14.25" hidden="1"/>
    <row r="5300" ht="14.25" hidden="1"/>
    <row r="5301" ht="14.25" hidden="1"/>
    <row r="5302" ht="14.25" hidden="1"/>
    <row r="5303" ht="14.25" hidden="1"/>
    <row r="5304" ht="14.25" hidden="1"/>
    <row r="5305" ht="14.25" hidden="1"/>
    <row r="5306" ht="14.25" hidden="1"/>
    <row r="5307" ht="14.25" hidden="1"/>
    <row r="5308" ht="14.25" hidden="1"/>
    <row r="5309" ht="14.25" hidden="1"/>
    <row r="5310" ht="14.25" hidden="1"/>
    <row r="5311" ht="14.25" hidden="1"/>
    <row r="5312" ht="14.25" hidden="1"/>
    <row r="5313" ht="14.25" hidden="1"/>
    <row r="5314" ht="14.25" hidden="1"/>
    <row r="5315" ht="14.25" hidden="1"/>
    <row r="5316" ht="14.25" hidden="1"/>
    <row r="5317" ht="14.25" hidden="1"/>
    <row r="5318" ht="14.25" hidden="1"/>
    <row r="5319" ht="14.25" hidden="1"/>
    <row r="5320" ht="14.25" hidden="1"/>
    <row r="5321" ht="14.25" hidden="1"/>
    <row r="5322" ht="14.25" hidden="1"/>
    <row r="5323" ht="14.25" hidden="1"/>
    <row r="5324" ht="14.25" hidden="1"/>
    <row r="5325" ht="14.25" hidden="1"/>
    <row r="5326" ht="14.25" hidden="1"/>
    <row r="5327" ht="14.25" hidden="1"/>
    <row r="5328" ht="14.25" hidden="1"/>
    <row r="5329" ht="14.25" hidden="1"/>
    <row r="5330" ht="14.25" hidden="1"/>
    <row r="5331" ht="14.25" hidden="1"/>
    <row r="5332" ht="14.25" hidden="1"/>
    <row r="5333" ht="14.25" hidden="1"/>
    <row r="5334" ht="14.25" hidden="1"/>
    <row r="5335" ht="14.25" hidden="1"/>
    <row r="5336" ht="14.25" hidden="1"/>
    <row r="5337" ht="14.25" hidden="1"/>
    <row r="5338" ht="14.25" hidden="1"/>
    <row r="5339" ht="14.25" hidden="1"/>
    <row r="5340" ht="14.25" hidden="1"/>
    <row r="5341" ht="14.25" hidden="1"/>
    <row r="5342" ht="14.25" hidden="1"/>
    <row r="5343" ht="14.25" hidden="1"/>
    <row r="5344" ht="14.25" hidden="1"/>
    <row r="5345" ht="14.25" hidden="1"/>
    <row r="5346" ht="14.25" hidden="1"/>
    <row r="5347" ht="14.25" hidden="1"/>
    <row r="5348" ht="14.25" hidden="1"/>
    <row r="5349" ht="14.25" hidden="1"/>
    <row r="5350" ht="14.25" hidden="1"/>
    <row r="5351" ht="14.25" hidden="1"/>
    <row r="5352" ht="14.25" hidden="1"/>
    <row r="5353" ht="14.25" hidden="1"/>
    <row r="5354" ht="14.25" hidden="1"/>
    <row r="5355" ht="14.25" hidden="1"/>
    <row r="5356" ht="14.25" hidden="1"/>
    <row r="5357" ht="14.25" hidden="1"/>
    <row r="5358" ht="14.25" hidden="1"/>
    <row r="5359" ht="14.25" hidden="1"/>
    <row r="5360" ht="14.25" hidden="1"/>
    <row r="5361" ht="14.25" hidden="1"/>
    <row r="5362" ht="14.25" hidden="1"/>
    <row r="5363" ht="14.25" hidden="1"/>
    <row r="5364" ht="14.25" hidden="1"/>
    <row r="5365" ht="14.25" hidden="1"/>
    <row r="5366" ht="14.25" hidden="1"/>
    <row r="5367" ht="14.25" hidden="1"/>
    <row r="5368" ht="14.25" hidden="1"/>
    <row r="5369" ht="14.25" hidden="1"/>
    <row r="5370" ht="14.25" hidden="1"/>
    <row r="5371" ht="14.25" hidden="1"/>
    <row r="5372" ht="14.25" hidden="1"/>
    <row r="5373" ht="14.25" hidden="1"/>
    <row r="5374" ht="14.25" hidden="1"/>
    <row r="5375" ht="14.25" hidden="1"/>
    <row r="5376" ht="14.25" hidden="1"/>
    <row r="5377" ht="14.25" hidden="1"/>
    <row r="5378" ht="14.25" hidden="1"/>
    <row r="5379" ht="14.25" hidden="1"/>
    <row r="5380" ht="14.25" hidden="1"/>
    <row r="5381" ht="14.25" hidden="1"/>
    <row r="5382" ht="14.25" hidden="1"/>
    <row r="5383" ht="14.25" hidden="1"/>
    <row r="5384" ht="14.25" hidden="1"/>
    <row r="5385" ht="14.25" hidden="1"/>
    <row r="5386" ht="14.25" hidden="1"/>
    <row r="5387" ht="14.25" hidden="1"/>
    <row r="5388" ht="14.25" hidden="1"/>
    <row r="5389" ht="14.25" hidden="1"/>
    <row r="5390" ht="14.25" hidden="1"/>
    <row r="5391" ht="14.25" hidden="1"/>
    <row r="5392" ht="14.25" hidden="1"/>
    <row r="5393" ht="14.25" hidden="1"/>
    <row r="5394" ht="14.25" hidden="1"/>
    <row r="5395" ht="14.25" hidden="1"/>
    <row r="5396" ht="14.25" hidden="1"/>
    <row r="5397" ht="14.25" hidden="1"/>
    <row r="5398" ht="14.25" hidden="1"/>
    <row r="5399" ht="14.25" hidden="1"/>
    <row r="5400" ht="14.25" hidden="1"/>
    <row r="5401" ht="14.25" hidden="1"/>
    <row r="5402" ht="14.25" hidden="1"/>
    <row r="5403" ht="14.25" hidden="1"/>
    <row r="5404" ht="14.25" hidden="1"/>
    <row r="5405" ht="14.25" hidden="1"/>
    <row r="5406" ht="14.25" hidden="1"/>
    <row r="5407" ht="14.25" hidden="1"/>
    <row r="5408" ht="14.25" hidden="1"/>
    <row r="5409" ht="14.25" hidden="1"/>
    <row r="5410" ht="14.25" hidden="1"/>
    <row r="5411" ht="14.25" hidden="1"/>
    <row r="5412" ht="14.25" hidden="1"/>
    <row r="5413" ht="14.25" hidden="1"/>
    <row r="5414" ht="14.25" hidden="1"/>
    <row r="5415" ht="14.25" hidden="1"/>
    <row r="5416" ht="14.25" hidden="1"/>
    <row r="5417" ht="14.25" hidden="1"/>
    <row r="5418" ht="14.25" hidden="1"/>
    <row r="5419" ht="14.25" hidden="1"/>
    <row r="5420" ht="14.25" hidden="1"/>
    <row r="5421" ht="14.25" hidden="1"/>
    <row r="5422" ht="14.25" hidden="1"/>
    <row r="5423" ht="14.25" hidden="1"/>
    <row r="5424" ht="14.25" hidden="1"/>
    <row r="5425" ht="14.25" hidden="1"/>
    <row r="5426" ht="14.25" hidden="1"/>
    <row r="5427" ht="14.25" hidden="1"/>
    <row r="5428" ht="14.25" hidden="1"/>
    <row r="5429" ht="14.25" hidden="1"/>
    <row r="5430" ht="14.25" hidden="1"/>
    <row r="5431" ht="14.25" hidden="1"/>
    <row r="5432" ht="14.25" hidden="1"/>
    <row r="5433" ht="14.25" hidden="1"/>
    <row r="5434" ht="14.25" hidden="1"/>
    <row r="5435" ht="14.25" hidden="1"/>
    <row r="5436" ht="14.25" hidden="1"/>
    <row r="5437" ht="14.25" hidden="1"/>
    <row r="5438" ht="14.25" hidden="1"/>
    <row r="5439" ht="14.25" hidden="1"/>
    <row r="5440" ht="14.25" hidden="1"/>
    <row r="5441" ht="14.25" hidden="1"/>
    <row r="5442" ht="14.25" hidden="1"/>
    <row r="5443" ht="14.25" hidden="1"/>
    <row r="5444" ht="14.25" hidden="1"/>
    <row r="5445" ht="14.25" hidden="1"/>
    <row r="5446" ht="14.25" hidden="1"/>
    <row r="5447" ht="14.25" hidden="1"/>
    <row r="5448" ht="14.25" hidden="1"/>
    <row r="5449" ht="14.25" hidden="1"/>
    <row r="5450" ht="14.25" hidden="1"/>
    <row r="5451" ht="14.25" hidden="1"/>
    <row r="5452" ht="14.25" hidden="1"/>
    <row r="5453" ht="14.25" hidden="1"/>
    <row r="5454" ht="14.25" hidden="1"/>
    <row r="5455" ht="14.25" hidden="1"/>
    <row r="5456" ht="14.25" hidden="1"/>
    <row r="5457" ht="14.25" hidden="1"/>
    <row r="5458" ht="14.25" hidden="1"/>
    <row r="5459" ht="14.25" hidden="1"/>
    <row r="5460" ht="14.25" hidden="1"/>
    <row r="5461" ht="14.25" hidden="1"/>
    <row r="5462" ht="14.25" hidden="1"/>
    <row r="5463" ht="14.25" hidden="1"/>
    <row r="5464" ht="14.25" hidden="1"/>
    <row r="5465" ht="14.25" hidden="1"/>
    <row r="5466" ht="14.25" hidden="1"/>
    <row r="5467" ht="14.25" hidden="1"/>
    <row r="5468" ht="14.25" hidden="1"/>
    <row r="5469" ht="14.25" hidden="1"/>
    <row r="5470" ht="14.25" hidden="1"/>
    <row r="5471" ht="14.25" hidden="1"/>
    <row r="5472" ht="14.25" hidden="1"/>
    <row r="5473" ht="14.25" hidden="1"/>
    <row r="5474" ht="14.25" hidden="1"/>
    <row r="5475" ht="14.25" hidden="1"/>
    <row r="5476" ht="14.25" hidden="1"/>
    <row r="5477" ht="14.25" hidden="1"/>
    <row r="5478" ht="14.25" hidden="1"/>
    <row r="5479" ht="14.25" hidden="1"/>
    <row r="5480" ht="14.25" hidden="1"/>
    <row r="5481" ht="14.25" hidden="1"/>
    <row r="5482" ht="14.25" hidden="1"/>
    <row r="5483" ht="14.25" hidden="1"/>
    <row r="5484" ht="14.25" hidden="1"/>
    <row r="5485" ht="14.25" hidden="1"/>
    <row r="5486" ht="14.25" hidden="1"/>
    <row r="5487" ht="14.25" hidden="1"/>
    <row r="5488" ht="14.25" hidden="1"/>
    <row r="5489" ht="14.25" hidden="1"/>
    <row r="5490" ht="14.25" hidden="1"/>
    <row r="5491" ht="14.25" hidden="1"/>
    <row r="5492" ht="14.25" hidden="1"/>
    <row r="5493" ht="14.25" hidden="1"/>
    <row r="5494" ht="14.25" hidden="1"/>
    <row r="5495" ht="14.25" hidden="1"/>
    <row r="5496" ht="14.25" hidden="1"/>
    <row r="5497" ht="14.25" hidden="1"/>
    <row r="5498" ht="14.25" hidden="1"/>
    <row r="5499" ht="14.25" hidden="1"/>
    <row r="5500" ht="14.25" hidden="1"/>
    <row r="5501" ht="14.25" hidden="1"/>
    <row r="5502" ht="14.25" hidden="1"/>
    <row r="5503" ht="14.25" hidden="1"/>
    <row r="5504" ht="14.25" hidden="1"/>
    <row r="5505" ht="14.25" hidden="1"/>
    <row r="5506" ht="14.25" hidden="1"/>
    <row r="5507" ht="14.25" hidden="1"/>
    <row r="5508" ht="14.25" hidden="1"/>
    <row r="5509" ht="14.25" hidden="1"/>
    <row r="5510" ht="14.25" hidden="1"/>
    <row r="5511" ht="14.25" hidden="1"/>
    <row r="5512" ht="14.25" hidden="1"/>
    <row r="5513" ht="14.25" hidden="1"/>
    <row r="5514" ht="14.25" hidden="1"/>
    <row r="5515" ht="14.25" hidden="1"/>
    <row r="5516" ht="14.25" hidden="1"/>
    <row r="5517" ht="14.25" hidden="1"/>
    <row r="5518" ht="14.25" hidden="1"/>
    <row r="5519" ht="14.25" hidden="1"/>
    <row r="5520" ht="14.25" hidden="1"/>
    <row r="5521" ht="14.25" hidden="1"/>
    <row r="5522" ht="14.25" hidden="1"/>
    <row r="5523" ht="14.25" hidden="1"/>
    <row r="5524" ht="14.25" hidden="1"/>
    <row r="5525" ht="14.25" hidden="1"/>
    <row r="5526" ht="14.25" hidden="1"/>
    <row r="5527" ht="14.25" hidden="1"/>
    <row r="5528" ht="14.25" hidden="1"/>
    <row r="5529" ht="14.25" hidden="1"/>
    <row r="5530" ht="14.25" hidden="1"/>
    <row r="5531" ht="14.25" hidden="1"/>
    <row r="5532" ht="14.25" hidden="1"/>
    <row r="5533" ht="14.25" hidden="1"/>
    <row r="5534" ht="14.25" hidden="1"/>
    <row r="5535" ht="14.25" hidden="1"/>
    <row r="5536" ht="14.25" hidden="1"/>
    <row r="5537" ht="14.25" hidden="1"/>
    <row r="5538" ht="14.25" hidden="1"/>
    <row r="5539" ht="14.25" hidden="1"/>
    <row r="5540" ht="14.25" hidden="1"/>
    <row r="5541" ht="14.25" hidden="1"/>
    <row r="5542" ht="14.25" hidden="1"/>
    <row r="5543" ht="14.25" hidden="1"/>
    <row r="5544" ht="14.25" hidden="1"/>
    <row r="5545" ht="14.25" hidden="1"/>
    <row r="5546" ht="14.25" hidden="1"/>
    <row r="5547" ht="14.25" hidden="1"/>
    <row r="5548" ht="14.25" hidden="1"/>
    <row r="5549" ht="14.25" hidden="1"/>
    <row r="5550" ht="14.25" hidden="1"/>
    <row r="5551" ht="14.25" hidden="1"/>
    <row r="5552" ht="14.25" hidden="1"/>
    <row r="5553" ht="14.25" hidden="1"/>
    <row r="5554" ht="14.25" hidden="1"/>
    <row r="5555" ht="14.25" hidden="1"/>
    <row r="5556" ht="14.25" hidden="1"/>
    <row r="5557" ht="14.25" hidden="1"/>
    <row r="5558" ht="14.25" hidden="1"/>
    <row r="5559" ht="14.25" hidden="1"/>
    <row r="5560" ht="14.25" hidden="1"/>
    <row r="5561" ht="14.25" hidden="1"/>
    <row r="5562" ht="14.25" hidden="1"/>
    <row r="5563" ht="14.25" hidden="1"/>
    <row r="5564" ht="14.25" hidden="1"/>
    <row r="5565" ht="14.25" hidden="1"/>
    <row r="5566" ht="14.25" hidden="1"/>
    <row r="5567" ht="14.25" hidden="1"/>
    <row r="5568" ht="14.25" hidden="1"/>
    <row r="5569" ht="14.25" hidden="1"/>
    <row r="5570" ht="14.25" hidden="1"/>
    <row r="5571" ht="14.25" hidden="1"/>
    <row r="5572" ht="14.25" hidden="1"/>
    <row r="5573" ht="14.25" hidden="1"/>
    <row r="5574" ht="14.25" hidden="1"/>
    <row r="5575" ht="14.25" hidden="1"/>
    <row r="5576" ht="14.25" hidden="1"/>
    <row r="5577" ht="14.25" hidden="1"/>
    <row r="5578" ht="14.25" hidden="1"/>
    <row r="5579" ht="14.25" hidden="1"/>
    <row r="5580" ht="14.25" hidden="1"/>
    <row r="5581" ht="14.25" hidden="1"/>
    <row r="5582" ht="14.25" hidden="1"/>
    <row r="5583" ht="14.25" hidden="1"/>
    <row r="5584" ht="14.25" hidden="1"/>
    <row r="5585" ht="14.25" hidden="1"/>
    <row r="5586" ht="14.25" hidden="1"/>
    <row r="5587" ht="14.25" hidden="1"/>
    <row r="5588" ht="14.25" hidden="1"/>
    <row r="5589" ht="14.25" hidden="1"/>
    <row r="5590" ht="14.25" hidden="1"/>
    <row r="5591" ht="14.25" hidden="1"/>
    <row r="5592" ht="14.25" hidden="1"/>
    <row r="5593" ht="14.25" hidden="1"/>
    <row r="5594" ht="14.25" hidden="1"/>
    <row r="5595" ht="14.25" hidden="1"/>
    <row r="5596" ht="14.25" hidden="1"/>
    <row r="5597" ht="14.25" hidden="1"/>
    <row r="5598" ht="14.25" hidden="1"/>
    <row r="5599" ht="14.25" hidden="1"/>
    <row r="5600" ht="14.25" hidden="1"/>
    <row r="5601" ht="14.25" hidden="1"/>
    <row r="5602" ht="14.25" hidden="1"/>
    <row r="5603" ht="14.25" hidden="1"/>
    <row r="5604" ht="14.25" hidden="1"/>
    <row r="5605" ht="14.25" hidden="1"/>
    <row r="5606" ht="14.25" hidden="1"/>
    <row r="5607" ht="14.25" hidden="1"/>
    <row r="5608" ht="14.25" hidden="1"/>
    <row r="5609" ht="14.25" hidden="1"/>
    <row r="5610" ht="14.25" hidden="1"/>
    <row r="5611" ht="14.25" hidden="1"/>
    <row r="5612" ht="14.25" hidden="1"/>
    <row r="5613" ht="14.25" hidden="1"/>
    <row r="5614" ht="14.25" hidden="1"/>
    <row r="5615" ht="14.25" hidden="1"/>
    <row r="5616" ht="14.25" hidden="1"/>
    <row r="5617" ht="14.25" hidden="1"/>
    <row r="5618" ht="14.25" hidden="1"/>
    <row r="5619" ht="14.25" hidden="1"/>
    <row r="5620" ht="14.25" hidden="1"/>
    <row r="5621" ht="14.25" hidden="1"/>
    <row r="5622" ht="14.25" hidden="1"/>
    <row r="5623" ht="14.25" hidden="1"/>
    <row r="5624" ht="14.25" hidden="1"/>
    <row r="5625" ht="14.25" hidden="1"/>
    <row r="5626" ht="14.25" hidden="1"/>
    <row r="5627" ht="14.25" hidden="1"/>
    <row r="5628" ht="14.25" hidden="1"/>
    <row r="5629" ht="14.25" hidden="1"/>
    <row r="5630" ht="14.25" hidden="1"/>
    <row r="5631" ht="14.25" hidden="1"/>
    <row r="5632" ht="14.25" hidden="1"/>
    <row r="5633" ht="14.25" hidden="1"/>
    <row r="5634" ht="14.25" hidden="1"/>
    <row r="5635" ht="14.25" hidden="1"/>
    <row r="5636" ht="14.25" hidden="1"/>
    <row r="5637" ht="14.25" hidden="1"/>
    <row r="5638" ht="14.25" hidden="1"/>
    <row r="5639" ht="14.25" hidden="1"/>
    <row r="5640" ht="14.25" hidden="1"/>
    <row r="5641" ht="14.25" hidden="1"/>
    <row r="5642" ht="14.25" hidden="1"/>
    <row r="5643" ht="14.25" hidden="1"/>
    <row r="5644" ht="14.25" hidden="1"/>
    <row r="5645" ht="14.25" hidden="1"/>
    <row r="5646" ht="14.25" hidden="1"/>
    <row r="5647" ht="14.25" hidden="1"/>
    <row r="5648" ht="14.25" hidden="1"/>
    <row r="5649" ht="14.25" hidden="1"/>
    <row r="5650" ht="14.25" hidden="1"/>
    <row r="5651" ht="14.25" hidden="1"/>
    <row r="5652" ht="14.25" hidden="1"/>
    <row r="5653" ht="14.25" hidden="1"/>
    <row r="5654" ht="14.25" hidden="1"/>
    <row r="5655" ht="14.25" hidden="1"/>
    <row r="5656" ht="14.25" hidden="1"/>
    <row r="5657" ht="14.25" hidden="1"/>
    <row r="5658" ht="14.25" hidden="1"/>
    <row r="5659" ht="14.25" hidden="1"/>
    <row r="5660" ht="14.25" hidden="1"/>
    <row r="5661" ht="14.25" hidden="1"/>
    <row r="5662" ht="14.25" hidden="1"/>
    <row r="5663" ht="14.25" hidden="1"/>
    <row r="5664" ht="14.25" hidden="1"/>
    <row r="5665" ht="14.25" hidden="1"/>
    <row r="5666" ht="14.25" hidden="1"/>
    <row r="5667" ht="14.25" hidden="1"/>
    <row r="5668" ht="14.25" hidden="1"/>
    <row r="5669" ht="14.25" hidden="1"/>
    <row r="5670" ht="14.25" hidden="1"/>
    <row r="5671" ht="14.25" hidden="1"/>
    <row r="5672" ht="14.25" hidden="1"/>
    <row r="5673" ht="14.25" hidden="1"/>
    <row r="5674" ht="14.25" hidden="1"/>
    <row r="5675" ht="14.25" hidden="1"/>
    <row r="5676" ht="14.25" hidden="1"/>
    <row r="5677" ht="14.25" hidden="1"/>
    <row r="5678" ht="14.25" hidden="1"/>
    <row r="5679" ht="14.25" hidden="1"/>
    <row r="5680" ht="14.25" hidden="1"/>
    <row r="5681" ht="14.25" hidden="1"/>
    <row r="5682" ht="14.25" hidden="1"/>
    <row r="5683" ht="14.25" hidden="1"/>
    <row r="5684" ht="14.25" hidden="1"/>
    <row r="5685" ht="14.25" hidden="1"/>
    <row r="5686" ht="14.25" hidden="1"/>
    <row r="5687" ht="14.25" hidden="1"/>
    <row r="5688" ht="14.25" hidden="1"/>
    <row r="5689" ht="14.25" hidden="1"/>
    <row r="5690" ht="14.25" hidden="1"/>
    <row r="5691" ht="14.25" hidden="1"/>
    <row r="5692" ht="14.25" hidden="1"/>
    <row r="5693" ht="14.25" hidden="1"/>
    <row r="5694" ht="14.25" hidden="1"/>
    <row r="5695" ht="14.25" hidden="1"/>
    <row r="5696" ht="14.25" hidden="1"/>
    <row r="5697" ht="14.25" hidden="1"/>
    <row r="5698" ht="14.25" hidden="1"/>
    <row r="5699" ht="14.25" hidden="1"/>
    <row r="5700" ht="14.25" hidden="1"/>
    <row r="5701" ht="14.25" hidden="1"/>
    <row r="5702" ht="14.25" hidden="1"/>
    <row r="5703" ht="14.25" hidden="1"/>
    <row r="5704" ht="14.25" hidden="1"/>
    <row r="5705" ht="14.25" hidden="1"/>
    <row r="5706" ht="14.25" hidden="1"/>
    <row r="5707" ht="14.25" hidden="1"/>
    <row r="5708" ht="14.25" hidden="1"/>
    <row r="5709" ht="14.25" hidden="1"/>
    <row r="5710" ht="14.25" hidden="1"/>
    <row r="5711" ht="14.25" hidden="1"/>
    <row r="5712" ht="14.25" hidden="1"/>
    <row r="5713" ht="14.25" hidden="1"/>
    <row r="5714" ht="14.25" hidden="1"/>
    <row r="5715" ht="14.25" hidden="1"/>
    <row r="5716" ht="14.25" hidden="1"/>
    <row r="5717" ht="14.25" hidden="1"/>
    <row r="5718" ht="14.25" hidden="1"/>
    <row r="5719" ht="14.25" hidden="1"/>
    <row r="5720" ht="14.25" hidden="1"/>
    <row r="5721" ht="14.25" hidden="1"/>
    <row r="5722" ht="14.25" hidden="1"/>
    <row r="5723" ht="14.25" hidden="1"/>
    <row r="5724" ht="14.25" hidden="1"/>
    <row r="5725" ht="14.25" hidden="1"/>
    <row r="5726" ht="14.25" hidden="1"/>
    <row r="5727" ht="14.25" hidden="1"/>
    <row r="5728" ht="14.25" hidden="1"/>
    <row r="5729" ht="14.25" hidden="1"/>
    <row r="5730" ht="14.25" hidden="1"/>
    <row r="5731" ht="14.25" hidden="1"/>
    <row r="5732" ht="14.25" hidden="1"/>
    <row r="5733" ht="14.25" hidden="1"/>
    <row r="5734" ht="14.25" hidden="1"/>
    <row r="5735" ht="14.25" hidden="1"/>
    <row r="5736" ht="14.25" hidden="1"/>
    <row r="5737" ht="14.25" hidden="1"/>
    <row r="5738" ht="14.25" hidden="1"/>
    <row r="5739" ht="14.25" hidden="1"/>
    <row r="5740" ht="14.25" hidden="1"/>
    <row r="5741" ht="14.25" hidden="1"/>
    <row r="5742" ht="14.25" hidden="1"/>
    <row r="5743" ht="14.25" hidden="1"/>
    <row r="5744" ht="14.25" hidden="1"/>
    <row r="5745" ht="14.25" hidden="1"/>
    <row r="5746" ht="14.25" hidden="1"/>
    <row r="5747" ht="14.25" hidden="1"/>
    <row r="5748" ht="14.25" hidden="1"/>
    <row r="5749" ht="14.25" hidden="1"/>
    <row r="5750" ht="14.25" hidden="1"/>
    <row r="5751" ht="14.25" hidden="1"/>
    <row r="5752" ht="14.25" hidden="1"/>
    <row r="5753" ht="14.25" hidden="1"/>
    <row r="5754" ht="14.25" hidden="1"/>
    <row r="5755" ht="14.25" hidden="1"/>
    <row r="5756" ht="14.25" hidden="1"/>
    <row r="5757" ht="14.25" hidden="1"/>
    <row r="5758" ht="14.25" hidden="1"/>
    <row r="5759" ht="14.25" hidden="1"/>
    <row r="5760" ht="14.25" hidden="1"/>
    <row r="5761" ht="14.25" hidden="1"/>
    <row r="5762" ht="14.25" hidden="1"/>
    <row r="5763" ht="14.25" hidden="1"/>
    <row r="5764" ht="14.25" hidden="1"/>
    <row r="5765" ht="14.25" hidden="1"/>
    <row r="5766" ht="14.25" hidden="1"/>
    <row r="5767" ht="14.25" hidden="1"/>
    <row r="5768" ht="14.25" hidden="1"/>
    <row r="5769" ht="14.25" hidden="1"/>
    <row r="5770" ht="14.25" hidden="1"/>
    <row r="5771" ht="14.25" hidden="1"/>
    <row r="5772" ht="14.25" hidden="1"/>
    <row r="5773" ht="14.25" hidden="1"/>
    <row r="5774" ht="14.25" hidden="1"/>
    <row r="5775" ht="14.25" hidden="1"/>
    <row r="5776" ht="14.25" hidden="1"/>
    <row r="5777" ht="14.25" hidden="1"/>
    <row r="5778" ht="14.25" hidden="1"/>
    <row r="5779" ht="14.25" hidden="1"/>
    <row r="5780" ht="14.25" hidden="1"/>
    <row r="5781" ht="14.25" hidden="1"/>
    <row r="5782" ht="14.25" hidden="1"/>
    <row r="5783" ht="14.25" hidden="1"/>
    <row r="5784" ht="14.25" hidden="1"/>
    <row r="5785" ht="14.25" hidden="1"/>
    <row r="5786" ht="14.25" hidden="1"/>
    <row r="5787" ht="14.25" hidden="1"/>
    <row r="5788" ht="14.25" hidden="1"/>
    <row r="5789" ht="14.25" hidden="1"/>
    <row r="5790" ht="14.25" hidden="1"/>
    <row r="5791" ht="14.25" hidden="1"/>
    <row r="5792" ht="14.25" hidden="1"/>
    <row r="5793" ht="14.25" hidden="1"/>
    <row r="5794" ht="14.25" hidden="1"/>
    <row r="5795" ht="14.25" hidden="1"/>
    <row r="5796" ht="14.25" hidden="1"/>
    <row r="5797" ht="14.25" hidden="1"/>
    <row r="5798" ht="14.25" hidden="1"/>
    <row r="5799" ht="14.25" hidden="1"/>
    <row r="5800" ht="14.25" hidden="1"/>
    <row r="5801" ht="14.25" hidden="1"/>
    <row r="5802" ht="14.25" hidden="1"/>
    <row r="5803" ht="14.25" hidden="1"/>
    <row r="5804" ht="14.25" hidden="1"/>
    <row r="5805" ht="14.25" hidden="1"/>
    <row r="5806" ht="14.25" hidden="1"/>
    <row r="5807" ht="14.25" hidden="1"/>
    <row r="5808" ht="14.25" hidden="1"/>
    <row r="5809" ht="14.25" hidden="1"/>
    <row r="5810" ht="14.25" hidden="1"/>
    <row r="5811" ht="14.25" hidden="1"/>
    <row r="5812" ht="14.25" hidden="1"/>
    <row r="5813" ht="14.25" hidden="1"/>
    <row r="5814" ht="14.25" hidden="1"/>
    <row r="5815" ht="14.25" hidden="1"/>
    <row r="5816" ht="14.25" hidden="1"/>
    <row r="5817" ht="14.25" hidden="1"/>
    <row r="5818" ht="14.25" hidden="1"/>
    <row r="5819" ht="14.25" hidden="1"/>
    <row r="5820" ht="14.25" hidden="1"/>
    <row r="5821" ht="14.25" hidden="1"/>
    <row r="5822" ht="14.25" hidden="1"/>
    <row r="5823" ht="14.25" hidden="1"/>
    <row r="5824" ht="14.25" hidden="1"/>
    <row r="5825" ht="14.25" hidden="1"/>
    <row r="5826" ht="14.25" hidden="1"/>
    <row r="5827" ht="14.25" hidden="1"/>
    <row r="5828" ht="14.25" hidden="1"/>
    <row r="5829" ht="14.25" hidden="1"/>
    <row r="5830" ht="14.25" hidden="1"/>
    <row r="5831" ht="14.25" hidden="1"/>
    <row r="5832" ht="14.25" hidden="1"/>
    <row r="5833" ht="14.25" hidden="1"/>
    <row r="5834" ht="14.25" hidden="1"/>
    <row r="5835" ht="14.25" hidden="1"/>
    <row r="5836" ht="14.25" hidden="1"/>
    <row r="5837" ht="14.25" hidden="1"/>
    <row r="5838" ht="14.25" hidden="1"/>
    <row r="5839" ht="14.25" hidden="1"/>
    <row r="5840" ht="14.25" hidden="1"/>
    <row r="5841" ht="14.25" hidden="1"/>
    <row r="5842" ht="14.25" hidden="1"/>
    <row r="5843" ht="14.25" hidden="1"/>
    <row r="5844" ht="14.25" hidden="1"/>
    <row r="5845" ht="14.25" hidden="1"/>
    <row r="5846" ht="14.25" hidden="1"/>
    <row r="5847" ht="14.25" hidden="1"/>
    <row r="5848" ht="14.25" hidden="1"/>
    <row r="5849" ht="14.25" hidden="1"/>
    <row r="5850" ht="14.25" hidden="1"/>
    <row r="5851" ht="14.25" hidden="1"/>
    <row r="5852" ht="14.25" hidden="1"/>
    <row r="5853" ht="14.25" hidden="1"/>
    <row r="5854" ht="14.25" hidden="1"/>
    <row r="5855" ht="14.25" hidden="1"/>
    <row r="5856" ht="14.25" hidden="1"/>
    <row r="5857" ht="14.25" hidden="1"/>
    <row r="5858" ht="14.25" hidden="1"/>
    <row r="5859" ht="14.25" hidden="1"/>
    <row r="5860" ht="14.25" hidden="1"/>
    <row r="5861" ht="14.25" hidden="1"/>
    <row r="5862" ht="14.25" hidden="1"/>
    <row r="5863" ht="14.25" hidden="1"/>
    <row r="5864" ht="14.25" hidden="1"/>
    <row r="5865" ht="14.25" hidden="1"/>
    <row r="5866" ht="14.25" hidden="1"/>
    <row r="5867" ht="14.25" hidden="1"/>
    <row r="5868" ht="14.25" hidden="1"/>
    <row r="5869" ht="14.25" hidden="1"/>
    <row r="5870" ht="14.25" hidden="1"/>
    <row r="5871" ht="14.25" hidden="1"/>
    <row r="5872" ht="14.25" hidden="1"/>
    <row r="5873" ht="14.25" hidden="1"/>
    <row r="5874" ht="14.25" hidden="1"/>
    <row r="5875" ht="14.25" hidden="1"/>
    <row r="5876" ht="14.25" hidden="1"/>
    <row r="5877" ht="14.25" hidden="1"/>
    <row r="5878" ht="14.25" hidden="1"/>
    <row r="5879" ht="14.25" hidden="1"/>
    <row r="5880" ht="14.25" hidden="1"/>
    <row r="5881" ht="14.25" hidden="1"/>
    <row r="5882" ht="14.25" hidden="1"/>
    <row r="5883" ht="14.25" hidden="1"/>
    <row r="5884" ht="14.25" hidden="1"/>
    <row r="5885" ht="14.25" hidden="1"/>
    <row r="5886" ht="14.25" hidden="1"/>
    <row r="5887" ht="14.25" hidden="1"/>
    <row r="5888" ht="14.25" hidden="1"/>
    <row r="5889" ht="14.25" hidden="1"/>
    <row r="5890" ht="14.25" hidden="1"/>
    <row r="5891" ht="14.25" hidden="1"/>
    <row r="5892" ht="14.25" hidden="1"/>
    <row r="5893" ht="14.25" hidden="1"/>
    <row r="5894" ht="14.25" hidden="1"/>
    <row r="5895" ht="14.25" hidden="1"/>
    <row r="5896" ht="14.25" hidden="1"/>
    <row r="5897" ht="14.25" hidden="1"/>
    <row r="5898" ht="14.25" hidden="1"/>
    <row r="5899" ht="14.25" hidden="1"/>
    <row r="5900" ht="14.25" hidden="1"/>
    <row r="5901" ht="14.25" hidden="1"/>
    <row r="5902" ht="14.25" hidden="1"/>
    <row r="5903" ht="14.25" hidden="1"/>
    <row r="5904" ht="14.25" hidden="1"/>
    <row r="5905" ht="14.25" hidden="1"/>
    <row r="5906" ht="14.25" hidden="1"/>
    <row r="5907" ht="14.25" hidden="1"/>
    <row r="5908" ht="14.25" hidden="1"/>
    <row r="5909" ht="14.25" hidden="1"/>
    <row r="5910" ht="14.25" hidden="1"/>
    <row r="5911" ht="14.25" hidden="1"/>
    <row r="5912" ht="14.25" hidden="1"/>
    <row r="5913" ht="14.25" hidden="1"/>
    <row r="5914" ht="14.25" hidden="1"/>
    <row r="5915" ht="14.25" hidden="1"/>
    <row r="5916" ht="14.25" hidden="1"/>
    <row r="5917" ht="14.25" hidden="1"/>
    <row r="5918" ht="14.25" hidden="1"/>
    <row r="5919" ht="14.25" hidden="1"/>
    <row r="5920" ht="14.25" hidden="1"/>
    <row r="5921" ht="14.25" hidden="1"/>
    <row r="5922" ht="14.25" hidden="1"/>
    <row r="5923" ht="14.25" hidden="1"/>
    <row r="5924" ht="14.25" hidden="1"/>
    <row r="5925" ht="14.25" hidden="1"/>
    <row r="5926" ht="14.25" hidden="1"/>
    <row r="5927" ht="14.25" hidden="1"/>
    <row r="5928" ht="14.25" hidden="1"/>
    <row r="5929" ht="14.25" hidden="1"/>
    <row r="5930" ht="14.25" hidden="1"/>
    <row r="5931" ht="14.25" hidden="1"/>
    <row r="5932" ht="14.25" hidden="1"/>
    <row r="5933" ht="14.25" hidden="1"/>
    <row r="5934" ht="14.25" hidden="1"/>
    <row r="5935" ht="14.25" hidden="1"/>
    <row r="5936" ht="14.25" hidden="1"/>
    <row r="5937" ht="14.25" hidden="1"/>
    <row r="5938" ht="14.25" hidden="1"/>
    <row r="5939" ht="14.25" hidden="1"/>
    <row r="5940" ht="14.25" hidden="1"/>
    <row r="5941" ht="14.25" hidden="1"/>
    <row r="5942" ht="14.25" hidden="1"/>
    <row r="5943" ht="14.25" hidden="1"/>
    <row r="5944" ht="14.25" hidden="1"/>
    <row r="5945" ht="14.25" hidden="1"/>
    <row r="5946" ht="14.25" hidden="1"/>
    <row r="5947" ht="14.25" hidden="1"/>
    <row r="5948" ht="14.25" hidden="1"/>
    <row r="5949" ht="14.25" hidden="1"/>
    <row r="5950" ht="14.25" hidden="1"/>
    <row r="5951" ht="14.25" hidden="1"/>
    <row r="5952" ht="14.25" hidden="1"/>
    <row r="5953" ht="14.25" hidden="1"/>
    <row r="5954" ht="14.25" hidden="1"/>
    <row r="5955" ht="14.25" hidden="1"/>
    <row r="5956" ht="14.25" hidden="1"/>
    <row r="5957" ht="14.25" hidden="1"/>
    <row r="5958" ht="14.25" hidden="1"/>
    <row r="5959" ht="14.25" hidden="1"/>
    <row r="5960" ht="14.25" hidden="1"/>
    <row r="5961" ht="14.25" hidden="1"/>
    <row r="5962" ht="14.25" hidden="1"/>
    <row r="5963" ht="14.25" hidden="1"/>
    <row r="5964" ht="14.25" hidden="1"/>
    <row r="5965" ht="14.25" hidden="1"/>
    <row r="5966" ht="14.25" hidden="1"/>
    <row r="5967" ht="14.25" hidden="1"/>
    <row r="5968" ht="14.25" hidden="1"/>
    <row r="5969" ht="14.25" hidden="1"/>
    <row r="5970" ht="14.25" hidden="1"/>
    <row r="5971" ht="14.25" hidden="1"/>
    <row r="5972" ht="14.25" hidden="1"/>
    <row r="5973" ht="14.25" hidden="1"/>
    <row r="5974" ht="14.25" hidden="1"/>
    <row r="5975" ht="14.25" hidden="1"/>
    <row r="5976" ht="14.25" hidden="1"/>
    <row r="5977" ht="14.25" hidden="1"/>
    <row r="5978" ht="14.25" hidden="1"/>
    <row r="5979" ht="14.25" hidden="1"/>
    <row r="5980" ht="14.25" hidden="1"/>
    <row r="5981" ht="14.25" hidden="1"/>
    <row r="5982" ht="14.25" hidden="1"/>
    <row r="5983" ht="14.25" hidden="1"/>
    <row r="5984" ht="14.25" hidden="1"/>
    <row r="5985" ht="14.25" hidden="1"/>
    <row r="5986" ht="14.25" hidden="1"/>
    <row r="5987" ht="14.25" hidden="1"/>
    <row r="5988" ht="14.25" hidden="1"/>
    <row r="5989" ht="14.25" hidden="1"/>
    <row r="5990" ht="14.25" hidden="1"/>
    <row r="5991" ht="14.25" hidden="1"/>
    <row r="5992" ht="14.25" hidden="1"/>
    <row r="5993" ht="14.25" hidden="1"/>
    <row r="5994" ht="14.25" hidden="1"/>
    <row r="5995" ht="14.25" hidden="1"/>
    <row r="5996" ht="14.25" hidden="1"/>
    <row r="5997" ht="14.25" hidden="1"/>
    <row r="5998" ht="14.25" hidden="1"/>
    <row r="5999" ht="14.25" hidden="1"/>
    <row r="6000" ht="14.25" hidden="1"/>
    <row r="6001" ht="14.25" hidden="1"/>
    <row r="6002" ht="14.25" hidden="1"/>
    <row r="6003" ht="14.25" hidden="1"/>
    <row r="6004" ht="14.25" hidden="1"/>
    <row r="6005" ht="14.25" hidden="1"/>
    <row r="6006" ht="14.25" hidden="1"/>
    <row r="6007" ht="14.25" hidden="1"/>
    <row r="6008" ht="14.25" hidden="1"/>
    <row r="6009" ht="14.25" hidden="1"/>
    <row r="6010" ht="14.25" hidden="1"/>
    <row r="6011" ht="14.25" hidden="1"/>
    <row r="6012" ht="14.25" hidden="1"/>
    <row r="6013" ht="14.25" hidden="1"/>
    <row r="6014" ht="14.25" hidden="1"/>
    <row r="6015" ht="14.25" hidden="1"/>
    <row r="6016" ht="14.25" hidden="1"/>
    <row r="6017" ht="14.25" hidden="1"/>
    <row r="6018" ht="14.25" hidden="1"/>
    <row r="6019" ht="14.25" hidden="1"/>
    <row r="6020" ht="14.25" hidden="1"/>
    <row r="6021" ht="14.25" hidden="1"/>
    <row r="6022" ht="14.25" hidden="1"/>
    <row r="6023" ht="14.25" hidden="1"/>
    <row r="6024" ht="14.25" hidden="1"/>
    <row r="6025" ht="14.25" hidden="1"/>
    <row r="6026" ht="14.25" hidden="1"/>
    <row r="6027" ht="14.25" hidden="1"/>
    <row r="6028" ht="14.25" hidden="1"/>
    <row r="6029" ht="14.25" hidden="1"/>
    <row r="6030" ht="14.25" hidden="1"/>
    <row r="6031" ht="14.25" hidden="1"/>
    <row r="6032" ht="14.25" hidden="1"/>
    <row r="6033" ht="14.25" hidden="1"/>
    <row r="6034" ht="14.25" hidden="1"/>
    <row r="6035" ht="14.25" hidden="1"/>
    <row r="6036" ht="14.25" hidden="1"/>
    <row r="6037" ht="14.25" hidden="1"/>
    <row r="6038" ht="14.25" hidden="1"/>
    <row r="6039" ht="14.25" hidden="1"/>
    <row r="6040" ht="14.25" hidden="1"/>
    <row r="6041" ht="14.25" hidden="1"/>
    <row r="6042" ht="14.25" hidden="1"/>
    <row r="6043" ht="14.25" hidden="1"/>
    <row r="6044" ht="14.25" hidden="1"/>
    <row r="6045" ht="14.25" hidden="1"/>
    <row r="6046" ht="14.25" hidden="1"/>
    <row r="6047" ht="14.25" hidden="1"/>
    <row r="6048" ht="14.25" hidden="1"/>
    <row r="6049" ht="14.25" hidden="1"/>
    <row r="6050" ht="14.25" hidden="1"/>
    <row r="6051" ht="14.25" hidden="1"/>
    <row r="6052" ht="14.25" hidden="1"/>
    <row r="6053" ht="14.25" hidden="1"/>
    <row r="6054" ht="14.25" hidden="1"/>
    <row r="6055" ht="14.25" hidden="1"/>
    <row r="6056" ht="14.25" hidden="1"/>
    <row r="6057" ht="14.25" hidden="1"/>
    <row r="6058" ht="14.25" hidden="1"/>
    <row r="6059" ht="14.25" hidden="1"/>
    <row r="6060" ht="14.25" hidden="1"/>
    <row r="6061" ht="14.25" hidden="1"/>
    <row r="6062" ht="14.25" hidden="1"/>
    <row r="6063" ht="14.25" hidden="1"/>
    <row r="6064" ht="14.25" hidden="1"/>
    <row r="6065" ht="14.25" hidden="1"/>
    <row r="6066" ht="14.25" hidden="1"/>
    <row r="6067" ht="14.25" hidden="1"/>
    <row r="6068" ht="14.25" hidden="1"/>
    <row r="6069" ht="14.25" hidden="1"/>
    <row r="6070" ht="14.25" hidden="1"/>
    <row r="6071" ht="14.25" hidden="1"/>
    <row r="6072" ht="14.25" hidden="1"/>
    <row r="6073" ht="14.25" hidden="1"/>
    <row r="6074" ht="14.25" hidden="1"/>
    <row r="6075" ht="14.25" hidden="1"/>
    <row r="6076" ht="14.25" hidden="1"/>
    <row r="6077" ht="14.25" hidden="1"/>
    <row r="6078" ht="14.25" hidden="1"/>
    <row r="6079" ht="14.25" hidden="1"/>
    <row r="6080" ht="14.25" hidden="1"/>
    <row r="6081" ht="14.25" hidden="1"/>
    <row r="6082" ht="14.25" hidden="1"/>
    <row r="6083" ht="14.25" hidden="1"/>
    <row r="6084" ht="14.25" hidden="1"/>
    <row r="6085" ht="14.25" hidden="1"/>
    <row r="6086" ht="14.25" hidden="1"/>
    <row r="6087" ht="14.25" hidden="1"/>
    <row r="6088" ht="14.25" hidden="1"/>
    <row r="6089" ht="14.25" hidden="1"/>
    <row r="6090" ht="14.25" hidden="1"/>
    <row r="6091" ht="14.25" hidden="1"/>
    <row r="6092" ht="14.25" hidden="1"/>
    <row r="6093" ht="14.25" hidden="1"/>
    <row r="6094" ht="14.25" hidden="1"/>
    <row r="6095" ht="14.25" hidden="1"/>
    <row r="6096" ht="14.25" hidden="1"/>
    <row r="6097" ht="14.25" hidden="1"/>
    <row r="6098" ht="14.25" hidden="1"/>
    <row r="6099" ht="14.25" hidden="1"/>
    <row r="6100" ht="14.25" hidden="1"/>
    <row r="6101" ht="14.25" hidden="1"/>
    <row r="6102" ht="14.25" hidden="1"/>
    <row r="6103" ht="14.25" hidden="1"/>
    <row r="6104" ht="14.25" hidden="1"/>
    <row r="6105" ht="14.25" hidden="1"/>
    <row r="6106" ht="14.25" hidden="1"/>
    <row r="6107" ht="14.25" hidden="1"/>
    <row r="6108" ht="14.25" hidden="1"/>
    <row r="6109" ht="14.25" hidden="1"/>
    <row r="6110" ht="14.25" hidden="1"/>
    <row r="6111" ht="14.25" hidden="1"/>
    <row r="6112" ht="14.25" hidden="1"/>
    <row r="6113" ht="14.25" hidden="1"/>
    <row r="6114" ht="14.25" hidden="1"/>
    <row r="6115" ht="14.25" hidden="1"/>
    <row r="6116" ht="14.25" hidden="1"/>
    <row r="6117" ht="14.25" hidden="1"/>
    <row r="6118" ht="14.25" hidden="1"/>
    <row r="6119" ht="14.25" hidden="1"/>
    <row r="6120" ht="14.25" hidden="1"/>
    <row r="6121" ht="14.25" hidden="1"/>
    <row r="6122" ht="14.25" hidden="1"/>
    <row r="6123" ht="14.25" hidden="1"/>
    <row r="6124" ht="14.25" hidden="1"/>
    <row r="6125" ht="14.25" hidden="1"/>
    <row r="6126" ht="14.25" hidden="1"/>
    <row r="6127" ht="14.25" hidden="1"/>
    <row r="6128" ht="14.25" hidden="1"/>
    <row r="6129" ht="14.25" hidden="1"/>
    <row r="6130" ht="14.25" hidden="1"/>
    <row r="6131" ht="14.25" hidden="1"/>
    <row r="6132" ht="14.25" hidden="1"/>
    <row r="6133" ht="14.25" hidden="1"/>
    <row r="6134" ht="14.25" hidden="1"/>
    <row r="6135" ht="14.25" hidden="1"/>
    <row r="6136" ht="14.25" hidden="1"/>
    <row r="6137" ht="14.25" hidden="1"/>
    <row r="6138" ht="14.25" hidden="1"/>
    <row r="6139" ht="14.25" hidden="1"/>
    <row r="6140" ht="14.25" hidden="1"/>
    <row r="6141" ht="14.25" hidden="1"/>
    <row r="6142" ht="14.25" hidden="1"/>
    <row r="6143" ht="14.25" hidden="1"/>
    <row r="6144" ht="14.25" hidden="1"/>
    <row r="6145" ht="14.25" hidden="1"/>
    <row r="6146" ht="14.25" hidden="1"/>
    <row r="6147" ht="14.25" hidden="1"/>
    <row r="6148" ht="14.25" hidden="1"/>
    <row r="6149" ht="14.25" hidden="1"/>
    <row r="6150" ht="14.25" hidden="1"/>
    <row r="6151" ht="14.25" hidden="1"/>
    <row r="6152" ht="14.25" hidden="1"/>
    <row r="6153" ht="14.25" hidden="1"/>
    <row r="6154" ht="14.25" hidden="1"/>
    <row r="6155" ht="14.25" hidden="1"/>
    <row r="6156" ht="14.25" hidden="1"/>
    <row r="6157" ht="14.25" hidden="1"/>
    <row r="6158" ht="14.25" hidden="1"/>
    <row r="6159" ht="14.25" hidden="1"/>
    <row r="6160" ht="14.25" hidden="1"/>
    <row r="6161" ht="14.25" hidden="1"/>
    <row r="6162" ht="14.25" hidden="1"/>
    <row r="6163" ht="14.25" hidden="1"/>
    <row r="6164" ht="14.25" hidden="1"/>
    <row r="6165" ht="14.25" hidden="1"/>
    <row r="6166" ht="14.25" hidden="1"/>
    <row r="6167" ht="14.25" hidden="1"/>
    <row r="6168" ht="14.25" hidden="1"/>
    <row r="6169" ht="14.25" hidden="1"/>
    <row r="6170" ht="14.25" hidden="1"/>
    <row r="6171" ht="14.25" hidden="1"/>
    <row r="6172" ht="14.25" hidden="1"/>
    <row r="6173" ht="14.25" hidden="1"/>
    <row r="6174" ht="14.25" hidden="1"/>
    <row r="6175" ht="14.25" hidden="1"/>
    <row r="6176" ht="14.25" hidden="1"/>
    <row r="6177" ht="14.25" hidden="1"/>
    <row r="6178" ht="14.25" hidden="1"/>
    <row r="6179" ht="14.25" hidden="1"/>
    <row r="6180" ht="14.25" hidden="1"/>
    <row r="6181" ht="14.25" hidden="1"/>
    <row r="6182" ht="14.25" hidden="1"/>
    <row r="6183" ht="14.25" hidden="1"/>
    <row r="6184" ht="14.25" hidden="1"/>
    <row r="6185" ht="14.25" hidden="1"/>
    <row r="6186" ht="14.25" hidden="1"/>
    <row r="6187" ht="14.25" hidden="1"/>
    <row r="6188" ht="14.25" hidden="1"/>
    <row r="6189" ht="14.25" hidden="1"/>
    <row r="6190" ht="14.25" hidden="1"/>
    <row r="6191" ht="14.25" hidden="1"/>
    <row r="6192" ht="14.25" hidden="1"/>
    <row r="6193" ht="14.25" hidden="1"/>
    <row r="6194" ht="14.25" hidden="1"/>
    <row r="6195" ht="14.25" hidden="1"/>
    <row r="6196" ht="14.25" hidden="1"/>
    <row r="6197" ht="14.25" hidden="1"/>
    <row r="6198" ht="14.25" hidden="1"/>
    <row r="6199" ht="14.25" hidden="1"/>
    <row r="6200" ht="14.25" hidden="1"/>
    <row r="6201" ht="14.25" hidden="1"/>
    <row r="6202" ht="14.25" hidden="1"/>
    <row r="6203" ht="14.25" hidden="1"/>
    <row r="6204" ht="14.25" hidden="1"/>
    <row r="6205" ht="14.25" hidden="1"/>
    <row r="6206" ht="14.25" hidden="1"/>
    <row r="6207" ht="14.25" hidden="1"/>
    <row r="6208" ht="14.25" hidden="1"/>
    <row r="6209" ht="14.25" hidden="1"/>
    <row r="6210" ht="14.25" hidden="1"/>
    <row r="6211" ht="14.25" hidden="1"/>
    <row r="6212" ht="14.25" hidden="1"/>
    <row r="6213" ht="14.25" hidden="1"/>
    <row r="6214" ht="14.25" hidden="1"/>
    <row r="6215" ht="14.25" hidden="1"/>
    <row r="6216" ht="14.25" hidden="1"/>
    <row r="6217" ht="14.25" hidden="1"/>
    <row r="6218" ht="14.25" hidden="1"/>
    <row r="6219" ht="14.25" hidden="1"/>
    <row r="6220" ht="14.25" hidden="1"/>
    <row r="6221" ht="14.25" hidden="1"/>
    <row r="6222" ht="14.25" hidden="1"/>
    <row r="6223" ht="14.25" hidden="1"/>
    <row r="6224" ht="14.25" hidden="1"/>
    <row r="6225" ht="14.25" hidden="1"/>
    <row r="6226" ht="14.25" hidden="1"/>
    <row r="6227" ht="14.25" hidden="1"/>
    <row r="6228" ht="14.25" hidden="1"/>
    <row r="6229" ht="14.25" hidden="1"/>
    <row r="6230" ht="14.25" hidden="1"/>
    <row r="6231" ht="14.25" hidden="1"/>
    <row r="6232" ht="14.25" hidden="1"/>
    <row r="6233" ht="14.25" hidden="1"/>
    <row r="6234" ht="14.25" hidden="1"/>
    <row r="6235" ht="14.25" hidden="1"/>
    <row r="6236" ht="14.25" hidden="1"/>
    <row r="6237" ht="14.25" hidden="1"/>
    <row r="6238" ht="14.25" hidden="1"/>
    <row r="6239" ht="14.25" hidden="1"/>
    <row r="6240" ht="14.25" hidden="1"/>
    <row r="6241" ht="14.25" hidden="1"/>
    <row r="6242" ht="14.25" hidden="1"/>
    <row r="6243" ht="14.25" hidden="1"/>
    <row r="6244" ht="14.25" hidden="1"/>
    <row r="6245" ht="14.25" hidden="1"/>
    <row r="6246" ht="14.25" hidden="1"/>
    <row r="6247" ht="14.25" hidden="1"/>
    <row r="6248" ht="14.25" hidden="1"/>
    <row r="6249" ht="14.25" hidden="1"/>
    <row r="6250" ht="14.25" hidden="1"/>
    <row r="6251" ht="14.25" hidden="1"/>
    <row r="6252" ht="14.25" hidden="1"/>
    <row r="6253" ht="14.25" hidden="1"/>
    <row r="6254" ht="14.25" hidden="1"/>
    <row r="6255" ht="14.25" hidden="1"/>
    <row r="6256" ht="14.25" hidden="1"/>
    <row r="6257" ht="14.25" hidden="1"/>
    <row r="6258" ht="14.25" hidden="1"/>
    <row r="6259" ht="14.25" hidden="1"/>
    <row r="6260" ht="14.25" hidden="1"/>
    <row r="6261" ht="14.25" hidden="1"/>
    <row r="6262" ht="14.25" hidden="1"/>
    <row r="6263" ht="14.25" hidden="1"/>
    <row r="6264" ht="14.25" hidden="1"/>
    <row r="6265" ht="14.25" hidden="1"/>
    <row r="6266" ht="14.25" hidden="1"/>
    <row r="6267" ht="14.25" hidden="1"/>
    <row r="6268" ht="14.25" hidden="1"/>
    <row r="6269" ht="14.25" hidden="1"/>
    <row r="6270" ht="14.25" hidden="1"/>
    <row r="6271" ht="14.25" hidden="1"/>
    <row r="6272" ht="14.25" hidden="1"/>
    <row r="6273" ht="14.25" hidden="1"/>
    <row r="6274" ht="14.25" hidden="1"/>
    <row r="6275" ht="14.25" hidden="1"/>
    <row r="6276" ht="14.25" hidden="1"/>
    <row r="6277" ht="14.25" hidden="1"/>
    <row r="6278" ht="14.25" hidden="1"/>
    <row r="6279" ht="14.25" hidden="1"/>
    <row r="6280" ht="14.25" hidden="1"/>
    <row r="6281" ht="14.25" hidden="1"/>
    <row r="6282" ht="14.25" hidden="1"/>
    <row r="6283" ht="14.25" hidden="1"/>
    <row r="6284" ht="14.25" hidden="1"/>
    <row r="6285" ht="14.25" hidden="1"/>
    <row r="6286" ht="14.25" hidden="1"/>
    <row r="6287" ht="14.25" hidden="1"/>
    <row r="6288" ht="14.25" hidden="1"/>
    <row r="6289" ht="14.25" hidden="1"/>
    <row r="6290" ht="14.25" hidden="1"/>
    <row r="6291" ht="14.25" hidden="1"/>
    <row r="6292" ht="14.25" hidden="1"/>
    <row r="6293" ht="14.25" hidden="1"/>
    <row r="6294" ht="14.25" hidden="1"/>
    <row r="6295" ht="14.25" hidden="1"/>
    <row r="6296" ht="14.25" hidden="1"/>
    <row r="6297" ht="14.25" hidden="1"/>
    <row r="6298" ht="14.25" hidden="1"/>
    <row r="6299" ht="14.25" hidden="1"/>
    <row r="6300" ht="14.25" hidden="1"/>
    <row r="6301" ht="14.25" hidden="1"/>
    <row r="6302" ht="14.25" hidden="1"/>
    <row r="6303" ht="14.25" hidden="1"/>
    <row r="6304" ht="14.25" hidden="1"/>
    <row r="6305" ht="14.25" hidden="1"/>
    <row r="6306" ht="14.25" hidden="1"/>
    <row r="6307" ht="14.25" hidden="1"/>
    <row r="6308" ht="14.25" hidden="1"/>
    <row r="6309" ht="14.25" hidden="1"/>
    <row r="6310" ht="14.25" hidden="1"/>
    <row r="6311" ht="14.25" hidden="1"/>
    <row r="6312" ht="14.25" hidden="1"/>
    <row r="6313" ht="14.25" hidden="1"/>
    <row r="6314" ht="14.25" hidden="1"/>
    <row r="6315" ht="14.25" hidden="1"/>
    <row r="6316" ht="14.25" hidden="1"/>
    <row r="6317" ht="14.25" hidden="1"/>
    <row r="6318" ht="14.25" hidden="1"/>
    <row r="6319" ht="14.25" hidden="1"/>
    <row r="6320" ht="14.25" hidden="1"/>
    <row r="6321" ht="14.25" hidden="1"/>
    <row r="6322" ht="14.25" hidden="1"/>
    <row r="6323" ht="14.25" hidden="1"/>
    <row r="6324" ht="14.25" hidden="1"/>
    <row r="6325" ht="14.25" hidden="1"/>
    <row r="6326" ht="14.25" hidden="1"/>
    <row r="6327" ht="14.25" hidden="1"/>
    <row r="6328" ht="14.25" hidden="1"/>
    <row r="6329" ht="14.25" hidden="1"/>
    <row r="6330" ht="14.25" hidden="1"/>
    <row r="6331" ht="14.25" hidden="1"/>
    <row r="6332" ht="14.25" hidden="1"/>
    <row r="6333" ht="14.25" hidden="1"/>
    <row r="6334" ht="14.25" hidden="1"/>
    <row r="6335" ht="14.25" hidden="1"/>
    <row r="6336" ht="14.25" hidden="1"/>
    <row r="6337" ht="14.25" hidden="1"/>
    <row r="6338" ht="14.25" hidden="1"/>
    <row r="6339" ht="14.25" hidden="1"/>
    <row r="6340" ht="14.25" hidden="1"/>
    <row r="6341" ht="14.25" hidden="1"/>
    <row r="6342" ht="14.25" hidden="1"/>
    <row r="6343" ht="14.25" hidden="1"/>
    <row r="6344" ht="14.25" hidden="1"/>
    <row r="6345" ht="14.25" hidden="1"/>
    <row r="6346" ht="14.25" hidden="1"/>
    <row r="6347" ht="14.25" hidden="1"/>
    <row r="6348" ht="14.25" hidden="1"/>
    <row r="6349" ht="14.25" hidden="1"/>
    <row r="6350" ht="14.25" hidden="1"/>
    <row r="6351" ht="14.25" hidden="1"/>
    <row r="6352" ht="14.25" hidden="1"/>
    <row r="6353" ht="14.25" hidden="1"/>
    <row r="6354" ht="14.25" hidden="1"/>
    <row r="6355" ht="14.25" hidden="1"/>
    <row r="6356" ht="14.25" hidden="1"/>
    <row r="6357" ht="14.25" hidden="1"/>
    <row r="6358" ht="14.25" hidden="1"/>
    <row r="6359" ht="14.25" hidden="1"/>
    <row r="6360" ht="14.25" hidden="1"/>
    <row r="6361" ht="14.25" hidden="1"/>
    <row r="6362" ht="14.25" hidden="1"/>
    <row r="6363" ht="14.25" hidden="1"/>
    <row r="6364" ht="14.25" hidden="1"/>
    <row r="6365" ht="14.25" hidden="1"/>
    <row r="6366" ht="14.25" hidden="1"/>
    <row r="6367" ht="14.25" hidden="1"/>
    <row r="6368" ht="14.25" hidden="1"/>
    <row r="6369" ht="14.25" hidden="1"/>
    <row r="6370" ht="14.25" hidden="1"/>
    <row r="6371" ht="14.25" hidden="1"/>
    <row r="6372" ht="14.25" hidden="1"/>
    <row r="6373" ht="14.25" hidden="1"/>
    <row r="6374" ht="14.25" hidden="1"/>
    <row r="6375" ht="14.25" hidden="1"/>
    <row r="6376" ht="14.25" hidden="1"/>
    <row r="6377" ht="14.25" hidden="1"/>
    <row r="6378" ht="14.25" hidden="1"/>
    <row r="6379" ht="14.25" hidden="1"/>
    <row r="6380" ht="14.25" hidden="1"/>
    <row r="6381" ht="14.25" hidden="1"/>
    <row r="6382" ht="14.25" hidden="1"/>
    <row r="6383" ht="14.25" hidden="1"/>
    <row r="6384" ht="14.25" hidden="1"/>
    <row r="6385" ht="14.25" hidden="1"/>
    <row r="6386" ht="14.25" hidden="1"/>
    <row r="6387" ht="14.25" hidden="1"/>
    <row r="6388" ht="14.25" hidden="1"/>
    <row r="6389" ht="14.25" hidden="1"/>
    <row r="6390" ht="14.25" hidden="1"/>
    <row r="6391" ht="14.25" hidden="1"/>
    <row r="6392" ht="14.25" hidden="1"/>
    <row r="6393" ht="14.25" hidden="1"/>
    <row r="6394" ht="14.25" hidden="1"/>
    <row r="6395" ht="14.25" hidden="1"/>
    <row r="6396" ht="14.25" hidden="1"/>
    <row r="6397" ht="14.25" hidden="1"/>
    <row r="6398" ht="14.25" hidden="1"/>
    <row r="6399" ht="14.25" hidden="1"/>
    <row r="6400" ht="14.25" hidden="1"/>
    <row r="6401" ht="14.25" hidden="1"/>
    <row r="6402" ht="14.25" hidden="1"/>
    <row r="6403" ht="14.25" hidden="1"/>
    <row r="6404" ht="14.25" hidden="1"/>
    <row r="6405" ht="14.25" hidden="1"/>
    <row r="6406" ht="14.25" hidden="1"/>
    <row r="6407" ht="14.25" hidden="1"/>
    <row r="6408" ht="14.25" hidden="1"/>
    <row r="6409" ht="14.25" hidden="1"/>
    <row r="6410" ht="14.25" hidden="1"/>
    <row r="6411" ht="14.25" hidden="1"/>
    <row r="6412" ht="14.25" hidden="1"/>
    <row r="6413" ht="14.25" hidden="1"/>
    <row r="6414" ht="14.25" hidden="1"/>
    <row r="6415" ht="14.25" hidden="1"/>
    <row r="6416" ht="14.25" hidden="1"/>
    <row r="6417" ht="14.25" hidden="1"/>
    <row r="6418" ht="14.25" hidden="1"/>
    <row r="6419" ht="14.25" hidden="1"/>
    <row r="6420" ht="14.25" hidden="1"/>
    <row r="6421" ht="14.25" hidden="1"/>
    <row r="6422" ht="14.25" hidden="1"/>
    <row r="6423" ht="14.25" hidden="1"/>
    <row r="6424" ht="14.25" hidden="1"/>
    <row r="6425" ht="14.25" hidden="1"/>
    <row r="6426" ht="14.25" hidden="1"/>
    <row r="6427" ht="14.25" hidden="1"/>
    <row r="6428" ht="14.25" hidden="1"/>
    <row r="6429" ht="14.25" hidden="1"/>
    <row r="6430" ht="14.25" hidden="1"/>
    <row r="6431" ht="14.25" hidden="1"/>
    <row r="6432" ht="14.25" hidden="1"/>
    <row r="6433" ht="14.25" hidden="1"/>
    <row r="6434" ht="14.25" hidden="1"/>
    <row r="6435" ht="14.25" hidden="1"/>
    <row r="6436" ht="14.25" hidden="1"/>
    <row r="6437" ht="14.25" hidden="1"/>
    <row r="6438" ht="14.25" hidden="1"/>
    <row r="6439" ht="14.25" hidden="1"/>
    <row r="6440" ht="14.25" hidden="1"/>
    <row r="6441" ht="14.25" hidden="1"/>
    <row r="6442" ht="14.25" hidden="1"/>
    <row r="6443" ht="14.25" hidden="1"/>
    <row r="6444" ht="14.25" hidden="1"/>
    <row r="6445" ht="14.25" hidden="1"/>
    <row r="6446" ht="14.25" hidden="1"/>
    <row r="6447" ht="14.25" hidden="1"/>
    <row r="6448" ht="14.25" hidden="1"/>
    <row r="6449" ht="14.25" hidden="1"/>
    <row r="6450" ht="14.25" hidden="1"/>
    <row r="6451" ht="14.25" hidden="1"/>
    <row r="6452" ht="14.25" hidden="1"/>
    <row r="6453" ht="14.25" hidden="1"/>
    <row r="6454" ht="14.25" hidden="1"/>
    <row r="6455" ht="14.25" hidden="1"/>
    <row r="6456" ht="14.25" hidden="1"/>
    <row r="6457" ht="14.25" hidden="1"/>
    <row r="6458" ht="14.25" hidden="1"/>
    <row r="6459" ht="14.25" hidden="1"/>
    <row r="6460" ht="14.25" hidden="1"/>
    <row r="6461" ht="14.25" hidden="1"/>
    <row r="6462" ht="14.25" hidden="1"/>
    <row r="6463" ht="14.25" hidden="1"/>
    <row r="6464" ht="14.25" hidden="1"/>
    <row r="6465" ht="14.25" hidden="1"/>
    <row r="6466" ht="14.25" hidden="1"/>
    <row r="6467" ht="14.25" hidden="1"/>
    <row r="6468" ht="14.25" hidden="1"/>
    <row r="6469" ht="14.25" hidden="1"/>
    <row r="6470" ht="14.25" hidden="1"/>
    <row r="6471" ht="14.25" hidden="1"/>
    <row r="6472" ht="14.25" hidden="1"/>
    <row r="6473" ht="14.25" hidden="1"/>
    <row r="6474" ht="14.25" hidden="1"/>
    <row r="6475" ht="14.25" hidden="1"/>
    <row r="6476" ht="14.25" hidden="1"/>
    <row r="6477" ht="14.25" hidden="1"/>
    <row r="6478" ht="14.25" hidden="1"/>
    <row r="6479" ht="14.25" hidden="1"/>
    <row r="6480" ht="14.25" hidden="1"/>
    <row r="6481" ht="14.25" hidden="1"/>
    <row r="6482" ht="14.25" hidden="1"/>
    <row r="6483" ht="14.25" hidden="1"/>
    <row r="6484" ht="14.25" hidden="1"/>
    <row r="6485" ht="14.25" hidden="1"/>
    <row r="6486" ht="14.25" hidden="1"/>
    <row r="6487" ht="14.25" hidden="1"/>
    <row r="6488" ht="14.25" hidden="1"/>
    <row r="6489" ht="14.25" hidden="1"/>
    <row r="6490" ht="14.25" hidden="1"/>
    <row r="6491" ht="14.25" hidden="1"/>
    <row r="6492" ht="14.25" hidden="1"/>
    <row r="6493" ht="14.25" hidden="1"/>
    <row r="6494" ht="14.25" hidden="1"/>
    <row r="6495" ht="14.25" hidden="1"/>
    <row r="6496" ht="14.25" hidden="1"/>
    <row r="6497" ht="14.25" hidden="1"/>
    <row r="6498" ht="14.25" hidden="1"/>
    <row r="6499" ht="14.25" hidden="1"/>
    <row r="6500" ht="14.25" hidden="1"/>
    <row r="6501" ht="14.25" hidden="1"/>
    <row r="6502" ht="14.25" hidden="1"/>
    <row r="6503" ht="14.25" hidden="1"/>
    <row r="6504" ht="14.25" hidden="1"/>
    <row r="6505" ht="14.25" hidden="1"/>
    <row r="6506" ht="14.25" hidden="1"/>
    <row r="6507" ht="14.25" hidden="1"/>
    <row r="6508" ht="14.25" hidden="1"/>
    <row r="6509" ht="14.25" hidden="1"/>
    <row r="6510" ht="14.25" hidden="1"/>
    <row r="6511" ht="14.25" hidden="1"/>
    <row r="6512" ht="14.25" hidden="1"/>
    <row r="6513" ht="14.25" hidden="1"/>
    <row r="6514" ht="14.25" hidden="1"/>
    <row r="6515" ht="14.25" hidden="1"/>
    <row r="6516" ht="14.25" hidden="1"/>
    <row r="6517" ht="14.25" hidden="1"/>
    <row r="6518" ht="14.25" hidden="1"/>
    <row r="6519" ht="14.25" hidden="1"/>
    <row r="6520" ht="14.25" hidden="1"/>
    <row r="6521" ht="14.25" hidden="1"/>
    <row r="6522" ht="14.25" hidden="1"/>
    <row r="6523" ht="14.25" hidden="1"/>
    <row r="6524" ht="14.25" hidden="1"/>
    <row r="6525" ht="14.25" hidden="1"/>
    <row r="6526" ht="14.25" hidden="1"/>
    <row r="6527" ht="14.25" hidden="1"/>
    <row r="6528" ht="14.25" hidden="1"/>
    <row r="6529" ht="14.25" hidden="1"/>
    <row r="6530" ht="14.25" hidden="1"/>
    <row r="6531" ht="14.25" hidden="1"/>
    <row r="6532" ht="14.25" hidden="1"/>
    <row r="6533" ht="14.25" hidden="1"/>
    <row r="6534" ht="14.25" hidden="1"/>
    <row r="6535" ht="14.25" hidden="1"/>
    <row r="6536" ht="14.25" hidden="1"/>
    <row r="6537" ht="14.25" hidden="1"/>
    <row r="6538" ht="14.25" hidden="1"/>
    <row r="6539" ht="14.25" hidden="1"/>
    <row r="6540" ht="14.25" hidden="1"/>
    <row r="6541" ht="14.25" hidden="1"/>
    <row r="6542" ht="14.25" hidden="1"/>
    <row r="6543" ht="14.25" hidden="1"/>
    <row r="6544" ht="14.25" hidden="1"/>
    <row r="6545" ht="14.25" hidden="1"/>
    <row r="6546" ht="14.25" hidden="1"/>
    <row r="6547" ht="14.25" hidden="1"/>
    <row r="6548" ht="14.25" hidden="1"/>
    <row r="6549" ht="14.25" hidden="1"/>
    <row r="6550" ht="14.25" hidden="1"/>
    <row r="6551" ht="14.25" hidden="1"/>
    <row r="6552" ht="14.25" hidden="1"/>
    <row r="6553" ht="14.25" hidden="1"/>
    <row r="6554" ht="14.25" hidden="1"/>
    <row r="6555" ht="14.25" hidden="1"/>
    <row r="6556" ht="14.25" hidden="1"/>
    <row r="6557" ht="14.25" hidden="1"/>
    <row r="6558" ht="14.25" hidden="1"/>
    <row r="6559" ht="14.25" hidden="1"/>
    <row r="6560" ht="14.25" hidden="1"/>
    <row r="6561" ht="14.25" hidden="1"/>
    <row r="6562" ht="14.25" hidden="1"/>
    <row r="6563" ht="14.25" hidden="1"/>
    <row r="6564" ht="14.25" hidden="1"/>
    <row r="6565" ht="14.25" hidden="1"/>
    <row r="6566" ht="14.25" hidden="1"/>
    <row r="6567" ht="14.25" hidden="1"/>
    <row r="6568" ht="14.25" hidden="1"/>
    <row r="6569" ht="14.25" hidden="1"/>
    <row r="6570" ht="14.25" hidden="1"/>
    <row r="6571" ht="14.25" hidden="1"/>
    <row r="6572" ht="14.25" hidden="1"/>
    <row r="6573" ht="14.25" hidden="1"/>
    <row r="6574" ht="14.25" hidden="1"/>
    <row r="6575" ht="14.25" hidden="1"/>
    <row r="6576" ht="14.25" hidden="1"/>
    <row r="6577" ht="14.25" hidden="1"/>
    <row r="6578" ht="14.25" hidden="1"/>
    <row r="6579" ht="14.25" hidden="1"/>
    <row r="6580" ht="14.25" hidden="1"/>
    <row r="6581" ht="14.25" hidden="1"/>
    <row r="6582" ht="14.25" hidden="1"/>
    <row r="6583" ht="14.25" hidden="1"/>
    <row r="6584" ht="14.25" hidden="1"/>
    <row r="6585" ht="14.25" hidden="1"/>
    <row r="6586" ht="14.25" hidden="1"/>
    <row r="6587" ht="14.25" hidden="1"/>
    <row r="6588" ht="14.25" hidden="1"/>
    <row r="6589" ht="14.25" hidden="1"/>
    <row r="6590" ht="14.25" hidden="1"/>
    <row r="6591" ht="14.25" hidden="1"/>
    <row r="6592" ht="14.25" hidden="1"/>
    <row r="6593" ht="14.25" hidden="1"/>
    <row r="6594" ht="14.25" hidden="1"/>
    <row r="6595" ht="14.25" hidden="1"/>
    <row r="6596" ht="14.25" hidden="1"/>
    <row r="6597" ht="14.25" hidden="1"/>
    <row r="6598" ht="14.25" hidden="1"/>
    <row r="6599" ht="14.25" hidden="1"/>
    <row r="6600" ht="14.25" hidden="1"/>
    <row r="6601" ht="14.25" hidden="1"/>
    <row r="6602" ht="14.25" hidden="1"/>
    <row r="6603" ht="14.25" hidden="1"/>
    <row r="6604" ht="14.25" hidden="1"/>
    <row r="6605" ht="14.25" hidden="1"/>
    <row r="6606" ht="14.25" hidden="1"/>
    <row r="6607" ht="14.25" hidden="1"/>
    <row r="6608" ht="14.25" hidden="1"/>
    <row r="6609" ht="14.25" hidden="1"/>
    <row r="6610" ht="14.25" hidden="1"/>
    <row r="6611" ht="14.25" hidden="1"/>
    <row r="6612" ht="14.25" hidden="1"/>
    <row r="6613" ht="14.25" hidden="1"/>
    <row r="6614" ht="14.25" hidden="1"/>
    <row r="6615" ht="14.25" hidden="1"/>
    <row r="6616" ht="14.25" hidden="1"/>
    <row r="6617" ht="14.25" hidden="1"/>
    <row r="6618" ht="14.25" hidden="1"/>
    <row r="6619" ht="14.25" hidden="1"/>
    <row r="6620" ht="14.25" hidden="1"/>
    <row r="6621" ht="14.25" hidden="1"/>
    <row r="6622" ht="14.25" hidden="1"/>
    <row r="6623" ht="14.25" hidden="1"/>
    <row r="6624" ht="14.25" hidden="1"/>
    <row r="6625" ht="14.25" hidden="1"/>
    <row r="6626" ht="14.25" hidden="1"/>
    <row r="6627" ht="14.25" hidden="1"/>
    <row r="6628" ht="14.25" hidden="1"/>
    <row r="6629" ht="14.25" hidden="1"/>
    <row r="6630" ht="14.25" hidden="1"/>
    <row r="6631" ht="14.25" hidden="1"/>
    <row r="6632" ht="14.25" hidden="1"/>
    <row r="6633" ht="14.25" hidden="1"/>
    <row r="6634" ht="14.25" hidden="1"/>
    <row r="6635" ht="14.25" hidden="1"/>
    <row r="6636" ht="14.25" hidden="1"/>
    <row r="6637" ht="14.25" hidden="1"/>
    <row r="6638" ht="14.25" hidden="1"/>
    <row r="6639" ht="14.25" hidden="1"/>
    <row r="6640" ht="14.25" hidden="1"/>
    <row r="6641" ht="14.25" hidden="1"/>
    <row r="6642" ht="14.25" hidden="1"/>
    <row r="6643" ht="14.25" hidden="1"/>
    <row r="6644" ht="14.25" hidden="1"/>
    <row r="6645" ht="14.25" hidden="1"/>
    <row r="6646" ht="14.25" hidden="1"/>
    <row r="6647" ht="14.25" hidden="1"/>
    <row r="6648" ht="14.25" hidden="1"/>
    <row r="6649" ht="14.25" hidden="1"/>
    <row r="6650" ht="14.25" hidden="1"/>
    <row r="6651" ht="14.25" hidden="1"/>
    <row r="6652" ht="14.25" hidden="1"/>
    <row r="6653" ht="14.25" hidden="1"/>
    <row r="6654" ht="14.25" hidden="1"/>
    <row r="6655" ht="14.25" hidden="1"/>
    <row r="6656" ht="14.25" hidden="1"/>
    <row r="6657" ht="14.25" hidden="1"/>
    <row r="6658" ht="14.25" hidden="1"/>
    <row r="6659" ht="14.25" hidden="1"/>
    <row r="6660" ht="14.25" hidden="1"/>
    <row r="6661" ht="14.25" hidden="1"/>
    <row r="6662" ht="14.25" hidden="1"/>
    <row r="6663" ht="14.25" hidden="1"/>
    <row r="6664" ht="14.25" hidden="1"/>
    <row r="6665" ht="14.25" hidden="1"/>
    <row r="6666" ht="14.25" hidden="1"/>
    <row r="6667" ht="14.25" hidden="1"/>
    <row r="6668" ht="14.25" hidden="1"/>
    <row r="6669" ht="14.25" hidden="1"/>
    <row r="6670" ht="14.25" hidden="1"/>
    <row r="6671" ht="14.25" hidden="1"/>
    <row r="6672" ht="14.25" hidden="1"/>
    <row r="6673" ht="14.25" hidden="1"/>
    <row r="6674" ht="14.25" hidden="1"/>
    <row r="6675" ht="14.25" hidden="1"/>
    <row r="6676" ht="14.25" hidden="1"/>
    <row r="6677" ht="14.25" hidden="1"/>
    <row r="6678" ht="14.25" hidden="1"/>
    <row r="6679" ht="14.25" hidden="1"/>
    <row r="6680" ht="14.25" hidden="1"/>
    <row r="6681" ht="14.25" hidden="1"/>
    <row r="6682" ht="14.25" hidden="1"/>
    <row r="6683" ht="14.25" hidden="1"/>
    <row r="6684" ht="14.25" hidden="1"/>
    <row r="6685" ht="14.25" hidden="1"/>
    <row r="6686" ht="14.25" hidden="1"/>
    <row r="6687" ht="14.25" hidden="1"/>
    <row r="6688" ht="14.25" hidden="1"/>
    <row r="6689" ht="14.25" hidden="1"/>
    <row r="6690" ht="14.25" hidden="1"/>
    <row r="6691" ht="14.25" hidden="1"/>
    <row r="6692" ht="14.25" hidden="1"/>
    <row r="6693" ht="14.25" hidden="1"/>
    <row r="6694" ht="14.25" hidden="1"/>
    <row r="6695" ht="14.25" hidden="1"/>
    <row r="6696" ht="14.25" hidden="1"/>
    <row r="6697" ht="14.25" hidden="1"/>
    <row r="6698" ht="14.25" hidden="1"/>
    <row r="6699" ht="14.25" hidden="1"/>
    <row r="6700" ht="14.25" hidden="1"/>
    <row r="6701" ht="14.25" hidden="1"/>
    <row r="6702" ht="14.25" hidden="1"/>
    <row r="6703" ht="14.25" hidden="1"/>
    <row r="6704" ht="14.25" hidden="1"/>
    <row r="6705" ht="14.25" hidden="1"/>
    <row r="6706" ht="14.25" hidden="1"/>
    <row r="6707" ht="14.25" hidden="1"/>
    <row r="6708" ht="14.25" hidden="1"/>
    <row r="6709" ht="14.25" hidden="1"/>
    <row r="6710" ht="14.25" hidden="1"/>
    <row r="6711" ht="14.25" hidden="1"/>
    <row r="6712" ht="14.25" hidden="1"/>
    <row r="6713" ht="14.25" hidden="1"/>
    <row r="6714" ht="14.25" hidden="1"/>
    <row r="6715" ht="14.25" hidden="1"/>
    <row r="6716" ht="14.25" hidden="1"/>
    <row r="6717" ht="14.25" hidden="1"/>
    <row r="6718" ht="14.25" hidden="1"/>
    <row r="6719" ht="14.25" hidden="1"/>
    <row r="6720" ht="14.25" hidden="1"/>
    <row r="6721" ht="14.25" hidden="1"/>
    <row r="6722" ht="14.25" hidden="1"/>
    <row r="6723" ht="14.25" hidden="1"/>
    <row r="6724" ht="14.25" hidden="1"/>
    <row r="6725" ht="14.25" hidden="1"/>
    <row r="6726" ht="14.25" hidden="1"/>
    <row r="6727" ht="14.25" hidden="1"/>
    <row r="6728" ht="14.25" hidden="1"/>
    <row r="6729" ht="14.25" hidden="1"/>
    <row r="6730" ht="14.25" hidden="1"/>
    <row r="6731" ht="14.25" hidden="1"/>
    <row r="6732" ht="14.25" hidden="1"/>
    <row r="6733" ht="14.25" hidden="1"/>
    <row r="6734" ht="14.25" hidden="1"/>
    <row r="6735" ht="14.25" hidden="1"/>
    <row r="6736" ht="14.25" hidden="1"/>
    <row r="6737" ht="14.25" hidden="1"/>
    <row r="6738" ht="14.25" hidden="1"/>
    <row r="6739" ht="14.25" hidden="1"/>
    <row r="6740" ht="14.25" hidden="1"/>
    <row r="6741" ht="14.25" hidden="1"/>
    <row r="6742" ht="14.25" hidden="1"/>
    <row r="6743" ht="14.25" hidden="1"/>
    <row r="6744" ht="14.25" hidden="1"/>
    <row r="6745" ht="14.25" hidden="1"/>
    <row r="6746" ht="14.25" hidden="1"/>
    <row r="6747" ht="14.25" hidden="1"/>
    <row r="6748" ht="14.25" hidden="1"/>
    <row r="6749" ht="14.25" hidden="1"/>
    <row r="6750" ht="14.25" hidden="1"/>
    <row r="6751" ht="14.25" hidden="1"/>
    <row r="6752" ht="14.25" hidden="1"/>
    <row r="6753" ht="14.25" hidden="1"/>
    <row r="6754" ht="14.25" hidden="1"/>
    <row r="6755" ht="14.25" hidden="1"/>
    <row r="6756" ht="14.25" hidden="1"/>
    <row r="6757" ht="14.25" hidden="1"/>
    <row r="6758" ht="14.25" hidden="1"/>
    <row r="6759" ht="14.25" hidden="1"/>
    <row r="6760" ht="14.25" hidden="1"/>
    <row r="6761" ht="14.25" hidden="1"/>
    <row r="6762" ht="14.25" hidden="1"/>
    <row r="6763" ht="14.25" hidden="1"/>
    <row r="6764" ht="14.25" hidden="1"/>
    <row r="6765" ht="14.25" hidden="1"/>
    <row r="6766" ht="14.25" hidden="1"/>
    <row r="6767" ht="14.25" hidden="1"/>
    <row r="6768" ht="14.25" hidden="1"/>
    <row r="6769" ht="14.25" hidden="1"/>
    <row r="6770" ht="14.25" hidden="1"/>
    <row r="6771" ht="14.25" hidden="1"/>
    <row r="6772" ht="14.25" hidden="1"/>
    <row r="6773" ht="14.25" hidden="1"/>
    <row r="6774" ht="14.25" hidden="1"/>
    <row r="6775" ht="14.25" hidden="1"/>
    <row r="6776" ht="14.25" hidden="1"/>
    <row r="6777" ht="14.25" hidden="1"/>
    <row r="6778" ht="14.25" hidden="1"/>
    <row r="6779" ht="14.25" hidden="1"/>
    <row r="6780" ht="14.25" hidden="1"/>
    <row r="6781" ht="14.25" hidden="1"/>
    <row r="6782" ht="14.25" hidden="1"/>
    <row r="6783" ht="14.25" hidden="1"/>
    <row r="6784" ht="14.25" hidden="1"/>
    <row r="6785" ht="14.25" hidden="1"/>
    <row r="6786" ht="14.25" hidden="1"/>
    <row r="6787" ht="14.25" hidden="1"/>
    <row r="6788" ht="14.25" hidden="1"/>
    <row r="6789" ht="14.25" hidden="1"/>
    <row r="6790" ht="14.25" hidden="1"/>
    <row r="6791" ht="14.25" hidden="1"/>
    <row r="6792" ht="14.25" hidden="1"/>
    <row r="6793" ht="14.25" hidden="1"/>
    <row r="6794" ht="14.25" hidden="1"/>
    <row r="6795" ht="14.25" hidden="1"/>
    <row r="6796" ht="14.25" hidden="1"/>
    <row r="6797" ht="14.25" hidden="1"/>
    <row r="6798" ht="14.25" hidden="1"/>
    <row r="6799" ht="14.25" hidden="1"/>
    <row r="6800" ht="14.25" hidden="1"/>
    <row r="6801" ht="14.25" hidden="1"/>
    <row r="6802" ht="14.25" hidden="1"/>
    <row r="6803" ht="14.25" hidden="1"/>
    <row r="6804" ht="14.25" hidden="1"/>
    <row r="6805" ht="14.25" hidden="1"/>
    <row r="6806" ht="14.25" hidden="1"/>
    <row r="6807" ht="14.25" hidden="1"/>
    <row r="6808" ht="14.25" hidden="1"/>
    <row r="6809" ht="14.25" hidden="1"/>
    <row r="6810" ht="14.25" hidden="1"/>
    <row r="6811" ht="14.25" hidden="1"/>
    <row r="6812" ht="14.25" hidden="1"/>
    <row r="6813" ht="14.25" hidden="1"/>
    <row r="6814" ht="14.25" hidden="1"/>
    <row r="6815" ht="14.25" hidden="1"/>
    <row r="6816" ht="14.25" hidden="1"/>
    <row r="6817" ht="14.25" hidden="1"/>
    <row r="6818" ht="14.25" hidden="1"/>
    <row r="6819" ht="14.25" hidden="1"/>
    <row r="6820" ht="14.25" hidden="1"/>
    <row r="6821" ht="14.25" hidden="1"/>
    <row r="6822" ht="14.25" hidden="1"/>
    <row r="6823" ht="14.25" hidden="1"/>
    <row r="6824" ht="14.25" hidden="1"/>
    <row r="6825" ht="14.25" hidden="1"/>
    <row r="6826" ht="14.25" hidden="1"/>
    <row r="6827" ht="14.25" hidden="1"/>
    <row r="6828" ht="14.25" hidden="1"/>
    <row r="6829" ht="14.25" hidden="1"/>
    <row r="6830" ht="14.25" hidden="1"/>
    <row r="6831" ht="14.25" hidden="1"/>
    <row r="6832" ht="14.25" hidden="1"/>
    <row r="6833" ht="14.25" hidden="1"/>
    <row r="6834" ht="14.25" hidden="1"/>
    <row r="6835" ht="14.25" hidden="1"/>
    <row r="6836" ht="14.25" hidden="1"/>
    <row r="6837" ht="14.25" hidden="1"/>
    <row r="6838" ht="14.25" hidden="1"/>
    <row r="6839" ht="14.25" hidden="1"/>
    <row r="6840" ht="14.25" hidden="1"/>
    <row r="6841" ht="14.25" hidden="1"/>
    <row r="6842" ht="14.25" hidden="1"/>
    <row r="6843" ht="14.25" hidden="1"/>
    <row r="6844" ht="14.25" hidden="1"/>
    <row r="6845" ht="14.25" hidden="1"/>
    <row r="6846" ht="14.25" hidden="1"/>
    <row r="6847" ht="14.25" hidden="1"/>
    <row r="6848" ht="14.25" hidden="1"/>
    <row r="6849" ht="14.25" hidden="1"/>
    <row r="6850" ht="14.25" hidden="1"/>
    <row r="6851" ht="14.25" hidden="1"/>
    <row r="6852" ht="14.25" hidden="1"/>
    <row r="6853" ht="14.25" hidden="1"/>
    <row r="6854" ht="14.25" hidden="1"/>
    <row r="6855" ht="14.25" hidden="1"/>
    <row r="6856" ht="14.25" hidden="1"/>
    <row r="6857" ht="14.25" hidden="1"/>
    <row r="6858" ht="14.25" hidden="1"/>
    <row r="6859" ht="14.25" hidden="1"/>
    <row r="6860" ht="14.25" hidden="1"/>
    <row r="6861" ht="14.25" hidden="1"/>
    <row r="6862" ht="14.25" hidden="1"/>
    <row r="6863" ht="14.25" hidden="1"/>
    <row r="6864" ht="14.25" hidden="1"/>
    <row r="6865" ht="14.25" hidden="1"/>
    <row r="6866" ht="14.25" hidden="1"/>
    <row r="6867" ht="14.25" hidden="1"/>
    <row r="6868" ht="14.25" hidden="1"/>
    <row r="6869" ht="14.25" hidden="1"/>
    <row r="6870" ht="14.25" hidden="1"/>
    <row r="6871" ht="14.25" hidden="1"/>
    <row r="6872" ht="14.25" hidden="1"/>
    <row r="6873" ht="14.25" hidden="1"/>
    <row r="6874" ht="14.25" hidden="1"/>
    <row r="6875" ht="14.25" hidden="1"/>
    <row r="6876" ht="14.25" hidden="1"/>
    <row r="6877" ht="14.25" hidden="1"/>
    <row r="6878" ht="14.25" hidden="1"/>
    <row r="6879" ht="14.25" hidden="1"/>
    <row r="6880" ht="14.25" hidden="1"/>
    <row r="6881" ht="14.25" hidden="1"/>
    <row r="6882" ht="14.25" hidden="1"/>
    <row r="6883" ht="14.25" hidden="1"/>
    <row r="6884" ht="14.25" hidden="1"/>
    <row r="6885" ht="14.25" hidden="1"/>
    <row r="6886" ht="14.25" hidden="1"/>
    <row r="6887" ht="14.25" hidden="1"/>
    <row r="6888" ht="14.25" hidden="1"/>
    <row r="6889" ht="14.25" hidden="1"/>
    <row r="6890" ht="14.25" hidden="1"/>
    <row r="6891" ht="14.25" hidden="1"/>
    <row r="6892" ht="14.25" hidden="1"/>
    <row r="6893" ht="14.25" hidden="1"/>
    <row r="6894" ht="14.25" hidden="1"/>
    <row r="6895" ht="14.25" hidden="1"/>
    <row r="6896" ht="14.25" hidden="1"/>
    <row r="6897" ht="14.25" hidden="1"/>
    <row r="6898" ht="14.25" hidden="1"/>
    <row r="6899" ht="14.25" hidden="1"/>
    <row r="6900" ht="14.25" hidden="1"/>
    <row r="6901" ht="14.25" hidden="1"/>
    <row r="6902" ht="14.25" hidden="1"/>
    <row r="6903" ht="14.25" hidden="1"/>
    <row r="6904" ht="14.25" hidden="1"/>
    <row r="6905" ht="14.25" hidden="1"/>
    <row r="6906" ht="14.25" hidden="1"/>
    <row r="6907" ht="14.25" hidden="1"/>
    <row r="6908" ht="14.25" hidden="1"/>
    <row r="6909" ht="14.25" hidden="1"/>
    <row r="6910" ht="14.25" hidden="1"/>
    <row r="6911" ht="14.25" hidden="1"/>
    <row r="6912" ht="14.25" hidden="1"/>
    <row r="6913" ht="14.25" hidden="1"/>
    <row r="6914" ht="14.25" hidden="1"/>
    <row r="6915" ht="14.25" hidden="1"/>
    <row r="6916" ht="14.25" hidden="1"/>
    <row r="6917" ht="14.25" hidden="1"/>
    <row r="6918" ht="14.25" hidden="1"/>
    <row r="6919" ht="14.25" hidden="1"/>
    <row r="6920" ht="14.25" hidden="1"/>
    <row r="6921" ht="14.25" hidden="1"/>
    <row r="6922" ht="14.25" hidden="1"/>
    <row r="6923" ht="14.25" hidden="1"/>
    <row r="6924" ht="14.25" hidden="1"/>
    <row r="6925" ht="14.25" hidden="1"/>
    <row r="6926" ht="14.25" hidden="1"/>
    <row r="6927" ht="14.25" hidden="1"/>
    <row r="6928" ht="14.25" hidden="1"/>
    <row r="6929" ht="14.25" hidden="1"/>
    <row r="6930" ht="14.25" hidden="1"/>
    <row r="6931" ht="14.25" hidden="1"/>
    <row r="6932" ht="14.25" hidden="1"/>
    <row r="6933" ht="14.25" hidden="1"/>
    <row r="6934" ht="14.25" hidden="1"/>
    <row r="6935" ht="14.25" hidden="1"/>
    <row r="6936" ht="14.25" hidden="1"/>
    <row r="6937" ht="14.25" hidden="1"/>
    <row r="6938" ht="14.25" hidden="1"/>
    <row r="6939" ht="14.25" hidden="1"/>
    <row r="6940" ht="14.25" hidden="1"/>
    <row r="6941" ht="14.25" hidden="1"/>
    <row r="6942" ht="14.25" hidden="1"/>
    <row r="6943" ht="14.25" hidden="1"/>
    <row r="6944" ht="14.25" hidden="1"/>
    <row r="6945" ht="14.25" hidden="1"/>
    <row r="6946" ht="14.25" hidden="1"/>
    <row r="6947" ht="14.25" hidden="1"/>
    <row r="6948" ht="14.25" hidden="1"/>
    <row r="6949" ht="14.25" hidden="1"/>
    <row r="6950" ht="14.25" hidden="1"/>
    <row r="6951" ht="14.25" hidden="1"/>
    <row r="6952" ht="14.25" hidden="1"/>
    <row r="6953" ht="14.25" hidden="1"/>
    <row r="6954" ht="14.25" hidden="1"/>
    <row r="6955" ht="14.25" hidden="1"/>
    <row r="6956" ht="14.25" hidden="1"/>
    <row r="6957" ht="14.25" hidden="1"/>
    <row r="6958" ht="14.25" hidden="1"/>
    <row r="6959" ht="14.25" hidden="1"/>
    <row r="6960" ht="14.25" hidden="1"/>
    <row r="6961" ht="14.25" hidden="1"/>
    <row r="6962" ht="14.25" hidden="1"/>
    <row r="6963" ht="14.25" hidden="1"/>
    <row r="6964" ht="14.25" hidden="1"/>
    <row r="6965" ht="14.25" hidden="1"/>
    <row r="6966" ht="14.25" hidden="1"/>
    <row r="6967" ht="14.25" hidden="1"/>
    <row r="6968" ht="14.25" hidden="1"/>
    <row r="6969" ht="14.25" hidden="1"/>
    <row r="6970" ht="14.25" hidden="1"/>
    <row r="6971" ht="14.25" hidden="1"/>
    <row r="6972" ht="14.25" hidden="1"/>
    <row r="6973" ht="14.25" hidden="1"/>
    <row r="6974" ht="14.25" hidden="1"/>
    <row r="6975" ht="14.25" hidden="1"/>
    <row r="6976" ht="14.25" hidden="1"/>
    <row r="6977" ht="14.25" hidden="1"/>
    <row r="6978" ht="14.25" hidden="1"/>
    <row r="6979" ht="14.25" hidden="1"/>
    <row r="6980" ht="14.25" hidden="1"/>
    <row r="6981" ht="14.25" hidden="1"/>
    <row r="6982" ht="14.25" hidden="1"/>
    <row r="6983" ht="14.25" hidden="1"/>
    <row r="6984" ht="14.25" hidden="1"/>
    <row r="6985" ht="14.25" hidden="1"/>
    <row r="6986" ht="14.25" hidden="1"/>
    <row r="6987" ht="14.25" hidden="1"/>
    <row r="6988" ht="14.25" hidden="1"/>
    <row r="6989" ht="14.25" hidden="1"/>
    <row r="6990" ht="14.25" hidden="1"/>
    <row r="6991" ht="14.25" hidden="1"/>
    <row r="6992" ht="14.25" hidden="1"/>
    <row r="6993" ht="14.25" hidden="1"/>
    <row r="6994" ht="14.25" hidden="1"/>
    <row r="6995" ht="14.25" hidden="1"/>
    <row r="6996" ht="14.25" hidden="1"/>
    <row r="6997" ht="14.25" hidden="1"/>
    <row r="6998" ht="14.25" hidden="1"/>
    <row r="6999" ht="14.25" hidden="1"/>
    <row r="7000" ht="14.25" hidden="1"/>
    <row r="7001" ht="14.25" hidden="1"/>
    <row r="7002" ht="14.25" hidden="1"/>
    <row r="7003" ht="14.25" hidden="1"/>
    <row r="7004" ht="14.25" hidden="1"/>
    <row r="7005" ht="14.25" hidden="1"/>
    <row r="7006" ht="14.25" hidden="1"/>
    <row r="7007" ht="14.25" hidden="1"/>
    <row r="7008" ht="14.25" hidden="1"/>
    <row r="7009" ht="14.25" hidden="1"/>
    <row r="7010" ht="14.25" hidden="1"/>
    <row r="7011" ht="14.25" hidden="1"/>
    <row r="7012" ht="14.25" hidden="1"/>
    <row r="7013" ht="14.25" hidden="1"/>
    <row r="7014" ht="14.25" hidden="1"/>
    <row r="7015" ht="14.25" hidden="1"/>
    <row r="7016" ht="14.25" hidden="1"/>
    <row r="7017" ht="14.25" hidden="1"/>
    <row r="7018" ht="14.25" hidden="1"/>
    <row r="7019" ht="14.25" hidden="1"/>
    <row r="7020" ht="14.25" hidden="1"/>
    <row r="7021" ht="14.25" hidden="1"/>
    <row r="7022" ht="14.25" hidden="1"/>
    <row r="7023" ht="14.25" hidden="1"/>
    <row r="7024" ht="14.25" hidden="1"/>
    <row r="7025" ht="14.25" hidden="1"/>
    <row r="7026" ht="14.25" hidden="1"/>
    <row r="7027" ht="14.25" hidden="1"/>
    <row r="7028" ht="14.25" hidden="1"/>
    <row r="7029" ht="14.25" hidden="1"/>
    <row r="7030" ht="14.25" hidden="1"/>
    <row r="7031" ht="14.25" hidden="1"/>
    <row r="7032" ht="14.25" hidden="1"/>
    <row r="7033" ht="14.25" hidden="1"/>
    <row r="7034" ht="14.25" hidden="1"/>
    <row r="7035" ht="14.25" hidden="1"/>
    <row r="7036" ht="14.25" hidden="1"/>
    <row r="7037" ht="14.25" hidden="1"/>
    <row r="7038" ht="14.25" hidden="1"/>
    <row r="7039" ht="14.25" hidden="1"/>
    <row r="7040" ht="14.25" hidden="1"/>
    <row r="7041" ht="14.25" hidden="1"/>
    <row r="7042" ht="14.25" hidden="1"/>
    <row r="7043" ht="14.25" hidden="1"/>
    <row r="7044" ht="14.25" hidden="1"/>
    <row r="7045" ht="14.25" hidden="1"/>
    <row r="7046" ht="14.25" hidden="1"/>
    <row r="7047" ht="14.25" hidden="1"/>
    <row r="7048" ht="14.25" hidden="1"/>
    <row r="7049" ht="14.25" hidden="1"/>
    <row r="7050" ht="14.25" hidden="1"/>
    <row r="7051" ht="14.25" hidden="1"/>
    <row r="7052" ht="14.25" hidden="1"/>
    <row r="7053" ht="14.25" hidden="1"/>
    <row r="7054" ht="14.25" hidden="1"/>
    <row r="7055" ht="14.25" hidden="1"/>
    <row r="7056" ht="14.25" hidden="1"/>
    <row r="7057" ht="14.25" hidden="1"/>
    <row r="7058" ht="14.25" hidden="1"/>
    <row r="7059" ht="14.25" hidden="1"/>
    <row r="7060" ht="14.25" hidden="1"/>
    <row r="7061" ht="14.25" hidden="1"/>
    <row r="7062" ht="14.25" hidden="1"/>
    <row r="7063" ht="14.25" hidden="1"/>
    <row r="7064" ht="14.25" hidden="1"/>
    <row r="7065" ht="14.25" hidden="1"/>
    <row r="7066" ht="14.25" hidden="1"/>
    <row r="7067" ht="14.25" hidden="1"/>
    <row r="7068" ht="14.25" hidden="1"/>
    <row r="7069" ht="14.25" hidden="1"/>
    <row r="7070" ht="14.25" hidden="1"/>
    <row r="7071" ht="14.25" hidden="1"/>
    <row r="7072" ht="14.25" hidden="1"/>
    <row r="7073" ht="14.25" hidden="1"/>
    <row r="7074" ht="14.25" hidden="1"/>
    <row r="7075" ht="14.25" hidden="1"/>
    <row r="7076" ht="14.25" hidden="1"/>
    <row r="7077" ht="14.25" hidden="1"/>
    <row r="7078" ht="14.25" hidden="1"/>
    <row r="7079" ht="14.25" hidden="1"/>
    <row r="7080" ht="14.25" hidden="1"/>
    <row r="7081" ht="14.25" hidden="1"/>
    <row r="7082" ht="14.25" hidden="1"/>
    <row r="7083" ht="14.25" hidden="1"/>
    <row r="7084" ht="14.25" hidden="1"/>
    <row r="7085" ht="14.25" hidden="1"/>
    <row r="7086" ht="14.25" hidden="1"/>
    <row r="7087" ht="14.25" hidden="1"/>
    <row r="7088" ht="14.25" hidden="1"/>
    <row r="7089" ht="14.25" hidden="1"/>
    <row r="7090" ht="14.25" hidden="1"/>
    <row r="7091" ht="14.25" hidden="1"/>
    <row r="7092" ht="14.25" hidden="1"/>
    <row r="7093" ht="14.25" hidden="1"/>
    <row r="7094" ht="14.25" hidden="1"/>
    <row r="7095" ht="14.25" hidden="1"/>
    <row r="7096" ht="14.25" hidden="1"/>
    <row r="7097" ht="14.25" hidden="1"/>
    <row r="7098" ht="14.25" hidden="1"/>
    <row r="7099" ht="14.25" hidden="1"/>
    <row r="7100" ht="14.25" hidden="1"/>
    <row r="7101" ht="14.25" hidden="1"/>
    <row r="7102" ht="14.25" hidden="1"/>
    <row r="7103" ht="14.25" hidden="1"/>
    <row r="7104" ht="14.25" hidden="1"/>
    <row r="7105" ht="14.25" hidden="1"/>
    <row r="7106" ht="14.25" hidden="1"/>
    <row r="7107" ht="14.25" hidden="1"/>
    <row r="7108" ht="14.25" hidden="1"/>
    <row r="7109" ht="14.25" hidden="1"/>
    <row r="7110" ht="14.25" hidden="1"/>
    <row r="7111" ht="14.25" hidden="1"/>
    <row r="7112" ht="14.25" hidden="1"/>
    <row r="7113" ht="14.25" hidden="1"/>
    <row r="7114" ht="14.25" hidden="1"/>
    <row r="7115" ht="14.25" hidden="1"/>
    <row r="7116" ht="14.25" hidden="1"/>
    <row r="7117" ht="14.25" hidden="1"/>
    <row r="7118" ht="14.25" hidden="1"/>
    <row r="7119" ht="14.25" hidden="1"/>
    <row r="7120" ht="14.25" hidden="1"/>
    <row r="7121" ht="14.25" hidden="1"/>
    <row r="7122" ht="14.25" hidden="1"/>
    <row r="7123" ht="14.25" hidden="1"/>
    <row r="7124" ht="14.25" hidden="1"/>
    <row r="7125" ht="14.25" hidden="1"/>
    <row r="7126" ht="14.25" hidden="1"/>
    <row r="7127" ht="14.25" hidden="1"/>
    <row r="7128" ht="14.25" hidden="1"/>
    <row r="7129" ht="14.25" hidden="1"/>
    <row r="7130" ht="14.25" hidden="1"/>
    <row r="7131" ht="14.25" hidden="1"/>
    <row r="7132" ht="14.25" hidden="1"/>
    <row r="7133" ht="14.25" hidden="1"/>
    <row r="7134" ht="14.25" hidden="1"/>
    <row r="7135" ht="14.25" hidden="1"/>
    <row r="7136" ht="14.25" hidden="1"/>
    <row r="7137" ht="14.25" hidden="1"/>
    <row r="7138" ht="14.25" hidden="1"/>
    <row r="7139" ht="14.25" hidden="1"/>
    <row r="7140" ht="14.25" hidden="1"/>
    <row r="7141" ht="14.25" hidden="1"/>
    <row r="7142" ht="14.25" hidden="1"/>
    <row r="7143" ht="14.25" hidden="1"/>
    <row r="7144" ht="14.25" hidden="1"/>
    <row r="7145" ht="14.25" hidden="1"/>
    <row r="7146" ht="14.25" hidden="1"/>
    <row r="7147" ht="14.25" hidden="1"/>
    <row r="7148" ht="14.25" hidden="1"/>
    <row r="7149" ht="14.25" hidden="1"/>
    <row r="7150" ht="14.25" hidden="1"/>
    <row r="7151" ht="14.25" hidden="1"/>
    <row r="7152" ht="14.25" hidden="1"/>
    <row r="7153" ht="14.25" hidden="1"/>
    <row r="7154" ht="14.25" hidden="1"/>
    <row r="7155" ht="14.25" hidden="1"/>
    <row r="7156" ht="14.25" hidden="1"/>
    <row r="7157" ht="14.25" hidden="1"/>
    <row r="7158" ht="14.25" hidden="1"/>
    <row r="7159" ht="14.25" hidden="1"/>
    <row r="7160" ht="14.25" hidden="1"/>
    <row r="7161" ht="14.25" hidden="1"/>
    <row r="7162" ht="14.25" hidden="1"/>
    <row r="7163" ht="14.25" hidden="1"/>
    <row r="7164" ht="14.25" hidden="1"/>
    <row r="7165" ht="14.25" hidden="1"/>
    <row r="7166" ht="14.25" hidden="1"/>
    <row r="7167" ht="14.25" hidden="1"/>
    <row r="7168" ht="14.25" hidden="1"/>
    <row r="7169" ht="14.25" hidden="1"/>
    <row r="7170" ht="14.25" hidden="1"/>
    <row r="7171" ht="14.25" hidden="1"/>
    <row r="7172" ht="14.25" hidden="1"/>
    <row r="7173" ht="14.25" hidden="1"/>
    <row r="7174" ht="14.25" hidden="1"/>
    <row r="7175" ht="14.25" hidden="1"/>
    <row r="7176" ht="14.25" hidden="1"/>
    <row r="7177" ht="14.25" hidden="1"/>
    <row r="7178" ht="14.25" hidden="1"/>
    <row r="7179" ht="14.25" hidden="1"/>
    <row r="7180" ht="14.25" hidden="1"/>
    <row r="7181" ht="14.25" hidden="1"/>
    <row r="7182" ht="14.25" hidden="1"/>
    <row r="7183" ht="14.25" hidden="1"/>
    <row r="7184" ht="14.25" hidden="1"/>
    <row r="7185" ht="14.25" hidden="1"/>
    <row r="7186" ht="14.25" hidden="1"/>
    <row r="7187" ht="14.25" hidden="1"/>
    <row r="7188" ht="14.25" hidden="1"/>
    <row r="7189" ht="14.25" hidden="1"/>
    <row r="7190" ht="14.25" hidden="1"/>
    <row r="7191" ht="14.25" hidden="1"/>
    <row r="7192" ht="14.25" hidden="1"/>
    <row r="7193" ht="14.25" hidden="1"/>
    <row r="7194" ht="14.25" hidden="1"/>
    <row r="7195" ht="14.25" hidden="1"/>
    <row r="7196" ht="14.25" hidden="1"/>
    <row r="7197" ht="14.25" hidden="1"/>
    <row r="7198" ht="14.25" hidden="1"/>
    <row r="7199" ht="14.25" hidden="1"/>
    <row r="7200" ht="14.25" hidden="1"/>
    <row r="7201" ht="14.25" hidden="1"/>
    <row r="7202" ht="14.25" hidden="1"/>
    <row r="7203" ht="14.25" hidden="1"/>
    <row r="7204" ht="14.25" hidden="1"/>
    <row r="7205" ht="14.25" hidden="1"/>
    <row r="7206" ht="14.25" hidden="1"/>
    <row r="7207" ht="14.25" hidden="1"/>
    <row r="7208" ht="14.25" hidden="1"/>
    <row r="7209" ht="14.25" hidden="1"/>
    <row r="7210" ht="14.25" hidden="1"/>
    <row r="7211" ht="14.25" hidden="1"/>
    <row r="7212" ht="14.25" hidden="1"/>
    <row r="7213" ht="14.25" hidden="1"/>
    <row r="7214" ht="14.25" hidden="1"/>
    <row r="7215" ht="14.25" hidden="1"/>
    <row r="7216" ht="14.25" hidden="1"/>
    <row r="7217" ht="14.25" hidden="1"/>
    <row r="7218" ht="14.25" hidden="1"/>
    <row r="7219" ht="14.25" hidden="1"/>
    <row r="7220" ht="14.25" hidden="1"/>
    <row r="7221" ht="14.25" hidden="1"/>
    <row r="7222" ht="14.25" hidden="1"/>
    <row r="7223" ht="14.25" hidden="1"/>
    <row r="7224" ht="14.25" hidden="1"/>
    <row r="7225" ht="14.25" hidden="1"/>
    <row r="7226" ht="14.25" hidden="1"/>
    <row r="7227" ht="14.25" hidden="1"/>
    <row r="7228" ht="14.25" hidden="1"/>
    <row r="7229" ht="14.25" hidden="1"/>
    <row r="7230" ht="14.25" hidden="1"/>
    <row r="7231" ht="14.25" hidden="1"/>
    <row r="7232" ht="14.25" hidden="1"/>
    <row r="7233" ht="14.25" hidden="1"/>
    <row r="7234" ht="14.25" hidden="1"/>
    <row r="7235" ht="14.25" hidden="1"/>
    <row r="7236" ht="14.25" hidden="1"/>
    <row r="7237" ht="14.25" hidden="1"/>
    <row r="7238" ht="14.25" hidden="1"/>
    <row r="7239" ht="14.25" hidden="1"/>
    <row r="7240" ht="14.25" hidden="1"/>
    <row r="7241" ht="14.25" hidden="1"/>
    <row r="7242" ht="14.25" hidden="1"/>
    <row r="7243" ht="14.25" hidden="1"/>
    <row r="7244" ht="14.25" hidden="1"/>
    <row r="7245" ht="14.25" hidden="1"/>
    <row r="7246" ht="14.25" hidden="1"/>
    <row r="7247" ht="14.25" hidden="1"/>
    <row r="7248" ht="14.25" hidden="1"/>
    <row r="7249" ht="14.25" hidden="1"/>
    <row r="7250" ht="14.25" hidden="1"/>
    <row r="7251" ht="14.25" hidden="1"/>
    <row r="7252" ht="14.25" hidden="1"/>
    <row r="7253" ht="14.25" hidden="1"/>
    <row r="7254" ht="14.25" hidden="1"/>
    <row r="7255" ht="14.25" hidden="1"/>
    <row r="7256" ht="14.25" hidden="1"/>
    <row r="7257" ht="14.25" hidden="1"/>
    <row r="7258" ht="14.25" hidden="1"/>
    <row r="7259" ht="14.25" hidden="1"/>
    <row r="7260" ht="14.25" hidden="1"/>
    <row r="7261" ht="14.25" hidden="1"/>
    <row r="7262" ht="14.25" hidden="1"/>
    <row r="7263" ht="14.25" hidden="1"/>
    <row r="7264" ht="14.25" hidden="1"/>
    <row r="7265" ht="14.25" hidden="1"/>
    <row r="7266" ht="14.25" hidden="1"/>
    <row r="7267" ht="14.25" hidden="1"/>
    <row r="7268" ht="14.25" hidden="1"/>
    <row r="7269" ht="14.25" hidden="1"/>
    <row r="7270" ht="14.25" hidden="1"/>
    <row r="7271" ht="14.25" hidden="1"/>
    <row r="7272" ht="14.25" hidden="1"/>
    <row r="7273" ht="14.25" hidden="1"/>
    <row r="7274" ht="14.25" hidden="1"/>
    <row r="7275" ht="14.25" hidden="1"/>
    <row r="7276" ht="14.25" hidden="1"/>
    <row r="7277" ht="14.25" hidden="1"/>
    <row r="7278" ht="14.25" hidden="1"/>
    <row r="7279" ht="14.25" hidden="1"/>
    <row r="7280" ht="14.25" hidden="1"/>
    <row r="7281" ht="14.25" hidden="1"/>
    <row r="7282" ht="14.25" hidden="1"/>
    <row r="7283" ht="14.25" hidden="1"/>
    <row r="7284" ht="14.25" hidden="1"/>
    <row r="7285" ht="14.25" hidden="1"/>
    <row r="7286" ht="14.25" hidden="1"/>
    <row r="7287" ht="14.25" hidden="1"/>
    <row r="7288" ht="14.25" hidden="1"/>
    <row r="7289" ht="14.25" hidden="1"/>
    <row r="7290" ht="14.25" hidden="1"/>
    <row r="7291" ht="14.25" hidden="1"/>
    <row r="7292" ht="14.25" hidden="1"/>
    <row r="7293" ht="14.25" hidden="1"/>
    <row r="7294" ht="14.25" hidden="1"/>
    <row r="7295" ht="14.25" hidden="1"/>
    <row r="7296" ht="14.25" hidden="1"/>
    <row r="7297" ht="14.25" hidden="1"/>
    <row r="7298" ht="14.25" hidden="1"/>
    <row r="7299" ht="14.25" hidden="1"/>
    <row r="7300" ht="14.25" hidden="1"/>
    <row r="7301" ht="14.25" hidden="1"/>
    <row r="7302" ht="14.25" hidden="1"/>
    <row r="7303" ht="14.25" hidden="1"/>
    <row r="7304" ht="14.25" hidden="1"/>
    <row r="7305" ht="14.25" hidden="1"/>
    <row r="7306" ht="14.25" hidden="1"/>
    <row r="7307" ht="14.25" hidden="1"/>
    <row r="7308" ht="14.25" hidden="1"/>
    <row r="7309" ht="14.25" hidden="1"/>
    <row r="7310" ht="14.25" hidden="1"/>
    <row r="7311" ht="14.25" hidden="1"/>
    <row r="7312" ht="14.25" hidden="1"/>
    <row r="7313" ht="14.25" hidden="1"/>
    <row r="7314" ht="14.25" hidden="1"/>
    <row r="7315" ht="14.25" hidden="1"/>
    <row r="7316" ht="14.25" hidden="1"/>
    <row r="7317" ht="14.25" hidden="1"/>
    <row r="7318" ht="14.25" hidden="1"/>
    <row r="7319" ht="14.25" hidden="1"/>
    <row r="7320" ht="14.25" hidden="1"/>
    <row r="7321" ht="14.25" hidden="1"/>
    <row r="7322" ht="14.25" hidden="1"/>
    <row r="7323" ht="14.25" hidden="1"/>
    <row r="7324" ht="14.25" hidden="1"/>
    <row r="7325" ht="14.25" hidden="1"/>
    <row r="7326" ht="14.25" hidden="1"/>
    <row r="7327" ht="14.25" hidden="1"/>
    <row r="7328" ht="14.25" hidden="1"/>
    <row r="7329" ht="14.25" hidden="1"/>
    <row r="7330" ht="14.25" hidden="1"/>
    <row r="7331" ht="14.25" hidden="1"/>
    <row r="7332" ht="14.25" hidden="1"/>
    <row r="7333" ht="14.25" hidden="1"/>
    <row r="7334" ht="14.25" hidden="1"/>
    <row r="7335" ht="14.25" hidden="1"/>
    <row r="7336" ht="14.25" hidden="1"/>
    <row r="7337" ht="14.25" hidden="1"/>
    <row r="7338" ht="14.25" hidden="1"/>
    <row r="7339" ht="14.25" hidden="1"/>
    <row r="7340" ht="14.25" hidden="1"/>
    <row r="7341" ht="14.25" hidden="1"/>
    <row r="7342" ht="14.25" hidden="1"/>
    <row r="7343" ht="14.25" hidden="1"/>
    <row r="7344" ht="14.25" hidden="1"/>
    <row r="7345" ht="14.25" hidden="1"/>
    <row r="7346" ht="14.25" hidden="1"/>
    <row r="7347" ht="14.25" hidden="1"/>
    <row r="7348" ht="14.25" hidden="1"/>
    <row r="7349" ht="14.25" hidden="1"/>
    <row r="7350" ht="14.25" hidden="1"/>
    <row r="7351" ht="14.25" hidden="1"/>
    <row r="7352" ht="14.25" hidden="1"/>
    <row r="7353" ht="14.25" hidden="1"/>
    <row r="7354" ht="14.25" hidden="1"/>
    <row r="7355" ht="14.25" hidden="1"/>
    <row r="7356" ht="14.25" hidden="1"/>
    <row r="7357" ht="14.25" hidden="1"/>
    <row r="7358" ht="14.25" hidden="1"/>
    <row r="7359" ht="14.25" hidden="1"/>
    <row r="7360" ht="14.25" hidden="1"/>
    <row r="7361" ht="14.25" hidden="1"/>
    <row r="7362" ht="14.25" hidden="1"/>
    <row r="7363" ht="14.25" hidden="1"/>
    <row r="7364" ht="14.25" hidden="1"/>
    <row r="7365" ht="14.25" hidden="1"/>
    <row r="7366" ht="14.25" hidden="1"/>
    <row r="7367" ht="14.25" hidden="1"/>
    <row r="7368" ht="14.25" hidden="1"/>
    <row r="7369" ht="14.25" hidden="1"/>
    <row r="7370" ht="14.25" hidden="1"/>
    <row r="7371" ht="14.25" hidden="1"/>
    <row r="7372" ht="14.25" hidden="1"/>
    <row r="7373" ht="14.25" hidden="1"/>
    <row r="7374" ht="14.25" hidden="1"/>
    <row r="7375" ht="14.25" hidden="1"/>
    <row r="7376" ht="14.25" hidden="1"/>
    <row r="7377" ht="14.25" hidden="1"/>
    <row r="7378" ht="14.25" hidden="1"/>
    <row r="7379" ht="14.25" hidden="1"/>
    <row r="7380" ht="14.25" hidden="1"/>
    <row r="7381" ht="14.25" hidden="1"/>
    <row r="7382" ht="14.25" hidden="1"/>
    <row r="7383" ht="14.25" hidden="1"/>
    <row r="7384" ht="14.25" hidden="1"/>
    <row r="7385" ht="14.25" hidden="1"/>
    <row r="7386" ht="14.25" hidden="1"/>
    <row r="7387" ht="14.25" hidden="1"/>
    <row r="7388" ht="14.25" hidden="1"/>
    <row r="7389" ht="14.25" hidden="1"/>
    <row r="7390" ht="14.25" hidden="1"/>
    <row r="7391" ht="14.25" hidden="1"/>
    <row r="7392" ht="14.25" hidden="1"/>
    <row r="7393" ht="14.25" hidden="1"/>
    <row r="7394" ht="14.25" hidden="1"/>
    <row r="7395" ht="14.25" hidden="1"/>
    <row r="7396" ht="14.25" hidden="1"/>
    <row r="7397" ht="14.25" hidden="1"/>
    <row r="7398" ht="14.25" hidden="1"/>
    <row r="7399" ht="14.25" hidden="1"/>
    <row r="7400" ht="14.25" hidden="1"/>
    <row r="7401" ht="14.25" hidden="1"/>
    <row r="7402" ht="14.25" hidden="1"/>
    <row r="7403" ht="14.25" hidden="1"/>
    <row r="7404" ht="14.25" hidden="1"/>
    <row r="7405" ht="14.25" hidden="1"/>
    <row r="7406" ht="14.25" hidden="1"/>
    <row r="7407" ht="14.25" hidden="1"/>
    <row r="7408" ht="14.25" hidden="1"/>
    <row r="7409" ht="14.25" hidden="1"/>
    <row r="7410" ht="14.25" hidden="1"/>
    <row r="7411" ht="14.25" hidden="1"/>
    <row r="7412" ht="14.25" hidden="1"/>
    <row r="7413" ht="14.25" hidden="1"/>
    <row r="7414" ht="14.25" hidden="1"/>
    <row r="7415" ht="14.25" hidden="1"/>
    <row r="7416" ht="14.25" hidden="1"/>
    <row r="7417" ht="14.25" hidden="1"/>
    <row r="7418" ht="14.25" hidden="1"/>
    <row r="7419" ht="14.25" hidden="1"/>
    <row r="7420" ht="14.25" hidden="1"/>
    <row r="7421" ht="14.25" hidden="1"/>
    <row r="7422" ht="14.25" hidden="1"/>
    <row r="7423" ht="14.25" hidden="1"/>
    <row r="7424" ht="14.25" hidden="1"/>
    <row r="7425" ht="14.25" hidden="1"/>
    <row r="7426" ht="14.25" hidden="1"/>
    <row r="7427" ht="14.25" hidden="1"/>
    <row r="7428" ht="14.25" hidden="1"/>
    <row r="7429" ht="14.25" hidden="1"/>
    <row r="7430" ht="14.25" hidden="1"/>
    <row r="7431" ht="14.25" hidden="1"/>
    <row r="7432" ht="14.25" hidden="1"/>
    <row r="7433" ht="14.25" hidden="1"/>
    <row r="7434" ht="14.25" hidden="1"/>
    <row r="7435" ht="14.25" hidden="1"/>
    <row r="7436" ht="14.25" hidden="1"/>
    <row r="7437" ht="14.25" hidden="1"/>
    <row r="7438" ht="14.25" hidden="1"/>
    <row r="7439" ht="14.25" hidden="1"/>
    <row r="7440" ht="14.25" hidden="1"/>
    <row r="7441" ht="14.25" hidden="1"/>
    <row r="7442" ht="14.25" hidden="1"/>
    <row r="7443" ht="14.25" hidden="1"/>
    <row r="7444" ht="14.25" hidden="1"/>
    <row r="7445" ht="14.25" hidden="1"/>
    <row r="7446" ht="14.25" hidden="1"/>
    <row r="7447" ht="14.25" hidden="1"/>
    <row r="7448" ht="14.25" hidden="1"/>
    <row r="7449" ht="14.25" hidden="1"/>
    <row r="7450" ht="14.25" hidden="1"/>
    <row r="7451" ht="14.25" hidden="1"/>
    <row r="7452" ht="14.25" hidden="1"/>
    <row r="7453" ht="14.25" hidden="1"/>
    <row r="7454" ht="14.25" hidden="1"/>
    <row r="7455" ht="14.25" hidden="1"/>
    <row r="7456" ht="14.25" hidden="1"/>
    <row r="7457" ht="14.25" hidden="1"/>
    <row r="7458" ht="14.25" hidden="1"/>
    <row r="7459" ht="14.25" hidden="1"/>
    <row r="7460" ht="14.25" hidden="1"/>
    <row r="7461" ht="14.25" hidden="1"/>
    <row r="7462" ht="14.25" hidden="1"/>
    <row r="7463" ht="14.25" hidden="1"/>
    <row r="7464" ht="14.25" hidden="1"/>
    <row r="7465" ht="14.25" hidden="1"/>
    <row r="7466" ht="14.25" hidden="1"/>
    <row r="7467" ht="14.25" hidden="1"/>
    <row r="7468" ht="14.25" hidden="1"/>
    <row r="7469" ht="14.25" hidden="1"/>
    <row r="7470" ht="14.25" hidden="1"/>
    <row r="7471" ht="14.25" hidden="1"/>
    <row r="7472" ht="14.25" hidden="1"/>
    <row r="7473" ht="14.25" hidden="1"/>
    <row r="7474" ht="14.25" hidden="1"/>
    <row r="7475" ht="14.25" hidden="1"/>
    <row r="7476" ht="14.25" hidden="1"/>
    <row r="7477" ht="14.25" hidden="1"/>
    <row r="7478" ht="14.25" hidden="1"/>
    <row r="7479" ht="14.25" hidden="1"/>
    <row r="7480" ht="14.25" hidden="1"/>
    <row r="7481" ht="14.25" hidden="1"/>
    <row r="7482" ht="14.25" hidden="1"/>
    <row r="7483" ht="14.25" hidden="1"/>
    <row r="7484" ht="14.25" hidden="1"/>
    <row r="7485" ht="14.25" hidden="1"/>
    <row r="7486" ht="14.25" hidden="1"/>
    <row r="7487" ht="14.25" hidden="1"/>
    <row r="7488" ht="14.25" hidden="1"/>
    <row r="7489" ht="14.25" hidden="1"/>
    <row r="7490" ht="14.25" hidden="1"/>
    <row r="7491" ht="14.25" hidden="1"/>
    <row r="7492" ht="14.25" hidden="1"/>
    <row r="7493" ht="14.25" hidden="1"/>
    <row r="7494" ht="14.25" hidden="1"/>
    <row r="7495" ht="14.25" hidden="1"/>
    <row r="7496" ht="14.25" hidden="1"/>
    <row r="7497" ht="14.25" hidden="1"/>
    <row r="7498" ht="14.25" hidden="1"/>
    <row r="7499" ht="14.25" hidden="1"/>
    <row r="7500" ht="14.25" hidden="1"/>
    <row r="7501" ht="14.25" hidden="1"/>
    <row r="7502" ht="14.25" hidden="1"/>
    <row r="7503" ht="14.25" hidden="1"/>
    <row r="7504" ht="14.25" hidden="1"/>
    <row r="7505" ht="14.25" hidden="1"/>
    <row r="7506" ht="14.25" hidden="1"/>
    <row r="7507" ht="14.25" hidden="1"/>
    <row r="7508" ht="14.25" hidden="1"/>
    <row r="7509" ht="14.25" hidden="1"/>
    <row r="7510" ht="14.25" hidden="1"/>
    <row r="7511" ht="14.25" hidden="1"/>
    <row r="7512" ht="14.25" hidden="1"/>
    <row r="7513" ht="14.25" hidden="1"/>
    <row r="7514" ht="14.25" hidden="1"/>
    <row r="7515" ht="14.25" hidden="1"/>
    <row r="7516" ht="14.25" hidden="1"/>
    <row r="7517" ht="14.25" hidden="1"/>
    <row r="7518" ht="14.25" hidden="1"/>
    <row r="7519" ht="14.25" hidden="1"/>
    <row r="7520" ht="14.25" hidden="1"/>
    <row r="7521" ht="14.25" hidden="1"/>
    <row r="7522" ht="14.25" hidden="1"/>
    <row r="7523" ht="14.25" hidden="1"/>
    <row r="7524" ht="14.25" hidden="1"/>
    <row r="7525" ht="14.25" hidden="1"/>
    <row r="7526" ht="14.25" hidden="1"/>
    <row r="7527" ht="14.25" hidden="1"/>
    <row r="7528" ht="14.25" hidden="1"/>
    <row r="7529" ht="14.25" hidden="1"/>
    <row r="7530" ht="14.25" hidden="1"/>
    <row r="7531" ht="14.25" hidden="1"/>
    <row r="7532" ht="14.25" hidden="1"/>
    <row r="7533" ht="14.25" hidden="1"/>
    <row r="7534" ht="14.25" hidden="1"/>
    <row r="7535" ht="14.25" hidden="1"/>
    <row r="7536" ht="14.25" hidden="1"/>
    <row r="7537" ht="14.25" hidden="1"/>
    <row r="7538" ht="14.25" hidden="1"/>
    <row r="7539" ht="14.25" hidden="1"/>
    <row r="7540" ht="14.25" hidden="1"/>
    <row r="7541" ht="14.25" hidden="1"/>
    <row r="7542" ht="14.25" hidden="1"/>
    <row r="7543" ht="14.25" hidden="1"/>
    <row r="7544" ht="14.25" hidden="1"/>
    <row r="7545" ht="14.25" hidden="1"/>
    <row r="7546" ht="14.25" hidden="1"/>
    <row r="7547" ht="14.25" hidden="1"/>
    <row r="7548" ht="14.25" hidden="1"/>
    <row r="7549" ht="14.25" hidden="1"/>
    <row r="7550" ht="14.25" hidden="1"/>
    <row r="7551" ht="14.25" hidden="1"/>
    <row r="7552" ht="14.25" hidden="1"/>
    <row r="7553" ht="14.25" hidden="1"/>
    <row r="7554" ht="14.25" hidden="1"/>
    <row r="7555" ht="14.25" hidden="1"/>
    <row r="7556" ht="14.25" hidden="1"/>
    <row r="7557" ht="14.25" hidden="1"/>
    <row r="7558" ht="14.25" hidden="1"/>
    <row r="7559" ht="14.25" hidden="1"/>
    <row r="7560" ht="14.25" hidden="1"/>
    <row r="7561" ht="14.25" hidden="1"/>
    <row r="7562" ht="14.25" hidden="1"/>
    <row r="7563" ht="14.25" hidden="1"/>
    <row r="7564" ht="14.25" hidden="1"/>
    <row r="7565" ht="14.25" hidden="1"/>
    <row r="7566" ht="14.25" hidden="1"/>
    <row r="7567" ht="14.25" hidden="1"/>
    <row r="7568" ht="14.25" hidden="1"/>
    <row r="7569" ht="14.25" hidden="1"/>
    <row r="7570" ht="14.25" hidden="1"/>
    <row r="7571" ht="14.25" hidden="1"/>
    <row r="7572" ht="14.25" hidden="1"/>
    <row r="7573" ht="14.25" hidden="1"/>
    <row r="7574" ht="14.25" hidden="1"/>
    <row r="7575" ht="14.25" hidden="1"/>
    <row r="7576" ht="14.25" hidden="1"/>
    <row r="7577" ht="14.25" hidden="1"/>
    <row r="7578" ht="14.25" hidden="1"/>
    <row r="7579" ht="14.25" hidden="1"/>
    <row r="7580" ht="14.25" hidden="1"/>
    <row r="7581" ht="14.25" hidden="1"/>
    <row r="7582" ht="14.25" hidden="1"/>
    <row r="7583" ht="14.25" hidden="1"/>
    <row r="7584" ht="14.25" hidden="1"/>
    <row r="7585" ht="14.25" hidden="1"/>
    <row r="7586" ht="14.25" hidden="1"/>
    <row r="7587" ht="14.25" hidden="1"/>
    <row r="7588" ht="14.25" hidden="1"/>
    <row r="7589" ht="14.25" hidden="1"/>
    <row r="7590" ht="14.25" hidden="1"/>
    <row r="7591" ht="14.25" hidden="1"/>
    <row r="7592" ht="14.25" hidden="1"/>
    <row r="7593" ht="14.25" hidden="1"/>
    <row r="7594" ht="14.25" hidden="1"/>
    <row r="7595" ht="14.25" hidden="1"/>
    <row r="7596" ht="14.25" hidden="1"/>
    <row r="7597" ht="14.25" hidden="1"/>
    <row r="7598" ht="14.25" hidden="1"/>
    <row r="7599" ht="14.25" hidden="1"/>
    <row r="7600" ht="14.25" hidden="1"/>
    <row r="7601" ht="14.25" hidden="1"/>
    <row r="7602" ht="14.25" hidden="1"/>
    <row r="7603" ht="14.25" hidden="1"/>
    <row r="7604" ht="14.25" hidden="1"/>
    <row r="7605" ht="14.25" hidden="1"/>
    <row r="7606" ht="14.25" hidden="1"/>
    <row r="7607" ht="14.25" hidden="1"/>
    <row r="7608" ht="14.25" hidden="1"/>
    <row r="7609" ht="14.25" hidden="1"/>
    <row r="7610" ht="14.25" hidden="1"/>
    <row r="7611" ht="14.25" hidden="1"/>
    <row r="7612" ht="14.25" hidden="1"/>
    <row r="7613" ht="14.25" hidden="1"/>
    <row r="7614" ht="14.25" hidden="1"/>
    <row r="7615" ht="14.25" hidden="1"/>
    <row r="7616" ht="14.25" hidden="1"/>
    <row r="7617" ht="14.25" hidden="1"/>
    <row r="7618" ht="14.25" hidden="1"/>
    <row r="7619" ht="14.25" hidden="1"/>
    <row r="7620" ht="14.25" hidden="1"/>
    <row r="7621" ht="14.25" hidden="1"/>
    <row r="7622" ht="14.25" hidden="1"/>
    <row r="7623" ht="14.25" hidden="1"/>
    <row r="7624" ht="14.25" hidden="1"/>
    <row r="7625" ht="14.25" hidden="1"/>
    <row r="7626" ht="14.25" hidden="1"/>
    <row r="7627" ht="14.25" hidden="1"/>
    <row r="7628" ht="14.25" hidden="1"/>
    <row r="7629" ht="14.25" hidden="1"/>
    <row r="7630" ht="14.25" hidden="1"/>
    <row r="7631" ht="14.25" hidden="1"/>
    <row r="7632" ht="14.25" hidden="1"/>
    <row r="7633" ht="14.25" hidden="1"/>
    <row r="7634" ht="14.25" hidden="1"/>
    <row r="7635" ht="14.25" hidden="1"/>
    <row r="7636" ht="14.25" hidden="1"/>
    <row r="7637" ht="14.25" hidden="1"/>
    <row r="7638" ht="14.25" hidden="1"/>
    <row r="7639" ht="14.25" hidden="1"/>
    <row r="7640" ht="14.25" hidden="1"/>
    <row r="7641" ht="14.25" hidden="1"/>
    <row r="7642" ht="14.25" hidden="1"/>
    <row r="7643" ht="14.25" hidden="1"/>
    <row r="7644" ht="14.25" hidden="1"/>
    <row r="7645" ht="14.25" hidden="1"/>
    <row r="7646" ht="14.25" hidden="1"/>
    <row r="7647" ht="14.25" hidden="1"/>
    <row r="7648" ht="14.25" hidden="1"/>
    <row r="7649" ht="14.25" hidden="1"/>
    <row r="7650" ht="14.25" hidden="1"/>
    <row r="7651" ht="14.25" hidden="1"/>
    <row r="7652" ht="14.25" hidden="1"/>
    <row r="7653" ht="14.25" hidden="1"/>
    <row r="7654" ht="14.25" hidden="1"/>
    <row r="7655" ht="14.25" hidden="1"/>
    <row r="7656" ht="14.25" hidden="1"/>
    <row r="7657" ht="14.25" hidden="1"/>
    <row r="7658" ht="14.25" hidden="1"/>
    <row r="7659" ht="14.25" hidden="1"/>
    <row r="7660" ht="14.25" hidden="1"/>
    <row r="7661" ht="14.25" hidden="1"/>
    <row r="7662" ht="14.25" hidden="1"/>
    <row r="7663" ht="14.25" hidden="1"/>
    <row r="7664" ht="14.25" hidden="1"/>
    <row r="7665" ht="14.25" hidden="1"/>
    <row r="7666" ht="14.25" hidden="1"/>
    <row r="7667" ht="14.25" hidden="1"/>
    <row r="7668" ht="14.25" hidden="1"/>
    <row r="7669" ht="14.25" hidden="1"/>
    <row r="7670" ht="14.25" hidden="1"/>
    <row r="7671" ht="14.25" hidden="1"/>
    <row r="7672" ht="14.25" hidden="1"/>
    <row r="7673" ht="14.25" hidden="1"/>
    <row r="7674" ht="14.25" hidden="1"/>
    <row r="7675" ht="14.25" hidden="1"/>
    <row r="7676" ht="14.25" hidden="1"/>
    <row r="7677" ht="14.25" hidden="1"/>
    <row r="7678" ht="14.25" hidden="1"/>
    <row r="7679" ht="14.25" hidden="1"/>
    <row r="7680" ht="14.25" hidden="1"/>
    <row r="7681" ht="14.25" hidden="1"/>
    <row r="7682" ht="14.25" hidden="1"/>
    <row r="7683" ht="14.25" hidden="1"/>
    <row r="7684" ht="14.25" hidden="1"/>
    <row r="7685" ht="14.25" hidden="1"/>
    <row r="7686" ht="14.25" hidden="1"/>
    <row r="7687" ht="14.25" hidden="1"/>
    <row r="7688" ht="14.25" hidden="1"/>
    <row r="7689" ht="14.25" hidden="1"/>
    <row r="7690" ht="14.25" hidden="1"/>
    <row r="7691" ht="14.25" hidden="1"/>
    <row r="7692" ht="14.25" hidden="1"/>
    <row r="7693" ht="14.25" hidden="1"/>
    <row r="7694" ht="14.25" hidden="1"/>
    <row r="7695" ht="14.25" hidden="1"/>
    <row r="7696" ht="14.25" hidden="1"/>
    <row r="7697" ht="14.25" hidden="1"/>
    <row r="7698" ht="14.25" hidden="1"/>
    <row r="7699" ht="14.25" hidden="1"/>
    <row r="7700" ht="14.25" hidden="1"/>
    <row r="7701" ht="14.25" hidden="1"/>
    <row r="7702" ht="14.25" hidden="1"/>
    <row r="7703" ht="14.25" hidden="1"/>
    <row r="7704" ht="14.25" hidden="1"/>
    <row r="7705" ht="14.25" hidden="1"/>
    <row r="7706" ht="14.25" hidden="1"/>
    <row r="7707" ht="14.25" hidden="1"/>
    <row r="7708" ht="14.25" hidden="1"/>
    <row r="7709" ht="14.25" hidden="1"/>
    <row r="7710" ht="14.25" hidden="1"/>
    <row r="7711" ht="14.25" hidden="1"/>
    <row r="7712" ht="14.25" hidden="1"/>
    <row r="7713" ht="14.25" hidden="1"/>
    <row r="7714" ht="14.25" hidden="1"/>
    <row r="7715" ht="14.25" hidden="1"/>
    <row r="7716" ht="14.25" hidden="1"/>
    <row r="7717" ht="14.25" hidden="1"/>
    <row r="7718" ht="14.25" hidden="1"/>
    <row r="7719" ht="14.25" hidden="1"/>
    <row r="7720" ht="14.25" hidden="1"/>
    <row r="7721" ht="14.25" hidden="1"/>
    <row r="7722" ht="14.25" hidden="1"/>
    <row r="7723" ht="14.25" hidden="1"/>
    <row r="7724" ht="14.25" hidden="1"/>
    <row r="7725" ht="14.25" hidden="1"/>
    <row r="7726" ht="14.25" hidden="1"/>
    <row r="7727" ht="14.25" hidden="1"/>
    <row r="7728" ht="14.25" hidden="1"/>
    <row r="7729" ht="14.25" hidden="1"/>
    <row r="7730" ht="14.25" hidden="1"/>
    <row r="7731" ht="14.25" hidden="1"/>
    <row r="7732" ht="14.25" hidden="1"/>
    <row r="7733" ht="14.25" hidden="1"/>
    <row r="7734" ht="14.25" hidden="1"/>
    <row r="7735" ht="14.25" hidden="1"/>
    <row r="7736" ht="14.25" hidden="1"/>
    <row r="7737" ht="14.25" hidden="1"/>
    <row r="7738" ht="14.25" hidden="1"/>
    <row r="7739" ht="14.25" hidden="1"/>
    <row r="7740" ht="14.25" hidden="1"/>
    <row r="7741" ht="14.25" hidden="1"/>
    <row r="7742" ht="14.25" hidden="1"/>
    <row r="7743" ht="14.25" hidden="1"/>
    <row r="7744" ht="14.25" hidden="1"/>
    <row r="7745" ht="14.25" hidden="1"/>
    <row r="7746" ht="14.25" hidden="1"/>
    <row r="7747" ht="14.25" hidden="1"/>
    <row r="7748" ht="14.25" hidden="1"/>
    <row r="7749" ht="14.25" hidden="1"/>
    <row r="7750" ht="14.25" hidden="1"/>
    <row r="7751" ht="14.25" hidden="1"/>
    <row r="7752" ht="14.25" hidden="1"/>
    <row r="7753" ht="14.25" hidden="1"/>
    <row r="7754" ht="14.25" hidden="1"/>
    <row r="7755" ht="14.25" hidden="1"/>
    <row r="7756" ht="14.25" hidden="1"/>
    <row r="7757" ht="14.25" hidden="1"/>
    <row r="7758" ht="14.25" hidden="1"/>
    <row r="7759" ht="14.25" hidden="1"/>
    <row r="7760" ht="14.25" hidden="1"/>
    <row r="7761" ht="14.25" hidden="1"/>
    <row r="7762" ht="14.25" hidden="1"/>
    <row r="7763" ht="14.25" hidden="1"/>
    <row r="7764" ht="14.25" hidden="1"/>
    <row r="7765" ht="14.25" hidden="1"/>
    <row r="7766" ht="14.25" hidden="1"/>
    <row r="7767" ht="14.25" hidden="1"/>
    <row r="7768" ht="14.25" hidden="1"/>
    <row r="7769" ht="14.25" hidden="1"/>
    <row r="7770" ht="14.25" hidden="1"/>
    <row r="7771" ht="14.25" hidden="1"/>
    <row r="7772" ht="14.25" hidden="1"/>
    <row r="7773" ht="14.25" hidden="1"/>
    <row r="7774" ht="14.25" hidden="1"/>
    <row r="7775" ht="14.25" hidden="1"/>
    <row r="7776" ht="14.25" hidden="1"/>
    <row r="7777" ht="14.25" hidden="1"/>
    <row r="7778" ht="14.25" hidden="1"/>
    <row r="7779" ht="14.25" hidden="1"/>
    <row r="7780" ht="14.25" hidden="1"/>
    <row r="7781" ht="14.25" hidden="1"/>
    <row r="7782" ht="14.25" hidden="1"/>
    <row r="7783" ht="14.25" hidden="1"/>
    <row r="7784" ht="14.25" hidden="1"/>
    <row r="7785" ht="14.25" hidden="1"/>
    <row r="7786" ht="14.25" hidden="1"/>
    <row r="7787" ht="14.25" hidden="1"/>
    <row r="7788" ht="14.25" hidden="1"/>
    <row r="7789" ht="14.25" hidden="1"/>
    <row r="7790" ht="14.25" hidden="1"/>
    <row r="7791" ht="14.25" hidden="1"/>
    <row r="7792" ht="14.25" hidden="1"/>
    <row r="7793" ht="14.25" hidden="1"/>
    <row r="7794" ht="14.25" hidden="1"/>
    <row r="7795" ht="14.25" hidden="1"/>
    <row r="7796" ht="14.25" hidden="1"/>
    <row r="7797" ht="14.25" hidden="1"/>
    <row r="7798" ht="14.25" hidden="1"/>
    <row r="7799" ht="14.25" hidden="1"/>
    <row r="7800" ht="14.25" hidden="1"/>
    <row r="7801" ht="14.25" hidden="1"/>
    <row r="7802" ht="14.25" hidden="1"/>
    <row r="7803" ht="14.25" hidden="1"/>
    <row r="7804" ht="14.25" hidden="1"/>
    <row r="7805" ht="14.25" hidden="1"/>
    <row r="7806" ht="14.25" hidden="1"/>
    <row r="7807" ht="14.25" hidden="1"/>
    <row r="7808" ht="14.25" hidden="1"/>
    <row r="7809" ht="14.25" hidden="1"/>
    <row r="7810" ht="14.25" hidden="1"/>
    <row r="7811" ht="14.25" hidden="1"/>
    <row r="7812" ht="14.25" hidden="1"/>
    <row r="7813" ht="14.25" hidden="1"/>
    <row r="7814" ht="14.25" hidden="1"/>
    <row r="7815" ht="14.25" hidden="1"/>
    <row r="7816" ht="14.25" hidden="1"/>
    <row r="7817" ht="14.25" hidden="1"/>
    <row r="7818" ht="14.25" hidden="1"/>
    <row r="7819" ht="14.25" hidden="1"/>
    <row r="7820" ht="14.25" hidden="1"/>
    <row r="7821" ht="14.25" hidden="1"/>
    <row r="7822" ht="14.25" hidden="1"/>
    <row r="7823" ht="14.25" hidden="1"/>
    <row r="7824" ht="14.25" hidden="1"/>
    <row r="7825" ht="14.25" hidden="1"/>
    <row r="7826" ht="14.25" hidden="1"/>
    <row r="7827" ht="14.25" hidden="1"/>
    <row r="7828" ht="14.25" hidden="1"/>
    <row r="7829" ht="14.25" hidden="1"/>
    <row r="7830" ht="14.25" hidden="1"/>
    <row r="7831" ht="14.25" hidden="1"/>
    <row r="7832" ht="14.25" hidden="1"/>
    <row r="7833" ht="14.25" hidden="1"/>
    <row r="7834" ht="14.25" hidden="1"/>
    <row r="7835" ht="14.25" hidden="1"/>
    <row r="7836" ht="14.25" hidden="1"/>
    <row r="7837" ht="14.25" hidden="1"/>
    <row r="7838" ht="14.25" hidden="1"/>
    <row r="7839" ht="14.25" hidden="1"/>
    <row r="7840" ht="14.25" hidden="1"/>
    <row r="7841" ht="14.25" hidden="1"/>
    <row r="7842" ht="14.25" hidden="1"/>
    <row r="7843" ht="14.25" hidden="1"/>
    <row r="7844" ht="14.25" hidden="1"/>
    <row r="7845" ht="14.25" hidden="1"/>
    <row r="7846" ht="14.25" hidden="1"/>
    <row r="7847" ht="14.25" hidden="1"/>
    <row r="7848" ht="14.25" hidden="1"/>
    <row r="7849" ht="14.25" hidden="1"/>
    <row r="7850" ht="14.25" hidden="1"/>
    <row r="7851" ht="14.25" hidden="1"/>
    <row r="7852" ht="14.25" hidden="1"/>
    <row r="7853" ht="14.25" hidden="1"/>
    <row r="7854" ht="14.25" hidden="1"/>
    <row r="7855" ht="14.25" hidden="1"/>
    <row r="7856" ht="14.25" hidden="1"/>
    <row r="7857" ht="14.25" hidden="1"/>
    <row r="7858" ht="14.25" hidden="1"/>
    <row r="7859" ht="14.25" hidden="1"/>
    <row r="7860" ht="14.25" hidden="1"/>
    <row r="7861" ht="14.25" hidden="1"/>
    <row r="7862" ht="14.25" hidden="1"/>
    <row r="7863" ht="14.25" hidden="1"/>
    <row r="7864" ht="14.25" hidden="1"/>
    <row r="7865" ht="14.25" hidden="1"/>
    <row r="7866" ht="14.25" hidden="1"/>
    <row r="7867" ht="14.25" hidden="1"/>
    <row r="7868" ht="14.25" hidden="1"/>
    <row r="7869" ht="14.25" hidden="1"/>
    <row r="7870" ht="14.25" hidden="1"/>
    <row r="7871" ht="14.25" hidden="1"/>
    <row r="7872" ht="14.25" hidden="1"/>
    <row r="7873" ht="14.25" hidden="1"/>
    <row r="7874" ht="14.25" hidden="1"/>
    <row r="7875" ht="14.25" hidden="1"/>
    <row r="7876" ht="14.25" hidden="1"/>
    <row r="7877" ht="14.25" hidden="1"/>
    <row r="7878" ht="14.25" hidden="1"/>
    <row r="7879" ht="14.25" hidden="1"/>
    <row r="7880" ht="14.25" hidden="1"/>
    <row r="7881" ht="14.25" hidden="1"/>
    <row r="7882" ht="14.25" hidden="1"/>
    <row r="7883" ht="14.25" hidden="1"/>
    <row r="7884" ht="14.25" hidden="1"/>
    <row r="7885" ht="14.25" hidden="1"/>
    <row r="7886" ht="14.25" hidden="1"/>
    <row r="7887" ht="14.25" hidden="1"/>
    <row r="7888" ht="14.25" hidden="1"/>
    <row r="7889" ht="14.25" hidden="1"/>
    <row r="7890" ht="14.25" hidden="1"/>
    <row r="7891" ht="14.25" hidden="1"/>
    <row r="7892" ht="14.25" hidden="1"/>
    <row r="7893" ht="14.25" hidden="1"/>
    <row r="7894" ht="14.25" hidden="1"/>
    <row r="7895" ht="14.25" hidden="1"/>
    <row r="7896" ht="14.25" hidden="1"/>
    <row r="7897" ht="14.25" hidden="1"/>
    <row r="7898" ht="14.25" hidden="1"/>
    <row r="7899" ht="14.25" hidden="1"/>
    <row r="7900" ht="14.25" hidden="1"/>
    <row r="7901" ht="14.25" hidden="1"/>
    <row r="7902" ht="14.25" hidden="1"/>
    <row r="7903" ht="14.25" hidden="1"/>
    <row r="7904" ht="14.25" hidden="1"/>
    <row r="7905" ht="14.25" hidden="1"/>
    <row r="7906" ht="14.25" hidden="1"/>
    <row r="7907" ht="14.25" hidden="1"/>
    <row r="7908" ht="14.25" hidden="1"/>
    <row r="7909" ht="14.25" hidden="1"/>
    <row r="7910" ht="14.25" hidden="1"/>
    <row r="7911" ht="14.25" hidden="1"/>
    <row r="7912" ht="14.25" hidden="1"/>
    <row r="7913" ht="14.25" hidden="1"/>
    <row r="7914" ht="14.25" hidden="1"/>
    <row r="7915" ht="14.25" hidden="1"/>
    <row r="7916" ht="14.25" hidden="1"/>
    <row r="7917" ht="14.25" hidden="1"/>
    <row r="7918" ht="14.25" hidden="1"/>
    <row r="7919" ht="14.25" hidden="1"/>
    <row r="7920" ht="14.25" hidden="1"/>
    <row r="7921" ht="14.25" hidden="1"/>
    <row r="7922" ht="14.25" hidden="1"/>
    <row r="7923" ht="14.25" hidden="1"/>
    <row r="7924" ht="14.25" hidden="1"/>
    <row r="7925" ht="14.25" hidden="1"/>
    <row r="7926" ht="14.25" hidden="1"/>
    <row r="7927" ht="14.25" hidden="1"/>
    <row r="7928" ht="14.25" hidden="1"/>
    <row r="7929" ht="14.25" hidden="1"/>
    <row r="7930" ht="14.25" hidden="1"/>
    <row r="7931" ht="14.25" hidden="1"/>
    <row r="7932" ht="14.25" hidden="1"/>
    <row r="7933" ht="14.25" hidden="1"/>
    <row r="7934" ht="14.25" hidden="1"/>
    <row r="7935" ht="14.25" hidden="1"/>
    <row r="7936" ht="14.25" hidden="1"/>
    <row r="7937" ht="14.25" hidden="1"/>
    <row r="7938" ht="14.25" hidden="1"/>
    <row r="7939" ht="14.25" hidden="1"/>
    <row r="7940" ht="14.25" hidden="1"/>
    <row r="7941" ht="14.25" hidden="1"/>
    <row r="7942" ht="14.25" hidden="1"/>
    <row r="7943" ht="14.25" hidden="1"/>
    <row r="7944" ht="14.25" hidden="1"/>
    <row r="7945" ht="14.25" hidden="1"/>
    <row r="7946" ht="14.25" hidden="1"/>
    <row r="7947" ht="14.25" hidden="1"/>
    <row r="7948" ht="14.25" hidden="1"/>
    <row r="7949" ht="14.25" hidden="1"/>
    <row r="7950" ht="14.25" hidden="1"/>
    <row r="7951" ht="14.25" hidden="1"/>
    <row r="7952" ht="14.25" hidden="1"/>
    <row r="7953" ht="14.25" hidden="1"/>
    <row r="7954" ht="14.25" hidden="1"/>
    <row r="7955" ht="14.25" hidden="1"/>
    <row r="7956" ht="14.25" hidden="1"/>
    <row r="7957" ht="14.25" hidden="1"/>
    <row r="7958" ht="14.25" hidden="1"/>
    <row r="7959" ht="14.25" hidden="1"/>
    <row r="7960" ht="14.25" hidden="1"/>
    <row r="7961" ht="14.25" hidden="1"/>
    <row r="7962" ht="14.25" hidden="1"/>
    <row r="7963" ht="14.25" hidden="1"/>
    <row r="7964" ht="14.25" hidden="1"/>
    <row r="7965" ht="14.25" hidden="1"/>
    <row r="7966" ht="14.25" hidden="1"/>
    <row r="7967" ht="14.25" hidden="1"/>
    <row r="7968" ht="14.25" hidden="1"/>
    <row r="7969" ht="14.25" hidden="1"/>
    <row r="7970" ht="14.25" hidden="1"/>
    <row r="7971" ht="14.25" hidden="1"/>
    <row r="7972" ht="14.25" hidden="1"/>
    <row r="7973" ht="14.25" hidden="1"/>
    <row r="7974" ht="14.25" hidden="1"/>
    <row r="7975" ht="14.25" hidden="1"/>
    <row r="7976" ht="14.25" hidden="1"/>
    <row r="7977" ht="14.25" hidden="1"/>
    <row r="7978" ht="14.25" hidden="1"/>
    <row r="7979" ht="14.25" hidden="1"/>
    <row r="7980" ht="14.25" hidden="1"/>
    <row r="7981" ht="14.25" hidden="1"/>
    <row r="7982" ht="14.25" hidden="1"/>
    <row r="7983" ht="14.25" hidden="1"/>
    <row r="7984" ht="14.25" hidden="1"/>
    <row r="7985" ht="14.25" hidden="1"/>
    <row r="7986" ht="14.25" hidden="1"/>
    <row r="7987" ht="14.25" hidden="1"/>
    <row r="7988" ht="14.25" hidden="1"/>
    <row r="7989" ht="14.25" hidden="1"/>
    <row r="7990" ht="14.25" hidden="1"/>
    <row r="7991" ht="14.25" hidden="1"/>
    <row r="7992" ht="14.25" hidden="1"/>
    <row r="7993" ht="14.25" hidden="1"/>
    <row r="7994" ht="14.25" hidden="1"/>
    <row r="7995" ht="14.25" hidden="1"/>
    <row r="7996" ht="14.25" hidden="1"/>
    <row r="7997" ht="14.25" hidden="1"/>
    <row r="7998" ht="14.25" hidden="1"/>
    <row r="7999" ht="14.25" hidden="1"/>
    <row r="8000" ht="14.25" hidden="1"/>
    <row r="8001" ht="14.25" hidden="1"/>
    <row r="8002" ht="14.25" hidden="1"/>
    <row r="8003" ht="14.25" hidden="1"/>
    <row r="8004" ht="14.25" hidden="1"/>
    <row r="8005" ht="14.25" hidden="1"/>
    <row r="8006" ht="14.25" hidden="1"/>
    <row r="8007" ht="14.25" hidden="1"/>
    <row r="8008" ht="14.25" hidden="1"/>
    <row r="8009" ht="14.25" hidden="1"/>
    <row r="8010" ht="14.25" hidden="1"/>
    <row r="8011" ht="14.25" hidden="1"/>
    <row r="8012" ht="14.25" hidden="1"/>
    <row r="8013" ht="14.25" hidden="1"/>
    <row r="8014" ht="14.25" hidden="1"/>
    <row r="8015" ht="14.25" hidden="1"/>
    <row r="8016" ht="14.25" hidden="1"/>
    <row r="8017" ht="14.25" hidden="1"/>
    <row r="8018" ht="14.25" hidden="1"/>
    <row r="8019" ht="14.25" hidden="1"/>
    <row r="8020" ht="14.25" hidden="1"/>
    <row r="8021" ht="14.25" hidden="1"/>
    <row r="8022" ht="14.25" hidden="1"/>
    <row r="8023" ht="14.25" hidden="1"/>
    <row r="8024" ht="14.25" hidden="1"/>
    <row r="8025" ht="14.25" hidden="1"/>
    <row r="8026" ht="14.25" hidden="1"/>
    <row r="8027" ht="14.25" hidden="1"/>
    <row r="8028" ht="14.25" hidden="1"/>
    <row r="8029" ht="14.25" hidden="1"/>
    <row r="8030" ht="14.25" hidden="1"/>
    <row r="8031" ht="14.25" hidden="1"/>
    <row r="8032" ht="14.25" hidden="1"/>
    <row r="8033" ht="14.25" hidden="1"/>
    <row r="8034" ht="14.25" hidden="1"/>
    <row r="8035" ht="14.25" hidden="1"/>
    <row r="8036" ht="14.25" hidden="1"/>
    <row r="8037" ht="14.25" hidden="1"/>
    <row r="8038" ht="14.25" hidden="1"/>
    <row r="8039" ht="14.25" hidden="1"/>
    <row r="8040" ht="14.25" hidden="1"/>
    <row r="8041" ht="14.25" hidden="1"/>
    <row r="8042" ht="14.25" hidden="1"/>
    <row r="8043" ht="14.25" hidden="1"/>
    <row r="8044" ht="14.25" hidden="1"/>
    <row r="8045" ht="14.25" hidden="1"/>
    <row r="8046" ht="14.25" hidden="1"/>
    <row r="8047" ht="14.25" hidden="1"/>
    <row r="8048" ht="14.25" hidden="1"/>
    <row r="8049" ht="14.25" hidden="1"/>
    <row r="8050" ht="14.25" hidden="1"/>
    <row r="8051" ht="14.25" hidden="1"/>
    <row r="8052" ht="14.25" hidden="1"/>
    <row r="8053" ht="14.25" hidden="1"/>
    <row r="8054" ht="14.25" hidden="1"/>
    <row r="8055" ht="14.25" hidden="1"/>
    <row r="8056" ht="14.25" hidden="1"/>
    <row r="8057" ht="14.25" hidden="1"/>
    <row r="8058" ht="14.25" hidden="1"/>
    <row r="8059" ht="14.25" hidden="1"/>
    <row r="8060" ht="14.25" hidden="1"/>
    <row r="8061" ht="14.25" hidden="1"/>
    <row r="8062" ht="14.25" hidden="1"/>
    <row r="8063" ht="14.25" hidden="1"/>
    <row r="8064" ht="14.25" hidden="1"/>
    <row r="8065" ht="14.25" hidden="1"/>
    <row r="8066" ht="14.25" hidden="1"/>
    <row r="8067" ht="14.25" hidden="1"/>
    <row r="8068" ht="14.25" hidden="1"/>
    <row r="8069" ht="14.25" hidden="1"/>
    <row r="8070" ht="14.25" hidden="1"/>
    <row r="8071" ht="14.25" hidden="1"/>
    <row r="8072" ht="14.25" hidden="1"/>
    <row r="8073" ht="14.25" hidden="1"/>
    <row r="8074" ht="14.25" hidden="1"/>
    <row r="8075" ht="14.25" hidden="1"/>
    <row r="8076" ht="14.25" hidden="1"/>
    <row r="8077" ht="14.25" hidden="1"/>
    <row r="8078" ht="14.25" hidden="1"/>
    <row r="8079" ht="14.25" hidden="1"/>
    <row r="8080" ht="14.25" hidden="1"/>
    <row r="8081" ht="14.25" hidden="1"/>
    <row r="8082" ht="14.25" hidden="1"/>
    <row r="8083" ht="14.25" hidden="1"/>
    <row r="8084" ht="14.25" hidden="1"/>
    <row r="8085" ht="14.25" hidden="1"/>
    <row r="8086" ht="14.25" hidden="1"/>
    <row r="8087" ht="14.25" hidden="1"/>
    <row r="8088" ht="14.25" hidden="1"/>
    <row r="8089" ht="14.25" hidden="1"/>
    <row r="8090" ht="14.25" hidden="1"/>
    <row r="8091" ht="14.25" hidden="1"/>
    <row r="8092" ht="14.25" hidden="1"/>
    <row r="8093" ht="14.25" hidden="1"/>
    <row r="8094" ht="14.25" hidden="1"/>
    <row r="8095" ht="14.25" hidden="1"/>
    <row r="8096" ht="14.25" hidden="1"/>
    <row r="8097" ht="14.25" hidden="1"/>
    <row r="8098" ht="14.25" hidden="1"/>
    <row r="8099" ht="14.25" hidden="1"/>
    <row r="8100" ht="14.25" hidden="1"/>
    <row r="8101" ht="14.25" hidden="1"/>
    <row r="8102" ht="14.25" hidden="1"/>
    <row r="8103" ht="14.25" hidden="1"/>
    <row r="8104" ht="14.25" hidden="1"/>
    <row r="8105" ht="14.25" hidden="1"/>
    <row r="8106" ht="14.25" hidden="1"/>
    <row r="8107" ht="14.25" hidden="1"/>
    <row r="8108" ht="14.25" hidden="1"/>
    <row r="8109" ht="14.25" hidden="1"/>
    <row r="8110" ht="14.25" hidden="1"/>
    <row r="8111" ht="14.25" hidden="1"/>
    <row r="8112" ht="14.25" hidden="1"/>
    <row r="8113" ht="14.25" hidden="1"/>
    <row r="8114" ht="14.25" hidden="1"/>
    <row r="8115" ht="14.25" hidden="1"/>
    <row r="8116" ht="14.25" hidden="1"/>
    <row r="8117" ht="14.25" hidden="1"/>
    <row r="8118" ht="14.25" hidden="1"/>
    <row r="8119" ht="14.25" hidden="1"/>
    <row r="8120" ht="14.25" hidden="1"/>
    <row r="8121" ht="14.25" hidden="1"/>
    <row r="8122" ht="14.25" hidden="1"/>
    <row r="8123" ht="14.25" hidden="1"/>
    <row r="8124" ht="14.25" hidden="1"/>
    <row r="8125" ht="14.25" hidden="1"/>
    <row r="8126" ht="14.25" hidden="1"/>
    <row r="8127" ht="14.25" hidden="1"/>
    <row r="8128" ht="14.25" hidden="1"/>
    <row r="8129" ht="14.25" hidden="1"/>
    <row r="8130" ht="14.25" hidden="1"/>
    <row r="8131" ht="14.25" hidden="1"/>
    <row r="8132" ht="14.25" hidden="1"/>
    <row r="8133" ht="14.25" hidden="1"/>
    <row r="8134" ht="14.25" hidden="1"/>
    <row r="8135" ht="14.25" hidden="1"/>
    <row r="8136" ht="14.25" hidden="1"/>
    <row r="8137" ht="14.25" hidden="1"/>
    <row r="8138" ht="14.25" hidden="1"/>
    <row r="8139" ht="14.25" hidden="1"/>
    <row r="8140" ht="14.25" hidden="1"/>
    <row r="8141" ht="14.25" hidden="1"/>
    <row r="8142" ht="14.25" hidden="1"/>
    <row r="8143" ht="14.25" hidden="1"/>
    <row r="8144" ht="14.25" hidden="1"/>
    <row r="8145" ht="14.25" hidden="1"/>
    <row r="8146" ht="14.25" hidden="1"/>
    <row r="8147" ht="14.25" hidden="1"/>
    <row r="8148" ht="14.25" hidden="1"/>
    <row r="8149" ht="14.25" hidden="1"/>
    <row r="8150" ht="14.25" hidden="1"/>
    <row r="8151" ht="14.25" hidden="1"/>
    <row r="8152" ht="14.25" hidden="1"/>
    <row r="8153" ht="14.25" hidden="1"/>
    <row r="8154" ht="14.25" hidden="1"/>
    <row r="8155" ht="14.25" hidden="1"/>
    <row r="8156" ht="14.25" hidden="1"/>
    <row r="8157" ht="14.25" hidden="1"/>
    <row r="8158" ht="14.25" hidden="1"/>
    <row r="8159" ht="14.25" hidden="1"/>
    <row r="8160" ht="14.25" hidden="1"/>
    <row r="8161" ht="14.25" hidden="1"/>
    <row r="8162" ht="14.25" hidden="1"/>
    <row r="8163" ht="14.25" hidden="1"/>
    <row r="8164" ht="14.25" hidden="1"/>
    <row r="8165" ht="14.25" hidden="1"/>
    <row r="8166" ht="14.25" hidden="1"/>
    <row r="8167" ht="14.25" hidden="1"/>
    <row r="8168" ht="14.25" hidden="1"/>
    <row r="8169" ht="14.25" hidden="1"/>
    <row r="8170" ht="14.25" hidden="1"/>
    <row r="8171" ht="14.25" hidden="1"/>
    <row r="8172" ht="14.25" hidden="1"/>
    <row r="8173" ht="14.25" hidden="1"/>
    <row r="8174" ht="14.25" hidden="1"/>
    <row r="8175" ht="14.25" hidden="1"/>
    <row r="8176" ht="14.25" hidden="1"/>
    <row r="8177" ht="14.25" hidden="1"/>
    <row r="8178" ht="14.25" hidden="1"/>
    <row r="8179" ht="14.25" hidden="1"/>
    <row r="8180" ht="14.25" hidden="1"/>
    <row r="8181" ht="14.25" hidden="1"/>
    <row r="8182" ht="14.25" hidden="1"/>
    <row r="8183" ht="14.25" hidden="1"/>
    <row r="8184" ht="14.25" hidden="1"/>
    <row r="8185" ht="14.25" hidden="1"/>
    <row r="8186" ht="14.25" hidden="1"/>
    <row r="8187" ht="14.25" hidden="1"/>
    <row r="8188" ht="14.25" hidden="1"/>
    <row r="8189" ht="14.25" hidden="1"/>
    <row r="8190" ht="14.25" hidden="1"/>
    <row r="8191" ht="14.25" hidden="1"/>
    <row r="8192" ht="14.25" hidden="1"/>
    <row r="8193" ht="14.25" hidden="1"/>
    <row r="8194" ht="14.25" hidden="1"/>
    <row r="8195" ht="14.25" hidden="1"/>
    <row r="8196" ht="14.25" hidden="1"/>
    <row r="8197" ht="14.25" hidden="1"/>
    <row r="8198" ht="14.25" hidden="1"/>
    <row r="8199" ht="14.25" hidden="1"/>
    <row r="8200" ht="14.25" hidden="1"/>
    <row r="8201" ht="14.25" hidden="1"/>
    <row r="8202" ht="14.25" hidden="1"/>
    <row r="8203" ht="14.25" hidden="1"/>
    <row r="8204" ht="14.25" hidden="1"/>
    <row r="8205" ht="14.25" hidden="1"/>
    <row r="8206" ht="14.25" hidden="1"/>
    <row r="8207" ht="14.25" hidden="1"/>
    <row r="8208" ht="14.25" hidden="1"/>
    <row r="8209" ht="14.25" hidden="1"/>
    <row r="8210" ht="14.25" hidden="1"/>
    <row r="8211" ht="14.25" hidden="1"/>
    <row r="8212" ht="14.25" hidden="1"/>
    <row r="8213" ht="14.25" hidden="1"/>
    <row r="8214" ht="14.25" hidden="1"/>
    <row r="8215" ht="14.25" hidden="1"/>
    <row r="8216" ht="14.25" hidden="1"/>
    <row r="8217" ht="14.25" hidden="1"/>
    <row r="8218" ht="14.25" hidden="1"/>
    <row r="8219" ht="14.25" hidden="1"/>
    <row r="8220" ht="14.25" hidden="1"/>
    <row r="8221" ht="14.25" hidden="1"/>
    <row r="8222" ht="14.25" hidden="1"/>
    <row r="8223" ht="14.25" hidden="1"/>
    <row r="8224" ht="14.25" hidden="1"/>
    <row r="8225" ht="14.25" hidden="1"/>
    <row r="8226" ht="14.25" hidden="1"/>
    <row r="8227" ht="14.25" hidden="1"/>
    <row r="8228" ht="14.25" hidden="1"/>
    <row r="8229" ht="14.25" hidden="1"/>
    <row r="8230" ht="14.25" hidden="1"/>
    <row r="8231" ht="14.25" hidden="1"/>
    <row r="8232" ht="14.25" hidden="1"/>
    <row r="8233" ht="14.25" hidden="1"/>
    <row r="8234" ht="14.25" hidden="1"/>
    <row r="8235" ht="14.25" hidden="1"/>
    <row r="8236" ht="14.25" hidden="1"/>
    <row r="8237" ht="14.25" hidden="1"/>
    <row r="8238" ht="14.25" hidden="1"/>
    <row r="8239" ht="14.25" hidden="1"/>
    <row r="8240" ht="14.25" hidden="1"/>
    <row r="8241" ht="14.25" hidden="1"/>
    <row r="8242" ht="14.25" hidden="1"/>
    <row r="8243" ht="14.25" hidden="1"/>
    <row r="8244" ht="14.25" hidden="1"/>
    <row r="8245" ht="14.25" hidden="1"/>
    <row r="8246" ht="14.25" hidden="1"/>
    <row r="8247" ht="14.25" hidden="1"/>
    <row r="8248" ht="14.25" hidden="1"/>
    <row r="8249" ht="14.25" hidden="1"/>
    <row r="8250" ht="14.25" hidden="1"/>
    <row r="8251" ht="14.25" hidden="1"/>
    <row r="8252" ht="14.25" hidden="1"/>
    <row r="8253" ht="14.25" hidden="1"/>
    <row r="8254" ht="14.25" hidden="1"/>
    <row r="8255" ht="14.25" hidden="1"/>
    <row r="8256" ht="14.25" hidden="1"/>
    <row r="8257" ht="14.25" hidden="1"/>
    <row r="8258" ht="14.25" hidden="1"/>
    <row r="8259" ht="14.25" hidden="1"/>
    <row r="8260" ht="14.25" hidden="1"/>
    <row r="8261" ht="14.25" hidden="1"/>
    <row r="8262" ht="14.25" hidden="1"/>
    <row r="8263" ht="14.25" hidden="1"/>
    <row r="8264" ht="14.25" hidden="1"/>
    <row r="8265" ht="14.25" hidden="1"/>
    <row r="8266" ht="14.25" hidden="1"/>
    <row r="8267" ht="14.25" hidden="1"/>
    <row r="8268" ht="14.25" hidden="1"/>
    <row r="8269" ht="14.25" hidden="1"/>
    <row r="8270" ht="14.25" hidden="1"/>
    <row r="8271" ht="14.25" hidden="1"/>
    <row r="8272" ht="14.25" hidden="1"/>
    <row r="8273" ht="14.25" hidden="1"/>
    <row r="8274" ht="14.25" hidden="1"/>
    <row r="8275" ht="14.25" hidden="1"/>
    <row r="8276" ht="14.25" hidden="1"/>
    <row r="8277" ht="14.25" hidden="1"/>
    <row r="8278" ht="14.25" hidden="1"/>
    <row r="8279" ht="14.25" hidden="1"/>
    <row r="8280" ht="14.25" hidden="1"/>
    <row r="8281" ht="14.25" hidden="1"/>
    <row r="8282" ht="14.25" hidden="1"/>
    <row r="8283" ht="14.25" hidden="1"/>
    <row r="8284" ht="14.25" hidden="1"/>
    <row r="8285" ht="14.25" hidden="1"/>
    <row r="8286" ht="14.25" hidden="1"/>
    <row r="8287" ht="14.25" hidden="1"/>
    <row r="8288" ht="14.25" hidden="1"/>
    <row r="8289" ht="14.25" hidden="1"/>
    <row r="8290" ht="14.25" hidden="1"/>
    <row r="8291" ht="14.25" hidden="1"/>
    <row r="8292" ht="14.25" hidden="1"/>
    <row r="8293" ht="14.25" hidden="1"/>
    <row r="8294" ht="14.25" hidden="1"/>
    <row r="8295" ht="14.25" hidden="1"/>
    <row r="8296" ht="14.25" hidden="1"/>
    <row r="8297" ht="14.25" hidden="1"/>
    <row r="8298" ht="14.25" hidden="1"/>
    <row r="8299" ht="14.25" hidden="1"/>
    <row r="8300" ht="14.25" hidden="1"/>
    <row r="8301" ht="14.25" hidden="1"/>
    <row r="8302" ht="14.25" hidden="1"/>
    <row r="8303" ht="14.25" hidden="1"/>
    <row r="8304" ht="14.25" hidden="1"/>
    <row r="8305" ht="14.25" hidden="1"/>
    <row r="8306" ht="14.25" hidden="1"/>
    <row r="8307" ht="14.25" hidden="1"/>
    <row r="8308" ht="14.25" hidden="1"/>
    <row r="8309" ht="14.25" hidden="1"/>
    <row r="8310" ht="14.25" hidden="1"/>
    <row r="8311" ht="14.25" hidden="1"/>
    <row r="8312" ht="14.25" hidden="1"/>
    <row r="8313" ht="14.25" hidden="1"/>
    <row r="8314" ht="14.25" hidden="1"/>
    <row r="8315" ht="14.25" hidden="1"/>
    <row r="8316" ht="14.25" hidden="1"/>
    <row r="8317" ht="14.25" hidden="1"/>
    <row r="8318" ht="14.25" hidden="1"/>
    <row r="8319" ht="14.25" hidden="1"/>
    <row r="8320" ht="14.25" hidden="1"/>
    <row r="8321" ht="14.25" hidden="1"/>
    <row r="8322" ht="14.25" hidden="1"/>
    <row r="8323" ht="14.25" hidden="1"/>
    <row r="8324" ht="14.25" hidden="1"/>
    <row r="8325" ht="14.25" hidden="1"/>
    <row r="8326" ht="14.25" hidden="1"/>
    <row r="8327" ht="14.25" hidden="1"/>
    <row r="8328" ht="14.25" hidden="1"/>
    <row r="8329" ht="14.25" hidden="1"/>
    <row r="8330" ht="14.25" hidden="1"/>
    <row r="8331" ht="14.25" hidden="1"/>
    <row r="8332" ht="14.25" hidden="1"/>
    <row r="8333" ht="14.25" hidden="1"/>
    <row r="8334" ht="14.25" hidden="1"/>
    <row r="8335" ht="14.25" hidden="1"/>
    <row r="8336" ht="14.25" hidden="1"/>
    <row r="8337" ht="14.25" hidden="1"/>
    <row r="8338" ht="14.25" hidden="1"/>
    <row r="8339" ht="14.25" hidden="1"/>
    <row r="8340" ht="14.25" hidden="1"/>
    <row r="8341" ht="14.25" hidden="1"/>
    <row r="8342" ht="14.25" hidden="1"/>
    <row r="8343" ht="14.25" hidden="1"/>
    <row r="8344" ht="14.25" hidden="1"/>
    <row r="8345" ht="14.25" hidden="1"/>
    <row r="8346" ht="14.25" hidden="1"/>
    <row r="8347" ht="14.25" hidden="1"/>
    <row r="8348" ht="14.25" hidden="1"/>
    <row r="8349" ht="14.25" hidden="1"/>
    <row r="8350" ht="14.25" hidden="1"/>
    <row r="8351" ht="14.25" hidden="1"/>
    <row r="8352" ht="14.25" hidden="1"/>
    <row r="8353" ht="14.25" hidden="1"/>
    <row r="8354" ht="14.25" hidden="1"/>
    <row r="8355" ht="14.25" hidden="1"/>
    <row r="8356" ht="14.25" hidden="1"/>
    <row r="8357" ht="14.25" hidden="1"/>
    <row r="8358" ht="14.25" hidden="1"/>
    <row r="8359" ht="14.25" hidden="1"/>
    <row r="8360" ht="14.25" hidden="1"/>
    <row r="8361" ht="14.25" hidden="1"/>
    <row r="8362" ht="14.25" hidden="1"/>
    <row r="8363" ht="14.25" hidden="1"/>
    <row r="8364" ht="14.25" hidden="1"/>
    <row r="8365" ht="14.25" hidden="1"/>
    <row r="8366" ht="14.25" hidden="1"/>
    <row r="8367" ht="14.25" hidden="1"/>
    <row r="8368" ht="14.25" hidden="1"/>
    <row r="8369" ht="14.25" hidden="1"/>
    <row r="8370" ht="14.25" hidden="1"/>
    <row r="8371" ht="14.25" hidden="1"/>
    <row r="8372" ht="14.25" hidden="1"/>
    <row r="8373" ht="14.25" hidden="1"/>
    <row r="8374" ht="14.25" hidden="1"/>
    <row r="8375" ht="14.25" hidden="1"/>
    <row r="8376" ht="14.25" hidden="1"/>
    <row r="8377" ht="14.25" hidden="1"/>
    <row r="8378" ht="14.25" hidden="1"/>
    <row r="8379" ht="14.25" hidden="1"/>
    <row r="8380" ht="14.25" hidden="1"/>
    <row r="8381" ht="14.25" hidden="1"/>
    <row r="8382" ht="14.25" hidden="1"/>
    <row r="8383" ht="14.25" hidden="1"/>
    <row r="8384" ht="14.25" hidden="1"/>
    <row r="8385" ht="14.25" hidden="1"/>
    <row r="8386" ht="14.25" hidden="1"/>
    <row r="8387" ht="14.25" hidden="1"/>
    <row r="8388" ht="14.25" hidden="1"/>
    <row r="8389" ht="14.25" hidden="1"/>
    <row r="8390" ht="14.25" hidden="1"/>
    <row r="8391" ht="14.25" hidden="1"/>
    <row r="8392" ht="14.25" hidden="1"/>
    <row r="8393" ht="14.25" hidden="1"/>
    <row r="8394" ht="14.25" hidden="1"/>
    <row r="8395" ht="14.25" hidden="1"/>
    <row r="8396" ht="14.25" hidden="1"/>
    <row r="8397" ht="14.25" hidden="1"/>
    <row r="8398" ht="14.25" hidden="1"/>
    <row r="8399" ht="14.25" hidden="1"/>
    <row r="8400" ht="14.25" hidden="1"/>
    <row r="8401" ht="14.25" hidden="1"/>
    <row r="8402" ht="14.25" hidden="1"/>
    <row r="8403" ht="14.25" hidden="1"/>
    <row r="8404" ht="14.25" hidden="1"/>
    <row r="8405" ht="14.25" hidden="1"/>
    <row r="8406" ht="14.25" hidden="1"/>
    <row r="8407" ht="14.25" hidden="1"/>
    <row r="8408" ht="14.25" hidden="1"/>
    <row r="8409" ht="14.25" hidden="1"/>
    <row r="8410" ht="14.25" hidden="1"/>
    <row r="8411" ht="14.25" hidden="1"/>
    <row r="8412" ht="14.25" hidden="1"/>
    <row r="8413" ht="14.25" hidden="1"/>
    <row r="8414" ht="14.25" hidden="1"/>
    <row r="8415" ht="14.25" hidden="1"/>
    <row r="8416" ht="14.25" hidden="1"/>
    <row r="8417" ht="14.25" hidden="1"/>
    <row r="8418" ht="14.25" hidden="1"/>
    <row r="8419" ht="14.25" hidden="1"/>
    <row r="8420" ht="14.25" hidden="1"/>
    <row r="8421" ht="14.25" hidden="1"/>
    <row r="8422" ht="14.25" hidden="1"/>
    <row r="8423" ht="14.25" hidden="1"/>
    <row r="8424" ht="14.25" hidden="1"/>
    <row r="8425" ht="14.25" hidden="1"/>
    <row r="8426" ht="14.25" hidden="1"/>
    <row r="8427" ht="14.25" hidden="1"/>
    <row r="8428" ht="14.25" hidden="1"/>
    <row r="8429" ht="14.25" hidden="1"/>
    <row r="8430" ht="14.25" hidden="1"/>
    <row r="8431" ht="14.25" hidden="1"/>
    <row r="8432" ht="14.25" hidden="1"/>
    <row r="8433" ht="14.25" hidden="1"/>
    <row r="8434" ht="14.25" hidden="1"/>
    <row r="8435" ht="14.25" hidden="1"/>
    <row r="8436" ht="14.25" hidden="1"/>
    <row r="8437" ht="14.25" hidden="1"/>
    <row r="8438" ht="14.25" hidden="1"/>
    <row r="8439" ht="14.25" hidden="1"/>
    <row r="8440" ht="14.25" hidden="1"/>
    <row r="8441" ht="14.25" hidden="1"/>
    <row r="8442" ht="14.25" hidden="1"/>
    <row r="8443" ht="14.25" hidden="1"/>
    <row r="8444" ht="14.25" hidden="1"/>
    <row r="8445" ht="14.25" hidden="1"/>
    <row r="8446" ht="14.25" hidden="1"/>
    <row r="8447" ht="14.25" hidden="1"/>
    <row r="8448" ht="14.25" hidden="1"/>
    <row r="8449" ht="14.25" hidden="1"/>
    <row r="8450" ht="14.25" hidden="1"/>
    <row r="8451" ht="14.25" hidden="1"/>
    <row r="8452" ht="14.25" hidden="1"/>
    <row r="8453" ht="14.25" hidden="1"/>
    <row r="8454" ht="14.25" hidden="1"/>
    <row r="8455" ht="14.25" hidden="1"/>
    <row r="8456" ht="14.25" hidden="1"/>
    <row r="8457" ht="14.25" hidden="1"/>
    <row r="8458" ht="14.25" hidden="1"/>
    <row r="8459" ht="14.25" hidden="1"/>
    <row r="8460" ht="14.25" hidden="1"/>
    <row r="8461" ht="14.25" hidden="1"/>
    <row r="8462" ht="14.25" hidden="1"/>
    <row r="8463" ht="14.25" hidden="1"/>
    <row r="8464" ht="14.25" hidden="1"/>
    <row r="8465" ht="14.25" hidden="1"/>
    <row r="8466" ht="14.25" hidden="1"/>
    <row r="8467" ht="14.25" hidden="1"/>
    <row r="8468" ht="14.25" hidden="1"/>
    <row r="8469" ht="14.25" hidden="1"/>
    <row r="8470" ht="14.25" hidden="1"/>
    <row r="8471" ht="14.25" hidden="1"/>
    <row r="8472" ht="14.25" hidden="1"/>
    <row r="8473" ht="14.25" hidden="1"/>
    <row r="8474" ht="14.25" hidden="1"/>
    <row r="8475" ht="14.25" hidden="1"/>
    <row r="8476" ht="14.25" hidden="1"/>
    <row r="8477" ht="14.25" hidden="1"/>
    <row r="8478" ht="14.25" hidden="1"/>
    <row r="8479" ht="14.25" hidden="1"/>
    <row r="8480" ht="14.25" hidden="1"/>
    <row r="8481" ht="14.25" hidden="1"/>
    <row r="8482" ht="14.25" hidden="1"/>
    <row r="8483" ht="14.25" hidden="1"/>
    <row r="8484" ht="14.25" hidden="1"/>
    <row r="8485" ht="14.25" hidden="1"/>
    <row r="8486" ht="14.25" hidden="1"/>
    <row r="8487" ht="14.25" hidden="1"/>
    <row r="8488" ht="14.25" hidden="1"/>
    <row r="8489" ht="14.25" hidden="1"/>
    <row r="8490" ht="14.25" hidden="1"/>
    <row r="8491" ht="14.25" hidden="1"/>
    <row r="8492" ht="14.25" hidden="1"/>
    <row r="8493" ht="14.25" hidden="1"/>
    <row r="8494" ht="14.25" hidden="1"/>
    <row r="8495" ht="14.25" hidden="1"/>
    <row r="8496" ht="14.25" hidden="1"/>
    <row r="8497" ht="14.25" hidden="1"/>
    <row r="8498" ht="14.25" hidden="1"/>
    <row r="8499" ht="14.25" hidden="1"/>
    <row r="8500" ht="14.25" hidden="1"/>
    <row r="8501" ht="14.25" hidden="1"/>
    <row r="8502" ht="14.25" hidden="1"/>
    <row r="8503" ht="14.25" hidden="1"/>
    <row r="8504" ht="14.25" hidden="1"/>
    <row r="8505" ht="14.25" hidden="1"/>
    <row r="8506" ht="14.25" hidden="1"/>
    <row r="8507" ht="14.25" hidden="1"/>
    <row r="8508" ht="14.25" hidden="1"/>
    <row r="8509" ht="14.25" hidden="1"/>
    <row r="8510" ht="14.25" hidden="1"/>
    <row r="8511" ht="14.25" hidden="1"/>
    <row r="8512" ht="14.25" hidden="1"/>
    <row r="8513" ht="14.25" hidden="1"/>
    <row r="8514" ht="14.25" hidden="1"/>
    <row r="8515" ht="14.25" hidden="1"/>
    <row r="8516" ht="14.25" hidden="1"/>
    <row r="8517" ht="14.25" hidden="1"/>
    <row r="8518" ht="14.25" hidden="1"/>
    <row r="8519" ht="14.25" hidden="1"/>
    <row r="8520" ht="14.25" hidden="1"/>
    <row r="8521" ht="14.25" hidden="1"/>
    <row r="8522" ht="14.25" hidden="1"/>
    <row r="8523" ht="14.25" hidden="1"/>
    <row r="8524" ht="14.25" hidden="1"/>
    <row r="8525" ht="14.25" hidden="1"/>
    <row r="8526" ht="14.25" hidden="1"/>
    <row r="8527" ht="14.25" hidden="1"/>
    <row r="8528" ht="14.25" hidden="1"/>
    <row r="8529" ht="14.25" hidden="1"/>
    <row r="8530" ht="14.25" hidden="1"/>
    <row r="8531" ht="14.25" hidden="1"/>
    <row r="8532" ht="14.25" hidden="1"/>
    <row r="8533" ht="14.25" hidden="1"/>
    <row r="8534" ht="14.25" hidden="1"/>
    <row r="8535" ht="14.25" hidden="1"/>
    <row r="8536" ht="14.25" hidden="1"/>
    <row r="8537" ht="14.25" hidden="1"/>
    <row r="8538" ht="14.25" hidden="1"/>
    <row r="8539" ht="14.25" hidden="1"/>
    <row r="8540" ht="14.25" hidden="1"/>
    <row r="8541" ht="14.25" hidden="1"/>
    <row r="8542" ht="14.25" hidden="1"/>
    <row r="8543" ht="14.25" hidden="1"/>
    <row r="8544" ht="14.25" hidden="1"/>
    <row r="8545" ht="14.25" hidden="1"/>
    <row r="8546" ht="14.25" hidden="1"/>
    <row r="8547" ht="14.25" hidden="1"/>
    <row r="8548" ht="14.25" hidden="1"/>
    <row r="8549" ht="14.25" hidden="1"/>
    <row r="8550" ht="14.25" hidden="1"/>
    <row r="8551" ht="14.25" hidden="1"/>
    <row r="8552" ht="14.25" hidden="1"/>
    <row r="8553" ht="14.25" hidden="1"/>
    <row r="8554" ht="14.25" hidden="1"/>
    <row r="8555" ht="14.25" hidden="1"/>
    <row r="8556" ht="14.25" hidden="1"/>
    <row r="8557" ht="14.25" hidden="1"/>
    <row r="8558" ht="14.25" hidden="1"/>
    <row r="8559" ht="14.25" hidden="1"/>
    <row r="8560" ht="14.25" hidden="1"/>
    <row r="8561" ht="14.25" hidden="1"/>
    <row r="8562" ht="14.25" hidden="1"/>
    <row r="8563" ht="14.25" hidden="1"/>
    <row r="8564" ht="14.25" hidden="1"/>
    <row r="8565" ht="14.25" hidden="1"/>
    <row r="8566" ht="14.25" hidden="1"/>
    <row r="8567" ht="14.25" hidden="1"/>
    <row r="8568" ht="14.25" hidden="1"/>
    <row r="8569" ht="14.25" hidden="1"/>
    <row r="8570" ht="14.25" hidden="1"/>
    <row r="8571" ht="14.25" hidden="1"/>
    <row r="8572" ht="14.25" hidden="1"/>
    <row r="8573" ht="14.25" hidden="1"/>
    <row r="8574" ht="14.25" hidden="1"/>
    <row r="8575" ht="14.25" hidden="1"/>
    <row r="8576" ht="14.25" hidden="1"/>
    <row r="8577" ht="14.25" hidden="1"/>
    <row r="8578" ht="14.25" hidden="1"/>
    <row r="8579" ht="14.25" hidden="1"/>
    <row r="8580" ht="14.25" hidden="1"/>
    <row r="8581" ht="14.25" hidden="1"/>
    <row r="8582" ht="14.25" hidden="1"/>
    <row r="8583" ht="14.25" hidden="1"/>
    <row r="8584" ht="14.25" hidden="1"/>
    <row r="8585" ht="14.25" hidden="1"/>
    <row r="8586" ht="14.25" hidden="1"/>
    <row r="8587" ht="14.25" hidden="1"/>
    <row r="8588" ht="14.25" hidden="1"/>
    <row r="8589" ht="14.25" hidden="1"/>
    <row r="8590" ht="14.25" hidden="1"/>
    <row r="8591" ht="14.25" hidden="1"/>
    <row r="8592" ht="14.25" hidden="1"/>
    <row r="8593" ht="14.25" hidden="1"/>
    <row r="8594" ht="14.25" hidden="1"/>
    <row r="8595" ht="14.25" hidden="1"/>
    <row r="8596" ht="14.25" hidden="1"/>
    <row r="8597" ht="14.25" hidden="1"/>
    <row r="8598" ht="14.25" hidden="1"/>
    <row r="8599" ht="14.25" hidden="1"/>
    <row r="8600" ht="14.25" hidden="1"/>
    <row r="8601" ht="14.25" hidden="1"/>
    <row r="8602" ht="14.25" hidden="1"/>
    <row r="8603" ht="14.25" hidden="1"/>
    <row r="8604" ht="14.25" hidden="1"/>
    <row r="8605" ht="14.25" hidden="1"/>
    <row r="8606" ht="14.25" hidden="1"/>
    <row r="8607" ht="14.25" hidden="1"/>
    <row r="8608" ht="14.25" hidden="1"/>
    <row r="8609" ht="14.25" hidden="1"/>
    <row r="8610" ht="14.25" hidden="1"/>
    <row r="8611" ht="14.25" hidden="1"/>
    <row r="8612" ht="14.25" hidden="1"/>
    <row r="8613" ht="14.25" hidden="1"/>
    <row r="8614" ht="14.25" hidden="1"/>
    <row r="8615" ht="14.25" hidden="1"/>
    <row r="8616" ht="14.25" hidden="1"/>
    <row r="8617" ht="14.25" hidden="1"/>
    <row r="8618" ht="14.25" hidden="1"/>
    <row r="8619" ht="14.25" hidden="1"/>
    <row r="8620" ht="14.25" hidden="1"/>
    <row r="8621" ht="14.25" hidden="1"/>
    <row r="8622" ht="14.25" hidden="1"/>
    <row r="8623" ht="14.25" hidden="1"/>
    <row r="8624" ht="14.25" hidden="1"/>
    <row r="8625" ht="14.25" hidden="1"/>
    <row r="8626" ht="14.25" hidden="1"/>
    <row r="8627" ht="14.25" hidden="1"/>
    <row r="8628" ht="14.25" hidden="1"/>
    <row r="8629" ht="14.25" hidden="1"/>
    <row r="8630" ht="14.25" hidden="1"/>
    <row r="8631" ht="14.25" hidden="1"/>
    <row r="8632" ht="14.25" hidden="1"/>
    <row r="8633" ht="14.25" hidden="1"/>
    <row r="8634" ht="14.25" hidden="1"/>
    <row r="8635" ht="14.25" hidden="1"/>
    <row r="8636" ht="14.25" hidden="1"/>
    <row r="8637" ht="14.25" hidden="1"/>
    <row r="8638" ht="14.25" hidden="1"/>
    <row r="8639" ht="14.25" hidden="1"/>
    <row r="8640" ht="14.25" hidden="1"/>
    <row r="8641" ht="14.25" hidden="1"/>
    <row r="8642" ht="14.25" hidden="1"/>
    <row r="8643" ht="14.25" hidden="1"/>
    <row r="8644" ht="14.25" hidden="1"/>
    <row r="8645" ht="14.25" hidden="1"/>
    <row r="8646" ht="14.25" hidden="1"/>
    <row r="8647" ht="14.25" hidden="1"/>
    <row r="8648" ht="14.25" hidden="1"/>
    <row r="8649" ht="14.25" hidden="1"/>
    <row r="8650" ht="14.25" hidden="1"/>
    <row r="8651" ht="14.25" hidden="1"/>
    <row r="8652" ht="14.25" hidden="1"/>
    <row r="8653" ht="14.25" hidden="1"/>
    <row r="8654" ht="14.25" hidden="1"/>
    <row r="8655" ht="14.25" hidden="1"/>
    <row r="8656" ht="14.25" hidden="1"/>
    <row r="8657" ht="14.25" hidden="1"/>
    <row r="8658" ht="14.25" hidden="1"/>
    <row r="8659" ht="14.25" hidden="1"/>
    <row r="8660" ht="14.25" hidden="1"/>
    <row r="8661" ht="14.25" hidden="1"/>
    <row r="8662" ht="14.25" hidden="1"/>
    <row r="8663" ht="14.25" hidden="1"/>
    <row r="8664" ht="14.25" hidden="1"/>
    <row r="8665" ht="14.25" hidden="1"/>
    <row r="8666" ht="14.25" hidden="1"/>
    <row r="8667" ht="14.25" hidden="1"/>
    <row r="8668" ht="14.25" hidden="1"/>
    <row r="8669" ht="14.25" hidden="1"/>
    <row r="8670" ht="14.25" hidden="1"/>
    <row r="8671" ht="14.25" hidden="1"/>
    <row r="8672" ht="14.25" hidden="1"/>
    <row r="8673" ht="14.25" hidden="1"/>
    <row r="8674" ht="14.25" hidden="1"/>
    <row r="8675" ht="14.25" hidden="1"/>
    <row r="8676" ht="14.25" hidden="1"/>
    <row r="8677" ht="14.25" hidden="1"/>
    <row r="8678" ht="14.25" hidden="1"/>
    <row r="8679" ht="14.25" hidden="1"/>
    <row r="8680" ht="14.25" hidden="1"/>
    <row r="8681" ht="14.25" hidden="1"/>
    <row r="8682" ht="14.25" hidden="1"/>
    <row r="8683" ht="14.25" hidden="1"/>
    <row r="8684" ht="14.25" hidden="1"/>
    <row r="8685" ht="14.25" hidden="1"/>
    <row r="8686" ht="14.25" hidden="1"/>
    <row r="8687" ht="14.25" hidden="1"/>
    <row r="8688" ht="14.25" hidden="1"/>
    <row r="8689" ht="14.25" hidden="1"/>
    <row r="8690" ht="14.25" hidden="1"/>
    <row r="8691" ht="14.25" hidden="1"/>
    <row r="8692" ht="14.25" hidden="1"/>
    <row r="8693" ht="14.25" hidden="1"/>
    <row r="8694" ht="14.25" hidden="1"/>
    <row r="8695" ht="14.25" hidden="1"/>
    <row r="8696" ht="14.25" hidden="1"/>
    <row r="8697" ht="14.25" hidden="1"/>
    <row r="8698" ht="14.25" hidden="1"/>
    <row r="8699" ht="14.25" hidden="1"/>
    <row r="8700" ht="14.25" hidden="1"/>
    <row r="8701" ht="14.25" hidden="1"/>
    <row r="8702" ht="14.25" hidden="1"/>
    <row r="8703" ht="14.25" hidden="1"/>
    <row r="8704" ht="14.25" hidden="1"/>
    <row r="8705" ht="14.25" hidden="1"/>
    <row r="8706" ht="14.25" hidden="1"/>
    <row r="8707" ht="14.25" hidden="1"/>
    <row r="8708" ht="14.25" hidden="1"/>
    <row r="8709" ht="14.25" hidden="1"/>
    <row r="8710" ht="14.25" hidden="1"/>
    <row r="8711" ht="14.25" hidden="1"/>
    <row r="8712" ht="14.25" hidden="1"/>
    <row r="8713" ht="14.25" hidden="1"/>
    <row r="8714" ht="14.25" hidden="1"/>
    <row r="8715" ht="14.25" hidden="1"/>
    <row r="8716" ht="14.25" hidden="1"/>
    <row r="8717" ht="14.25" hidden="1"/>
    <row r="8718" ht="14.25" hidden="1"/>
    <row r="8719" ht="14.25" hidden="1"/>
    <row r="8720" ht="14.25" hidden="1"/>
    <row r="8721" ht="14.25" hidden="1"/>
    <row r="8722" ht="14.25" hidden="1"/>
    <row r="8723" ht="14.25" hidden="1"/>
    <row r="8724" ht="14.25" hidden="1"/>
    <row r="8725" ht="14.25" hidden="1"/>
    <row r="8726" ht="14.25" hidden="1"/>
    <row r="8727" ht="14.25" hidden="1"/>
    <row r="8728" ht="14.25" hidden="1"/>
    <row r="8729" ht="14.25" hidden="1"/>
    <row r="8730" ht="14.25" hidden="1"/>
    <row r="8731" ht="14.25" hidden="1"/>
    <row r="8732" ht="14.25" hidden="1"/>
    <row r="8733" ht="14.25" hidden="1"/>
    <row r="8734" ht="14.25" hidden="1"/>
    <row r="8735" ht="14.25" hidden="1"/>
    <row r="8736" ht="14.25" hidden="1"/>
    <row r="8737" ht="14.25" hidden="1"/>
    <row r="8738" ht="14.25" hidden="1"/>
    <row r="8739" ht="14.25" hidden="1"/>
    <row r="8740" ht="14.25" hidden="1"/>
    <row r="8741" ht="14.25" hidden="1"/>
    <row r="8742" ht="14.25" hidden="1"/>
    <row r="8743" ht="14.25" hidden="1"/>
    <row r="8744" ht="14.25" hidden="1"/>
    <row r="8745" ht="14.25" hidden="1"/>
    <row r="8746" ht="14.25" hidden="1"/>
    <row r="8747" ht="14.25" hidden="1"/>
    <row r="8748" ht="14.25" hidden="1"/>
    <row r="8749" ht="14.25" hidden="1"/>
    <row r="8750" ht="14.25" hidden="1"/>
    <row r="8751" ht="14.25" hidden="1"/>
    <row r="8752" ht="14.25" hidden="1"/>
    <row r="8753" ht="14.25" hidden="1"/>
    <row r="8754" ht="14.25" hidden="1"/>
    <row r="8755" ht="14.25" hidden="1"/>
    <row r="8756" ht="14.25" hidden="1"/>
    <row r="8757" ht="14.25" hidden="1"/>
    <row r="8758" ht="14.25" hidden="1"/>
    <row r="8759" ht="14.25" hidden="1"/>
    <row r="8760" ht="14.25" hidden="1"/>
    <row r="8761" ht="14.25" hidden="1"/>
    <row r="8762" ht="14.25" hidden="1"/>
    <row r="8763" ht="14.25" hidden="1"/>
    <row r="8764" ht="14.25" hidden="1"/>
    <row r="8765" ht="14.25" hidden="1"/>
    <row r="8766" ht="14.25" hidden="1"/>
    <row r="8767" ht="14.25" hidden="1"/>
    <row r="8768" ht="14.25" hidden="1"/>
    <row r="8769" ht="14.25" hidden="1"/>
    <row r="8770" ht="14.25" hidden="1"/>
    <row r="8771" ht="14.25" hidden="1"/>
    <row r="8772" ht="14.25" hidden="1"/>
    <row r="8773" ht="14.25" hidden="1"/>
    <row r="8774" ht="14.25" hidden="1"/>
    <row r="8775" ht="14.25" hidden="1"/>
    <row r="8776" ht="14.25" hidden="1"/>
    <row r="8777" ht="14.25" hidden="1"/>
    <row r="8778" ht="14.25" hidden="1"/>
    <row r="8779" ht="14.25" hidden="1"/>
    <row r="8780" ht="14.25" hidden="1"/>
    <row r="8781" ht="14.25" hidden="1"/>
    <row r="8782" ht="14.25" hidden="1"/>
    <row r="8783" ht="14.25" hidden="1"/>
    <row r="8784" ht="14.25" hidden="1"/>
    <row r="8785" ht="14.25" hidden="1"/>
    <row r="8786" ht="14.25" hidden="1"/>
    <row r="8787" ht="14.25" hidden="1"/>
    <row r="8788" ht="14.25" hidden="1"/>
    <row r="8789" ht="14.25" hidden="1"/>
    <row r="8790" ht="14.25" hidden="1"/>
    <row r="8791" ht="14.25" hidden="1"/>
    <row r="8792" ht="14.25" hidden="1"/>
    <row r="8793" ht="14.25" hidden="1"/>
    <row r="8794" ht="14.25" hidden="1"/>
    <row r="8795" ht="14.25" hidden="1"/>
    <row r="8796" ht="14.25" hidden="1"/>
    <row r="8797" ht="14.25" hidden="1"/>
    <row r="8798" ht="14.25" hidden="1"/>
    <row r="8799" ht="14.25" hidden="1"/>
    <row r="8800" ht="14.25" hidden="1"/>
    <row r="8801" ht="14.25" hidden="1"/>
    <row r="8802" ht="14.25" hidden="1"/>
    <row r="8803" ht="14.25" hidden="1"/>
    <row r="8804" ht="14.25" hidden="1"/>
    <row r="8805" ht="14.25" hidden="1"/>
    <row r="8806" ht="14.25" hidden="1"/>
    <row r="8807" ht="14.25" hidden="1"/>
    <row r="8808" ht="14.25" hidden="1"/>
    <row r="8809" ht="14.25" hidden="1"/>
    <row r="8810" ht="14.25" hidden="1"/>
    <row r="8811" ht="14.25" hidden="1"/>
    <row r="8812" ht="14.25" hidden="1"/>
    <row r="8813" ht="14.25" hidden="1"/>
    <row r="8814" ht="14.25" hidden="1"/>
    <row r="8815" ht="14.25" hidden="1"/>
    <row r="8816" ht="14.25" hidden="1"/>
    <row r="8817" ht="14.25" hidden="1"/>
    <row r="8818" ht="14.25" hidden="1"/>
    <row r="8819" ht="14.25" hidden="1"/>
    <row r="8820" ht="14.25" hidden="1"/>
    <row r="8821" ht="14.25" hidden="1"/>
    <row r="8822" ht="14.25" hidden="1"/>
    <row r="8823" ht="14.25" hidden="1"/>
    <row r="8824" ht="14.25" hidden="1"/>
    <row r="8825" ht="14.25" hidden="1"/>
    <row r="8826" ht="14.25" hidden="1"/>
    <row r="8827" ht="14.25" hidden="1"/>
    <row r="8828" ht="14.25" hidden="1"/>
    <row r="8829" ht="14.25" hidden="1"/>
    <row r="8830" ht="14.25" hidden="1"/>
    <row r="8831" ht="14.25" hidden="1"/>
    <row r="8832" ht="14.25" hidden="1"/>
    <row r="8833" ht="14.25" hidden="1"/>
    <row r="8834" ht="14.25" hidden="1"/>
    <row r="8835" ht="14.25" hidden="1"/>
    <row r="8836" ht="14.25" hidden="1"/>
    <row r="8837" ht="14.25" hidden="1"/>
    <row r="8838" ht="14.25" hidden="1"/>
    <row r="8839" ht="14.25" hidden="1"/>
    <row r="8840" ht="14.25" hidden="1"/>
    <row r="8841" ht="14.25" hidden="1"/>
    <row r="8842" ht="14.25" hidden="1"/>
    <row r="8843" ht="14.25" hidden="1"/>
    <row r="8844" ht="14.25" hidden="1"/>
    <row r="8845" ht="14.25" hidden="1"/>
    <row r="8846" ht="14.25" hidden="1"/>
    <row r="8847" ht="14.25" hidden="1"/>
    <row r="8848" ht="14.25" hidden="1"/>
    <row r="8849" ht="14.25" hidden="1"/>
    <row r="8850" ht="14.25" hidden="1"/>
    <row r="8851" ht="14.25" hidden="1"/>
    <row r="8852" ht="14.25" hidden="1"/>
    <row r="8853" ht="14.25" hidden="1"/>
    <row r="8854" ht="14.25" hidden="1"/>
    <row r="8855" ht="14.25" hidden="1"/>
    <row r="8856" ht="14.25" hidden="1"/>
    <row r="8857" ht="14.25" hidden="1"/>
    <row r="8858" ht="14.25" hidden="1"/>
    <row r="8859" ht="14.25" hidden="1"/>
    <row r="8860" ht="14.25" hidden="1"/>
    <row r="8861" ht="14.25" hidden="1"/>
    <row r="8862" ht="14.25" hidden="1"/>
    <row r="8863" ht="14.25" hidden="1"/>
    <row r="8864" ht="14.25" hidden="1"/>
    <row r="8865" ht="14.25" hidden="1"/>
    <row r="8866" ht="14.25" hidden="1"/>
    <row r="8867" ht="14.25" hidden="1"/>
    <row r="8868" ht="14.25" hidden="1"/>
    <row r="8869" ht="14.25" hidden="1"/>
    <row r="8870" ht="14.25" hidden="1"/>
    <row r="8871" ht="14.25" hidden="1"/>
    <row r="8872" ht="14.25" hidden="1"/>
    <row r="8873" ht="14.25" hidden="1"/>
    <row r="8874" ht="14.25" hidden="1"/>
    <row r="8875" ht="14.25" hidden="1"/>
    <row r="8876" ht="14.25" hidden="1"/>
    <row r="8877" ht="14.25" hidden="1"/>
    <row r="8878" ht="14.25" hidden="1"/>
    <row r="8879" ht="14.25" hidden="1"/>
    <row r="8880" ht="14.25" hidden="1"/>
    <row r="8881" ht="14.25" hidden="1"/>
    <row r="8882" ht="14.25" hidden="1"/>
    <row r="8883" ht="14.25" hidden="1"/>
    <row r="8884" ht="14.25" hidden="1"/>
    <row r="8885" ht="14.25" hidden="1"/>
    <row r="8886" ht="14.25" hidden="1"/>
    <row r="8887" ht="14.25" hidden="1"/>
    <row r="8888" ht="14.25" hidden="1"/>
    <row r="8889" ht="14.25" hidden="1"/>
    <row r="8890" ht="14.25" hidden="1"/>
    <row r="8891" ht="14.25" hidden="1"/>
    <row r="8892" ht="14.25" hidden="1"/>
    <row r="8893" ht="14.25" hidden="1"/>
    <row r="8894" ht="14.25" hidden="1"/>
    <row r="8895" ht="14.25" hidden="1"/>
    <row r="8896" ht="14.25" hidden="1"/>
    <row r="8897" ht="14.25" hidden="1"/>
    <row r="8898" ht="14.25" hidden="1"/>
    <row r="8899" ht="14.25" hidden="1"/>
    <row r="8900" ht="14.25" hidden="1"/>
    <row r="8901" ht="14.25" hidden="1"/>
    <row r="8902" ht="14.25" hidden="1"/>
    <row r="8903" ht="14.25" hidden="1"/>
    <row r="8904" ht="14.25" hidden="1"/>
    <row r="8905" ht="14.25" hidden="1"/>
    <row r="8906" ht="14.25" hidden="1"/>
    <row r="8907" ht="14.25" hidden="1"/>
    <row r="8908" ht="14.25" hidden="1"/>
    <row r="8909" ht="14.25" hidden="1"/>
    <row r="8910" ht="14.25" hidden="1"/>
    <row r="8911" ht="14.25" hidden="1"/>
    <row r="8912" ht="14.25" hidden="1"/>
    <row r="8913" ht="14.25" hidden="1"/>
    <row r="8914" ht="14.25" hidden="1"/>
    <row r="8915" ht="14.25" hidden="1"/>
    <row r="8916" ht="14.25" hidden="1"/>
    <row r="8917" ht="14.25" hidden="1"/>
    <row r="8918" ht="14.25" hidden="1"/>
    <row r="8919" ht="14.25" hidden="1"/>
    <row r="8920" ht="14.25" hidden="1"/>
    <row r="8921" ht="14.25" hidden="1"/>
    <row r="8922" ht="14.25" hidden="1"/>
    <row r="8923" ht="14.25" hidden="1"/>
    <row r="8924" ht="14.25" hidden="1"/>
    <row r="8925" ht="14.25" hidden="1"/>
    <row r="8926" ht="14.25" hidden="1"/>
    <row r="8927" ht="14.25" hidden="1"/>
    <row r="8928" ht="14.25" hidden="1"/>
    <row r="8929" ht="14.25" hidden="1"/>
    <row r="8930" ht="14.25" hidden="1"/>
    <row r="8931" ht="14.25" hidden="1"/>
    <row r="8932" ht="14.25" hidden="1"/>
    <row r="8933" ht="14.25" hidden="1"/>
    <row r="8934" ht="14.25" hidden="1"/>
    <row r="8935" ht="14.25" hidden="1"/>
    <row r="8936" ht="14.25" hidden="1"/>
    <row r="8937" ht="14.25" hidden="1"/>
    <row r="8938" ht="14.25" hidden="1"/>
    <row r="8939" ht="14.25" hidden="1"/>
    <row r="8940" ht="14.25" hidden="1"/>
    <row r="8941" ht="14.25" hidden="1"/>
    <row r="8942" ht="14.25" hidden="1"/>
    <row r="8943" ht="14.25" hidden="1"/>
    <row r="8944" ht="14.25" hidden="1"/>
    <row r="8945" ht="14.25" hidden="1"/>
    <row r="8946" ht="14.25" hidden="1"/>
    <row r="8947" ht="14.25" hidden="1"/>
    <row r="8948" ht="14.25" hidden="1"/>
    <row r="8949" ht="14.25" hidden="1"/>
    <row r="8950" ht="14.25" hidden="1"/>
    <row r="8951" ht="14.25" hidden="1"/>
    <row r="8952" ht="14.25" hidden="1"/>
    <row r="8953" ht="14.25" hidden="1"/>
    <row r="8954" ht="14.25" hidden="1"/>
    <row r="8955" ht="14.25" hidden="1"/>
    <row r="8956" ht="14.25" hidden="1"/>
    <row r="8957" ht="14.25" hidden="1"/>
    <row r="8958" ht="14.25" hidden="1"/>
    <row r="8959" ht="14.25" hidden="1"/>
    <row r="8960" ht="14.25" hidden="1"/>
    <row r="8961" ht="14.25" hidden="1"/>
    <row r="8962" ht="14.25" hidden="1"/>
    <row r="8963" ht="14.25" hidden="1"/>
    <row r="8964" ht="14.25" hidden="1"/>
    <row r="8965" ht="14.25" hidden="1"/>
    <row r="8966" ht="14.25" hidden="1"/>
    <row r="8967" ht="14.25" hidden="1"/>
    <row r="8968" ht="14.25" hidden="1"/>
    <row r="8969" ht="14.25" hidden="1"/>
    <row r="8970" ht="14.25" hidden="1"/>
    <row r="8971" ht="14.25" hidden="1"/>
    <row r="8972" ht="14.25" hidden="1"/>
    <row r="8973" ht="14.25" hidden="1"/>
    <row r="8974" ht="14.25" hidden="1"/>
    <row r="8975" ht="14.25" hidden="1"/>
    <row r="8976" ht="14.25" hidden="1"/>
    <row r="8977" ht="14.25" hidden="1"/>
    <row r="8978" ht="14.25" hidden="1"/>
    <row r="8979" ht="14.25" hidden="1"/>
    <row r="8980" ht="14.25" hidden="1"/>
    <row r="8981" ht="14.25" hidden="1"/>
    <row r="8982" ht="14.25" hidden="1"/>
    <row r="8983" ht="14.25" hidden="1"/>
    <row r="8984" ht="14.25" hidden="1"/>
    <row r="8985" ht="14.25" hidden="1"/>
    <row r="8986" ht="14.25" hidden="1"/>
    <row r="8987" ht="14.25" hidden="1"/>
    <row r="8988" ht="14.25" hidden="1"/>
    <row r="8989" ht="14.25" hidden="1"/>
    <row r="8990" ht="14.25" hidden="1"/>
    <row r="8991" ht="14.25" hidden="1"/>
    <row r="8992" ht="14.25" hidden="1"/>
    <row r="8993" ht="14.25" hidden="1"/>
    <row r="8994" ht="14.25" hidden="1"/>
    <row r="8995" ht="14.25" hidden="1"/>
    <row r="8996" ht="14.25" hidden="1"/>
    <row r="8997" ht="14.25" hidden="1"/>
    <row r="8998" ht="14.25" hidden="1"/>
    <row r="8999" ht="14.25" hidden="1"/>
    <row r="9000" ht="14.25" hidden="1"/>
    <row r="9001" ht="14.25" hidden="1"/>
    <row r="9002" ht="14.25" hidden="1"/>
    <row r="9003" ht="14.25" hidden="1"/>
    <row r="9004" ht="14.25" hidden="1"/>
    <row r="9005" ht="14.25" hidden="1"/>
    <row r="9006" ht="14.25" hidden="1"/>
    <row r="9007" ht="14.25" hidden="1"/>
    <row r="9008" ht="14.25" hidden="1"/>
    <row r="9009" ht="14.25" hidden="1"/>
    <row r="9010" ht="14.25" hidden="1"/>
    <row r="9011" ht="14.25" hidden="1"/>
    <row r="9012" ht="14.25" hidden="1"/>
    <row r="9013" ht="14.25" hidden="1"/>
    <row r="9014" ht="14.25" hidden="1"/>
    <row r="9015" ht="14.25" hidden="1"/>
    <row r="9016" ht="14.25" hidden="1"/>
    <row r="9017" ht="14.25" hidden="1"/>
    <row r="9018" ht="14.25" hidden="1"/>
    <row r="9019" ht="14.25" hidden="1"/>
    <row r="9020" ht="14.25" hidden="1"/>
    <row r="9021" ht="14.25" hidden="1"/>
    <row r="9022" ht="14.25" hidden="1"/>
    <row r="9023" ht="14.25" hidden="1"/>
    <row r="9024" ht="14.25" hidden="1"/>
    <row r="9025" ht="14.25" hidden="1"/>
    <row r="9026" ht="14.25" hidden="1"/>
    <row r="9027" ht="14.25" hidden="1"/>
    <row r="9028" ht="14.25" hidden="1"/>
    <row r="9029" ht="14.25" hidden="1"/>
    <row r="9030" ht="14.25" hidden="1"/>
    <row r="9031" ht="14.25" hidden="1"/>
    <row r="9032" ht="14.25" hidden="1"/>
    <row r="9033" ht="14.25" hidden="1"/>
    <row r="9034" ht="14.25" hidden="1"/>
    <row r="9035" ht="14.25" hidden="1"/>
    <row r="9036" ht="14.25" hidden="1"/>
    <row r="9037" ht="14.25" hidden="1"/>
    <row r="9038" ht="14.25" hidden="1"/>
    <row r="9039" ht="14.25" hidden="1"/>
    <row r="9040" ht="14.25" hidden="1"/>
    <row r="9041" ht="14.25" hidden="1"/>
    <row r="9042" ht="14.25" hidden="1"/>
    <row r="9043" ht="14.25" hidden="1"/>
    <row r="9044" ht="14.25" hidden="1"/>
    <row r="9045" ht="14.25" hidden="1"/>
    <row r="9046" ht="14.25" hidden="1"/>
    <row r="9047" ht="14.25" hidden="1"/>
    <row r="9048" ht="14.25" hidden="1"/>
    <row r="9049" ht="14.25" hidden="1"/>
    <row r="9050" ht="14.25" hidden="1"/>
    <row r="9051" ht="14.25" hidden="1"/>
    <row r="9052" ht="14.25" hidden="1"/>
    <row r="9053" ht="14.25" hidden="1"/>
    <row r="9054" ht="14.25" hidden="1"/>
    <row r="9055" ht="14.25" hidden="1"/>
    <row r="9056" ht="14.25" hidden="1"/>
    <row r="9057" ht="14.25" hidden="1"/>
    <row r="9058" ht="14.25" hidden="1"/>
    <row r="9059" ht="14.25" hidden="1"/>
    <row r="9060" ht="14.25" hidden="1"/>
    <row r="9061" ht="14.25" hidden="1"/>
    <row r="9062" ht="14.25" hidden="1"/>
    <row r="9063" ht="14.25" hidden="1"/>
    <row r="9064" ht="14.25" hidden="1"/>
    <row r="9065" ht="14.25" hidden="1"/>
    <row r="9066" ht="14.25" hidden="1"/>
    <row r="9067" ht="14.25" hidden="1"/>
    <row r="9068" ht="14.25" hidden="1"/>
    <row r="9069" ht="14.25" hidden="1"/>
    <row r="9070" ht="14.25" hidden="1"/>
    <row r="9071" ht="14.25" hidden="1"/>
    <row r="9072" ht="14.25" hidden="1"/>
    <row r="9073" ht="14.25" hidden="1"/>
    <row r="9074" ht="14.25" hidden="1"/>
    <row r="9075" ht="14.25" hidden="1"/>
    <row r="9076" ht="14.25" hidden="1"/>
    <row r="9077" ht="14.25" hidden="1"/>
    <row r="9078" ht="14.25" hidden="1"/>
    <row r="9079" ht="14.25" hidden="1"/>
    <row r="9080" ht="14.25" hidden="1"/>
    <row r="9081" ht="14.25" hidden="1"/>
    <row r="9082" ht="14.25" hidden="1"/>
    <row r="9083" ht="14.25" hidden="1"/>
    <row r="9084" ht="14.25" hidden="1"/>
    <row r="9085" ht="14.25" hidden="1"/>
    <row r="9086" ht="14.25" hidden="1"/>
    <row r="9087" ht="14.25" hidden="1"/>
    <row r="9088" ht="14.25" hidden="1"/>
    <row r="9089" ht="14.25" hidden="1"/>
    <row r="9090" ht="14.25" hidden="1"/>
    <row r="9091" ht="14.25" hidden="1"/>
    <row r="9092" ht="14.25" hidden="1"/>
    <row r="9093" ht="14.25" hidden="1"/>
    <row r="9094" ht="14.25" hidden="1"/>
    <row r="9095" ht="14.25" hidden="1"/>
    <row r="9096" ht="14.25" hidden="1"/>
    <row r="9097" ht="14.25" hidden="1"/>
    <row r="9098" ht="14.25" hidden="1"/>
    <row r="9099" ht="14.25" hidden="1"/>
    <row r="9100" ht="14.25" hidden="1"/>
    <row r="9101" ht="14.25" hidden="1"/>
    <row r="9102" ht="14.25" hidden="1"/>
    <row r="9103" ht="14.25" hidden="1"/>
    <row r="9104" ht="14.25" hidden="1"/>
    <row r="9105" ht="14.25" hidden="1"/>
    <row r="9106" ht="14.25" hidden="1"/>
    <row r="9107" ht="14.25" hidden="1"/>
    <row r="9108" ht="14.25" hidden="1"/>
    <row r="9109" ht="14.25" hidden="1"/>
    <row r="9110" ht="14.25" hidden="1"/>
    <row r="9111" ht="14.25" hidden="1"/>
    <row r="9112" ht="14.25" hidden="1"/>
    <row r="9113" ht="14.25" hidden="1"/>
    <row r="9114" ht="14.25" hidden="1"/>
    <row r="9115" ht="14.25" hidden="1"/>
    <row r="9116" ht="14.25" hidden="1"/>
    <row r="9117" ht="14.25" hidden="1"/>
    <row r="9118" ht="14.25" hidden="1"/>
    <row r="9119" ht="14.25" hidden="1"/>
    <row r="9120" ht="14.25" hidden="1"/>
    <row r="9121" ht="14.25" hidden="1"/>
    <row r="9122" ht="14.25" hidden="1"/>
    <row r="9123" ht="14.25" hidden="1"/>
    <row r="9124" ht="14.25" hidden="1"/>
    <row r="9125" ht="14.25" hidden="1"/>
    <row r="9126" ht="14.25" hidden="1"/>
    <row r="9127" ht="14.25" hidden="1"/>
    <row r="9128" ht="14.25" hidden="1"/>
    <row r="9129" ht="14.25" hidden="1"/>
    <row r="9130" ht="14.25" hidden="1"/>
    <row r="9131" ht="14.25" hidden="1"/>
    <row r="9132" ht="14.25" hidden="1"/>
    <row r="9133" ht="14.25" hidden="1"/>
    <row r="9134" ht="14.25" hidden="1"/>
    <row r="9135" ht="14.25" hidden="1"/>
    <row r="9136" ht="14.25" hidden="1"/>
    <row r="9137" ht="14.25" hidden="1"/>
    <row r="9138" ht="14.25" hidden="1"/>
    <row r="9139" ht="14.25" hidden="1"/>
    <row r="9140" ht="14.25" hidden="1"/>
    <row r="9141" ht="14.25" hidden="1"/>
    <row r="9142" ht="14.25" hidden="1"/>
    <row r="9143" ht="14.25" hidden="1"/>
    <row r="9144" ht="14.25" hidden="1"/>
    <row r="9145" ht="14.25" hidden="1"/>
    <row r="9146" ht="14.25" hidden="1"/>
    <row r="9147" ht="14.25" hidden="1"/>
    <row r="9148" ht="14.25" hidden="1"/>
    <row r="9149" ht="14.25" hidden="1"/>
    <row r="9150" ht="14.25" hidden="1"/>
    <row r="9151" ht="14.25" hidden="1"/>
    <row r="9152" ht="14.25" hidden="1"/>
    <row r="9153" ht="14.25" hidden="1"/>
    <row r="9154" ht="14.25" hidden="1"/>
    <row r="9155" ht="14.25" hidden="1"/>
    <row r="9156" ht="14.25" hidden="1"/>
    <row r="9157" ht="14.25" hidden="1"/>
    <row r="9158" ht="14.25" hidden="1"/>
    <row r="9159" ht="14.25" hidden="1"/>
    <row r="9160" ht="14.25" hidden="1"/>
    <row r="9161" ht="14.25" hidden="1"/>
    <row r="9162" ht="14.25" hidden="1"/>
    <row r="9163" ht="14.25" hidden="1"/>
    <row r="9164" ht="14.25" hidden="1"/>
    <row r="9165" ht="14.25" hidden="1"/>
    <row r="9166" ht="14.25" hidden="1"/>
    <row r="9167" ht="14.25" hidden="1"/>
    <row r="9168" ht="14.25" hidden="1"/>
    <row r="9169" ht="14.25" hidden="1"/>
    <row r="9170" ht="14.25" hidden="1"/>
    <row r="9171" ht="14.25" hidden="1"/>
    <row r="9172" ht="14.25" hidden="1"/>
    <row r="9173" ht="14.25" hidden="1"/>
    <row r="9174" ht="14.25" hidden="1"/>
    <row r="9175" ht="14.25" hidden="1"/>
    <row r="9176" ht="14.25" hidden="1"/>
    <row r="9177" ht="14.25" hidden="1"/>
    <row r="9178" ht="14.25" hidden="1"/>
    <row r="9179" ht="14.25" hidden="1"/>
    <row r="9180" ht="14.25" hidden="1"/>
    <row r="9181" ht="14.25" hidden="1"/>
    <row r="9182" ht="14.25" hidden="1"/>
    <row r="9183" ht="14.25" hidden="1"/>
    <row r="9184" ht="14.25" hidden="1"/>
    <row r="9185" ht="14.25" hidden="1"/>
    <row r="9186" ht="14.25" hidden="1"/>
    <row r="9187" ht="14.25" hidden="1"/>
    <row r="9188" ht="14.25" hidden="1"/>
    <row r="9189" ht="14.25" hidden="1"/>
    <row r="9190" ht="14.25" hidden="1"/>
    <row r="9191" ht="14.25" hidden="1"/>
    <row r="9192" ht="14.25" hidden="1"/>
    <row r="9193" ht="14.25" hidden="1"/>
    <row r="9194" ht="14.25" hidden="1"/>
    <row r="9195" ht="14.25" hidden="1"/>
    <row r="9196" ht="14.25" hidden="1"/>
    <row r="9197" ht="14.25" hidden="1"/>
    <row r="9198" ht="14.25" hidden="1"/>
    <row r="9199" ht="14.25" hidden="1"/>
    <row r="9200" ht="14.25" hidden="1"/>
    <row r="9201" ht="14.25" hidden="1"/>
    <row r="9202" ht="14.25" hidden="1"/>
    <row r="9203" ht="14.25" hidden="1"/>
    <row r="9204" ht="14.25" hidden="1"/>
    <row r="9205" ht="14.25" hidden="1"/>
    <row r="9206" ht="14.25" hidden="1"/>
    <row r="9207" ht="14.25" hidden="1"/>
    <row r="9208" ht="14.25" hidden="1"/>
    <row r="9209" ht="14.25" hidden="1"/>
    <row r="9210" ht="14.25" hidden="1"/>
    <row r="9211" ht="14.25" hidden="1"/>
    <row r="9212" ht="14.25" hidden="1"/>
    <row r="9213" ht="14.25" hidden="1"/>
    <row r="9214" ht="14.25" hidden="1"/>
    <row r="9215" ht="14.25" hidden="1"/>
    <row r="9216" ht="14.25" hidden="1"/>
    <row r="9217" ht="14.25" hidden="1"/>
    <row r="9218" ht="14.25" hidden="1"/>
    <row r="9219" ht="14.25" hidden="1"/>
    <row r="9220" ht="14.25" hidden="1"/>
    <row r="9221" ht="14.25" hidden="1"/>
    <row r="9222" ht="14.25" hidden="1"/>
    <row r="9223" ht="14.25" hidden="1"/>
    <row r="9224" ht="14.25" hidden="1"/>
    <row r="9225" ht="14.25" hidden="1"/>
    <row r="9226" ht="14.25" hidden="1"/>
    <row r="9227" ht="14.25" hidden="1"/>
    <row r="9228" ht="14.25" hidden="1"/>
    <row r="9229" ht="14.25" hidden="1"/>
    <row r="9230" ht="14.25" hidden="1"/>
    <row r="9231" ht="14.25" hidden="1"/>
    <row r="9232" ht="14.25" hidden="1"/>
    <row r="9233" ht="14.25" hidden="1"/>
    <row r="9234" ht="14.25" hidden="1"/>
    <row r="9235" ht="14.25" hidden="1"/>
    <row r="9236" ht="14.25" hidden="1"/>
    <row r="9237" ht="14.25" hidden="1"/>
    <row r="9238" ht="14.25" hidden="1"/>
    <row r="9239" ht="14.25" hidden="1"/>
    <row r="9240" ht="14.25" hidden="1"/>
    <row r="9241" ht="14.25" hidden="1"/>
    <row r="9242" ht="14.25" hidden="1"/>
    <row r="9243" ht="14.25" hidden="1"/>
    <row r="9244" ht="14.25" hidden="1"/>
    <row r="9245" ht="14.25" hidden="1"/>
    <row r="9246" ht="14.25" hidden="1"/>
    <row r="9247" ht="14.25" hidden="1"/>
    <row r="9248" ht="14.25" hidden="1"/>
    <row r="9249" ht="14.25" hidden="1"/>
    <row r="9250" ht="14.25" hidden="1"/>
    <row r="9251" ht="14.25" hidden="1"/>
    <row r="9252" ht="14.25" hidden="1"/>
    <row r="9253" ht="14.25" hidden="1"/>
    <row r="9254" ht="14.25" hidden="1"/>
    <row r="9255" ht="14.25" hidden="1"/>
    <row r="9256" ht="14.25" hidden="1"/>
    <row r="9257" ht="14.25" hidden="1"/>
    <row r="9258" ht="14.25" hidden="1"/>
    <row r="9259" ht="14.25" hidden="1"/>
    <row r="9260" ht="14.25" hidden="1"/>
    <row r="9261" ht="14.25" hidden="1"/>
    <row r="9262" ht="14.25" hidden="1"/>
    <row r="9263" ht="14.25" hidden="1"/>
    <row r="9264" ht="14.25" hidden="1"/>
    <row r="9265" ht="14.25" hidden="1"/>
    <row r="9266" ht="14.25" hidden="1"/>
    <row r="9267" ht="14.25" hidden="1"/>
    <row r="9268" ht="14.25" hidden="1"/>
    <row r="9269" ht="14.25" hidden="1"/>
    <row r="9270" ht="14.25" hidden="1"/>
    <row r="9271" ht="14.25" hidden="1"/>
    <row r="9272" ht="14.25" hidden="1"/>
    <row r="9273" ht="14.25" hidden="1"/>
    <row r="9274" ht="14.25" hidden="1"/>
    <row r="9275" ht="14.25" hidden="1"/>
    <row r="9276" ht="14.25" hidden="1"/>
    <row r="9277" ht="14.25" hidden="1"/>
    <row r="9278" ht="14.25" hidden="1"/>
    <row r="9279" ht="14.25" hidden="1"/>
    <row r="9280" ht="14.25" hidden="1"/>
    <row r="9281" ht="14.25" hidden="1"/>
    <row r="9282" ht="14.25" hidden="1"/>
    <row r="9283" ht="14.25" hidden="1"/>
    <row r="9284" ht="14.25" hidden="1"/>
    <row r="9285" ht="14.25" hidden="1"/>
    <row r="9286" ht="14.25" hidden="1"/>
    <row r="9287" ht="14.25" hidden="1"/>
    <row r="9288" ht="14.25" hidden="1"/>
    <row r="9289" ht="14.25" hidden="1"/>
    <row r="9290" ht="14.25" hidden="1"/>
    <row r="9291" ht="14.25" hidden="1"/>
    <row r="9292" ht="14.25" hidden="1"/>
    <row r="9293" ht="14.25" hidden="1"/>
    <row r="9294" ht="14.25" hidden="1"/>
    <row r="9295" ht="14.25" hidden="1"/>
    <row r="9296" ht="14.25" hidden="1"/>
    <row r="9297" ht="14.25" hidden="1"/>
    <row r="9298" ht="14.25" hidden="1"/>
    <row r="9299" ht="14.25" hidden="1"/>
    <row r="9300" ht="14.25" hidden="1"/>
    <row r="9301" ht="14.25" hidden="1"/>
    <row r="9302" ht="14.25" hidden="1"/>
    <row r="9303" ht="14.25" hidden="1"/>
    <row r="9304" ht="14.25" hidden="1"/>
    <row r="9305" ht="14.25" hidden="1"/>
    <row r="9306" ht="14.25" hidden="1"/>
    <row r="9307" ht="14.25" hidden="1"/>
    <row r="9308" ht="14.25" hidden="1"/>
    <row r="9309" ht="14.25" hidden="1"/>
    <row r="9310" ht="14.25" hidden="1"/>
    <row r="9311" ht="14.25" hidden="1"/>
    <row r="9312" ht="14.25" hidden="1"/>
    <row r="9313" ht="14.25" hidden="1"/>
    <row r="9314" ht="14.25" hidden="1"/>
    <row r="9315" ht="14.25" hidden="1"/>
    <row r="9316" ht="14.25" hidden="1"/>
    <row r="9317" ht="14.25" hidden="1"/>
    <row r="9318" ht="14.25" hidden="1"/>
    <row r="9319" ht="14.25" hidden="1"/>
    <row r="9320" ht="14.25" hidden="1"/>
    <row r="9321" ht="14.25" hidden="1"/>
    <row r="9322" ht="14.25" hidden="1"/>
    <row r="9323" ht="14.25" hidden="1"/>
    <row r="9324" ht="14.25" hidden="1"/>
    <row r="9325" ht="14.25" hidden="1"/>
    <row r="9326" ht="14.25" hidden="1"/>
    <row r="9327" ht="14.25" hidden="1"/>
    <row r="9328" ht="14.25" hidden="1"/>
    <row r="9329" ht="14.25" hidden="1"/>
    <row r="9330" ht="14.25" hidden="1"/>
    <row r="9331" ht="14.25" hidden="1"/>
    <row r="9332" ht="14.25" hidden="1"/>
    <row r="9333" ht="14.25" hidden="1"/>
    <row r="9334" ht="14.25" hidden="1"/>
    <row r="9335" ht="14.25" hidden="1"/>
    <row r="9336" ht="14.25" hidden="1"/>
    <row r="9337" ht="14.25" hidden="1"/>
    <row r="9338" ht="14.25" hidden="1"/>
    <row r="9339" ht="14.25" hidden="1"/>
    <row r="9340" ht="14.25" hidden="1"/>
    <row r="9341" ht="14.25" hidden="1"/>
    <row r="9342" ht="14.25" hidden="1"/>
    <row r="9343" ht="14.25" hidden="1"/>
    <row r="9344" ht="14.25" hidden="1"/>
    <row r="9345" ht="14.25" hidden="1"/>
    <row r="9346" ht="14.25" hidden="1"/>
    <row r="9347" ht="14.25" hidden="1"/>
    <row r="9348" ht="14.25" hidden="1"/>
    <row r="9349" ht="14.25" hidden="1"/>
    <row r="9350" ht="14.25" hidden="1"/>
    <row r="9351" ht="14.25" hidden="1"/>
    <row r="9352" ht="14.25" hidden="1"/>
    <row r="9353" ht="14.25" hidden="1"/>
    <row r="9354" ht="14.25" hidden="1"/>
    <row r="9355" ht="14.25" hidden="1"/>
    <row r="9356" ht="14.25" hidden="1"/>
    <row r="9357" ht="14.25" hidden="1"/>
    <row r="9358" ht="14.25" hidden="1"/>
    <row r="9359" ht="14.25" hidden="1"/>
    <row r="9360" ht="14.25" hidden="1"/>
    <row r="9361" ht="14.25" hidden="1"/>
    <row r="9362" ht="14.25" hidden="1"/>
    <row r="9363" ht="14.25" hidden="1"/>
    <row r="9364" ht="14.25" hidden="1"/>
    <row r="9365" ht="14.25" hidden="1"/>
    <row r="9366" ht="14.25" hidden="1"/>
    <row r="9367" ht="14.25" hidden="1"/>
    <row r="9368" ht="14.25" hidden="1"/>
    <row r="9369" ht="14.25" hidden="1"/>
    <row r="9370" ht="14.25" hidden="1"/>
    <row r="9371" ht="14.25" hidden="1"/>
    <row r="9372" ht="14.25" hidden="1"/>
    <row r="9373" ht="14.25" hidden="1"/>
    <row r="9374" ht="14.25" hidden="1"/>
    <row r="9375" ht="14.25" hidden="1"/>
    <row r="9376" ht="14.25" hidden="1"/>
    <row r="9377" ht="14.25" hidden="1"/>
    <row r="9378" ht="14.25" hidden="1"/>
    <row r="9379" ht="14.25" hidden="1"/>
    <row r="9380" ht="14.25" hidden="1"/>
    <row r="9381" ht="14.25" hidden="1"/>
    <row r="9382" ht="14.25" hidden="1"/>
    <row r="9383" ht="14.25" hidden="1"/>
    <row r="9384" ht="14.25" hidden="1"/>
    <row r="9385" ht="14.25" hidden="1"/>
    <row r="9386" ht="14.25" hidden="1"/>
    <row r="9387" ht="14.25" hidden="1"/>
    <row r="9388" ht="14.25" hidden="1"/>
    <row r="9389" ht="14.25" hidden="1"/>
    <row r="9390" ht="14.25" hidden="1"/>
    <row r="9391" ht="14.25" hidden="1"/>
    <row r="9392" ht="14.25" hidden="1"/>
    <row r="9393" ht="14.25" hidden="1"/>
    <row r="9394" ht="14.25" hidden="1"/>
    <row r="9395" ht="14.25" hidden="1"/>
    <row r="9396" ht="14.25" hidden="1"/>
    <row r="9397" ht="14.25" hidden="1"/>
    <row r="9398" ht="14.25" hidden="1"/>
    <row r="9399" ht="14.25" hidden="1"/>
    <row r="9400" ht="14.25" hidden="1"/>
    <row r="9401" ht="14.25" hidden="1"/>
    <row r="9402" ht="14.25" hidden="1"/>
    <row r="9403" ht="14.25" hidden="1"/>
    <row r="9404" ht="14.25" hidden="1"/>
    <row r="9405" ht="14.25" hidden="1"/>
    <row r="9406" ht="14.25" hidden="1"/>
    <row r="9407" ht="14.25" hidden="1"/>
    <row r="9408" ht="14.25" hidden="1"/>
    <row r="9409" ht="14.25" hidden="1"/>
    <row r="9410" ht="14.25" hidden="1"/>
    <row r="9411" ht="14.25" hidden="1"/>
    <row r="9412" ht="14.25" hidden="1"/>
    <row r="9413" ht="14.25" hidden="1"/>
    <row r="9414" ht="14.25" hidden="1"/>
    <row r="9415" ht="14.25" hidden="1"/>
    <row r="9416" ht="14.25" hidden="1"/>
    <row r="9417" ht="14.25" hidden="1"/>
    <row r="9418" ht="14.25" hidden="1"/>
    <row r="9419" ht="14.25" hidden="1"/>
    <row r="9420" ht="14.25" hidden="1"/>
    <row r="9421" ht="14.25" hidden="1"/>
    <row r="9422" ht="14.25" hidden="1"/>
    <row r="9423" ht="14.25" hidden="1"/>
    <row r="9424" ht="14.25" hidden="1"/>
    <row r="9425" ht="14.25" hidden="1"/>
    <row r="9426" ht="14.25" hidden="1"/>
    <row r="9427" ht="14.25" hidden="1"/>
    <row r="9428" ht="14.25" hidden="1"/>
    <row r="9429" ht="14.25" hidden="1"/>
    <row r="9430" ht="14.25" hidden="1"/>
    <row r="9431" ht="14.25" hidden="1"/>
    <row r="9432" ht="14.25" hidden="1"/>
    <row r="9433" ht="14.25" hidden="1"/>
    <row r="9434" ht="14.25" hidden="1"/>
    <row r="9435" ht="14.25" hidden="1"/>
    <row r="9436" ht="14.25" hidden="1"/>
    <row r="9437" ht="14.25" hidden="1"/>
    <row r="9438" ht="14.25" hidden="1"/>
    <row r="9439" ht="14.25" hidden="1"/>
    <row r="9440" ht="14.25" hidden="1"/>
    <row r="9441" ht="14.25" hidden="1"/>
    <row r="9442" ht="14.25" hidden="1"/>
    <row r="9443" ht="14.25" hidden="1"/>
    <row r="9444" ht="14.25" hidden="1"/>
    <row r="9445" ht="14.25" hidden="1"/>
    <row r="9446" ht="14.25" hidden="1"/>
    <row r="9447" ht="14.25" hidden="1"/>
    <row r="9448" ht="14.25" hidden="1"/>
    <row r="9449" ht="14.25" hidden="1"/>
    <row r="9450" ht="14.25" hidden="1"/>
    <row r="9451" ht="14.25" hidden="1"/>
    <row r="9452" ht="14.25" hidden="1"/>
    <row r="9453" ht="14.25" hidden="1"/>
    <row r="9454" ht="14.25" hidden="1"/>
    <row r="9455" ht="14.25" hidden="1"/>
    <row r="9456" ht="14.25" hidden="1"/>
    <row r="9457" ht="14.25" hidden="1"/>
    <row r="9458" ht="14.25" hidden="1"/>
    <row r="9459" ht="14.25" hidden="1"/>
    <row r="9460" ht="14.25" hidden="1"/>
    <row r="9461" ht="14.25" hidden="1"/>
    <row r="9462" ht="14.25" hidden="1"/>
    <row r="9463" ht="14.25" hidden="1"/>
    <row r="9464" ht="14.25" hidden="1"/>
    <row r="9465" ht="14.25" hidden="1"/>
    <row r="9466" ht="14.25" hidden="1"/>
    <row r="9467" ht="14.25" hidden="1"/>
    <row r="9468" ht="14.25" hidden="1"/>
    <row r="9469" ht="14.25" hidden="1"/>
    <row r="9470" ht="14.25" hidden="1"/>
    <row r="9471" ht="14.25" hidden="1"/>
    <row r="9472" ht="14.25" hidden="1"/>
    <row r="9473" ht="14.25" hidden="1"/>
    <row r="9474" ht="14.25" hidden="1"/>
    <row r="9475" ht="14.25" hidden="1"/>
    <row r="9476" ht="14.25" hidden="1"/>
    <row r="9477" ht="14.25" hidden="1"/>
    <row r="9478" ht="14.25" hidden="1"/>
    <row r="9479" ht="14.25" hidden="1"/>
    <row r="9480" ht="14.25" hidden="1"/>
    <row r="9481" ht="14.25" hidden="1"/>
    <row r="9482" ht="14.25" hidden="1"/>
    <row r="9483" ht="14.25" hidden="1"/>
    <row r="9484" ht="14.25" hidden="1"/>
    <row r="9485" ht="14.25" hidden="1"/>
    <row r="9486" ht="14.25" hidden="1"/>
    <row r="9487" ht="14.25" hidden="1"/>
    <row r="9488" ht="14.25" hidden="1"/>
    <row r="9489" ht="14.25" hidden="1"/>
    <row r="9490" ht="14.25" hidden="1"/>
    <row r="9491" ht="14.25" hidden="1"/>
    <row r="9492" ht="14.25" hidden="1"/>
    <row r="9493" ht="14.25" hidden="1"/>
    <row r="9494" ht="14.25" hidden="1"/>
    <row r="9495" ht="14.25" hidden="1"/>
    <row r="9496" ht="14.25" hidden="1"/>
    <row r="9497" ht="14.25" hidden="1"/>
    <row r="9498" ht="14.25" hidden="1"/>
    <row r="9499" ht="14.25" hidden="1"/>
    <row r="9500" ht="14.25" hidden="1"/>
    <row r="9501" ht="14.25" hidden="1"/>
    <row r="9502" ht="14.25" hidden="1"/>
    <row r="9503" ht="14.25" hidden="1"/>
    <row r="9504" ht="14.25" hidden="1"/>
    <row r="9505" ht="14.25" hidden="1"/>
    <row r="9506" ht="14.25" hidden="1"/>
    <row r="9507" ht="14.25" hidden="1"/>
    <row r="9508" ht="14.25" hidden="1"/>
    <row r="9509" ht="14.25" hidden="1"/>
    <row r="9510" ht="14.25" hidden="1"/>
    <row r="9511" ht="14.25" hidden="1"/>
    <row r="9512" ht="14.25" hidden="1"/>
    <row r="9513" ht="14.25" hidden="1"/>
    <row r="9514" ht="14.25" hidden="1"/>
    <row r="9515" ht="14.25" hidden="1"/>
    <row r="9516" ht="14.25" hidden="1"/>
    <row r="9517" ht="14.25" hidden="1"/>
    <row r="9518" ht="14.25" hidden="1"/>
    <row r="9519" ht="14.25" hidden="1"/>
    <row r="9520" ht="14.25" hidden="1"/>
    <row r="9521" ht="14.25" hidden="1"/>
    <row r="9522" ht="14.25" hidden="1"/>
    <row r="9523" ht="14.25" hidden="1"/>
    <row r="9524" ht="14.25" hidden="1"/>
    <row r="9525" ht="14.25" hidden="1"/>
    <row r="9526" ht="14.25" hidden="1"/>
    <row r="9527" ht="14.25" hidden="1"/>
    <row r="9528" ht="14.25" hidden="1"/>
    <row r="9529" ht="14.25" hidden="1"/>
    <row r="9530" ht="14.25" hidden="1"/>
    <row r="9531" ht="14.25" hidden="1"/>
    <row r="9532" ht="14.25" hidden="1"/>
    <row r="9533" ht="14.25" hidden="1"/>
    <row r="9534" ht="14.25" hidden="1"/>
    <row r="9535" ht="14.25" hidden="1"/>
    <row r="9536" ht="14.25" hidden="1"/>
    <row r="9537" ht="14.25" hidden="1"/>
    <row r="9538" ht="14.25" hidden="1"/>
    <row r="9539" ht="14.25" hidden="1"/>
    <row r="9540" ht="14.25" hidden="1"/>
    <row r="9541" ht="14.25" hidden="1"/>
    <row r="9542" ht="14.25" hidden="1"/>
    <row r="9543" ht="14.25" hidden="1"/>
    <row r="9544" ht="14.25" hidden="1"/>
    <row r="9545" ht="14.25" hidden="1"/>
    <row r="9546" ht="14.25" hidden="1"/>
    <row r="9547" ht="14.25" hidden="1"/>
    <row r="9548" ht="14.25" hidden="1"/>
    <row r="9549" ht="14.25" hidden="1"/>
    <row r="9550" ht="14.25" hidden="1"/>
    <row r="9551" ht="14.25" hidden="1"/>
    <row r="9552" ht="14.25" hidden="1"/>
    <row r="9553" ht="14.25" hidden="1"/>
    <row r="9554" ht="14.25" hidden="1"/>
    <row r="9555" ht="14.25" hidden="1"/>
    <row r="9556" ht="14.25" hidden="1"/>
    <row r="9557" ht="14.25" hidden="1"/>
    <row r="9558" ht="14.25" hidden="1"/>
    <row r="9559" ht="14.25" hidden="1"/>
    <row r="9560" ht="14.25" hidden="1"/>
    <row r="9561" ht="14.25" hidden="1"/>
    <row r="9562" ht="14.25" hidden="1"/>
    <row r="9563" ht="14.25" hidden="1"/>
    <row r="9564" ht="14.25" hidden="1"/>
    <row r="9565" ht="14.25" hidden="1"/>
    <row r="9566" ht="14.25" hidden="1"/>
    <row r="9567" ht="14.25" hidden="1"/>
    <row r="9568" ht="14.25" hidden="1"/>
    <row r="9569" ht="14.25" hidden="1"/>
    <row r="9570" ht="14.25" hidden="1"/>
    <row r="9571" ht="14.25" hidden="1"/>
    <row r="9572" ht="14.25" hidden="1"/>
    <row r="9573" ht="14.25" hidden="1"/>
    <row r="9574" ht="14.25" hidden="1"/>
    <row r="9575" ht="14.25" hidden="1"/>
    <row r="9576" ht="14.25" hidden="1"/>
    <row r="9577" ht="14.25" hidden="1"/>
    <row r="9578" ht="14.25" hidden="1"/>
    <row r="9579" ht="14.25" hidden="1"/>
    <row r="9580" ht="14.25" hidden="1"/>
    <row r="9581" ht="14.25" hidden="1"/>
    <row r="9582" ht="14.25" hidden="1"/>
    <row r="9583" ht="14.25" hidden="1"/>
    <row r="9584" ht="14.25" hidden="1"/>
    <row r="9585" ht="14.25" hidden="1"/>
    <row r="9586" ht="14.25" hidden="1"/>
    <row r="9587" ht="14.25" hidden="1"/>
    <row r="9588" ht="14.25" hidden="1"/>
    <row r="9589" ht="14.25" hidden="1"/>
    <row r="9590" ht="14.25" hidden="1"/>
    <row r="9591" ht="14.25" hidden="1"/>
    <row r="9592" ht="14.25" hidden="1"/>
    <row r="9593" ht="14.25" hidden="1"/>
    <row r="9594" ht="14.25" hidden="1"/>
    <row r="9595" ht="14.25" hidden="1"/>
    <row r="9596" ht="14.25" hidden="1"/>
    <row r="9597" ht="14.25" hidden="1"/>
    <row r="9598" ht="14.25" hidden="1"/>
    <row r="9599" ht="14.25" hidden="1"/>
    <row r="9600" ht="14.25" hidden="1"/>
    <row r="9601" ht="14.25" hidden="1"/>
    <row r="9602" ht="14.25" hidden="1"/>
    <row r="9603" ht="14.25" hidden="1"/>
    <row r="9604" ht="14.25" hidden="1"/>
    <row r="9605" ht="14.25" hidden="1"/>
    <row r="9606" ht="14.25" hidden="1"/>
    <row r="9607" ht="14.25" hidden="1"/>
    <row r="9608" ht="14.25" hidden="1"/>
    <row r="9609" ht="14.25" hidden="1"/>
    <row r="9610" ht="14.25" hidden="1"/>
    <row r="9611" ht="14.25" hidden="1"/>
    <row r="9612" ht="14.25" hidden="1"/>
    <row r="9613" ht="14.25" hidden="1"/>
    <row r="9614" ht="14.25" hidden="1"/>
    <row r="9615" ht="14.25" hidden="1"/>
    <row r="9616" ht="14.25" hidden="1"/>
    <row r="9617" ht="14.25" hidden="1"/>
    <row r="9618" ht="14.25" hidden="1"/>
    <row r="9619" ht="14.25" hidden="1"/>
    <row r="9620" ht="14.25" hidden="1"/>
    <row r="9621" ht="14.25" hidden="1"/>
    <row r="9622" ht="14.25" hidden="1"/>
    <row r="9623" ht="14.25" hidden="1"/>
    <row r="9624" ht="14.25" hidden="1"/>
    <row r="9625" ht="14.25" hidden="1"/>
    <row r="9626" ht="14.25" hidden="1"/>
    <row r="9627" ht="14.25" hidden="1"/>
    <row r="9628" ht="14.25" hidden="1"/>
    <row r="9629" ht="14.25" hidden="1"/>
    <row r="9630" ht="14.25" hidden="1"/>
    <row r="9631" ht="14.25" hidden="1"/>
    <row r="9632" ht="14.25" hidden="1"/>
    <row r="9633" ht="14.25" hidden="1"/>
    <row r="9634" ht="14.25" hidden="1"/>
    <row r="9635" ht="14.25" hidden="1"/>
    <row r="9636" ht="14.25" hidden="1"/>
    <row r="9637" ht="14.25" hidden="1"/>
    <row r="9638" ht="14.25" hidden="1"/>
    <row r="9639" ht="14.25" hidden="1"/>
    <row r="9640" ht="14.25" hidden="1"/>
    <row r="9641" ht="14.25" hidden="1"/>
    <row r="9642" ht="14.25" hidden="1"/>
    <row r="9643" ht="14.25" hidden="1"/>
    <row r="9644" ht="14.25" hidden="1"/>
    <row r="9645" ht="14.25" hidden="1"/>
    <row r="9646" ht="14.25" hidden="1"/>
    <row r="9647" ht="14.25" hidden="1"/>
    <row r="9648" ht="14.25" hidden="1"/>
    <row r="9649" ht="14.25" hidden="1"/>
    <row r="9650" ht="14.25" hidden="1"/>
    <row r="9651" ht="14.25" hidden="1"/>
    <row r="9652" ht="14.25" hidden="1"/>
    <row r="9653" ht="14.25" hidden="1"/>
    <row r="9654" ht="14.25" hidden="1"/>
    <row r="9655" ht="14.25" hidden="1"/>
    <row r="9656" ht="14.25" hidden="1"/>
    <row r="9657" ht="14.25" hidden="1"/>
    <row r="9658" ht="14.25" hidden="1"/>
    <row r="9659" ht="14.25" hidden="1"/>
    <row r="9660" ht="14.25" hidden="1"/>
    <row r="9661" ht="14.25" hidden="1"/>
    <row r="9662" ht="14.25" hidden="1"/>
    <row r="9663" ht="14.25" hidden="1"/>
    <row r="9664" ht="14.25" hidden="1"/>
    <row r="9665" ht="14.25" hidden="1"/>
    <row r="9666" ht="14.25" hidden="1"/>
    <row r="9667" ht="14.25" hidden="1"/>
    <row r="9668" ht="14.25" hidden="1"/>
    <row r="9669" ht="14.25" hidden="1"/>
    <row r="9670" ht="14.25" hidden="1"/>
    <row r="9671" ht="14.25" hidden="1"/>
    <row r="9672" ht="14.25" hidden="1"/>
    <row r="9673" ht="14.25" hidden="1"/>
    <row r="9674" ht="14.25" hidden="1"/>
    <row r="9675" ht="14.25" hidden="1"/>
    <row r="9676" ht="14.25" hidden="1"/>
    <row r="9677" ht="14.25" hidden="1"/>
    <row r="9678" ht="14.25" hidden="1"/>
    <row r="9679" ht="14.25" hidden="1"/>
    <row r="9680" ht="14.25" hidden="1"/>
    <row r="9681" ht="14.25" hidden="1"/>
    <row r="9682" ht="14.25" hidden="1"/>
    <row r="9683" ht="14.25" hidden="1"/>
    <row r="9684" ht="14.25" hidden="1"/>
    <row r="9685" ht="14.25" hidden="1"/>
    <row r="9686" ht="14.25" hidden="1"/>
    <row r="9687" ht="14.25" hidden="1"/>
    <row r="9688" ht="14.25" hidden="1"/>
    <row r="9689" ht="14.25" hidden="1"/>
    <row r="9690" ht="14.25" hidden="1"/>
    <row r="9691" ht="14.25" hidden="1"/>
    <row r="9692" ht="14.25" hidden="1"/>
    <row r="9693" ht="14.25" hidden="1"/>
    <row r="9694" ht="14.25" hidden="1"/>
    <row r="9695" ht="14.25" hidden="1"/>
    <row r="9696" ht="14.25" hidden="1"/>
    <row r="9697" ht="14.25" hidden="1"/>
    <row r="9698" ht="14.25" hidden="1"/>
    <row r="9699" ht="14.25" hidden="1"/>
    <row r="9700" ht="14.25" hidden="1"/>
    <row r="9701" ht="14.25" hidden="1"/>
    <row r="9702" ht="14.25" hidden="1"/>
    <row r="9703" ht="14.25" hidden="1"/>
    <row r="9704" ht="14.25" hidden="1"/>
    <row r="9705" ht="14.25" hidden="1"/>
    <row r="9706" ht="14.25" hidden="1"/>
    <row r="9707" ht="14.25" hidden="1"/>
    <row r="9708" ht="14.25" hidden="1"/>
    <row r="9709" ht="14.25" hidden="1"/>
    <row r="9710" ht="14.25" hidden="1"/>
    <row r="9711" ht="14.25" hidden="1"/>
    <row r="9712" ht="14.25" hidden="1"/>
    <row r="9713" ht="14.25" hidden="1"/>
    <row r="9714" ht="14.25" hidden="1"/>
    <row r="9715" ht="14.25" hidden="1"/>
    <row r="9716" ht="14.25" hidden="1"/>
    <row r="9717" ht="14.25" hidden="1"/>
    <row r="9718" ht="14.25" hidden="1"/>
    <row r="9719" ht="14.25" hidden="1"/>
    <row r="9720" ht="14.25" hidden="1"/>
    <row r="9721" ht="14.25" hidden="1"/>
    <row r="9722" ht="14.25" hidden="1"/>
    <row r="9723" ht="14.25" hidden="1"/>
    <row r="9724" ht="14.25" hidden="1"/>
    <row r="9725" ht="14.25" hidden="1"/>
    <row r="9726" ht="14.25" hidden="1"/>
    <row r="9727" ht="14.25" hidden="1"/>
    <row r="9728" ht="14.25" hidden="1"/>
    <row r="9729" ht="14.25" hidden="1"/>
    <row r="9730" ht="14.25" hidden="1"/>
    <row r="9731" ht="14.25" hidden="1"/>
    <row r="9732" ht="14.25" hidden="1"/>
    <row r="9733" ht="14.25" hidden="1"/>
    <row r="9734" ht="14.25" hidden="1"/>
    <row r="9735" ht="14.25" hidden="1"/>
    <row r="9736" ht="14.25" hidden="1"/>
    <row r="9737" ht="14.25" hidden="1"/>
    <row r="9738" ht="14.25" hidden="1"/>
    <row r="9739" ht="14.25" hidden="1"/>
    <row r="9740" ht="14.25" hidden="1"/>
    <row r="9741" ht="14.25" hidden="1"/>
    <row r="9742" ht="14.25" hidden="1"/>
    <row r="9743" ht="14.25" hidden="1"/>
    <row r="9744" ht="14.25" hidden="1"/>
    <row r="9745" ht="14.25" hidden="1"/>
    <row r="9746" ht="14.25" hidden="1"/>
    <row r="9747" ht="14.25" hidden="1"/>
    <row r="9748" ht="14.25" hidden="1"/>
    <row r="9749" ht="14.25" hidden="1"/>
    <row r="9750" ht="14.25" hidden="1"/>
    <row r="9751" ht="14.25" hidden="1"/>
    <row r="9752" ht="14.25" hidden="1"/>
    <row r="9753" ht="14.25" hidden="1"/>
    <row r="9754" ht="14.25" hidden="1"/>
    <row r="9755" ht="14.25" hidden="1"/>
    <row r="9756" ht="14.25" hidden="1"/>
    <row r="9757" ht="14.25" hidden="1"/>
    <row r="9758" ht="14.25" hidden="1"/>
    <row r="9759" ht="14.25" hidden="1"/>
    <row r="9760" ht="14.25" hidden="1"/>
    <row r="9761" ht="14.25" hidden="1"/>
    <row r="9762" ht="14.25" hidden="1"/>
    <row r="9763" ht="14.25" hidden="1"/>
    <row r="9764" ht="14.25" hidden="1"/>
    <row r="9765" ht="14.25" hidden="1"/>
    <row r="9766" ht="14.25" hidden="1"/>
    <row r="9767" ht="14.25" hidden="1"/>
    <row r="9768" ht="14.25" hidden="1"/>
    <row r="9769" ht="14.25" hidden="1"/>
    <row r="9770" ht="14.25" hidden="1"/>
    <row r="9771" ht="14.25" hidden="1"/>
    <row r="9772" ht="14.25" hidden="1"/>
    <row r="9773" ht="14.25" hidden="1"/>
    <row r="9774" ht="14.25" hidden="1"/>
    <row r="9775" ht="14.25" hidden="1"/>
    <row r="9776" ht="14.25" hidden="1"/>
    <row r="9777" ht="14.25" hidden="1"/>
    <row r="9778" ht="14.25" hidden="1"/>
    <row r="9779" ht="14.25" hidden="1"/>
    <row r="9780" ht="14.25" hidden="1"/>
    <row r="9781" ht="14.25" hidden="1"/>
    <row r="9782" ht="14.25" hidden="1"/>
    <row r="9783" ht="14.25" hidden="1"/>
    <row r="9784" ht="14.25" hidden="1"/>
    <row r="9785" ht="14.25" hidden="1"/>
    <row r="9786" ht="14.25" hidden="1"/>
    <row r="9787" ht="14.25" hidden="1"/>
    <row r="9788" ht="14.25" hidden="1"/>
    <row r="9789" ht="14.25" hidden="1"/>
    <row r="9790" ht="14.25" hidden="1"/>
    <row r="9791" ht="14.25" hidden="1"/>
    <row r="9792" ht="14.25" hidden="1"/>
    <row r="9793" ht="14.25" hidden="1"/>
    <row r="9794" ht="14.25" hidden="1"/>
    <row r="9795" ht="14.25" hidden="1"/>
    <row r="9796" ht="14.25" hidden="1"/>
    <row r="9797" ht="14.25" hidden="1"/>
    <row r="9798" ht="14.25" hidden="1"/>
    <row r="9799" ht="14.25" hidden="1"/>
    <row r="9800" ht="14.25" hidden="1"/>
    <row r="9801" ht="14.25" hidden="1"/>
    <row r="9802" ht="14.25" hidden="1"/>
    <row r="9803" ht="14.25" hidden="1"/>
    <row r="9804" ht="14.25" hidden="1"/>
    <row r="9805" ht="14.25" hidden="1"/>
    <row r="9806" ht="14.25" hidden="1"/>
    <row r="9807" ht="14.25" hidden="1"/>
    <row r="9808" ht="14.25" hidden="1"/>
    <row r="9809" ht="14.25" hidden="1"/>
    <row r="9810" ht="14.25" hidden="1"/>
    <row r="9811" ht="14.25" hidden="1"/>
    <row r="9812" ht="14.25" hidden="1"/>
    <row r="9813" ht="14.25" hidden="1"/>
    <row r="9814" ht="14.25" hidden="1"/>
    <row r="9815" ht="14.25" hidden="1"/>
    <row r="9816" ht="14.25" hidden="1"/>
    <row r="9817" ht="14.25" hidden="1"/>
    <row r="9818" ht="14.25" hidden="1"/>
    <row r="9819" ht="14.25" hidden="1"/>
    <row r="9820" ht="14.25" hidden="1"/>
    <row r="9821" ht="14.25" hidden="1"/>
    <row r="9822" ht="14.25" hidden="1"/>
    <row r="9823" ht="14.25" hidden="1"/>
    <row r="9824" ht="14.25" hidden="1"/>
    <row r="9825" ht="14.25" hidden="1"/>
    <row r="9826" ht="14.25" hidden="1"/>
    <row r="9827" ht="14.25" hidden="1"/>
    <row r="9828" ht="14.25" hidden="1"/>
    <row r="9829" ht="14.25" hidden="1"/>
    <row r="9830" ht="14.25" hidden="1"/>
    <row r="9831" ht="14.25" hidden="1"/>
    <row r="9832" ht="14.25" hidden="1"/>
    <row r="9833" ht="14.25" hidden="1"/>
    <row r="9834" ht="14.25" hidden="1"/>
    <row r="9835" ht="14.25" hidden="1"/>
    <row r="9836" ht="14.25" hidden="1"/>
    <row r="9837" ht="14.25" hidden="1"/>
    <row r="9838" ht="14.25" hidden="1"/>
    <row r="9839" ht="14.25" hidden="1"/>
    <row r="9840" ht="14.25" hidden="1"/>
    <row r="9841" ht="14.25" hidden="1"/>
    <row r="9842" ht="14.25" hidden="1"/>
    <row r="9843" ht="14.25" hidden="1"/>
    <row r="9844" ht="14.25" hidden="1"/>
    <row r="9845" ht="14.25" hidden="1"/>
    <row r="9846" ht="14.25" hidden="1"/>
    <row r="9847" ht="14.25" hidden="1"/>
    <row r="9848" ht="14.25" hidden="1"/>
    <row r="9849" ht="14.25" hidden="1"/>
    <row r="9850" ht="14.25" hidden="1"/>
    <row r="9851" ht="14.25" hidden="1"/>
    <row r="9852" ht="14.25" hidden="1"/>
    <row r="9853" ht="14.25" hidden="1"/>
    <row r="9854" ht="14.25" hidden="1"/>
    <row r="9855" ht="14.25" hidden="1"/>
    <row r="9856" ht="14.25" hidden="1"/>
    <row r="9857" ht="14.25" hidden="1"/>
    <row r="9858" ht="14.25" hidden="1"/>
    <row r="9859" ht="14.25" hidden="1"/>
    <row r="9860" ht="14.25" hidden="1"/>
    <row r="9861" ht="14.25" hidden="1"/>
    <row r="9862" ht="14.25" hidden="1"/>
    <row r="9863" ht="14.25" hidden="1"/>
    <row r="9864" ht="14.25" hidden="1"/>
    <row r="9865" ht="14.25" hidden="1"/>
    <row r="9866" ht="14.25" hidden="1"/>
    <row r="9867" ht="14.25" hidden="1"/>
    <row r="9868" ht="14.25" hidden="1"/>
    <row r="9869" ht="14.25" hidden="1"/>
    <row r="9870" ht="14.25" hidden="1"/>
    <row r="9871" ht="14.25" hidden="1"/>
    <row r="9872" ht="14.25" hidden="1"/>
    <row r="9873" ht="14.25" hidden="1"/>
    <row r="9874" ht="14.25" hidden="1"/>
    <row r="9875" ht="14.25" hidden="1"/>
    <row r="9876" ht="14.25" hidden="1"/>
    <row r="9877" ht="14.25" hidden="1"/>
    <row r="9878" ht="14.25" hidden="1"/>
    <row r="9879" ht="14.25" hidden="1"/>
    <row r="9880" ht="14.25" hidden="1"/>
    <row r="9881" ht="14.25" hidden="1"/>
    <row r="9882" ht="14.25" hidden="1"/>
    <row r="9883" ht="14.25" hidden="1"/>
    <row r="9884" ht="14.25" hidden="1"/>
    <row r="9885" ht="14.25" hidden="1"/>
    <row r="9886" ht="14.25" hidden="1"/>
    <row r="9887" ht="14.25" hidden="1"/>
    <row r="9888" ht="14.25" hidden="1"/>
    <row r="9889" ht="14.25" hidden="1"/>
    <row r="9890" ht="14.25" hidden="1"/>
    <row r="9891" ht="14.25" hidden="1"/>
    <row r="9892" ht="14.25" hidden="1"/>
    <row r="9893" ht="14.25" hidden="1"/>
    <row r="9894" ht="14.25" hidden="1"/>
    <row r="9895" ht="14.25" hidden="1"/>
    <row r="9896" ht="14.25" hidden="1"/>
    <row r="9897" ht="14.25" hidden="1"/>
    <row r="9898" ht="14.25" hidden="1"/>
    <row r="9899" ht="14.25" hidden="1"/>
    <row r="9900" ht="14.25" hidden="1"/>
    <row r="9901" ht="14.25" hidden="1"/>
    <row r="9902" ht="14.25" hidden="1"/>
    <row r="9903" ht="14.25" hidden="1"/>
    <row r="9904" ht="14.25" hidden="1"/>
    <row r="9905" ht="14.25" hidden="1"/>
    <row r="9906" ht="14.25" hidden="1"/>
    <row r="9907" ht="14.25" hidden="1"/>
    <row r="9908" ht="14.25" hidden="1"/>
    <row r="9909" ht="14.25" hidden="1"/>
    <row r="9910" ht="14.25" hidden="1"/>
    <row r="9911" ht="14.25" hidden="1"/>
    <row r="9912" ht="14.25" hidden="1"/>
    <row r="9913" ht="14.25" hidden="1"/>
    <row r="9914" ht="14.25" hidden="1"/>
    <row r="9915" ht="14.25" hidden="1"/>
    <row r="9916" ht="14.25" hidden="1"/>
    <row r="9917" ht="14.25" hidden="1"/>
    <row r="9918" ht="14.25" hidden="1"/>
    <row r="9919" ht="14.25" hidden="1"/>
    <row r="9920" ht="14.25" hidden="1"/>
    <row r="9921" ht="14.25" hidden="1"/>
    <row r="9922" ht="14.25" hidden="1"/>
    <row r="9923" ht="14.25" hidden="1"/>
    <row r="9924" ht="14.25" hidden="1"/>
    <row r="9925" ht="14.25" hidden="1"/>
    <row r="9926" ht="14.25" hidden="1"/>
    <row r="9927" ht="14.25" hidden="1"/>
    <row r="9928" ht="14.25" hidden="1"/>
    <row r="9929" ht="14.25" hidden="1"/>
    <row r="9930" ht="14.25" hidden="1"/>
    <row r="9931" ht="14.25" hidden="1"/>
    <row r="9932" ht="14.25" hidden="1"/>
    <row r="9933" ht="14.25" hidden="1"/>
    <row r="9934" ht="14.25" hidden="1"/>
    <row r="9935" ht="14.25" hidden="1"/>
    <row r="9936" ht="14.25" hidden="1"/>
    <row r="9937" ht="14.25" hidden="1"/>
    <row r="9938" ht="14.25" hidden="1"/>
    <row r="9939" ht="14.25" hidden="1"/>
    <row r="9940" ht="14.25" hidden="1"/>
    <row r="9941" ht="14.25" hidden="1"/>
    <row r="9942" ht="14.25" hidden="1"/>
    <row r="9943" ht="14.25" hidden="1"/>
    <row r="9944" ht="14.25" hidden="1"/>
    <row r="9945" ht="14.25" hidden="1"/>
    <row r="9946" ht="14.25" hidden="1"/>
    <row r="9947" ht="14.25" hidden="1"/>
    <row r="9948" ht="14.25" hidden="1"/>
    <row r="9949" ht="14.25" hidden="1"/>
    <row r="9950" ht="14.25" hidden="1"/>
    <row r="9951" ht="14.25" hidden="1"/>
    <row r="9952" ht="14.25" hidden="1"/>
    <row r="9953" ht="14.25" hidden="1"/>
    <row r="9954" ht="14.25" hidden="1"/>
    <row r="9955" ht="14.25" hidden="1"/>
    <row r="9956" ht="14.25" hidden="1"/>
    <row r="9957" ht="14.25" hidden="1"/>
    <row r="9958" ht="14.25" hidden="1"/>
    <row r="9959" ht="14.25" hidden="1"/>
    <row r="9960" ht="14.25" hidden="1"/>
    <row r="9961" ht="14.25" hidden="1"/>
    <row r="9962" ht="14.25" hidden="1"/>
    <row r="9963" ht="14.25" hidden="1"/>
    <row r="9964" ht="14.25" hidden="1"/>
    <row r="9965" ht="14.25" hidden="1"/>
    <row r="9966" ht="14.25" hidden="1"/>
    <row r="9967" ht="14.25" hidden="1"/>
    <row r="9968" ht="14.25" hidden="1"/>
    <row r="9969" ht="14.25" hidden="1"/>
    <row r="9970" ht="14.25" hidden="1"/>
    <row r="9971" ht="14.25" hidden="1"/>
    <row r="9972" ht="14.25" hidden="1"/>
    <row r="9973" ht="14.25" hidden="1"/>
    <row r="9974" ht="14.25" hidden="1"/>
    <row r="9975" ht="14.25" hidden="1"/>
    <row r="9976" ht="14.25" hidden="1"/>
    <row r="9977" ht="14.25" hidden="1"/>
    <row r="9978" ht="14.25" hidden="1"/>
    <row r="9979" ht="14.25" hidden="1"/>
    <row r="9980" ht="14.25" hidden="1"/>
    <row r="9981" ht="14.25" hidden="1"/>
    <row r="9982" ht="14.25" hidden="1"/>
    <row r="9983" ht="14.25" hidden="1"/>
    <row r="9984" ht="14.25" hidden="1"/>
    <row r="9985" ht="14.25" hidden="1"/>
    <row r="9986" ht="14.25" hidden="1"/>
    <row r="9987" ht="14.25" hidden="1"/>
    <row r="9988" ht="14.25" hidden="1"/>
    <row r="9989" ht="14.25" hidden="1"/>
    <row r="9990" ht="14.25" hidden="1"/>
    <row r="9991" ht="14.25" hidden="1"/>
    <row r="9992" ht="14.25" hidden="1"/>
    <row r="9993" ht="14.25" hidden="1"/>
    <row r="9994" ht="14.25" hidden="1"/>
    <row r="9995" ht="14.25" hidden="1"/>
    <row r="9996" ht="14.25" hidden="1"/>
    <row r="9997" ht="14.25" hidden="1"/>
    <row r="9998" ht="14.25" hidden="1"/>
    <row r="9999" ht="14.25" hidden="1"/>
    <row r="10000" ht="14.25" hidden="1"/>
    <row r="10001" ht="14.25" hidden="1"/>
    <row r="10002" ht="14.25" hidden="1"/>
    <row r="10003" ht="14.25" hidden="1"/>
    <row r="10004" ht="14.25" hidden="1"/>
    <row r="10005" ht="14.25" hidden="1"/>
    <row r="10006" ht="14.25" hidden="1"/>
    <row r="10007" ht="14.25" hidden="1"/>
  </sheetData>
  <sheetProtection algorithmName="SHA-512" hashValue="xmzy1IjeRnfJNgK1y1Pty6rTcpDowADN9kepyDq6Ck2CqFW6wJEXpJAgOeWHs/Y9LKqQLGLuxOTQYn2KRknSZw==" saltValue="H8tKfJ0sClkweCFbPZQo6Q==" spinCount="100000" sheet="1" objects="1" scenarios="1" formatRows="0" autoFilter="0"/>
  <protectedRanges>
    <protectedRange algorithmName="SHA-512" hashValue="CCKM4T0wt7HFiQjA7xbmKJiuyecE8K3npbnoxbRJIJtkMlRQmUh6bcZnahJRQk2uySF4bOOrK/GGSUWb2tD8kQ==" saltValue="37KivJt5x7niCVoRRRHsoA==" spinCount="100000" sqref="B8:C507" name="Edição SELAB B C"/>
    <protectedRange algorithmName="SHA-512" hashValue="66ZCzX+/1WIyS7sflWLHQd1WjkBdJSoKimMyren/X2dk732tO2mBOPeyRd+HOyM/W7vd+Os3aIFQGUQhmCfKbQ==" saltValue="z+yXRFChHSUlop3mCtls+w==" spinCount="100000" sqref="B8:C507" name="Edição PRECIF B C"/>
  </protectedRanges>
  <autoFilter ref="A7:D507" xr:uid="{00000000-0009-0000-0000-000001000000}"/>
  <mergeCells count="4">
    <mergeCell ref="A6:D6"/>
    <mergeCell ref="A1:D1"/>
    <mergeCell ref="A2:D2"/>
    <mergeCell ref="A4:C4"/>
  </mergeCells>
  <conditionalFormatting sqref="B8:C507">
    <cfRule type="notContainsBlanks" dxfId="3" priority="1">
      <formula>LEN(TRIM(B8))&gt;0</formula>
    </cfRule>
  </conditionalFormatting>
  <conditionalFormatting sqref="D8:D507">
    <cfRule type="containsText" dxfId="2" priority="2" operator="containsText" text="Erro">
      <formula>NOT(ISERROR(SEARCH("Erro",D8)))</formula>
    </cfRule>
    <cfRule type="containsText" dxfId="1" priority="3" operator="containsText" text="Preenchimento incompleto">
      <formula>NOT(ISERROR(SEARCH("Preenchimento incompleto",D8)))</formula>
    </cfRule>
    <cfRule type="containsText" dxfId="0" priority="4" operator="containsText" text="Preenchimento correto">
      <formula>NOT(ISERROR(SEARCH("Preenchimento correto",D8)))</formula>
    </cfRule>
  </conditionalFormatting>
  <dataValidations count="1">
    <dataValidation allowBlank="1" showInputMessage="1" showErrorMessage="1" sqref="D4:D5 B8:C507" xr:uid="{00000000-0002-0000-0100-000001000000}"/>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975C0-5361-4155-826D-4BDC550A2A8F}">
  <dimension ref="A1:J501"/>
  <sheetViews>
    <sheetView topLeftCell="B1" workbookViewId="0">
      <selection activeCell="J3" sqref="J3"/>
    </sheetView>
  </sheetViews>
  <sheetFormatPr defaultColWidth="9.125" defaultRowHeight="15" customHeight="1" zeroHeight="1"/>
  <cols>
    <col min="1" max="1" width="13.625" style="53" customWidth="1"/>
    <col min="2" max="2" width="34.625" style="52" customWidth="1"/>
    <col min="3" max="3" width="34" style="52" customWidth="1"/>
    <col min="4" max="4" width="57.875" style="52" customWidth="1"/>
    <col min="5" max="6" width="20" style="52" customWidth="1"/>
    <col min="7" max="8" width="23.125" style="52" customWidth="1"/>
    <col min="9" max="10" width="28.25" style="52" customWidth="1"/>
    <col min="11" max="16384" width="9.125" style="52"/>
  </cols>
  <sheetData>
    <row r="1" spans="1:10" s="54" customFormat="1">
      <c r="A1" s="56" t="s">
        <v>707</v>
      </c>
      <c r="B1" s="57" t="s">
        <v>50</v>
      </c>
      <c r="C1" s="57" t="s">
        <v>708</v>
      </c>
      <c r="D1" s="57" t="s">
        <v>47</v>
      </c>
      <c r="E1" s="57" t="s">
        <v>709</v>
      </c>
      <c r="F1" s="57" t="s">
        <v>710</v>
      </c>
      <c r="G1" s="57" t="s">
        <v>711</v>
      </c>
      <c r="H1" s="57" t="s">
        <v>712</v>
      </c>
      <c r="I1" s="57" t="s">
        <v>53</v>
      </c>
      <c r="J1" s="57" t="s">
        <v>713</v>
      </c>
    </row>
    <row r="2" spans="1:10">
      <c r="A2" s="53">
        <v>1</v>
      </c>
      <c r="B2" s="55" t="s">
        <v>73</v>
      </c>
      <c r="C2" s="97" t="str" cm="1">
        <f t="array" ref="C2:C101">IF(_xlfn._xlws.SORT(B2:B101,1,1,FALSE)=0,"",_xlfn._xlws.SORT(B2:B101,1,1,FALSE))</f>
        <v>***</v>
      </c>
      <c r="D2" s="97" t="str" cm="1">
        <f t="array" ref="D2:D224">_xlfn._xlws.SORT(_xlfn._xlws.FILTER('BD EMPRES'!B8:B507,'BD EMPRES'!D8:D507="Preenchimento correto"),1,1,FALSE)</f>
        <v xml:space="preserve"> A. C. DE SOUZA SANTANA</v>
      </c>
      <c r="E2" s="4">
        <v>2024</v>
      </c>
      <c r="F2" s="7" cm="1">
        <f t="array" ref="F2:F150">IF(_xlfn._xlws.SORT(E2:E150,1,1)=0,"",_xlfn._xlws.SORT(E2:E150,1,1))</f>
        <v>2024</v>
      </c>
      <c r="G2" s="55" t="s">
        <v>69</v>
      </c>
      <c r="H2" s="97" t="str" cm="1">
        <f t="array" ref="H2:H101">IF(_xlfn._xlws.SORT(G2:G101,1,1,FALSE)=0,"",_xlfn._xlws.SORT(G2:G101,1,1,FALSE))</f>
        <v>Não válido</v>
      </c>
      <c r="I2" s="55" t="s">
        <v>714</v>
      </c>
      <c r="J2" s="97" t="str" cm="1">
        <f t="array" ref="J2:J101">IF(_xlfn._xlws.SORT(I2:I101,1,1,FALSE)=0,"",_xlfn._xlws.SORT(I2:I101,1,1,FALSE))</f>
        <v>Menor valor</v>
      </c>
    </row>
    <row r="3" spans="1:10">
      <c r="A3" s="53">
        <v>2</v>
      </c>
      <c r="B3" s="55" t="s">
        <v>715</v>
      </c>
      <c r="C3" s="55" t="str">
        <v>ComprasGov</v>
      </c>
      <c r="D3" s="4" t="str">
        <v xml:space="preserve"> Idvet America Latina Ltda</v>
      </c>
      <c r="E3" s="4">
        <v>2025</v>
      </c>
      <c r="F3" s="4">
        <v>2025</v>
      </c>
      <c r="G3" s="55" t="s">
        <v>716</v>
      </c>
      <c r="H3" s="55" t="str">
        <v>Válido</v>
      </c>
      <c r="I3" s="55" t="s">
        <v>70</v>
      </c>
      <c r="J3" s="55" t="str">
        <v>Tend. central</v>
      </c>
    </row>
    <row r="4" spans="1:10">
      <c r="A4" s="53">
        <v>3</v>
      </c>
      <c r="B4" s="55" t="s">
        <v>68</v>
      </c>
      <c r="C4" s="55" t="str">
        <v>Mídia especializada</v>
      </c>
      <c r="D4" s="4" t="str">
        <v>3M REPRESENTACOES COMERCIAIS LTDA</v>
      </c>
      <c r="E4" s="4">
        <v>2026</v>
      </c>
      <c r="F4" s="4">
        <v>2026</v>
      </c>
      <c r="G4" s="55"/>
      <c r="H4" s="55" t="str">
        <v/>
      </c>
      <c r="I4" s="55"/>
      <c r="J4" s="55" t="str">
        <v/>
      </c>
    </row>
    <row r="5" spans="1:10">
      <c r="A5" s="53">
        <v>4</v>
      </c>
      <c r="B5" s="55" t="s">
        <v>717</v>
      </c>
      <c r="C5" s="55" t="str">
        <v>Orçamento de empresa</v>
      </c>
      <c r="D5" s="4" t="str">
        <v>59.126.048 SILVIA ERGANG MATOS</v>
      </c>
      <c r="E5" s="4">
        <v>2027</v>
      </c>
      <c r="F5" s="4">
        <v>2027</v>
      </c>
      <c r="G5" s="55"/>
      <c r="H5" s="55" t="str">
        <v/>
      </c>
      <c r="I5" s="55"/>
      <c r="J5" s="55" t="str">
        <v/>
      </c>
    </row>
    <row r="6" spans="1:10">
      <c r="A6" s="53">
        <v>5</v>
      </c>
      <c r="B6" s="55"/>
      <c r="C6" s="55" t="str">
        <v/>
      </c>
      <c r="D6" s="4" t="str">
        <v>A C L ASSISTENCIA E COMERCIO DE PRODUTOS PARA LABORATORIOS LTDA</v>
      </c>
      <c r="E6" s="4">
        <v>2028</v>
      </c>
      <c r="F6" s="4">
        <v>2028</v>
      </c>
      <c r="G6" s="55"/>
      <c r="H6" s="55" t="str">
        <v/>
      </c>
      <c r="I6" s="55"/>
      <c r="J6" s="55" t="str">
        <v/>
      </c>
    </row>
    <row r="7" spans="1:10">
      <c r="A7" s="53">
        <v>6</v>
      </c>
      <c r="B7" s="55"/>
      <c r="C7" s="55" t="str">
        <v/>
      </c>
      <c r="D7" s="4" t="str">
        <v>ABASE COMERCIO E REPRESENTACOES LTDA</v>
      </c>
      <c r="E7" s="4">
        <v>2029</v>
      </c>
      <c r="F7" s="4">
        <v>2029</v>
      </c>
      <c r="G7" s="55"/>
      <c r="H7" s="55" t="str">
        <v/>
      </c>
      <c r="I7" s="55"/>
      <c r="J7" s="55" t="str">
        <v/>
      </c>
    </row>
    <row r="8" spans="1:10">
      <c r="A8" s="53">
        <v>7</v>
      </c>
      <c r="B8" s="55"/>
      <c r="C8" s="55" t="str">
        <v/>
      </c>
      <c r="D8" s="4" t="str">
        <v>ACS Científica Química Fina Especializada Ltda</v>
      </c>
      <c r="E8" s="4">
        <v>2030</v>
      </c>
      <c r="F8" s="4">
        <v>2030</v>
      </c>
      <c r="G8" s="55"/>
      <c r="H8" s="55" t="str">
        <v/>
      </c>
      <c r="I8" s="55"/>
      <c r="J8" s="55" t="str">
        <v/>
      </c>
    </row>
    <row r="9" spans="1:10">
      <c r="A9" s="53">
        <v>8</v>
      </c>
      <c r="B9" s="55"/>
      <c r="C9" s="55" t="str">
        <v/>
      </c>
      <c r="D9" s="4" t="str">
        <v>ADRIA LABORATORIOS</v>
      </c>
      <c r="E9" s="4">
        <v>2031</v>
      </c>
      <c r="F9" s="4">
        <v>2031</v>
      </c>
      <c r="G9" s="55"/>
      <c r="H9" s="55" t="str">
        <v/>
      </c>
      <c r="I9" s="55"/>
      <c r="J9" s="55" t="str">
        <v/>
      </c>
    </row>
    <row r="10" spans="1:10">
      <c r="A10" s="53">
        <v>9</v>
      </c>
      <c r="B10" s="55"/>
      <c r="C10" s="55" t="str">
        <v/>
      </c>
      <c r="D10" s="4" t="str">
        <v xml:space="preserve">ADRIALAB COMERCIO DE PRODUTOS PARA LABORATORIOS LTDA </v>
      </c>
      <c r="E10" s="4">
        <v>2032</v>
      </c>
      <c r="F10" s="4">
        <v>2032</v>
      </c>
      <c r="G10" s="55"/>
      <c r="H10" s="55" t="str">
        <v/>
      </c>
      <c r="I10" s="55"/>
      <c r="J10" s="55" t="str">
        <v/>
      </c>
    </row>
    <row r="11" spans="1:10">
      <c r="A11" s="53">
        <v>10</v>
      </c>
      <c r="B11" s="55"/>
      <c r="C11" s="55" t="str">
        <v/>
      </c>
      <c r="D11" s="4" t="str">
        <v>AG Moda Íntima LTDA</v>
      </c>
      <c r="E11" s="4">
        <v>2033</v>
      </c>
      <c r="F11" s="4">
        <v>2033</v>
      </c>
      <c r="G11" s="55"/>
      <c r="H11" s="55" t="str">
        <v/>
      </c>
      <c r="I11" s="55"/>
      <c r="J11" s="55" t="str">
        <v/>
      </c>
    </row>
    <row r="12" spans="1:10">
      <c r="A12" s="53">
        <v>11</v>
      </c>
      <c r="B12" s="55"/>
      <c r="C12" s="55" t="str">
        <v/>
      </c>
      <c r="D12" s="4" t="str">
        <v>Agilent Technologies Brasil Ltda</v>
      </c>
      <c r="E12" s="4">
        <v>2034</v>
      </c>
      <c r="F12" s="4">
        <v>2034</v>
      </c>
      <c r="G12" s="55"/>
      <c r="H12" s="55" t="str">
        <v/>
      </c>
      <c r="I12" s="55"/>
      <c r="J12" s="55" t="str">
        <v/>
      </c>
    </row>
    <row r="13" spans="1:10">
      <c r="A13" s="53">
        <v>12</v>
      </c>
      <c r="B13" s="55"/>
      <c r="C13" s="55" t="str">
        <v/>
      </c>
      <c r="D13" s="4" t="str">
        <v>ALERGOSHOP PRODUTOS PARA ALÉRGICOS LTDA</v>
      </c>
      <c r="E13" s="4">
        <v>2035</v>
      </c>
      <c r="F13" s="4">
        <v>2035</v>
      </c>
      <c r="G13" s="55"/>
      <c r="H13" s="55" t="str">
        <v/>
      </c>
      <c r="I13" s="55"/>
      <c r="J13" s="55" t="str">
        <v/>
      </c>
    </row>
    <row r="14" spans="1:10">
      <c r="A14" s="53">
        <v>13</v>
      </c>
      <c r="B14" s="55"/>
      <c r="C14" s="55" t="str">
        <v/>
      </c>
      <c r="D14" s="4" t="str">
        <v>ALFAPLAST COMERCIO DE PRODUTOS PARA LABORATORIOS LTDA</v>
      </c>
      <c r="E14" s="4"/>
      <c r="F14" s="4" t="str">
        <v/>
      </c>
      <c r="G14" s="55"/>
      <c r="H14" s="55" t="str">
        <v/>
      </c>
      <c r="I14" s="55"/>
      <c r="J14" s="55" t="str">
        <v/>
      </c>
    </row>
    <row r="15" spans="1:10">
      <c r="A15" s="53">
        <v>14</v>
      </c>
      <c r="B15" s="55"/>
      <c r="C15" s="55" t="str">
        <v/>
      </c>
      <c r="D15" s="4" t="str">
        <v>ALMEIDA WOLFF COMERCIAL HOSPITALAR LTDA - EPP</v>
      </c>
      <c r="E15" s="4"/>
      <c r="F15" s="4" t="str">
        <v/>
      </c>
      <c r="G15" s="55"/>
      <c r="H15" s="55" t="str">
        <v/>
      </c>
      <c r="I15" s="55"/>
      <c r="J15" s="55" t="str">
        <v/>
      </c>
    </row>
    <row r="16" spans="1:10">
      <c r="A16" s="53">
        <v>15</v>
      </c>
      <c r="B16" s="55"/>
      <c r="C16" s="55" t="str">
        <v/>
      </c>
      <c r="D16" s="4" t="str">
        <v>AMO LAB</v>
      </c>
      <c r="E16" s="4"/>
      <c r="F16" s="4" t="str">
        <v/>
      </c>
      <c r="G16" s="55"/>
      <c r="H16" s="55" t="str">
        <v/>
      </c>
      <c r="I16" s="55"/>
      <c r="J16" s="55" t="str">
        <v/>
      </c>
    </row>
    <row r="17" spans="1:10">
      <c r="A17" s="53">
        <v>16</v>
      </c>
      <c r="B17" s="55"/>
      <c r="C17" s="55" t="str">
        <v/>
      </c>
      <c r="D17" s="4" t="str">
        <v>APICE CIENTIFICA LTDA</v>
      </c>
      <c r="E17" s="4"/>
      <c r="F17" s="4" t="str">
        <v/>
      </c>
      <c r="G17" s="55"/>
      <c r="H17" s="55" t="str">
        <v/>
      </c>
      <c r="I17" s="55"/>
      <c r="J17" s="55" t="str">
        <v/>
      </c>
    </row>
    <row r="18" spans="1:10">
      <c r="A18" s="53">
        <v>17</v>
      </c>
      <c r="B18" s="55"/>
      <c r="C18" s="55" t="str">
        <v/>
      </c>
      <c r="D18" s="4" t="str">
        <v>APR COMERCIO DE CORRELATOS PARA SAUDE LTDA</v>
      </c>
      <c r="E18" s="4"/>
      <c r="F18" s="4" t="str">
        <v/>
      </c>
      <c r="G18" s="55"/>
      <c r="H18" s="55" t="str">
        <v/>
      </c>
      <c r="I18" s="55"/>
      <c r="J18" s="55" t="str">
        <v/>
      </c>
    </row>
    <row r="19" spans="1:10">
      <c r="A19" s="53">
        <v>18</v>
      </c>
      <c r="B19" s="55"/>
      <c r="C19" s="55" t="str">
        <v/>
      </c>
      <c r="D19" s="4" t="str">
        <v>ASSÉPTICO DESCARTAVESIS</v>
      </c>
      <c r="E19" s="4"/>
      <c r="F19" s="4" t="str">
        <v/>
      </c>
      <c r="G19" s="55"/>
      <c r="H19" s="55" t="str">
        <v/>
      </c>
      <c r="I19" s="55"/>
      <c r="J19" s="55" t="str">
        <v/>
      </c>
    </row>
    <row r="20" spans="1:10">
      <c r="A20" s="53">
        <v>19</v>
      </c>
      <c r="B20" s="55"/>
      <c r="C20" s="55" t="str">
        <v/>
      </c>
      <c r="D20" s="4" t="str">
        <v xml:space="preserve">BCLAB PRODUTOS LABORATORIAIS </v>
      </c>
      <c r="E20" s="4"/>
      <c r="F20" s="4" t="str">
        <v/>
      </c>
      <c r="G20" s="55"/>
      <c r="H20" s="55" t="str">
        <v/>
      </c>
      <c r="I20" s="55"/>
      <c r="J20" s="55" t="str">
        <v/>
      </c>
    </row>
    <row r="21" spans="1:10">
      <c r="A21" s="53">
        <v>20</v>
      </c>
      <c r="B21" s="55"/>
      <c r="C21" s="55" t="str">
        <v/>
      </c>
      <c r="D21" s="4" t="str">
        <v>BH EPI</v>
      </c>
      <c r="E21" s="4"/>
      <c r="F21" s="4" t="str">
        <v/>
      </c>
      <c r="G21" s="55"/>
      <c r="H21" s="55" t="str">
        <v/>
      </c>
      <c r="I21" s="55"/>
      <c r="J21" s="55" t="str">
        <v/>
      </c>
    </row>
    <row r="22" spans="1:10">
      <c r="A22" s="53">
        <v>21</v>
      </c>
      <c r="B22" s="55"/>
      <c r="C22" s="55" t="str">
        <v/>
      </c>
      <c r="D22" s="4" t="str">
        <v>BIO RESEARCH DO BRASIL INSTRUMENTACAO CIENTIFICA LTDA</v>
      </c>
      <c r="E22" s="4"/>
      <c r="F22" s="4" t="str">
        <v/>
      </c>
      <c r="G22" s="55"/>
      <c r="H22" s="55" t="str">
        <v/>
      </c>
      <c r="I22" s="55"/>
      <c r="J22" s="55" t="str">
        <v/>
      </c>
    </row>
    <row r="23" spans="1:10">
      <c r="A23" s="53">
        <v>22</v>
      </c>
      <c r="B23" s="55"/>
      <c r="C23" s="55" t="str">
        <v/>
      </c>
      <c r="D23" s="4" t="str">
        <v xml:space="preserve">BIOCELL BIOTECNOLOGIA LTDA </v>
      </c>
      <c r="E23" s="4"/>
      <c r="F23" s="4" t="str">
        <v/>
      </c>
      <c r="G23" s="55"/>
      <c r="H23" s="55" t="str">
        <v/>
      </c>
      <c r="I23" s="55"/>
      <c r="J23" s="55" t="str">
        <v/>
      </c>
    </row>
    <row r="24" spans="1:10">
      <c r="A24" s="53">
        <v>23</v>
      </c>
      <c r="B24" s="55"/>
      <c r="C24" s="55" t="str">
        <v/>
      </c>
      <c r="D24" s="4" t="str">
        <v>BIOHNANO CIENTIFICA E HOSPITALAR LTDA</v>
      </c>
      <c r="E24" s="4"/>
      <c r="F24" s="4" t="str">
        <v/>
      </c>
      <c r="G24" s="55"/>
      <c r="H24" s="55" t="str">
        <v/>
      </c>
      <c r="I24" s="55"/>
      <c r="J24" s="55" t="str">
        <v/>
      </c>
    </row>
    <row r="25" spans="1:10">
      <c r="A25" s="53">
        <v>24</v>
      </c>
      <c r="B25" s="55"/>
      <c r="C25" s="55" t="str">
        <v/>
      </c>
      <c r="D25" s="4" t="str">
        <v>BIOMEDICA BELEM DISTRIBUIDORA DE PRODUTOS BIOMEDICOS LTDA</v>
      </c>
      <c r="E25" s="4"/>
      <c r="F25" s="4" t="str">
        <v/>
      </c>
      <c r="G25" s="55"/>
      <c r="H25" s="55" t="str">
        <v/>
      </c>
      <c r="I25" s="55"/>
      <c r="J25" s="55" t="str">
        <v/>
      </c>
    </row>
    <row r="26" spans="1:10">
      <c r="A26" s="53">
        <v>25</v>
      </c>
      <c r="B26" s="55"/>
      <c r="C26" s="55" t="str">
        <v/>
      </c>
      <c r="D26" s="4" t="str">
        <v>BIOMEDICA DISTRIBUIDORA DE PRODUTOS BIOMEDICOS LTDA</v>
      </c>
      <c r="E26" s="4"/>
      <c r="F26" s="4" t="str">
        <v/>
      </c>
      <c r="G26" s="55"/>
      <c r="H26" s="55" t="str">
        <v/>
      </c>
      <c r="I26" s="55"/>
      <c r="J26" s="55" t="str">
        <v/>
      </c>
    </row>
    <row r="27" spans="1:10">
      <c r="A27" s="53">
        <v>26</v>
      </c>
      <c r="B27" s="55"/>
      <c r="C27" s="55" t="str">
        <v/>
      </c>
      <c r="D27" s="4" t="str">
        <v>BIOMERIEUX BRASIL INDUSTRIA E COMERCIO DE PRODUTOS LABORATORIAIS LTDA</v>
      </c>
      <c r="E27" s="4"/>
      <c r="F27" s="4" t="str">
        <v/>
      </c>
      <c r="G27" s="55"/>
      <c r="H27" s="55" t="str">
        <v/>
      </c>
      <c r="I27" s="55"/>
      <c r="J27" s="55" t="str">
        <v/>
      </c>
    </row>
    <row r="28" spans="1:10">
      <c r="A28" s="53">
        <v>27</v>
      </c>
      <c r="B28" s="55"/>
      <c r="C28" s="55" t="str">
        <v/>
      </c>
      <c r="D28" s="4" t="str">
        <v>BIO-RAD LABORATORIOS BRASIL LTDA.</v>
      </c>
      <c r="E28" s="4"/>
      <c r="F28" s="4" t="str">
        <v/>
      </c>
      <c r="G28" s="55"/>
      <c r="H28" s="55" t="str">
        <v/>
      </c>
      <c r="I28" s="55"/>
      <c r="J28" s="55" t="str">
        <v/>
      </c>
    </row>
    <row r="29" spans="1:10">
      <c r="A29" s="53">
        <v>28</v>
      </c>
      <c r="B29" s="55"/>
      <c r="C29" s="55" t="str">
        <v/>
      </c>
      <c r="D29" s="4" t="str">
        <v>BIOSAVE-DIAGNOSTICA LTDA</v>
      </c>
      <c r="E29" s="4"/>
      <c r="F29" s="4" t="str">
        <v/>
      </c>
      <c r="G29" s="55"/>
      <c r="H29" s="55" t="str">
        <v/>
      </c>
      <c r="I29" s="55"/>
      <c r="J29" s="55" t="str">
        <v/>
      </c>
    </row>
    <row r="30" spans="1:10">
      <c r="A30" s="53">
        <v>29</v>
      </c>
      <c r="B30" s="55"/>
      <c r="C30" s="55" t="str">
        <v/>
      </c>
      <c r="D30" s="4" t="str">
        <v xml:space="preserve">BIOVAR </v>
      </c>
      <c r="E30" s="4"/>
      <c r="F30" s="4" t="str">
        <v/>
      </c>
      <c r="G30" s="55"/>
      <c r="H30" s="55" t="str">
        <v/>
      </c>
      <c r="I30" s="55"/>
      <c r="J30" s="55" t="str">
        <v/>
      </c>
    </row>
    <row r="31" spans="1:10">
      <c r="A31" s="53">
        <v>30</v>
      </c>
      <c r="B31" s="55"/>
      <c r="C31" s="55" t="str">
        <v/>
      </c>
      <c r="D31" s="4" t="str">
        <v xml:space="preserve">BR CIRURGICA </v>
      </c>
      <c r="E31" s="4"/>
      <c r="F31" s="4" t="str">
        <v/>
      </c>
      <c r="G31" s="55"/>
      <c r="H31" s="55" t="str">
        <v/>
      </c>
      <c r="I31" s="55"/>
      <c r="J31" s="55" t="str">
        <v/>
      </c>
    </row>
    <row r="32" spans="1:10">
      <c r="A32" s="53">
        <v>31</v>
      </c>
      <c r="B32" s="55"/>
      <c r="C32" s="55" t="str">
        <v/>
      </c>
      <c r="D32" s="4" t="str">
        <v>Bs Diagnostica</v>
      </c>
      <c r="E32" s="4"/>
      <c r="F32" s="4" t="str">
        <v/>
      </c>
      <c r="G32" s="55"/>
      <c r="H32" s="55" t="str">
        <v/>
      </c>
      <c r="I32" s="55"/>
      <c r="J32" s="55" t="str">
        <v/>
      </c>
    </row>
    <row r="33" spans="1:10">
      <c r="A33" s="53">
        <v>32</v>
      </c>
      <c r="B33" s="55"/>
      <c r="C33" s="55" t="str">
        <v/>
      </c>
      <c r="D33" s="4" t="str">
        <v>CAIAN LTDA</v>
      </c>
      <c r="E33" s="4"/>
      <c r="F33" s="4" t="str">
        <v/>
      </c>
      <c r="G33" s="55"/>
      <c r="H33" s="55" t="str">
        <v/>
      </c>
      <c r="I33" s="55"/>
      <c r="J33" s="55" t="str">
        <v/>
      </c>
    </row>
    <row r="34" spans="1:10">
      <c r="A34" s="53">
        <v>33</v>
      </c>
      <c r="B34" s="55"/>
      <c r="C34" s="55" t="str">
        <v/>
      </c>
      <c r="D34" s="4" t="str">
        <v>CALIBRE SCIENTIFIC BRASIL LTDA</v>
      </c>
      <c r="E34" s="4"/>
      <c r="F34" s="4" t="str">
        <v/>
      </c>
      <c r="G34" s="55"/>
      <c r="H34" s="55" t="str">
        <v/>
      </c>
      <c r="I34" s="55"/>
      <c r="J34" s="55" t="str">
        <v/>
      </c>
    </row>
    <row r="35" spans="1:10">
      <c r="A35" s="53">
        <v>34</v>
      </c>
      <c r="B35" s="55"/>
      <c r="C35" s="55" t="str">
        <v/>
      </c>
      <c r="D35" s="4" t="str">
        <v xml:space="preserve">CALTECHLAB COMERCIO DE PRODUTOS PARA LABORATORIOS LTDA </v>
      </c>
      <c r="E35" s="4"/>
      <c r="F35" s="4" t="str">
        <v/>
      </c>
      <c r="G35" s="55"/>
      <c r="H35" s="55" t="str">
        <v/>
      </c>
      <c r="I35" s="55"/>
      <c r="J35" s="55" t="str">
        <v/>
      </c>
    </row>
    <row r="36" spans="1:10">
      <c r="A36" s="53">
        <v>35</v>
      </c>
      <c r="B36" s="55"/>
      <c r="C36" s="55" t="str">
        <v/>
      </c>
      <c r="D36" s="4" t="str">
        <v>CAMARGO SCIENCE SOLUCOES DIAGNOSTICAS LTDA</v>
      </c>
      <c r="E36" s="4"/>
      <c r="F36" s="4" t="str">
        <v/>
      </c>
      <c r="G36" s="55"/>
      <c r="H36" s="55" t="str">
        <v/>
      </c>
      <c r="I36" s="55"/>
      <c r="J36" s="55" t="str">
        <v/>
      </c>
    </row>
    <row r="37" spans="1:10">
      <c r="A37" s="53">
        <v>36</v>
      </c>
      <c r="B37" s="55"/>
      <c r="C37" s="55" t="str">
        <v/>
      </c>
      <c r="D37" s="4" t="str">
        <v>CAMILA DE MAXIMO BRAZ</v>
      </c>
      <c r="E37" s="4"/>
      <c r="F37" s="4" t="str">
        <v/>
      </c>
      <c r="G37" s="55"/>
      <c r="H37" s="55" t="str">
        <v/>
      </c>
      <c r="I37" s="55"/>
      <c r="J37" s="55" t="str">
        <v/>
      </c>
    </row>
    <row r="38" spans="1:10">
      <c r="A38" s="53">
        <v>37</v>
      </c>
      <c r="B38" s="55"/>
      <c r="C38" s="55" t="str">
        <v/>
      </c>
      <c r="D38" s="4" t="str">
        <v xml:space="preserve">CARLABOR PRODUTOS LABORATÓRIO </v>
      </c>
      <c r="E38" s="4"/>
      <c r="F38" s="4" t="str">
        <v/>
      </c>
      <c r="G38" s="55"/>
      <c r="H38" s="55" t="str">
        <v/>
      </c>
      <c r="I38" s="55"/>
      <c r="J38" s="55" t="str">
        <v/>
      </c>
    </row>
    <row r="39" spans="1:10">
      <c r="A39" s="53">
        <v>38</v>
      </c>
      <c r="B39" s="55"/>
      <c r="C39" s="55" t="str">
        <v/>
      </c>
      <c r="D39" s="4" t="str">
        <v xml:space="preserve">CASA AMERICANA DE ARTIGOS PARA LABOTATÓRIOS LTDA </v>
      </c>
      <c r="E39" s="4"/>
      <c r="F39" s="4" t="str">
        <v/>
      </c>
      <c r="G39" s="55"/>
      <c r="H39" s="55" t="str">
        <v/>
      </c>
      <c r="I39" s="55"/>
      <c r="J39" s="55" t="str">
        <v/>
      </c>
    </row>
    <row r="40" spans="1:10">
      <c r="A40" s="53">
        <v>39</v>
      </c>
      <c r="B40" s="55"/>
      <c r="C40" s="55" t="str">
        <v/>
      </c>
      <c r="D40" s="4" t="str">
        <v>CASA do Alérgico Com. e Distr. de Prod. Alérgicos Ltda</v>
      </c>
      <c r="E40" s="4"/>
      <c r="F40" s="4" t="str">
        <v/>
      </c>
      <c r="G40" s="55"/>
      <c r="H40" s="55" t="str">
        <v/>
      </c>
      <c r="I40" s="55"/>
      <c r="J40" s="55" t="str">
        <v/>
      </c>
    </row>
    <row r="41" spans="1:10">
      <c r="A41" s="53">
        <v>40</v>
      </c>
      <c r="B41" s="55"/>
      <c r="C41" s="55" t="str">
        <v/>
      </c>
      <c r="D41" s="4" t="str">
        <v>CASALAB</v>
      </c>
      <c r="E41" s="4"/>
      <c r="F41" s="4" t="str">
        <v/>
      </c>
      <c r="G41" s="55"/>
      <c r="H41" s="55" t="str">
        <v/>
      </c>
      <c r="I41" s="55"/>
      <c r="J41" s="55" t="str">
        <v/>
      </c>
    </row>
    <row r="42" spans="1:10">
      <c r="A42" s="53">
        <v>41</v>
      </c>
      <c r="B42" s="55"/>
      <c r="C42" s="55" t="str">
        <v/>
      </c>
      <c r="D42" s="4" t="str">
        <v>Casalab Comercio Atacadista de Equipamentos e Suprimentos Laboratoriais Ltda</v>
      </c>
      <c r="E42" s="4"/>
      <c r="F42" s="4" t="str">
        <v/>
      </c>
      <c r="G42" s="55"/>
      <c r="H42" s="55" t="str">
        <v/>
      </c>
      <c r="I42" s="55"/>
      <c r="J42" s="55" t="str">
        <v/>
      </c>
    </row>
    <row r="43" spans="1:10">
      <c r="A43" s="53">
        <v>42</v>
      </c>
      <c r="B43" s="55"/>
      <c r="C43" s="55" t="str">
        <v/>
      </c>
      <c r="D43" s="4" t="str">
        <v>CEFAR DIAGNÓSTICA LTDA</v>
      </c>
      <c r="E43" s="4"/>
      <c r="F43" s="4" t="str">
        <v/>
      </c>
      <c r="G43" s="55"/>
      <c r="H43" s="55" t="str">
        <v/>
      </c>
      <c r="I43" s="55"/>
      <c r="J43" s="55" t="str">
        <v/>
      </c>
    </row>
    <row r="44" spans="1:10">
      <c r="A44" s="53">
        <v>43</v>
      </c>
      <c r="B44" s="55"/>
      <c r="C44" s="55" t="str">
        <v/>
      </c>
      <c r="D44" s="4" t="str">
        <v>CELER BIOTECNOLOGIA S/A</v>
      </c>
      <c r="E44" s="4"/>
      <c r="F44" s="4" t="str">
        <v/>
      </c>
      <c r="G44" s="55"/>
      <c r="H44" s="55" t="str">
        <v/>
      </c>
      <c r="I44" s="55"/>
      <c r="J44" s="55" t="str">
        <v/>
      </c>
    </row>
    <row r="45" spans="1:10">
      <c r="A45" s="53">
        <v>44</v>
      </c>
      <c r="B45" s="55"/>
      <c r="C45" s="55" t="str">
        <v/>
      </c>
      <c r="D45" s="4" t="str">
        <v>Cellco Biotec do Brasil Ltda</v>
      </c>
      <c r="E45" s="4"/>
      <c r="F45" s="4" t="str">
        <v/>
      </c>
      <c r="G45" s="55"/>
      <c r="H45" s="55" t="str">
        <v/>
      </c>
      <c r="I45" s="55"/>
      <c r="J45" s="55" t="str">
        <v/>
      </c>
    </row>
    <row r="46" spans="1:10">
      <c r="A46" s="53">
        <v>45</v>
      </c>
      <c r="B46" s="55"/>
      <c r="C46" s="55" t="str">
        <v/>
      </c>
      <c r="D46" s="4" t="str">
        <v>CHESS– CHEMICAL SERVICES AND SOLUTIONS LTDA</v>
      </c>
      <c r="E46" s="4"/>
      <c r="F46" s="4" t="str">
        <v/>
      </c>
      <c r="G46" s="55"/>
      <c r="H46" s="55" t="str">
        <v/>
      </c>
      <c r="I46" s="55"/>
      <c r="J46" s="55" t="str">
        <v/>
      </c>
    </row>
    <row r="47" spans="1:10">
      <c r="A47" s="53">
        <v>46</v>
      </c>
      <c r="B47" s="55"/>
      <c r="C47" s="55" t="str">
        <v/>
      </c>
      <c r="D47" s="4" t="str">
        <v>CHROMASTORE</v>
      </c>
      <c r="E47" s="4"/>
      <c r="F47" s="4" t="str">
        <v/>
      </c>
      <c r="G47" s="55"/>
      <c r="H47" s="55" t="str">
        <v/>
      </c>
      <c r="I47" s="55"/>
      <c r="J47" s="55" t="str">
        <v/>
      </c>
    </row>
    <row r="48" spans="1:10">
      <c r="A48" s="53">
        <v>47</v>
      </c>
      <c r="B48" s="55"/>
      <c r="C48" s="55" t="str">
        <v/>
      </c>
      <c r="D48" s="4" t="str">
        <v xml:space="preserve">CIENLAB EQUIPAMENTOS CIENTIFICOS LTDA </v>
      </c>
      <c r="E48" s="4"/>
      <c r="F48" s="4" t="str">
        <v/>
      </c>
      <c r="G48" s="55"/>
      <c r="H48" s="55" t="str">
        <v/>
      </c>
      <c r="I48" s="55"/>
      <c r="J48" s="55" t="str">
        <v/>
      </c>
    </row>
    <row r="49" spans="1:10">
      <c r="A49" s="53">
        <v>48</v>
      </c>
      <c r="B49" s="55"/>
      <c r="C49" s="55" t="str">
        <v/>
      </c>
      <c r="D49" s="4" t="str">
        <v>CIENLABOR PRODUTOS PARA LABORATORIO LTDA</v>
      </c>
      <c r="E49" s="4"/>
      <c r="F49" s="4" t="str">
        <v/>
      </c>
      <c r="G49" s="55"/>
      <c r="H49" s="55" t="str">
        <v/>
      </c>
      <c r="I49" s="55"/>
      <c r="J49" s="55" t="str">
        <v/>
      </c>
    </row>
    <row r="50" spans="1:10">
      <c r="A50" s="53">
        <v>49</v>
      </c>
      <c r="B50" s="55"/>
      <c r="C50" s="55" t="str">
        <v/>
      </c>
      <c r="D50" s="4" t="str">
        <v>Compras governamentais</v>
      </c>
      <c r="E50" s="4"/>
      <c r="F50" s="4" t="str">
        <v/>
      </c>
      <c r="G50" s="55"/>
      <c r="H50" s="55" t="str">
        <v/>
      </c>
      <c r="I50" s="55"/>
      <c r="J50" s="55" t="str">
        <v/>
      </c>
    </row>
    <row r="51" spans="1:10">
      <c r="A51" s="53">
        <v>50</v>
      </c>
      <c r="B51" s="55"/>
      <c r="C51" s="55" t="str">
        <v/>
      </c>
      <c r="D51" s="4" t="str">
        <v>CONSERMA ENGENHARIA LTDA</v>
      </c>
      <c r="E51" s="4"/>
      <c r="F51" s="4" t="str">
        <v/>
      </c>
      <c r="G51" s="55"/>
      <c r="H51" s="55" t="str">
        <v/>
      </c>
      <c r="I51" s="55"/>
      <c r="J51" s="55" t="str">
        <v/>
      </c>
    </row>
    <row r="52" spans="1:10">
      <c r="A52" s="53">
        <v>51</v>
      </c>
      <c r="B52" s="55"/>
      <c r="C52" s="55" t="str">
        <v/>
      </c>
      <c r="D52" s="4" t="str">
        <v xml:space="preserve">CROMOS LAB </v>
      </c>
      <c r="E52" s="4"/>
      <c r="F52" s="4" t="str">
        <v/>
      </c>
      <c r="G52" s="55"/>
      <c r="H52" s="55" t="str">
        <v/>
      </c>
      <c r="I52" s="55"/>
      <c r="J52" s="55" t="str">
        <v/>
      </c>
    </row>
    <row r="53" spans="1:10">
      <c r="A53" s="53">
        <v>52</v>
      </c>
      <c r="B53" s="55"/>
      <c r="C53" s="55" t="str">
        <v/>
      </c>
      <c r="D53" s="4" t="str">
        <v>DATAMED Ltda.</v>
      </c>
      <c r="E53" s="4"/>
      <c r="F53" s="4" t="str">
        <v/>
      </c>
      <c r="G53" s="55"/>
      <c r="H53" s="55" t="str">
        <v/>
      </c>
      <c r="I53" s="55"/>
      <c r="J53" s="55" t="str">
        <v/>
      </c>
    </row>
    <row r="54" spans="1:10">
      <c r="A54" s="53">
        <v>53</v>
      </c>
      <c r="B54" s="55"/>
      <c r="C54" s="55" t="str">
        <v/>
      </c>
      <c r="D54" s="4" t="str">
        <v>DENTAL ACCESS COMERCIO E SERVICOS LTDA</v>
      </c>
      <c r="E54" s="4"/>
      <c r="F54" s="4" t="str">
        <v/>
      </c>
      <c r="G54" s="55"/>
      <c r="H54" s="55" t="str">
        <v/>
      </c>
      <c r="I54" s="55"/>
      <c r="J54" s="55" t="str">
        <v/>
      </c>
    </row>
    <row r="55" spans="1:10">
      <c r="A55" s="53">
        <v>54</v>
      </c>
      <c r="B55" s="55"/>
      <c r="C55" s="55" t="str">
        <v/>
      </c>
      <c r="D55" s="4" t="str">
        <v>DENTAL FREE MATERIAIS E SOLUCOES ODONT.  LTDA</v>
      </c>
      <c r="E55" s="4"/>
      <c r="F55" s="4" t="str">
        <v/>
      </c>
      <c r="G55" s="55"/>
      <c r="H55" s="55" t="str">
        <v/>
      </c>
      <c r="I55" s="55"/>
      <c r="J55" s="55" t="str">
        <v/>
      </c>
    </row>
    <row r="56" spans="1:10">
      <c r="A56" s="53">
        <v>55</v>
      </c>
      <c r="B56" s="55"/>
      <c r="C56" s="55" t="str">
        <v/>
      </c>
      <c r="D56" s="4" t="str">
        <v>DIAG PRIME COMERCIO E DISTRIBUICAO DE PRODUTOS CIENTIFICOS LTDA</v>
      </c>
      <c r="E56" s="4"/>
      <c r="F56" s="4" t="str">
        <v/>
      </c>
      <c r="G56" s="55"/>
      <c r="H56" s="55" t="str">
        <v/>
      </c>
      <c r="I56" s="55"/>
      <c r="J56" s="55" t="str">
        <v/>
      </c>
    </row>
    <row r="57" spans="1:10">
      <c r="A57" s="53">
        <v>56</v>
      </c>
      <c r="B57" s="55"/>
      <c r="C57" s="55" t="str">
        <v/>
      </c>
      <c r="D57" s="4" t="str">
        <v>DIAGMASTER 15 COMERCIAL DIAGNOSTICA LTDA</v>
      </c>
      <c r="E57" s="4"/>
      <c r="F57" s="4" t="str">
        <v/>
      </c>
      <c r="G57" s="55"/>
      <c r="H57" s="55" t="str">
        <v/>
      </c>
      <c r="I57" s="55"/>
      <c r="J57" s="55" t="str">
        <v/>
      </c>
    </row>
    <row r="58" spans="1:10">
      <c r="A58" s="53">
        <v>57</v>
      </c>
      <c r="B58" s="55"/>
      <c r="C58" s="55" t="str">
        <v/>
      </c>
      <c r="D58" s="4" t="str">
        <v xml:space="preserve">DIDÁTICA ARTIGOS PARA LABORATÓRIO LTDA </v>
      </c>
      <c r="E58" s="4"/>
      <c r="F58" s="4" t="str">
        <v/>
      </c>
      <c r="G58" s="55"/>
      <c r="H58" s="55" t="str">
        <v/>
      </c>
      <c r="I58" s="55"/>
      <c r="J58" s="55" t="str">
        <v/>
      </c>
    </row>
    <row r="59" spans="1:10">
      <c r="A59" s="53">
        <v>58</v>
      </c>
      <c r="B59" s="55"/>
      <c r="C59" s="55" t="str">
        <v/>
      </c>
      <c r="D59" s="4" t="str">
        <v>DIEX DISTRIBUIDORA, ATACADISTA, IMPORTADORA, EXPORTADORA DE MEDICAMENTOS E PRODUTOS PARA SAUDE LTDA</v>
      </c>
      <c r="E59" s="4"/>
      <c r="F59" s="4" t="str">
        <v/>
      </c>
      <c r="G59" s="55"/>
      <c r="H59" s="55" t="str">
        <v/>
      </c>
      <c r="I59" s="55"/>
      <c r="J59" s="55" t="str">
        <v/>
      </c>
    </row>
    <row r="60" spans="1:10">
      <c r="A60" s="53">
        <v>59</v>
      </c>
      <c r="B60" s="55"/>
      <c r="C60" s="55" t="str">
        <v/>
      </c>
      <c r="D60" s="4" t="str">
        <v>DINALAB COMERCIO E SERVICOS LTDA</v>
      </c>
      <c r="E60" s="4"/>
      <c r="F60" s="4" t="str">
        <v/>
      </c>
      <c r="G60" s="55"/>
      <c r="H60" s="55" t="str">
        <v/>
      </c>
      <c r="I60" s="55"/>
      <c r="J60" s="55" t="str">
        <v/>
      </c>
    </row>
    <row r="61" spans="1:10">
      <c r="A61" s="53">
        <v>60</v>
      </c>
      <c r="B61" s="55"/>
      <c r="C61" s="55" t="str">
        <v/>
      </c>
      <c r="D61" s="4" t="str">
        <v>DSYSLAB PROD</v>
      </c>
      <c r="E61" s="4"/>
      <c r="F61" s="4" t="str">
        <v/>
      </c>
      <c r="G61" s="55"/>
      <c r="H61" s="55" t="str">
        <v/>
      </c>
      <c r="I61" s="55"/>
      <c r="J61" s="55" t="str">
        <v/>
      </c>
    </row>
    <row r="62" spans="1:10">
      <c r="A62" s="53">
        <v>61</v>
      </c>
      <c r="B62" s="55"/>
      <c r="C62" s="55" t="str">
        <v/>
      </c>
      <c r="D62" s="4" t="str">
        <v>E-LAB COMMERCE</v>
      </c>
      <c r="E62" s="4"/>
      <c r="F62" s="4" t="str">
        <v/>
      </c>
      <c r="G62" s="55"/>
      <c r="H62" s="55" t="str">
        <v/>
      </c>
      <c r="I62" s="55"/>
      <c r="J62" s="55" t="str">
        <v/>
      </c>
    </row>
    <row r="63" spans="1:10">
      <c r="A63" s="53">
        <v>62</v>
      </c>
      <c r="B63" s="55"/>
      <c r="C63" s="55" t="str">
        <v/>
      </c>
      <c r="D63" s="4" t="str">
        <v xml:space="preserve">ELO SCIENTIFIC </v>
      </c>
      <c r="E63" s="4"/>
      <c r="F63" s="4" t="str">
        <v/>
      </c>
      <c r="G63" s="55"/>
      <c r="H63" s="55" t="str">
        <v/>
      </c>
      <c r="I63" s="55"/>
      <c r="J63" s="55" t="str">
        <v/>
      </c>
    </row>
    <row r="64" spans="1:10">
      <c r="A64" s="53">
        <v>63</v>
      </c>
      <c r="B64" s="55"/>
      <c r="C64" s="55" t="str">
        <v/>
      </c>
      <c r="D64" s="4" t="str">
        <v>EMBALAROMA</v>
      </c>
      <c r="E64" s="4"/>
      <c r="F64" s="4" t="str">
        <v/>
      </c>
      <c r="G64" s="55"/>
      <c r="H64" s="55" t="str">
        <v/>
      </c>
      <c r="I64" s="55"/>
      <c r="J64" s="55" t="str">
        <v/>
      </c>
    </row>
    <row r="65" spans="1:10">
      <c r="A65" s="53">
        <v>64</v>
      </c>
      <c r="B65" s="55"/>
      <c r="C65" s="55" t="str">
        <v/>
      </c>
      <c r="D65" s="4" t="str">
        <v xml:space="preserve">EMPÓRIO DO AZEITE </v>
      </c>
      <c r="E65" s="4"/>
      <c r="F65" s="4" t="str">
        <v/>
      </c>
      <c r="G65" s="55"/>
      <c r="H65" s="55" t="str">
        <v/>
      </c>
      <c r="I65" s="55"/>
      <c r="J65" s="55" t="str">
        <v/>
      </c>
    </row>
    <row r="66" spans="1:10">
      <c r="A66" s="53">
        <v>65</v>
      </c>
      <c r="B66" s="55"/>
      <c r="C66" s="55" t="str">
        <v/>
      </c>
      <c r="D66" s="4" t="str">
        <v>Empreendimentos Pague Menos S/A</v>
      </c>
      <c r="E66" s="4"/>
      <c r="F66" s="4" t="str">
        <v/>
      </c>
      <c r="G66" s="55"/>
      <c r="H66" s="55" t="str">
        <v/>
      </c>
      <c r="I66" s="55"/>
      <c r="J66" s="55" t="str">
        <v/>
      </c>
    </row>
    <row r="67" spans="1:10">
      <c r="A67" s="53">
        <v>66</v>
      </c>
      <c r="B67" s="55"/>
      <c r="C67" s="55" t="str">
        <v/>
      </c>
      <c r="D67" s="4" t="str">
        <v>EPPENDORF DO BRASIL LTDA</v>
      </c>
      <c r="E67" s="4"/>
      <c r="F67" s="4" t="str">
        <v/>
      </c>
      <c r="G67" s="55"/>
      <c r="H67" s="55" t="str">
        <v/>
      </c>
      <c r="I67" s="55"/>
      <c r="J67" s="55" t="str">
        <v/>
      </c>
    </row>
    <row r="68" spans="1:10">
      <c r="A68" s="53">
        <v>67</v>
      </c>
      <c r="B68" s="55"/>
      <c r="C68" s="55" t="str">
        <v/>
      </c>
      <c r="D68" s="4" t="str">
        <v>ERANALITICA</v>
      </c>
      <c r="E68" s="4"/>
      <c r="F68" s="4" t="str">
        <v/>
      </c>
      <c r="G68" s="55"/>
      <c r="H68" s="55" t="str">
        <v/>
      </c>
      <c r="I68" s="55"/>
      <c r="J68" s="55" t="str">
        <v/>
      </c>
    </row>
    <row r="69" spans="1:10">
      <c r="A69" s="53">
        <v>68</v>
      </c>
      <c r="B69" s="55"/>
      <c r="C69" s="55" t="str">
        <v/>
      </c>
      <c r="D69" s="4" t="str">
        <v>EVEN COMERCIAL LTDA</v>
      </c>
      <c r="E69" s="4"/>
      <c r="F69" s="4" t="str">
        <v/>
      </c>
      <c r="G69" s="55"/>
      <c r="H69" s="55" t="str">
        <v/>
      </c>
      <c r="I69" s="55"/>
      <c r="J69" s="55" t="str">
        <v/>
      </c>
    </row>
    <row r="70" spans="1:10">
      <c r="A70" s="53">
        <v>69</v>
      </c>
      <c r="B70" s="55"/>
      <c r="C70" s="55" t="str">
        <v/>
      </c>
      <c r="D70" s="4" t="str">
        <v>EXCLUSIVA SERVICOS E COMERCIO LTDA</v>
      </c>
      <c r="E70" s="4"/>
      <c r="F70" s="4" t="str">
        <v/>
      </c>
      <c r="G70" s="55"/>
      <c r="H70" s="55" t="str">
        <v/>
      </c>
      <c r="I70" s="55"/>
      <c r="J70" s="55" t="str">
        <v/>
      </c>
    </row>
    <row r="71" spans="1:10">
      <c r="A71" s="53">
        <v>70</v>
      </c>
      <c r="B71" s="55"/>
      <c r="C71" s="55" t="str">
        <v/>
      </c>
      <c r="D71" s="4" t="str">
        <v xml:space="preserve">EXON CIENTIFICA LTDA </v>
      </c>
      <c r="E71" s="4"/>
      <c r="F71" s="4" t="str">
        <v/>
      </c>
      <c r="G71" s="55"/>
      <c r="H71" s="55" t="str">
        <v/>
      </c>
      <c r="I71" s="55"/>
      <c r="J71" s="55" t="str">
        <v/>
      </c>
    </row>
    <row r="72" spans="1:10">
      <c r="A72" s="53">
        <v>71</v>
      </c>
      <c r="B72" s="55"/>
      <c r="C72" s="55" t="str">
        <v/>
      </c>
      <c r="D72" s="4" t="str">
        <v xml:space="preserve">EXPRESSLAB </v>
      </c>
      <c r="E72" s="4"/>
      <c r="F72" s="4" t="str">
        <v/>
      </c>
      <c r="G72" s="55"/>
      <c r="H72" s="55" t="str">
        <v/>
      </c>
      <c r="I72" s="55"/>
      <c r="J72" s="55" t="str">
        <v/>
      </c>
    </row>
    <row r="73" spans="1:10">
      <c r="A73" s="53">
        <v>72</v>
      </c>
      <c r="B73" s="55"/>
      <c r="C73" s="55" t="str">
        <v/>
      </c>
      <c r="D73" s="4" t="str">
        <v>FARMED MEDICAMENTOS E PRODUTOS HOSPITALARES LTDA</v>
      </c>
      <c r="E73" s="4"/>
      <c r="F73" s="4" t="str">
        <v/>
      </c>
      <c r="G73" s="55"/>
      <c r="H73" s="55" t="str">
        <v/>
      </c>
      <c r="I73" s="55"/>
      <c r="J73" s="55" t="str">
        <v/>
      </c>
    </row>
    <row r="74" spans="1:10">
      <c r="A74" s="53">
        <v>73</v>
      </c>
      <c r="B74" s="55"/>
      <c r="C74" s="55" t="str">
        <v/>
      </c>
      <c r="D74" s="4" t="str">
        <v>FASTLABOR COMERCIAL LTDA</v>
      </c>
      <c r="E74" s="4"/>
      <c r="F74" s="4" t="str">
        <v/>
      </c>
      <c r="G74" s="55"/>
      <c r="H74" s="55" t="str">
        <v/>
      </c>
      <c r="I74" s="55"/>
      <c r="J74" s="55" t="str">
        <v/>
      </c>
    </row>
    <row r="75" spans="1:10">
      <c r="A75" s="53">
        <v>74</v>
      </c>
      <c r="B75" s="55"/>
      <c r="C75" s="55" t="str">
        <v/>
      </c>
      <c r="D75" s="4" t="str">
        <v>Ferraz Distribuidora de Produtos de Biosseguranca Ltda</v>
      </c>
      <c r="E75" s="4"/>
      <c r="F75" s="4" t="str">
        <v/>
      </c>
      <c r="G75" s="55"/>
      <c r="H75" s="55" t="str">
        <v/>
      </c>
      <c r="I75" s="55"/>
      <c r="J75" s="55" t="str">
        <v/>
      </c>
    </row>
    <row r="76" spans="1:10">
      <c r="A76" s="53">
        <v>75</v>
      </c>
      <c r="B76" s="55"/>
      <c r="C76" s="55" t="str">
        <v/>
      </c>
      <c r="D76" s="4" t="str">
        <v>FILTRILO</v>
      </c>
      <c r="E76" s="4"/>
      <c r="F76" s="4" t="str">
        <v/>
      </c>
      <c r="G76" s="55"/>
      <c r="H76" s="55" t="str">
        <v/>
      </c>
      <c r="I76" s="55"/>
      <c r="J76" s="55" t="str">
        <v/>
      </c>
    </row>
    <row r="77" spans="1:10">
      <c r="A77" s="53">
        <v>76</v>
      </c>
      <c r="B77" s="55"/>
      <c r="C77" s="55" t="str">
        <v/>
      </c>
      <c r="D77" s="4" t="str">
        <v>FISHER SCIENTIFIC</v>
      </c>
      <c r="E77" s="4"/>
      <c r="F77" s="4" t="str">
        <v/>
      </c>
      <c r="G77" s="55"/>
      <c r="H77" s="55" t="str">
        <v/>
      </c>
      <c r="I77" s="55"/>
      <c r="J77" s="55" t="str">
        <v/>
      </c>
    </row>
    <row r="78" spans="1:10">
      <c r="A78" s="53">
        <v>77</v>
      </c>
      <c r="B78" s="55"/>
      <c r="C78" s="55" t="str">
        <v/>
      </c>
      <c r="D78" s="4" t="str">
        <v>FORLAB</v>
      </c>
      <c r="E78" s="4"/>
      <c r="F78" s="4" t="str">
        <v/>
      </c>
      <c r="G78" s="55"/>
      <c r="H78" s="55" t="str">
        <v/>
      </c>
      <c r="I78" s="55"/>
      <c r="J78" s="55" t="str">
        <v/>
      </c>
    </row>
    <row r="79" spans="1:10">
      <c r="A79" s="53">
        <v>78</v>
      </c>
      <c r="B79" s="55"/>
      <c r="C79" s="55" t="str">
        <v/>
      </c>
      <c r="D79" s="4" t="str">
        <v xml:space="preserve">FORTHMED PRODUTOS MEDICOS </v>
      </c>
      <c r="E79" s="4"/>
      <c r="F79" s="4" t="str">
        <v/>
      </c>
      <c r="G79" s="55"/>
      <c r="H79" s="55" t="str">
        <v/>
      </c>
      <c r="I79" s="55"/>
      <c r="J79" s="55" t="str">
        <v/>
      </c>
    </row>
    <row r="80" spans="1:10">
      <c r="A80" s="53">
        <v>79</v>
      </c>
      <c r="B80" s="55"/>
      <c r="C80" s="55" t="str">
        <v/>
      </c>
      <c r="D80" s="4" t="str">
        <v>FOSS do Brasil Instr. A.S. Dedicadas LTDA</v>
      </c>
      <c r="E80" s="4"/>
      <c r="F80" s="4" t="str">
        <v/>
      </c>
      <c r="G80" s="55"/>
      <c r="H80" s="55" t="str">
        <v/>
      </c>
      <c r="I80" s="55"/>
      <c r="J80" s="55" t="str">
        <v/>
      </c>
    </row>
    <row r="81" spans="1:10">
      <c r="A81" s="53">
        <v>80</v>
      </c>
      <c r="B81" s="55"/>
      <c r="C81" s="55" t="str">
        <v/>
      </c>
      <c r="D81" s="4" t="str">
        <v>FOX BRASIL COMERCIO DE MATERIAL HOSPITALAR LTDA</v>
      </c>
      <c r="E81" s="4"/>
      <c r="F81" s="4" t="str">
        <v/>
      </c>
      <c r="G81" s="55"/>
      <c r="H81" s="55" t="str">
        <v/>
      </c>
      <c r="I81" s="55"/>
      <c r="J81" s="55" t="str">
        <v/>
      </c>
    </row>
    <row r="82" spans="1:10">
      <c r="A82" s="53">
        <v>81</v>
      </c>
      <c r="B82" s="55"/>
      <c r="C82" s="55" t="str">
        <v/>
      </c>
      <c r="D82" s="4" t="str">
        <v xml:space="preserve">FRASCOPIRA </v>
      </c>
      <c r="E82" s="4"/>
      <c r="F82" s="4" t="str">
        <v/>
      </c>
      <c r="G82" s="55"/>
      <c r="H82" s="55" t="str">
        <v/>
      </c>
      <c r="I82" s="55"/>
      <c r="J82" s="55" t="str">
        <v/>
      </c>
    </row>
    <row r="83" spans="1:10">
      <c r="A83" s="53">
        <v>82</v>
      </c>
      <c r="B83" s="55"/>
      <c r="C83" s="55" t="str">
        <v/>
      </c>
      <c r="D83" s="4" t="str">
        <v>FRIOVIX COMERCIO DE REFRIGERACAO LTDA</v>
      </c>
      <c r="E83" s="4"/>
      <c r="F83" s="4" t="str">
        <v/>
      </c>
      <c r="G83" s="55"/>
      <c r="H83" s="55" t="str">
        <v/>
      </c>
      <c r="I83" s="55"/>
      <c r="J83" s="55" t="str">
        <v/>
      </c>
    </row>
    <row r="84" spans="1:10">
      <c r="A84" s="53">
        <v>83</v>
      </c>
      <c r="B84" s="55"/>
      <c r="C84" s="55" t="str">
        <v/>
      </c>
      <c r="D84" s="4" t="str">
        <v>Gardênia Commerce LTDA</v>
      </c>
      <c r="E84" s="4"/>
      <c r="F84" s="4" t="str">
        <v/>
      </c>
      <c r="G84" s="55"/>
      <c r="H84" s="55" t="str">
        <v/>
      </c>
      <c r="I84" s="55"/>
      <c r="J84" s="55" t="str">
        <v/>
      </c>
    </row>
    <row r="85" spans="1:10">
      <c r="A85" s="53">
        <v>84</v>
      </c>
      <c r="B85" s="55"/>
      <c r="C85" s="55" t="str">
        <v/>
      </c>
      <c r="D85" s="4" t="str">
        <v>GENERALMED</v>
      </c>
      <c r="E85" s="4"/>
      <c r="F85" s="4" t="str">
        <v/>
      </c>
      <c r="G85" s="55"/>
      <c r="H85" s="55" t="str">
        <v/>
      </c>
      <c r="I85" s="55"/>
      <c r="J85" s="55" t="str">
        <v/>
      </c>
    </row>
    <row r="86" spans="1:10">
      <c r="A86" s="53">
        <v>85</v>
      </c>
      <c r="B86" s="55"/>
      <c r="C86" s="55" t="str">
        <v/>
      </c>
      <c r="D86" s="4" t="str">
        <v>GERAES DIAGNOSTICA LTDA</v>
      </c>
      <c r="E86" s="4"/>
      <c r="F86" s="4" t="str">
        <v/>
      </c>
      <c r="G86" s="55"/>
      <c r="H86" s="55" t="str">
        <v/>
      </c>
      <c r="I86" s="55"/>
      <c r="J86" s="55" t="str">
        <v/>
      </c>
    </row>
    <row r="87" spans="1:10">
      <c r="A87" s="53">
        <v>86</v>
      </c>
      <c r="B87" s="55"/>
      <c r="C87" s="55" t="str">
        <v/>
      </c>
      <c r="D87" s="4" t="str">
        <v>GLOBAL LABOR</v>
      </c>
      <c r="E87" s="4"/>
      <c r="F87" s="4" t="str">
        <v/>
      </c>
      <c r="G87" s="55"/>
      <c r="H87" s="55" t="str">
        <v/>
      </c>
      <c r="I87" s="55"/>
      <c r="J87" s="55" t="str">
        <v/>
      </c>
    </row>
    <row r="88" spans="1:10">
      <c r="A88" s="53">
        <v>87</v>
      </c>
      <c r="B88" s="55"/>
      <c r="C88" s="55" t="str">
        <v/>
      </c>
      <c r="D88" s="4" t="str">
        <v>GPC BIOTECH COMERCIO E SERVIÇOS PARA PESQUISA LTDA</v>
      </c>
      <c r="E88" s="4"/>
      <c r="F88" s="4" t="str">
        <v/>
      </c>
      <c r="G88" s="55"/>
      <c r="H88" s="55" t="str">
        <v/>
      </c>
      <c r="I88" s="55"/>
      <c r="J88" s="55" t="str">
        <v/>
      </c>
    </row>
    <row r="89" spans="1:10">
      <c r="A89" s="53">
        <v>88</v>
      </c>
      <c r="B89" s="55"/>
      <c r="C89" s="55" t="str">
        <v/>
      </c>
      <c r="D89" s="4" t="str">
        <v>Guedes e Paixão Ltda</v>
      </c>
      <c r="E89" s="4"/>
      <c r="F89" s="4" t="str">
        <v/>
      </c>
      <c r="G89" s="55"/>
      <c r="H89" s="55" t="str">
        <v/>
      </c>
      <c r="I89" s="55"/>
      <c r="J89" s="55" t="str">
        <v/>
      </c>
    </row>
    <row r="90" spans="1:10">
      <c r="A90" s="53">
        <v>89</v>
      </c>
      <c r="B90" s="55"/>
      <c r="C90" s="55" t="str">
        <v/>
      </c>
      <c r="D90" s="4" t="str">
        <v xml:space="preserve">HAMILTON </v>
      </c>
      <c r="E90" s="4"/>
      <c r="F90" s="4" t="str">
        <v/>
      </c>
      <c r="G90" s="55"/>
      <c r="H90" s="55" t="str">
        <v/>
      </c>
      <c r="I90" s="55"/>
      <c r="J90" s="55" t="str">
        <v/>
      </c>
    </row>
    <row r="91" spans="1:10">
      <c r="A91" s="53">
        <v>90</v>
      </c>
      <c r="B91" s="55"/>
      <c r="C91" s="55" t="str">
        <v/>
      </c>
      <c r="D91" s="4" t="str">
        <v>HEXÁGONO QUÍMICA E EQUIPAMENTOS LTDA</v>
      </c>
      <c r="E91" s="4"/>
      <c r="F91" s="4" t="str">
        <v/>
      </c>
      <c r="G91" s="55"/>
      <c r="H91" s="55" t="str">
        <v/>
      </c>
      <c r="I91" s="55"/>
      <c r="J91" s="55" t="str">
        <v/>
      </c>
    </row>
    <row r="92" spans="1:10">
      <c r="A92" s="53">
        <v>91</v>
      </c>
      <c r="B92" s="55"/>
      <c r="C92" s="55" t="str">
        <v/>
      </c>
      <c r="D92" s="4" t="str">
        <v xml:space="preserve">HEXIS CIENTIFICA LTDA </v>
      </c>
      <c r="E92" s="4"/>
      <c r="F92" s="4" t="str">
        <v/>
      </c>
      <c r="G92" s="55"/>
      <c r="H92" s="55" t="str">
        <v/>
      </c>
      <c r="I92" s="55"/>
      <c r="J92" s="55" t="str">
        <v/>
      </c>
    </row>
    <row r="93" spans="1:10">
      <c r="A93" s="53">
        <v>92</v>
      </c>
      <c r="B93" s="55"/>
      <c r="C93" s="55" t="str">
        <v/>
      </c>
      <c r="D93" s="4" t="str">
        <v>Hexport Equipamentos Ltda</v>
      </c>
      <c r="E93" s="4"/>
      <c r="F93" s="4" t="str">
        <v/>
      </c>
      <c r="G93" s="55"/>
      <c r="H93" s="55" t="str">
        <v/>
      </c>
      <c r="I93" s="55"/>
      <c r="J93" s="55" t="str">
        <v/>
      </c>
    </row>
    <row r="94" spans="1:10">
      <c r="A94" s="53">
        <v>93</v>
      </c>
      <c r="B94" s="55"/>
      <c r="C94" s="55" t="str">
        <v/>
      </c>
      <c r="D94" s="4" t="str">
        <v>HMGK COMERCIO E SERVICOS LTDA</v>
      </c>
      <c r="E94" s="4"/>
      <c r="F94" s="4" t="str">
        <v/>
      </c>
      <c r="G94" s="55"/>
      <c r="H94" s="55" t="str">
        <v/>
      </c>
      <c r="I94" s="55"/>
      <c r="J94" s="55" t="str">
        <v/>
      </c>
    </row>
    <row r="95" spans="1:10">
      <c r="A95" s="53">
        <v>94</v>
      </c>
      <c r="B95" s="55"/>
      <c r="C95" s="55" t="str">
        <v/>
      </c>
      <c r="D95" s="4" t="str">
        <v>HOSPLIVE DISTRIBUIDORA DE MATERIAIS HOSPITALARES LTDA</v>
      </c>
      <c r="E95" s="4"/>
      <c r="F95" s="4" t="str">
        <v/>
      </c>
      <c r="G95" s="55"/>
      <c r="H95" s="55" t="str">
        <v/>
      </c>
      <c r="I95" s="55"/>
      <c r="J95" s="55" t="str">
        <v/>
      </c>
    </row>
    <row r="96" spans="1:10">
      <c r="A96" s="53">
        <v>95</v>
      </c>
      <c r="B96" s="55"/>
      <c r="C96" s="55" t="str">
        <v/>
      </c>
      <c r="D96" s="4" t="str">
        <v>HSI COMERCIAL LTDA</v>
      </c>
      <c r="E96" s="4"/>
      <c r="F96" s="4" t="str">
        <v/>
      </c>
      <c r="G96" s="55"/>
      <c r="H96" s="55" t="str">
        <v/>
      </c>
      <c r="I96" s="55"/>
      <c r="J96" s="55" t="str">
        <v/>
      </c>
    </row>
    <row r="97" spans="1:10">
      <c r="A97" s="53">
        <v>96</v>
      </c>
      <c r="B97" s="55"/>
      <c r="C97" s="55" t="str">
        <v/>
      </c>
      <c r="D97" s="4" t="str">
        <v>Hype Descartáveis</v>
      </c>
      <c r="E97" s="4"/>
      <c r="F97" s="4" t="str">
        <v/>
      </c>
      <c r="G97" s="55"/>
      <c r="H97" s="55" t="str">
        <v/>
      </c>
      <c r="I97" s="55"/>
      <c r="J97" s="55" t="str">
        <v/>
      </c>
    </row>
    <row r="98" spans="1:10">
      <c r="A98" s="53">
        <v>97</v>
      </c>
      <c r="B98" s="55"/>
      <c r="C98" s="55" t="str">
        <v/>
      </c>
      <c r="D98" s="4" t="str">
        <v>IBMP - Instituto de Biologia Molecular do Paraná</v>
      </c>
      <c r="E98" s="4"/>
      <c r="F98" s="4" t="str">
        <v/>
      </c>
      <c r="G98" s="55"/>
      <c r="H98" s="55" t="str">
        <v/>
      </c>
      <c r="I98" s="55"/>
      <c r="J98" s="55" t="str">
        <v/>
      </c>
    </row>
    <row r="99" spans="1:10">
      <c r="A99" s="53">
        <v>98</v>
      </c>
      <c r="B99" s="55"/>
      <c r="C99" s="55" t="str">
        <v/>
      </c>
      <c r="D99" s="4" t="str">
        <v>ICELL LTDA</v>
      </c>
      <c r="E99" s="4"/>
      <c r="F99" s="4" t="str">
        <v/>
      </c>
      <c r="G99" s="55"/>
      <c r="H99" s="55" t="str">
        <v/>
      </c>
      <c r="I99" s="55"/>
      <c r="J99" s="55" t="str">
        <v/>
      </c>
    </row>
    <row r="100" spans="1:10">
      <c r="A100" s="53">
        <v>99</v>
      </c>
      <c r="B100" s="55"/>
      <c r="C100" s="55" t="str">
        <v/>
      </c>
      <c r="D100" s="4" t="str">
        <v>ICP CIENTIFICA PRODUTOS PARA LABORATORIOS LTDA</v>
      </c>
      <c r="E100" s="4"/>
      <c r="F100" s="4" t="str">
        <v/>
      </c>
      <c r="G100" s="55"/>
      <c r="H100" s="55" t="str">
        <v/>
      </c>
      <c r="I100" s="55"/>
      <c r="J100" s="55" t="str">
        <v/>
      </c>
    </row>
    <row r="101" spans="1:10">
      <c r="A101" s="53">
        <v>100</v>
      </c>
      <c r="B101" s="55"/>
      <c r="C101" s="55" t="str">
        <v/>
      </c>
      <c r="D101" s="4" t="str">
        <v>IDEXX</v>
      </c>
      <c r="E101" s="4"/>
      <c r="F101" s="4" t="str">
        <v/>
      </c>
      <c r="G101" s="55"/>
      <c r="H101" s="55" t="str">
        <v/>
      </c>
      <c r="I101" s="55"/>
      <c r="J101" s="55" t="str">
        <v/>
      </c>
    </row>
    <row r="102" spans="1:10">
      <c r="A102" s="53">
        <v>101</v>
      </c>
      <c r="B102" s="55"/>
      <c r="C102" s="55"/>
      <c r="D102" s="4" t="str">
        <v>ILLUMINA BRASIL PRODUTOS DE BIOTECNOLOGIA LTDA</v>
      </c>
      <c r="E102" s="4"/>
      <c r="F102" s="4" t="str">
        <v/>
      </c>
      <c r="G102" s="55"/>
      <c r="H102" s="55"/>
      <c r="I102" s="55"/>
      <c r="J102" s="55"/>
    </row>
    <row r="103" spans="1:10">
      <c r="A103" s="53">
        <v>102</v>
      </c>
      <c r="B103" s="55"/>
      <c r="C103" s="55"/>
      <c r="D103" s="4" t="str">
        <v>INDUSLAB COMERCIO DE PRODUTOS PARA LABORATORIOS LTDA</v>
      </c>
      <c r="E103" s="4"/>
      <c r="F103" s="4" t="str">
        <v/>
      </c>
      <c r="G103" s="55"/>
      <c r="H103" s="55"/>
      <c r="I103" s="55"/>
      <c r="J103" s="55"/>
    </row>
    <row r="104" spans="1:10">
      <c r="A104" s="53">
        <v>103</v>
      </c>
      <c r="B104" s="55"/>
      <c r="C104" s="55"/>
      <c r="D104" s="4" t="str">
        <v xml:space="preserve">INOVELABOR PRODUTOS PARA LABORATORIO LTDA </v>
      </c>
      <c r="E104" s="4"/>
      <c r="F104" s="4" t="str">
        <v/>
      </c>
      <c r="G104" s="55"/>
      <c r="H104" s="55"/>
      <c r="I104" s="55"/>
      <c r="J104" s="55"/>
    </row>
    <row r="105" spans="1:10">
      <c r="A105" s="53">
        <v>104</v>
      </c>
      <c r="B105" s="55"/>
      <c r="C105" s="55"/>
      <c r="D105" s="4" t="str">
        <v>INSTRULABOR LICITACAO LTDA</v>
      </c>
      <c r="E105" s="4"/>
      <c r="F105" s="4" t="str">
        <v/>
      </c>
      <c r="G105" s="55"/>
      <c r="H105" s="55"/>
      <c r="I105" s="55"/>
      <c r="J105" s="55"/>
    </row>
    <row r="106" spans="1:10">
      <c r="A106" s="53">
        <v>105</v>
      </c>
      <c r="B106" s="55"/>
      <c r="C106" s="55"/>
      <c r="D106" s="4" t="str">
        <v>INTERJET COMERCIAL LTDA</v>
      </c>
      <c r="E106" s="4"/>
      <c r="F106" s="4" t="str">
        <v/>
      </c>
      <c r="G106" s="55"/>
      <c r="H106" s="55"/>
      <c r="I106" s="55"/>
      <c r="J106" s="55"/>
    </row>
    <row r="107" spans="1:10">
      <c r="A107" s="53">
        <v>106</v>
      </c>
      <c r="B107" s="55"/>
      <c r="C107" s="55"/>
      <c r="D107" s="4" t="str">
        <v>INTERLAB DISTRIBUIDORA DE PRODUTOS CIENTIFICOS LTDA.</v>
      </c>
      <c r="E107" s="4"/>
      <c r="F107" s="4" t="str">
        <v/>
      </c>
      <c r="G107" s="55"/>
      <c r="H107" s="55"/>
      <c r="I107" s="55"/>
      <c r="J107" s="55"/>
    </row>
    <row r="108" spans="1:10">
      <c r="A108" s="53">
        <v>107</v>
      </c>
      <c r="B108" s="55"/>
      <c r="C108" s="55"/>
      <c r="D108" s="4" t="str">
        <v xml:space="preserve">IONLAB </v>
      </c>
      <c r="E108" s="4"/>
      <c r="F108" s="4" t="str">
        <v/>
      </c>
      <c r="G108" s="55"/>
      <c r="H108" s="55"/>
      <c r="I108" s="55"/>
      <c r="J108" s="55"/>
    </row>
    <row r="109" spans="1:10">
      <c r="A109" s="53">
        <v>108</v>
      </c>
      <c r="B109" s="55"/>
      <c r="C109" s="55"/>
      <c r="D109" s="4" t="str">
        <v>Item excluído</v>
      </c>
      <c r="E109" s="4"/>
      <c r="F109" s="4" t="str">
        <v/>
      </c>
      <c r="G109" s="55"/>
      <c r="H109" s="55"/>
      <c r="I109" s="55"/>
      <c r="J109" s="55"/>
    </row>
    <row r="110" spans="1:10">
      <c r="A110" s="53">
        <v>109</v>
      </c>
      <c r="B110" s="55"/>
      <c r="C110" s="55"/>
      <c r="D110" s="4" t="str">
        <v>JOEL SIRQUEIRA LONGO</v>
      </c>
      <c r="E110" s="4"/>
      <c r="F110" s="4" t="str">
        <v/>
      </c>
      <c r="G110" s="55"/>
      <c r="H110" s="55"/>
      <c r="I110" s="55"/>
      <c r="J110" s="55"/>
    </row>
    <row r="111" spans="1:10">
      <c r="A111" s="53">
        <v>110</v>
      </c>
      <c r="B111" s="55"/>
      <c r="C111" s="55"/>
      <c r="D111" s="4" t="str">
        <v>KIACHA LABOR COMERCIAL LTDA</v>
      </c>
      <c r="E111" s="4"/>
      <c r="F111" s="4" t="str">
        <v/>
      </c>
      <c r="G111" s="55"/>
      <c r="H111" s="55"/>
      <c r="I111" s="55"/>
      <c r="J111" s="55"/>
    </row>
    <row r="112" spans="1:10">
      <c r="A112" s="53">
        <v>111</v>
      </c>
      <c r="B112" s="55"/>
      <c r="C112" s="55"/>
      <c r="D112" s="4" t="str">
        <v xml:space="preserve">L M PEREIRA PRODUTOS LABORATÓRIOS LTDA </v>
      </c>
      <c r="E112" s="4"/>
      <c r="F112" s="4" t="str">
        <v/>
      </c>
      <c r="G112" s="55"/>
      <c r="H112" s="55"/>
      <c r="I112" s="55"/>
      <c r="J112" s="55"/>
    </row>
    <row r="113" spans="1:10">
      <c r="A113" s="53">
        <v>112</v>
      </c>
      <c r="B113" s="55"/>
      <c r="C113" s="55"/>
      <c r="D113" s="4" t="str">
        <v>LAB VISION - COMERCIO DE PRODUTOS LABORATORIAIS LTDA</v>
      </c>
      <c r="E113" s="4"/>
      <c r="F113" s="4" t="str">
        <v/>
      </c>
      <c r="G113" s="55"/>
      <c r="H113" s="55"/>
      <c r="I113" s="55"/>
      <c r="J113" s="55"/>
    </row>
    <row r="114" spans="1:10">
      <c r="A114" s="53">
        <v>113</v>
      </c>
      <c r="B114" s="55"/>
      <c r="C114" s="55"/>
      <c r="D114" s="4" t="str">
        <v>LABIMPORT</v>
      </c>
      <c r="E114" s="4"/>
      <c r="F114" s="4" t="str">
        <v/>
      </c>
      <c r="G114" s="55"/>
      <c r="H114" s="55"/>
      <c r="I114" s="55"/>
      <c r="J114" s="55"/>
    </row>
    <row r="115" spans="1:10">
      <c r="A115" s="53">
        <v>114</v>
      </c>
      <c r="B115" s="55"/>
      <c r="C115" s="55"/>
      <c r="D115" s="4" t="str">
        <v>LABOR SHOPPING</v>
      </c>
      <c r="E115" s="4"/>
      <c r="F115" s="4" t="str">
        <v/>
      </c>
      <c r="G115" s="55"/>
      <c r="H115" s="55"/>
      <c r="I115" s="55"/>
      <c r="J115" s="55"/>
    </row>
    <row r="116" spans="1:10">
      <c r="A116" s="53">
        <v>115</v>
      </c>
      <c r="B116" s="55"/>
      <c r="C116" s="55"/>
      <c r="D116" s="4" t="str">
        <v>LABOR SOLUCOES EM ENGENHARIA LTDA</v>
      </c>
      <c r="E116" s="4"/>
      <c r="F116" s="4" t="str">
        <v/>
      </c>
      <c r="G116" s="55"/>
      <c r="H116" s="55"/>
      <c r="I116" s="55"/>
      <c r="J116" s="55"/>
    </row>
    <row r="117" spans="1:10">
      <c r="A117" s="53">
        <v>116</v>
      </c>
      <c r="B117" s="55"/>
      <c r="C117" s="55"/>
      <c r="D117" s="4" t="str">
        <v>LABORATORIAL COMERCIO E SERVICOS LTDA</v>
      </c>
      <c r="E117" s="4"/>
      <c r="F117" s="4" t="str">
        <v/>
      </c>
      <c r="G117" s="55"/>
      <c r="H117" s="55"/>
      <c r="I117" s="55"/>
      <c r="J117" s="55"/>
    </row>
    <row r="118" spans="1:10">
      <c r="A118" s="53">
        <v>117</v>
      </c>
      <c r="B118" s="55"/>
      <c r="C118" s="55"/>
      <c r="D118" s="4" t="str">
        <v>LABORCLIN PROD PARA LABORATORIOS LTDA</v>
      </c>
      <c r="E118" s="4"/>
      <c r="F118" s="4" t="str">
        <v/>
      </c>
      <c r="G118" s="55"/>
      <c r="H118" s="55"/>
      <c r="I118" s="55"/>
      <c r="J118" s="55"/>
    </row>
    <row r="119" spans="1:10">
      <c r="A119" s="53">
        <v>118</v>
      </c>
      <c r="B119" s="55"/>
      <c r="C119" s="55"/>
      <c r="D119" s="4" t="str">
        <v>LABORGLAS</v>
      </c>
      <c r="E119" s="4"/>
      <c r="F119" s="4" t="str">
        <v/>
      </c>
      <c r="G119" s="55"/>
      <c r="H119" s="55"/>
      <c r="I119" s="55"/>
      <c r="J119" s="55"/>
    </row>
    <row r="120" spans="1:10">
      <c r="A120" s="53">
        <v>119</v>
      </c>
      <c r="B120" s="55"/>
      <c r="C120" s="55"/>
      <c r="D120" s="4" t="str">
        <v>LABORXING</v>
      </c>
      <c r="E120" s="4"/>
      <c r="F120" s="4" t="str">
        <v/>
      </c>
      <c r="G120" s="55"/>
      <c r="H120" s="55"/>
      <c r="I120" s="55"/>
      <c r="J120" s="55"/>
    </row>
    <row r="121" spans="1:10">
      <c r="A121" s="53">
        <v>120</v>
      </c>
      <c r="B121" s="55"/>
      <c r="C121" s="55"/>
      <c r="D121" s="4" t="str">
        <v xml:space="preserve">LABSHOW EQUIPAMENTOS E INSUMOS QUIMICOS </v>
      </c>
      <c r="E121" s="4"/>
      <c r="F121" s="4" t="str">
        <v/>
      </c>
      <c r="G121" s="55"/>
      <c r="H121" s="55"/>
      <c r="I121" s="55"/>
      <c r="J121" s="55"/>
    </row>
    <row r="122" spans="1:10">
      <c r="A122" s="53">
        <v>121</v>
      </c>
      <c r="B122" s="55"/>
      <c r="C122" s="55"/>
      <c r="D122" s="4" t="str">
        <v>Labsynth Produtos para Laboratórios LTDA</v>
      </c>
      <c r="E122" s="4"/>
      <c r="F122" s="4" t="str">
        <v/>
      </c>
      <c r="G122" s="55"/>
      <c r="H122" s="55"/>
      <c r="I122" s="55"/>
      <c r="J122" s="55"/>
    </row>
    <row r="123" spans="1:10">
      <c r="A123" s="53">
        <v>122</v>
      </c>
      <c r="B123" s="55"/>
      <c r="C123" s="55"/>
      <c r="D123" s="4" t="str">
        <v>LADER QUÍMICA</v>
      </c>
      <c r="E123" s="4"/>
      <c r="F123" s="4" t="str">
        <v/>
      </c>
      <c r="G123" s="55"/>
      <c r="H123" s="55"/>
      <c r="I123" s="55"/>
      <c r="J123" s="55"/>
    </row>
    <row r="124" spans="1:10">
      <c r="A124" s="53">
        <v>123</v>
      </c>
      <c r="B124" s="55"/>
      <c r="C124" s="55"/>
      <c r="D124" s="4" t="str">
        <v>LAS DO BRASIL COMERCIO DE PRODUTOS ANALITICOS E LABORATORIAIS LTDA</v>
      </c>
      <c r="E124" s="4"/>
      <c r="F124" s="4" t="str">
        <v/>
      </c>
      <c r="G124" s="55"/>
      <c r="H124" s="55"/>
      <c r="I124" s="55"/>
      <c r="J124" s="55"/>
    </row>
    <row r="125" spans="1:10">
      <c r="A125" s="53">
        <v>124</v>
      </c>
      <c r="B125" s="55"/>
      <c r="C125" s="55"/>
      <c r="D125" s="4" t="str">
        <v>LIFE CARE DIAGNOSTICOS LTDA</v>
      </c>
      <c r="E125" s="4"/>
      <c r="F125" s="4" t="str">
        <v/>
      </c>
      <c r="G125" s="55"/>
      <c r="H125" s="55"/>
      <c r="I125" s="55"/>
      <c r="J125" s="55"/>
    </row>
    <row r="126" spans="1:10">
      <c r="A126" s="53">
        <v>125</v>
      </c>
      <c r="B126" s="55"/>
      <c r="C126" s="55"/>
      <c r="D126" s="4" t="str">
        <v>LIFE TECHNOLOGIES BRASIL COMERCIO E INDUSTRIA DE PRODUTOS PARA BIOTECNOLOGIA LTDA</v>
      </c>
      <c r="E126" s="4"/>
      <c r="F126" s="4" t="str">
        <v/>
      </c>
      <c r="G126" s="55"/>
      <c r="H126" s="55"/>
      <c r="I126" s="55"/>
      <c r="J126" s="55"/>
    </row>
    <row r="127" spans="1:10">
      <c r="A127" s="53">
        <v>126</v>
      </c>
      <c r="B127" s="55"/>
      <c r="C127" s="55"/>
      <c r="D127" s="4" t="str">
        <v>LIGHT BRASIL LTDA</v>
      </c>
      <c r="E127" s="4"/>
      <c r="F127" s="4" t="str">
        <v/>
      </c>
      <c r="G127" s="55"/>
      <c r="H127" s="55"/>
      <c r="I127" s="55"/>
      <c r="J127" s="55"/>
    </row>
    <row r="128" spans="1:10">
      <c r="A128" s="53">
        <v>127</v>
      </c>
      <c r="B128" s="55"/>
      <c r="C128" s="55"/>
      <c r="D128" s="4" t="str">
        <v>LILIANE ALARCAO DIAS CORREA RAMANZINI</v>
      </c>
      <c r="E128" s="4"/>
      <c r="F128" s="4" t="str">
        <v/>
      </c>
      <c r="G128" s="55"/>
      <c r="H128" s="55"/>
      <c r="I128" s="55"/>
      <c r="J128" s="55"/>
    </row>
    <row r="129" spans="1:10">
      <c r="A129" s="53">
        <v>128</v>
      </c>
      <c r="B129" s="55"/>
      <c r="C129" s="55"/>
      <c r="D129" s="4" t="str">
        <v xml:space="preserve">LINKLAB PRODUTOS CIENTIFICOS LTDA </v>
      </c>
      <c r="E129" s="4"/>
      <c r="F129" s="4" t="str">
        <v/>
      </c>
      <c r="G129" s="55"/>
      <c r="H129" s="55"/>
      <c r="I129" s="55"/>
      <c r="J129" s="55"/>
    </row>
    <row r="130" spans="1:10">
      <c r="A130" s="53">
        <v>129</v>
      </c>
      <c r="B130" s="55"/>
      <c r="C130" s="55"/>
      <c r="D130" s="4" t="str">
        <v>LOBOV Científica</v>
      </c>
      <c r="E130" s="4"/>
      <c r="F130" s="4" t="str">
        <v/>
      </c>
      <c r="G130" s="55"/>
      <c r="H130" s="55"/>
      <c r="I130" s="55"/>
      <c r="J130" s="55"/>
    </row>
    <row r="131" spans="1:10">
      <c r="A131" s="53">
        <v>130</v>
      </c>
      <c r="B131" s="55"/>
      <c r="C131" s="55"/>
      <c r="D131" s="4" t="str">
        <v xml:space="preserve">LOJA DO LABORATÓRIO </v>
      </c>
      <c r="E131" s="4"/>
      <c r="F131" s="4" t="str">
        <v/>
      </c>
      <c r="G131" s="55"/>
      <c r="H131" s="55"/>
      <c r="I131" s="55"/>
      <c r="J131" s="55"/>
    </row>
    <row r="132" spans="1:10">
      <c r="A132" s="53">
        <v>131</v>
      </c>
      <c r="B132" s="55"/>
      <c r="C132" s="55"/>
      <c r="D132" s="4" t="str">
        <v xml:space="preserve">LOJA DO LABORATORIO LTDA </v>
      </c>
      <c r="E132" s="4"/>
      <c r="F132" s="4" t="str">
        <v/>
      </c>
      <c r="G132" s="55"/>
      <c r="H132" s="55"/>
      <c r="I132" s="55"/>
      <c r="J132" s="55"/>
    </row>
    <row r="133" spans="1:10">
      <c r="A133" s="53">
        <v>132</v>
      </c>
      <c r="B133" s="55"/>
      <c r="C133" s="55"/>
      <c r="D133" s="4" t="str">
        <v>LOJA NETLAB</v>
      </c>
      <c r="E133" s="4"/>
      <c r="F133" s="4" t="str">
        <v/>
      </c>
      <c r="G133" s="55"/>
      <c r="H133" s="55"/>
      <c r="I133" s="55"/>
      <c r="J133" s="55"/>
    </row>
    <row r="134" spans="1:10">
      <c r="A134" s="53">
        <v>133</v>
      </c>
      <c r="B134" s="55"/>
      <c r="C134" s="55"/>
      <c r="D134" s="4" t="str">
        <v>LOJALAB</v>
      </c>
      <c r="E134" s="4"/>
      <c r="F134" s="4" t="str">
        <v/>
      </c>
      <c r="G134" s="55"/>
      <c r="H134" s="55"/>
      <c r="I134" s="55"/>
      <c r="J134" s="55"/>
    </row>
    <row r="135" spans="1:10">
      <c r="A135" s="53">
        <v>134</v>
      </c>
      <c r="B135" s="55"/>
      <c r="C135" s="55"/>
      <c r="D135" s="4" t="str">
        <v>LUDWIG BIOTECNOLOGIA</v>
      </c>
      <c r="E135" s="4"/>
      <c r="F135" s="4" t="str">
        <v/>
      </c>
      <c r="G135" s="55"/>
      <c r="H135" s="55"/>
      <c r="I135" s="55"/>
      <c r="J135" s="55"/>
    </row>
    <row r="136" spans="1:10">
      <c r="A136" s="53">
        <v>135</v>
      </c>
      <c r="B136" s="55"/>
      <c r="C136" s="55"/>
      <c r="D136" s="4" t="str">
        <v>LUMILABOR</v>
      </c>
      <c r="E136" s="4"/>
      <c r="F136" s="4" t="str">
        <v/>
      </c>
      <c r="G136" s="55"/>
      <c r="H136" s="55"/>
      <c r="I136" s="55"/>
      <c r="J136" s="55"/>
    </row>
    <row r="137" spans="1:10">
      <c r="A137" s="53">
        <v>136</v>
      </c>
      <c r="B137" s="55"/>
      <c r="C137" s="55"/>
      <c r="D137" s="4" t="str">
        <v>M &amp; M COMÉRCIO</v>
      </c>
      <c r="E137" s="4"/>
      <c r="F137" s="4" t="str">
        <v/>
      </c>
      <c r="G137" s="55"/>
      <c r="H137" s="55"/>
      <c r="I137" s="55"/>
      <c r="J137" s="55"/>
    </row>
    <row r="138" spans="1:10">
      <c r="A138" s="53">
        <v>137</v>
      </c>
      <c r="B138" s="55"/>
      <c r="C138" s="55"/>
      <c r="D138" s="4" t="str">
        <v>Mais Estética</v>
      </c>
      <c r="E138" s="4"/>
      <c r="F138" s="4" t="str">
        <v/>
      </c>
      <c r="G138" s="55"/>
      <c r="H138" s="55"/>
      <c r="I138" s="55"/>
      <c r="J138" s="55"/>
    </row>
    <row r="139" spans="1:10">
      <c r="A139" s="53">
        <v>138</v>
      </c>
      <c r="B139" s="55"/>
      <c r="C139" s="55"/>
      <c r="D139" s="4" t="str">
        <v>MARASSI VAZ COMÉRCIO DE MATERIAIS MÉDICOS E ODONTOLÓGICOS LTDA</v>
      </c>
      <c r="E139" s="4"/>
      <c r="F139" s="4" t="str">
        <v/>
      </c>
      <c r="G139" s="55"/>
      <c r="H139" s="55"/>
      <c r="I139" s="55"/>
      <c r="J139" s="55"/>
    </row>
    <row r="140" spans="1:10">
      <c r="A140" s="53">
        <v>139</v>
      </c>
      <c r="B140" s="55"/>
      <c r="C140" s="55"/>
      <c r="D140" s="4" t="str">
        <v>MASTER DIAGNOSTICA PRODUTOS LABORATORIAIS E HOSPITALARES LTDA.</v>
      </c>
      <c r="E140" s="4"/>
      <c r="F140" s="4" t="str">
        <v/>
      </c>
      <c r="G140" s="55"/>
      <c r="H140" s="55"/>
      <c r="I140" s="55"/>
      <c r="J140" s="55"/>
    </row>
    <row r="141" spans="1:10">
      <c r="A141" s="53">
        <v>140</v>
      </c>
      <c r="B141" s="55"/>
      <c r="C141" s="55"/>
      <c r="D141" s="4" t="str">
        <v>Matrix LCMS</v>
      </c>
      <c r="E141" s="4"/>
      <c r="F141" s="4" t="str">
        <v/>
      </c>
      <c r="G141" s="55"/>
      <c r="H141" s="55"/>
      <c r="I141" s="55"/>
      <c r="J141" s="55"/>
    </row>
    <row r="142" spans="1:10">
      <c r="A142" s="53">
        <v>141</v>
      </c>
      <c r="B142" s="55"/>
      <c r="C142" s="55"/>
      <c r="D142" s="4" t="str">
        <v xml:space="preserve">MAXCROM INSTRUMENTOS CIENTIFICOS LTDA </v>
      </c>
      <c r="E142" s="4"/>
      <c r="F142" s="4" t="str">
        <v/>
      </c>
      <c r="G142" s="55"/>
      <c r="H142" s="55"/>
      <c r="I142" s="55"/>
      <c r="J142" s="55"/>
    </row>
    <row r="143" spans="1:10">
      <c r="A143" s="53">
        <v>142</v>
      </c>
      <c r="B143" s="55"/>
      <c r="C143" s="55"/>
      <c r="D143" s="4" t="str">
        <v>MEGA CENTER EMBALAGENS E ESSÊNCIAIS</v>
      </c>
      <c r="E143" s="4"/>
      <c r="F143" s="4" t="str">
        <v/>
      </c>
      <c r="G143" s="55"/>
      <c r="H143" s="55"/>
      <c r="I143" s="55"/>
      <c r="J143" s="55"/>
    </row>
    <row r="144" spans="1:10">
      <c r="A144" s="53">
        <v>143</v>
      </c>
      <c r="B144" s="55"/>
      <c r="C144" s="55"/>
      <c r="D144" s="4" t="str">
        <v>MERCK S/A</v>
      </c>
      <c r="E144" s="4"/>
      <c r="F144" s="4" t="str">
        <v/>
      </c>
      <c r="G144" s="55"/>
      <c r="H144" s="55"/>
      <c r="I144" s="55"/>
      <c r="J144" s="55"/>
    </row>
    <row r="145" spans="1:10">
      <c r="A145" s="53">
        <v>144</v>
      </c>
      <c r="B145" s="55"/>
      <c r="C145" s="55"/>
      <c r="D145" s="4" t="str">
        <v>META QUÍMICA</v>
      </c>
      <c r="E145" s="4"/>
      <c r="F145" s="4" t="str">
        <v/>
      </c>
      <c r="G145" s="55"/>
      <c r="H145" s="55"/>
      <c r="I145" s="55"/>
      <c r="J145" s="55"/>
    </row>
    <row r="146" spans="1:10">
      <c r="A146" s="53">
        <v>145</v>
      </c>
      <c r="B146" s="55"/>
      <c r="C146" s="55"/>
      <c r="D146" s="4" t="str">
        <v xml:space="preserve">METROHM BRASIL INSTRUMENTAÇÃO ANALÍTICA LTDA </v>
      </c>
      <c r="E146" s="4"/>
      <c r="F146" s="4" t="str">
        <v/>
      </c>
      <c r="G146" s="55"/>
      <c r="H146" s="55"/>
      <c r="I146" s="55"/>
      <c r="J146" s="55"/>
    </row>
    <row r="147" spans="1:10">
      <c r="A147" s="53">
        <v>146</v>
      </c>
      <c r="B147" s="55"/>
      <c r="C147" s="55"/>
      <c r="D147" s="4" t="str">
        <v>MGI</v>
      </c>
      <c r="E147" s="4"/>
      <c r="F147" s="4" t="str">
        <v/>
      </c>
      <c r="G147" s="55"/>
      <c r="H147" s="55"/>
      <c r="I147" s="55"/>
      <c r="J147" s="55"/>
    </row>
    <row r="148" spans="1:10">
      <c r="A148" s="53">
        <v>147</v>
      </c>
      <c r="B148" s="55"/>
      <c r="C148" s="55"/>
      <c r="D148" s="4" t="str">
        <v>Milli express</v>
      </c>
      <c r="E148" s="4"/>
      <c r="F148" s="4" t="str">
        <v/>
      </c>
      <c r="G148" s="55"/>
      <c r="H148" s="55"/>
      <c r="I148" s="55"/>
      <c r="J148" s="55"/>
    </row>
    <row r="149" spans="1:10">
      <c r="A149" s="53">
        <v>148</v>
      </c>
      <c r="B149" s="55"/>
      <c r="C149" s="55"/>
      <c r="D149" s="4" t="str">
        <v xml:space="preserve">MLL COMERCIO DE INSUMOS E EQUIPAMENTOS LDA </v>
      </c>
      <c r="E149" s="4"/>
      <c r="F149" s="4" t="str">
        <v/>
      </c>
      <c r="G149" s="55"/>
      <c r="H149" s="55"/>
      <c r="I149" s="55"/>
      <c r="J149" s="55"/>
    </row>
    <row r="150" spans="1:10">
      <c r="A150" s="53">
        <v>149</v>
      </c>
      <c r="B150" s="55"/>
      <c r="C150" s="55"/>
      <c r="D150" s="4" t="str">
        <v xml:space="preserve">MOGIGLASS ARTIGOS PARA LABORATORIOS LTDA </v>
      </c>
      <c r="E150" s="4"/>
      <c r="F150" s="4" t="str">
        <v/>
      </c>
      <c r="G150" s="55"/>
      <c r="H150" s="55"/>
      <c r="I150" s="55"/>
      <c r="J150" s="55"/>
    </row>
    <row r="151" spans="1:10">
      <c r="A151" s="53">
        <v>150</v>
      </c>
      <c r="B151" s="55"/>
      <c r="C151" s="55"/>
      <c r="D151" s="55" t="str">
        <v>MOLECULAR BIOTECNOLOGIA LTDA</v>
      </c>
      <c r="G151" s="55"/>
      <c r="H151" s="55"/>
      <c r="I151" s="55"/>
      <c r="J151" s="55"/>
    </row>
    <row r="152" spans="1:10">
      <c r="A152" s="53">
        <v>151</v>
      </c>
      <c r="B152" s="55"/>
      <c r="C152" s="55"/>
      <c r="D152" s="55" t="str">
        <v>NEOBIO</v>
      </c>
      <c r="G152" s="55"/>
      <c r="H152" s="55"/>
      <c r="I152" s="55"/>
      <c r="J152" s="55"/>
    </row>
    <row r="153" spans="1:10">
      <c r="A153" s="53">
        <v>152</v>
      </c>
      <c r="B153" s="55"/>
      <c r="C153" s="55"/>
      <c r="D153" s="55" t="str">
        <v>NEON</v>
      </c>
      <c r="G153" s="55"/>
      <c r="H153" s="55"/>
      <c r="I153" s="55"/>
      <c r="J153" s="55"/>
    </row>
    <row r="154" spans="1:10">
      <c r="A154" s="53">
        <v>153</v>
      </c>
      <c r="B154" s="55"/>
      <c r="C154" s="55"/>
      <c r="D154" s="55" t="str">
        <v>NET SUPRIMENTOS</v>
      </c>
      <c r="G154" s="55"/>
      <c r="H154" s="55"/>
      <c r="I154" s="55"/>
      <c r="J154" s="55"/>
    </row>
    <row r="155" spans="1:10">
      <c r="A155" s="53">
        <v>154</v>
      </c>
      <c r="B155" s="55"/>
      <c r="C155" s="55"/>
      <c r="D155" s="55" t="str">
        <v>NEW MED IMPORTADORA E DISTRIBUIDORA  DE MATERIAIS MEDICOS LTDA</v>
      </c>
      <c r="G155" s="55"/>
      <c r="H155" s="55"/>
      <c r="I155" s="55"/>
      <c r="J155" s="55"/>
    </row>
    <row r="156" spans="1:10">
      <c r="A156" s="53">
        <v>155</v>
      </c>
      <c r="B156" s="55"/>
      <c r="C156" s="55"/>
      <c r="D156" s="55" t="str">
        <v xml:space="preserve">NOVA ANALITICA </v>
      </c>
      <c r="G156" s="55"/>
      <c r="H156" s="55"/>
      <c r="I156" s="55"/>
      <c r="J156" s="55"/>
    </row>
    <row r="157" spans="1:10">
      <c r="A157" s="53">
        <v>156</v>
      </c>
      <c r="B157" s="55"/>
      <c r="C157" s="55"/>
      <c r="D157" s="55" t="str">
        <v>NOVA TECNICA IND  E COM DE EQUIP PLAB LTDA</v>
      </c>
      <c r="G157" s="55"/>
      <c r="H157" s="55"/>
      <c r="I157" s="55"/>
      <c r="J157" s="55"/>
    </row>
    <row r="158" spans="1:10">
      <c r="A158" s="53">
        <v>157</v>
      </c>
      <c r="B158" s="55"/>
      <c r="C158" s="55"/>
      <c r="D158" s="55" t="str">
        <v xml:space="preserve">OBAH PRODUTOS E SERVIÇOS ANALITICOS LTDA </v>
      </c>
      <c r="G158" s="55"/>
      <c r="H158" s="55"/>
      <c r="I158" s="55"/>
      <c r="J158" s="55"/>
    </row>
    <row r="159" spans="1:10">
      <c r="A159" s="53">
        <v>158</v>
      </c>
      <c r="B159" s="55"/>
      <c r="C159" s="55"/>
      <c r="D159" s="55" t="str">
        <v>OLEUMVITTA</v>
      </c>
      <c r="G159" s="55"/>
      <c r="H159" s="55"/>
      <c r="I159" s="55"/>
      <c r="J159" s="55"/>
    </row>
    <row r="160" spans="1:10">
      <c r="A160" s="53">
        <v>159</v>
      </c>
      <c r="B160" s="55"/>
      <c r="C160" s="55"/>
      <c r="D160" s="55" t="str">
        <v xml:space="preserve">OLIVAS DO MUNDO </v>
      </c>
      <c r="G160" s="55"/>
      <c r="H160" s="55"/>
      <c r="I160" s="55"/>
      <c r="J160" s="55"/>
    </row>
    <row r="161" spans="1:10">
      <c r="A161" s="53">
        <v>160</v>
      </c>
      <c r="B161" s="55"/>
      <c r="C161" s="55"/>
      <c r="D161" s="55" t="str">
        <v>ORBITAL PRODUTOS PARA LABORATORIOS LTDA</v>
      </c>
      <c r="G161" s="55"/>
      <c r="H161" s="55"/>
      <c r="I161" s="55"/>
      <c r="J161" s="55"/>
    </row>
    <row r="162" spans="1:10">
      <c r="A162" s="53">
        <v>161</v>
      </c>
      <c r="B162" s="55"/>
      <c r="C162" s="55"/>
      <c r="D162" s="55" t="str">
        <v>PERKIN ELMER SCIENCE WITH PURPOSE '</v>
      </c>
      <c r="G162" s="55"/>
      <c r="H162" s="55"/>
      <c r="I162" s="55"/>
      <c r="J162" s="55"/>
    </row>
    <row r="163" spans="1:10">
      <c r="A163" s="53">
        <v>162</v>
      </c>
      <c r="B163" s="55"/>
      <c r="C163" s="55"/>
      <c r="D163" s="55" t="str">
        <v>PHL DISTRIBUIDORA LABORATORIAL LTDA</v>
      </c>
      <c r="G163" s="55"/>
      <c r="H163" s="55"/>
      <c r="I163" s="55"/>
      <c r="J163" s="55"/>
    </row>
    <row r="164" spans="1:10">
      <c r="A164" s="53">
        <v>163</v>
      </c>
      <c r="B164" s="55"/>
      <c r="C164" s="55"/>
      <c r="D164" s="55" t="str">
        <v>PIQUIRI BREWSHOP</v>
      </c>
      <c r="G164" s="55"/>
      <c r="H164" s="55"/>
      <c r="I164" s="55"/>
      <c r="J164" s="55"/>
    </row>
    <row r="165" spans="1:10">
      <c r="A165" s="53">
        <v>164</v>
      </c>
      <c r="B165" s="55"/>
      <c r="C165" s="55"/>
      <c r="D165" s="55" t="str">
        <v>PLANALMED PRODUTOS PARA HOSPITAIS E LABORATORIOS LTDA</v>
      </c>
      <c r="G165" s="55"/>
      <c r="H165" s="55"/>
      <c r="I165" s="55"/>
      <c r="J165" s="55"/>
    </row>
    <row r="166" spans="1:10">
      <c r="A166" s="53">
        <v>165</v>
      </c>
      <c r="B166" s="55"/>
      <c r="C166" s="55"/>
      <c r="D166" s="55" t="str">
        <v xml:space="preserve">PLANETA LAB </v>
      </c>
      <c r="G166" s="55"/>
      <c r="H166" s="55"/>
      <c r="I166" s="55"/>
      <c r="J166" s="55"/>
    </row>
    <row r="167" spans="1:10">
      <c r="A167" s="53">
        <v>166</v>
      </c>
      <c r="B167" s="55"/>
      <c r="C167" s="55"/>
      <c r="D167" s="55" t="str">
        <v>PLAST LABOR IND.E COM.DE EQUIP.HOSP.E LABORATORIO LTDA</v>
      </c>
      <c r="G167" s="55"/>
      <c r="H167" s="55"/>
      <c r="I167" s="55"/>
      <c r="J167" s="55"/>
    </row>
    <row r="168" spans="1:10">
      <c r="A168" s="53">
        <v>167</v>
      </c>
      <c r="B168" s="55"/>
      <c r="C168" s="55"/>
      <c r="D168" s="55" t="str">
        <v>PLENA-LAB</v>
      </c>
      <c r="G168" s="55"/>
      <c r="H168" s="55"/>
      <c r="I168" s="55"/>
      <c r="J168" s="55"/>
    </row>
    <row r="169" spans="1:10">
      <c r="A169" s="53">
        <v>168</v>
      </c>
      <c r="B169" s="55"/>
      <c r="C169" s="55"/>
      <c r="D169" s="55" t="str">
        <v xml:space="preserve">PRECISAO ABSOLUTA </v>
      </c>
      <c r="G169" s="55"/>
      <c r="H169" s="55"/>
      <c r="I169" s="55"/>
      <c r="J169" s="55"/>
    </row>
    <row r="170" spans="1:10">
      <c r="A170" s="53">
        <v>169</v>
      </c>
      <c r="B170" s="55"/>
      <c r="C170" s="55"/>
      <c r="D170" s="55" t="str">
        <v>PRLABOR</v>
      </c>
      <c r="G170" s="55"/>
      <c r="H170" s="55"/>
      <c r="I170" s="55"/>
      <c r="J170" s="55"/>
    </row>
    <row r="171" spans="1:10">
      <c r="A171" s="53">
        <v>170</v>
      </c>
      <c r="B171" s="55"/>
      <c r="C171" s="55"/>
      <c r="D171" s="55" t="str">
        <v>PRO-ANALISE</v>
      </c>
      <c r="G171" s="55"/>
      <c r="H171" s="55"/>
      <c r="I171" s="55"/>
      <c r="J171" s="55"/>
    </row>
    <row r="172" spans="1:10">
      <c r="A172" s="53">
        <v>171</v>
      </c>
      <c r="B172" s="55"/>
      <c r="C172" s="55"/>
      <c r="D172" s="55" t="str">
        <v>PROC9 INDUSTRIA QUIMICA LTDA</v>
      </c>
      <c r="G172" s="55"/>
      <c r="H172" s="55"/>
      <c r="I172" s="55"/>
      <c r="J172" s="55"/>
    </row>
    <row r="173" spans="1:10">
      <c r="A173" s="53">
        <v>172</v>
      </c>
      <c r="B173" s="55"/>
      <c r="C173" s="55"/>
      <c r="D173" s="55" t="str">
        <v>PRODLAC PRODS MEDICOS HOSPITALARES LTDA</v>
      </c>
      <c r="G173" s="55"/>
      <c r="H173" s="55"/>
      <c r="I173" s="55"/>
      <c r="J173" s="55"/>
    </row>
    <row r="174" spans="1:10">
      <c r="A174" s="53">
        <v>173</v>
      </c>
      <c r="B174" s="55"/>
      <c r="C174" s="55"/>
      <c r="D174" s="55" t="str">
        <v>PRO-LAB MATERIAIS PARA LABORATÓRIOS LTDA</v>
      </c>
      <c r="G174" s="55"/>
      <c r="H174" s="55"/>
      <c r="I174" s="55"/>
      <c r="J174" s="55"/>
    </row>
    <row r="175" spans="1:10">
      <c r="A175" s="53">
        <v>174</v>
      </c>
      <c r="B175" s="55"/>
      <c r="C175" s="55"/>
      <c r="D175" s="55" t="str">
        <v>PROMEDICAL EQUIPAMENTOS MEDICOS LTDA</v>
      </c>
      <c r="G175" s="55"/>
      <c r="H175" s="55"/>
      <c r="I175" s="55"/>
      <c r="J175" s="55"/>
    </row>
    <row r="176" spans="1:10">
      <c r="A176" s="53">
        <v>175</v>
      </c>
      <c r="B176" s="55"/>
      <c r="C176" s="55"/>
      <c r="D176" s="55" t="str">
        <v>PROMEGA BIOTECNOLOGIA DO BRASIL LTDA</v>
      </c>
      <c r="G176" s="55"/>
      <c r="H176" s="55"/>
      <c r="I176" s="55"/>
      <c r="J176" s="55"/>
    </row>
    <row r="177" spans="1:10">
      <c r="A177" s="53">
        <v>176</v>
      </c>
      <c r="B177" s="55"/>
      <c r="C177" s="55"/>
      <c r="D177" s="55" t="str">
        <v>PROMEGA BIOTECNOLOGIA DO BRASIL LTDA FILIAL</v>
      </c>
      <c r="G177" s="55"/>
      <c r="H177" s="55"/>
      <c r="I177" s="55"/>
      <c r="J177" s="55"/>
    </row>
    <row r="178" spans="1:10">
      <c r="A178" s="53">
        <v>177</v>
      </c>
      <c r="B178" s="55"/>
      <c r="C178" s="55"/>
      <c r="D178" s="55" t="str">
        <v>Qiagen Biotecnologia Brasil Ltda</v>
      </c>
      <c r="G178" s="55"/>
      <c r="H178" s="55"/>
      <c r="I178" s="55"/>
      <c r="J178" s="55"/>
    </row>
    <row r="179" spans="1:10">
      <c r="A179" s="53">
        <v>178</v>
      </c>
      <c r="B179" s="55"/>
      <c r="C179" s="55"/>
      <c r="D179" s="55" t="str">
        <v>QUALIVIDROS</v>
      </c>
      <c r="G179" s="55"/>
      <c r="H179" s="55"/>
      <c r="I179" s="55"/>
      <c r="J179" s="55"/>
    </row>
    <row r="180" spans="1:10">
      <c r="A180" s="53">
        <v>179</v>
      </c>
      <c r="B180" s="55"/>
      <c r="C180" s="55"/>
      <c r="D180" s="55" t="str">
        <v>QUALY COMERCIAL LTDA</v>
      </c>
      <c r="G180" s="55"/>
      <c r="H180" s="55"/>
      <c r="I180" s="55"/>
      <c r="J180" s="55"/>
    </row>
    <row r="181" spans="1:10">
      <c r="A181" s="53">
        <v>180</v>
      </c>
      <c r="B181" s="55"/>
      <c r="C181" s="55"/>
      <c r="D181" s="55" t="str">
        <v>QUALYS DIAGNÓSTICO</v>
      </c>
      <c r="G181" s="55"/>
      <c r="H181" s="55"/>
      <c r="I181" s="55"/>
      <c r="J181" s="55"/>
    </row>
    <row r="182" spans="1:10">
      <c r="A182" s="53">
        <v>181</v>
      </c>
      <c r="B182" s="55"/>
      <c r="C182" s="55"/>
      <c r="D182" s="55" t="str">
        <v xml:space="preserve">QUIMICENTER PRODTUOS PARA LABORATORIOS LTDA </v>
      </c>
      <c r="G182" s="55"/>
      <c r="H182" s="55"/>
      <c r="I182" s="55"/>
      <c r="J182" s="55"/>
    </row>
    <row r="183" spans="1:10">
      <c r="A183" s="53">
        <v>182</v>
      </c>
      <c r="B183" s="55"/>
      <c r="C183" s="55"/>
      <c r="D183" s="55" t="str">
        <v xml:space="preserve">RBRVIDROS </v>
      </c>
      <c r="G183" s="55"/>
      <c r="H183" s="55"/>
      <c r="I183" s="55"/>
      <c r="J183" s="55"/>
    </row>
    <row r="184" spans="1:10">
      <c r="A184" s="53">
        <v>183</v>
      </c>
      <c r="B184" s="55"/>
      <c r="C184" s="55"/>
      <c r="D184" s="55" t="str">
        <v>RDBM – Produtos para Laboratório</v>
      </c>
      <c r="G184" s="55"/>
      <c r="H184" s="55"/>
      <c r="I184" s="55"/>
      <c r="J184" s="55"/>
    </row>
    <row r="185" spans="1:10">
      <c r="A185" s="53">
        <v>184</v>
      </c>
      <c r="B185" s="55"/>
      <c r="C185" s="55"/>
      <c r="D185" s="55" t="str">
        <v>REFRIGERACAO DUFRIO COMERCIO E IMPORTACAO S.A.</v>
      </c>
      <c r="G185" s="55"/>
      <c r="H185" s="55"/>
      <c r="I185" s="55"/>
      <c r="J185" s="55"/>
    </row>
    <row r="186" spans="1:10">
      <c r="A186" s="53">
        <v>185</v>
      </c>
      <c r="B186" s="55"/>
      <c r="C186" s="55"/>
      <c r="D186" s="55" t="str">
        <v>RHOSSE</v>
      </c>
      <c r="G186" s="55"/>
      <c r="H186" s="55"/>
      <c r="I186" s="55"/>
      <c r="J186" s="55"/>
    </row>
    <row r="187" spans="1:10">
      <c r="A187" s="53">
        <v>186</v>
      </c>
      <c r="B187" s="55"/>
      <c r="C187" s="55"/>
      <c r="D187" s="55" t="str">
        <v xml:space="preserve">RPLABOR </v>
      </c>
      <c r="G187" s="55"/>
      <c r="H187" s="55"/>
      <c r="I187" s="55"/>
      <c r="J187" s="55"/>
    </row>
    <row r="188" spans="1:10">
      <c r="A188" s="53">
        <v>187</v>
      </c>
      <c r="B188" s="55"/>
      <c r="C188" s="55"/>
      <c r="D188" s="55" t="str">
        <v>RS FERREIRA SERVOS COMERCIAL</v>
      </c>
      <c r="G188" s="55"/>
      <c r="H188" s="55"/>
      <c r="I188" s="55"/>
      <c r="J188" s="55"/>
    </row>
    <row r="189" spans="1:10">
      <c r="A189" s="53">
        <v>188</v>
      </c>
      <c r="B189" s="55"/>
      <c r="C189" s="55"/>
      <c r="D189" s="55" t="str">
        <v>SAINT VALLEN BIOTECNOLOGIA LTDA</v>
      </c>
      <c r="G189" s="55"/>
      <c r="H189" s="55"/>
      <c r="I189" s="55"/>
      <c r="J189" s="55"/>
    </row>
    <row r="190" spans="1:10">
      <c r="A190" s="53">
        <v>189</v>
      </c>
      <c r="B190" s="55"/>
      <c r="C190" s="55"/>
      <c r="D190" s="55" t="str">
        <v>SANTOS E SANTANA PRODUTOS HOSPITALARES LTDA</v>
      </c>
      <c r="G190" s="55"/>
      <c r="H190" s="55"/>
      <c r="I190" s="55"/>
      <c r="J190" s="55"/>
    </row>
    <row r="191" spans="1:10">
      <c r="A191" s="53">
        <v>190</v>
      </c>
      <c r="B191" s="55"/>
      <c r="C191" s="55"/>
      <c r="D191" s="55" t="str">
        <v>SCHOTT PHARMA BRASIL LTDA</v>
      </c>
      <c r="G191" s="55"/>
      <c r="H191" s="55"/>
      <c r="I191" s="55"/>
      <c r="J191" s="55"/>
    </row>
    <row r="192" spans="1:10">
      <c r="A192" s="53">
        <v>191</v>
      </c>
      <c r="B192" s="55"/>
      <c r="C192" s="55"/>
      <c r="D192" s="55" t="str">
        <v>SCQ SOLUÇÕES LABORATORIAIS</v>
      </c>
      <c r="G192" s="55"/>
      <c r="H192" s="55"/>
      <c r="I192" s="55"/>
      <c r="J192" s="55"/>
    </row>
    <row r="193" spans="1:10">
      <c r="A193" s="53">
        <v>192</v>
      </c>
      <c r="B193" s="55"/>
      <c r="C193" s="55"/>
      <c r="D193" s="55" t="str">
        <v xml:space="preserve">Seken Industria e Comercio de Produtos Descartaveis Ltda </v>
      </c>
      <c r="G193" s="55"/>
      <c r="H193" s="55"/>
      <c r="I193" s="55"/>
      <c r="J193" s="55"/>
    </row>
    <row r="194" spans="1:10">
      <c r="A194" s="53">
        <v>193</v>
      </c>
      <c r="B194" s="55"/>
      <c r="C194" s="55"/>
      <c r="D194" s="55" t="str">
        <v>SG TECNOLOGIA CLINICA LTDA</v>
      </c>
      <c r="G194" s="55"/>
      <c r="H194" s="55"/>
      <c r="I194" s="55"/>
      <c r="J194" s="55"/>
    </row>
    <row r="195" spans="1:10">
      <c r="A195" s="53">
        <v>194</v>
      </c>
      <c r="B195" s="55"/>
      <c r="C195" s="55"/>
      <c r="D195" s="55" t="str">
        <v>SHIMADZU</v>
      </c>
      <c r="G195" s="55"/>
      <c r="H195" s="55"/>
      <c r="I195" s="55"/>
      <c r="J195" s="55"/>
    </row>
    <row r="196" spans="1:10">
      <c r="A196" s="53">
        <v>195</v>
      </c>
      <c r="B196" s="55"/>
      <c r="C196" s="55"/>
      <c r="D196" s="55" t="str">
        <v>SHL - SAUDE HOSPITALAR E LABORATORIAL LTDA</v>
      </c>
      <c r="G196" s="55"/>
      <c r="H196" s="55"/>
      <c r="I196" s="55"/>
      <c r="J196" s="55"/>
    </row>
    <row r="197" spans="1:10">
      <c r="A197" s="53">
        <v>196</v>
      </c>
      <c r="B197" s="55"/>
      <c r="C197" s="55"/>
      <c r="D197" s="55" t="str">
        <v>SIGMA-ALDRICH BRASIL LTDA</v>
      </c>
      <c r="G197" s="55"/>
      <c r="H197" s="55"/>
      <c r="I197" s="55"/>
      <c r="J197" s="55"/>
    </row>
    <row r="198" spans="1:10">
      <c r="A198" s="53">
        <v>197</v>
      </c>
      <c r="B198" s="55"/>
      <c r="C198" s="55"/>
      <c r="D198" s="55" t="str">
        <v>SINAPSE BIOTECNOLOGIA</v>
      </c>
      <c r="G198" s="55"/>
      <c r="H198" s="55"/>
      <c r="I198" s="55"/>
      <c r="J198" s="55"/>
    </row>
    <row r="199" spans="1:10">
      <c r="A199" s="53">
        <v>198</v>
      </c>
      <c r="B199" s="55"/>
      <c r="C199" s="55"/>
      <c r="D199" s="55" t="str">
        <v>SÍNTESE BIOTECNOLOGIA LTDA</v>
      </c>
      <c r="G199" s="55"/>
      <c r="H199" s="55"/>
      <c r="I199" s="55"/>
      <c r="J199" s="55"/>
    </row>
    <row r="200" spans="1:10">
      <c r="A200" s="53">
        <v>199</v>
      </c>
      <c r="B200" s="55"/>
      <c r="C200" s="55"/>
      <c r="D200" s="55" t="str">
        <v>SISPACK MEDICAL LTDA</v>
      </c>
      <c r="G200" s="55"/>
      <c r="H200" s="55"/>
      <c r="I200" s="55"/>
      <c r="J200" s="55"/>
    </row>
    <row r="201" spans="1:10">
      <c r="A201" s="53">
        <v>200</v>
      </c>
      <c r="B201" s="55"/>
      <c r="C201" s="55"/>
      <c r="D201" s="55" t="str">
        <v xml:space="preserve">SOCIAL CASE ANALITICA COMERCIAL DE INSTRUMENTOS ANALITICOS LTDA </v>
      </c>
      <c r="G201" s="55"/>
      <c r="H201" s="55"/>
      <c r="I201" s="55"/>
      <c r="J201" s="55"/>
    </row>
    <row r="202" spans="1:10">
      <c r="A202" s="53">
        <v>201</v>
      </c>
      <c r="B202" s="55"/>
      <c r="C202" s="55"/>
      <c r="D202" s="55" t="str">
        <v>SOLABOR PRODUTOS PARA LABORATORIOS LTDA</v>
      </c>
      <c r="G202" s="55"/>
      <c r="H202" s="55"/>
      <c r="I202" s="55"/>
      <c r="J202" s="55"/>
    </row>
    <row r="203" spans="1:10">
      <c r="A203" s="53">
        <v>202</v>
      </c>
      <c r="B203" s="55"/>
      <c r="C203" s="55"/>
      <c r="D203" s="55" t="str">
        <v>SOS ALERGIA LTDA.</v>
      </c>
      <c r="G203" s="55"/>
      <c r="H203" s="55"/>
      <c r="I203" s="55"/>
      <c r="J203" s="55"/>
    </row>
    <row r="204" spans="1:10">
      <c r="A204" s="53">
        <v>203</v>
      </c>
      <c r="B204" s="55"/>
      <c r="C204" s="55"/>
      <c r="D204" s="55" t="str">
        <v>SOTELAB Sociedade Técnica de Laboratórios Ltda</v>
      </c>
      <c r="G204" s="55"/>
      <c r="H204" s="55"/>
      <c r="I204" s="55"/>
      <c r="J204" s="55"/>
    </row>
    <row r="205" spans="1:10">
      <c r="A205" s="53">
        <v>204</v>
      </c>
      <c r="B205" s="55"/>
      <c r="C205" s="55"/>
      <c r="D205" s="55" t="str">
        <v xml:space="preserve">SOUTH SAFE SOLUCOES INTEGRADAS &amp; IMPORTACOES  LTDA </v>
      </c>
      <c r="G205" s="55"/>
      <c r="H205" s="55"/>
      <c r="I205" s="55"/>
      <c r="J205" s="55"/>
    </row>
    <row r="206" spans="1:10">
      <c r="A206" s="53">
        <v>205</v>
      </c>
      <c r="B206" s="55"/>
      <c r="C206" s="55"/>
      <c r="D206" s="55" t="str">
        <v>SPECIAL GLASS</v>
      </c>
      <c r="G206" s="55"/>
      <c r="H206" s="55"/>
      <c r="I206" s="55"/>
      <c r="J206" s="55"/>
    </row>
    <row r="207" spans="1:10">
      <c r="A207" s="53">
        <v>206</v>
      </c>
      <c r="B207" s="55"/>
      <c r="C207" s="55"/>
      <c r="D207" s="55" t="str">
        <v>SUPER EPI EQUIPAMENTOS DE PROTECAO INDIVIDUAL LTDA</v>
      </c>
      <c r="G207" s="55"/>
      <c r="H207" s="55"/>
      <c r="I207" s="55"/>
      <c r="J207" s="55"/>
    </row>
    <row r="208" spans="1:10">
      <c r="A208" s="53">
        <v>207</v>
      </c>
      <c r="B208" s="55"/>
      <c r="C208" s="55"/>
      <c r="D208" s="55" t="str">
        <v>TDS INSTRUMENTOS TECNOLOGICOS LTDA - EPP</v>
      </c>
      <c r="G208" s="55"/>
      <c r="H208" s="55"/>
      <c r="I208" s="55"/>
      <c r="J208" s="55"/>
    </row>
    <row r="209" spans="1:10">
      <c r="A209" s="53">
        <v>208</v>
      </c>
      <c r="B209" s="55"/>
      <c r="C209" s="55"/>
      <c r="D209" s="55" t="str">
        <v xml:space="preserve">TFRÉ COMERCIAL LTDA </v>
      </c>
      <c r="G209" s="55"/>
      <c r="H209" s="55"/>
      <c r="I209" s="55"/>
      <c r="J209" s="55"/>
    </row>
    <row r="210" spans="1:10">
      <c r="A210" s="53">
        <v>209</v>
      </c>
      <c r="B210" s="55"/>
      <c r="C210" s="55"/>
      <c r="D210" s="55" t="str">
        <v>THERMOFISHER SCIENTIFIC</v>
      </c>
      <c r="G210" s="55"/>
      <c r="H210" s="55"/>
      <c r="I210" s="55"/>
      <c r="J210" s="55"/>
    </row>
    <row r="211" spans="1:10">
      <c r="A211" s="53">
        <v>210</v>
      </c>
      <c r="B211" s="55"/>
      <c r="C211" s="55"/>
      <c r="D211" s="55" t="str">
        <v>THERMOTEMP REFRIGERAÇÃO MÉDICA LABORATORIAL E ASSISTÊNCIA CIENTÍFICA LTDA.</v>
      </c>
      <c r="G211" s="55"/>
      <c r="H211" s="55"/>
      <c r="I211" s="55"/>
      <c r="J211" s="55"/>
    </row>
    <row r="212" spans="1:10">
      <c r="A212" s="53">
        <v>211</v>
      </c>
      <c r="B212" s="55"/>
      <c r="C212" s="55"/>
      <c r="D212" s="55" t="str">
        <v>TOTAL Sorbent</v>
      </c>
      <c r="G212" s="55"/>
      <c r="H212" s="55"/>
      <c r="I212" s="55"/>
      <c r="J212" s="55"/>
    </row>
    <row r="213" spans="1:10">
      <c r="A213" s="53">
        <v>212</v>
      </c>
      <c r="B213" s="55"/>
      <c r="C213" s="55"/>
      <c r="D213" s="55" t="str">
        <v xml:space="preserve">TPP TECHNO PLASTIC BRASIL LTDA </v>
      </c>
      <c r="G213" s="55"/>
      <c r="H213" s="55"/>
      <c r="I213" s="55"/>
      <c r="J213" s="55"/>
    </row>
    <row r="214" spans="1:10">
      <c r="A214" s="53">
        <v>213</v>
      </c>
      <c r="B214" s="55"/>
      <c r="C214" s="55"/>
      <c r="D214" s="55" t="str">
        <v>ULTRALABOR COMERCIO DE MATERIAIS PARA LABORATORIO LTDA</v>
      </c>
      <c r="G214" s="55"/>
      <c r="H214" s="55"/>
      <c r="I214" s="55"/>
      <c r="J214" s="55"/>
    </row>
    <row r="215" spans="1:10">
      <c r="A215" s="53">
        <v>214</v>
      </c>
      <c r="B215" s="55"/>
      <c r="C215" s="55"/>
      <c r="D215" s="55" t="str">
        <v>UNISCIENCE DO BRASIL IND. COM. EQ. LAB LTDA</v>
      </c>
      <c r="G215" s="55"/>
      <c r="H215" s="55"/>
      <c r="I215" s="55"/>
      <c r="J215" s="55"/>
    </row>
    <row r="216" spans="1:10">
      <c r="A216" s="53">
        <v>215</v>
      </c>
      <c r="B216" s="55"/>
      <c r="C216" s="55"/>
      <c r="D216" s="55" t="str">
        <v>UNITY INSTRUMENTOS DE TESTE E MEDICAO LTDA</v>
      </c>
      <c r="G216" s="55"/>
      <c r="H216" s="55"/>
      <c r="I216" s="55"/>
      <c r="J216" s="55"/>
    </row>
    <row r="217" spans="1:10">
      <c r="A217" s="53">
        <v>216</v>
      </c>
      <c r="B217" s="55"/>
      <c r="C217" s="55"/>
      <c r="D217" s="55" t="str">
        <v>Valery Comercio Varejista de Cosmeticos Ltda</v>
      </c>
      <c r="G217" s="55"/>
      <c r="H217" s="55"/>
      <c r="I217" s="55"/>
      <c r="J217" s="55"/>
    </row>
    <row r="218" spans="1:10">
      <c r="A218" s="53">
        <v>217</v>
      </c>
      <c r="B218" s="55"/>
      <c r="C218" s="55"/>
      <c r="D218" s="55" t="str">
        <v xml:space="preserve">VIDROTEC </v>
      </c>
      <c r="G218" s="55"/>
      <c r="H218" s="55"/>
      <c r="I218" s="55"/>
      <c r="J218" s="55"/>
    </row>
    <row r="219" spans="1:10">
      <c r="A219" s="53">
        <v>218</v>
      </c>
      <c r="B219" s="55"/>
      <c r="C219" s="55"/>
      <c r="D219" s="55" t="str">
        <v xml:space="preserve">VIDROTEC OFICINA E EQUIPAMENTOS </v>
      </c>
      <c r="G219" s="55"/>
      <c r="H219" s="55"/>
      <c r="I219" s="55"/>
      <c r="J219" s="55"/>
    </row>
    <row r="220" spans="1:10">
      <c r="A220" s="53">
        <v>219</v>
      </c>
      <c r="B220" s="55"/>
      <c r="C220" s="55"/>
      <c r="D220" s="55" t="str">
        <v>VITCHLAB</v>
      </c>
      <c r="G220" s="55"/>
      <c r="H220" s="55"/>
      <c r="I220" s="55"/>
      <c r="J220" s="55"/>
    </row>
    <row r="221" spans="1:10">
      <c r="A221" s="53">
        <v>220</v>
      </c>
      <c r="B221" s="55"/>
      <c r="C221" s="55"/>
      <c r="D221" s="55" t="str">
        <v>WATERS</v>
      </c>
      <c r="G221" s="55"/>
      <c r="H221" s="55"/>
      <c r="I221" s="55"/>
      <c r="J221" s="55"/>
    </row>
    <row r="222" spans="1:10">
      <c r="A222" s="53">
        <v>221</v>
      </c>
      <c r="B222" s="55"/>
      <c r="C222" s="55"/>
      <c r="D222" s="55" t="str">
        <v>WR TRANSPORTE E TERRAPLENAGEM LTDA</v>
      </c>
      <c r="G222" s="55"/>
      <c r="H222" s="55"/>
      <c r="I222" s="55"/>
      <c r="J222" s="55"/>
    </row>
    <row r="223" spans="1:10">
      <c r="A223" s="53">
        <v>222</v>
      </c>
      <c r="B223" s="55"/>
      <c r="C223" s="55"/>
      <c r="D223" s="55" t="str">
        <v>ZELLATECK COMERCIO E IMPORTACAO LTDA</v>
      </c>
      <c r="G223" s="55"/>
      <c r="H223" s="55"/>
      <c r="I223" s="55"/>
      <c r="J223" s="55"/>
    </row>
    <row r="224" spans="1:10">
      <c r="A224" s="53">
        <v>223</v>
      </c>
      <c r="B224" s="55"/>
      <c r="C224" s="55"/>
      <c r="D224" s="55" t="str">
        <v xml:space="preserve">ZILQUIMICA PRODUTOS P/ LABORATORIOS LTDA </v>
      </c>
      <c r="G224" s="55"/>
      <c r="H224" s="55"/>
      <c r="I224" s="55"/>
      <c r="J224" s="55"/>
    </row>
    <row r="225" spans="1:10">
      <c r="A225" s="53">
        <v>224</v>
      </c>
      <c r="B225" s="55"/>
      <c r="C225" s="55"/>
      <c r="D225" s="55"/>
      <c r="G225" s="55"/>
      <c r="H225" s="55"/>
      <c r="I225" s="55"/>
      <c r="J225" s="55"/>
    </row>
    <row r="226" spans="1:10">
      <c r="A226" s="53">
        <v>225</v>
      </c>
      <c r="B226" s="55"/>
      <c r="C226" s="55"/>
      <c r="D226" s="55"/>
      <c r="G226" s="55"/>
      <c r="H226" s="55"/>
      <c r="I226" s="55"/>
      <c r="J226" s="55"/>
    </row>
    <row r="227" spans="1:10">
      <c r="A227" s="53">
        <v>226</v>
      </c>
      <c r="B227" s="55"/>
      <c r="C227" s="55"/>
      <c r="D227" s="55"/>
      <c r="G227" s="55"/>
      <c r="H227" s="55"/>
      <c r="I227" s="55"/>
      <c r="J227" s="55"/>
    </row>
    <row r="228" spans="1:10">
      <c r="A228" s="53">
        <v>227</v>
      </c>
      <c r="B228" s="55"/>
      <c r="C228" s="55"/>
      <c r="D228" s="55"/>
      <c r="G228" s="55"/>
      <c r="H228" s="55"/>
      <c r="I228" s="55"/>
      <c r="J228" s="55"/>
    </row>
    <row r="229" spans="1:10">
      <c r="A229" s="53">
        <v>228</v>
      </c>
      <c r="B229" s="55"/>
      <c r="C229" s="55"/>
      <c r="D229" s="55"/>
      <c r="G229" s="55"/>
      <c r="H229" s="55"/>
      <c r="I229" s="55"/>
      <c r="J229" s="55"/>
    </row>
    <row r="230" spans="1:10">
      <c r="A230" s="53">
        <v>229</v>
      </c>
      <c r="B230" s="55"/>
      <c r="C230" s="55"/>
      <c r="D230" s="55"/>
      <c r="G230" s="55"/>
      <c r="H230" s="55"/>
      <c r="I230" s="55"/>
      <c r="J230" s="55"/>
    </row>
    <row r="231" spans="1:10">
      <c r="A231" s="53">
        <v>230</v>
      </c>
      <c r="B231" s="55"/>
      <c r="C231" s="55"/>
      <c r="D231" s="55"/>
      <c r="G231" s="55"/>
      <c r="H231" s="55"/>
      <c r="I231" s="55"/>
      <c r="J231" s="55"/>
    </row>
    <row r="232" spans="1:10">
      <c r="A232" s="53">
        <v>231</v>
      </c>
      <c r="B232" s="55"/>
      <c r="C232" s="55"/>
      <c r="D232" s="55"/>
      <c r="G232" s="55"/>
      <c r="H232" s="55"/>
      <c r="I232" s="55"/>
      <c r="J232" s="55"/>
    </row>
    <row r="233" spans="1:10">
      <c r="A233" s="53">
        <v>232</v>
      </c>
      <c r="B233" s="55"/>
      <c r="C233" s="55"/>
      <c r="D233" s="55"/>
      <c r="G233" s="55"/>
      <c r="H233" s="55"/>
      <c r="I233" s="55"/>
      <c r="J233" s="55"/>
    </row>
    <row r="234" spans="1:10">
      <c r="A234" s="53">
        <v>233</v>
      </c>
      <c r="B234" s="55"/>
      <c r="C234" s="55"/>
      <c r="D234" s="55"/>
      <c r="G234" s="55"/>
      <c r="H234" s="55"/>
      <c r="I234" s="55"/>
      <c r="J234" s="55"/>
    </row>
    <row r="235" spans="1:10">
      <c r="A235" s="53">
        <v>234</v>
      </c>
      <c r="B235" s="55"/>
      <c r="C235" s="55"/>
      <c r="D235" s="55"/>
      <c r="G235" s="55"/>
      <c r="H235" s="55"/>
      <c r="I235" s="55"/>
      <c r="J235" s="55"/>
    </row>
    <row r="236" spans="1:10">
      <c r="A236" s="53">
        <v>235</v>
      </c>
      <c r="B236" s="55"/>
      <c r="C236" s="55"/>
      <c r="D236" s="55"/>
      <c r="G236" s="55"/>
      <c r="H236" s="55"/>
      <c r="I236" s="55"/>
      <c r="J236" s="55"/>
    </row>
    <row r="237" spans="1:10">
      <c r="A237" s="53">
        <v>236</v>
      </c>
      <c r="B237" s="55"/>
      <c r="C237" s="55"/>
      <c r="D237" s="55"/>
      <c r="G237" s="55"/>
      <c r="H237" s="55"/>
      <c r="I237" s="55"/>
      <c r="J237" s="55"/>
    </row>
    <row r="238" spans="1:10">
      <c r="A238" s="53">
        <v>237</v>
      </c>
      <c r="B238" s="55"/>
      <c r="C238" s="55"/>
      <c r="D238" s="55"/>
      <c r="G238" s="55"/>
      <c r="H238" s="55"/>
      <c r="I238" s="55"/>
      <c r="J238" s="55"/>
    </row>
    <row r="239" spans="1:10">
      <c r="A239" s="53">
        <v>238</v>
      </c>
      <c r="B239" s="55"/>
      <c r="C239" s="55"/>
      <c r="D239" s="55"/>
      <c r="G239" s="55"/>
      <c r="H239" s="55"/>
      <c r="I239" s="55"/>
      <c r="J239" s="55"/>
    </row>
    <row r="240" spans="1:10">
      <c r="A240" s="53">
        <v>239</v>
      </c>
      <c r="B240" s="55"/>
      <c r="C240" s="55"/>
      <c r="D240" s="55"/>
      <c r="G240" s="55"/>
      <c r="H240" s="55"/>
      <c r="I240" s="55"/>
      <c r="J240" s="55"/>
    </row>
    <row r="241" spans="1:10">
      <c r="A241" s="53">
        <v>240</v>
      </c>
      <c r="B241" s="55"/>
      <c r="C241" s="55"/>
      <c r="D241" s="55"/>
      <c r="G241" s="55"/>
      <c r="H241" s="55"/>
      <c r="I241" s="55"/>
      <c r="J241" s="55"/>
    </row>
    <row r="242" spans="1:10">
      <c r="A242" s="53">
        <v>241</v>
      </c>
      <c r="B242" s="55"/>
      <c r="C242" s="55"/>
      <c r="D242" s="55"/>
      <c r="G242" s="55"/>
      <c r="H242" s="55"/>
      <c r="I242" s="55"/>
      <c r="J242" s="55"/>
    </row>
    <row r="243" spans="1:10">
      <c r="A243" s="53">
        <v>242</v>
      </c>
      <c r="B243" s="55"/>
      <c r="C243" s="55"/>
      <c r="D243" s="55"/>
      <c r="G243" s="55"/>
      <c r="H243" s="55"/>
      <c r="I243" s="55"/>
      <c r="J243" s="55"/>
    </row>
    <row r="244" spans="1:10">
      <c r="A244" s="53">
        <v>243</v>
      </c>
      <c r="B244" s="55"/>
      <c r="C244" s="55"/>
      <c r="D244" s="55"/>
      <c r="G244" s="55"/>
      <c r="H244" s="55"/>
      <c r="I244" s="55"/>
      <c r="J244" s="55"/>
    </row>
    <row r="245" spans="1:10">
      <c r="A245" s="53">
        <v>244</v>
      </c>
      <c r="B245" s="55"/>
      <c r="C245" s="55"/>
      <c r="D245" s="55"/>
      <c r="G245" s="55"/>
      <c r="H245" s="55"/>
      <c r="I245" s="55"/>
      <c r="J245" s="55"/>
    </row>
    <row r="246" spans="1:10">
      <c r="A246" s="53">
        <v>245</v>
      </c>
      <c r="B246" s="55"/>
      <c r="C246" s="55"/>
      <c r="D246" s="55"/>
      <c r="G246" s="55"/>
      <c r="H246" s="55"/>
      <c r="I246" s="55"/>
      <c r="J246" s="55"/>
    </row>
    <row r="247" spans="1:10">
      <c r="A247" s="53">
        <v>246</v>
      </c>
      <c r="B247" s="55"/>
      <c r="C247" s="55"/>
      <c r="D247" s="55"/>
      <c r="G247" s="55"/>
      <c r="H247" s="55"/>
      <c r="I247" s="55"/>
      <c r="J247" s="55"/>
    </row>
    <row r="248" spans="1:10">
      <c r="A248" s="53">
        <v>247</v>
      </c>
      <c r="B248" s="55"/>
      <c r="C248" s="55"/>
      <c r="D248" s="55"/>
      <c r="G248" s="55"/>
      <c r="H248" s="55"/>
      <c r="I248" s="55"/>
      <c r="J248" s="55"/>
    </row>
    <row r="249" spans="1:10">
      <c r="A249" s="53">
        <v>248</v>
      </c>
      <c r="B249" s="55"/>
      <c r="C249" s="55"/>
      <c r="D249" s="55"/>
      <c r="G249" s="55"/>
      <c r="H249" s="55"/>
      <c r="I249" s="55"/>
      <c r="J249" s="55"/>
    </row>
    <row r="250" spans="1:10">
      <c r="A250" s="53">
        <v>249</v>
      </c>
      <c r="B250" s="55"/>
      <c r="C250" s="55"/>
      <c r="D250" s="55"/>
      <c r="G250" s="55"/>
      <c r="H250" s="55"/>
      <c r="I250" s="55"/>
      <c r="J250" s="55"/>
    </row>
    <row r="251" spans="1:10">
      <c r="A251" s="53">
        <v>250</v>
      </c>
      <c r="B251" s="55"/>
      <c r="C251" s="55"/>
      <c r="D251" s="55"/>
      <c r="G251" s="55"/>
      <c r="H251" s="55"/>
      <c r="I251" s="55"/>
      <c r="J251" s="55"/>
    </row>
    <row r="252" spans="1:10">
      <c r="A252" s="53">
        <v>251</v>
      </c>
      <c r="B252" s="55"/>
      <c r="C252" s="55"/>
      <c r="D252" s="55"/>
      <c r="G252" s="55"/>
      <c r="H252" s="55"/>
      <c r="I252" s="55"/>
      <c r="J252" s="55"/>
    </row>
    <row r="253" spans="1:10">
      <c r="A253" s="53">
        <v>252</v>
      </c>
      <c r="B253" s="55"/>
      <c r="C253" s="55"/>
      <c r="D253" s="55"/>
      <c r="G253" s="55"/>
      <c r="H253" s="55"/>
      <c r="I253" s="55"/>
      <c r="J253" s="55"/>
    </row>
    <row r="254" spans="1:10">
      <c r="A254" s="53">
        <v>253</v>
      </c>
      <c r="B254" s="55"/>
      <c r="C254" s="55"/>
      <c r="D254" s="55"/>
      <c r="G254" s="55"/>
      <c r="H254" s="55"/>
      <c r="I254" s="55"/>
      <c r="J254" s="55"/>
    </row>
    <row r="255" spans="1:10">
      <c r="A255" s="53">
        <v>254</v>
      </c>
      <c r="B255" s="55"/>
      <c r="C255" s="55"/>
      <c r="D255" s="55"/>
      <c r="G255" s="55"/>
      <c r="H255" s="55"/>
      <c r="I255" s="55"/>
      <c r="J255" s="55"/>
    </row>
    <row r="256" spans="1:10">
      <c r="A256" s="53">
        <v>255</v>
      </c>
      <c r="B256" s="55"/>
      <c r="C256" s="55"/>
      <c r="D256" s="55"/>
      <c r="G256" s="55"/>
      <c r="H256" s="55"/>
      <c r="I256" s="55"/>
      <c r="J256" s="55"/>
    </row>
    <row r="257" spans="1:10">
      <c r="A257" s="53">
        <v>256</v>
      </c>
      <c r="B257" s="55"/>
      <c r="C257" s="55"/>
      <c r="D257" s="55"/>
      <c r="G257" s="55"/>
      <c r="H257" s="55"/>
      <c r="I257" s="55"/>
      <c r="J257" s="55"/>
    </row>
    <row r="258" spans="1:10">
      <c r="A258" s="53">
        <v>257</v>
      </c>
      <c r="B258" s="55"/>
      <c r="C258" s="55"/>
      <c r="D258" s="55"/>
      <c r="G258" s="55"/>
      <c r="H258" s="55"/>
      <c r="I258" s="55"/>
      <c r="J258" s="55"/>
    </row>
    <row r="259" spans="1:10">
      <c r="A259" s="53">
        <v>258</v>
      </c>
      <c r="B259" s="55"/>
      <c r="C259" s="55"/>
      <c r="D259" s="55"/>
      <c r="G259" s="55"/>
      <c r="H259" s="55"/>
      <c r="I259" s="55"/>
      <c r="J259" s="55"/>
    </row>
    <row r="260" spans="1:10">
      <c r="A260" s="53">
        <v>259</v>
      </c>
      <c r="B260" s="55"/>
      <c r="C260" s="55"/>
      <c r="D260" s="55"/>
      <c r="G260" s="55"/>
      <c r="H260" s="55"/>
      <c r="I260" s="55"/>
      <c r="J260" s="55"/>
    </row>
    <row r="261" spans="1:10">
      <c r="A261" s="53">
        <v>260</v>
      </c>
      <c r="B261" s="55"/>
      <c r="C261" s="55"/>
      <c r="D261" s="55"/>
      <c r="G261" s="55"/>
      <c r="H261" s="55"/>
      <c r="I261" s="55"/>
      <c r="J261" s="55"/>
    </row>
    <row r="262" spans="1:10">
      <c r="A262" s="53">
        <v>261</v>
      </c>
      <c r="B262" s="55"/>
      <c r="C262" s="55"/>
      <c r="D262" s="55"/>
      <c r="G262" s="55"/>
      <c r="H262" s="55"/>
      <c r="I262" s="55"/>
      <c r="J262" s="55"/>
    </row>
    <row r="263" spans="1:10">
      <c r="A263" s="53">
        <v>262</v>
      </c>
      <c r="B263" s="55"/>
      <c r="C263" s="55"/>
      <c r="D263" s="55"/>
      <c r="G263" s="55"/>
      <c r="H263" s="55"/>
      <c r="I263" s="55"/>
      <c r="J263" s="55"/>
    </row>
    <row r="264" spans="1:10">
      <c r="A264" s="53">
        <v>263</v>
      </c>
      <c r="B264" s="55"/>
      <c r="C264" s="55"/>
      <c r="D264" s="55"/>
      <c r="G264" s="55"/>
      <c r="H264" s="55"/>
      <c r="I264" s="55"/>
      <c r="J264" s="55"/>
    </row>
    <row r="265" spans="1:10">
      <c r="A265" s="53">
        <v>264</v>
      </c>
      <c r="B265" s="55"/>
      <c r="C265" s="55"/>
      <c r="D265" s="55"/>
      <c r="G265" s="55"/>
      <c r="H265" s="55"/>
      <c r="I265" s="55"/>
      <c r="J265" s="55"/>
    </row>
    <row r="266" spans="1:10">
      <c r="A266" s="53">
        <v>265</v>
      </c>
      <c r="B266" s="55"/>
      <c r="C266" s="55"/>
      <c r="D266" s="55"/>
      <c r="G266" s="55"/>
      <c r="H266" s="55"/>
      <c r="I266" s="55"/>
      <c r="J266" s="55"/>
    </row>
    <row r="267" spans="1:10">
      <c r="A267" s="53">
        <v>266</v>
      </c>
      <c r="B267" s="55"/>
      <c r="C267" s="55"/>
      <c r="D267" s="55"/>
      <c r="G267" s="55"/>
      <c r="H267" s="55"/>
      <c r="I267" s="55"/>
      <c r="J267" s="55"/>
    </row>
    <row r="268" spans="1:10">
      <c r="A268" s="53">
        <v>267</v>
      </c>
      <c r="B268" s="55"/>
      <c r="C268" s="55"/>
      <c r="D268" s="55"/>
      <c r="G268" s="55"/>
      <c r="H268" s="55"/>
      <c r="I268" s="55"/>
      <c r="J268" s="55"/>
    </row>
    <row r="269" spans="1:10">
      <c r="A269" s="53">
        <v>268</v>
      </c>
      <c r="B269" s="55"/>
      <c r="C269" s="55"/>
      <c r="D269" s="55"/>
      <c r="G269" s="55"/>
      <c r="H269" s="55"/>
      <c r="I269" s="55"/>
      <c r="J269" s="55"/>
    </row>
    <row r="270" spans="1:10">
      <c r="A270" s="53">
        <v>269</v>
      </c>
      <c r="B270" s="55"/>
      <c r="C270" s="55"/>
      <c r="D270" s="55"/>
      <c r="G270" s="55"/>
      <c r="H270" s="55"/>
      <c r="I270" s="55"/>
      <c r="J270" s="55"/>
    </row>
    <row r="271" spans="1:10">
      <c r="A271" s="53">
        <v>270</v>
      </c>
      <c r="B271" s="55"/>
      <c r="C271" s="55"/>
      <c r="D271" s="55"/>
      <c r="G271" s="55"/>
      <c r="H271" s="55"/>
      <c r="I271" s="55"/>
      <c r="J271" s="55"/>
    </row>
    <row r="272" spans="1:10">
      <c r="A272" s="53">
        <v>271</v>
      </c>
      <c r="B272" s="55"/>
      <c r="C272" s="55"/>
      <c r="D272" s="55"/>
      <c r="G272" s="55"/>
      <c r="H272" s="55"/>
      <c r="I272" s="55"/>
      <c r="J272" s="55"/>
    </row>
    <row r="273" spans="1:10">
      <c r="A273" s="53">
        <v>272</v>
      </c>
      <c r="B273" s="55"/>
      <c r="C273" s="55"/>
      <c r="D273" s="55"/>
      <c r="G273" s="55"/>
      <c r="H273" s="55"/>
      <c r="I273" s="55"/>
      <c r="J273" s="55"/>
    </row>
    <row r="274" spans="1:10">
      <c r="A274" s="53">
        <v>273</v>
      </c>
      <c r="B274" s="55"/>
      <c r="C274" s="55"/>
      <c r="D274" s="55"/>
      <c r="G274" s="55"/>
      <c r="H274" s="55"/>
      <c r="I274" s="55"/>
      <c r="J274" s="55"/>
    </row>
    <row r="275" spans="1:10">
      <c r="A275" s="53">
        <v>274</v>
      </c>
      <c r="B275" s="55"/>
      <c r="C275" s="55"/>
      <c r="D275" s="55"/>
      <c r="G275" s="55"/>
      <c r="H275" s="55"/>
      <c r="I275" s="55"/>
      <c r="J275" s="55"/>
    </row>
    <row r="276" spans="1:10">
      <c r="A276" s="53">
        <v>275</v>
      </c>
      <c r="B276" s="55"/>
      <c r="C276" s="55"/>
      <c r="D276" s="55"/>
      <c r="G276" s="55"/>
      <c r="H276" s="55"/>
      <c r="I276" s="55"/>
      <c r="J276" s="55"/>
    </row>
    <row r="277" spans="1:10">
      <c r="A277" s="53">
        <v>276</v>
      </c>
      <c r="B277" s="55"/>
      <c r="C277" s="55"/>
      <c r="D277" s="55"/>
      <c r="G277" s="55"/>
      <c r="H277" s="55"/>
      <c r="I277" s="55"/>
      <c r="J277" s="55"/>
    </row>
    <row r="278" spans="1:10">
      <c r="A278" s="53">
        <v>277</v>
      </c>
      <c r="B278" s="55"/>
      <c r="C278" s="55"/>
      <c r="D278" s="55"/>
      <c r="G278" s="55"/>
      <c r="H278" s="55"/>
      <c r="I278" s="55"/>
      <c r="J278" s="55"/>
    </row>
    <row r="279" spans="1:10">
      <c r="A279" s="53">
        <v>278</v>
      </c>
      <c r="B279" s="55"/>
      <c r="C279" s="55"/>
      <c r="D279" s="55"/>
      <c r="G279" s="55"/>
      <c r="H279" s="55"/>
      <c r="I279" s="55"/>
      <c r="J279" s="55"/>
    </row>
    <row r="280" spans="1:10">
      <c r="A280" s="53">
        <v>279</v>
      </c>
      <c r="B280" s="55"/>
      <c r="C280" s="55"/>
      <c r="D280" s="55"/>
      <c r="G280" s="55"/>
      <c r="H280" s="55"/>
      <c r="I280" s="55"/>
      <c r="J280" s="55"/>
    </row>
    <row r="281" spans="1:10">
      <c r="A281" s="53">
        <v>280</v>
      </c>
      <c r="B281" s="55"/>
      <c r="C281" s="55"/>
      <c r="D281" s="55"/>
      <c r="G281" s="55"/>
      <c r="H281" s="55"/>
      <c r="I281" s="55"/>
      <c r="J281" s="55"/>
    </row>
    <row r="282" spans="1:10">
      <c r="A282" s="53">
        <v>281</v>
      </c>
      <c r="B282" s="55"/>
      <c r="C282" s="55"/>
      <c r="D282" s="55"/>
      <c r="G282" s="55"/>
      <c r="H282" s="55"/>
      <c r="I282" s="55"/>
      <c r="J282" s="55"/>
    </row>
    <row r="283" spans="1:10">
      <c r="A283" s="53">
        <v>282</v>
      </c>
      <c r="B283" s="55"/>
      <c r="C283" s="55"/>
      <c r="D283" s="55"/>
      <c r="G283" s="55"/>
      <c r="H283" s="55"/>
      <c r="I283" s="55"/>
      <c r="J283" s="55"/>
    </row>
    <row r="284" spans="1:10">
      <c r="A284" s="53">
        <v>283</v>
      </c>
      <c r="B284" s="55"/>
      <c r="C284" s="55"/>
      <c r="D284" s="55"/>
      <c r="G284" s="55"/>
      <c r="H284" s="55"/>
      <c r="I284" s="55"/>
      <c r="J284" s="55"/>
    </row>
    <row r="285" spans="1:10">
      <c r="A285" s="53">
        <v>284</v>
      </c>
      <c r="B285" s="55"/>
      <c r="C285" s="55"/>
      <c r="D285" s="55"/>
      <c r="G285" s="55"/>
      <c r="H285" s="55"/>
      <c r="I285" s="55"/>
      <c r="J285" s="55"/>
    </row>
    <row r="286" spans="1:10">
      <c r="A286" s="53">
        <v>285</v>
      </c>
      <c r="B286" s="55"/>
      <c r="C286" s="55"/>
      <c r="D286" s="55"/>
      <c r="G286" s="55"/>
      <c r="H286" s="55"/>
      <c r="I286" s="55"/>
      <c r="J286" s="55"/>
    </row>
    <row r="287" spans="1:10">
      <c r="A287" s="53">
        <v>286</v>
      </c>
      <c r="B287" s="55"/>
      <c r="C287" s="55"/>
      <c r="D287" s="55"/>
      <c r="G287" s="55"/>
      <c r="H287" s="55"/>
      <c r="I287" s="55"/>
      <c r="J287" s="55"/>
    </row>
    <row r="288" spans="1:10">
      <c r="A288" s="53">
        <v>287</v>
      </c>
      <c r="B288" s="55"/>
      <c r="C288" s="55"/>
      <c r="D288" s="55"/>
      <c r="G288" s="55"/>
      <c r="H288" s="55"/>
      <c r="I288" s="55"/>
      <c r="J288" s="55"/>
    </row>
    <row r="289" spans="1:10">
      <c r="A289" s="53">
        <v>288</v>
      </c>
      <c r="B289" s="55"/>
      <c r="C289" s="55"/>
      <c r="D289" s="55"/>
      <c r="G289" s="55"/>
      <c r="H289" s="55"/>
      <c r="I289" s="55"/>
      <c r="J289" s="55"/>
    </row>
    <row r="290" spans="1:10">
      <c r="A290" s="53">
        <v>289</v>
      </c>
      <c r="B290" s="55"/>
      <c r="C290" s="55"/>
      <c r="D290" s="55"/>
      <c r="G290" s="55"/>
      <c r="H290" s="55"/>
      <c r="I290" s="55"/>
      <c r="J290" s="55"/>
    </row>
    <row r="291" spans="1:10">
      <c r="A291" s="53">
        <v>290</v>
      </c>
      <c r="B291" s="55"/>
      <c r="C291" s="55"/>
      <c r="D291" s="55"/>
      <c r="G291" s="55"/>
      <c r="H291" s="55"/>
      <c r="I291" s="55"/>
      <c r="J291" s="55"/>
    </row>
    <row r="292" spans="1:10">
      <c r="A292" s="53">
        <v>291</v>
      </c>
      <c r="B292" s="55"/>
      <c r="C292" s="55"/>
      <c r="D292" s="55"/>
      <c r="G292" s="55"/>
      <c r="H292" s="55"/>
      <c r="I292" s="55"/>
      <c r="J292" s="55"/>
    </row>
    <row r="293" spans="1:10">
      <c r="A293" s="53">
        <v>292</v>
      </c>
      <c r="B293" s="55"/>
      <c r="C293" s="55"/>
      <c r="D293" s="55"/>
      <c r="G293" s="55"/>
      <c r="H293" s="55"/>
      <c r="I293" s="55"/>
      <c r="J293" s="55"/>
    </row>
    <row r="294" spans="1:10">
      <c r="A294" s="53">
        <v>293</v>
      </c>
      <c r="B294" s="55"/>
      <c r="C294" s="55"/>
      <c r="D294" s="55"/>
      <c r="G294" s="55"/>
      <c r="H294" s="55"/>
      <c r="I294" s="55"/>
      <c r="J294" s="55"/>
    </row>
    <row r="295" spans="1:10">
      <c r="A295" s="53">
        <v>294</v>
      </c>
      <c r="B295" s="55"/>
      <c r="C295" s="55"/>
      <c r="D295" s="55"/>
      <c r="G295" s="55"/>
      <c r="H295" s="55"/>
      <c r="I295" s="55"/>
      <c r="J295" s="55"/>
    </row>
    <row r="296" spans="1:10">
      <c r="A296" s="53">
        <v>295</v>
      </c>
      <c r="B296" s="55"/>
      <c r="C296" s="55"/>
      <c r="D296" s="55"/>
      <c r="G296" s="55"/>
      <c r="H296" s="55"/>
      <c r="I296" s="55"/>
      <c r="J296" s="55"/>
    </row>
    <row r="297" spans="1:10">
      <c r="A297" s="53">
        <v>296</v>
      </c>
      <c r="B297" s="55"/>
      <c r="C297" s="55"/>
      <c r="D297" s="55"/>
      <c r="G297" s="55"/>
      <c r="H297" s="55"/>
      <c r="I297" s="55"/>
      <c r="J297" s="55"/>
    </row>
    <row r="298" spans="1:10">
      <c r="A298" s="53">
        <v>297</v>
      </c>
      <c r="B298" s="55"/>
      <c r="C298" s="55"/>
      <c r="D298" s="55"/>
      <c r="G298" s="55"/>
      <c r="H298" s="55"/>
      <c r="I298" s="55"/>
      <c r="J298" s="55"/>
    </row>
    <row r="299" spans="1:10">
      <c r="A299" s="53">
        <v>298</v>
      </c>
      <c r="B299" s="55"/>
      <c r="C299" s="55"/>
      <c r="D299" s="55"/>
      <c r="G299" s="55"/>
      <c r="H299" s="55"/>
      <c r="I299" s="55"/>
      <c r="J299" s="55"/>
    </row>
    <row r="300" spans="1:10">
      <c r="A300" s="53">
        <v>299</v>
      </c>
      <c r="B300" s="55"/>
      <c r="C300" s="55"/>
      <c r="D300" s="55"/>
      <c r="G300" s="55"/>
      <c r="H300" s="55"/>
      <c r="I300" s="55"/>
      <c r="J300" s="55"/>
    </row>
    <row r="301" spans="1:10">
      <c r="A301" s="53">
        <v>300</v>
      </c>
      <c r="B301" s="55"/>
      <c r="C301" s="55"/>
      <c r="D301" s="55"/>
      <c r="G301" s="55"/>
      <c r="H301" s="55"/>
      <c r="I301" s="55"/>
      <c r="J301" s="55"/>
    </row>
    <row r="302" spans="1:10">
      <c r="A302" s="53">
        <v>301</v>
      </c>
      <c r="B302" s="55"/>
      <c r="C302" s="55"/>
      <c r="D302" s="55"/>
      <c r="G302" s="55"/>
      <c r="H302" s="55"/>
      <c r="I302" s="55"/>
      <c r="J302" s="55"/>
    </row>
    <row r="303" spans="1:10">
      <c r="A303" s="53">
        <v>302</v>
      </c>
      <c r="B303" s="55"/>
      <c r="C303" s="55"/>
      <c r="D303" s="55"/>
      <c r="G303" s="55"/>
      <c r="H303" s="55"/>
      <c r="I303" s="55"/>
      <c r="J303" s="55"/>
    </row>
    <row r="304" spans="1:10">
      <c r="A304" s="53">
        <v>303</v>
      </c>
      <c r="B304" s="55"/>
      <c r="C304" s="55"/>
      <c r="D304" s="55"/>
      <c r="G304" s="55"/>
      <c r="H304" s="55"/>
      <c r="I304" s="55"/>
      <c r="J304" s="55"/>
    </row>
    <row r="305" spans="1:10">
      <c r="A305" s="53">
        <v>304</v>
      </c>
      <c r="B305" s="55"/>
      <c r="C305" s="55"/>
      <c r="D305" s="55"/>
      <c r="G305" s="55"/>
      <c r="H305" s="55"/>
      <c r="I305" s="55"/>
      <c r="J305" s="55"/>
    </row>
    <row r="306" spans="1:10">
      <c r="A306" s="53">
        <v>305</v>
      </c>
      <c r="B306" s="55"/>
      <c r="C306" s="55"/>
      <c r="D306" s="55"/>
      <c r="G306" s="55"/>
      <c r="H306" s="55"/>
      <c r="I306" s="55"/>
      <c r="J306" s="55"/>
    </row>
    <row r="307" spans="1:10">
      <c r="A307" s="53">
        <v>306</v>
      </c>
      <c r="B307" s="55"/>
      <c r="C307" s="55"/>
      <c r="D307" s="55"/>
      <c r="G307" s="55"/>
      <c r="H307" s="55"/>
      <c r="I307" s="55"/>
      <c r="J307" s="55"/>
    </row>
    <row r="308" spans="1:10">
      <c r="A308" s="53">
        <v>307</v>
      </c>
      <c r="B308" s="55"/>
      <c r="C308" s="55"/>
      <c r="D308" s="55"/>
      <c r="G308" s="55"/>
      <c r="H308" s="55"/>
      <c r="I308" s="55"/>
      <c r="J308" s="55"/>
    </row>
    <row r="309" spans="1:10">
      <c r="A309" s="53">
        <v>308</v>
      </c>
      <c r="B309" s="55"/>
      <c r="C309" s="55"/>
      <c r="D309" s="55"/>
      <c r="G309" s="55"/>
      <c r="H309" s="55"/>
      <c r="I309" s="55"/>
      <c r="J309" s="55"/>
    </row>
    <row r="310" spans="1:10">
      <c r="A310" s="53">
        <v>309</v>
      </c>
      <c r="B310" s="55"/>
      <c r="C310" s="55"/>
      <c r="D310" s="55"/>
      <c r="G310" s="55"/>
      <c r="H310" s="55"/>
      <c r="I310" s="55"/>
      <c r="J310" s="55"/>
    </row>
    <row r="311" spans="1:10">
      <c r="A311" s="53">
        <v>310</v>
      </c>
      <c r="B311" s="55"/>
      <c r="C311" s="55"/>
      <c r="D311" s="55"/>
      <c r="G311" s="55"/>
      <c r="H311" s="55"/>
      <c r="I311" s="55"/>
      <c r="J311" s="55"/>
    </row>
    <row r="312" spans="1:10">
      <c r="A312" s="53">
        <v>311</v>
      </c>
      <c r="B312" s="55"/>
      <c r="C312" s="55"/>
      <c r="D312" s="55"/>
      <c r="G312" s="55"/>
      <c r="H312" s="55"/>
      <c r="I312" s="55"/>
      <c r="J312" s="55"/>
    </row>
    <row r="313" spans="1:10">
      <c r="A313" s="53">
        <v>312</v>
      </c>
      <c r="B313" s="55"/>
      <c r="C313" s="55"/>
      <c r="D313" s="55"/>
      <c r="G313" s="55"/>
      <c r="H313" s="55"/>
      <c r="I313" s="55"/>
      <c r="J313" s="55"/>
    </row>
    <row r="314" spans="1:10">
      <c r="A314" s="53">
        <v>313</v>
      </c>
      <c r="B314" s="55"/>
      <c r="C314" s="55"/>
      <c r="D314" s="55"/>
      <c r="G314" s="55"/>
      <c r="H314" s="55"/>
      <c r="I314" s="55"/>
      <c r="J314" s="55"/>
    </row>
    <row r="315" spans="1:10">
      <c r="A315" s="53">
        <v>314</v>
      </c>
      <c r="B315" s="55"/>
      <c r="C315" s="55"/>
      <c r="D315" s="55"/>
      <c r="G315" s="55"/>
      <c r="H315" s="55"/>
      <c r="I315" s="55"/>
      <c r="J315" s="55"/>
    </row>
    <row r="316" spans="1:10">
      <c r="A316" s="53">
        <v>315</v>
      </c>
      <c r="B316" s="55"/>
      <c r="C316" s="55"/>
      <c r="D316" s="55"/>
      <c r="G316" s="55"/>
      <c r="H316" s="55"/>
      <c r="I316" s="55"/>
      <c r="J316" s="55"/>
    </row>
    <row r="317" spans="1:10">
      <c r="A317" s="53">
        <v>316</v>
      </c>
      <c r="B317" s="55"/>
      <c r="C317" s="55"/>
      <c r="D317" s="55"/>
      <c r="G317" s="55"/>
      <c r="H317" s="55"/>
      <c r="I317" s="55"/>
      <c r="J317" s="55"/>
    </row>
    <row r="318" spans="1:10">
      <c r="A318" s="53">
        <v>317</v>
      </c>
      <c r="B318" s="55"/>
      <c r="C318" s="55"/>
      <c r="D318" s="55"/>
      <c r="G318" s="55"/>
      <c r="H318" s="55"/>
      <c r="I318" s="55"/>
      <c r="J318" s="55"/>
    </row>
    <row r="319" spans="1:10">
      <c r="A319" s="53">
        <v>318</v>
      </c>
      <c r="B319" s="55"/>
      <c r="C319" s="55"/>
      <c r="D319" s="55"/>
      <c r="G319" s="55"/>
      <c r="H319" s="55"/>
      <c r="I319" s="55"/>
      <c r="J319" s="55"/>
    </row>
    <row r="320" spans="1:10">
      <c r="A320" s="53">
        <v>319</v>
      </c>
      <c r="B320" s="55"/>
      <c r="C320" s="55"/>
      <c r="D320" s="55"/>
      <c r="G320" s="55"/>
      <c r="H320" s="55"/>
      <c r="I320" s="55"/>
      <c r="J320" s="55"/>
    </row>
    <row r="321" spans="1:10">
      <c r="A321" s="53">
        <v>320</v>
      </c>
      <c r="B321" s="55"/>
      <c r="C321" s="55"/>
      <c r="D321" s="55"/>
      <c r="G321" s="55"/>
      <c r="H321" s="55"/>
      <c r="I321" s="55"/>
      <c r="J321" s="55"/>
    </row>
    <row r="322" spans="1:10">
      <c r="A322" s="53">
        <v>321</v>
      </c>
      <c r="B322" s="55"/>
      <c r="C322" s="55"/>
      <c r="D322" s="55"/>
      <c r="G322" s="55"/>
      <c r="H322" s="55"/>
      <c r="I322" s="55"/>
      <c r="J322" s="55"/>
    </row>
    <row r="323" spans="1:10">
      <c r="A323" s="53">
        <v>322</v>
      </c>
      <c r="B323" s="55"/>
      <c r="C323" s="55"/>
      <c r="D323" s="55"/>
      <c r="G323" s="55"/>
      <c r="H323" s="55"/>
      <c r="I323" s="55"/>
      <c r="J323" s="55"/>
    </row>
    <row r="324" spans="1:10">
      <c r="A324" s="53">
        <v>323</v>
      </c>
      <c r="B324" s="55"/>
      <c r="C324" s="55"/>
      <c r="D324" s="55"/>
      <c r="G324" s="55"/>
      <c r="H324" s="55"/>
      <c r="I324" s="55"/>
      <c r="J324" s="55"/>
    </row>
    <row r="325" spans="1:10">
      <c r="A325" s="53">
        <v>324</v>
      </c>
      <c r="B325" s="55"/>
      <c r="C325" s="55"/>
      <c r="D325" s="55"/>
      <c r="G325" s="55"/>
      <c r="H325" s="55"/>
      <c r="I325" s="55"/>
      <c r="J325" s="55"/>
    </row>
    <row r="326" spans="1:10">
      <c r="A326" s="53">
        <v>325</v>
      </c>
      <c r="B326" s="55"/>
      <c r="C326" s="55"/>
      <c r="D326" s="55"/>
      <c r="G326" s="55"/>
      <c r="H326" s="55"/>
      <c r="I326" s="55"/>
      <c r="J326" s="55"/>
    </row>
    <row r="327" spans="1:10">
      <c r="A327" s="53">
        <v>326</v>
      </c>
      <c r="B327" s="55"/>
      <c r="C327" s="55"/>
      <c r="D327" s="55"/>
      <c r="G327" s="55"/>
      <c r="H327" s="55"/>
      <c r="I327" s="55"/>
      <c r="J327" s="55"/>
    </row>
    <row r="328" spans="1:10">
      <c r="A328" s="53">
        <v>327</v>
      </c>
      <c r="B328" s="55"/>
      <c r="C328" s="55"/>
      <c r="D328" s="55"/>
      <c r="G328" s="55"/>
      <c r="H328" s="55"/>
      <c r="I328" s="55"/>
      <c r="J328" s="55"/>
    </row>
    <row r="329" spans="1:10">
      <c r="A329" s="53">
        <v>328</v>
      </c>
      <c r="B329" s="55"/>
      <c r="C329" s="55"/>
      <c r="D329" s="55"/>
      <c r="G329" s="55"/>
      <c r="H329" s="55"/>
      <c r="I329" s="55"/>
      <c r="J329" s="55"/>
    </row>
    <row r="330" spans="1:10">
      <c r="A330" s="53">
        <v>329</v>
      </c>
      <c r="B330" s="55"/>
      <c r="C330" s="55"/>
      <c r="D330" s="55"/>
      <c r="G330" s="55"/>
      <c r="H330" s="55"/>
      <c r="I330" s="55"/>
      <c r="J330" s="55"/>
    </row>
    <row r="331" spans="1:10">
      <c r="A331" s="53">
        <v>330</v>
      </c>
      <c r="B331" s="55"/>
      <c r="C331" s="55"/>
      <c r="D331" s="55"/>
      <c r="G331" s="55"/>
      <c r="H331" s="55"/>
      <c r="I331" s="55"/>
      <c r="J331" s="55"/>
    </row>
    <row r="332" spans="1:10">
      <c r="A332" s="53">
        <v>331</v>
      </c>
      <c r="B332" s="55"/>
      <c r="C332" s="55"/>
      <c r="D332" s="55"/>
      <c r="G332" s="55"/>
      <c r="H332" s="55"/>
      <c r="I332" s="55"/>
      <c r="J332" s="55"/>
    </row>
    <row r="333" spans="1:10">
      <c r="A333" s="53">
        <v>332</v>
      </c>
      <c r="B333" s="55"/>
      <c r="C333" s="55"/>
      <c r="D333" s="55"/>
      <c r="G333" s="55"/>
      <c r="H333" s="55"/>
      <c r="I333" s="55"/>
      <c r="J333" s="55"/>
    </row>
    <row r="334" spans="1:10">
      <c r="A334" s="53">
        <v>333</v>
      </c>
      <c r="B334" s="55"/>
      <c r="C334" s="55"/>
      <c r="D334" s="55"/>
      <c r="G334" s="55"/>
      <c r="H334" s="55"/>
      <c r="I334" s="55"/>
      <c r="J334" s="55"/>
    </row>
    <row r="335" spans="1:10">
      <c r="A335" s="53">
        <v>334</v>
      </c>
      <c r="B335" s="55"/>
      <c r="C335" s="55"/>
      <c r="D335" s="55"/>
      <c r="G335" s="55"/>
      <c r="H335" s="55"/>
      <c r="I335" s="55"/>
      <c r="J335" s="55"/>
    </row>
    <row r="336" spans="1:10">
      <c r="A336" s="53">
        <v>335</v>
      </c>
      <c r="B336" s="55"/>
      <c r="C336" s="55"/>
      <c r="D336" s="55"/>
      <c r="G336" s="55"/>
      <c r="H336" s="55"/>
      <c r="I336" s="55"/>
      <c r="J336" s="55"/>
    </row>
    <row r="337" spans="1:10">
      <c r="A337" s="53">
        <v>336</v>
      </c>
      <c r="B337" s="55"/>
      <c r="C337" s="55"/>
      <c r="D337" s="55"/>
      <c r="G337" s="55"/>
      <c r="H337" s="55"/>
      <c r="I337" s="55"/>
      <c r="J337" s="55"/>
    </row>
    <row r="338" spans="1:10">
      <c r="A338" s="53">
        <v>337</v>
      </c>
      <c r="B338" s="55"/>
      <c r="C338" s="55"/>
      <c r="D338" s="55"/>
      <c r="G338" s="55"/>
      <c r="H338" s="55"/>
      <c r="I338" s="55"/>
      <c r="J338" s="55"/>
    </row>
    <row r="339" spans="1:10">
      <c r="A339" s="53">
        <v>338</v>
      </c>
      <c r="B339" s="55"/>
      <c r="C339" s="55"/>
      <c r="D339" s="55"/>
      <c r="G339" s="55"/>
      <c r="H339" s="55"/>
      <c r="I339" s="55"/>
      <c r="J339" s="55"/>
    </row>
    <row r="340" spans="1:10">
      <c r="A340" s="53">
        <v>339</v>
      </c>
      <c r="B340" s="55"/>
      <c r="C340" s="55"/>
      <c r="D340" s="55"/>
      <c r="G340" s="55"/>
      <c r="H340" s="55"/>
      <c r="I340" s="55"/>
      <c r="J340" s="55"/>
    </row>
    <row r="341" spans="1:10">
      <c r="A341" s="53">
        <v>340</v>
      </c>
      <c r="B341" s="55"/>
      <c r="C341" s="55"/>
      <c r="D341" s="55"/>
      <c r="G341" s="55"/>
      <c r="H341" s="55"/>
      <c r="I341" s="55"/>
      <c r="J341" s="55"/>
    </row>
    <row r="342" spans="1:10">
      <c r="A342" s="53">
        <v>341</v>
      </c>
      <c r="B342" s="55"/>
      <c r="C342" s="55"/>
      <c r="D342" s="55"/>
      <c r="G342" s="55"/>
      <c r="H342" s="55"/>
      <c r="I342" s="55"/>
      <c r="J342" s="55"/>
    </row>
    <row r="343" spans="1:10">
      <c r="A343" s="53">
        <v>342</v>
      </c>
      <c r="B343" s="55"/>
      <c r="C343" s="55"/>
      <c r="D343" s="55"/>
      <c r="G343" s="55"/>
      <c r="H343" s="55"/>
      <c r="I343" s="55"/>
      <c r="J343" s="55"/>
    </row>
    <row r="344" spans="1:10">
      <c r="A344" s="53">
        <v>343</v>
      </c>
      <c r="B344" s="55"/>
      <c r="C344" s="55"/>
      <c r="D344" s="55"/>
      <c r="G344" s="55"/>
      <c r="H344" s="55"/>
      <c r="I344" s="55"/>
      <c r="J344" s="55"/>
    </row>
    <row r="345" spans="1:10">
      <c r="A345" s="53">
        <v>344</v>
      </c>
      <c r="B345" s="55"/>
      <c r="C345" s="55"/>
      <c r="D345" s="55"/>
      <c r="G345" s="55"/>
      <c r="H345" s="55"/>
      <c r="I345" s="55"/>
      <c r="J345" s="55"/>
    </row>
    <row r="346" spans="1:10">
      <c r="A346" s="53">
        <v>345</v>
      </c>
      <c r="B346" s="55"/>
      <c r="C346" s="55"/>
      <c r="D346" s="55"/>
      <c r="G346" s="55"/>
      <c r="H346" s="55"/>
      <c r="I346" s="55"/>
      <c r="J346" s="55"/>
    </row>
    <row r="347" spans="1:10">
      <c r="A347" s="53">
        <v>346</v>
      </c>
      <c r="B347" s="55"/>
      <c r="C347" s="55"/>
      <c r="D347" s="55"/>
      <c r="G347" s="55"/>
      <c r="H347" s="55"/>
      <c r="I347" s="55"/>
      <c r="J347" s="55"/>
    </row>
    <row r="348" spans="1:10">
      <c r="A348" s="53">
        <v>347</v>
      </c>
      <c r="B348" s="55"/>
      <c r="C348" s="55"/>
      <c r="D348" s="55"/>
      <c r="G348" s="55"/>
      <c r="H348" s="55"/>
      <c r="I348" s="55"/>
      <c r="J348" s="55"/>
    </row>
    <row r="349" spans="1:10">
      <c r="A349" s="53">
        <v>348</v>
      </c>
      <c r="B349" s="55"/>
      <c r="C349" s="55"/>
      <c r="D349" s="55"/>
      <c r="G349" s="55"/>
      <c r="H349" s="55"/>
      <c r="I349" s="55"/>
      <c r="J349" s="55"/>
    </row>
    <row r="350" spans="1:10">
      <c r="A350" s="53">
        <v>349</v>
      </c>
      <c r="B350" s="55"/>
      <c r="C350" s="55"/>
      <c r="D350" s="55"/>
      <c r="G350" s="55"/>
      <c r="H350" s="55"/>
      <c r="I350" s="55"/>
      <c r="J350" s="55"/>
    </row>
    <row r="351" spans="1:10">
      <c r="A351" s="53">
        <v>350</v>
      </c>
      <c r="B351" s="55"/>
      <c r="C351" s="55"/>
      <c r="D351" s="55"/>
      <c r="G351" s="55"/>
      <c r="H351" s="55"/>
      <c r="I351" s="55"/>
      <c r="J351" s="55"/>
    </row>
    <row r="352" spans="1:10">
      <c r="A352" s="53">
        <v>351</v>
      </c>
      <c r="B352" s="55"/>
      <c r="C352" s="55"/>
      <c r="D352" s="55"/>
      <c r="G352" s="55"/>
      <c r="H352" s="55"/>
      <c r="I352" s="55"/>
      <c r="J352" s="55"/>
    </row>
    <row r="353" spans="1:10">
      <c r="A353" s="53">
        <v>352</v>
      </c>
      <c r="B353" s="55"/>
      <c r="C353" s="55"/>
      <c r="D353" s="55"/>
      <c r="G353" s="55"/>
      <c r="H353" s="55"/>
      <c r="I353" s="55"/>
      <c r="J353" s="55"/>
    </row>
    <row r="354" spans="1:10">
      <c r="A354" s="53">
        <v>353</v>
      </c>
      <c r="B354" s="55"/>
      <c r="C354" s="55"/>
      <c r="D354" s="55"/>
      <c r="G354" s="55"/>
      <c r="H354" s="55"/>
      <c r="I354" s="55"/>
      <c r="J354" s="55"/>
    </row>
    <row r="355" spans="1:10">
      <c r="A355" s="53">
        <v>354</v>
      </c>
      <c r="B355" s="55"/>
      <c r="C355" s="55"/>
      <c r="D355" s="55"/>
      <c r="G355" s="55"/>
      <c r="H355" s="55"/>
      <c r="I355" s="55"/>
      <c r="J355" s="55"/>
    </row>
    <row r="356" spans="1:10">
      <c r="A356" s="53">
        <v>355</v>
      </c>
      <c r="B356" s="55"/>
      <c r="C356" s="55"/>
      <c r="D356" s="55"/>
      <c r="G356" s="55"/>
      <c r="H356" s="55"/>
      <c r="I356" s="55"/>
      <c r="J356" s="55"/>
    </row>
    <row r="357" spans="1:10">
      <c r="A357" s="53">
        <v>356</v>
      </c>
      <c r="B357" s="55"/>
      <c r="C357" s="55"/>
      <c r="D357" s="55"/>
      <c r="G357" s="55"/>
      <c r="H357" s="55"/>
      <c r="I357" s="55"/>
      <c r="J357" s="55"/>
    </row>
    <row r="358" spans="1:10">
      <c r="A358" s="53">
        <v>357</v>
      </c>
      <c r="B358" s="55"/>
      <c r="C358" s="55"/>
      <c r="D358" s="55"/>
      <c r="G358" s="55"/>
      <c r="H358" s="55"/>
      <c r="I358" s="55"/>
      <c r="J358" s="55"/>
    </row>
    <row r="359" spans="1:10">
      <c r="A359" s="53">
        <v>358</v>
      </c>
      <c r="B359" s="55"/>
      <c r="C359" s="55"/>
      <c r="D359" s="55"/>
      <c r="G359" s="55"/>
      <c r="H359" s="55"/>
      <c r="I359" s="55"/>
      <c r="J359" s="55"/>
    </row>
    <row r="360" spans="1:10">
      <c r="A360" s="53">
        <v>359</v>
      </c>
      <c r="B360" s="55"/>
      <c r="C360" s="55"/>
      <c r="D360" s="55"/>
      <c r="G360" s="55"/>
      <c r="H360" s="55"/>
      <c r="I360" s="55"/>
      <c r="J360" s="55"/>
    </row>
    <row r="361" spans="1:10">
      <c r="A361" s="53">
        <v>360</v>
      </c>
      <c r="B361" s="55"/>
      <c r="C361" s="55"/>
      <c r="D361" s="55"/>
      <c r="G361" s="55"/>
      <c r="H361" s="55"/>
      <c r="I361" s="55"/>
      <c r="J361" s="55"/>
    </row>
    <row r="362" spans="1:10">
      <c r="A362" s="53">
        <v>361</v>
      </c>
      <c r="B362" s="55"/>
      <c r="C362" s="55"/>
      <c r="D362" s="55"/>
      <c r="G362" s="55"/>
      <c r="H362" s="55"/>
      <c r="I362" s="55"/>
      <c r="J362" s="55"/>
    </row>
    <row r="363" spans="1:10">
      <c r="A363" s="53">
        <v>362</v>
      </c>
      <c r="B363" s="55"/>
      <c r="C363" s="55"/>
      <c r="D363" s="55"/>
      <c r="G363" s="55"/>
      <c r="H363" s="55"/>
      <c r="I363" s="55"/>
      <c r="J363" s="55"/>
    </row>
    <row r="364" spans="1:10">
      <c r="A364" s="53">
        <v>363</v>
      </c>
      <c r="B364" s="55"/>
      <c r="C364" s="55"/>
      <c r="D364" s="55"/>
      <c r="G364" s="55"/>
      <c r="H364" s="55"/>
      <c r="I364" s="55"/>
      <c r="J364" s="55"/>
    </row>
    <row r="365" spans="1:10">
      <c r="A365" s="53">
        <v>364</v>
      </c>
      <c r="B365" s="55"/>
      <c r="C365" s="55"/>
      <c r="D365" s="55"/>
      <c r="G365" s="55"/>
      <c r="H365" s="55"/>
      <c r="I365" s="55"/>
      <c r="J365" s="55"/>
    </row>
    <row r="366" spans="1:10">
      <c r="A366" s="53">
        <v>365</v>
      </c>
      <c r="B366" s="55"/>
      <c r="C366" s="55"/>
      <c r="D366" s="55"/>
      <c r="G366" s="55"/>
      <c r="H366" s="55"/>
      <c r="I366" s="55"/>
      <c r="J366" s="55"/>
    </row>
    <row r="367" spans="1:10">
      <c r="A367" s="53">
        <v>366</v>
      </c>
      <c r="B367" s="55"/>
      <c r="C367" s="55"/>
      <c r="D367" s="55"/>
      <c r="G367" s="55"/>
      <c r="H367" s="55"/>
      <c r="I367" s="55"/>
      <c r="J367" s="55"/>
    </row>
    <row r="368" spans="1:10">
      <c r="A368" s="53">
        <v>367</v>
      </c>
      <c r="B368" s="55"/>
      <c r="C368" s="55"/>
      <c r="D368" s="55"/>
      <c r="G368" s="55"/>
      <c r="H368" s="55"/>
      <c r="I368" s="55"/>
      <c r="J368" s="55"/>
    </row>
    <row r="369" spans="1:10">
      <c r="A369" s="53">
        <v>368</v>
      </c>
      <c r="B369" s="55"/>
      <c r="C369" s="55"/>
      <c r="D369" s="55"/>
      <c r="G369" s="55"/>
      <c r="H369" s="55"/>
      <c r="I369" s="55"/>
      <c r="J369" s="55"/>
    </row>
    <row r="370" spans="1:10">
      <c r="A370" s="53">
        <v>369</v>
      </c>
      <c r="B370" s="55"/>
      <c r="C370" s="55"/>
      <c r="D370" s="55"/>
      <c r="G370" s="55"/>
      <c r="H370" s="55"/>
      <c r="I370" s="55"/>
      <c r="J370" s="55"/>
    </row>
    <row r="371" spans="1:10">
      <c r="A371" s="53">
        <v>370</v>
      </c>
      <c r="B371" s="55"/>
      <c r="C371" s="55"/>
      <c r="D371" s="55"/>
      <c r="G371" s="55"/>
      <c r="H371" s="55"/>
      <c r="I371" s="55"/>
      <c r="J371" s="55"/>
    </row>
    <row r="372" spans="1:10">
      <c r="A372" s="53">
        <v>371</v>
      </c>
      <c r="B372" s="55"/>
      <c r="C372" s="55"/>
      <c r="D372" s="55"/>
      <c r="G372" s="55"/>
      <c r="H372" s="55"/>
      <c r="I372" s="55"/>
      <c r="J372" s="55"/>
    </row>
    <row r="373" spans="1:10">
      <c r="A373" s="53">
        <v>372</v>
      </c>
      <c r="B373" s="55"/>
      <c r="C373" s="55"/>
      <c r="D373" s="55"/>
      <c r="G373" s="55"/>
      <c r="H373" s="55"/>
      <c r="I373" s="55"/>
      <c r="J373" s="55"/>
    </row>
    <row r="374" spans="1:10">
      <c r="A374" s="53">
        <v>373</v>
      </c>
      <c r="B374" s="55"/>
      <c r="C374" s="55"/>
      <c r="D374" s="55"/>
      <c r="G374" s="55"/>
      <c r="H374" s="55"/>
      <c r="I374" s="55"/>
      <c r="J374" s="55"/>
    </row>
    <row r="375" spans="1:10">
      <c r="A375" s="53">
        <v>374</v>
      </c>
      <c r="B375" s="55"/>
      <c r="C375" s="55"/>
      <c r="D375" s="55"/>
      <c r="G375" s="55"/>
      <c r="H375" s="55"/>
      <c r="I375" s="55"/>
      <c r="J375" s="55"/>
    </row>
    <row r="376" spans="1:10">
      <c r="A376" s="53">
        <v>375</v>
      </c>
      <c r="B376" s="55"/>
      <c r="C376" s="55"/>
      <c r="D376" s="55"/>
      <c r="G376" s="55"/>
      <c r="H376" s="55"/>
      <c r="I376" s="55"/>
      <c r="J376" s="55"/>
    </row>
    <row r="377" spans="1:10">
      <c r="A377" s="53">
        <v>376</v>
      </c>
      <c r="B377" s="55"/>
      <c r="C377" s="55"/>
      <c r="D377" s="55"/>
      <c r="G377" s="55"/>
      <c r="H377" s="55"/>
      <c r="I377" s="55"/>
      <c r="J377" s="55"/>
    </row>
    <row r="378" spans="1:10">
      <c r="A378" s="53">
        <v>377</v>
      </c>
      <c r="B378" s="55"/>
      <c r="C378" s="55"/>
      <c r="D378" s="55"/>
      <c r="G378" s="55"/>
      <c r="H378" s="55"/>
      <c r="I378" s="55"/>
      <c r="J378" s="55"/>
    </row>
    <row r="379" spans="1:10">
      <c r="A379" s="53">
        <v>378</v>
      </c>
      <c r="B379" s="55"/>
      <c r="C379" s="55"/>
      <c r="D379" s="55"/>
      <c r="G379" s="55"/>
      <c r="H379" s="55"/>
      <c r="I379" s="55"/>
      <c r="J379" s="55"/>
    </row>
    <row r="380" spans="1:10">
      <c r="A380" s="53">
        <v>379</v>
      </c>
      <c r="B380" s="55"/>
      <c r="C380" s="55"/>
      <c r="D380" s="55"/>
      <c r="G380" s="55"/>
      <c r="H380" s="55"/>
      <c r="I380" s="55"/>
      <c r="J380" s="55"/>
    </row>
    <row r="381" spans="1:10">
      <c r="A381" s="53">
        <v>380</v>
      </c>
      <c r="B381" s="55"/>
      <c r="C381" s="55"/>
      <c r="D381" s="55"/>
      <c r="G381" s="55"/>
      <c r="H381" s="55"/>
      <c r="I381" s="55"/>
      <c r="J381" s="55"/>
    </row>
    <row r="382" spans="1:10">
      <c r="A382" s="53">
        <v>381</v>
      </c>
      <c r="B382" s="55"/>
      <c r="C382" s="55"/>
      <c r="D382" s="55"/>
      <c r="G382" s="55"/>
      <c r="H382" s="55"/>
      <c r="I382" s="55"/>
      <c r="J382" s="55"/>
    </row>
    <row r="383" spans="1:10">
      <c r="A383" s="53">
        <v>382</v>
      </c>
      <c r="B383" s="55"/>
      <c r="C383" s="55"/>
      <c r="D383" s="55"/>
      <c r="G383" s="55"/>
      <c r="H383" s="55"/>
      <c r="I383" s="55"/>
      <c r="J383" s="55"/>
    </row>
    <row r="384" spans="1:10">
      <c r="A384" s="53">
        <v>383</v>
      </c>
      <c r="B384" s="55"/>
      <c r="C384" s="55"/>
      <c r="D384" s="55"/>
      <c r="G384" s="55"/>
      <c r="H384" s="55"/>
      <c r="I384" s="55"/>
      <c r="J384" s="55"/>
    </row>
    <row r="385" spans="1:10">
      <c r="A385" s="53">
        <v>384</v>
      </c>
      <c r="B385" s="55"/>
      <c r="C385" s="55"/>
      <c r="D385" s="55"/>
      <c r="G385" s="55"/>
      <c r="H385" s="55"/>
      <c r="I385" s="55"/>
      <c r="J385" s="55"/>
    </row>
    <row r="386" spans="1:10">
      <c r="A386" s="53">
        <v>385</v>
      </c>
      <c r="B386" s="55"/>
      <c r="C386" s="55"/>
      <c r="D386" s="55"/>
      <c r="G386" s="55"/>
      <c r="H386" s="55"/>
      <c r="I386" s="55"/>
      <c r="J386" s="55"/>
    </row>
    <row r="387" spans="1:10">
      <c r="A387" s="53">
        <v>386</v>
      </c>
      <c r="B387" s="55"/>
      <c r="C387" s="55"/>
      <c r="D387" s="55"/>
      <c r="G387" s="55"/>
      <c r="H387" s="55"/>
      <c r="I387" s="55"/>
      <c r="J387" s="55"/>
    </row>
    <row r="388" spans="1:10">
      <c r="A388" s="53">
        <v>387</v>
      </c>
      <c r="B388" s="55"/>
      <c r="C388" s="55"/>
      <c r="D388" s="55"/>
      <c r="G388" s="55"/>
      <c r="H388" s="55"/>
      <c r="I388" s="55"/>
      <c r="J388" s="55"/>
    </row>
    <row r="389" spans="1:10">
      <c r="A389" s="53">
        <v>388</v>
      </c>
      <c r="B389" s="55"/>
      <c r="C389" s="55"/>
      <c r="D389" s="55"/>
      <c r="G389" s="55"/>
      <c r="H389" s="55"/>
      <c r="I389" s="55"/>
      <c r="J389" s="55"/>
    </row>
    <row r="390" spans="1:10">
      <c r="A390" s="53">
        <v>389</v>
      </c>
      <c r="B390" s="55"/>
      <c r="C390" s="55"/>
      <c r="D390" s="55"/>
      <c r="G390" s="55"/>
      <c r="H390" s="55"/>
      <c r="I390" s="55"/>
      <c r="J390" s="55"/>
    </row>
    <row r="391" spans="1:10">
      <c r="A391" s="53">
        <v>390</v>
      </c>
      <c r="B391" s="55"/>
      <c r="C391" s="55"/>
      <c r="D391" s="55"/>
      <c r="G391" s="55"/>
      <c r="H391" s="55"/>
      <c r="I391" s="55"/>
      <c r="J391" s="55"/>
    </row>
    <row r="392" spans="1:10">
      <c r="A392" s="53">
        <v>391</v>
      </c>
      <c r="B392" s="55"/>
      <c r="C392" s="55"/>
      <c r="D392" s="55"/>
      <c r="G392" s="55"/>
      <c r="H392" s="55"/>
      <c r="I392" s="55"/>
      <c r="J392" s="55"/>
    </row>
    <row r="393" spans="1:10">
      <c r="A393" s="53">
        <v>392</v>
      </c>
      <c r="B393" s="55"/>
      <c r="C393" s="55"/>
      <c r="D393" s="55"/>
      <c r="G393" s="55"/>
      <c r="H393" s="55"/>
      <c r="I393" s="55"/>
      <c r="J393" s="55"/>
    </row>
    <row r="394" spans="1:10">
      <c r="A394" s="53">
        <v>393</v>
      </c>
      <c r="B394" s="55"/>
      <c r="C394" s="55"/>
      <c r="D394" s="55"/>
      <c r="G394" s="55"/>
      <c r="H394" s="55"/>
      <c r="I394" s="55"/>
      <c r="J394" s="55"/>
    </row>
    <row r="395" spans="1:10">
      <c r="A395" s="53">
        <v>394</v>
      </c>
      <c r="B395" s="55"/>
      <c r="C395" s="55"/>
      <c r="D395" s="55"/>
      <c r="G395" s="55"/>
      <c r="H395" s="55"/>
      <c r="I395" s="55"/>
      <c r="J395" s="55"/>
    </row>
    <row r="396" spans="1:10">
      <c r="A396" s="53">
        <v>395</v>
      </c>
      <c r="B396" s="55"/>
      <c r="C396" s="55"/>
      <c r="D396" s="55"/>
      <c r="G396" s="55"/>
      <c r="H396" s="55"/>
      <c r="I396" s="55"/>
      <c r="J396" s="55"/>
    </row>
    <row r="397" spans="1:10">
      <c r="A397" s="53">
        <v>396</v>
      </c>
      <c r="B397" s="55"/>
      <c r="C397" s="55"/>
      <c r="D397" s="55"/>
      <c r="G397" s="55"/>
      <c r="H397" s="55"/>
      <c r="I397" s="55"/>
      <c r="J397" s="55"/>
    </row>
    <row r="398" spans="1:10">
      <c r="A398" s="53">
        <v>397</v>
      </c>
      <c r="B398" s="55"/>
      <c r="C398" s="55"/>
      <c r="D398" s="55"/>
      <c r="G398" s="55"/>
      <c r="H398" s="55"/>
      <c r="I398" s="55"/>
      <c r="J398" s="55"/>
    </row>
    <row r="399" spans="1:10">
      <c r="A399" s="53">
        <v>398</v>
      </c>
      <c r="B399" s="55"/>
      <c r="C399" s="55"/>
      <c r="D399" s="55"/>
      <c r="G399" s="55"/>
      <c r="H399" s="55"/>
      <c r="I399" s="55"/>
      <c r="J399" s="55"/>
    </row>
    <row r="400" spans="1:10">
      <c r="A400" s="53">
        <v>399</v>
      </c>
      <c r="B400" s="55"/>
      <c r="C400" s="55"/>
      <c r="D400" s="55"/>
      <c r="G400" s="55"/>
      <c r="H400" s="55"/>
      <c r="I400" s="55"/>
      <c r="J400" s="55"/>
    </row>
    <row r="401" spans="1:10">
      <c r="A401" s="53">
        <v>400</v>
      </c>
      <c r="B401" s="55"/>
      <c r="C401" s="55"/>
      <c r="D401" s="55"/>
      <c r="G401" s="55"/>
      <c r="H401" s="55"/>
      <c r="I401" s="55"/>
      <c r="J401" s="55"/>
    </row>
    <row r="402" spans="1:10">
      <c r="A402" s="53">
        <v>401</v>
      </c>
      <c r="B402" s="55"/>
      <c r="C402" s="55"/>
      <c r="D402" s="55"/>
      <c r="G402" s="55"/>
      <c r="H402" s="55"/>
      <c r="I402" s="55"/>
      <c r="J402" s="55"/>
    </row>
    <row r="403" spans="1:10">
      <c r="A403" s="53">
        <v>402</v>
      </c>
      <c r="B403" s="55"/>
      <c r="C403" s="55"/>
      <c r="D403" s="55"/>
      <c r="G403" s="55"/>
      <c r="H403" s="55"/>
      <c r="I403" s="55"/>
      <c r="J403" s="55"/>
    </row>
    <row r="404" spans="1:10">
      <c r="A404" s="53">
        <v>403</v>
      </c>
      <c r="B404" s="55"/>
      <c r="C404" s="55"/>
      <c r="D404" s="55"/>
      <c r="G404" s="55"/>
      <c r="H404" s="55"/>
      <c r="I404" s="55"/>
      <c r="J404" s="55"/>
    </row>
    <row r="405" spans="1:10">
      <c r="A405" s="53">
        <v>404</v>
      </c>
      <c r="B405" s="55"/>
      <c r="C405" s="55"/>
      <c r="D405" s="55"/>
      <c r="G405" s="55"/>
      <c r="H405" s="55"/>
      <c r="I405" s="55"/>
      <c r="J405" s="55"/>
    </row>
    <row r="406" spans="1:10">
      <c r="A406" s="53">
        <v>405</v>
      </c>
      <c r="B406" s="55"/>
      <c r="C406" s="55"/>
      <c r="D406" s="55"/>
      <c r="G406" s="55"/>
      <c r="H406" s="55"/>
      <c r="I406" s="55"/>
      <c r="J406" s="55"/>
    </row>
    <row r="407" spans="1:10">
      <c r="A407" s="53">
        <v>406</v>
      </c>
      <c r="B407" s="55"/>
      <c r="C407" s="55"/>
      <c r="D407" s="55"/>
      <c r="G407" s="55"/>
      <c r="H407" s="55"/>
      <c r="I407" s="55"/>
      <c r="J407" s="55"/>
    </row>
    <row r="408" spans="1:10">
      <c r="A408" s="53">
        <v>407</v>
      </c>
      <c r="B408" s="55"/>
      <c r="C408" s="55"/>
      <c r="D408" s="55"/>
      <c r="G408" s="55"/>
      <c r="H408" s="55"/>
      <c r="I408" s="55"/>
      <c r="J408" s="55"/>
    </row>
    <row r="409" spans="1:10">
      <c r="A409" s="53">
        <v>408</v>
      </c>
      <c r="B409" s="55"/>
      <c r="C409" s="55"/>
      <c r="D409" s="55"/>
      <c r="G409" s="55"/>
      <c r="H409" s="55"/>
      <c r="I409" s="55"/>
      <c r="J409" s="55"/>
    </row>
    <row r="410" spans="1:10">
      <c r="A410" s="53">
        <v>409</v>
      </c>
      <c r="B410" s="55"/>
      <c r="C410" s="55"/>
      <c r="D410" s="55"/>
      <c r="G410" s="55"/>
      <c r="H410" s="55"/>
      <c r="I410" s="55"/>
      <c r="J410" s="55"/>
    </row>
    <row r="411" spans="1:10">
      <c r="A411" s="53">
        <v>410</v>
      </c>
      <c r="B411" s="55"/>
      <c r="C411" s="55"/>
      <c r="D411" s="55"/>
      <c r="G411" s="55"/>
      <c r="H411" s="55"/>
      <c r="I411" s="55"/>
      <c r="J411" s="55"/>
    </row>
    <row r="412" spans="1:10">
      <c r="A412" s="53">
        <v>411</v>
      </c>
      <c r="B412" s="55"/>
      <c r="C412" s="55"/>
      <c r="D412" s="55"/>
      <c r="G412" s="55"/>
      <c r="H412" s="55"/>
      <c r="I412" s="55"/>
      <c r="J412" s="55"/>
    </row>
    <row r="413" spans="1:10">
      <c r="A413" s="53">
        <v>412</v>
      </c>
      <c r="B413" s="55"/>
      <c r="C413" s="55"/>
      <c r="D413" s="55"/>
      <c r="G413" s="55"/>
      <c r="H413" s="55"/>
      <c r="I413" s="55"/>
      <c r="J413" s="55"/>
    </row>
    <row r="414" spans="1:10">
      <c r="A414" s="53">
        <v>413</v>
      </c>
      <c r="B414" s="55"/>
      <c r="C414" s="55"/>
      <c r="D414" s="55"/>
      <c r="G414" s="55"/>
      <c r="H414" s="55"/>
      <c r="I414" s="55"/>
      <c r="J414" s="55"/>
    </row>
    <row r="415" spans="1:10">
      <c r="A415" s="53">
        <v>414</v>
      </c>
      <c r="B415" s="55"/>
      <c r="C415" s="55"/>
      <c r="D415" s="55"/>
      <c r="G415" s="55"/>
      <c r="H415" s="55"/>
      <c r="I415" s="55"/>
      <c r="J415" s="55"/>
    </row>
    <row r="416" spans="1:10">
      <c r="A416" s="53">
        <v>415</v>
      </c>
      <c r="B416" s="55"/>
      <c r="C416" s="55"/>
      <c r="D416" s="55"/>
      <c r="G416" s="55"/>
      <c r="H416" s="55"/>
      <c r="I416" s="55"/>
      <c r="J416" s="55"/>
    </row>
    <row r="417" spans="1:10">
      <c r="A417" s="53">
        <v>416</v>
      </c>
      <c r="B417" s="55"/>
      <c r="C417" s="55"/>
      <c r="D417" s="55"/>
      <c r="G417" s="55"/>
      <c r="H417" s="55"/>
      <c r="I417" s="55"/>
      <c r="J417" s="55"/>
    </row>
    <row r="418" spans="1:10">
      <c r="A418" s="53">
        <v>417</v>
      </c>
      <c r="B418" s="55"/>
      <c r="C418" s="55"/>
      <c r="D418" s="55"/>
      <c r="G418" s="55"/>
      <c r="H418" s="55"/>
      <c r="I418" s="55"/>
      <c r="J418" s="55"/>
    </row>
    <row r="419" spans="1:10">
      <c r="A419" s="53">
        <v>418</v>
      </c>
      <c r="B419" s="55"/>
      <c r="C419" s="55"/>
      <c r="D419" s="55"/>
      <c r="G419" s="55"/>
      <c r="H419" s="55"/>
      <c r="I419" s="55"/>
      <c r="J419" s="55"/>
    </row>
    <row r="420" spans="1:10">
      <c r="A420" s="53">
        <v>419</v>
      </c>
      <c r="B420" s="55"/>
      <c r="C420" s="55"/>
      <c r="D420" s="55"/>
      <c r="G420" s="55"/>
      <c r="H420" s="55"/>
      <c r="I420" s="55"/>
      <c r="J420" s="55"/>
    </row>
    <row r="421" spans="1:10">
      <c r="A421" s="53">
        <v>420</v>
      </c>
      <c r="B421" s="55"/>
      <c r="C421" s="55"/>
      <c r="D421" s="55"/>
      <c r="G421" s="55"/>
      <c r="H421" s="55"/>
      <c r="I421" s="55"/>
      <c r="J421" s="55"/>
    </row>
    <row r="422" spans="1:10">
      <c r="A422" s="53">
        <v>421</v>
      </c>
      <c r="B422" s="55"/>
      <c r="C422" s="55"/>
      <c r="D422" s="55"/>
      <c r="G422" s="55"/>
      <c r="H422" s="55"/>
      <c r="I422" s="55"/>
      <c r="J422" s="55"/>
    </row>
    <row r="423" spans="1:10">
      <c r="A423" s="53">
        <v>422</v>
      </c>
      <c r="B423" s="55"/>
      <c r="C423" s="55"/>
      <c r="D423" s="55"/>
      <c r="G423" s="55"/>
      <c r="H423" s="55"/>
      <c r="I423" s="55"/>
      <c r="J423" s="55"/>
    </row>
    <row r="424" spans="1:10">
      <c r="A424" s="53">
        <v>423</v>
      </c>
      <c r="B424" s="55"/>
      <c r="C424" s="55"/>
      <c r="D424" s="55"/>
      <c r="G424" s="55"/>
      <c r="H424" s="55"/>
      <c r="I424" s="55"/>
      <c r="J424" s="55"/>
    </row>
    <row r="425" spans="1:10">
      <c r="A425" s="53">
        <v>424</v>
      </c>
      <c r="B425" s="55"/>
      <c r="C425" s="55"/>
      <c r="D425" s="55"/>
      <c r="G425" s="55"/>
      <c r="H425" s="55"/>
      <c r="I425" s="55"/>
      <c r="J425" s="55"/>
    </row>
    <row r="426" spans="1:10">
      <c r="A426" s="53">
        <v>425</v>
      </c>
      <c r="B426" s="55"/>
      <c r="C426" s="55"/>
      <c r="D426" s="55"/>
      <c r="G426" s="55"/>
      <c r="H426" s="55"/>
      <c r="I426" s="55"/>
      <c r="J426" s="55"/>
    </row>
    <row r="427" spans="1:10">
      <c r="A427" s="53">
        <v>426</v>
      </c>
      <c r="B427" s="55"/>
      <c r="C427" s="55"/>
      <c r="D427" s="55"/>
      <c r="G427" s="55"/>
      <c r="H427" s="55"/>
      <c r="I427" s="55"/>
      <c r="J427" s="55"/>
    </row>
    <row r="428" spans="1:10">
      <c r="A428" s="53">
        <v>427</v>
      </c>
      <c r="B428" s="55"/>
      <c r="C428" s="55"/>
      <c r="D428" s="55"/>
      <c r="G428" s="55"/>
      <c r="H428" s="55"/>
      <c r="I428" s="55"/>
      <c r="J428" s="55"/>
    </row>
    <row r="429" spans="1:10">
      <c r="A429" s="53">
        <v>428</v>
      </c>
      <c r="B429" s="55"/>
      <c r="C429" s="55"/>
      <c r="D429" s="55"/>
      <c r="G429" s="55"/>
      <c r="H429" s="55"/>
      <c r="I429" s="55"/>
      <c r="J429" s="55"/>
    </row>
    <row r="430" spans="1:10">
      <c r="A430" s="53">
        <v>429</v>
      </c>
      <c r="B430" s="55"/>
      <c r="C430" s="55"/>
      <c r="D430" s="55"/>
      <c r="G430" s="55"/>
      <c r="H430" s="55"/>
      <c r="I430" s="55"/>
      <c r="J430" s="55"/>
    </row>
    <row r="431" spans="1:10">
      <c r="A431" s="53">
        <v>430</v>
      </c>
      <c r="B431" s="55"/>
      <c r="C431" s="55"/>
      <c r="D431" s="55"/>
      <c r="G431" s="55"/>
      <c r="H431" s="55"/>
      <c r="I431" s="55"/>
      <c r="J431" s="55"/>
    </row>
    <row r="432" spans="1:10">
      <c r="A432" s="53">
        <v>431</v>
      </c>
      <c r="B432" s="55"/>
      <c r="C432" s="55"/>
      <c r="D432" s="55"/>
      <c r="G432" s="55"/>
      <c r="H432" s="55"/>
      <c r="I432" s="55"/>
      <c r="J432" s="55"/>
    </row>
    <row r="433" spans="1:10">
      <c r="A433" s="53">
        <v>432</v>
      </c>
      <c r="B433" s="55"/>
      <c r="C433" s="55"/>
      <c r="D433" s="55"/>
      <c r="G433" s="55"/>
      <c r="H433" s="55"/>
      <c r="I433" s="55"/>
      <c r="J433" s="55"/>
    </row>
    <row r="434" spans="1:10">
      <c r="A434" s="53">
        <v>433</v>
      </c>
      <c r="B434" s="55"/>
      <c r="C434" s="55"/>
      <c r="D434" s="55"/>
      <c r="G434" s="55"/>
      <c r="H434" s="55"/>
      <c r="I434" s="55"/>
      <c r="J434" s="55"/>
    </row>
    <row r="435" spans="1:10">
      <c r="A435" s="53">
        <v>434</v>
      </c>
      <c r="B435" s="55"/>
      <c r="C435" s="55"/>
      <c r="D435" s="55"/>
      <c r="G435" s="55"/>
      <c r="H435" s="55"/>
      <c r="I435" s="55"/>
      <c r="J435" s="55"/>
    </row>
    <row r="436" spans="1:10">
      <c r="A436" s="53">
        <v>435</v>
      </c>
      <c r="B436" s="55"/>
      <c r="C436" s="55"/>
      <c r="D436" s="55"/>
      <c r="G436" s="55"/>
      <c r="H436" s="55"/>
      <c r="I436" s="55"/>
      <c r="J436" s="55"/>
    </row>
    <row r="437" spans="1:10">
      <c r="A437" s="53">
        <v>436</v>
      </c>
      <c r="B437" s="55"/>
      <c r="C437" s="55"/>
      <c r="D437" s="55"/>
      <c r="G437" s="55"/>
      <c r="H437" s="55"/>
      <c r="I437" s="55"/>
      <c r="J437" s="55"/>
    </row>
    <row r="438" spans="1:10">
      <c r="A438" s="53">
        <v>437</v>
      </c>
      <c r="B438" s="55"/>
      <c r="C438" s="55"/>
      <c r="D438" s="55"/>
      <c r="G438" s="55"/>
      <c r="H438" s="55"/>
      <c r="I438" s="55"/>
      <c r="J438" s="55"/>
    </row>
    <row r="439" spans="1:10">
      <c r="A439" s="53">
        <v>438</v>
      </c>
      <c r="B439" s="55"/>
      <c r="C439" s="55"/>
      <c r="D439" s="55"/>
      <c r="G439" s="55"/>
      <c r="H439" s="55"/>
      <c r="I439" s="55"/>
      <c r="J439" s="55"/>
    </row>
    <row r="440" spans="1:10">
      <c r="A440" s="53">
        <v>439</v>
      </c>
      <c r="B440" s="55"/>
      <c r="C440" s="55"/>
      <c r="D440" s="55"/>
      <c r="G440" s="55"/>
      <c r="H440" s="55"/>
      <c r="I440" s="55"/>
      <c r="J440" s="55"/>
    </row>
    <row r="441" spans="1:10">
      <c r="A441" s="53">
        <v>440</v>
      </c>
      <c r="B441" s="55"/>
      <c r="C441" s="55"/>
      <c r="D441" s="55"/>
      <c r="G441" s="55"/>
      <c r="H441" s="55"/>
      <c r="I441" s="55"/>
      <c r="J441" s="55"/>
    </row>
    <row r="442" spans="1:10">
      <c r="A442" s="53">
        <v>441</v>
      </c>
      <c r="B442" s="55"/>
      <c r="C442" s="55"/>
      <c r="D442" s="55"/>
      <c r="G442" s="55"/>
      <c r="H442" s="55"/>
      <c r="I442" s="55"/>
      <c r="J442" s="55"/>
    </row>
    <row r="443" spans="1:10">
      <c r="A443" s="53">
        <v>442</v>
      </c>
      <c r="B443" s="55"/>
      <c r="C443" s="55"/>
      <c r="D443" s="55"/>
      <c r="G443" s="55"/>
      <c r="H443" s="55"/>
      <c r="I443" s="55"/>
      <c r="J443" s="55"/>
    </row>
    <row r="444" spans="1:10">
      <c r="A444" s="53">
        <v>443</v>
      </c>
      <c r="B444" s="55"/>
      <c r="C444" s="55"/>
      <c r="D444" s="55"/>
      <c r="G444" s="55"/>
      <c r="H444" s="55"/>
      <c r="I444" s="55"/>
      <c r="J444" s="55"/>
    </row>
    <row r="445" spans="1:10">
      <c r="A445" s="53">
        <v>444</v>
      </c>
      <c r="B445" s="55"/>
      <c r="C445" s="55"/>
      <c r="D445" s="55"/>
      <c r="G445" s="55"/>
      <c r="H445" s="55"/>
      <c r="I445" s="55"/>
      <c r="J445" s="55"/>
    </row>
    <row r="446" spans="1:10">
      <c r="A446" s="53">
        <v>445</v>
      </c>
      <c r="B446" s="55"/>
      <c r="C446" s="55"/>
      <c r="D446" s="55"/>
      <c r="G446" s="55"/>
      <c r="H446" s="55"/>
      <c r="I446" s="55"/>
      <c r="J446" s="55"/>
    </row>
    <row r="447" spans="1:10">
      <c r="A447" s="53">
        <v>446</v>
      </c>
      <c r="B447" s="55"/>
      <c r="C447" s="55"/>
      <c r="D447" s="55"/>
      <c r="G447" s="55"/>
      <c r="H447" s="55"/>
      <c r="I447" s="55"/>
      <c r="J447" s="55"/>
    </row>
    <row r="448" spans="1:10">
      <c r="A448" s="53">
        <v>447</v>
      </c>
      <c r="B448" s="55"/>
      <c r="C448" s="55"/>
      <c r="D448" s="55"/>
      <c r="G448" s="55"/>
      <c r="H448" s="55"/>
      <c r="I448" s="55"/>
      <c r="J448" s="55"/>
    </row>
    <row r="449" spans="1:10">
      <c r="A449" s="53">
        <v>448</v>
      </c>
      <c r="B449" s="55"/>
      <c r="C449" s="55"/>
      <c r="D449" s="55"/>
      <c r="G449" s="55"/>
      <c r="H449" s="55"/>
      <c r="I449" s="55"/>
      <c r="J449" s="55"/>
    </row>
    <row r="450" spans="1:10">
      <c r="A450" s="53">
        <v>449</v>
      </c>
      <c r="B450" s="55"/>
      <c r="C450" s="55"/>
      <c r="D450" s="55"/>
      <c r="G450" s="55"/>
      <c r="H450" s="55"/>
      <c r="I450" s="55"/>
      <c r="J450" s="55"/>
    </row>
    <row r="451" spans="1:10">
      <c r="A451" s="53">
        <v>450</v>
      </c>
      <c r="B451" s="55"/>
      <c r="C451" s="55"/>
      <c r="D451" s="55"/>
      <c r="G451" s="55"/>
      <c r="H451" s="55"/>
      <c r="I451" s="55"/>
      <c r="J451" s="55"/>
    </row>
    <row r="452" spans="1:10">
      <c r="A452" s="53">
        <v>451</v>
      </c>
      <c r="B452" s="55"/>
      <c r="C452" s="55"/>
      <c r="D452" s="55"/>
      <c r="G452" s="55"/>
      <c r="H452" s="55"/>
      <c r="I452" s="55"/>
      <c r="J452" s="55"/>
    </row>
    <row r="453" spans="1:10">
      <c r="A453" s="53">
        <v>452</v>
      </c>
      <c r="B453" s="55"/>
      <c r="C453" s="55"/>
      <c r="D453" s="55"/>
      <c r="G453" s="55"/>
      <c r="H453" s="55"/>
      <c r="I453" s="55"/>
      <c r="J453" s="55"/>
    </row>
    <row r="454" spans="1:10">
      <c r="A454" s="53">
        <v>453</v>
      </c>
      <c r="B454" s="55"/>
      <c r="C454" s="55"/>
      <c r="D454" s="55"/>
      <c r="G454" s="55"/>
      <c r="H454" s="55"/>
      <c r="I454" s="55"/>
      <c r="J454" s="55"/>
    </row>
    <row r="455" spans="1:10">
      <c r="A455" s="53">
        <v>454</v>
      </c>
      <c r="B455" s="55"/>
      <c r="C455" s="55"/>
      <c r="D455" s="55"/>
      <c r="G455" s="55"/>
      <c r="H455" s="55"/>
      <c r="I455" s="55"/>
      <c r="J455" s="55"/>
    </row>
    <row r="456" spans="1:10">
      <c r="A456" s="53">
        <v>455</v>
      </c>
      <c r="B456" s="55"/>
      <c r="C456" s="55"/>
      <c r="D456" s="55"/>
      <c r="G456" s="55"/>
      <c r="H456" s="55"/>
      <c r="I456" s="55"/>
      <c r="J456" s="55"/>
    </row>
    <row r="457" spans="1:10">
      <c r="A457" s="53">
        <v>456</v>
      </c>
      <c r="B457" s="55"/>
      <c r="C457" s="55"/>
      <c r="D457" s="55"/>
      <c r="G457" s="55"/>
      <c r="H457" s="55"/>
      <c r="I457" s="55"/>
      <c r="J457" s="55"/>
    </row>
    <row r="458" spans="1:10">
      <c r="A458" s="53">
        <v>457</v>
      </c>
      <c r="B458" s="55"/>
      <c r="C458" s="55"/>
      <c r="D458" s="55"/>
      <c r="G458" s="55"/>
      <c r="H458" s="55"/>
      <c r="I458" s="55"/>
      <c r="J458" s="55"/>
    </row>
    <row r="459" spans="1:10">
      <c r="A459" s="53">
        <v>458</v>
      </c>
      <c r="B459" s="55"/>
      <c r="C459" s="55"/>
      <c r="D459" s="55"/>
      <c r="G459" s="55"/>
      <c r="H459" s="55"/>
      <c r="I459" s="55"/>
      <c r="J459" s="55"/>
    </row>
    <row r="460" spans="1:10">
      <c r="A460" s="53">
        <v>459</v>
      </c>
      <c r="B460" s="55"/>
      <c r="C460" s="55"/>
      <c r="D460" s="55"/>
      <c r="G460" s="55"/>
      <c r="H460" s="55"/>
      <c r="I460" s="55"/>
      <c r="J460" s="55"/>
    </row>
    <row r="461" spans="1:10">
      <c r="A461" s="53">
        <v>460</v>
      </c>
      <c r="B461" s="55"/>
      <c r="C461" s="55"/>
      <c r="D461" s="55"/>
      <c r="G461" s="55"/>
      <c r="H461" s="55"/>
      <c r="I461" s="55"/>
      <c r="J461" s="55"/>
    </row>
    <row r="462" spans="1:10">
      <c r="A462" s="53">
        <v>461</v>
      </c>
      <c r="B462" s="55"/>
      <c r="C462" s="55"/>
      <c r="D462" s="55"/>
      <c r="G462" s="55"/>
      <c r="H462" s="55"/>
      <c r="I462" s="55"/>
      <c r="J462" s="55"/>
    </row>
    <row r="463" spans="1:10">
      <c r="A463" s="53">
        <v>462</v>
      </c>
      <c r="B463" s="55"/>
      <c r="C463" s="55"/>
      <c r="D463" s="55"/>
      <c r="G463" s="55"/>
      <c r="H463" s="55"/>
      <c r="I463" s="55"/>
      <c r="J463" s="55"/>
    </row>
    <row r="464" spans="1:10">
      <c r="A464" s="53">
        <v>463</v>
      </c>
      <c r="B464" s="55"/>
      <c r="C464" s="55"/>
      <c r="D464" s="55"/>
      <c r="G464" s="55"/>
      <c r="H464" s="55"/>
      <c r="I464" s="55"/>
      <c r="J464" s="55"/>
    </row>
    <row r="465" spans="1:10">
      <c r="A465" s="53">
        <v>464</v>
      </c>
      <c r="B465" s="55"/>
      <c r="C465" s="55"/>
      <c r="D465" s="55"/>
      <c r="G465" s="55"/>
      <c r="H465" s="55"/>
      <c r="I465" s="55"/>
      <c r="J465" s="55"/>
    </row>
    <row r="466" spans="1:10">
      <c r="A466" s="53">
        <v>465</v>
      </c>
      <c r="B466" s="55"/>
      <c r="C466" s="55"/>
      <c r="D466" s="55"/>
      <c r="G466" s="55"/>
      <c r="H466" s="55"/>
      <c r="I466" s="55"/>
      <c r="J466" s="55"/>
    </row>
    <row r="467" spans="1:10">
      <c r="A467" s="53">
        <v>466</v>
      </c>
      <c r="B467" s="55"/>
      <c r="C467" s="55"/>
      <c r="D467" s="55"/>
      <c r="G467" s="55"/>
      <c r="H467" s="55"/>
      <c r="I467" s="55"/>
      <c r="J467" s="55"/>
    </row>
    <row r="468" spans="1:10">
      <c r="A468" s="53">
        <v>467</v>
      </c>
      <c r="B468" s="55"/>
      <c r="C468" s="55"/>
      <c r="D468" s="55"/>
      <c r="G468" s="55"/>
      <c r="H468" s="55"/>
      <c r="I468" s="55"/>
      <c r="J468" s="55"/>
    </row>
    <row r="469" spans="1:10">
      <c r="A469" s="53">
        <v>468</v>
      </c>
      <c r="B469" s="55"/>
      <c r="C469" s="55"/>
      <c r="D469" s="55"/>
      <c r="G469" s="55"/>
      <c r="H469" s="55"/>
      <c r="I469" s="55"/>
      <c r="J469" s="55"/>
    </row>
    <row r="470" spans="1:10">
      <c r="A470" s="53">
        <v>469</v>
      </c>
      <c r="B470" s="55"/>
      <c r="C470" s="55"/>
      <c r="D470" s="55"/>
      <c r="G470" s="55"/>
      <c r="H470" s="55"/>
      <c r="I470" s="55"/>
      <c r="J470" s="55"/>
    </row>
    <row r="471" spans="1:10">
      <c r="A471" s="53">
        <v>470</v>
      </c>
      <c r="B471" s="55"/>
      <c r="C471" s="55"/>
      <c r="D471" s="55"/>
      <c r="G471" s="55"/>
      <c r="H471" s="55"/>
      <c r="I471" s="55"/>
      <c r="J471" s="55"/>
    </row>
    <row r="472" spans="1:10">
      <c r="A472" s="53">
        <v>471</v>
      </c>
      <c r="B472" s="55"/>
      <c r="C472" s="55"/>
      <c r="D472" s="55"/>
      <c r="G472" s="55"/>
      <c r="H472" s="55"/>
      <c r="I472" s="55"/>
      <c r="J472" s="55"/>
    </row>
    <row r="473" spans="1:10">
      <c r="A473" s="53">
        <v>472</v>
      </c>
      <c r="B473" s="55"/>
      <c r="C473" s="55"/>
      <c r="D473" s="55"/>
      <c r="G473" s="55"/>
      <c r="H473" s="55"/>
      <c r="I473" s="55"/>
      <c r="J473" s="55"/>
    </row>
    <row r="474" spans="1:10">
      <c r="A474" s="53">
        <v>473</v>
      </c>
      <c r="B474" s="55"/>
      <c r="C474" s="55"/>
      <c r="D474" s="55"/>
      <c r="G474" s="55"/>
      <c r="H474" s="55"/>
      <c r="I474" s="55"/>
      <c r="J474" s="55"/>
    </row>
    <row r="475" spans="1:10">
      <c r="A475" s="53">
        <v>474</v>
      </c>
      <c r="B475" s="55"/>
      <c r="C475" s="55"/>
      <c r="D475" s="55"/>
      <c r="G475" s="55"/>
      <c r="H475" s="55"/>
      <c r="I475" s="55"/>
      <c r="J475" s="55"/>
    </row>
    <row r="476" spans="1:10">
      <c r="A476" s="53">
        <v>475</v>
      </c>
      <c r="B476" s="55"/>
      <c r="C476" s="55"/>
      <c r="D476" s="55"/>
      <c r="G476" s="55"/>
      <c r="H476" s="55"/>
      <c r="I476" s="55"/>
      <c r="J476" s="55"/>
    </row>
    <row r="477" spans="1:10">
      <c r="A477" s="53">
        <v>476</v>
      </c>
      <c r="B477" s="55"/>
      <c r="C477" s="55"/>
      <c r="D477" s="55"/>
      <c r="G477" s="55"/>
      <c r="H477" s="55"/>
      <c r="I477" s="55"/>
      <c r="J477" s="55"/>
    </row>
    <row r="478" spans="1:10">
      <c r="A478" s="53">
        <v>477</v>
      </c>
      <c r="B478" s="55"/>
      <c r="C478" s="55"/>
      <c r="D478" s="55"/>
      <c r="G478" s="55"/>
      <c r="H478" s="55"/>
      <c r="I478" s="55"/>
      <c r="J478" s="55"/>
    </row>
    <row r="479" spans="1:10">
      <c r="A479" s="53">
        <v>478</v>
      </c>
      <c r="B479" s="55"/>
      <c r="C479" s="55"/>
      <c r="D479" s="55"/>
      <c r="G479" s="55"/>
      <c r="H479" s="55"/>
      <c r="I479" s="55"/>
      <c r="J479" s="55"/>
    </row>
    <row r="480" spans="1:10">
      <c r="A480" s="53">
        <v>479</v>
      </c>
      <c r="B480" s="55"/>
      <c r="C480" s="55"/>
      <c r="D480" s="55"/>
      <c r="G480" s="55"/>
      <c r="H480" s="55"/>
      <c r="I480" s="55"/>
      <c r="J480" s="55"/>
    </row>
    <row r="481" spans="1:10">
      <c r="A481" s="53">
        <v>480</v>
      </c>
      <c r="B481" s="55"/>
      <c r="C481" s="55"/>
      <c r="D481" s="55"/>
      <c r="G481" s="55"/>
      <c r="H481" s="55"/>
      <c r="I481" s="55"/>
      <c r="J481" s="55"/>
    </row>
    <row r="482" spans="1:10">
      <c r="A482" s="53">
        <v>481</v>
      </c>
      <c r="B482" s="55"/>
      <c r="C482" s="55"/>
      <c r="D482" s="55"/>
      <c r="G482" s="55"/>
      <c r="H482" s="55"/>
      <c r="I482" s="55"/>
      <c r="J482" s="55"/>
    </row>
    <row r="483" spans="1:10">
      <c r="A483" s="53">
        <v>482</v>
      </c>
      <c r="B483" s="55"/>
      <c r="C483" s="55"/>
      <c r="D483" s="55"/>
      <c r="G483" s="55"/>
      <c r="H483" s="55"/>
      <c r="I483" s="55"/>
      <c r="J483" s="55"/>
    </row>
    <row r="484" spans="1:10">
      <c r="A484" s="53">
        <v>483</v>
      </c>
      <c r="B484" s="55"/>
      <c r="C484" s="55"/>
      <c r="D484" s="55"/>
      <c r="G484" s="55"/>
      <c r="H484" s="55"/>
      <c r="I484" s="55"/>
      <c r="J484" s="55"/>
    </row>
    <row r="485" spans="1:10">
      <c r="A485" s="53">
        <v>484</v>
      </c>
      <c r="B485" s="55"/>
      <c r="C485" s="55"/>
      <c r="D485" s="55"/>
      <c r="G485" s="55"/>
      <c r="H485" s="55"/>
      <c r="I485" s="55"/>
      <c r="J485" s="55"/>
    </row>
    <row r="486" spans="1:10">
      <c r="A486" s="53">
        <v>485</v>
      </c>
      <c r="B486" s="55"/>
      <c r="C486" s="55"/>
      <c r="D486" s="55"/>
      <c r="G486" s="55"/>
      <c r="H486" s="55"/>
      <c r="I486" s="55"/>
      <c r="J486" s="55"/>
    </row>
    <row r="487" spans="1:10">
      <c r="A487" s="53">
        <v>486</v>
      </c>
      <c r="B487" s="55"/>
      <c r="C487" s="55"/>
      <c r="D487" s="55"/>
      <c r="G487" s="55"/>
      <c r="H487" s="55"/>
      <c r="I487" s="55"/>
      <c r="J487" s="55"/>
    </row>
    <row r="488" spans="1:10">
      <c r="A488" s="53">
        <v>487</v>
      </c>
      <c r="B488" s="55"/>
      <c r="C488" s="55"/>
      <c r="D488" s="55"/>
      <c r="G488" s="55"/>
      <c r="H488" s="55"/>
      <c r="I488" s="55"/>
      <c r="J488" s="55"/>
    </row>
    <row r="489" spans="1:10">
      <c r="A489" s="53">
        <v>488</v>
      </c>
      <c r="B489" s="55"/>
      <c r="C489" s="55"/>
      <c r="D489" s="55"/>
      <c r="G489" s="55"/>
      <c r="H489" s="55"/>
      <c r="I489" s="55"/>
      <c r="J489" s="55"/>
    </row>
    <row r="490" spans="1:10">
      <c r="A490" s="53">
        <v>489</v>
      </c>
      <c r="B490" s="55"/>
      <c r="C490" s="55"/>
      <c r="D490" s="55"/>
      <c r="G490" s="55"/>
      <c r="H490" s="55"/>
      <c r="I490" s="55"/>
      <c r="J490" s="55"/>
    </row>
    <row r="491" spans="1:10">
      <c r="A491" s="53">
        <v>490</v>
      </c>
      <c r="B491" s="55"/>
      <c r="C491" s="55"/>
      <c r="D491" s="55"/>
      <c r="G491" s="55"/>
      <c r="H491" s="55"/>
      <c r="I491" s="55"/>
      <c r="J491" s="55"/>
    </row>
    <row r="492" spans="1:10">
      <c r="A492" s="53">
        <v>491</v>
      </c>
      <c r="B492" s="55"/>
      <c r="C492" s="55"/>
      <c r="D492" s="55"/>
      <c r="G492" s="55"/>
      <c r="H492" s="55"/>
      <c r="I492" s="55"/>
      <c r="J492" s="55"/>
    </row>
    <row r="493" spans="1:10">
      <c r="A493" s="53">
        <v>492</v>
      </c>
      <c r="B493" s="55"/>
      <c r="C493" s="55"/>
      <c r="D493" s="55"/>
      <c r="G493" s="55"/>
      <c r="H493" s="55"/>
      <c r="I493" s="55"/>
      <c r="J493" s="55"/>
    </row>
    <row r="494" spans="1:10">
      <c r="A494" s="53">
        <v>493</v>
      </c>
      <c r="B494" s="55"/>
      <c r="C494" s="55"/>
      <c r="D494" s="55"/>
      <c r="G494" s="55"/>
      <c r="H494" s="55"/>
      <c r="I494" s="55"/>
      <c r="J494" s="55"/>
    </row>
    <row r="495" spans="1:10">
      <c r="A495" s="53">
        <v>494</v>
      </c>
      <c r="B495" s="55"/>
      <c r="C495" s="55"/>
      <c r="D495" s="55"/>
      <c r="G495" s="55"/>
      <c r="H495" s="55"/>
      <c r="I495" s="55"/>
      <c r="J495" s="55"/>
    </row>
    <row r="496" spans="1:10">
      <c r="A496" s="53">
        <v>495</v>
      </c>
      <c r="B496" s="55"/>
      <c r="C496" s="55"/>
      <c r="D496" s="55"/>
      <c r="G496" s="55"/>
      <c r="H496" s="55"/>
      <c r="I496" s="55"/>
      <c r="J496" s="55"/>
    </row>
    <row r="497" spans="1:10">
      <c r="A497" s="53">
        <v>496</v>
      </c>
      <c r="B497" s="55"/>
      <c r="C497" s="55"/>
      <c r="D497" s="55"/>
      <c r="G497" s="55"/>
      <c r="H497" s="55"/>
      <c r="I497" s="55"/>
      <c r="J497" s="55"/>
    </row>
    <row r="498" spans="1:10">
      <c r="A498" s="53">
        <v>497</v>
      </c>
      <c r="B498" s="55"/>
      <c r="C498" s="55"/>
      <c r="D498" s="55"/>
      <c r="G498" s="55"/>
      <c r="H498" s="55"/>
      <c r="I498" s="55"/>
      <c r="J498" s="55"/>
    </row>
    <row r="499" spans="1:10">
      <c r="A499" s="53">
        <v>498</v>
      </c>
      <c r="B499" s="55"/>
      <c r="C499" s="55"/>
      <c r="D499" s="55"/>
      <c r="G499" s="55"/>
      <c r="H499" s="55"/>
      <c r="I499" s="55"/>
      <c r="J499" s="55"/>
    </row>
    <row r="500" spans="1:10">
      <c r="A500" s="53">
        <v>499</v>
      </c>
      <c r="B500" s="55"/>
      <c r="C500" s="55"/>
      <c r="D500" s="55"/>
      <c r="G500" s="55"/>
      <c r="H500" s="55"/>
      <c r="I500" s="55"/>
      <c r="J500" s="55"/>
    </row>
    <row r="501" spans="1:10">
      <c r="A501" s="53">
        <v>500</v>
      </c>
      <c r="B501" s="55"/>
      <c r="C501" s="55"/>
      <c r="D501" s="55"/>
      <c r="G501" s="55"/>
      <c r="H501" s="55"/>
      <c r="I501" s="55"/>
      <c r="J501" s="55"/>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30251D-A09A-41F3-A9BB-BDCF0AC32B34}">
  <sheetPr>
    <tabColor theme="4" tint="0.79998168889431442"/>
  </sheetPr>
  <dimension ref="A1:E43"/>
  <sheetViews>
    <sheetView showGridLines="0" topLeftCell="A20" workbookViewId="0">
      <selection activeCell="C19" sqref="C19:D19"/>
    </sheetView>
  </sheetViews>
  <sheetFormatPr defaultColWidth="0" defaultRowHeight="14.25" zeroHeight="1"/>
  <cols>
    <col min="1" max="1" width="4.625" customWidth="1"/>
    <col min="2" max="2" width="14.25" customWidth="1"/>
    <col min="3" max="3" width="86.25" customWidth="1"/>
    <col min="4" max="4" width="56.625" customWidth="1"/>
    <col min="5" max="5" width="4" customWidth="1"/>
  </cols>
  <sheetData>
    <row r="1" spans="1:5" ht="30">
      <c r="A1" s="210" t="s">
        <v>259</v>
      </c>
      <c r="B1" s="210"/>
      <c r="C1" s="210"/>
      <c r="D1" s="210"/>
      <c r="E1" s="23"/>
    </row>
    <row r="2" spans="1:5">
      <c r="A2" s="1"/>
      <c r="B2" s="1"/>
      <c r="C2" s="1"/>
      <c r="D2" s="1"/>
      <c r="E2" s="23"/>
    </row>
    <row r="3" spans="1:5" ht="26.25">
      <c r="A3" s="247" t="s">
        <v>2</v>
      </c>
      <c r="B3" s="247"/>
      <c r="C3" s="247"/>
      <c r="D3" s="15">
        <f ca="1">TODAY()</f>
        <v>46098</v>
      </c>
      <c r="E3" s="23"/>
    </row>
    <row r="4" spans="1:5">
      <c r="E4" s="23"/>
    </row>
    <row r="5" spans="1:5">
      <c r="A5" s="23"/>
      <c r="B5" s="23"/>
      <c r="C5" s="23"/>
      <c r="D5" s="23"/>
      <c r="E5" s="23"/>
    </row>
    <row r="6" spans="1:5" ht="33.75" customHeight="1">
      <c r="A6" s="23"/>
      <c r="B6" s="314" t="s">
        <v>718</v>
      </c>
      <c r="C6" s="314"/>
      <c r="D6" s="314"/>
      <c r="E6" s="23"/>
    </row>
    <row r="7" spans="1:5" ht="15" customHeight="1">
      <c r="A7" s="23"/>
      <c r="B7" s="23"/>
      <c r="C7" s="23"/>
      <c r="D7" s="23"/>
      <c r="E7" s="23"/>
    </row>
    <row r="8" spans="1:5" ht="12.75" customHeight="1">
      <c r="A8" s="23"/>
      <c r="B8" s="95"/>
      <c r="C8" s="315"/>
      <c r="D8" s="315"/>
      <c r="E8" s="23"/>
    </row>
    <row r="9" spans="1:5" ht="33.75" customHeight="1">
      <c r="A9" s="23"/>
      <c r="B9" s="95" t="s">
        <v>719</v>
      </c>
      <c r="C9" s="315" t="s">
        <v>720</v>
      </c>
      <c r="D9" s="315"/>
      <c r="E9" s="23"/>
    </row>
    <row r="10" spans="1:5" ht="51.75" customHeight="1">
      <c r="A10" s="23"/>
      <c r="B10" s="95"/>
      <c r="C10" s="312" t="s">
        <v>721</v>
      </c>
      <c r="D10" s="312"/>
      <c r="E10" s="23"/>
    </row>
    <row r="11" spans="1:5" ht="70.5" customHeight="1">
      <c r="A11" s="23"/>
      <c r="B11" s="95"/>
      <c r="C11" s="312" t="s">
        <v>722</v>
      </c>
      <c r="D11" s="312"/>
      <c r="E11" s="23"/>
    </row>
    <row r="12" spans="1:5" ht="36" customHeight="1">
      <c r="A12" s="23"/>
      <c r="B12" s="95"/>
      <c r="C12" s="312" t="s">
        <v>723</v>
      </c>
      <c r="D12" s="312"/>
      <c r="E12" s="23"/>
    </row>
    <row r="13" spans="1:5" ht="18.75" customHeight="1">
      <c r="A13" s="23"/>
      <c r="B13" s="95"/>
      <c r="C13" s="312"/>
      <c r="D13" s="312"/>
      <c r="E13" s="23"/>
    </row>
    <row r="14" spans="1:5" ht="33.75" customHeight="1">
      <c r="A14" s="23"/>
      <c r="B14" s="95" t="s">
        <v>724</v>
      </c>
      <c r="C14" s="313" t="s">
        <v>725</v>
      </c>
      <c r="D14" s="313"/>
      <c r="E14" s="23"/>
    </row>
    <row r="15" spans="1:5" ht="33.75" customHeight="1">
      <c r="A15" s="23"/>
      <c r="B15" s="95"/>
      <c r="C15" s="312" t="s">
        <v>726</v>
      </c>
      <c r="D15" s="312"/>
      <c r="E15" s="23"/>
    </row>
    <row r="16" spans="1:5" ht="186" customHeight="1">
      <c r="A16" s="23"/>
      <c r="B16" s="95"/>
      <c r="C16" s="312" t="s">
        <v>727</v>
      </c>
      <c r="D16" s="312"/>
      <c r="E16" s="23"/>
    </row>
    <row r="17" spans="1:5" ht="21.75" customHeight="1">
      <c r="A17" s="23"/>
      <c r="B17" s="95"/>
      <c r="C17" s="312"/>
      <c r="D17" s="312"/>
      <c r="E17" s="23"/>
    </row>
    <row r="18" spans="1:5" ht="33.75" customHeight="1">
      <c r="A18" s="23"/>
      <c r="B18" s="95" t="s">
        <v>728</v>
      </c>
      <c r="C18" s="313" t="s">
        <v>729</v>
      </c>
      <c r="D18" s="313"/>
      <c r="E18" s="23"/>
    </row>
    <row r="19" spans="1:5" ht="299.25" customHeight="1">
      <c r="A19" s="23"/>
      <c r="B19" s="95"/>
      <c r="C19" s="312" t="s">
        <v>730</v>
      </c>
      <c r="D19" s="312"/>
      <c r="E19" s="23"/>
    </row>
    <row r="20" spans="1:5" ht="118.5" customHeight="1">
      <c r="A20" s="23"/>
      <c r="B20" s="95"/>
      <c r="C20" s="312" t="s">
        <v>731</v>
      </c>
      <c r="D20" s="312"/>
      <c r="E20" s="23"/>
    </row>
    <row r="21" spans="1:5" ht="43.5" customHeight="1">
      <c r="A21" s="23"/>
      <c r="B21" s="95"/>
      <c r="C21" s="312" t="s">
        <v>732</v>
      </c>
      <c r="D21" s="312"/>
      <c r="E21" s="23"/>
    </row>
    <row r="22" spans="1:5" ht="33.75" customHeight="1">
      <c r="A22" s="23"/>
      <c r="B22" s="95" t="s">
        <v>733</v>
      </c>
      <c r="C22" s="313" t="s">
        <v>734</v>
      </c>
      <c r="D22" s="313"/>
      <c r="E22" s="23"/>
    </row>
    <row r="23" spans="1:5" ht="88.5" customHeight="1">
      <c r="A23" s="23"/>
      <c r="B23" s="95"/>
      <c r="C23" s="312" t="s">
        <v>735</v>
      </c>
      <c r="D23" s="312"/>
      <c r="E23" s="23"/>
    </row>
    <row r="24" spans="1:5" ht="33.75" customHeight="1">
      <c r="A24" s="23"/>
      <c r="B24" s="95"/>
      <c r="C24" s="312" t="s">
        <v>736</v>
      </c>
      <c r="D24" s="312"/>
      <c r="E24" s="23"/>
    </row>
    <row r="25" spans="1:5" ht="33.75" customHeight="1">
      <c r="A25" s="23"/>
      <c r="B25" s="95" t="s">
        <v>733</v>
      </c>
      <c r="C25" s="313" t="s">
        <v>737</v>
      </c>
      <c r="D25" s="313"/>
      <c r="E25" s="23"/>
    </row>
    <row r="26" spans="1:5" ht="33.75" customHeight="1">
      <c r="A26" s="23"/>
      <c r="B26" s="95"/>
      <c r="C26" s="312" t="s">
        <v>738</v>
      </c>
      <c r="D26" s="312"/>
      <c r="E26" s="23"/>
    </row>
    <row r="27" spans="1:5" ht="33.75" customHeight="1">
      <c r="A27" s="23"/>
      <c r="B27" s="95"/>
      <c r="C27" s="312" t="s">
        <v>739</v>
      </c>
      <c r="D27" s="312"/>
      <c r="E27" s="23"/>
    </row>
    <row r="28" spans="1:5" ht="14.25" customHeight="1">
      <c r="A28" s="23"/>
      <c r="B28" s="95"/>
      <c r="C28" s="312"/>
      <c r="D28" s="312"/>
      <c r="E28" s="23"/>
    </row>
    <row r="29" spans="1:5" ht="14.25" customHeight="1">
      <c r="A29" s="23"/>
      <c r="B29" s="95"/>
      <c r="C29" s="312"/>
      <c r="D29" s="312"/>
      <c r="E29" s="23"/>
    </row>
    <row r="30" spans="1:5" ht="14.25" customHeight="1">
      <c r="A30" s="23"/>
      <c r="B30" s="95"/>
      <c r="C30" s="312"/>
      <c r="D30" s="312"/>
      <c r="E30" s="23"/>
    </row>
    <row r="31" spans="1:5" ht="14.25" customHeight="1">
      <c r="A31" s="23"/>
      <c r="B31" s="95"/>
      <c r="C31" s="312"/>
      <c r="D31" s="312"/>
      <c r="E31" s="23"/>
    </row>
    <row r="32" spans="1:5" ht="14.25" customHeight="1">
      <c r="A32" s="23"/>
      <c r="B32" s="95"/>
      <c r="C32" s="312"/>
      <c r="D32" s="312"/>
      <c r="E32" s="23"/>
    </row>
    <row r="33" spans="1:5" ht="14.25" customHeight="1">
      <c r="A33" s="23"/>
      <c r="B33" s="95"/>
      <c r="C33" s="312"/>
      <c r="D33" s="312"/>
      <c r="E33" s="23"/>
    </row>
    <row r="34" spans="1:5" ht="14.25" customHeight="1">
      <c r="A34" s="23"/>
      <c r="B34" s="95"/>
      <c r="C34" s="312"/>
      <c r="D34" s="312"/>
      <c r="E34" s="23"/>
    </row>
    <row r="35" spans="1:5" ht="14.25" customHeight="1">
      <c r="A35" s="23"/>
      <c r="B35" s="95"/>
      <c r="C35" s="312"/>
      <c r="D35" s="312"/>
      <c r="E35" s="23"/>
    </row>
    <row r="36" spans="1:5" ht="14.25" customHeight="1">
      <c r="A36" s="23"/>
      <c r="B36" s="95"/>
      <c r="C36" s="312"/>
      <c r="D36" s="312"/>
      <c r="E36" s="23"/>
    </row>
    <row r="37" spans="1:5" ht="14.25" customHeight="1">
      <c r="A37" s="23"/>
      <c r="B37" s="95"/>
      <c r="C37" s="312"/>
      <c r="D37" s="312"/>
      <c r="E37" s="23"/>
    </row>
    <row r="38" spans="1:5" ht="14.25" customHeight="1">
      <c r="A38" s="23"/>
      <c r="B38" s="95"/>
      <c r="C38" s="312"/>
      <c r="D38" s="312"/>
      <c r="E38" s="23"/>
    </row>
    <row r="39" spans="1:5" ht="14.25" customHeight="1">
      <c r="A39" s="23"/>
      <c r="B39" s="95"/>
      <c r="C39" s="312"/>
      <c r="D39" s="312"/>
      <c r="E39" s="23"/>
    </row>
    <row r="40" spans="1:5" ht="14.25" customHeight="1">
      <c r="A40" s="23"/>
      <c r="B40" s="95"/>
      <c r="C40" s="312"/>
      <c r="D40" s="312"/>
      <c r="E40" s="23"/>
    </row>
    <row r="41" spans="1:5" ht="33.75" customHeight="1">
      <c r="A41" s="23"/>
      <c r="B41" s="95"/>
      <c r="C41" s="312"/>
      <c r="D41" s="312"/>
      <c r="E41" s="23"/>
    </row>
    <row r="42" spans="1:5" ht="15.75">
      <c r="A42" s="23"/>
      <c r="B42" s="96"/>
      <c r="C42" s="99"/>
      <c r="D42" s="99"/>
      <c r="E42" s="23"/>
    </row>
    <row r="43" spans="1:5"/>
  </sheetData>
  <sheetProtection algorithmName="SHA-512" hashValue="fbne7OVENINm7c+y9HS7+3SMQOZBbthTYFV2uwiH06vbNYJTGu2x7nz7Ke8C520FqDJZTO8fKJ3R0YXPJ9dsHg==" saltValue="uQGIyFidnPbwG69P6qZKLg==" spinCount="100000" sheet="1" objects="1" scenarios="1" formatRows="0"/>
  <mergeCells count="37">
    <mergeCell ref="C17:D17"/>
    <mergeCell ref="A1:D1"/>
    <mergeCell ref="A3:C3"/>
    <mergeCell ref="B6:D6"/>
    <mergeCell ref="C9:D9"/>
    <mergeCell ref="C10:D10"/>
    <mergeCell ref="C8:D8"/>
    <mergeCell ref="C11:D11"/>
    <mergeCell ref="C13:D13"/>
    <mergeCell ref="C14:D14"/>
    <mergeCell ref="C15:D15"/>
    <mergeCell ref="C16:D16"/>
    <mergeCell ref="C12:D12"/>
    <mergeCell ref="C29:D29"/>
    <mergeCell ref="C18:D18"/>
    <mergeCell ref="C19:D19"/>
    <mergeCell ref="C20:D20"/>
    <mergeCell ref="C21:D21"/>
    <mergeCell ref="C22:D22"/>
    <mergeCell ref="C23:D23"/>
    <mergeCell ref="C24:D24"/>
    <mergeCell ref="C25:D25"/>
    <mergeCell ref="C26:D26"/>
    <mergeCell ref="C27:D27"/>
    <mergeCell ref="C28:D28"/>
    <mergeCell ref="C41:D41"/>
    <mergeCell ref="C30:D30"/>
    <mergeCell ref="C31:D31"/>
    <mergeCell ref="C32:D32"/>
    <mergeCell ref="C33:D33"/>
    <mergeCell ref="C34:D34"/>
    <mergeCell ref="C35:D35"/>
    <mergeCell ref="C36:D36"/>
    <mergeCell ref="C37:D37"/>
    <mergeCell ref="C38:D38"/>
    <mergeCell ref="C39:D39"/>
    <mergeCell ref="C40:D40"/>
  </mergeCells>
  <dataValidations count="1">
    <dataValidation allowBlank="1" showInputMessage="1" showErrorMessage="1" sqref="D3" xr:uid="{A04377C2-FFA6-4031-9E4C-848154A938C9}"/>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7CE96-1B66-4640-8DE3-EBD7EA847426}">
  <sheetPr>
    <tabColor theme="8" tint="0.79998168889431442"/>
  </sheetPr>
  <dimension ref="A1:J350"/>
  <sheetViews>
    <sheetView showGridLines="0" topLeftCell="A17" workbookViewId="0">
      <selection activeCell="C35" sqref="C35"/>
    </sheetView>
  </sheetViews>
  <sheetFormatPr defaultColWidth="0" defaultRowHeight="15" customHeight="1" zeroHeight="1"/>
  <cols>
    <col min="1" max="1" width="5.25" customWidth="1"/>
    <col min="2" max="3" width="31.375" customWidth="1"/>
    <col min="4" max="9" width="27.25" customWidth="1"/>
    <col min="10" max="10" width="4.125" customWidth="1"/>
  </cols>
  <sheetData>
    <row r="1" spans="1:10" ht="30">
      <c r="A1" s="210" t="s">
        <v>740</v>
      </c>
      <c r="B1" s="210"/>
      <c r="C1" s="210"/>
      <c r="D1" s="210"/>
      <c r="E1" s="210"/>
      <c r="F1" s="210"/>
      <c r="G1" s="210"/>
      <c r="H1" s="210"/>
      <c r="I1" s="137"/>
      <c r="J1" s="23"/>
    </row>
    <row r="2" spans="1:10" ht="14.25">
      <c r="A2" s="1"/>
      <c r="B2" s="1"/>
      <c r="C2" s="1"/>
      <c r="D2" s="1"/>
      <c r="E2" s="1"/>
      <c r="F2" s="1"/>
      <c r="G2" s="1"/>
      <c r="H2" s="1"/>
      <c r="I2" s="1"/>
      <c r="J2" s="23"/>
    </row>
    <row r="3" spans="1:10" ht="26.25">
      <c r="A3" s="247" t="s">
        <v>2</v>
      </c>
      <c r="B3" s="247"/>
      <c r="C3" s="247"/>
      <c r="D3" s="247"/>
      <c r="E3" s="247"/>
      <c r="F3" s="247"/>
      <c r="G3" s="247"/>
      <c r="H3" s="15">
        <f ca="1">TODAY()</f>
        <v>46098</v>
      </c>
      <c r="I3" s="15"/>
      <c r="J3" s="23"/>
    </row>
    <row r="4" spans="1:10" ht="14.25">
      <c r="J4" s="23"/>
    </row>
    <row r="5" spans="1:10" ht="14.25">
      <c r="A5" s="23"/>
      <c r="B5" s="23"/>
      <c r="C5" s="23"/>
      <c r="D5" s="23"/>
      <c r="E5" s="23"/>
      <c r="F5" s="23"/>
      <c r="G5" s="23"/>
      <c r="H5" s="23"/>
      <c r="I5" s="23"/>
      <c r="J5" s="23"/>
    </row>
    <row r="6" spans="1:10" ht="35.25">
      <c r="A6" s="23"/>
      <c r="B6" s="314" t="s">
        <v>741</v>
      </c>
      <c r="C6" s="314"/>
      <c r="D6" s="314"/>
      <c r="E6" s="314"/>
      <c r="F6" s="314"/>
      <c r="G6" s="314"/>
      <c r="H6" s="314"/>
      <c r="I6" s="138"/>
      <c r="J6" s="23"/>
    </row>
    <row r="7" spans="1:10" ht="14.25">
      <c r="A7" s="23"/>
      <c r="B7" s="23"/>
      <c r="C7" s="23"/>
      <c r="D7" s="23"/>
      <c r="E7" s="23"/>
      <c r="F7" s="23"/>
      <c r="G7" s="23"/>
      <c r="H7" s="23"/>
      <c r="I7" s="23"/>
      <c r="J7" s="23"/>
    </row>
    <row r="8" spans="1:10" ht="15.75" customHeight="1">
      <c r="A8" s="23"/>
      <c r="B8" s="139"/>
      <c r="C8" s="139"/>
      <c r="D8" s="139"/>
      <c r="E8" s="139"/>
      <c r="F8" s="139"/>
      <c r="G8" s="139"/>
      <c r="H8" s="139"/>
      <c r="I8" s="139"/>
      <c r="J8" s="23"/>
    </row>
    <row r="9" spans="1:10" ht="15.75" customHeight="1">
      <c r="A9" s="23"/>
      <c r="B9" s="317" t="s">
        <v>741</v>
      </c>
      <c r="C9" s="317"/>
      <c r="D9" s="140"/>
      <c r="E9" s="317" t="s">
        <v>742</v>
      </c>
      <c r="F9" s="317"/>
      <c r="G9" s="317"/>
      <c r="H9" s="140"/>
      <c r="I9" s="140"/>
      <c r="J9" s="23"/>
    </row>
    <row r="10" spans="1:10" ht="15.75" customHeight="1">
      <c r="A10" s="23"/>
      <c r="B10" s="318"/>
      <c r="C10" s="318"/>
      <c r="D10" s="140"/>
      <c r="E10" s="319"/>
      <c r="F10" s="319"/>
      <c r="G10" s="319"/>
      <c r="H10" s="140"/>
      <c r="I10" s="140"/>
      <c r="J10" s="23"/>
    </row>
    <row r="11" spans="1:10" ht="15.75" customHeight="1">
      <c r="A11" s="23"/>
      <c r="B11" s="141" t="s">
        <v>743</v>
      </c>
      <c r="C11" s="142" t="s">
        <v>744</v>
      </c>
      <c r="D11" s="143"/>
      <c r="E11" s="143"/>
      <c r="F11" s="143"/>
      <c r="G11" s="139"/>
      <c r="H11" s="139"/>
      <c r="I11" s="139"/>
      <c r="J11" s="23"/>
    </row>
    <row r="12" spans="1:10" ht="15.75" customHeight="1">
      <c r="A12" s="23"/>
      <c r="B12" s="141">
        <v>1</v>
      </c>
      <c r="C12" s="142">
        <f>COUNTIF('REL GER - RELAT. COMPRASGOV'!$J$16:$J$335,"=1")</f>
        <v>0</v>
      </c>
      <c r="D12" s="143"/>
      <c r="E12" s="143"/>
      <c r="F12" s="143"/>
      <c r="G12" s="139"/>
      <c r="H12" s="139"/>
      <c r="I12" s="139"/>
      <c r="J12" s="23"/>
    </row>
    <row r="13" spans="1:10" ht="15.75" customHeight="1">
      <c r="A13" s="23"/>
      <c r="B13" s="141">
        <v>2</v>
      </c>
      <c r="C13" s="142">
        <f>COUNTIF('REL GER - RELAT. COMPRASGOV'!$J$16:$J$335,"=2")</f>
        <v>0</v>
      </c>
      <c r="D13" s="143"/>
      <c r="E13" s="143"/>
      <c r="F13" s="143"/>
      <c r="G13" s="139"/>
      <c r="H13" s="139"/>
      <c r="I13" s="139"/>
      <c r="J13" s="23"/>
    </row>
    <row r="14" spans="1:10" ht="15.75" customHeight="1">
      <c r="A14" s="23"/>
      <c r="B14" s="141">
        <v>3</v>
      </c>
      <c r="C14" s="142">
        <f>COUNTIF('REL GER - RELAT. COMPRASGOV'!$J$16:$J$335,"=3")</f>
        <v>2</v>
      </c>
      <c r="D14" s="143"/>
      <c r="E14" s="143"/>
      <c r="F14" s="143"/>
      <c r="G14" s="139"/>
      <c r="H14" s="139"/>
      <c r="I14" s="139"/>
      <c r="J14" s="23"/>
    </row>
    <row r="15" spans="1:10" ht="15.75" customHeight="1">
      <c r="A15" s="23"/>
      <c r="B15" s="141">
        <v>4</v>
      </c>
      <c r="C15" s="142">
        <f>COUNTIF('REL GER - RELAT. COMPRASGOV'!$J$16:$J$335,"=4")</f>
        <v>0</v>
      </c>
      <c r="D15" s="143"/>
      <c r="E15" s="143"/>
      <c r="F15" s="143"/>
      <c r="G15" s="139"/>
      <c r="H15" s="139"/>
      <c r="I15" s="139"/>
      <c r="J15" s="23"/>
    </row>
    <row r="16" spans="1:10" ht="15.75" customHeight="1">
      <c r="A16" s="23"/>
      <c r="B16" s="144">
        <v>5</v>
      </c>
      <c r="C16" s="145">
        <f>COUNTIF('REL GER - RELAT. COMPRASGOV'!$J$16:$J$335,"=5")</f>
        <v>0</v>
      </c>
      <c r="D16" s="143"/>
      <c r="E16" s="143"/>
      <c r="F16" s="143"/>
      <c r="G16" s="139"/>
      <c r="H16" s="139"/>
      <c r="I16" s="139"/>
      <c r="J16" s="23"/>
    </row>
    <row r="17" spans="1:10" ht="15.75" customHeight="1">
      <c r="A17" s="23"/>
      <c r="B17" s="146" t="s">
        <v>745</v>
      </c>
      <c r="C17" s="147">
        <f>SUM(C12:C16)</f>
        <v>2</v>
      </c>
      <c r="D17" s="143"/>
      <c r="E17" s="143"/>
      <c r="F17" s="143"/>
      <c r="G17" s="139"/>
      <c r="H17" s="139"/>
      <c r="I17" s="139"/>
      <c r="J17" s="23"/>
    </row>
    <row r="18" spans="1:10" ht="15.75" customHeight="1">
      <c r="A18" s="23"/>
      <c r="B18" s="139"/>
      <c r="C18" s="139"/>
      <c r="D18" s="139"/>
      <c r="E18" s="139"/>
      <c r="F18" s="139"/>
      <c r="G18" s="139"/>
      <c r="H18" s="139"/>
      <c r="I18" s="139"/>
      <c r="J18" s="23"/>
    </row>
    <row r="19" spans="1:10" ht="15.75" customHeight="1">
      <c r="A19" s="23"/>
      <c r="B19" s="139"/>
      <c r="C19" s="139"/>
      <c r="D19" s="139"/>
      <c r="E19" s="139"/>
      <c r="F19" s="139"/>
      <c r="G19" s="139"/>
      <c r="H19" s="139"/>
      <c r="I19" s="139"/>
      <c r="J19" s="23"/>
    </row>
    <row r="20" spans="1:10" ht="15.75" customHeight="1">
      <c r="A20" s="23"/>
      <c r="B20" s="139"/>
      <c r="C20" s="139"/>
      <c r="D20" s="139"/>
      <c r="E20" s="139"/>
      <c r="F20" s="139"/>
      <c r="G20" s="139"/>
      <c r="H20" s="139"/>
      <c r="I20" s="139"/>
      <c r="J20" s="23"/>
    </row>
    <row r="21" spans="1:10" ht="15.75" customHeight="1">
      <c r="A21" s="23"/>
      <c r="B21" s="139"/>
      <c r="C21" s="139"/>
      <c r="D21" s="139"/>
      <c r="E21" s="139"/>
      <c r="F21" s="139"/>
      <c r="G21" s="139"/>
      <c r="H21" s="139"/>
      <c r="I21" s="139"/>
      <c r="J21" s="23"/>
    </row>
    <row r="22" spans="1:10" ht="15.75" customHeight="1">
      <c r="A22" s="23"/>
      <c r="B22" s="139"/>
      <c r="C22" s="139"/>
      <c r="D22" s="139"/>
      <c r="E22" s="139"/>
      <c r="F22" s="139"/>
      <c r="G22" s="139"/>
      <c r="H22" s="139"/>
      <c r="I22" s="139"/>
      <c r="J22" s="23"/>
    </row>
    <row r="23" spans="1:10" ht="15.75" customHeight="1">
      <c r="A23" s="23"/>
      <c r="B23" s="139"/>
      <c r="C23" s="139"/>
      <c r="D23" s="139"/>
      <c r="E23" s="139"/>
      <c r="F23" s="139"/>
      <c r="G23" s="139"/>
      <c r="H23" s="139"/>
      <c r="I23" s="139"/>
      <c r="J23" s="23"/>
    </row>
    <row r="24" spans="1:10" ht="15.75" customHeight="1">
      <c r="A24" s="23"/>
      <c r="B24" s="139"/>
      <c r="C24" s="139"/>
      <c r="D24" s="139"/>
      <c r="E24" s="139"/>
      <c r="F24" s="139"/>
      <c r="G24" s="139"/>
      <c r="H24" s="139"/>
      <c r="I24" s="139"/>
      <c r="J24" s="23"/>
    </row>
    <row r="25" spans="1:10" ht="15.75" customHeight="1">
      <c r="A25" s="23"/>
      <c r="B25" s="139"/>
      <c r="C25" s="139"/>
      <c r="D25" s="139"/>
      <c r="E25" s="139"/>
      <c r="F25" s="139"/>
      <c r="G25" s="139"/>
      <c r="H25" s="139"/>
      <c r="I25" s="139"/>
      <c r="J25" s="23"/>
    </row>
    <row r="26" spans="1:10" ht="15.75" customHeight="1">
      <c r="A26" s="23"/>
      <c r="B26" s="139"/>
      <c r="C26" s="139"/>
      <c r="D26" s="139"/>
      <c r="E26" s="139"/>
      <c r="F26" s="139"/>
      <c r="G26" s="139"/>
      <c r="H26" s="139"/>
      <c r="I26" s="139"/>
      <c r="J26" s="23"/>
    </row>
    <row r="27" spans="1:10" ht="15.75" customHeight="1">
      <c r="A27" s="23"/>
      <c r="B27" s="139"/>
      <c r="C27" s="139"/>
      <c r="D27" s="139"/>
      <c r="E27" s="139"/>
      <c r="F27" s="139"/>
      <c r="G27" s="139"/>
      <c r="H27" s="139"/>
      <c r="I27" s="139"/>
      <c r="J27" s="23"/>
    </row>
    <row r="28" spans="1:10" ht="15.75" customHeight="1">
      <c r="A28" s="23"/>
      <c r="B28" s="139"/>
      <c r="C28" s="139"/>
      <c r="D28" s="139"/>
      <c r="E28" s="139"/>
      <c r="F28" s="139"/>
      <c r="G28" s="139"/>
      <c r="H28" s="139"/>
      <c r="I28" s="139"/>
      <c r="J28" s="23"/>
    </row>
    <row r="29" spans="1:10" ht="15.75" customHeight="1">
      <c r="A29" s="23"/>
      <c r="B29" s="139"/>
      <c r="C29" s="139"/>
      <c r="D29" s="139"/>
      <c r="E29" s="139"/>
      <c r="F29" s="139"/>
      <c r="G29" s="139"/>
      <c r="H29" s="139"/>
      <c r="I29" s="139"/>
      <c r="J29" s="23"/>
    </row>
    <row r="30" spans="1:10" ht="30" customHeight="1">
      <c r="A30" s="23"/>
      <c r="B30" s="148"/>
      <c r="C30" s="148"/>
      <c r="D30" s="148"/>
      <c r="E30" s="148"/>
      <c r="F30" s="148"/>
      <c r="G30" s="148"/>
      <c r="H30" s="148"/>
      <c r="I30" s="148"/>
      <c r="J30" s="23"/>
    </row>
    <row r="31" spans="1:10" ht="15.75" customHeight="1">
      <c r="A31" s="23"/>
      <c r="B31" s="139"/>
      <c r="C31" s="139"/>
      <c r="D31" s="139"/>
      <c r="E31" s="139"/>
      <c r="F31" s="139"/>
      <c r="G31" s="139"/>
      <c r="H31" s="139"/>
      <c r="I31" s="139"/>
      <c r="J31" s="23"/>
    </row>
    <row r="32" spans="1:10" ht="15.75" customHeight="1">
      <c r="A32" s="23"/>
      <c r="B32" s="139"/>
      <c r="C32" s="139"/>
      <c r="D32" s="139"/>
      <c r="E32" s="139"/>
      <c r="F32" s="139"/>
      <c r="G32" s="139"/>
      <c r="H32" s="139"/>
      <c r="I32" s="139"/>
      <c r="J32" s="23"/>
    </row>
    <row r="33" spans="1:10" ht="30.75" customHeight="1">
      <c r="A33" s="23"/>
      <c r="B33" s="148"/>
      <c r="C33" s="316" t="s">
        <v>746</v>
      </c>
      <c r="D33" s="316"/>
      <c r="E33" s="316"/>
      <c r="F33" s="316"/>
      <c r="G33" s="316"/>
      <c r="H33" s="148"/>
      <c r="I33" s="148"/>
      <c r="J33" s="23"/>
    </row>
    <row r="34" spans="1:10" ht="27.75" customHeight="1">
      <c r="A34" s="23"/>
      <c r="B34" s="143"/>
      <c r="C34" s="149" t="s">
        <v>747</v>
      </c>
      <c r="D34" s="149" t="s">
        <v>748</v>
      </c>
      <c r="E34" s="149" t="s">
        <v>749</v>
      </c>
      <c r="F34" s="149" t="s">
        <v>750</v>
      </c>
      <c r="G34" s="149" t="s">
        <v>751</v>
      </c>
      <c r="H34" s="143"/>
      <c r="I34" s="143"/>
      <c r="J34" s="23"/>
    </row>
    <row r="35" spans="1:10" ht="15.75" customHeight="1">
      <c r="A35" s="23"/>
      <c r="B35" s="139"/>
      <c r="C35" s="157" t="str" cm="1">
        <f t="array" ref="C35" xml:space="preserve">
_xlfn._xlws.FILTER('REL GER - RELAT. COMPRASGOV'!$A$16:$A$335,'REL GER - RELAT. COMPRASGOV'!$J$16:$J$335=1,"")</f>
        <v/>
      </c>
      <c r="D35" s="157" t="str" cm="1">
        <f t="array" ref="D35" xml:space="preserve">
_xlfn._xlws.FILTER('REL GER - RELAT. COMPRASGOV'!$A$16:$A$335,'REL GER - RELAT. COMPRASGOV'!$J$16:$J$335=2,"")</f>
        <v/>
      </c>
      <c r="E35" s="157" t="str" cm="1">
        <f t="array" ref="E35:E36" xml:space="preserve">
_xlfn._xlws.FILTER('REL GER - RELAT. COMPRASGOV'!$A$16:$A$335,'REL GER - RELAT. COMPRASGOV'!$J$16:$J$335=3,"")</f>
        <v>01</v>
      </c>
      <c r="F35" s="157" t="str" cm="1">
        <f t="array" ref="F35" xml:space="preserve">
_xlfn._xlws.FILTER('REL GER - RELAT. COMPRASGOV'!$A$16:$A$335,'REL GER - RELAT. COMPRASGOV'!$J$16:$J$335=4,"")</f>
        <v/>
      </c>
      <c r="G35" s="157" t="str" cm="1">
        <f t="array" ref="G35" xml:space="preserve">
_xlfn._xlws.FILTER('REL GER - RELAT. COMPRASGOV'!$A$16:$A$335,'REL GER - RELAT. COMPRASGOV'!$J$16:$J$335=5,"")</f>
        <v/>
      </c>
      <c r="H35" s="139"/>
      <c r="I35" s="139"/>
      <c r="J35" s="23"/>
    </row>
    <row r="36" spans="1:10" ht="15.75" customHeight="1">
      <c r="A36" s="23"/>
      <c r="B36" s="139"/>
      <c r="C36" s="157"/>
      <c r="D36" s="157"/>
      <c r="E36" s="157" t="str">
        <v>02</v>
      </c>
      <c r="F36" s="157"/>
      <c r="G36" s="157"/>
      <c r="H36" s="139"/>
      <c r="I36" s="139"/>
      <c r="J36" s="23"/>
    </row>
    <row r="37" spans="1:10" ht="15.75" customHeight="1">
      <c r="A37" s="23"/>
      <c r="B37" s="139"/>
      <c r="C37" s="157"/>
      <c r="D37" s="157"/>
      <c r="E37" s="157"/>
      <c r="F37" s="157"/>
      <c r="G37" s="157"/>
      <c r="H37" s="139"/>
      <c r="I37" s="139"/>
      <c r="J37" s="23"/>
    </row>
    <row r="38" spans="1:10" ht="15.75" customHeight="1">
      <c r="A38" s="23"/>
      <c r="B38" s="139"/>
      <c r="C38" s="157"/>
      <c r="D38" s="157"/>
      <c r="E38" s="157"/>
      <c r="F38" s="157"/>
      <c r="G38" s="157"/>
      <c r="H38" s="139"/>
      <c r="I38" s="139"/>
      <c r="J38" s="23"/>
    </row>
    <row r="39" spans="1:10" ht="15.75" customHeight="1">
      <c r="A39" s="23"/>
      <c r="B39" s="139"/>
      <c r="C39" s="157"/>
      <c r="D39" s="157"/>
      <c r="E39" s="157"/>
      <c r="F39" s="157"/>
      <c r="G39" s="157"/>
      <c r="H39" s="139"/>
      <c r="I39" s="139"/>
      <c r="J39" s="23"/>
    </row>
    <row r="40" spans="1:10" ht="15.75" customHeight="1">
      <c r="A40" s="23"/>
      <c r="B40" s="139"/>
      <c r="C40" s="157"/>
      <c r="D40" s="157"/>
      <c r="E40" s="157"/>
      <c r="F40" s="157"/>
      <c r="G40" s="157"/>
      <c r="H40" s="139"/>
      <c r="I40" s="139"/>
      <c r="J40" s="23"/>
    </row>
    <row r="41" spans="1:10" ht="15.75" customHeight="1">
      <c r="A41" s="23"/>
      <c r="B41" s="139"/>
      <c r="C41" s="157"/>
      <c r="D41" s="157"/>
      <c r="E41" s="157"/>
      <c r="F41" s="157"/>
      <c r="G41" s="157"/>
      <c r="H41" s="139"/>
      <c r="I41" s="139"/>
      <c r="J41" s="23"/>
    </row>
    <row r="42" spans="1:10" ht="15.75" customHeight="1">
      <c r="A42" s="23"/>
      <c r="B42" s="139"/>
      <c r="C42" s="157"/>
      <c r="D42" s="157"/>
      <c r="E42" s="157"/>
      <c r="F42" s="157"/>
      <c r="G42" s="157"/>
      <c r="H42" s="139"/>
      <c r="I42" s="139"/>
      <c r="J42" s="23"/>
    </row>
    <row r="43" spans="1:10" ht="15.75" customHeight="1">
      <c r="A43" s="23"/>
      <c r="B43" s="139"/>
      <c r="C43" s="157"/>
      <c r="D43" s="157"/>
      <c r="E43" s="157"/>
      <c r="F43" s="157"/>
      <c r="G43" s="157"/>
      <c r="H43" s="139"/>
      <c r="I43" s="139"/>
      <c r="J43" s="23"/>
    </row>
    <row r="44" spans="1:10" ht="15.75" customHeight="1">
      <c r="A44" s="23"/>
      <c r="B44" s="139"/>
      <c r="C44" s="157"/>
      <c r="D44" s="157"/>
      <c r="E44" s="157"/>
      <c r="F44" s="157"/>
      <c r="G44" s="157"/>
      <c r="H44" s="139"/>
      <c r="I44" s="139"/>
      <c r="J44" s="23"/>
    </row>
    <row r="45" spans="1:10" ht="15.75" customHeight="1">
      <c r="A45" s="23"/>
      <c r="B45" s="139"/>
      <c r="C45" s="157"/>
      <c r="D45" s="157"/>
      <c r="E45" s="157"/>
      <c r="F45" s="157"/>
      <c r="G45" s="157"/>
      <c r="H45" s="139"/>
      <c r="I45" s="139"/>
      <c r="J45" s="23"/>
    </row>
    <row r="46" spans="1:10" ht="15.75" customHeight="1">
      <c r="A46" s="23"/>
      <c r="B46" s="139"/>
      <c r="C46" s="157"/>
      <c r="D46" s="157"/>
      <c r="E46" s="157"/>
      <c r="F46" s="157"/>
      <c r="G46" s="157"/>
      <c r="H46" s="139"/>
      <c r="I46" s="139"/>
      <c r="J46" s="23"/>
    </row>
    <row r="47" spans="1:10" ht="15.75" customHeight="1">
      <c r="A47" s="23"/>
      <c r="B47" s="139"/>
      <c r="C47" s="157"/>
      <c r="D47" s="157"/>
      <c r="E47" s="157"/>
      <c r="F47" s="157"/>
      <c r="G47" s="157"/>
      <c r="H47" s="139"/>
      <c r="I47" s="139"/>
      <c r="J47" s="23"/>
    </row>
    <row r="48" spans="1:10" ht="15.75" customHeight="1">
      <c r="A48" s="23"/>
      <c r="B48" s="139"/>
      <c r="C48" s="157"/>
      <c r="D48" s="157"/>
      <c r="E48" s="157"/>
      <c r="F48" s="157"/>
      <c r="G48" s="157"/>
      <c r="H48" s="139"/>
      <c r="I48" s="139"/>
      <c r="J48" s="23"/>
    </row>
    <row r="49" spans="1:10" ht="15.75" customHeight="1">
      <c r="A49" s="23"/>
      <c r="B49" s="139"/>
      <c r="C49" s="157"/>
      <c r="D49" s="157"/>
      <c r="E49" s="157"/>
      <c r="F49" s="157"/>
      <c r="G49" s="157"/>
      <c r="H49" s="139"/>
      <c r="I49" s="139"/>
      <c r="J49" s="23"/>
    </row>
    <row r="50" spans="1:10" ht="15.75" customHeight="1">
      <c r="A50" s="23"/>
      <c r="B50" s="139"/>
      <c r="C50" s="157"/>
      <c r="D50" s="157"/>
      <c r="E50" s="157"/>
      <c r="F50" s="157"/>
      <c r="G50" s="157"/>
      <c r="H50" s="139"/>
      <c r="I50" s="139"/>
      <c r="J50" s="23"/>
    </row>
    <row r="51" spans="1:10" ht="15.75" customHeight="1">
      <c r="A51" s="23"/>
      <c r="B51" s="139"/>
      <c r="C51" s="157"/>
      <c r="D51" s="157"/>
      <c r="E51" s="157"/>
      <c r="F51" s="157"/>
      <c r="G51" s="157"/>
      <c r="H51" s="139"/>
      <c r="I51" s="139"/>
      <c r="J51" s="23"/>
    </row>
    <row r="52" spans="1:10" ht="15.75" customHeight="1">
      <c r="A52" s="23"/>
      <c r="B52" s="139"/>
      <c r="C52" s="157"/>
      <c r="D52" s="157"/>
      <c r="E52" s="157"/>
      <c r="F52" s="157"/>
      <c r="G52" s="157"/>
      <c r="H52" s="139"/>
      <c r="I52" s="139"/>
      <c r="J52" s="23"/>
    </row>
    <row r="53" spans="1:10" ht="15.75" customHeight="1">
      <c r="A53" s="23"/>
      <c r="B53" s="139"/>
      <c r="C53" s="157"/>
      <c r="D53" s="157"/>
      <c r="E53" s="157"/>
      <c r="F53" s="157"/>
      <c r="G53" s="157"/>
      <c r="H53" s="139"/>
      <c r="I53" s="139"/>
      <c r="J53" s="23"/>
    </row>
    <row r="54" spans="1:10" ht="15.75" customHeight="1">
      <c r="A54" s="23"/>
      <c r="B54" s="139"/>
      <c r="C54" s="157"/>
      <c r="D54" s="157"/>
      <c r="E54" s="157"/>
      <c r="F54" s="157"/>
      <c r="G54" s="157"/>
      <c r="H54" s="139"/>
      <c r="I54" s="139"/>
      <c r="J54" s="23"/>
    </row>
    <row r="55" spans="1:10" ht="15.75" customHeight="1">
      <c r="A55" s="23"/>
      <c r="B55" s="139"/>
      <c r="C55" s="157"/>
      <c r="D55" s="157"/>
      <c r="E55" s="157"/>
      <c r="F55" s="157"/>
      <c r="G55" s="157"/>
      <c r="H55" s="139"/>
      <c r="I55" s="139"/>
      <c r="J55" s="23"/>
    </row>
    <row r="56" spans="1:10" ht="15.75" customHeight="1">
      <c r="A56" s="23"/>
      <c r="B56" s="139"/>
      <c r="C56" s="157"/>
      <c r="D56" s="157"/>
      <c r="E56" s="157"/>
      <c r="F56" s="157"/>
      <c r="G56" s="157"/>
      <c r="H56" s="139"/>
      <c r="I56" s="139"/>
      <c r="J56" s="23"/>
    </row>
    <row r="57" spans="1:10" ht="15.75" customHeight="1">
      <c r="A57" s="23"/>
      <c r="B57" s="139"/>
      <c r="C57" s="157"/>
      <c r="D57" s="157"/>
      <c r="E57" s="157"/>
      <c r="F57" s="157"/>
      <c r="G57" s="157"/>
      <c r="H57" s="139"/>
      <c r="I57" s="139"/>
      <c r="J57" s="23"/>
    </row>
    <row r="58" spans="1:10" ht="15.75" customHeight="1">
      <c r="A58" s="23"/>
      <c r="B58" s="139"/>
      <c r="C58" s="157"/>
      <c r="D58" s="157"/>
      <c r="E58" s="157"/>
      <c r="F58" s="157"/>
      <c r="G58" s="157"/>
      <c r="H58" s="139"/>
      <c r="I58" s="139"/>
      <c r="J58" s="23"/>
    </row>
    <row r="59" spans="1:10" ht="15.75" customHeight="1">
      <c r="A59" s="23"/>
      <c r="B59" s="139"/>
      <c r="C59" s="157"/>
      <c r="D59" s="157"/>
      <c r="E59" s="157"/>
      <c r="F59" s="157"/>
      <c r="G59" s="157"/>
      <c r="H59" s="139"/>
      <c r="I59" s="139"/>
      <c r="J59" s="23"/>
    </row>
    <row r="60" spans="1:10" ht="15.75" customHeight="1">
      <c r="A60" s="23"/>
      <c r="B60" s="139"/>
      <c r="C60" s="157"/>
      <c r="D60" s="157"/>
      <c r="E60" s="157"/>
      <c r="F60" s="157"/>
      <c r="G60" s="157"/>
      <c r="H60" s="139"/>
      <c r="I60" s="139"/>
      <c r="J60" s="23"/>
    </row>
    <row r="61" spans="1:10" ht="15.75" customHeight="1">
      <c r="A61" s="23"/>
      <c r="B61" s="139"/>
      <c r="C61" s="157"/>
      <c r="D61" s="157"/>
      <c r="E61" s="157"/>
      <c r="F61" s="157"/>
      <c r="G61" s="157"/>
      <c r="H61" s="139"/>
      <c r="I61" s="139"/>
      <c r="J61" s="23"/>
    </row>
    <row r="62" spans="1:10" ht="15.75" customHeight="1">
      <c r="A62" s="23"/>
      <c r="B62" s="139"/>
      <c r="C62" s="157"/>
      <c r="D62" s="157"/>
      <c r="E62" s="157"/>
      <c r="F62" s="157"/>
      <c r="G62" s="157"/>
      <c r="H62" s="139"/>
      <c r="I62" s="139"/>
      <c r="J62" s="23"/>
    </row>
    <row r="63" spans="1:10" ht="15.75" customHeight="1">
      <c r="A63" s="23"/>
      <c r="B63" s="139"/>
      <c r="C63" s="157"/>
      <c r="D63" s="157"/>
      <c r="E63" s="157"/>
      <c r="F63" s="157"/>
      <c r="G63" s="157"/>
      <c r="H63" s="139"/>
      <c r="I63" s="139"/>
      <c r="J63" s="23"/>
    </row>
    <row r="64" spans="1:10" ht="15.75" customHeight="1">
      <c r="A64" s="23"/>
      <c r="B64" s="139"/>
      <c r="C64" s="157"/>
      <c r="D64" s="157"/>
      <c r="E64" s="157"/>
      <c r="F64" s="157"/>
      <c r="G64" s="157"/>
      <c r="H64" s="139"/>
      <c r="I64" s="139"/>
      <c r="J64" s="23"/>
    </row>
    <row r="65" spans="1:10" ht="15.75" customHeight="1">
      <c r="A65" s="23"/>
      <c r="B65" s="139"/>
      <c r="C65" s="157"/>
      <c r="D65" s="157"/>
      <c r="E65" s="157"/>
      <c r="F65" s="157"/>
      <c r="G65" s="157"/>
      <c r="H65" s="139"/>
      <c r="I65" s="139"/>
      <c r="J65" s="23"/>
    </row>
    <row r="66" spans="1:10" ht="15.75" customHeight="1">
      <c r="A66" s="23"/>
      <c r="B66" s="139"/>
      <c r="C66" s="157"/>
      <c r="D66" s="157"/>
      <c r="E66" s="157"/>
      <c r="F66" s="157"/>
      <c r="G66" s="157"/>
      <c r="H66" s="139"/>
      <c r="I66" s="139"/>
      <c r="J66" s="23"/>
    </row>
    <row r="67" spans="1:10" ht="15.75" customHeight="1">
      <c r="A67" s="23"/>
      <c r="B67" s="139"/>
      <c r="C67" s="157"/>
      <c r="D67" s="157"/>
      <c r="E67" s="157"/>
      <c r="F67" s="157"/>
      <c r="G67" s="157"/>
      <c r="H67" s="139"/>
      <c r="I67" s="139"/>
      <c r="J67" s="23"/>
    </row>
    <row r="68" spans="1:10" ht="15.75" customHeight="1">
      <c r="A68" s="23"/>
      <c r="B68" s="139"/>
      <c r="C68" s="157"/>
      <c r="D68" s="157"/>
      <c r="E68" s="157"/>
      <c r="F68" s="157"/>
      <c r="G68" s="157"/>
      <c r="H68" s="139"/>
      <c r="I68" s="139"/>
      <c r="J68" s="23"/>
    </row>
    <row r="69" spans="1:10" ht="15.75" customHeight="1">
      <c r="A69" s="23"/>
      <c r="B69" s="139"/>
      <c r="C69" s="157"/>
      <c r="D69" s="157"/>
      <c r="E69" s="157"/>
      <c r="F69" s="157"/>
      <c r="G69" s="157"/>
      <c r="H69" s="139"/>
      <c r="I69" s="139"/>
      <c r="J69" s="23"/>
    </row>
    <row r="70" spans="1:10" ht="15.75" customHeight="1">
      <c r="A70" s="23"/>
      <c r="B70" s="139"/>
      <c r="C70" s="157"/>
      <c r="D70" s="157"/>
      <c r="E70" s="157"/>
      <c r="F70" s="157"/>
      <c r="G70" s="157"/>
      <c r="H70" s="139"/>
      <c r="I70" s="139"/>
      <c r="J70" s="23"/>
    </row>
    <row r="71" spans="1:10" ht="15.75" customHeight="1">
      <c r="A71" s="23"/>
      <c r="B71" s="139"/>
      <c r="C71" s="157"/>
      <c r="D71" s="157"/>
      <c r="E71" s="157"/>
      <c r="F71" s="157"/>
      <c r="G71" s="157"/>
      <c r="H71" s="139"/>
      <c r="I71" s="139"/>
      <c r="J71" s="23"/>
    </row>
    <row r="72" spans="1:10" ht="15.75" customHeight="1">
      <c r="A72" s="23"/>
      <c r="B72" s="139"/>
      <c r="C72" s="157"/>
      <c r="D72" s="157"/>
      <c r="E72" s="157"/>
      <c r="F72" s="157"/>
      <c r="G72" s="157"/>
      <c r="H72" s="139"/>
      <c r="I72" s="139"/>
      <c r="J72" s="23"/>
    </row>
    <row r="73" spans="1:10" ht="15.75" customHeight="1">
      <c r="A73" s="23"/>
      <c r="B73" s="139"/>
      <c r="C73" s="157"/>
      <c r="D73" s="157"/>
      <c r="E73" s="157"/>
      <c r="F73" s="157"/>
      <c r="G73" s="157"/>
      <c r="H73" s="139"/>
      <c r="I73" s="139"/>
      <c r="J73" s="23"/>
    </row>
    <row r="74" spans="1:10" ht="15.75" customHeight="1">
      <c r="A74" s="23"/>
      <c r="B74" s="139"/>
      <c r="C74" s="157"/>
      <c r="D74" s="157"/>
      <c r="E74" s="157"/>
      <c r="F74" s="157"/>
      <c r="G74" s="157"/>
      <c r="H74" s="139"/>
      <c r="I74" s="139"/>
      <c r="J74" s="23"/>
    </row>
    <row r="75" spans="1:10" ht="15.75" customHeight="1">
      <c r="A75" s="23"/>
      <c r="B75" s="139"/>
      <c r="C75" s="157"/>
      <c r="D75" s="157"/>
      <c r="E75" s="157"/>
      <c r="F75" s="157"/>
      <c r="G75" s="157"/>
      <c r="H75" s="139"/>
      <c r="I75" s="139"/>
      <c r="J75" s="23"/>
    </row>
    <row r="76" spans="1:10" ht="15.75" customHeight="1">
      <c r="A76" s="23"/>
      <c r="B76" s="139"/>
      <c r="C76" s="157"/>
      <c r="D76" s="157"/>
      <c r="E76" s="157"/>
      <c r="F76" s="157"/>
      <c r="G76" s="157"/>
      <c r="H76" s="139"/>
      <c r="I76" s="139"/>
      <c r="J76" s="23"/>
    </row>
    <row r="77" spans="1:10" ht="15.75" customHeight="1">
      <c r="A77" s="23"/>
      <c r="B77" s="139"/>
      <c r="C77" s="157"/>
      <c r="D77" s="157"/>
      <c r="E77" s="157"/>
      <c r="F77" s="157"/>
      <c r="G77" s="157"/>
      <c r="H77" s="139"/>
      <c r="I77" s="139"/>
      <c r="J77" s="23"/>
    </row>
    <row r="78" spans="1:10" ht="15.75" customHeight="1">
      <c r="A78" s="23"/>
      <c r="B78" s="139"/>
      <c r="C78" s="157"/>
      <c r="D78" s="157"/>
      <c r="E78" s="157"/>
      <c r="F78" s="157"/>
      <c r="G78" s="157"/>
      <c r="H78" s="139"/>
      <c r="I78" s="139"/>
      <c r="J78" s="23"/>
    </row>
    <row r="79" spans="1:10" ht="15.75" customHeight="1">
      <c r="A79" s="23"/>
      <c r="B79" s="139"/>
      <c r="C79" s="157"/>
      <c r="D79" s="157"/>
      <c r="E79" s="157"/>
      <c r="F79" s="157"/>
      <c r="G79" s="157"/>
      <c r="H79" s="139"/>
      <c r="I79" s="139"/>
      <c r="J79" s="23"/>
    </row>
    <row r="80" spans="1:10" ht="15.75" customHeight="1">
      <c r="A80" s="23"/>
      <c r="B80" s="139"/>
      <c r="C80" s="157"/>
      <c r="D80" s="157"/>
      <c r="E80" s="157"/>
      <c r="F80" s="157"/>
      <c r="G80" s="157"/>
      <c r="H80" s="139"/>
      <c r="I80" s="139"/>
      <c r="J80" s="23"/>
    </row>
    <row r="81" spans="1:10" ht="15.75" customHeight="1">
      <c r="A81" s="23"/>
      <c r="B81" s="139"/>
      <c r="C81" s="157"/>
      <c r="D81" s="157"/>
      <c r="E81" s="157"/>
      <c r="F81" s="157"/>
      <c r="G81" s="157"/>
      <c r="H81" s="139"/>
      <c r="I81" s="139"/>
      <c r="J81" s="23"/>
    </row>
    <row r="82" spans="1:10" ht="15.75" customHeight="1">
      <c r="A82" s="23"/>
      <c r="B82" s="139"/>
      <c r="C82" s="157"/>
      <c r="D82" s="157"/>
      <c r="E82" s="157"/>
      <c r="F82" s="157"/>
      <c r="G82" s="157"/>
      <c r="H82" s="139"/>
      <c r="I82" s="139"/>
      <c r="J82" s="23"/>
    </row>
    <row r="83" spans="1:10" ht="15.75" customHeight="1">
      <c r="A83" s="23"/>
      <c r="B83" s="139"/>
      <c r="C83" s="157"/>
      <c r="D83" s="157"/>
      <c r="E83" s="157"/>
      <c r="F83" s="157"/>
      <c r="G83" s="157"/>
      <c r="H83" s="139"/>
      <c r="I83" s="139"/>
      <c r="J83" s="23"/>
    </row>
    <row r="84" spans="1:10" ht="15.75" customHeight="1">
      <c r="A84" s="23"/>
      <c r="B84" s="139"/>
      <c r="C84" s="157"/>
      <c r="D84" s="157"/>
      <c r="E84" s="157"/>
      <c r="F84" s="157"/>
      <c r="G84" s="157"/>
      <c r="H84" s="139"/>
      <c r="I84" s="139"/>
      <c r="J84" s="23"/>
    </row>
    <row r="85" spans="1:10" ht="15.75" customHeight="1">
      <c r="A85" s="23"/>
      <c r="B85" s="139"/>
      <c r="C85" s="157"/>
      <c r="D85" s="157"/>
      <c r="E85" s="157"/>
      <c r="F85" s="157"/>
      <c r="G85" s="157"/>
      <c r="H85" s="139"/>
      <c r="I85" s="139"/>
      <c r="J85" s="23"/>
    </row>
    <row r="86" spans="1:10" ht="15.75" customHeight="1">
      <c r="A86" s="23"/>
      <c r="B86" s="139"/>
      <c r="C86" s="157"/>
      <c r="D86" s="157"/>
      <c r="E86" s="157"/>
      <c r="F86" s="157"/>
      <c r="G86" s="157"/>
      <c r="H86" s="139"/>
      <c r="I86" s="139"/>
      <c r="J86" s="23"/>
    </row>
    <row r="87" spans="1:10" ht="15.75" customHeight="1">
      <c r="A87" s="23"/>
      <c r="B87" s="139"/>
      <c r="C87" s="157"/>
      <c r="D87" s="157"/>
      <c r="E87" s="157"/>
      <c r="F87" s="157"/>
      <c r="G87" s="157"/>
      <c r="H87" s="139"/>
      <c r="I87" s="139"/>
      <c r="J87" s="23"/>
    </row>
    <row r="88" spans="1:10" ht="15.75" customHeight="1">
      <c r="A88" s="23"/>
      <c r="B88" s="139"/>
      <c r="C88" s="157"/>
      <c r="D88" s="157"/>
      <c r="E88" s="157"/>
      <c r="F88" s="157"/>
      <c r="G88" s="157"/>
      <c r="H88" s="139"/>
      <c r="I88" s="139"/>
      <c r="J88" s="23"/>
    </row>
    <row r="89" spans="1:10" ht="15.75" customHeight="1">
      <c r="A89" s="23"/>
      <c r="B89" s="139"/>
      <c r="C89" s="157"/>
      <c r="D89" s="157"/>
      <c r="E89" s="157"/>
      <c r="F89" s="157"/>
      <c r="G89" s="157"/>
      <c r="H89" s="139"/>
      <c r="I89" s="139"/>
      <c r="J89" s="23"/>
    </row>
    <row r="90" spans="1:10" ht="15.75" customHeight="1">
      <c r="A90" s="23"/>
      <c r="B90" s="139"/>
      <c r="C90" s="157"/>
      <c r="D90" s="157"/>
      <c r="E90" s="157"/>
      <c r="F90" s="157"/>
      <c r="G90" s="157"/>
      <c r="H90" s="139"/>
      <c r="I90" s="139"/>
      <c r="J90" s="23"/>
    </row>
    <row r="91" spans="1:10" ht="15.75" customHeight="1">
      <c r="A91" s="23"/>
      <c r="B91" s="139"/>
      <c r="C91" s="157"/>
      <c r="D91" s="157"/>
      <c r="E91" s="157"/>
      <c r="F91" s="157"/>
      <c r="G91" s="157"/>
      <c r="H91" s="139"/>
      <c r="I91" s="139"/>
      <c r="J91" s="23"/>
    </row>
    <row r="92" spans="1:10" ht="15.75" customHeight="1">
      <c r="A92" s="23"/>
      <c r="B92" s="139"/>
      <c r="C92" s="157"/>
      <c r="D92" s="157"/>
      <c r="E92" s="157"/>
      <c r="F92" s="157"/>
      <c r="G92" s="157"/>
      <c r="H92" s="139"/>
      <c r="I92" s="139"/>
      <c r="J92" s="23"/>
    </row>
    <row r="93" spans="1:10" ht="15.75" customHeight="1">
      <c r="A93" s="23"/>
      <c r="B93" s="139"/>
      <c r="C93" s="157"/>
      <c r="D93" s="157"/>
      <c r="E93" s="157"/>
      <c r="F93" s="157"/>
      <c r="G93" s="157"/>
      <c r="H93" s="139"/>
      <c r="I93" s="139"/>
      <c r="J93" s="23"/>
    </row>
    <row r="94" spans="1:10" ht="15.75" customHeight="1">
      <c r="A94" s="23"/>
      <c r="B94" s="139"/>
      <c r="C94" s="157"/>
      <c r="D94" s="157"/>
      <c r="E94" s="157"/>
      <c r="F94" s="157"/>
      <c r="G94" s="157"/>
      <c r="H94" s="139"/>
      <c r="I94" s="139"/>
      <c r="J94" s="23"/>
    </row>
    <row r="95" spans="1:10" ht="15.75" customHeight="1">
      <c r="A95" s="23"/>
      <c r="B95" s="139"/>
      <c r="C95" s="157"/>
      <c r="D95" s="157"/>
      <c r="E95" s="157"/>
      <c r="F95" s="157"/>
      <c r="G95" s="157"/>
      <c r="H95" s="139"/>
      <c r="I95" s="139"/>
      <c r="J95" s="23"/>
    </row>
    <row r="96" spans="1:10" ht="15.75" customHeight="1">
      <c r="A96" s="23"/>
      <c r="B96" s="139"/>
      <c r="C96" s="157"/>
      <c r="D96" s="157"/>
      <c r="E96" s="157"/>
      <c r="F96" s="157"/>
      <c r="G96" s="157"/>
      <c r="H96" s="139"/>
      <c r="I96" s="139"/>
      <c r="J96" s="23"/>
    </row>
    <row r="97" spans="1:10" ht="15.75" customHeight="1">
      <c r="A97" s="23"/>
      <c r="B97" s="139"/>
      <c r="C97" s="157"/>
      <c r="D97" s="157"/>
      <c r="E97" s="157"/>
      <c r="F97" s="157"/>
      <c r="G97" s="157"/>
      <c r="H97" s="139"/>
      <c r="I97" s="139"/>
      <c r="J97" s="23"/>
    </row>
    <row r="98" spans="1:10" ht="15.75" customHeight="1">
      <c r="A98" s="23"/>
      <c r="B98" s="139"/>
      <c r="C98" s="157"/>
      <c r="D98" s="157"/>
      <c r="E98" s="157"/>
      <c r="F98" s="157"/>
      <c r="G98" s="157"/>
      <c r="H98" s="139"/>
      <c r="I98" s="139"/>
      <c r="J98" s="23"/>
    </row>
    <row r="99" spans="1:10" ht="15.75" customHeight="1">
      <c r="A99" s="23"/>
      <c r="B99" s="139"/>
      <c r="C99" s="157"/>
      <c r="D99" s="157"/>
      <c r="E99" s="157"/>
      <c r="F99" s="157"/>
      <c r="G99" s="157"/>
      <c r="H99" s="139"/>
      <c r="I99" s="139"/>
      <c r="J99" s="23"/>
    </row>
    <row r="100" spans="1:10" ht="15.75" customHeight="1">
      <c r="A100" s="23"/>
      <c r="B100" s="139"/>
      <c r="C100" s="157"/>
      <c r="D100" s="157"/>
      <c r="E100" s="157"/>
      <c r="F100" s="157"/>
      <c r="G100" s="157"/>
      <c r="H100" s="139"/>
      <c r="I100" s="139"/>
      <c r="J100" s="23"/>
    </row>
    <row r="101" spans="1:10" ht="15.75" customHeight="1">
      <c r="A101" s="23"/>
      <c r="B101" s="139"/>
      <c r="C101" s="157"/>
      <c r="D101" s="157"/>
      <c r="E101" s="157"/>
      <c r="F101" s="157"/>
      <c r="G101" s="157"/>
      <c r="H101" s="139"/>
      <c r="I101" s="139"/>
      <c r="J101" s="23"/>
    </row>
    <row r="102" spans="1:10" ht="15.75" customHeight="1">
      <c r="A102" s="23"/>
      <c r="B102" s="139"/>
      <c r="C102" s="157"/>
      <c r="D102" s="157"/>
      <c r="E102" s="157"/>
      <c r="F102" s="157"/>
      <c r="G102" s="157"/>
      <c r="H102" s="139"/>
      <c r="I102" s="139"/>
      <c r="J102" s="23"/>
    </row>
    <row r="103" spans="1:10" ht="15.75" customHeight="1">
      <c r="A103" s="23"/>
      <c r="B103" s="139"/>
      <c r="C103" s="157"/>
      <c r="D103" s="157"/>
      <c r="E103" s="157"/>
      <c r="F103" s="157"/>
      <c r="G103" s="157"/>
      <c r="H103" s="139"/>
      <c r="I103" s="139"/>
      <c r="J103" s="23"/>
    </row>
    <row r="104" spans="1:10" ht="15.75" customHeight="1">
      <c r="A104" s="23"/>
      <c r="B104" s="139"/>
      <c r="C104" s="157"/>
      <c r="D104" s="157"/>
      <c r="E104" s="157"/>
      <c r="F104" s="157"/>
      <c r="G104" s="157"/>
      <c r="H104" s="139"/>
      <c r="I104" s="139"/>
      <c r="J104" s="23"/>
    </row>
    <row r="105" spans="1:10" ht="15.75" customHeight="1">
      <c r="A105" s="23"/>
      <c r="B105" s="139"/>
      <c r="C105" s="157"/>
      <c r="D105" s="157"/>
      <c r="E105" s="157"/>
      <c r="F105" s="157"/>
      <c r="G105" s="157"/>
      <c r="H105" s="139"/>
      <c r="I105" s="139"/>
      <c r="J105" s="23"/>
    </row>
    <row r="106" spans="1:10" ht="15.75" customHeight="1">
      <c r="A106" s="23"/>
      <c r="B106" s="139"/>
      <c r="C106" s="157"/>
      <c r="D106" s="157"/>
      <c r="E106" s="157"/>
      <c r="F106" s="157"/>
      <c r="G106" s="157"/>
      <c r="H106" s="139"/>
      <c r="I106" s="139"/>
      <c r="J106" s="23"/>
    </row>
    <row r="107" spans="1:10" ht="15.75" customHeight="1">
      <c r="A107" s="23"/>
      <c r="B107" s="139"/>
      <c r="C107" s="157"/>
      <c r="D107" s="157"/>
      <c r="E107" s="157"/>
      <c r="F107" s="157"/>
      <c r="G107" s="157"/>
      <c r="H107" s="139"/>
      <c r="I107" s="139"/>
      <c r="J107" s="23"/>
    </row>
    <row r="108" spans="1:10" ht="15.75" customHeight="1">
      <c r="A108" s="23"/>
      <c r="B108" s="139"/>
      <c r="C108" s="157"/>
      <c r="D108" s="157"/>
      <c r="E108" s="157"/>
      <c r="F108" s="157"/>
      <c r="G108" s="157"/>
      <c r="H108" s="139"/>
      <c r="I108" s="139"/>
      <c r="J108" s="23"/>
    </row>
    <row r="109" spans="1:10" ht="15.75" customHeight="1">
      <c r="A109" s="23"/>
      <c r="B109" s="139"/>
      <c r="C109" s="157"/>
      <c r="D109" s="157"/>
      <c r="E109" s="157"/>
      <c r="F109" s="157"/>
      <c r="G109" s="157"/>
      <c r="H109" s="139"/>
      <c r="I109" s="139"/>
      <c r="J109" s="23"/>
    </row>
    <row r="110" spans="1:10" ht="15.75" customHeight="1">
      <c r="A110" s="23"/>
      <c r="B110" s="139"/>
      <c r="C110" s="157"/>
      <c r="D110" s="157"/>
      <c r="E110" s="157"/>
      <c r="F110" s="157"/>
      <c r="G110" s="157"/>
      <c r="H110" s="139"/>
      <c r="I110" s="139"/>
      <c r="J110" s="23"/>
    </row>
    <row r="111" spans="1:10" ht="15.75" customHeight="1">
      <c r="A111" s="23"/>
      <c r="B111" s="139"/>
      <c r="C111" s="157"/>
      <c r="D111" s="157"/>
      <c r="E111" s="157"/>
      <c r="F111" s="157"/>
      <c r="G111" s="157"/>
      <c r="H111" s="139"/>
      <c r="I111" s="139"/>
      <c r="J111" s="23"/>
    </row>
    <row r="112" spans="1:10" ht="15.75" customHeight="1">
      <c r="A112" s="23"/>
      <c r="B112" s="139"/>
      <c r="C112" s="157"/>
      <c r="D112" s="157"/>
      <c r="E112" s="157"/>
      <c r="F112" s="157"/>
      <c r="G112" s="157"/>
      <c r="H112" s="139"/>
      <c r="I112" s="139"/>
      <c r="J112" s="23"/>
    </row>
    <row r="113" spans="1:10" ht="15.75" customHeight="1">
      <c r="A113" s="23"/>
      <c r="B113" s="139"/>
      <c r="C113" s="157"/>
      <c r="D113" s="157"/>
      <c r="E113" s="157"/>
      <c r="F113" s="157"/>
      <c r="G113" s="157"/>
      <c r="H113" s="139"/>
      <c r="I113" s="139"/>
      <c r="J113" s="23"/>
    </row>
    <row r="114" spans="1:10" ht="15.75" customHeight="1">
      <c r="A114" s="23"/>
      <c r="B114" s="139"/>
      <c r="C114" s="157"/>
      <c r="D114" s="157"/>
      <c r="E114" s="157"/>
      <c r="F114" s="157"/>
      <c r="G114" s="157"/>
      <c r="H114" s="139"/>
      <c r="I114" s="139"/>
      <c r="J114" s="23"/>
    </row>
    <row r="115" spans="1:10" ht="15.75" customHeight="1">
      <c r="A115" s="23"/>
      <c r="B115" s="139"/>
      <c r="C115" s="157"/>
      <c r="D115" s="157"/>
      <c r="E115" s="157"/>
      <c r="F115" s="157"/>
      <c r="G115" s="157"/>
      <c r="H115" s="139"/>
      <c r="I115" s="139"/>
      <c r="J115" s="23"/>
    </row>
    <row r="116" spans="1:10" ht="15.75" customHeight="1">
      <c r="A116" s="23"/>
      <c r="B116" s="139"/>
      <c r="C116" s="157"/>
      <c r="D116" s="157"/>
      <c r="E116" s="157"/>
      <c r="F116" s="157"/>
      <c r="G116" s="157"/>
      <c r="H116" s="139"/>
      <c r="I116" s="139"/>
      <c r="J116" s="23"/>
    </row>
    <row r="117" spans="1:10" ht="15.75" customHeight="1">
      <c r="A117" s="23"/>
      <c r="B117" s="139"/>
      <c r="C117" s="157"/>
      <c r="D117" s="157"/>
      <c r="E117" s="157"/>
      <c r="F117" s="157"/>
      <c r="G117" s="157"/>
      <c r="H117" s="139"/>
      <c r="I117" s="139"/>
      <c r="J117" s="23"/>
    </row>
    <row r="118" spans="1:10" ht="15.75" customHeight="1">
      <c r="A118" s="23"/>
      <c r="B118" s="139"/>
      <c r="C118" s="157"/>
      <c r="D118" s="157"/>
      <c r="E118" s="157"/>
      <c r="F118" s="157"/>
      <c r="G118" s="157"/>
      <c r="H118" s="139"/>
      <c r="I118" s="139"/>
      <c r="J118" s="23"/>
    </row>
    <row r="119" spans="1:10" ht="15.75" customHeight="1">
      <c r="A119" s="23"/>
      <c r="B119" s="139"/>
      <c r="C119" s="157"/>
      <c r="D119" s="157"/>
      <c r="E119" s="157"/>
      <c r="F119" s="157"/>
      <c r="G119" s="157"/>
      <c r="H119" s="139"/>
      <c r="I119" s="139"/>
      <c r="J119" s="23"/>
    </row>
    <row r="120" spans="1:10" ht="15.75" customHeight="1">
      <c r="A120" s="23"/>
      <c r="B120" s="139"/>
      <c r="C120" s="157"/>
      <c r="D120" s="157"/>
      <c r="E120" s="157"/>
      <c r="F120" s="157"/>
      <c r="G120" s="157"/>
      <c r="H120" s="139"/>
      <c r="I120" s="139"/>
      <c r="J120" s="23"/>
    </row>
    <row r="121" spans="1:10" ht="15.75" customHeight="1">
      <c r="A121" s="23"/>
      <c r="B121" s="139"/>
      <c r="C121" s="157"/>
      <c r="D121" s="157"/>
      <c r="E121" s="157"/>
      <c r="F121" s="157"/>
      <c r="G121" s="157"/>
      <c r="H121" s="139"/>
      <c r="I121" s="139"/>
      <c r="J121" s="23"/>
    </row>
    <row r="122" spans="1:10" ht="15.75" customHeight="1">
      <c r="A122" s="23"/>
      <c r="B122" s="139"/>
      <c r="C122" s="157"/>
      <c r="D122" s="157"/>
      <c r="E122" s="157"/>
      <c r="F122" s="157"/>
      <c r="G122" s="157"/>
      <c r="H122" s="139"/>
      <c r="I122" s="139"/>
      <c r="J122" s="23"/>
    </row>
    <row r="123" spans="1:10" ht="15.75" customHeight="1">
      <c r="A123" s="23"/>
      <c r="B123" s="139"/>
      <c r="C123" s="157"/>
      <c r="D123" s="157"/>
      <c r="E123" s="157"/>
      <c r="F123" s="157"/>
      <c r="G123" s="157"/>
      <c r="H123" s="139"/>
      <c r="I123" s="139"/>
      <c r="J123" s="23"/>
    </row>
    <row r="124" spans="1:10" ht="15.75" customHeight="1">
      <c r="A124" s="23"/>
      <c r="B124" s="139"/>
      <c r="C124" s="157"/>
      <c r="D124" s="157"/>
      <c r="E124" s="157"/>
      <c r="F124" s="157"/>
      <c r="G124" s="157"/>
      <c r="H124" s="139"/>
      <c r="I124" s="139"/>
      <c r="J124" s="23"/>
    </row>
    <row r="125" spans="1:10" ht="15.75" customHeight="1">
      <c r="A125" s="23"/>
      <c r="B125" s="139"/>
      <c r="C125" s="157"/>
      <c r="D125" s="157"/>
      <c r="E125" s="157"/>
      <c r="F125" s="157"/>
      <c r="G125" s="157"/>
      <c r="H125" s="139"/>
      <c r="I125" s="139"/>
      <c r="J125" s="23"/>
    </row>
    <row r="126" spans="1:10" ht="15.75" customHeight="1">
      <c r="A126" s="23"/>
      <c r="B126" s="139"/>
      <c r="C126" s="157"/>
      <c r="D126" s="157"/>
      <c r="E126" s="157"/>
      <c r="F126" s="157"/>
      <c r="G126" s="157"/>
      <c r="H126" s="139"/>
      <c r="I126" s="139"/>
      <c r="J126" s="23"/>
    </row>
    <row r="127" spans="1:10" ht="15.75" customHeight="1">
      <c r="A127" s="23"/>
      <c r="B127" s="139"/>
      <c r="C127" s="157"/>
      <c r="D127" s="157"/>
      <c r="E127" s="157"/>
      <c r="F127" s="157"/>
      <c r="G127" s="157"/>
      <c r="H127" s="139"/>
      <c r="I127" s="139"/>
      <c r="J127" s="23"/>
    </row>
    <row r="128" spans="1:10" ht="15.75" customHeight="1">
      <c r="A128" s="23"/>
      <c r="B128" s="139"/>
      <c r="C128" s="157"/>
      <c r="D128" s="157"/>
      <c r="E128" s="157"/>
      <c r="F128" s="157"/>
      <c r="G128" s="157"/>
      <c r="H128" s="139"/>
      <c r="I128" s="139"/>
      <c r="J128" s="23"/>
    </row>
    <row r="129" spans="1:10" ht="15.75" customHeight="1">
      <c r="A129" s="23"/>
      <c r="B129" s="139"/>
      <c r="C129" s="157"/>
      <c r="D129" s="157"/>
      <c r="E129" s="157"/>
      <c r="F129" s="157"/>
      <c r="G129" s="157"/>
      <c r="H129" s="139"/>
      <c r="I129" s="139"/>
      <c r="J129" s="23"/>
    </row>
    <row r="130" spans="1:10" ht="15.75" customHeight="1">
      <c r="A130" s="23"/>
      <c r="B130" s="139"/>
      <c r="C130" s="157"/>
      <c r="D130" s="157"/>
      <c r="E130" s="157"/>
      <c r="F130" s="157"/>
      <c r="G130" s="157"/>
      <c r="H130" s="139"/>
      <c r="I130" s="139"/>
      <c r="J130" s="23"/>
    </row>
    <row r="131" spans="1:10" ht="15.75" customHeight="1">
      <c r="A131" s="23"/>
      <c r="B131" s="139"/>
      <c r="C131" s="157"/>
      <c r="D131" s="157"/>
      <c r="E131" s="157"/>
      <c r="F131" s="157"/>
      <c r="G131" s="157"/>
      <c r="H131" s="139"/>
      <c r="I131" s="139"/>
      <c r="J131" s="23"/>
    </row>
    <row r="132" spans="1:10" ht="15.75" customHeight="1">
      <c r="A132" s="23"/>
      <c r="B132" s="139"/>
      <c r="C132" s="157"/>
      <c r="D132" s="157"/>
      <c r="E132" s="157"/>
      <c r="F132" s="157"/>
      <c r="G132" s="157"/>
      <c r="H132" s="139"/>
      <c r="I132" s="139"/>
      <c r="J132" s="23"/>
    </row>
    <row r="133" spans="1:10" ht="15.75" customHeight="1">
      <c r="A133" s="23"/>
      <c r="B133" s="139"/>
      <c r="C133" s="157"/>
      <c r="D133" s="157"/>
      <c r="E133" s="157"/>
      <c r="F133" s="157"/>
      <c r="G133" s="157"/>
      <c r="H133" s="139"/>
      <c r="I133" s="139"/>
      <c r="J133" s="23"/>
    </row>
    <row r="134" spans="1:10" ht="15.75" customHeight="1">
      <c r="A134" s="23"/>
      <c r="B134" s="139"/>
      <c r="C134" s="157"/>
      <c r="D134" s="157"/>
      <c r="E134" s="157"/>
      <c r="F134" s="157"/>
      <c r="G134" s="157"/>
      <c r="H134" s="139"/>
      <c r="I134" s="139"/>
      <c r="J134" s="23"/>
    </row>
    <row r="135" spans="1:10" ht="15.75" customHeight="1">
      <c r="A135" s="23"/>
      <c r="B135" s="139"/>
      <c r="C135" s="157"/>
      <c r="D135" s="157"/>
      <c r="E135" s="157"/>
      <c r="F135" s="157"/>
      <c r="G135" s="157"/>
      <c r="H135" s="139"/>
      <c r="I135" s="139"/>
      <c r="J135" s="23"/>
    </row>
    <row r="136" spans="1:10" ht="15.75" customHeight="1">
      <c r="A136" s="23"/>
      <c r="B136" s="139"/>
      <c r="C136" s="157"/>
      <c r="D136" s="157"/>
      <c r="E136" s="157"/>
      <c r="F136" s="157"/>
      <c r="G136" s="157"/>
      <c r="H136" s="139"/>
      <c r="I136" s="139"/>
      <c r="J136" s="23"/>
    </row>
    <row r="137" spans="1:10" ht="15.75" customHeight="1">
      <c r="A137" s="23"/>
      <c r="B137" s="139"/>
      <c r="C137" s="157"/>
      <c r="D137" s="157"/>
      <c r="E137" s="157"/>
      <c r="F137" s="157"/>
      <c r="G137" s="157"/>
      <c r="H137" s="139"/>
      <c r="I137" s="139"/>
      <c r="J137" s="23"/>
    </row>
    <row r="138" spans="1:10" ht="15.75" customHeight="1">
      <c r="A138" s="23"/>
      <c r="B138" s="139"/>
      <c r="C138" s="157"/>
      <c r="D138" s="157"/>
      <c r="E138" s="157"/>
      <c r="F138" s="157"/>
      <c r="G138" s="157"/>
      <c r="H138" s="139"/>
      <c r="I138" s="139"/>
      <c r="J138" s="23"/>
    </row>
    <row r="139" spans="1:10" ht="15.75" customHeight="1">
      <c r="A139" s="23"/>
      <c r="B139" s="139"/>
      <c r="C139" s="157"/>
      <c r="D139" s="157"/>
      <c r="E139" s="157"/>
      <c r="F139" s="157"/>
      <c r="G139" s="157"/>
      <c r="H139" s="139"/>
      <c r="I139" s="139"/>
      <c r="J139" s="23"/>
    </row>
    <row r="140" spans="1:10" ht="15.75" customHeight="1">
      <c r="A140" s="23"/>
      <c r="B140" s="139"/>
      <c r="C140" s="157"/>
      <c r="D140" s="157"/>
      <c r="E140" s="157"/>
      <c r="F140" s="157"/>
      <c r="G140" s="157"/>
      <c r="H140" s="139"/>
      <c r="I140" s="139"/>
      <c r="J140" s="23"/>
    </row>
    <row r="141" spans="1:10" ht="15.75" customHeight="1">
      <c r="A141" s="23"/>
      <c r="B141" s="139"/>
      <c r="C141" s="157"/>
      <c r="D141" s="157"/>
      <c r="E141" s="157"/>
      <c r="F141" s="157"/>
      <c r="G141" s="157"/>
      <c r="H141" s="139"/>
      <c r="I141" s="139"/>
      <c r="J141" s="23"/>
    </row>
    <row r="142" spans="1:10" ht="15.75" customHeight="1">
      <c r="A142" s="23"/>
      <c r="B142" s="139"/>
      <c r="C142" s="157"/>
      <c r="D142" s="157"/>
      <c r="E142" s="157"/>
      <c r="F142" s="157"/>
      <c r="G142" s="157"/>
      <c r="H142" s="139"/>
      <c r="I142" s="139"/>
      <c r="J142" s="23"/>
    </row>
    <row r="143" spans="1:10" ht="15.75" customHeight="1">
      <c r="A143" s="23"/>
      <c r="B143" s="139"/>
      <c r="C143" s="157"/>
      <c r="D143" s="157"/>
      <c r="E143" s="157"/>
      <c r="F143" s="157"/>
      <c r="G143" s="157"/>
      <c r="H143" s="139"/>
      <c r="I143" s="139"/>
      <c r="J143" s="23"/>
    </row>
    <row r="144" spans="1:10" ht="15.75" customHeight="1">
      <c r="A144" s="23"/>
      <c r="B144" s="139"/>
      <c r="C144" s="157"/>
      <c r="D144" s="157"/>
      <c r="E144" s="157"/>
      <c r="F144" s="157"/>
      <c r="G144" s="157"/>
      <c r="H144" s="139"/>
      <c r="I144" s="139"/>
      <c r="J144" s="23"/>
    </row>
    <row r="145" spans="1:10" ht="15.75" customHeight="1">
      <c r="A145" s="23"/>
      <c r="B145" s="139"/>
      <c r="C145" s="157"/>
      <c r="D145" s="157"/>
      <c r="E145" s="157"/>
      <c r="F145" s="157"/>
      <c r="G145" s="157"/>
      <c r="H145" s="139"/>
      <c r="I145" s="139"/>
      <c r="J145" s="23"/>
    </row>
    <row r="146" spans="1:10" ht="15.75" customHeight="1">
      <c r="A146" s="23"/>
      <c r="B146" s="139"/>
      <c r="C146" s="157"/>
      <c r="D146" s="157"/>
      <c r="E146" s="157"/>
      <c r="F146" s="157"/>
      <c r="G146" s="157"/>
      <c r="H146" s="139"/>
      <c r="I146" s="139"/>
      <c r="J146" s="23"/>
    </row>
    <row r="147" spans="1:10" ht="15.75" customHeight="1">
      <c r="A147" s="23"/>
      <c r="B147" s="139"/>
      <c r="C147" s="157"/>
      <c r="D147" s="157"/>
      <c r="E147" s="157"/>
      <c r="F147" s="157"/>
      <c r="G147" s="157"/>
      <c r="H147" s="139"/>
      <c r="I147" s="139"/>
      <c r="J147" s="23"/>
    </row>
    <row r="148" spans="1:10" ht="15.75" customHeight="1">
      <c r="A148" s="23"/>
      <c r="B148" s="139"/>
      <c r="C148" s="157"/>
      <c r="D148" s="157"/>
      <c r="E148" s="157"/>
      <c r="F148" s="157"/>
      <c r="G148" s="157"/>
      <c r="H148" s="139"/>
      <c r="I148" s="139"/>
      <c r="J148" s="23"/>
    </row>
    <row r="149" spans="1:10" ht="15.75" customHeight="1">
      <c r="A149" s="23"/>
      <c r="B149" s="139"/>
      <c r="C149" s="157"/>
      <c r="D149" s="157"/>
      <c r="E149" s="157"/>
      <c r="F149" s="157"/>
      <c r="G149" s="157"/>
      <c r="H149" s="139"/>
      <c r="I149" s="139"/>
      <c r="J149" s="23"/>
    </row>
    <row r="150" spans="1:10" ht="15.75" customHeight="1">
      <c r="A150" s="23"/>
      <c r="B150" s="139"/>
      <c r="C150" s="157"/>
      <c r="D150" s="157"/>
      <c r="E150" s="157"/>
      <c r="F150" s="157"/>
      <c r="G150" s="157"/>
      <c r="H150" s="139"/>
      <c r="I150" s="139"/>
      <c r="J150" s="23"/>
    </row>
    <row r="151" spans="1:10" ht="15.75" customHeight="1">
      <c r="A151" s="23"/>
      <c r="B151" s="139"/>
      <c r="C151" s="157"/>
      <c r="D151" s="157"/>
      <c r="E151" s="157"/>
      <c r="F151" s="157"/>
      <c r="G151" s="157"/>
      <c r="H151" s="139"/>
      <c r="I151" s="139"/>
      <c r="J151" s="23"/>
    </row>
    <row r="152" spans="1:10" ht="15.75" customHeight="1">
      <c r="A152" s="23"/>
      <c r="B152" s="139"/>
      <c r="C152" s="157"/>
      <c r="D152" s="157"/>
      <c r="E152" s="157"/>
      <c r="F152" s="157"/>
      <c r="G152" s="157"/>
      <c r="H152" s="139"/>
      <c r="I152" s="139"/>
      <c r="J152" s="23"/>
    </row>
    <row r="153" spans="1:10" ht="15.75" customHeight="1">
      <c r="A153" s="23"/>
      <c r="B153" s="139"/>
      <c r="C153" s="157"/>
      <c r="D153" s="157"/>
      <c r="E153" s="157"/>
      <c r="F153" s="157"/>
      <c r="G153" s="157"/>
      <c r="H153" s="139"/>
      <c r="I153" s="139"/>
      <c r="J153" s="23"/>
    </row>
    <row r="154" spans="1:10" ht="15.75" customHeight="1">
      <c r="A154" s="23"/>
      <c r="B154" s="139"/>
      <c r="C154" s="157"/>
      <c r="D154" s="157"/>
      <c r="E154" s="157"/>
      <c r="F154" s="157"/>
      <c r="G154" s="157"/>
      <c r="H154" s="139"/>
      <c r="I154" s="139"/>
      <c r="J154" s="23"/>
    </row>
    <row r="155" spans="1:10" ht="15.75" customHeight="1">
      <c r="A155" s="23"/>
      <c r="B155" s="139"/>
      <c r="C155" s="157"/>
      <c r="D155" s="157"/>
      <c r="E155" s="157"/>
      <c r="F155" s="157"/>
      <c r="G155" s="157"/>
      <c r="H155" s="139"/>
      <c r="I155" s="139"/>
      <c r="J155" s="23"/>
    </row>
    <row r="156" spans="1:10" ht="15.75" customHeight="1">
      <c r="A156" s="23"/>
      <c r="B156" s="139"/>
      <c r="C156" s="157"/>
      <c r="D156" s="157"/>
      <c r="E156" s="157"/>
      <c r="F156" s="157"/>
      <c r="G156" s="157"/>
      <c r="H156" s="139"/>
      <c r="I156" s="139"/>
      <c r="J156" s="23"/>
    </row>
    <row r="157" spans="1:10" ht="15.75" customHeight="1">
      <c r="A157" s="23"/>
      <c r="B157" s="139"/>
      <c r="C157" s="157"/>
      <c r="D157" s="157"/>
      <c r="E157" s="157"/>
      <c r="F157" s="157"/>
      <c r="G157" s="157"/>
      <c r="H157" s="139"/>
      <c r="I157" s="139"/>
      <c r="J157" s="23"/>
    </row>
    <row r="158" spans="1:10" ht="15.75" customHeight="1">
      <c r="A158" s="23"/>
      <c r="B158" s="139"/>
      <c r="C158" s="157"/>
      <c r="D158" s="157"/>
      <c r="E158" s="157"/>
      <c r="F158" s="157"/>
      <c r="G158" s="157"/>
      <c r="H158" s="139"/>
      <c r="I158" s="139"/>
      <c r="J158" s="23"/>
    </row>
    <row r="159" spans="1:10" ht="15.75" customHeight="1">
      <c r="A159" s="23"/>
      <c r="B159" s="139"/>
      <c r="C159" s="157"/>
      <c r="D159" s="157"/>
      <c r="E159" s="157"/>
      <c r="F159" s="157"/>
      <c r="G159" s="157"/>
      <c r="H159" s="139"/>
      <c r="I159" s="139"/>
      <c r="J159" s="23"/>
    </row>
    <row r="160" spans="1:10" ht="15.75" customHeight="1">
      <c r="A160" s="23"/>
      <c r="B160" s="139"/>
      <c r="C160" s="157"/>
      <c r="D160" s="157"/>
      <c r="E160" s="157"/>
      <c r="F160" s="157"/>
      <c r="G160" s="157"/>
      <c r="H160" s="139"/>
      <c r="I160" s="139"/>
      <c r="J160" s="23"/>
    </row>
    <row r="161" spans="1:10" ht="15.75" customHeight="1">
      <c r="A161" s="23"/>
      <c r="B161" s="139"/>
      <c r="C161" s="157"/>
      <c r="D161" s="157"/>
      <c r="E161" s="157"/>
      <c r="F161" s="157"/>
      <c r="G161" s="157"/>
      <c r="H161" s="139"/>
      <c r="I161" s="139"/>
      <c r="J161" s="23"/>
    </row>
    <row r="162" spans="1:10" ht="15.75" customHeight="1">
      <c r="A162" s="23"/>
      <c r="B162" s="139"/>
      <c r="C162" s="157"/>
      <c r="D162" s="157"/>
      <c r="E162" s="157"/>
      <c r="F162" s="157"/>
      <c r="G162" s="157"/>
      <c r="H162" s="139"/>
      <c r="I162" s="139"/>
      <c r="J162" s="23"/>
    </row>
    <row r="163" spans="1:10" ht="15.75" customHeight="1">
      <c r="A163" s="23"/>
      <c r="B163" s="139"/>
      <c r="C163" s="157"/>
      <c r="D163" s="157"/>
      <c r="E163" s="157"/>
      <c r="F163" s="157"/>
      <c r="G163" s="157"/>
      <c r="H163" s="139"/>
      <c r="I163" s="139"/>
      <c r="J163" s="23"/>
    </row>
    <row r="164" spans="1:10" ht="15.75" customHeight="1">
      <c r="A164" s="23"/>
      <c r="B164" s="139"/>
      <c r="C164" s="157"/>
      <c r="D164" s="157"/>
      <c r="E164" s="157"/>
      <c r="F164" s="157"/>
      <c r="G164" s="157"/>
      <c r="H164" s="139"/>
      <c r="I164" s="139"/>
      <c r="J164" s="23"/>
    </row>
    <row r="165" spans="1:10" ht="15.75" customHeight="1">
      <c r="A165" s="23"/>
      <c r="B165" s="139"/>
      <c r="C165" s="157"/>
      <c r="D165" s="157"/>
      <c r="E165" s="157"/>
      <c r="F165" s="157"/>
      <c r="G165" s="157"/>
      <c r="H165" s="139"/>
      <c r="I165" s="139"/>
      <c r="J165" s="23"/>
    </row>
    <row r="166" spans="1:10" ht="15.75" customHeight="1">
      <c r="A166" s="23"/>
      <c r="B166" s="139"/>
      <c r="C166" s="157"/>
      <c r="D166" s="157"/>
      <c r="E166" s="157"/>
      <c r="F166" s="157"/>
      <c r="G166" s="157"/>
      <c r="H166" s="139"/>
      <c r="I166" s="139"/>
      <c r="J166" s="23"/>
    </row>
    <row r="167" spans="1:10" ht="15.75" customHeight="1">
      <c r="A167" s="23"/>
      <c r="B167" s="139"/>
      <c r="C167" s="157"/>
      <c r="D167" s="157"/>
      <c r="E167" s="157"/>
      <c r="F167" s="157"/>
      <c r="G167" s="157"/>
      <c r="H167" s="139"/>
      <c r="I167" s="139"/>
      <c r="J167" s="23"/>
    </row>
    <row r="168" spans="1:10" ht="15.75" customHeight="1">
      <c r="A168" s="23"/>
      <c r="B168" s="139"/>
      <c r="C168" s="157"/>
      <c r="D168" s="157"/>
      <c r="E168" s="157"/>
      <c r="F168" s="157"/>
      <c r="G168" s="157"/>
      <c r="H168" s="139"/>
      <c r="I168" s="139"/>
      <c r="J168" s="23"/>
    </row>
    <row r="169" spans="1:10" ht="15.75" customHeight="1">
      <c r="A169" s="23"/>
      <c r="B169" s="139"/>
      <c r="C169" s="157"/>
      <c r="D169" s="157"/>
      <c r="E169" s="157"/>
      <c r="F169" s="157"/>
      <c r="G169" s="157"/>
      <c r="H169" s="139"/>
      <c r="I169" s="139"/>
      <c r="J169" s="23"/>
    </row>
    <row r="170" spans="1:10" ht="15.75" customHeight="1">
      <c r="A170" s="23"/>
      <c r="B170" s="139"/>
      <c r="C170" s="157"/>
      <c r="D170" s="157"/>
      <c r="E170" s="157"/>
      <c r="F170" s="157"/>
      <c r="G170" s="157"/>
      <c r="H170" s="139"/>
      <c r="I170" s="139"/>
      <c r="J170" s="23"/>
    </row>
    <row r="171" spans="1:10" ht="15.75" customHeight="1">
      <c r="A171" s="23"/>
      <c r="B171" s="139"/>
      <c r="C171" s="157"/>
      <c r="D171" s="157"/>
      <c r="E171" s="157"/>
      <c r="F171" s="157"/>
      <c r="G171" s="157"/>
      <c r="H171" s="139"/>
      <c r="I171" s="139"/>
      <c r="J171" s="23"/>
    </row>
    <row r="172" spans="1:10" ht="15.75" customHeight="1">
      <c r="A172" s="23"/>
      <c r="B172" s="139"/>
      <c r="C172" s="157"/>
      <c r="D172" s="157"/>
      <c r="E172" s="157"/>
      <c r="F172" s="157"/>
      <c r="G172" s="157"/>
      <c r="H172" s="139"/>
      <c r="I172" s="139"/>
      <c r="J172" s="23"/>
    </row>
    <row r="173" spans="1:10" ht="15.75" customHeight="1">
      <c r="A173" s="23"/>
      <c r="B173" s="139"/>
      <c r="C173" s="157"/>
      <c r="D173" s="157"/>
      <c r="E173" s="157"/>
      <c r="F173" s="157"/>
      <c r="G173" s="157"/>
      <c r="H173" s="139"/>
      <c r="I173" s="139"/>
      <c r="J173" s="23"/>
    </row>
    <row r="174" spans="1:10" ht="15.75" customHeight="1">
      <c r="A174" s="23"/>
      <c r="B174" s="139"/>
      <c r="C174" s="157"/>
      <c r="D174" s="157"/>
      <c r="E174" s="157"/>
      <c r="F174" s="157"/>
      <c r="G174" s="157"/>
      <c r="H174" s="139"/>
      <c r="I174" s="139"/>
      <c r="J174" s="23"/>
    </row>
    <row r="175" spans="1:10" ht="15.75" customHeight="1">
      <c r="A175" s="23"/>
      <c r="B175" s="139"/>
      <c r="C175" s="157"/>
      <c r="D175" s="157"/>
      <c r="E175" s="157"/>
      <c r="F175" s="157"/>
      <c r="G175" s="157"/>
      <c r="H175" s="139"/>
      <c r="I175" s="139"/>
      <c r="J175" s="23"/>
    </row>
    <row r="176" spans="1:10" ht="15.75" customHeight="1">
      <c r="A176" s="23"/>
      <c r="B176" s="139"/>
      <c r="C176" s="157"/>
      <c r="D176" s="157"/>
      <c r="E176" s="157"/>
      <c r="F176" s="157"/>
      <c r="G176" s="157"/>
      <c r="H176" s="139"/>
      <c r="I176" s="139"/>
      <c r="J176" s="23"/>
    </row>
    <row r="177" spans="1:10" ht="15.75" customHeight="1">
      <c r="A177" s="23"/>
      <c r="B177" s="139"/>
      <c r="C177" s="157"/>
      <c r="D177" s="157"/>
      <c r="E177" s="157"/>
      <c r="F177" s="157"/>
      <c r="G177" s="157"/>
      <c r="H177" s="139"/>
      <c r="I177" s="139"/>
      <c r="J177" s="23"/>
    </row>
    <row r="178" spans="1:10" ht="15.75" customHeight="1">
      <c r="A178" s="23"/>
      <c r="B178" s="139"/>
      <c r="C178" s="157"/>
      <c r="D178" s="157"/>
      <c r="E178" s="157"/>
      <c r="F178" s="157"/>
      <c r="G178" s="157"/>
      <c r="H178" s="139"/>
      <c r="I178" s="139"/>
      <c r="J178" s="23"/>
    </row>
    <row r="179" spans="1:10" ht="15.75" customHeight="1">
      <c r="A179" s="23"/>
      <c r="B179" s="139"/>
      <c r="C179" s="157"/>
      <c r="D179" s="157"/>
      <c r="E179" s="157"/>
      <c r="F179" s="157"/>
      <c r="G179" s="157"/>
      <c r="H179" s="139"/>
      <c r="I179" s="139"/>
      <c r="J179" s="23"/>
    </row>
    <row r="180" spans="1:10" ht="15.75" customHeight="1">
      <c r="A180" s="23"/>
      <c r="B180" s="139"/>
      <c r="C180" s="157"/>
      <c r="D180" s="157"/>
      <c r="E180" s="157"/>
      <c r="F180" s="157"/>
      <c r="G180" s="157"/>
      <c r="H180" s="139"/>
      <c r="I180" s="139"/>
      <c r="J180" s="23"/>
    </row>
    <row r="181" spans="1:10" ht="15.75" customHeight="1">
      <c r="A181" s="23"/>
      <c r="B181" s="139"/>
      <c r="C181" s="157"/>
      <c r="D181" s="157"/>
      <c r="E181" s="157"/>
      <c r="F181" s="157"/>
      <c r="G181" s="157"/>
      <c r="H181" s="139"/>
      <c r="I181" s="139"/>
      <c r="J181" s="23"/>
    </row>
    <row r="182" spans="1:10" ht="15.75" customHeight="1">
      <c r="A182" s="23"/>
      <c r="B182" s="139"/>
      <c r="C182" s="157"/>
      <c r="D182" s="157"/>
      <c r="E182" s="157"/>
      <c r="F182" s="157"/>
      <c r="G182" s="157"/>
      <c r="H182" s="139"/>
      <c r="I182" s="139"/>
      <c r="J182" s="23"/>
    </row>
    <row r="183" spans="1:10" ht="15.75" customHeight="1">
      <c r="A183" s="23"/>
      <c r="B183" s="139"/>
      <c r="C183" s="157"/>
      <c r="D183" s="157"/>
      <c r="E183" s="157"/>
      <c r="F183" s="157"/>
      <c r="G183" s="157"/>
      <c r="H183" s="139"/>
      <c r="I183" s="139"/>
      <c r="J183" s="23"/>
    </row>
    <row r="184" spans="1:10" ht="15.75" customHeight="1">
      <c r="A184" s="23"/>
      <c r="B184" s="139"/>
      <c r="C184" s="157"/>
      <c r="D184" s="157"/>
      <c r="E184" s="157"/>
      <c r="F184" s="157"/>
      <c r="G184" s="157"/>
      <c r="H184" s="139"/>
      <c r="I184" s="139"/>
      <c r="J184" s="23"/>
    </row>
    <row r="185" spans="1:10" ht="15.75" customHeight="1">
      <c r="A185" s="23"/>
      <c r="B185" s="139"/>
      <c r="C185" s="157"/>
      <c r="D185" s="157"/>
      <c r="E185" s="157"/>
      <c r="F185" s="157"/>
      <c r="G185" s="157"/>
      <c r="H185" s="139"/>
      <c r="I185" s="139"/>
      <c r="J185" s="23"/>
    </row>
    <row r="186" spans="1:10" ht="15.75" customHeight="1">
      <c r="A186" s="23"/>
      <c r="B186" s="139"/>
      <c r="C186" s="157"/>
      <c r="D186" s="157"/>
      <c r="E186" s="157"/>
      <c r="F186" s="157"/>
      <c r="G186" s="157"/>
      <c r="H186" s="139"/>
      <c r="I186" s="139"/>
      <c r="J186" s="23"/>
    </row>
    <row r="187" spans="1:10" ht="15.75" customHeight="1">
      <c r="A187" s="23"/>
      <c r="B187" s="139"/>
      <c r="C187" s="157"/>
      <c r="D187" s="157"/>
      <c r="E187" s="157"/>
      <c r="F187" s="157"/>
      <c r="G187" s="157"/>
      <c r="H187" s="139"/>
      <c r="I187" s="139"/>
      <c r="J187" s="23"/>
    </row>
    <row r="188" spans="1:10" ht="15.75" customHeight="1">
      <c r="A188" s="23"/>
      <c r="B188" s="139"/>
      <c r="C188" s="157"/>
      <c r="D188" s="157"/>
      <c r="E188" s="157"/>
      <c r="F188" s="157"/>
      <c r="G188" s="157"/>
      <c r="H188" s="139"/>
      <c r="I188" s="139"/>
      <c r="J188" s="23"/>
    </row>
    <row r="189" spans="1:10" ht="15.75" customHeight="1">
      <c r="A189" s="23"/>
      <c r="B189" s="139"/>
      <c r="C189" s="157"/>
      <c r="D189" s="157"/>
      <c r="E189" s="157"/>
      <c r="F189" s="157"/>
      <c r="G189" s="157"/>
      <c r="H189" s="139"/>
      <c r="I189" s="139"/>
      <c r="J189" s="23"/>
    </row>
    <row r="190" spans="1:10" ht="15.75" customHeight="1">
      <c r="A190" s="23"/>
      <c r="B190" s="139"/>
      <c r="C190" s="157"/>
      <c r="D190" s="157"/>
      <c r="E190" s="157"/>
      <c r="F190" s="157"/>
      <c r="G190" s="157"/>
      <c r="H190" s="139"/>
      <c r="I190" s="139"/>
      <c r="J190" s="23"/>
    </row>
    <row r="191" spans="1:10" ht="15.75" customHeight="1">
      <c r="A191" s="23"/>
      <c r="B191" s="139"/>
      <c r="C191" s="157"/>
      <c r="D191" s="157"/>
      <c r="E191" s="157"/>
      <c r="F191" s="157"/>
      <c r="G191" s="157"/>
      <c r="H191" s="139"/>
      <c r="I191" s="139"/>
      <c r="J191" s="23"/>
    </row>
    <row r="192" spans="1:10" ht="15.75" customHeight="1">
      <c r="A192" s="23"/>
      <c r="B192" s="139"/>
      <c r="C192" s="157"/>
      <c r="D192" s="157"/>
      <c r="E192" s="157"/>
      <c r="F192" s="157"/>
      <c r="G192" s="157"/>
      <c r="H192" s="139"/>
      <c r="I192" s="139"/>
      <c r="J192" s="23"/>
    </row>
    <row r="193" spans="1:10" ht="15.75" customHeight="1">
      <c r="A193" s="23"/>
      <c r="B193" s="139"/>
      <c r="C193" s="157"/>
      <c r="D193" s="157"/>
      <c r="E193" s="157"/>
      <c r="F193" s="157"/>
      <c r="G193" s="157"/>
      <c r="H193" s="139"/>
      <c r="I193" s="139"/>
      <c r="J193" s="23"/>
    </row>
    <row r="194" spans="1:10" ht="15.75" customHeight="1">
      <c r="A194" s="23"/>
      <c r="B194" s="139"/>
      <c r="C194" s="157"/>
      <c r="D194" s="157"/>
      <c r="E194" s="157"/>
      <c r="F194" s="157"/>
      <c r="G194" s="157"/>
      <c r="H194" s="139"/>
      <c r="I194" s="139"/>
      <c r="J194" s="23"/>
    </row>
    <row r="195" spans="1:10" ht="15.75" customHeight="1">
      <c r="A195" s="23"/>
      <c r="B195" s="139"/>
      <c r="C195" s="157"/>
      <c r="D195" s="157"/>
      <c r="E195" s="157"/>
      <c r="F195" s="157"/>
      <c r="G195" s="157"/>
      <c r="H195" s="139"/>
      <c r="I195" s="139"/>
      <c r="J195" s="23"/>
    </row>
    <row r="196" spans="1:10" ht="15.75" customHeight="1">
      <c r="A196" s="23"/>
      <c r="B196" s="139"/>
      <c r="C196" s="157"/>
      <c r="D196" s="157"/>
      <c r="E196" s="157"/>
      <c r="F196" s="157"/>
      <c r="G196" s="157"/>
      <c r="H196" s="139"/>
      <c r="I196" s="139"/>
      <c r="J196" s="23"/>
    </row>
    <row r="197" spans="1:10" ht="15.75" customHeight="1">
      <c r="A197" s="23"/>
      <c r="B197" s="139"/>
      <c r="C197" s="157"/>
      <c r="D197" s="157"/>
      <c r="E197" s="157"/>
      <c r="F197" s="157"/>
      <c r="G197" s="157"/>
      <c r="H197" s="139"/>
      <c r="I197" s="139"/>
      <c r="J197" s="23"/>
    </row>
    <row r="198" spans="1:10" ht="15.75" customHeight="1">
      <c r="A198" s="23"/>
      <c r="B198" s="139"/>
      <c r="C198" s="157"/>
      <c r="D198" s="157"/>
      <c r="E198" s="157"/>
      <c r="F198" s="157"/>
      <c r="G198" s="157"/>
      <c r="H198" s="139"/>
      <c r="I198" s="139"/>
      <c r="J198" s="23"/>
    </row>
    <row r="199" spans="1:10" ht="15.75" customHeight="1">
      <c r="A199" s="23"/>
      <c r="B199" s="139"/>
      <c r="C199" s="157"/>
      <c r="D199" s="157"/>
      <c r="E199" s="157"/>
      <c r="F199" s="157"/>
      <c r="G199" s="157"/>
      <c r="H199" s="139"/>
      <c r="I199" s="139"/>
      <c r="J199" s="23"/>
    </row>
    <row r="200" spans="1:10" ht="15.75" customHeight="1">
      <c r="A200" s="23"/>
      <c r="B200" s="139"/>
      <c r="C200" s="157"/>
      <c r="D200" s="157"/>
      <c r="E200" s="157"/>
      <c r="F200" s="157"/>
      <c r="G200" s="157"/>
      <c r="H200" s="139"/>
      <c r="I200" s="139"/>
      <c r="J200" s="23"/>
    </row>
    <row r="201" spans="1:10" ht="15.75" customHeight="1">
      <c r="A201" s="23"/>
      <c r="B201" s="139"/>
      <c r="C201" s="157"/>
      <c r="D201" s="157"/>
      <c r="E201" s="157"/>
      <c r="F201" s="157"/>
      <c r="G201" s="157"/>
      <c r="H201" s="139"/>
      <c r="I201" s="139"/>
      <c r="J201" s="23"/>
    </row>
    <row r="202" spans="1:10" ht="15.75" customHeight="1">
      <c r="A202" s="23"/>
      <c r="B202" s="139"/>
      <c r="C202" s="157"/>
      <c r="D202" s="157"/>
      <c r="E202" s="157"/>
      <c r="F202" s="157"/>
      <c r="G202" s="157"/>
      <c r="H202" s="139"/>
      <c r="I202" s="139"/>
      <c r="J202" s="23"/>
    </row>
    <row r="203" spans="1:10" ht="15.75" customHeight="1">
      <c r="A203" s="23"/>
      <c r="B203" s="139"/>
      <c r="C203" s="157"/>
      <c r="D203" s="157"/>
      <c r="E203" s="157"/>
      <c r="F203" s="157"/>
      <c r="G203" s="157"/>
      <c r="H203" s="139"/>
      <c r="I203" s="139"/>
      <c r="J203" s="23"/>
    </row>
    <row r="204" spans="1:10" ht="15.75" customHeight="1">
      <c r="A204" s="23"/>
      <c r="B204" s="139"/>
      <c r="C204" s="157"/>
      <c r="D204" s="157"/>
      <c r="E204" s="157"/>
      <c r="F204" s="157"/>
      <c r="G204" s="157"/>
      <c r="H204" s="139"/>
      <c r="I204" s="139"/>
      <c r="J204" s="23"/>
    </row>
    <row r="205" spans="1:10" ht="15.75" customHeight="1">
      <c r="A205" s="23"/>
      <c r="B205" s="139"/>
      <c r="C205" s="157"/>
      <c r="D205" s="157"/>
      <c r="E205" s="157"/>
      <c r="F205" s="157"/>
      <c r="G205" s="157"/>
      <c r="H205" s="139"/>
      <c r="I205" s="139"/>
      <c r="J205" s="23"/>
    </row>
    <row r="206" spans="1:10" ht="15.75" customHeight="1">
      <c r="A206" s="23"/>
      <c r="B206" s="139"/>
      <c r="C206" s="157"/>
      <c r="D206" s="157"/>
      <c r="E206" s="157"/>
      <c r="F206" s="157"/>
      <c r="G206" s="157"/>
      <c r="H206" s="139"/>
      <c r="I206" s="139"/>
      <c r="J206" s="23"/>
    </row>
    <row r="207" spans="1:10" ht="15.75" customHeight="1">
      <c r="A207" s="23"/>
      <c r="B207" s="139"/>
      <c r="C207" s="157"/>
      <c r="D207" s="157"/>
      <c r="E207" s="157"/>
      <c r="F207" s="157"/>
      <c r="G207" s="157"/>
      <c r="H207" s="139"/>
      <c r="I207" s="139"/>
      <c r="J207" s="23"/>
    </row>
    <row r="208" spans="1:10" ht="15.75" customHeight="1">
      <c r="A208" s="23"/>
      <c r="B208" s="139"/>
      <c r="C208" s="157"/>
      <c r="D208" s="157"/>
      <c r="E208" s="157"/>
      <c r="F208" s="157"/>
      <c r="G208" s="157"/>
      <c r="H208" s="139"/>
      <c r="I208" s="139"/>
      <c r="J208" s="23"/>
    </row>
    <row r="209" spans="1:10" ht="15.75" customHeight="1">
      <c r="A209" s="23"/>
      <c r="B209" s="139"/>
      <c r="C209" s="157"/>
      <c r="D209" s="157"/>
      <c r="E209" s="157"/>
      <c r="F209" s="157"/>
      <c r="G209" s="157"/>
      <c r="H209" s="139"/>
      <c r="I209" s="139"/>
      <c r="J209" s="23"/>
    </row>
    <row r="210" spans="1:10" ht="15.75" customHeight="1">
      <c r="A210" s="23"/>
      <c r="B210" s="139"/>
      <c r="C210" s="157"/>
      <c r="D210" s="157"/>
      <c r="E210" s="157"/>
      <c r="F210" s="157"/>
      <c r="G210" s="157"/>
      <c r="H210" s="139"/>
      <c r="I210" s="139"/>
      <c r="J210" s="23"/>
    </row>
    <row r="211" spans="1:10" ht="15.75" customHeight="1">
      <c r="A211" s="23"/>
      <c r="B211" s="139"/>
      <c r="C211" s="157"/>
      <c r="D211" s="157"/>
      <c r="E211" s="157"/>
      <c r="F211" s="157"/>
      <c r="G211" s="157"/>
      <c r="H211" s="139"/>
      <c r="I211" s="139"/>
      <c r="J211" s="23"/>
    </row>
    <row r="212" spans="1:10" ht="15.75" customHeight="1">
      <c r="A212" s="23"/>
      <c r="B212" s="139"/>
      <c r="C212" s="157"/>
      <c r="D212" s="157"/>
      <c r="E212" s="157"/>
      <c r="F212" s="157"/>
      <c r="G212" s="157"/>
      <c r="H212" s="139"/>
      <c r="I212" s="139"/>
      <c r="J212" s="23"/>
    </row>
    <row r="213" spans="1:10" ht="15.75" customHeight="1">
      <c r="A213" s="23"/>
      <c r="B213" s="139"/>
      <c r="C213" s="157"/>
      <c r="D213" s="157"/>
      <c r="E213" s="157"/>
      <c r="F213" s="157"/>
      <c r="G213" s="157"/>
      <c r="H213" s="139"/>
      <c r="I213" s="139"/>
      <c r="J213" s="23"/>
    </row>
    <row r="214" spans="1:10" ht="15.75" customHeight="1">
      <c r="A214" s="23"/>
      <c r="B214" s="139"/>
      <c r="C214" s="157"/>
      <c r="D214" s="157"/>
      <c r="E214" s="157"/>
      <c r="F214" s="157"/>
      <c r="G214" s="157"/>
      <c r="H214" s="139"/>
      <c r="I214" s="139"/>
      <c r="J214" s="23"/>
    </row>
    <row r="215" spans="1:10" ht="15.75" customHeight="1">
      <c r="A215" s="23"/>
      <c r="B215" s="139"/>
      <c r="C215" s="157"/>
      <c r="D215" s="157"/>
      <c r="E215" s="157"/>
      <c r="F215" s="157"/>
      <c r="G215" s="157"/>
      <c r="H215" s="139"/>
      <c r="I215" s="139"/>
      <c r="J215" s="23"/>
    </row>
    <row r="216" spans="1:10" ht="15.75" customHeight="1">
      <c r="A216" s="23"/>
      <c r="B216" s="139"/>
      <c r="C216" s="157"/>
      <c r="D216" s="157"/>
      <c r="E216" s="157"/>
      <c r="F216" s="157"/>
      <c r="G216" s="157"/>
      <c r="H216" s="139"/>
      <c r="I216" s="139"/>
      <c r="J216" s="23"/>
    </row>
    <row r="217" spans="1:10" ht="15.75" customHeight="1">
      <c r="A217" s="23"/>
      <c r="B217" s="139"/>
      <c r="C217" s="157"/>
      <c r="D217" s="157"/>
      <c r="E217" s="157"/>
      <c r="F217" s="157"/>
      <c r="G217" s="157"/>
      <c r="H217" s="139"/>
      <c r="I217" s="139"/>
      <c r="J217" s="23"/>
    </row>
    <row r="218" spans="1:10" ht="15.75" customHeight="1">
      <c r="A218" s="23"/>
      <c r="B218" s="139"/>
      <c r="C218" s="157"/>
      <c r="D218" s="157"/>
      <c r="E218" s="157"/>
      <c r="F218" s="157"/>
      <c r="G218" s="157"/>
      <c r="H218" s="139"/>
      <c r="I218" s="139"/>
      <c r="J218" s="23"/>
    </row>
    <row r="219" spans="1:10" ht="15.75" customHeight="1">
      <c r="A219" s="23"/>
      <c r="B219" s="139"/>
      <c r="C219" s="157"/>
      <c r="D219" s="157"/>
      <c r="E219" s="157"/>
      <c r="F219" s="157"/>
      <c r="G219" s="157"/>
      <c r="H219" s="139"/>
      <c r="I219" s="139"/>
      <c r="J219" s="23"/>
    </row>
    <row r="220" spans="1:10" ht="15.75" customHeight="1">
      <c r="A220" s="23"/>
      <c r="B220" s="139"/>
      <c r="C220" s="157"/>
      <c r="D220" s="157"/>
      <c r="E220" s="157"/>
      <c r="F220" s="157"/>
      <c r="G220" s="157"/>
      <c r="H220" s="139"/>
      <c r="I220" s="139"/>
      <c r="J220" s="23"/>
    </row>
    <row r="221" spans="1:10" ht="15.75" customHeight="1">
      <c r="A221" s="23"/>
      <c r="B221" s="139"/>
      <c r="C221" s="157"/>
      <c r="D221" s="157"/>
      <c r="E221" s="157"/>
      <c r="F221" s="157"/>
      <c r="G221" s="157"/>
      <c r="H221" s="139"/>
      <c r="I221" s="139"/>
      <c r="J221" s="23"/>
    </row>
    <row r="222" spans="1:10" ht="15.75" customHeight="1">
      <c r="A222" s="23"/>
      <c r="B222" s="139"/>
      <c r="C222" s="157"/>
      <c r="D222" s="157"/>
      <c r="E222" s="157"/>
      <c r="F222" s="157"/>
      <c r="G222" s="157"/>
      <c r="H222" s="139"/>
      <c r="I222" s="139"/>
      <c r="J222" s="23"/>
    </row>
    <row r="223" spans="1:10" ht="15.75" customHeight="1">
      <c r="A223" s="23"/>
      <c r="B223" s="139"/>
      <c r="C223" s="157"/>
      <c r="D223" s="157"/>
      <c r="E223" s="157"/>
      <c r="F223" s="157"/>
      <c r="G223" s="157"/>
      <c r="H223" s="139"/>
      <c r="I223" s="139"/>
      <c r="J223" s="23"/>
    </row>
    <row r="224" spans="1:10" ht="15.75" customHeight="1">
      <c r="A224" s="23"/>
      <c r="B224" s="139"/>
      <c r="C224" s="157"/>
      <c r="D224" s="157"/>
      <c r="E224" s="157"/>
      <c r="F224" s="157"/>
      <c r="G224" s="157"/>
      <c r="H224" s="139"/>
      <c r="I224" s="139"/>
      <c r="J224" s="23"/>
    </row>
    <row r="225" spans="1:10" ht="15.75" customHeight="1">
      <c r="A225" s="23"/>
      <c r="B225" s="139"/>
      <c r="C225" s="157"/>
      <c r="D225" s="157"/>
      <c r="E225" s="157"/>
      <c r="F225" s="157"/>
      <c r="G225" s="157"/>
      <c r="H225" s="139"/>
      <c r="I225" s="139"/>
      <c r="J225" s="23"/>
    </row>
    <row r="226" spans="1:10" ht="15.75" customHeight="1">
      <c r="A226" s="23"/>
      <c r="B226" s="139"/>
      <c r="C226" s="157"/>
      <c r="D226" s="157"/>
      <c r="E226" s="157"/>
      <c r="F226" s="157"/>
      <c r="G226" s="157"/>
      <c r="H226" s="139"/>
      <c r="I226" s="139"/>
      <c r="J226" s="23"/>
    </row>
    <row r="227" spans="1:10" ht="15.75" customHeight="1">
      <c r="A227" s="23"/>
      <c r="B227" s="139"/>
      <c r="C227" s="157"/>
      <c r="D227" s="157"/>
      <c r="E227" s="157"/>
      <c r="F227" s="157"/>
      <c r="G227" s="157"/>
      <c r="H227" s="139"/>
      <c r="I227" s="139"/>
      <c r="J227" s="23"/>
    </row>
    <row r="228" spans="1:10" ht="15.75" customHeight="1">
      <c r="A228" s="23"/>
      <c r="B228" s="139"/>
      <c r="C228" s="157"/>
      <c r="D228" s="157"/>
      <c r="E228" s="157"/>
      <c r="F228" s="157"/>
      <c r="G228" s="157"/>
      <c r="H228" s="139"/>
      <c r="I228" s="139"/>
      <c r="J228" s="23"/>
    </row>
    <row r="229" spans="1:10" ht="15.75" customHeight="1">
      <c r="A229" s="23"/>
      <c r="B229" s="139"/>
      <c r="C229" s="157"/>
      <c r="D229" s="157"/>
      <c r="E229" s="157"/>
      <c r="F229" s="157"/>
      <c r="G229" s="157"/>
      <c r="H229" s="139"/>
      <c r="I229" s="139"/>
      <c r="J229" s="23"/>
    </row>
    <row r="230" spans="1:10" ht="15.75" customHeight="1">
      <c r="A230" s="23"/>
      <c r="B230" s="139"/>
      <c r="C230" s="157"/>
      <c r="D230" s="157"/>
      <c r="E230" s="157"/>
      <c r="F230" s="157"/>
      <c r="G230" s="157"/>
      <c r="H230" s="139"/>
      <c r="I230" s="139"/>
      <c r="J230" s="23"/>
    </row>
    <row r="231" spans="1:10" ht="15.75" customHeight="1">
      <c r="A231" s="23"/>
      <c r="B231" s="139"/>
      <c r="C231" s="157"/>
      <c r="D231" s="157"/>
      <c r="E231" s="157"/>
      <c r="F231" s="157"/>
      <c r="G231" s="157"/>
      <c r="H231" s="139"/>
      <c r="I231" s="139"/>
      <c r="J231" s="23"/>
    </row>
    <row r="232" spans="1:10" ht="15.75" customHeight="1">
      <c r="A232" s="23"/>
      <c r="B232" s="139"/>
      <c r="C232" s="157"/>
      <c r="D232" s="157"/>
      <c r="E232" s="157"/>
      <c r="F232" s="157"/>
      <c r="G232" s="157"/>
      <c r="H232" s="139"/>
      <c r="I232" s="139"/>
      <c r="J232" s="23"/>
    </row>
    <row r="233" spans="1:10" ht="15.75" customHeight="1">
      <c r="A233" s="23"/>
      <c r="B233" s="139"/>
      <c r="C233" s="157"/>
      <c r="D233" s="157"/>
      <c r="E233" s="157"/>
      <c r="F233" s="157"/>
      <c r="G233" s="157"/>
      <c r="H233" s="139"/>
      <c r="I233" s="139"/>
      <c r="J233" s="23"/>
    </row>
    <row r="234" spans="1:10" ht="15.75" customHeight="1">
      <c r="A234" s="23"/>
      <c r="B234" s="139"/>
      <c r="C234" s="157"/>
      <c r="D234" s="157"/>
      <c r="E234" s="157"/>
      <c r="F234" s="157"/>
      <c r="G234" s="157"/>
      <c r="H234" s="139"/>
      <c r="I234" s="139"/>
      <c r="J234" s="23"/>
    </row>
    <row r="235" spans="1:10" ht="15.75" customHeight="1">
      <c r="A235" s="23"/>
      <c r="B235" s="139"/>
      <c r="C235" s="157"/>
      <c r="D235" s="157"/>
      <c r="E235" s="157"/>
      <c r="F235" s="157"/>
      <c r="G235" s="157"/>
      <c r="H235" s="139"/>
      <c r="I235" s="139"/>
      <c r="J235" s="23"/>
    </row>
    <row r="236" spans="1:10" ht="15.75" customHeight="1">
      <c r="A236" s="23"/>
      <c r="B236" s="139"/>
      <c r="C236" s="157"/>
      <c r="D236" s="157"/>
      <c r="E236" s="157"/>
      <c r="F236" s="157"/>
      <c r="G236" s="157"/>
      <c r="H236" s="139"/>
      <c r="I236" s="139"/>
      <c r="J236" s="23"/>
    </row>
    <row r="237" spans="1:10" ht="15.75" customHeight="1">
      <c r="A237" s="23"/>
      <c r="B237" s="139"/>
      <c r="C237" s="157"/>
      <c r="D237" s="157"/>
      <c r="E237" s="157"/>
      <c r="F237" s="157"/>
      <c r="G237" s="157"/>
      <c r="H237" s="139"/>
      <c r="I237" s="139"/>
      <c r="J237" s="23"/>
    </row>
    <row r="238" spans="1:10" ht="15.75" customHeight="1">
      <c r="A238" s="23"/>
      <c r="B238" s="139"/>
      <c r="C238" s="157"/>
      <c r="D238" s="157"/>
      <c r="E238" s="157"/>
      <c r="F238" s="157"/>
      <c r="G238" s="157"/>
      <c r="H238" s="139"/>
      <c r="I238" s="139"/>
      <c r="J238" s="23"/>
    </row>
    <row r="239" spans="1:10" ht="15.75" customHeight="1">
      <c r="A239" s="23"/>
      <c r="B239" s="139"/>
      <c r="C239" s="157"/>
      <c r="D239" s="157"/>
      <c r="E239" s="157"/>
      <c r="F239" s="157"/>
      <c r="G239" s="157"/>
      <c r="H239" s="139"/>
      <c r="I239" s="139"/>
      <c r="J239" s="23"/>
    </row>
    <row r="240" spans="1:10" ht="15.75" customHeight="1">
      <c r="A240" s="23"/>
      <c r="B240" s="139"/>
      <c r="C240" s="157"/>
      <c r="D240" s="157"/>
      <c r="E240" s="157"/>
      <c r="F240" s="157"/>
      <c r="G240" s="157"/>
      <c r="H240" s="139"/>
      <c r="I240" s="139"/>
      <c r="J240" s="23"/>
    </row>
    <row r="241" spans="1:10" ht="15.75" customHeight="1">
      <c r="A241" s="23"/>
      <c r="B241" s="139"/>
      <c r="C241" s="157"/>
      <c r="D241" s="157"/>
      <c r="E241" s="157"/>
      <c r="F241" s="157"/>
      <c r="G241" s="157"/>
      <c r="H241" s="139"/>
      <c r="I241" s="139"/>
      <c r="J241" s="23"/>
    </row>
    <row r="242" spans="1:10" ht="15.75" customHeight="1">
      <c r="A242" s="23"/>
      <c r="B242" s="139"/>
      <c r="C242" s="157"/>
      <c r="D242" s="157"/>
      <c r="E242" s="157"/>
      <c r="F242" s="157"/>
      <c r="G242" s="157"/>
      <c r="H242" s="139"/>
      <c r="I242" s="139"/>
      <c r="J242" s="23"/>
    </row>
    <row r="243" spans="1:10" ht="15.75" customHeight="1">
      <c r="A243" s="23"/>
      <c r="B243" s="139"/>
      <c r="C243" s="157"/>
      <c r="D243" s="157"/>
      <c r="E243" s="157"/>
      <c r="F243" s="157"/>
      <c r="G243" s="157"/>
      <c r="H243" s="139"/>
      <c r="I243" s="139"/>
      <c r="J243" s="23"/>
    </row>
    <row r="244" spans="1:10" ht="15.75" customHeight="1">
      <c r="A244" s="23"/>
      <c r="B244" s="139"/>
      <c r="C244" s="157"/>
      <c r="D244" s="157"/>
      <c r="E244" s="157"/>
      <c r="F244" s="157"/>
      <c r="G244" s="157"/>
      <c r="H244" s="139"/>
      <c r="I244" s="139"/>
      <c r="J244" s="23"/>
    </row>
    <row r="245" spans="1:10" ht="15.75" customHeight="1">
      <c r="A245" s="23"/>
      <c r="B245" s="139"/>
      <c r="C245" s="157"/>
      <c r="D245" s="157"/>
      <c r="E245" s="157"/>
      <c r="F245" s="157"/>
      <c r="G245" s="157"/>
      <c r="H245" s="139"/>
      <c r="I245" s="139"/>
      <c r="J245" s="23"/>
    </row>
    <row r="246" spans="1:10" ht="15.75" customHeight="1">
      <c r="A246" s="23"/>
      <c r="B246" s="139"/>
      <c r="C246" s="157"/>
      <c r="D246" s="157"/>
      <c r="E246" s="157"/>
      <c r="F246" s="157"/>
      <c r="G246" s="157"/>
      <c r="H246" s="139"/>
      <c r="I246" s="139"/>
      <c r="J246" s="23"/>
    </row>
    <row r="247" spans="1:10" ht="15.75" customHeight="1">
      <c r="A247" s="23"/>
      <c r="B247" s="139"/>
      <c r="C247" s="157"/>
      <c r="D247" s="157"/>
      <c r="E247" s="157"/>
      <c r="F247" s="157"/>
      <c r="G247" s="157"/>
      <c r="H247" s="139"/>
      <c r="I247" s="139"/>
      <c r="J247" s="23"/>
    </row>
    <row r="248" spans="1:10" ht="15.75" customHeight="1">
      <c r="A248" s="23"/>
      <c r="B248" s="139"/>
      <c r="C248" s="157"/>
      <c r="D248" s="157"/>
      <c r="E248" s="157"/>
      <c r="F248" s="157"/>
      <c r="G248" s="157"/>
      <c r="H248" s="139"/>
      <c r="I248" s="139"/>
      <c r="J248" s="23"/>
    </row>
    <row r="249" spans="1:10" ht="15.75" customHeight="1">
      <c r="A249" s="23"/>
      <c r="B249" s="139"/>
      <c r="C249" s="157"/>
      <c r="D249" s="157"/>
      <c r="E249" s="157"/>
      <c r="F249" s="157"/>
      <c r="G249" s="157"/>
      <c r="H249" s="139"/>
      <c r="I249" s="139"/>
      <c r="J249" s="23"/>
    </row>
    <row r="250" spans="1:10" ht="15.75" customHeight="1">
      <c r="A250" s="23"/>
      <c r="B250" s="139"/>
      <c r="C250" s="157"/>
      <c r="D250" s="157"/>
      <c r="E250" s="157"/>
      <c r="F250" s="157"/>
      <c r="G250" s="157"/>
      <c r="H250" s="139"/>
      <c r="I250" s="139"/>
      <c r="J250" s="23"/>
    </row>
    <row r="251" spans="1:10" ht="15.75" customHeight="1">
      <c r="A251" s="23"/>
      <c r="B251" s="139"/>
      <c r="C251" s="157"/>
      <c r="D251" s="157"/>
      <c r="E251" s="157"/>
      <c r="F251" s="157"/>
      <c r="G251" s="157"/>
      <c r="H251" s="139"/>
      <c r="I251" s="139"/>
      <c r="J251" s="23"/>
    </row>
    <row r="252" spans="1:10" ht="15.75" customHeight="1">
      <c r="A252" s="23"/>
      <c r="B252" s="139"/>
      <c r="C252" s="157"/>
      <c r="D252" s="157"/>
      <c r="E252" s="157"/>
      <c r="F252" s="157"/>
      <c r="G252" s="157"/>
      <c r="H252" s="139"/>
      <c r="I252" s="139"/>
      <c r="J252" s="23"/>
    </row>
    <row r="253" spans="1:10" ht="15.75" customHeight="1">
      <c r="A253" s="23"/>
      <c r="B253" s="139"/>
      <c r="C253" s="157"/>
      <c r="D253" s="157"/>
      <c r="E253" s="157"/>
      <c r="F253" s="157"/>
      <c r="G253" s="157"/>
      <c r="H253" s="139"/>
      <c r="I253" s="139"/>
      <c r="J253" s="23"/>
    </row>
    <row r="254" spans="1:10" ht="15.75" customHeight="1">
      <c r="A254" s="23"/>
      <c r="B254" s="139"/>
      <c r="C254" s="157"/>
      <c r="D254" s="157"/>
      <c r="E254" s="157"/>
      <c r="F254" s="157"/>
      <c r="G254" s="157"/>
      <c r="H254" s="139"/>
      <c r="I254" s="139"/>
      <c r="J254" s="23"/>
    </row>
    <row r="255" spans="1:10" ht="15.75" customHeight="1">
      <c r="A255" s="23"/>
      <c r="B255" s="139"/>
      <c r="C255" s="157"/>
      <c r="D255" s="157"/>
      <c r="E255" s="157"/>
      <c r="F255" s="157"/>
      <c r="G255" s="157"/>
      <c r="H255" s="139"/>
      <c r="I255" s="139"/>
      <c r="J255" s="23"/>
    </row>
    <row r="256" spans="1:10" ht="15.75" customHeight="1">
      <c r="A256" s="23"/>
      <c r="B256" s="139"/>
      <c r="C256" s="157"/>
      <c r="D256" s="157"/>
      <c r="E256" s="157"/>
      <c r="F256" s="157"/>
      <c r="G256" s="157"/>
      <c r="H256" s="139"/>
      <c r="I256" s="139"/>
      <c r="J256" s="23"/>
    </row>
    <row r="257" spans="1:10" ht="15.75" customHeight="1">
      <c r="A257" s="23"/>
      <c r="B257" s="139"/>
      <c r="C257" s="157"/>
      <c r="D257" s="157"/>
      <c r="E257" s="157"/>
      <c r="F257" s="157"/>
      <c r="G257" s="157"/>
      <c r="H257" s="139"/>
      <c r="I257" s="139"/>
      <c r="J257" s="23"/>
    </row>
    <row r="258" spans="1:10" ht="15.75" customHeight="1">
      <c r="A258" s="23"/>
      <c r="B258" s="139"/>
      <c r="C258" s="157"/>
      <c r="D258" s="157"/>
      <c r="E258" s="157"/>
      <c r="F258" s="157"/>
      <c r="G258" s="157"/>
      <c r="H258" s="139"/>
      <c r="I258" s="139"/>
      <c r="J258" s="23"/>
    </row>
    <row r="259" spans="1:10" ht="15.75" customHeight="1">
      <c r="A259" s="23"/>
      <c r="B259" s="139"/>
      <c r="C259" s="157"/>
      <c r="D259" s="157"/>
      <c r="E259" s="157"/>
      <c r="F259" s="157"/>
      <c r="G259" s="157"/>
      <c r="H259" s="139"/>
      <c r="I259" s="139"/>
      <c r="J259" s="23"/>
    </row>
    <row r="260" spans="1:10" ht="15.75" customHeight="1">
      <c r="A260" s="23"/>
      <c r="B260" s="139"/>
      <c r="C260" s="157"/>
      <c r="D260" s="157"/>
      <c r="E260" s="157"/>
      <c r="F260" s="157"/>
      <c r="G260" s="157"/>
      <c r="H260" s="139"/>
      <c r="I260" s="139"/>
      <c r="J260" s="23"/>
    </row>
    <row r="261" spans="1:10" ht="15.75" customHeight="1">
      <c r="A261" s="23"/>
      <c r="B261" s="139"/>
      <c r="C261" s="157"/>
      <c r="D261" s="157"/>
      <c r="E261" s="157"/>
      <c r="F261" s="157"/>
      <c r="G261" s="157"/>
      <c r="H261" s="139"/>
      <c r="I261" s="139"/>
      <c r="J261" s="23"/>
    </row>
    <row r="262" spans="1:10" ht="15.75" customHeight="1">
      <c r="A262" s="23"/>
      <c r="B262" s="139"/>
      <c r="C262" s="157"/>
      <c r="D262" s="157"/>
      <c r="E262" s="157"/>
      <c r="F262" s="157"/>
      <c r="G262" s="157"/>
      <c r="H262" s="139"/>
      <c r="I262" s="139"/>
      <c r="J262" s="23"/>
    </row>
    <row r="263" spans="1:10" ht="15.75" customHeight="1">
      <c r="A263" s="23"/>
      <c r="B263" s="139"/>
      <c r="C263" s="157"/>
      <c r="D263" s="157"/>
      <c r="E263" s="157"/>
      <c r="F263" s="157"/>
      <c r="G263" s="157"/>
      <c r="H263" s="139"/>
      <c r="I263" s="139"/>
      <c r="J263" s="23"/>
    </row>
    <row r="264" spans="1:10" ht="15.75" customHeight="1">
      <c r="A264" s="23"/>
      <c r="B264" s="139"/>
      <c r="C264" s="157"/>
      <c r="D264" s="157"/>
      <c r="E264" s="157"/>
      <c r="F264" s="157"/>
      <c r="G264" s="157"/>
      <c r="H264" s="139"/>
      <c r="I264" s="139"/>
      <c r="J264" s="23"/>
    </row>
    <row r="265" spans="1:10" ht="15.75" customHeight="1">
      <c r="A265" s="23"/>
      <c r="B265" s="139"/>
      <c r="C265" s="157"/>
      <c r="D265" s="157"/>
      <c r="E265" s="157"/>
      <c r="F265" s="157"/>
      <c r="G265" s="157"/>
      <c r="H265" s="139"/>
      <c r="I265" s="139"/>
      <c r="J265" s="23"/>
    </row>
    <row r="266" spans="1:10" ht="15.75" customHeight="1">
      <c r="A266" s="23"/>
      <c r="B266" s="139"/>
      <c r="C266" s="157"/>
      <c r="D266" s="157"/>
      <c r="E266" s="157"/>
      <c r="F266" s="157"/>
      <c r="G266" s="157"/>
      <c r="H266" s="139"/>
      <c r="I266" s="139"/>
      <c r="J266" s="23"/>
    </row>
    <row r="267" spans="1:10" ht="15.75" customHeight="1">
      <c r="A267" s="23"/>
      <c r="B267" s="139"/>
      <c r="C267" s="157"/>
      <c r="D267" s="157"/>
      <c r="E267" s="157"/>
      <c r="F267" s="157"/>
      <c r="G267" s="157"/>
      <c r="H267" s="139"/>
      <c r="I267" s="139"/>
      <c r="J267" s="23"/>
    </row>
    <row r="268" spans="1:10" ht="15.75" customHeight="1">
      <c r="A268" s="23"/>
      <c r="B268" s="139"/>
      <c r="C268" s="157"/>
      <c r="D268" s="157"/>
      <c r="E268" s="157"/>
      <c r="F268" s="157"/>
      <c r="G268" s="157"/>
      <c r="H268" s="139"/>
      <c r="I268" s="139"/>
      <c r="J268" s="23"/>
    </row>
    <row r="269" spans="1:10" ht="15.75" customHeight="1">
      <c r="A269" s="23"/>
      <c r="B269" s="139"/>
      <c r="C269" s="157"/>
      <c r="D269" s="157"/>
      <c r="E269" s="157"/>
      <c r="F269" s="157"/>
      <c r="G269" s="157"/>
      <c r="H269" s="139"/>
      <c r="I269" s="139"/>
      <c r="J269" s="23"/>
    </row>
    <row r="270" spans="1:10" ht="15.75" customHeight="1">
      <c r="A270" s="23"/>
      <c r="B270" s="139"/>
      <c r="C270" s="157"/>
      <c r="D270" s="157"/>
      <c r="E270" s="157"/>
      <c r="F270" s="157"/>
      <c r="G270" s="157"/>
      <c r="H270" s="139"/>
      <c r="I270" s="139"/>
      <c r="J270" s="23"/>
    </row>
    <row r="271" spans="1:10" ht="15.75" customHeight="1">
      <c r="A271" s="23"/>
      <c r="B271" s="139"/>
      <c r="C271" s="157"/>
      <c r="D271" s="157"/>
      <c r="E271" s="157"/>
      <c r="F271" s="157"/>
      <c r="G271" s="157"/>
      <c r="H271" s="139"/>
      <c r="I271" s="139"/>
      <c r="J271" s="23"/>
    </row>
    <row r="272" spans="1:10" ht="15.75" customHeight="1">
      <c r="A272" s="23"/>
      <c r="B272" s="139"/>
      <c r="C272" s="157"/>
      <c r="D272" s="157"/>
      <c r="E272" s="157"/>
      <c r="F272" s="157"/>
      <c r="G272" s="157"/>
      <c r="H272" s="139"/>
      <c r="I272" s="139"/>
      <c r="J272" s="23"/>
    </row>
    <row r="273" spans="1:10" ht="15.75" customHeight="1">
      <c r="A273" s="23"/>
      <c r="B273" s="139"/>
      <c r="C273" s="157"/>
      <c r="D273" s="157"/>
      <c r="E273" s="157"/>
      <c r="F273" s="157"/>
      <c r="G273" s="157"/>
      <c r="H273" s="139"/>
      <c r="I273" s="139"/>
      <c r="J273" s="23"/>
    </row>
    <row r="274" spans="1:10" ht="15.75" customHeight="1">
      <c r="A274" s="23"/>
      <c r="B274" s="139"/>
      <c r="C274" s="157"/>
      <c r="D274" s="157"/>
      <c r="E274" s="157"/>
      <c r="F274" s="157"/>
      <c r="G274" s="157"/>
      <c r="H274" s="139"/>
      <c r="I274" s="139"/>
      <c r="J274" s="23"/>
    </row>
    <row r="275" spans="1:10" ht="15.75" customHeight="1">
      <c r="A275" s="23"/>
      <c r="B275" s="139"/>
      <c r="C275" s="157"/>
      <c r="D275" s="157"/>
      <c r="E275" s="157"/>
      <c r="F275" s="157"/>
      <c r="G275" s="157"/>
      <c r="H275" s="139"/>
      <c r="I275" s="139"/>
      <c r="J275" s="23"/>
    </row>
    <row r="276" spans="1:10" ht="15.75" customHeight="1">
      <c r="A276" s="23"/>
      <c r="B276" s="139"/>
      <c r="C276" s="157"/>
      <c r="D276" s="157"/>
      <c r="E276" s="157"/>
      <c r="F276" s="157"/>
      <c r="G276" s="157"/>
      <c r="H276" s="139"/>
      <c r="I276" s="139"/>
      <c r="J276" s="23"/>
    </row>
    <row r="277" spans="1:10" ht="15.75" customHeight="1">
      <c r="A277" s="23"/>
      <c r="B277" s="139"/>
      <c r="C277" s="157"/>
      <c r="D277" s="157"/>
      <c r="E277" s="157"/>
      <c r="F277" s="157"/>
      <c r="G277" s="157"/>
      <c r="H277" s="139"/>
      <c r="I277" s="139"/>
      <c r="J277" s="23"/>
    </row>
    <row r="278" spans="1:10" ht="15.75" customHeight="1">
      <c r="A278" s="23"/>
      <c r="B278" s="139"/>
      <c r="C278" s="157"/>
      <c r="D278" s="157"/>
      <c r="E278" s="157"/>
      <c r="F278" s="157"/>
      <c r="G278" s="157"/>
      <c r="H278" s="139"/>
      <c r="I278" s="139"/>
      <c r="J278" s="23"/>
    </row>
    <row r="279" spans="1:10" ht="15.75" customHeight="1">
      <c r="A279" s="23"/>
      <c r="B279" s="139"/>
      <c r="C279" s="157"/>
      <c r="D279" s="157"/>
      <c r="E279" s="157"/>
      <c r="F279" s="157"/>
      <c r="G279" s="157"/>
      <c r="H279" s="139"/>
      <c r="I279" s="139"/>
      <c r="J279" s="23"/>
    </row>
    <row r="280" spans="1:10" ht="15.75" customHeight="1">
      <c r="A280" s="23"/>
      <c r="B280" s="139"/>
      <c r="C280" s="157"/>
      <c r="D280" s="157"/>
      <c r="E280" s="157"/>
      <c r="F280" s="157"/>
      <c r="G280" s="157"/>
      <c r="H280" s="139"/>
      <c r="I280" s="139"/>
      <c r="J280" s="23"/>
    </row>
    <row r="281" spans="1:10" ht="15.75" customHeight="1">
      <c r="A281" s="23"/>
      <c r="B281" s="139"/>
      <c r="C281" s="157"/>
      <c r="D281" s="157"/>
      <c r="E281" s="157"/>
      <c r="F281" s="157"/>
      <c r="G281" s="157"/>
      <c r="H281" s="139"/>
      <c r="I281" s="139"/>
      <c r="J281" s="23"/>
    </row>
    <row r="282" spans="1:10" ht="15.75" customHeight="1">
      <c r="A282" s="23"/>
      <c r="B282" s="139"/>
      <c r="C282" s="157"/>
      <c r="D282" s="157"/>
      <c r="E282" s="157"/>
      <c r="F282" s="157"/>
      <c r="G282" s="157"/>
      <c r="H282" s="139"/>
      <c r="I282" s="139"/>
      <c r="J282" s="23"/>
    </row>
    <row r="283" spans="1:10" ht="15.75" customHeight="1">
      <c r="A283" s="23"/>
      <c r="B283" s="139"/>
      <c r="C283" s="157"/>
      <c r="D283" s="157"/>
      <c r="E283" s="157"/>
      <c r="F283" s="157"/>
      <c r="G283" s="157"/>
      <c r="H283" s="139"/>
      <c r="I283" s="139"/>
      <c r="J283" s="23"/>
    </row>
    <row r="284" spans="1:10" ht="15.75" customHeight="1">
      <c r="A284" s="23"/>
      <c r="B284" s="139"/>
      <c r="C284" s="157"/>
      <c r="D284" s="157"/>
      <c r="E284" s="157"/>
      <c r="F284" s="157"/>
      <c r="G284" s="157"/>
      <c r="H284" s="139"/>
      <c r="I284" s="139"/>
      <c r="J284" s="23"/>
    </row>
    <row r="285" spans="1:10" ht="15.75" customHeight="1">
      <c r="A285" s="23"/>
      <c r="B285" s="139"/>
      <c r="C285" s="157"/>
      <c r="D285" s="157"/>
      <c r="E285" s="157"/>
      <c r="F285" s="157"/>
      <c r="G285" s="157"/>
      <c r="H285" s="139"/>
      <c r="I285" s="139"/>
      <c r="J285" s="23"/>
    </row>
    <row r="286" spans="1:10" ht="15.75" customHeight="1">
      <c r="A286" s="23"/>
      <c r="B286" s="139"/>
      <c r="C286" s="157"/>
      <c r="D286" s="157"/>
      <c r="E286" s="157"/>
      <c r="F286" s="157"/>
      <c r="G286" s="157"/>
      <c r="H286" s="139"/>
      <c r="I286" s="139"/>
      <c r="J286" s="23"/>
    </row>
    <row r="287" spans="1:10" ht="15.75" customHeight="1">
      <c r="A287" s="23"/>
      <c r="B287" s="139"/>
      <c r="C287" s="157"/>
      <c r="D287" s="157"/>
      <c r="E287" s="157"/>
      <c r="F287" s="157"/>
      <c r="G287" s="157"/>
      <c r="H287" s="139"/>
      <c r="I287" s="139"/>
      <c r="J287" s="23"/>
    </row>
    <row r="288" spans="1:10" ht="15.75" customHeight="1">
      <c r="A288" s="23"/>
      <c r="B288" s="139"/>
      <c r="C288" s="157"/>
      <c r="D288" s="157"/>
      <c r="E288" s="157"/>
      <c r="F288" s="157"/>
      <c r="G288" s="157"/>
      <c r="H288" s="139"/>
      <c r="I288" s="139"/>
      <c r="J288" s="23"/>
    </row>
    <row r="289" spans="1:10" ht="15.75" customHeight="1">
      <c r="A289" s="23"/>
      <c r="B289" s="139"/>
      <c r="C289" s="157"/>
      <c r="D289" s="157"/>
      <c r="E289" s="157"/>
      <c r="F289" s="157"/>
      <c r="G289" s="157"/>
      <c r="H289" s="139"/>
      <c r="I289" s="139"/>
      <c r="J289" s="23"/>
    </row>
    <row r="290" spans="1:10" ht="15.75" customHeight="1">
      <c r="A290" s="23"/>
      <c r="B290" s="139"/>
      <c r="C290" s="157"/>
      <c r="D290" s="157"/>
      <c r="E290" s="157"/>
      <c r="F290" s="157"/>
      <c r="G290" s="157"/>
      <c r="H290" s="139"/>
      <c r="I290" s="139"/>
      <c r="J290" s="23"/>
    </row>
    <row r="291" spans="1:10" ht="15.75" customHeight="1">
      <c r="A291" s="23"/>
      <c r="B291" s="139"/>
      <c r="C291" s="157"/>
      <c r="D291" s="157"/>
      <c r="E291" s="157"/>
      <c r="F291" s="157"/>
      <c r="G291" s="157"/>
      <c r="H291" s="139"/>
      <c r="I291" s="139"/>
      <c r="J291" s="23"/>
    </row>
    <row r="292" spans="1:10" ht="15.75" customHeight="1">
      <c r="A292" s="23"/>
      <c r="B292" s="139"/>
      <c r="C292" s="157"/>
      <c r="D292" s="157"/>
      <c r="E292" s="157"/>
      <c r="F292" s="157"/>
      <c r="G292" s="157"/>
      <c r="H292" s="139"/>
      <c r="I292" s="139"/>
      <c r="J292" s="23"/>
    </row>
    <row r="293" spans="1:10" ht="15.75" customHeight="1">
      <c r="A293" s="23"/>
      <c r="B293" s="139"/>
      <c r="C293" s="157"/>
      <c r="D293" s="157"/>
      <c r="E293" s="157"/>
      <c r="F293" s="157"/>
      <c r="G293" s="157"/>
      <c r="H293" s="139"/>
      <c r="I293" s="139"/>
      <c r="J293" s="23"/>
    </row>
    <row r="294" spans="1:10" ht="15.75" customHeight="1">
      <c r="A294" s="23"/>
      <c r="B294" s="139"/>
      <c r="C294" s="157"/>
      <c r="D294" s="157"/>
      <c r="E294" s="157"/>
      <c r="F294" s="157"/>
      <c r="G294" s="157"/>
      <c r="H294" s="139"/>
      <c r="I294" s="139"/>
      <c r="J294" s="23"/>
    </row>
    <row r="295" spans="1:10" ht="15.75" customHeight="1">
      <c r="A295" s="23"/>
      <c r="B295" s="139"/>
      <c r="C295" s="157"/>
      <c r="D295" s="157"/>
      <c r="E295" s="157"/>
      <c r="F295" s="157"/>
      <c r="G295" s="157"/>
      <c r="H295" s="139"/>
      <c r="I295" s="139"/>
      <c r="J295" s="23"/>
    </row>
    <row r="296" spans="1:10" ht="15.75" customHeight="1">
      <c r="A296" s="23"/>
      <c r="B296" s="139"/>
      <c r="C296" s="157"/>
      <c r="D296" s="157"/>
      <c r="E296" s="157"/>
      <c r="F296" s="157"/>
      <c r="G296" s="157"/>
      <c r="H296" s="139"/>
      <c r="I296" s="139"/>
      <c r="J296" s="23"/>
    </row>
    <row r="297" spans="1:10" ht="15.75" customHeight="1">
      <c r="A297" s="23"/>
      <c r="B297" s="139"/>
      <c r="C297" s="157"/>
      <c r="D297" s="157"/>
      <c r="E297" s="157"/>
      <c r="F297" s="157"/>
      <c r="G297" s="157"/>
      <c r="H297" s="139"/>
      <c r="I297" s="139"/>
      <c r="J297" s="23"/>
    </row>
    <row r="298" spans="1:10" ht="15.75" customHeight="1">
      <c r="A298" s="23"/>
      <c r="B298" s="139"/>
      <c r="C298" s="157"/>
      <c r="D298" s="157"/>
      <c r="E298" s="157"/>
      <c r="F298" s="157"/>
      <c r="G298" s="157"/>
      <c r="H298" s="139"/>
      <c r="I298" s="139"/>
      <c r="J298" s="23"/>
    </row>
    <row r="299" spans="1:10" ht="15.75" customHeight="1">
      <c r="A299" s="23"/>
      <c r="B299" s="139"/>
      <c r="C299" s="157"/>
      <c r="D299" s="157"/>
      <c r="E299" s="157"/>
      <c r="F299" s="157"/>
      <c r="G299" s="157"/>
      <c r="H299" s="139"/>
      <c r="I299" s="139"/>
      <c r="J299" s="23"/>
    </row>
    <row r="300" spans="1:10" ht="15.75" customHeight="1">
      <c r="A300" s="23"/>
      <c r="B300" s="139"/>
      <c r="C300" s="157"/>
      <c r="D300" s="157"/>
      <c r="E300" s="157"/>
      <c r="F300" s="157"/>
      <c r="G300" s="157"/>
      <c r="H300" s="139"/>
      <c r="I300" s="139"/>
      <c r="J300" s="23"/>
    </row>
    <row r="301" spans="1:10" ht="15.75" customHeight="1">
      <c r="A301" s="23"/>
      <c r="B301" s="139"/>
      <c r="C301" s="157"/>
      <c r="D301" s="157"/>
      <c r="E301" s="157"/>
      <c r="F301" s="157"/>
      <c r="G301" s="157"/>
      <c r="H301" s="139"/>
      <c r="I301" s="139"/>
      <c r="J301" s="23"/>
    </row>
    <row r="302" spans="1:10" ht="15.75" customHeight="1">
      <c r="A302" s="23"/>
      <c r="B302" s="139"/>
      <c r="C302" s="157"/>
      <c r="D302" s="157"/>
      <c r="E302" s="157"/>
      <c r="F302" s="157"/>
      <c r="G302" s="157"/>
      <c r="H302" s="139"/>
      <c r="I302" s="139"/>
      <c r="J302" s="23"/>
    </row>
    <row r="303" spans="1:10" ht="15.75" customHeight="1">
      <c r="A303" s="23"/>
      <c r="B303" s="139"/>
      <c r="C303" s="157"/>
      <c r="D303" s="157"/>
      <c r="E303" s="157"/>
      <c r="F303" s="157"/>
      <c r="G303" s="157"/>
      <c r="H303" s="139"/>
      <c r="I303" s="139"/>
      <c r="J303" s="23"/>
    </row>
    <row r="304" spans="1:10" ht="15.75" customHeight="1">
      <c r="A304" s="23"/>
      <c r="B304" s="139"/>
      <c r="C304" s="157"/>
      <c r="D304" s="157"/>
      <c r="E304" s="157"/>
      <c r="F304" s="157"/>
      <c r="G304" s="157"/>
      <c r="H304" s="139"/>
      <c r="I304" s="139"/>
      <c r="J304" s="23"/>
    </row>
    <row r="305" spans="1:10" ht="15.75" customHeight="1">
      <c r="A305" s="23"/>
      <c r="B305" s="139"/>
      <c r="C305" s="157"/>
      <c r="D305" s="157"/>
      <c r="E305" s="157"/>
      <c r="F305" s="157"/>
      <c r="G305" s="157"/>
      <c r="H305" s="139"/>
      <c r="I305" s="139"/>
      <c r="J305" s="23"/>
    </row>
    <row r="306" spans="1:10" ht="15.75" customHeight="1">
      <c r="A306" s="23"/>
      <c r="B306" s="139"/>
      <c r="C306" s="157"/>
      <c r="D306" s="157"/>
      <c r="E306" s="157"/>
      <c r="F306" s="157"/>
      <c r="G306" s="157"/>
      <c r="H306" s="139"/>
      <c r="I306" s="139"/>
      <c r="J306" s="23"/>
    </row>
    <row r="307" spans="1:10" ht="15.75" customHeight="1">
      <c r="A307" s="23"/>
      <c r="B307" s="139"/>
      <c r="C307" s="157"/>
      <c r="D307" s="157"/>
      <c r="E307" s="157"/>
      <c r="F307" s="157"/>
      <c r="G307" s="157"/>
      <c r="H307" s="139"/>
      <c r="I307" s="139"/>
      <c r="J307" s="23"/>
    </row>
    <row r="308" spans="1:10" ht="15.75" customHeight="1">
      <c r="A308" s="23"/>
      <c r="B308" s="139"/>
      <c r="C308" s="157"/>
      <c r="D308" s="157"/>
      <c r="E308" s="157"/>
      <c r="F308" s="157"/>
      <c r="G308" s="157"/>
      <c r="H308" s="139"/>
      <c r="I308" s="139"/>
      <c r="J308" s="23"/>
    </row>
    <row r="309" spans="1:10" ht="15.75" customHeight="1">
      <c r="A309" s="23"/>
      <c r="B309" s="139"/>
      <c r="C309" s="157"/>
      <c r="D309" s="157"/>
      <c r="E309" s="157"/>
      <c r="F309" s="157"/>
      <c r="G309" s="157"/>
      <c r="H309" s="139"/>
      <c r="I309" s="139"/>
      <c r="J309" s="23"/>
    </row>
    <row r="310" spans="1:10" ht="15.75" customHeight="1">
      <c r="A310" s="23"/>
      <c r="B310" s="139"/>
      <c r="C310" s="157"/>
      <c r="D310" s="157"/>
      <c r="E310" s="157"/>
      <c r="F310" s="157"/>
      <c r="G310" s="157"/>
      <c r="H310" s="139"/>
      <c r="I310" s="139"/>
      <c r="J310" s="23"/>
    </row>
    <row r="311" spans="1:10" ht="15.75" customHeight="1">
      <c r="A311" s="23"/>
      <c r="B311" s="139"/>
      <c r="C311" s="157"/>
      <c r="D311" s="157"/>
      <c r="E311" s="157"/>
      <c r="F311" s="157"/>
      <c r="G311" s="157"/>
      <c r="H311" s="139"/>
      <c r="I311" s="139"/>
      <c r="J311" s="23"/>
    </row>
    <row r="312" spans="1:10" ht="15.75" customHeight="1">
      <c r="A312" s="23"/>
      <c r="B312" s="139"/>
      <c r="C312" s="157"/>
      <c r="D312" s="157"/>
      <c r="E312" s="157"/>
      <c r="F312" s="157"/>
      <c r="G312" s="157"/>
      <c r="H312" s="139"/>
      <c r="I312" s="139"/>
      <c r="J312" s="23"/>
    </row>
    <row r="313" spans="1:10" ht="15.75" customHeight="1">
      <c r="A313" s="23"/>
      <c r="B313" s="139"/>
      <c r="C313" s="157"/>
      <c r="D313" s="157"/>
      <c r="E313" s="157"/>
      <c r="F313" s="157"/>
      <c r="G313" s="157"/>
      <c r="H313" s="139"/>
      <c r="I313" s="139"/>
      <c r="J313" s="23"/>
    </row>
    <row r="314" spans="1:10" ht="15.75" customHeight="1">
      <c r="A314" s="23"/>
      <c r="B314" s="139"/>
      <c r="C314" s="157"/>
      <c r="D314" s="157"/>
      <c r="E314" s="157"/>
      <c r="F314" s="157"/>
      <c r="G314" s="157"/>
      <c r="H314" s="139"/>
      <c r="I314" s="139"/>
      <c r="J314" s="23"/>
    </row>
    <row r="315" spans="1:10" ht="15.75" customHeight="1">
      <c r="A315" s="23"/>
      <c r="B315" s="139"/>
      <c r="C315" s="157"/>
      <c r="D315" s="157"/>
      <c r="E315" s="157"/>
      <c r="F315" s="157"/>
      <c r="G315" s="157"/>
      <c r="H315" s="139"/>
      <c r="I315" s="139"/>
      <c r="J315" s="23"/>
    </row>
    <row r="316" spans="1:10" ht="15.75" customHeight="1">
      <c r="A316" s="23"/>
      <c r="B316" s="139"/>
      <c r="C316" s="157"/>
      <c r="D316" s="157"/>
      <c r="E316" s="157"/>
      <c r="F316" s="157"/>
      <c r="G316" s="157"/>
      <c r="H316" s="139"/>
      <c r="I316" s="139"/>
      <c r="J316" s="23"/>
    </row>
    <row r="317" spans="1:10" ht="15.75" customHeight="1">
      <c r="A317" s="23"/>
      <c r="B317" s="139"/>
      <c r="C317" s="157"/>
      <c r="D317" s="157"/>
      <c r="E317" s="157"/>
      <c r="F317" s="157"/>
      <c r="G317" s="157"/>
      <c r="H317" s="139"/>
      <c r="I317" s="139"/>
      <c r="J317" s="23"/>
    </row>
    <row r="318" spans="1:10" ht="15.75" customHeight="1">
      <c r="A318" s="23"/>
      <c r="B318" s="139"/>
      <c r="C318" s="157"/>
      <c r="D318" s="157"/>
      <c r="E318" s="157"/>
      <c r="F318" s="157"/>
      <c r="G318" s="157"/>
      <c r="H318" s="139"/>
      <c r="I318" s="139"/>
      <c r="J318" s="23"/>
    </row>
    <row r="319" spans="1:10" ht="15.75" customHeight="1">
      <c r="A319" s="23"/>
      <c r="B319" s="139"/>
      <c r="C319" s="157"/>
      <c r="D319" s="157"/>
      <c r="E319" s="157"/>
      <c r="F319" s="157"/>
      <c r="G319" s="157"/>
      <c r="H319" s="139"/>
      <c r="I319" s="139"/>
      <c r="J319" s="23"/>
    </row>
    <row r="320" spans="1:10" ht="15.75" customHeight="1">
      <c r="A320" s="23"/>
      <c r="B320" s="139"/>
      <c r="C320" s="157"/>
      <c r="D320" s="157"/>
      <c r="E320" s="157"/>
      <c r="F320" s="157"/>
      <c r="G320" s="157"/>
      <c r="H320" s="139"/>
      <c r="I320" s="139"/>
      <c r="J320" s="23"/>
    </row>
    <row r="321" spans="1:10" ht="15.75" customHeight="1">
      <c r="A321" s="23"/>
      <c r="B321" s="139"/>
      <c r="C321" s="157"/>
      <c r="D321" s="157"/>
      <c r="E321" s="157"/>
      <c r="F321" s="157"/>
      <c r="G321" s="157"/>
      <c r="H321" s="139"/>
      <c r="I321" s="139"/>
      <c r="J321" s="23"/>
    </row>
    <row r="322" spans="1:10" ht="15.75" customHeight="1">
      <c r="A322" s="23"/>
      <c r="B322" s="139"/>
      <c r="C322" s="157"/>
      <c r="D322" s="157"/>
      <c r="E322" s="157"/>
      <c r="F322" s="157"/>
      <c r="G322" s="157"/>
      <c r="H322" s="139"/>
      <c r="I322" s="139"/>
      <c r="J322" s="23"/>
    </row>
    <row r="323" spans="1:10" ht="15.75" customHeight="1">
      <c r="A323" s="23"/>
      <c r="B323" s="139"/>
      <c r="C323" s="157"/>
      <c r="D323" s="157"/>
      <c r="E323" s="157"/>
      <c r="F323" s="157"/>
      <c r="G323" s="157"/>
      <c r="H323" s="139"/>
      <c r="I323" s="139"/>
      <c r="J323" s="23"/>
    </row>
    <row r="324" spans="1:10" ht="15.75" customHeight="1">
      <c r="A324" s="23"/>
      <c r="B324" s="139"/>
      <c r="C324" s="157"/>
      <c r="D324" s="157"/>
      <c r="E324" s="157"/>
      <c r="F324" s="157"/>
      <c r="G324" s="157"/>
      <c r="H324" s="139"/>
      <c r="I324" s="139"/>
      <c r="J324" s="23"/>
    </row>
    <row r="325" spans="1:10" ht="15.75" customHeight="1">
      <c r="A325" s="23"/>
      <c r="B325" s="139"/>
      <c r="C325" s="157"/>
      <c r="D325" s="157"/>
      <c r="E325" s="157"/>
      <c r="F325" s="157"/>
      <c r="G325" s="157"/>
      <c r="H325" s="139"/>
      <c r="I325" s="139"/>
      <c r="J325" s="23"/>
    </row>
    <row r="326" spans="1:10" ht="15.75" customHeight="1">
      <c r="A326" s="23"/>
      <c r="B326" s="139"/>
      <c r="C326" s="157"/>
      <c r="D326" s="157"/>
      <c r="E326" s="157"/>
      <c r="F326" s="157"/>
      <c r="G326" s="157"/>
      <c r="H326" s="139"/>
      <c r="I326" s="139"/>
      <c r="J326" s="23"/>
    </row>
    <row r="327" spans="1:10" ht="15.75" customHeight="1">
      <c r="A327" s="23"/>
      <c r="B327" s="139"/>
      <c r="C327" s="157"/>
      <c r="D327" s="157"/>
      <c r="E327" s="157"/>
      <c r="F327" s="157"/>
      <c r="G327" s="157"/>
      <c r="H327" s="139"/>
      <c r="I327" s="139"/>
      <c r="J327" s="23"/>
    </row>
    <row r="328" spans="1:10" ht="15.75" customHeight="1">
      <c r="A328" s="23"/>
      <c r="B328" s="139"/>
      <c r="C328" s="157"/>
      <c r="D328" s="157"/>
      <c r="E328" s="157"/>
      <c r="F328" s="157"/>
      <c r="G328" s="157"/>
      <c r="H328" s="139"/>
      <c r="I328" s="139"/>
      <c r="J328" s="23"/>
    </row>
    <row r="329" spans="1:10" ht="15.75" customHeight="1">
      <c r="A329" s="23"/>
      <c r="B329" s="139"/>
      <c r="C329" s="157"/>
      <c r="D329" s="157"/>
      <c r="E329" s="157"/>
      <c r="F329" s="157"/>
      <c r="G329" s="157"/>
      <c r="H329" s="139"/>
      <c r="I329" s="139"/>
      <c r="J329" s="23"/>
    </row>
    <row r="330" spans="1:10" ht="15.75" customHeight="1">
      <c r="A330" s="23"/>
      <c r="B330" s="139"/>
      <c r="C330" s="157"/>
      <c r="D330" s="157"/>
      <c r="E330" s="157"/>
      <c r="F330" s="157"/>
      <c r="G330" s="157"/>
      <c r="H330" s="139"/>
      <c r="I330" s="139"/>
      <c r="J330" s="23"/>
    </row>
    <row r="331" spans="1:10" ht="15.75" customHeight="1">
      <c r="A331" s="23"/>
      <c r="B331" s="139"/>
      <c r="C331" s="157"/>
      <c r="D331" s="157"/>
      <c r="E331" s="157"/>
      <c r="F331" s="157"/>
      <c r="G331" s="157"/>
      <c r="H331" s="139"/>
      <c r="I331" s="139"/>
      <c r="J331" s="23"/>
    </row>
    <row r="332" spans="1:10" ht="15.75" customHeight="1">
      <c r="A332" s="23"/>
      <c r="B332" s="139"/>
      <c r="C332" s="157"/>
      <c r="D332" s="157"/>
      <c r="E332" s="157"/>
      <c r="F332" s="157"/>
      <c r="G332" s="157"/>
      <c r="H332" s="139"/>
      <c r="I332" s="139"/>
      <c r="J332" s="23"/>
    </row>
    <row r="333" spans="1:10" ht="15.75" customHeight="1">
      <c r="A333" s="23"/>
      <c r="B333" s="139"/>
      <c r="C333" s="157"/>
      <c r="D333" s="157"/>
      <c r="E333" s="157"/>
      <c r="F333" s="157"/>
      <c r="G333" s="157"/>
      <c r="H333" s="139"/>
      <c r="I333" s="139"/>
      <c r="J333" s="23"/>
    </row>
    <row r="334" spans="1:10" ht="15.75" customHeight="1">
      <c r="A334" s="23"/>
      <c r="B334" s="139"/>
      <c r="C334" s="157"/>
      <c r="D334" s="157"/>
      <c r="E334" s="157"/>
      <c r="F334" s="157"/>
      <c r="G334" s="157"/>
      <c r="H334" s="139"/>
      <c r="I334" s="139"/>
      <c r="J334" s="23"/>
    </row>
    <row r="335" spans="1:10" ht="15.75" customHeight="1">
      <c r="A335" s="23"/>
      <c r="B335" s="139"/>
      <c r="C335" s="157"/>
      <c r="D335" s="157"/>
      <c r="E335" s="157"/>
      <c r="F335" s="157"/>
      <c r="G335" s="157"/>
      <c r="H335" s="139"/>
      <c r="I335" s="139"/>
      <c r="J335" s="23"/>
    </row>
    <row r="336" spans="1:10" ht="15.75" customHeight="1">
      <c r="A336" s="23"/>
      <c r="B336" s="139"/>
      <c r="C336" s="157"/>
      <c r="D336" s="157"/>
      <c r="E336" s="157"/>
      <c r="F336" s="157"/>
      <c r="G336" s="157"/>
      <c r="H336" s="139"/>
      <c r="I336" s="139"/>
      <c r="J336" s="23"/>
    </row>
    <row r="337" spans="1:10" ht="15.75" customHeight="1">
      <c r="A337" s="23"/>
      <c r="B337" s="139"/>
      <c r="C337" s="157"/>
      <c r="D337" s="157"/>
      <c r="E337" s="157"/>
      <c r="F337" s="157"/>
      <c r="G337" s="157"/>
      <c r="H337" s="139"/>
      <c r="I337" s="139"/>
      <c r="J337" s="23"/>
    </row>
    <row r="338" spans="1:10" ht="15.75" customHeight="1">
      <c r="A338" s="23"/>
      <c r="B338" s="139"/>
      <c r="C338" s="157"/>
      <c r="D338" s="157"/>
      <c r="E338" s="157"/>
      <c r="F338" s="157"/>
      <c r="G338" s="157"/>
      <c r="H338" s="139"/>
      <c r="I338" s="139"/>
      <c r="J338" s="23"/>
    </row>
    <row r="339" spans="1:10" ht="15.75" customHeight="1">
      <c r="A339" s="23"/>
      <c r="B339" s="139"/>
      <c r="C339" s="157"/>
      <c r="D339" s="157"/>
      <c r="E339" s="157"/>
      <c r="F339" s="157"/>
      <c r="G339" s="157"/>
      <c r="H339" s="139"/>
      <c r="I339" s="139"/>
      <c r="J339" s="23"/>
    </row>
    <row r="340" spans="1:10" ht="15.75" customHeight="1">
      <c r="A340" s="23"/>
      <c r="B340" s="139"/>
      <c r="C340" s="157"/>
      <c r="D340" s="157"/>
      <c r="E340" s="157"/>
      <c r="F340" s="157"/>
      <c r="G340" s="157"/>
      <c r="H340" s="139"/>
      <c r="I340" s="139"/>
      <c r="J340" s="23"/>
    </row>
    <row r="341" spans="1:10" ht="15.75" customHeight="1">
      <c r="A341" s="23"/>
      <c r="B341" s="139"/>
      <c r="C341" s="157"/>
      <c r="D341" s="157"/>
      <c r="E341" s="157"/>
      <c r="F341" s="157"/>
      <c r="G341" s="157"/>
      <c r="H341" s="139"/>
      <c r="I341" s="139"/>
      <c r="J341" s="23"/>
    </row>
    <row r="342" spans="1:10" ht="15.75" customHeight="1">
      <c r="A342" s="23"/>
      <c r="B342" s="139"/>
      <c r="C342" s="157"/>
      <c r="D342" s="157"/>
      <c r="E342" s="157"/>
      <c r="F342" s="157"/>
      <c r="G342" s="157"/>
      <c r="H342" s="139"/>
      <c r="I342" s="139"/>
      <c r="J342" s="23"/>
    </row>
    <row r="343" spans="1:10" ht="15.75" customHeight="1">
      <c r="A343" s="23"/>
      <c r="B343" s="139"/>
      <c r="C343" s="157"/>
      <c r="D343" s="157"/>
      <c r="E343" s="157"/>
      <c r="F343" s="157"/>
      <c r="G343" s="157"/>
      <c r="H343" s="139"/>
      <c r="I343" s="139"/>
      <c r="J343" s="23"/>
    </row>
    <row r="344" spans="1:10" ht="15.75" customHeight="1">
      <c r="A344" s="23"/>
      <c r="B344" s="139"/>
      <c r="C344" s="157"/>
      <c r="D344" s="157"/>
      <c r="E344" s="157"/>
      <c r="F344" s="157"/>
      <c r="G344" s="157"/>
      <c r="H344" s="139"/>
      <c r="I344" s="139"/>
      <c r="J344" s="23"/>
    </row>
    <row r="345" spans="1:10" ht="15.75" customHeight="1">
      <c r="A345" s="23"/>
      <c r="B345" s="139"/>
      <c r="C345" s="157"/>
      <c r="D345" s="157"/>
      <c r="E345" s="157"/>
      <c r="F345" s="157"/>
      <c r="G345" s="157"/>
      <c r="H345" s="139"/>
      <c r="I345" s="139"/>
      <c r="J345" s="23"/>
    </row>
    <row r="346" spans="1:10" ht="15.75" customHeight="1">
      <c r="A346" s="23"/>
      <c r="B346" s="139"/>
      <c r="C346" s="157"/>
      <c r="D346" s="157"/>
      <c r="E346" s="157"/>
      <c r="F346" s="157"/>
      <c r="G346" s="157"/>
      <c r="H346" s="139"/>
      <c r="I346" s="139"/>
      <c r="J346" s="23"/>
    </row>
    <row r="347" spans="1:10" ht="15.75" customHeight="1">
      <c r="A347" s="23"/>
      <c r="B347" s="139"/>
      <c r="C347" s="157"/>
      <c r="D347" s="157"/>
      <c r="E347" s="157"/>
      <c r="F347" s="157"/>
      <c r="G347" s="157"/>
      <c r="H347" s="139"/>
      <c r="I347" s="139"/>
      <c r="J347" s="23"/>
    </row>
    <row r="348" spans="1:10" ht="15.75" customHeight="1">
      <c r="A348" s="23"/>
      <c r="B348" s="139"/>
      <c r="C348" s="157"/>
      <c r="D348" s="157"/>
      <c r="E348" s="157"/>
      <c r="F348" s="157"/>
      <c r="G348" s="157"/>
      <c r="H348" s="139"/>
      <c r="I348" s="139"/>
      <c r="J348" s="23"/>
    </row>
    <row r="349" spans="1:10" ht="15.75" customHeight="1">
      <c r="A349" s="23"/>
      <c r="B349" s="139"/>
      <c r="C349" s="197"/>
      <c r="D349" s="197"/>
      <c r="E349" s="197"/>
      <c r="F349" s="197"/>
      <c r="G349" s="197"/>
      <c r="H349" s="139"/>
      <c r="I349" s="139"/>
      <c r="J349" s="23"/>
    </row>
    <row r="350" spans="1:10" ht="15.75">
      <c r="A350" s="23"/>
      <c r="B350" s="96"/>
      <c r="C350" s="96"/>
      <c r="D350" s="96"/>
      <c r="E350" s="96"/>
      <c r="F350" s="96"/>
      <c r="G350" s="99"/>
      <c r="H350" s="99"/>
      <c r="I350" s="99"/>
      <c r="J350" s="23"/>
    </row>
  </sheetData>
  <sheetProtection algorithmName="SHA-512" hashValue="9E8eJUowV3dj2MOjVQHZFWg5qBVDRjwP0IStGp31FUXD5JnXEoRsymviGq8Zm2ecugdinXvcAiVSTNBquVyMTQ==" saltValue="kAwzoycT3Hy3byVBrpSIUw==" spinCount="100000" sheet="1" objects="1" scenarios="1" formatRows="0"/>
  <mergeCells count="6">
    <mergeCell ref="C33:G33"/>
    <mergeCell ref="A1:H1"/>
    <mergeCell ref="A3:G3"/>
    <mergeCell ref="B6:H6"/>
    <mergeCell ref="B9:C10"/>
    <mergeCell ref="E9:G10"/>
  </mergeCells>
  <dataValidations count="1">
    <dataValidation allowBlank="1" showInputMessage="1" showErrorMessage="1" sqref="H3:I3" xr:uid="{DB210FBD-582D-484B-9BF7-459C3241F1D5}"/>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2B706-2BDC-4108-83BF-E760F02C853C}">
  <sheetPr>
    <tabColor theme="8" tint="0.79998168889431442"/>
  </sheetPr>
  <dimension ref="A1:M357"/>
  <sheetViews>
    <sheetView showGridLines="0" topLeftCell="A11" workbookViewId="0">
      <selection activeCell="M39" sqref="M39"/>
    </sheetView>
  </sheetViews>
  <sheetFormatPr defaultColWidth="0" defaultRowHeight="15" customHeight="1" zeroHeight="1"/>
  <cols>
    <col min="1" max="1" width="5.25" customWidth="1"/>
    <col min="2" max="2" width="24.75" customWidth="1"/>
    <col min="3" max="12" width="22.375" customWidth="1"/>
    <col min="13" max="13" width="4.125" customWidth="1"/>
    <col min="14" max="16" width="0" hidden="1" customWidth="1"/>
    <col min="17" max="28" width="9.125"/>
  </cols>
  <sheetData>
    <row r="1" spans="1:13" ht="30">
      <c r="A1" s="210" t="s">
        <v>740</v>
      </c>
      <c r="B1" s="210"/>
      <c r="C1" s="210"/>
      <c r="D1" s="210"/>
      <c r="E1" s="210"/>
      <c r="F1" s="210"/>
      <c r="G1" s="210"/>
      <c r="H1" s="210"/>
      <c r="I1" s="137"/>
      <c r="J1" s="137"/>
      <c r="K1" s="137"/>
      <c r="L1" s="137"/>
      <c r="M1" s="23"/>
    </row>
    <row r="2" spans="1:13" ht="14.25">
      <c r="A2" s="1"/>
      <c r="B2" s="1"/>
      <c r="C2" s="1"/>
      <c r="D2" s="1"/>
      <c r="E2" s="1"/>
      <c r="F2" s="1"/>
      <c r="G2" s="1"/>
      <c r="H2" s="1"/>
      <c r="I2" s="1"/>
      <c r="J2" s="1"/>
      <c r="K2" s="1"/>
      <c r="L2" s="1"/>
      <c r="M2" s="23"/>
    </row>
    <row r="3" spans="1:13" ht="26.25">
      <c r="A3" s="247" t="s">
        <v>2</v>
      </c>
      <c r="B3" s="247"/>
      <c r="C3" s="247"/>
      <c r="D3" s="247"/>
      <c r="E3" s="247"/>
      <c r="F3" s="247"/>
      <c r="G3" s="247"/>
      <c r="H3" s="15">
        <f ca="1">TODAY()</f>
        <v>46098</v>
      </c>
      <c r="I3" s="15"/>
      <c r="J3" s="15"/>
      <c r="K3" s="15"/>
      <c r="L3" s="15"/>
      <c r="M3" s="23"/>
    </row>
    <row r="4" spans="1:13" ht="14.25">
      <c r="M4" s="23"/>
    </row>
    <row r="5" spans="1:13" ht="14.25">
      <c r="A5" s="23"/>
      <c r="B5" s="23"/>
      <c r="C5" s="23"/>
      <c r="D5" s="23"/>
      <c r="E5" s="23"/>
      <c r="F5" s="23"/>
      <c r="G5" s="23"/>
      <c r="H5" s="23"/>
      <c r="I5" s="23"/>
      <c r="J5" s="23"/>
      <c r="K5" s="23"/>
      <c r="L5" s="23"/>
      <c r="M5" s="23"/>
    </row>
    <row r="6" spans="1:13" ht="35.25">
      <c r="A6" s="23"/>
      <c r="B6" s="314" t="s">
        <v>752</v>
      </c>
      <c r="C6" s="314"/>
      <c r="D6" s="314"/>
      <c r="E6" s="314"/>
      <c r="F6" s="314"/>
      <c r="G6" s="314"/>
      <c r="H6" s="314"/>
      <c r="I6" s="138"/>
      <c r="J6" s="138"/>
      <c r="K6" s="138"/>
      <c r="L6" s="138"/>
      <c r="M6" s="23"/>
    </row>
    <row r="7" spans="1:13" ht="14.25">
      <c r="A7" s="23"/>
      <c r="B7" s="23"/>
      <c r="C7" s="23"/>
      <c r="D7" s="23"/>
      <c r="E7" s="23"/>
      <c r="F7" s="23"/>
      <c r="G7" s="23"/>
      <c r="H7" s="23"/>
      <c r="I7" s="23"/>
      <c r="J7" s="23"/>
      <c r="K7" s="23"/>
      <c r="L7" s="23"/>
      <c r="M7" s="23"/>
    </row>
    <row r="8" spans="1:13" ht="15.75" customHeight="1">
      <c r="A8" s="23"/>
      <c r="B8" s="139"/>
      <c r="C8" s="139"/>
      <c r="D8" s="139"/>
      <c r="E8" s="139"/>
      <c r="F8" s="139"/>
      <c r="G8" s="139"/>
      <c r="H8" s="139"/>
      <c r="I8" s="139"/>
      <c r="J8" s="139"/>
      <c r="K8" s="139"/>
      <c r="L8" s="139"/>
      <c r="M8" s="23"/>
    </row>
    <row r="9" spans="1:13" ht="15.75" customHeight="1">
      <c r="A9" s="23"/>
      <c r="B9" s="321" t="s">
        <v>753</v>
      </c>
      <c r="C9" s="321"/>
      <c r="D9" s="140"/>
      <c r="E9" s="317" t="s">
        <v>742</v>
      </c>
      <c r="F9" s="317"/>
      <c r="G9" s="317"/>
      <c r="H9" s="317"/>
      <c r="I9" s="317"/>
      <c r="J9" s="140"/>
      <c r="K9" s="140"/>
      <c r="L9" s="140"/>
      <c r="M9" s="23"/>
    </row>
    <row r="10" spans="1:13" ht="15.75" customHeight="1">
      <c r="A10" s="23"/>
      <c r="B10" s="322"/>
      <c r="C10" s="322"/>
      <c r="D10" s="140"/>
      <c r="E10" s="319"/>
      <c r="F10" s="319"/>
      <c r="G10" s="319"/>
      <c r="H10" s="319"/>
      <c r="I10" s="319"/>
      <c r="J10" s="140"/>
      <c r="K10" s="140"/>
      <c r="L10" s="140"/>
      <c r="M10" s="23"/>
    </row>
    <row r="11" spans="1:13" ht="26.25" customHeight="1">
      <c r="A11" s="23"/>
      <c r="B11" s="199" t="s">
        <v>754</v>
      </c>
      <c r="C11" s="147" t="s">
        <v>744</v>
      </c>
      <c r="D11" s="143"/>
      <c r="E11" s="143"/>
      <c r="F11" s="143"/>
      <c r="G11" s="139"/>
      <c r="H11" s="139"/>
      <c r="I11" s="139"/>
      <c r="J11" s="139"/>
      <c r="K11" s="139"/>
      <c r="L11" s="139"/>
      <c r="M11" s="23"/>
    </row>
    <row r="12" spans="1:13" ht="15.75" customHeight="1">
      <c r="A12" s="23"/>
      <c r="B12" s="141" t="s">
        <v>755</v>
      </c>
      <c r="C12" s="142">
        <f>COUNTIFS('REL GER - RELAT. COMPRASGOV'!$K$16:$K$335,"&lt;=0,2500")</f>
        <v>1</v>
      </c>
      <c r="D12" s="143"/>
      <c r="E12" s="143"/>
      <c r="F12" s="143"/>
      <c r="G12" s="139"/>
      <c r="H12" s="139"/>
      <c r="I12" s="139"/>
      <c r="J12" s="139"/>
      <c r="K12" s="139"/>
      <c r="L12" s="139"/>
      <c r="M12" s="23"/>
    </row>
    <row r="13" spans="1:13" ht="15.75" customHeight="1">
      <c r="A13" s="23"/>
      <c r="B13" s="141" t="s">
        <v>756</v>
      </c>
      <c r="C13" s="142">
        <f>COUNTIFS('REL GER - RELAT. COMPRASGOV'!$K$16:$K$335,"&gt;0,2500",'REL GER - RELAT. COMPRASGOV'!$K$16:$K$335,"&lt;=0,3500")</f>
        <v>0</v>
      </c>
      <c r="D13" s="143"/>
      <c r="E13" s="143"/>
      <c r="F13" s="143"/>
      <c r="G13" s="139"/>
      <c r="H13" s="139"/>
      <c r="I13" s="139"/>
      <c r="J13" s="139"/>
      <c r="K13" s="139"/>
      <c r="L13" s="139"/>
      <c r="M13" s="23"/>
    </row>
    <row r="14" spans="1:13" ht="15.75" customHeight="1">
      <c r="A14" s="23"/>
      <c r="B14" s="141" t="s">
        <v>757</v>
      </c>
      <c r="C14" s="142">
        <f>COUNTIFS('REL GER - RELAT. COMPRASGOV'!$K$16:$K$335,"&gt;0,3500",'REL GER - RELAT. COMPRASGOV'!$K$16:$K$335,"&lt;=0,4500")</f>
        <v>0</v>
      </c>
      <c r="D14" s="143"/>
      <c r="E14" s="143"/>
      <c r="F14" s="143"/>
      <c r="G14" s="139"/>
      <c r="H14" s="139"/>
      <c r="I14" s="139"/>
      <c r="J14" s="139"/>
      <c r="K14" s="139"/>
      <c r="L14" s="139"/>
      <c r="M14" s="23"/>
    </row>
    <row r="15" spans="1:13" ht="15.75" customHeight="1">
      <c r="A15" s="23"/>
      <c r="B15" s="141" t="s">
        <v>758</v>
      </c>
      <c r="C15" s="142">
        <f>COUNTIFS('REL GER - RELAT. COMPRASGOV'!$K$16:$K$335,"&gt;0,4500",'REL GER - RELAT. COMPRASGOV'!$K$16:$K$335,"&lt;=0,5500")</f>
        <v>0</v>
      </c>
      <c r="D15" s="143"/>
      <c r="E15" s="143"/>
      <c r="F15" s="143"/>
      <c r="G15" s="139"/>
      <c r="H15" s="139"/>
      <c r="I15" s="139"/>
      <c r="J15" s="139"/>
      <c r="K15" s="139"/>
      <c r="L15" s="139"/>
      <c r="M15" s="23"/>
    </row>
    <row r="16" spans="1:13" ht="15.75" customHeight="1">
      <c r="A16" s="23"/>
      <c r="B16" s="141" t="s">
        <v>759</v>
      </c>
      <c r="C16" s="142">
        <f>COUNTIFS('REL GER - RELAT. COMPRASGOV'!$K$16:$K$335,"&gt;0,5500",'REL GER - RELAT. COMPRASGOV'!$K$16:$K$335,"&lt;=0,6500")</f>
        <v>0</v>
      </c>
      <c r="D16" s="143"/>
      <c r="E16" s="143"/>
      <c r="F16" s="143"/>
      <c r="G16" s="139"/>
      <c r="H16" s="139"/>
      <c r="I16" s="139"/>
      <c r="J16" s="139"/>
      <c r="K16" s="139"/>
      <c r="L16" s="139"/>
      <c r="M16" s="23"/>
    </row>
    <row r="17" spans="1:13" ht="15.75" customHeight="1">
      <c r="A17" s="23"/>
      <c r="B17" s="141" t="s">
        <v>760</v>
      </c>
      <c r="C17" s="142">
        <f>COUNTIFS('REL GER - RELAT. COMPRASGOV'!$K$16:$K$335,"&gt;0,6500",'REL GER - RELAT. COMPRASGOV'!$K$16:$K$335,"&lt;=0,7500")</f>
        <v>1</v>
      </c>
      <c r="D17" s="143"/>
      <c r="E17" s="143"/>
      <c r="F17" s="143"/>
      <c r="G17" s="139"/>
      <c r="H17" s="139"/>
      <c r="I17" s="139"/>
      <c r="J17" s="139"/>
      <c r="K17" s="139"/>
      <c r="L17" s="139"/>
      <c r="M17" s="23"/>
    </row>
    <row r="18" spans="1:13" ht="15.75" customHeight="1">
      <c r="A18" s="23"/>
      <c r="B18" s="141" t="s">
        <v>761</v>
      </c>
      <c r="C18" s="142">
        <f>COUNTIFS('REL GER - RELAT. COMPRASGOV'!$K$16:$K$335,"&gt;0,7500",'REL GER - RELAT. COMPRASGOV'!$K$16:$K$335,"&lt;=0,8500")</f>
        <v>0</v>
      </c>
      <c r="D18" s="139"/>
      <c r="E18" s="139"/>
      <c r="F18" s="139"/>
      <c r="G18" s="139"/>
      <c r="H18" s="139"/>
      <c r="I18" s="139"/>
      <c r="J18" s="139"/>
      <c r="K18" s="139"/>
      <c r="L18" s="139"/>
      <c r="M18" s="23"/>
    </row>
    <row r="19" spans="1:13" ht="15.75" customHeight="1">
      <c r="A19" s="23"/>
      <c r="B19" s="141" t="s">
        <v>762</v>
      </c>
      <c r="C19" s="142">
        <f>COUNTIFS('REL GER - RELAT. COMPRASGOV'!$K$16:$K$335,"&gt;0,8500",'REL GER - RELAT. COMPRASGOV'!$K$16:$K$335,"&lt;=1,0000")</f>
        <v>0</v>
      </c>
      <c r="D19" s="139"/>
      <c r="E19" s="139"/>
      <c r="F19" s="139"/>
      <c r="G19" s="139"/>
      <c r="H19" s="139"/>
      <c r="I19" s="139"/>
      <c r="J19" s="139"/>
      <c r="K19" s="139"/>
      <c r="L19" s="139"/>
      <c r="M19" s="23"/>
    </row>
    <row r="20" spans="1:13" ht="15.75" customHeight="1">
      <c r="A20" s="23"/>
      <c r="B20" s="141" t="s">
        <v>763</v>
      </c>
      <c r="C20" s="142">
        <f>COUNTIFS('REL GER - RELAT. COMPRASGOV'!$K$16:$K$335,"&gt;1,0100",'REL GER - RELAT. COMPRASGOV'!$K$16:$K$335,"&lt;=1,500")</f>
        <v>0</v>
      </c>
      <c r="D20" s="139"/>
      <c r="E20" s="139"/>
      <c r="F20" s="139"/>
      <c r="G20" s="139"/>
      <c r="H20" s="139"/>
      <c r="I20" s="139"/>
      <c r="J20" s="139"/>
      <c r="K20" s="139"/>
      <c r="L20" s="139"/>
      <c r="M20" s="23"/>
    </row>
    <row r="21" spans="1:13" ht="15.75" customHeight="1">
      <c r="A21" s="23"/>
      <c r="B21" s="141" t="s">
        <v>764</v>
      </c>
      <c r="C21" s="142">
        <f>COUNTIFS('REL GER - RELAT. COMPRASGOV'!$K$16:$K$335,"&gt;1,500",'REL GER - RELAT. COMPRASGOV'!$K$16:$K$335,"&lt;=2,0000")</f>
        <v>0</v>
      </c>
      <c r="D21" s="139"/>
      <c r="E21" s="139"/>
      <c r="F21" s="139"/>
      <c r="G21" s="139"/>
      <c r="H21" s="139"/>
      <c r="I21" s="139"/>
      <c r="J21" s="139"/>
      <c r="K21" s="139"/>
      <c r="L21" s="139"/>
      <c r="M21" s="23"/>
    </row>
    <row r="22" spans="1:13" ht="15.75" customHeight="1">
      <c r="A22" s="23"/>
      <c r="B22" s="141" t="s">
        <v>765</v>
      </c>
      <c r="C22" s="142">
        <f>COUNTIFS('REL GER - RELAT. COMPRASGOV'!$K$16:$K$335,"&gt;2,0000")</f>
        <v>0</v>
      </c>
      <c r="D22" s="139"/>
      <c r="E22" s="139"/>
      <c r="F22" s="139"/>
      <c r="G22" s="139"/>
      <c r="H22" s="139"/>
      <c r="I22" s="139"/>
      <c r="J22" s="139"/>
      <c r="K22" s="139"/>
      <c r="L22" s="139"/>
      <c r="M22" s="23"/>
    </row>
    <row r="23" spans="1:13" ht="15.75" customHeight="1">
      <c r="A23" s="23"/>
      <c r="B23" s="198" t="s">
        <v>745</v>
      </c>
      <c r="C23" s="147">
        <f>SUM(C12:C22)</f>
        <v>2</v>
      </c>
      <c r="D23" s="139"/>
      <c r="E23" s="139"/>
      <c r="F23" s="139"/>
      <c r="G23" s="139"/>
      <c r="H23" s="139"/>
      <c r="I23" s="139"/>
      <c r="J23" s="139"/>
      <c r="K23" s="139"/>
      <c r="L23" s="139"/>
      <c r="M23" s="23"/>
    </row>
    <row r="24" spans="1:13" ht="15.75" customHeight="1">
      <c r="A24" s="23"/>
      <c r="B24" s="151"/>
      <c r="C24" s="142"/>
      <c r="D24" s="139"/>
      <c r="E24" s="139"/>
      <c r="F24" s="139"/>
      <c r="G24" s="139"/>
      <c r="H24" s="139"/>
      <c r="I24" s="139"/>
      <c r="J24" s="139"/>
      <c r="K24" s="139"/>
      <c r="L24" s="139"/>
      <c r="M24" s="23"/>
    </row>
    <row r="25" spans="1:13" ht="15.75" customHeight="1">
      <c r="A25" s="23"/>
      <c r="B25" s="151"/>
      <c r="C25" s="142"/>
      <c r="D25" s="139"/>
      <c r="E25" s="139"/>
      <c r="F25" s="139"/>
      <c r="G25" s="139"/>
      <c r="H25" s="139"/>
      <c r="I25" s="139"/>
      <c r="J25" s="139"/>
      <c r="K25" s="139"/>
      <c r="L25" s="139"/>
      <c r="M25" s="23"/>
    </row>
    <row r="26" spans="1:13" ht="15.75" customHeight="1">
      <c r="A26" s="23"/>
      <c r="B26" s="151"/>
      <c r="C26" s="142"/>
      <c r="D26" s="139"/>
      <c r="E26" s="139"/>
      <c r="F26" s="139"/>
      <c r="G26" s="139"/>
      <c r="H26" s="139"/>
      <c r="I26" s="139"/>
      <c r="J26" s="139"/>
      <c r="K26" s="139"/>
      <c r="L26" s="139"/>
      <c r="M26" s="23"/>
    </row>
    <row r="27" spans="1:13" ht="15.75" customHeight="1">
      <c r="A27" s="23"/>
      <c r="B27" s="151"/>
      <c r="C27" s="142"/>
      <c r="D27" s="139"/>
      <c r="E27" s="139"/>
      <c r="F27" s="139"/>
      <c r="G27" s="139"/>
      <c r="H27" s="139"/>
      <c r="I27" s="139"/>
      <c r="J27" s="139"/>
      <c r="K27" s="139"/>
      <c r="L27" s="139"/>
      <c r="M27" s="23"/>
    </row>
    <row r="28" spans="1:13" ht="15.75" customHeight="1">
      <c r="A28" s="23"/>
      <c r="B28" s="151"/>
      <c r="C28" s="142"/>
      <c r="D28" s="139"/>
      <c r="E28" s="139"/>
      <c r="F28" s="139"/>
      <c r="G28" s="139"/>
      <c r="H28" s="139"/>
      <c r="I28" s="139"/>
      <c r="J28" s="139"/>
      <c r="K28" s="139"/>
      <c r="L28" s="139"/>
      <c r="M28" s="23"/>
    </row>
    <row r="29" spans="1:13" ht="15.75" customHeight="1">
      <c r="A29" s="23"/>
      <c r="B29" s="151"/>
      <c r="C29" s="142"/>
      <c r="D29" s="139"/>
      <c r="E29" s="139"/>
      <c r="F29" s="139"/>
      <c r="G29" s="139"/>
      <c r="H29" s="139"/>
      <c r="I29" s="139"/>
      <c r="J29" s="139"/>
      <c r="K29" s="139"/>
      <c r="L29" s="139"/>
      <c r="M29" s="23"/>
    </row>
    <row r="30" spans="1:13" ht="18" customHeight="1">
      <c r="A30" s="23"/>
      <c r="B30" s="151"/>
      <c r="C30" s="142"/>
      <c r="D30" s="148"/>
      <c r="E30" s="148"/>
      <c r="F30" s="148"/>
      <c r="G30" s="148"/>
      <c r="H30" s="148"/>
      <c r="I30" s="148"/>
      <c r="J30" s="148"/>
      <c r="K30" s="148"/>
      <c r="L30" s="148"/>
      <c r="M30" s="23"/>
    </row>
    <row r="31" spans="1:13" ht="18" customHeight="1">
      <c r="A31" s="23"/>
      <c r="B31" s="151"/>
      <c r="C31" s="142"/>
      <c r="D31" s="148"/>
      <c r="E31" s="148"/>
      <c r="F31" s="148"/>
      <c r="G31" s="148"/>
      <c r="H31" s="148"/>
      <c r="I31" s="148"/>
      <c r="J31" s="148"/>
      <c r="K31" s="148"/>
      <c r="L31" s="148"/>
      <c r="M31" s="23"/>
    </row>
    <row r="32" spans="1:13" ht="18" customHeight="1">
      <c r="A32" s="23"/>
      <c r="B32" s="151"/>
      <c r="C32" s="142"/>
      <c r="D32" s="148"/>
      <c r="E32" s="148"/>
      <c r="F32" s="148"/>
      <c r="G32" s="148"/>
      <c r="H32" s="148"/>
      <c r="I32" s="148"/>
      <c r="J32" s="148"/>
      <c r="K32" s="148"/>
      <c r="L32" s="148"/>
      <c r="M32" s="23"/>
    </row>
    <row r="33" spans="1:13" ht="18" customHeight="1">
      <c r="A33" s="23"/>
      <c r="B33" s="151"/>
      <c r="C33" s="142"/>
      <c r="D33" s="148"/>
      <c r="E33" s="148"/>
      <c r="F33" s="148"/>
      <c r="G33" s="148"/>
      <c r="H33" s="148"/>
      <c r="I33" s="148"/>
      <c r="J33" s="148"/>
      <c r="K33" s="148"/>
      <c r="L33" s="148"/>
      <c r="M33" s="23"/>
    </row>
    <row r="34" spans="1:13" ht="15.75" customHeight="1">
      <c r="A34" s="23"/>
      <c r="B34" s="152"/>
      <c r="C34" s="142"/>
      <c r="D34" s="139"/>
      <c r="E34" s="139"/>
      <c r="F34" s="139"/>
      <c r="G34" s="139"/>
      <c r="H34" s="139"/>
      <c r="I34" s="139"/>
      <c r="J34" s="139"/>
      <c r="K34" s="139"/>
      <c r="L34" s="139"/>
      <c r="M34" s="23"/>
    </row>
    <row r="35" spans="1:13" ht="15.75" customHeight="1">
      <c r="A35" s="23"/>
      <c r="B35" s="139"/>
      <c r="C35" s="143"/>
      <c r="D35" s="139"/>
      <c r="E35" s="139"/>
      <c r="F35" s="139"/>
      <c r="G35" s="139"/>
      <c r="H35" s="139"/>
      <c r="I35" s="139"/>
      <c r="J35" s="139"/>
      <c r="K35" s="139"/>
      <c r="L35" s="139"/>
      <c r="M35" s="23"/>
    </row>
    <row r="36" spans="1:13" ht="39.75" customHeight="1">
      <c r="A36" s="23"/>
      <c r="B36" s="139"/>
      <c r="C36" s="139"/>
      <c r="D36" s="139"/>
      <c r="E36" s="139"/>
      <c r="F36" s="139"/>
      <c r="G36" s="139"/>
      <c r="H36" s="139"/>
      <c r="I36" s="139"/>
      <c r="J36" s="139"/>
      <c r="K36" s="139"/>
      <c r="L36" s="139"/>
      <c r="M36" s="23"/>
    </row>
    <row r="37" spans="1:13" ht="30.75" customHeight="1">
      <c r="A37" s="23"/>
      <c r="B37" s="320" t="s">
        <v>766</v>
      </c>
      <c r="C37" s="320"/>
      <c r="D37" s="320"/>
      <c r="E37" s="320"/>
      <c r="F37" s="320"/>
      <c r="G37" s="320"/>
      <c r="H37" s="320"/>
      <c r="I37" s="153"/>
      <c r="J37" s="153"/>
      <c r="K37" s="153"/>
      <c r="L37" s="153"/>
      <c r="M37" s="23"/>
    </row>
    <row r="38" spans="1:13" ht="27.75" customHeight="1">
      <c r="A38" s="23"/>
      <c r="B38" s="154" t="str" cm="1">
        <f t="array" ref="B38:L38">TRANSPOSE(B12:B22)</f>
        <v>0,00% a 25,00%</v>
      </c>
      <c r="C38" s="154" t="str">
        <v>25,01% a 35,00%</v>
      </c>
      <c r="D38" s="154" t="str">
        <v>35,01% a 45,00%</v>
      </c>
      <c r="E38" s="154" t="str">
        <v>45,01% a 55,00%</v>
      </c>
      <c r="F38" s="154" t="str">
        <v>55,01% a 65,00%</v>
      </c>
      <c r="G38" s="154" t="str">
        <v>65,01% a 75,00%</v>
      </c>
      <c r="H38" s="154" t="str">
        <v>75,01% a 85,00%</v>
      </c>
      <c r="I38" s="154" t="str">
        <v>85,01% a 100,00%</v>
      </c>
      <c r="J38" s="154" t="str">
        <v>100,01% a 150,00%</v>
      </c>
      <c r="K38" s="154" t="str">
        <v>150,01% a 200,00%</v>
      </c>
      <c r="L38" s="154" t="str">
        <v>&gt;200,00%</v>
      </c>
      <c r="M38" s="23"/>
    </row>
    <row r="39" spans="1:13" ht="15.75" customHeight="1">
      <c r="A39" s="23"/>
      <c r="B39" s="155" t="str" cm="1">
        <f t="array" ref="B39" xml:space="preserve">
_xlfn._xlws.FILTER('REL GER - RELAT. COMPRASGOV'!$A$16:$A$335,'REL GER - RELAT. COMPRASGOV'!$K$16:$K$335&lt;=0.25,"")</f>
        <v>02</v>
      </c>
      <c r="C39" s="156" t="str" cm="1">
        <f t="array" ref="C39" xml:space="preserve">
_xlfn._xlws.FILTER('REL GER - RELAT. COMPRASGOV'!$A$16:$A$335,('REL GER - RELAT. COMPRASGOV'!$K$16:$K$335&gt;0.25)*('REL GER - RELAT. COMPRASGOV'!$K$16:$K$335&lt;=0.35),"")</f>
        <v/>
      </c>
      <c r="D39" s="156" t="str" cm="1">
        <f t="array" ref="D39" xml:space="preserve">
_xlfn._xlws.FILTER('REL GER - RELAT. COMPRASGOV'!$A$16:$A$335,('REL GER - RELAT. COMPRASGOV'!$K$16:$K$335&gt;0.35)*('REL GER - RELAT. COMPRASGOV'!$K$16:$K$335&lt;=0.45),"")</f>
        <v/>
      </c>
      <c r="E39" s="156" t="str" cm="1">
        <f t="array" ref="E39" xml:space="preserve">
_xlfn._xlws.FILTER('REL GER - RELAT. COMPRASGOV'!$A$16:$A$335,('REL GER - RELAT. COMPRASGOV'!$K$16:$K$335&gt;0.45)*('REL GER - RELAT. COMPRASGOV'!$K$16:$K$335&lt;=0.55),"")</f>
        <v/>
      </c>
      <c r="F39" s="156" t="str" cm="1">
        <f t="array" ref="F39" xml:space="preserve">
_xlfn._xlws.FILTER('REL GER - RELAT. COMPRASGOV'!$A$16:$A$335,('REL GER - RELAT. COMPRASGOV'!$K$16:$K$335&gt;0.55)*('REL GER - RELAT. COMPRASGOV'!$K$16:$K$335&lt;=0.65),"")</f>
        <v/>
      </c>
      <c r="G39" s="156" t="str" cm="1">
        <f t="array" ref="G39" xml:space="preserve">
_xlfn._xlws.FILTER('REL GER - RELAT. COMPRASGOV'!$A$16:$A$335,('REL GER - RELAT. COMPRASGOV'!$K$16:$K$335&gt;0.65)*('REL GER - RELAT. COMPRASGOV'!$K$16:$K$335&lt;=0.75),"")</f>
        <v>01</v>
      </c>
      <c r="H39" s="156" t="str" cm="1">
        <f t="array" ref="H39" xml:space="preserve">
_xlfn._xlws.FILTER('REL GER - RELAT. COMPRASGOV'!$A$16:$A$335,('REL GER - RELAT. COMPRASGOV'!$K$16:$K$335&gt;0.75)*('REL GER - RELAT. COMPRASGOV'!$K$16:$K$335&lt;=0.85),"")</f>
        <v/>
      </c>
      <c r="I39" s="156" t="str" cm="1">
        <f t="array" ref="I39" xml:space="preserve">
_xlfn._xlws.FILTER('REL GER - RELAT. COMPRASGOV'!$A$16:$A$335,('REL GER - RELAT. COMPRASGOV'!$K$16:$K$335&gt;0.85)*('REL GER - RELAT. COMPRASGOV'!$K$16:$K$335&lt;=1),"")</f>
        <v/>
      </c>
      <c r="J39" s="156" t="str" cm="1">
        <f t="array" ref="J39" xml:space="preserve">
_xlfn._xlws.FILTER('REL GER - RELAT. COMPRASGOV'!$A$16:$A$335,('REL GER - RELAT. COMPRASGOV'!$K$16:$K$335&gt;1)*('REL GER - RELAT. COMPRASGOV'!$K$16:$K$335&lt;=1.5),"")</f>
        <v/>
      </c>
      <c r="K39" s="156" t="str" cm="1">
        <f t="array" ref="K39" xml:space="preserve">
_xlfn._xlws.FILTER('REL GER - RELAT. COMPRASGOV'!$A$16:$A$335,('REL GER - RELAT. COMPRASGOV'!$K$16:$K$335&gt;1.5)*('REL GER - RELAT. COMPRASGOV'!$K$16:$K$335&lt;=2),"")</f>
        <v/>
      </c>
      <c r="L39" s="156" t="str" cm="1">
        <f t="array" ref="L39:L356" xml:space="preserve">
IF(_xlfn._xlws.FILTER('REL GER - RELAT. COMPRASGOV'!$A$16:$A$335,'REL GER - RELAT. COMPRASGOV'!$K$16:$K$335&gt;2,"")=0,"",
_xlfn._xlws.FILTER('REL GER - RELAT. COMPRASGOV'!$A$16:$A$335,'REL GER - RELAT. COMPRASGOV'!$K$16:$K$335&gt;2,""))</f>
        <v/>
      </c>
      <c r="M39" s="23" t="s">
        <v>767</v>
      </c>
    </row>
    <row r="40" spans="1:13" ht="15.75" customHeight="1">
      <c r="A40" s="23"/>
      <c r="B40" s="157"/>
      <c r="C40" s="157"/>
      <c r="D40" s="157"/>
      <c r="E40" s="157"/>
      <c r="F40" s="157"/>
      <c r="G40" s="157"/>
      <c r="H40" s="157"/>
      <c r="I40" s="157"/>
      <c r="J40" s="157"/>
      <c r="K40" s="157"/>
      <c r="L40" s="157" t="str">
        <v/>
      </c>
      <c r="M40" s="23"/>
    </row>
    <row r="41" spans="1:13" ht="15.75" customHeight="1">
      <c r="A41" s="23"/>
      <c r="B41" s="157"/>
      <c r="C41" s="157"/>
      <c r="D41" s="157"/>
      <c r="E41" s="157"/>
      <c r="F41" s="157"/>
      <c r="G41" s="157"/>
      <c r="H41" s="157"/>
      <c r="I41" s="157"/>
      <c r="J41" s="157"/>
      <c r="K41" s="157"/>
      <c r="L41" s="157" t="str">
        <v/>
      </c>
      <c r="M41" s="23"/>
    </row>
    <row r="42" spans="1:13" ht="15.75" customHeight="1">
      <c r="A42" s="23"/>
      <c r="B42" s="157"/>
      <c r="C42" s="157"/>
      <c r="D42" s="157"/>
      <c r="E42" s="157"/>
      <c r="F42" s="157"/>
      <c r="G42" s="157"/>
      <c r="H42" s="157"/>
      <c r="I42" s="157"/>
      <c r="J42" s="157"/>
      <c r="K42" s="157"/>
      <c r="L42" s="157" t="str">
        <v/>
      </c>
      <c r="M42" s="23"/>
    </row>
    <row r="43" spans="1:13" ht="15.75" customHeight="1">
      <c r="A43" s="23"/>
      <c r="B43" s="157"/>
      <c r="C43" s="157"/>
      <c r="D43" s="157"/>
      <c r="E43" s="157"/>
      <c r="F43" s="157"/>
      <c r="G43" s="157"/>
      <c r="H43" s="157"/>
      <c r="I43" s="157"/>
      <c r="J43" s="157"/>
      <c r="K43" s="157"/>
      <c r="L43" s="157" t="str">
        <v/>
      </c>
      <c r="M43" s="23"/>
    </row>
    <row r="44" spans="1:13" ht="15.75" customHeight="1">
      <c r="A44" s="23"/>
      <c r="B44" s="157"/>
      <c r="C44" s="157"/>
      <c r="D44" s="157"/>
      <c r="E44" s="157"/>
      <c r="F44" s="157"/>
      <c r="G44" s="157"/>
      <c r="H44" s="157"/>
      <c r="I44" s="157"/>
      <c r="J44" s="157"/>
      <c r="K44" s="157"/>
      <c r="L44" s="157" t="str">
        <v/>
      </c>
      <c r="M44" s="23"/>
    </row>
    <row r="45" spans="1:13" ht="15.75" customHeight="1">
      <c r="A45" s="23"/>
      <c r="B45" s="157"/>
      <c r="C45" s="157"/>
      <c r="D45" s="157"/>
      <c r="E45" s="157"/>
      <c r="F45" s="157"/>
      <c r="G45" s="157"/>
      <c r="H45" s="157"/>
      <c r="I45" s="157"/>
      <c r="J45" s="157"/>
      <c r="K45" s="157"/>
      <c r="L45" s="157" t="str">
        <v/>
      </c>
      <c r="M45" s="23"/>
    </row>
    <row r="46" spans="1:13" ht="15.75" customHeight="1">
      <c r="A46" s="23"/>
      <c r="B46" s="157"/>
      <c r="C46" s="157"/>
      <c r="D46" s="157"/>
      <c r="E46" s="157"/>
      <c r="F46" s="157"/>
      <c r="G46" s="157"/>
      <c r="H46" s="157"/>
      <c r="I46" s="157"/>
      <c r="J46" s="157"/>
      <c r="K46" s="157"/>
      <c r="L46" s="157" t="str">
        <v/>
      </c>
      <c r="M46" s="23"/>
    </row>
    <row r="47" spans="1:13" ht="15.75" customHeight="1">
      <c r="A47" s="23"/>
      <c r="B47" s="157"/>
      <c r="C47" s="157"/>
      <c r="D47" s="157"/>
      <c r="E47" s="157"/>
      <c r="F47" s="157"/>
      <c r="G47" s="157"/>
      <c r="H47" s="157"/>
      <c r="I47" s="157"/>
      <c r="J47" s="157"/>
      <c r="K47" s="157"/>
      <c r="L47" s="157" t="str">
        <v/>
      </c>
      <c r="M47" s="23"/>
    </row>
    <row r="48" spans="1:13" ht="15.75" customHeight="1">
      <c r="A48" s="23"/>
      <c r="B48" s="157"/>
      <c r="C48" s="157"/>
      <c r="D48" s="157"/>
      <c r="E48" s="157"/>
      <c r="F48" s="157"/>
      <c r="G48" s="157"/>
      <c r="H48" s="157"/>
      <c r="I48" s="157"/>
      <c r="J48" s="157"/>
      <c r="K48" s="157"/>
      <c r="L48" s="157" t="str">
        <v/>
      </c>
      <c r="M48" s="23"/>
    </row>
    <row r="49" spans="1:13" ht="15.75" customHeight="1">
      <c r="A49" s="23"/>
      <c r="B49" s="157"/>
      <c r="C49" s="157"/>
      <c r="D49" s="157"/>
      <c r="E49" s="157"/>
      <c r="F49" s="157"/>
      <c r="G49" s="157"/>
      <c r="H49" s="157"/>
      <c r="I49" s="157"/>
      <c r="J49" s="157"/>
      <c r="K49" s="157"/>
      <c r="L49" s="157" t="str">
        <v/>
      </c>
      <c r="M49" s="23"/>
    </row>
    <row r="50" spans="1:13" ht="15.75" customHeight="1">
      <c r="A50" s="23"/>
      <c r="B50" s="157"/>
      <c r="C50" s="157"/>
      <c r="D50" s="157"/>
      <c r="E50" s="157"/>
      <c r="F50" s="157"/>
      <c r="G50" s="157"/>
      <c r="H50" s="157"/>
      <c r="I50" s="157"/>
      <c r="J50" s="157"/>
      <c r="K50" s="157"/>
      <c r="L50" s="157" t="str">
        <v/>
      </c>
      <c r="M50" s="23"/>
    </row>
    <row r="51" spans="1:13" ht="15.75" customHeight="1">
      <c r="A51" s="23"/>
      <c r="B51" s="157"/>
      <c r="C51" s="157"/>
      <c r="D51" s="157"/>
      <c r="E51" s="157"/>
      <c r="F51" s="157"/>
      <c r="G51" s="157"/>
      <c r="H51" s="157"/>
      <c r="I51" s="157"/>
      <c r="J51" s="157"/>
      <c r="K51" s="157"/>
      <c r="L51" s="157" t="str">
        <v/>
      </c>
      <c r="M51" s="23"/>
    </row>
    <row r="52" spans="1:13" ht="15.75" customHeight="1">
      <c r="A52" s="23"/>
      <c r="B52" s="157"/>
      <c r="C52" s="157"/>
      <c r="D52" s="157"/>
      <c r="E52" s="157"/>
      <c r="F52" s="157"/>
      <c r="G52" s="157"/>
      <c r="H52" s="157"/>
      <c r="I52" s="157"/>
      <c r="J52" s="157"/>
      <c r="K52" s="157"/>
      <c r="L52" s="157" t="str">
        <v/>
      </c>
      <c r="M52" s="23"/>
    </row>
    <row r="53" spans="1:13" ht="15.75" customHeight="1">
      <c r="A53" s="23"/>
      <c r="B53" s="157"/>
      <c r="C53" s="157"/>
      <c r="D53" s="157"/>
      <c r="E53" s="157"/>
      <c r="F53" s="157"/>
      <c r="G53" s="157"/>
      <c r="H53" s="157"/>
      <c r="I53" s="157"/>
      <c r="J53" s="157"/>
      <c r="K53" s="157"/>
      <c r="L53" s="157" t="str">
        <v/>
      </c>
      <c r="M53" s="23"/>
    </row>
    <row r="54" spans="1:13" ht="15.75" customHeight="1">
      <c r="A54" s="23"/>
      <c r="B54" s="157"/>
      <c r="C54" s="157"/>
      <c r="D54" s="157"/>
      <c r="E54" s="157"/>
      <c r="F54" s="157"/>
      <c r="G54" s="157"/>
      <c r="H54" s="157"/>
      <c r="I54" s="157"/>
      <c r="J54" s="157"/>
      <c r="K54" s="157"/>
      <c r="L54" s="157" t="str">
        <v/>
      </c>
      <c r="M54" s="23"/>
    </row>
    <row r="55" spans="1:13" ht="15.75" customHeight="1">
      <c r="A55" s="23"/>
      <c r="B55" s="157"/>
      <c r="C55" s="157"/>
      <c r="D55" s="157"/>
      <c r="E55" s="157"/>
      <c r="F55" s="157"/>
      <c r="G55" s="157"/>
      <c r="H55" s="157"/>
      <c r="I55" s="157"/>
      <c r="J55" s="157"/>
      <c r="K55" s="157"/>
      <c r="L55" s="157" t="str">
        <v/>
      </c>
      <c r="M55" s="23"/>
    </row>
    <row r="56" spans="1:13" ht="15.75" customHeight="1">
      <c r="A56" s="23"/>
      <c r="B56" s="157"/>
      <c r="C56" s="157"/>
      <c r="D56" s="157"/>
      <c r="E56" s="157"/>
      <c r="F56" s="157"/>
      <c r="G56" s="157"/>
      <c r="H56" s="157"/>
      <c r="I56" s="157"/>
      <c r="J56" s="157"/>
      <c r="K56" s="157"/>
      <c r="L56" s="157" t="str">
        <v/>
      </c>
      <c r="M56" s="23"/>
    </row>
    <row r="57" spans="1:13" ht="15.75" customHeight="1">
      <c r="A57" s="23"/>
      <c r="B57" s="157"/>
      <c r="C57" s="157"/>
      <c r="D57" s="157"/>
      <c r="E57" s="157"/>
      <c r="F57" s="157"/>
      <c r="G57" s="157"/>
      <c r="H57" s="157"/>
      <c r="I57" s="157"/>
      <c r="J57" s="157"/>
      <c r="K57" s="157"/>
      <c r="L57" s="157" t="str">
        <v/>
      </c>
      <c r="M57" s="23"/>
    </row>
    <row r="58" spans="1:13" ht="15.75" customHeight="1">
      <c r="A58" s="23"/>
      <c r="B58" s="157"/>
      <c r="C58" s="157"/>
      <c r="D58" s="157"/>
      <c r="E58" s="157"/>
      <c r="F58" s="157"/>
      <c r="G58" s="157"/>
      <c r="H58" s="157"/>
      <c r="I58" s="157"/>
      <c r="J58" s="157"/>
      <c r="K58" s="157"/>
      <c r="L58" s="157" t="str">
        <v/>
      </c>
      <c r="M58" s="23"/>
    </row>
    <row r="59" spans="1:13" ht="15.75" customHeight="1">
      <c r="A59" s="23"/>
      <c r="B59" s="157"/>
      <c r="C59" s="157"/>
      <c r="D59" s="157"/>
      <c r="E59" s="157"/>
      <c r="F59" s="157"/>
      <c r="G59" s="157"/>
      <c r="H59" s="157"/>
      <c r="I59" s="157"/>
      <c r="J59" s="157"/>
      <c r="K59" s="157"/>
      <c r="L59" s="157" t="str">
        <v/>
      </c>
      <c r="M59" s="23"/>
    </row>
    <row r="60" spans="1:13" ht="15.75" customHeight="1">
      <c r="A60" s="23"/>
      <c r="B60" s="157"/>
      <c r="C60" s="157"/>
      <c r="D60" s="157"/>
      <c r="E60" s="157"/>
      <c r="F60" s="157"/>
      <c r="G60" s="157"/>
      <c r="H60" s="157"/>
      <c r="I60" s="157"/>
      <c r="J60" s="157"/>
      <c r="K60" s="157"/>
      <c r="L60" s="157" t="str">
        <v/>
      </c>
      <c r="M60" s="23"/>
    </row>
    <row r="61" spans="1:13" ht="15.75" customHeight="1">
      <c r="A61" s="23"/>
      <c r="B61" s="157"/>
      <c r="C61" s="157"/>
      <c r="D61" s="157"/>
      <c r="E61" s="157"/>
      <c r="F61" s="157"/>
      <c r="G61" s="157"/>
      <c r="H61" s="157"/>
      <c r="I61" s="157"/>
      <c r="J61" s="157"/>
      <c r="K61" s="157"/>
      <c r="L61" s="157" t="str">
        <v/>
      </c>
      <c r="M61" s="23"/>
    </row>
    <row r="62" spans="1:13" ht="15.75" customHeight="1">
      <c r="A62" s="23"/>
      <c r="B62" s="157"/>
      <c r="C62" s="157"/>
      <c r="D62" s="157"/>
      <c r="E62" s="157"/>
      <c r="F62" s="157"/>
      <c r="G62" s="157"/>
      <c r="H62" s="157"/>
      <c r="I62" s="157"/>
      <c r="J62" s="157"/>
      <c r="K62" s="157"/>
      <c r="L62" s="157" t="str">
        <v/>
      </c>
      <c r="M62" s="23"/>
    </row>
    <row r="63" spans="1:13" ht="15.75" customHeight="1">
      <c r="A63" s="23"/>
      <c r="B63" s="157"/>
      <c r="C63" s="157"/>
      <c r="D63" s="157"/>
      <c r="E63" s="157"/>
      <c r="F63" s="157"/>
      <c r="G63" s="157"/>
      <c r="H63" s="157"/>
      <c r="I63" s="157"/>
      <c r="J63" s="157"/>
      <c r="K63" s="157"/>
      <c r="L63" s="157" t="str">
        <v/>
      </c>
      <c r="M63" s="23"/>
    </row>
    <row r="64" spans="1:13" ht="15.75" customHeight="1">
      <c r="A64" s="23"/>
      <c r="B64" s="157"/>
      <c r="C64" s="157"/>
      <c r="D64" s="157"/>
      <c r="E64" s="157"/>
      <c r="F64" s="157"/>
      <c r="G64" s="157"/>
      <c r="H64" s="157"/>
      <c r="I64" s="157"/>
      <c r="J64" s="157"/>
      <c r="K64" s="157"/>
      <c r="L64" s="157" t="str">
        <v/>
      </c>
      <c r="M64" s="23"/>
    </row>
    <row r="65" spans="1:13" ht="15.75" customHeight="1">
      <c r="A65" s="23"/>
      <c r="B65" s="157"/>
      <c r="C65" s="157"/>
      <c r="D65" s="157"/>
      <c r="E65" s="157"/>
      <c r="F65" s="157"/>
      <c r="G65" s="157"/>
      <c r="H65" s="157"/>
      <c r="I65" s="157"/>
      <c r="J65" s="157"/>
      <c r="K65" s="157"/>
      <c r="L65" s="157" t="str">
        <v/>
      </c>
      <c r="M65" s="23"/>
    </row>
    <row r="66" spans="1:13" ht="15.75" customHeight="1">
      <c r="A66" s="23"/>
      <c r="B66" s="157"/>
      <c r="C66" s="157"/>
      <c r="D66" s="157"/>
      <c r="E66" s="157"/>
      <c r="F66" s="157"/>
      <c r="G66" s="157"/>
      <c r="H66" s="157"/>
      <c r="I66" s="157"/>
      <c r="J66" s="157"/>
      <c r="K66" s="157"/>
      <c r="L66" s="157" t="str">
        <v/>
      </c>
      <c r="M66" s="23"/>
    </row>
    <row r="67" spans="1:13" ht="15.75" customHeight="1">
      <c r="A67" s="23"/>
      <c r="B67" s="157"/>
      <c r="C67" s="157"/>
      <c r="D67" s="157"/>
      <c r="E67" s="157"/>
      <c r="F67" s="157"/>
      <c r="G67" s="157"/>
      <c r="H67" s="157"/>
      <c r="I67" s="157"/>
      <c r="J67" s="157"/>
      <c r="K67" s="157"/>
      <c r="L67" s="157" t="str">
        <v/>
      </c>
      <c r="M67" s="23"/>
    </row>
    <row r="68" spans="1:13" ht="15.75" customHeight="1">
      <c r="A68" s="23"/>
      <c r="B68" s="157"/>
      <c r="C68" s="157"/>
      <c r="D68" s="157"/>
      <c r="E68" s="157"/>
      <c r="F68" s="157"/>
      <c r="G68" s="157"/>
      <c r="H68" s="157"/>
      <c r="I68" s="157"/>
      <c r="J68" s="157"/>
      <c r="K68" s="157"/>
      <c r="L68" s="157" t="str">
        <v/>
      </c>
      <c r="M68" s="23"/>
    </row>
    <row r="69" spans="1:13" ht="15.75" customHeight="1">
      <c r="A69" s="23"/>
      <c r="B69" s="157"/>
      <c r="C69" s="157"/>
      <c r="D69" s="157"/>
      <c r="E69" s="157"/>
      <c r="F69" s="157"/>
      <c r="G69" s="157"/>
      <c r="H69" s="157"/>
      <c r="I69" s="157"/>
      <c r="J69" s="157"/>
      <c r="K69" s="157"/>
      <c r="L69" s="157" t="str">
        <v/>
      </c>
      <c r="M69" s="23"/>
    </row>
    <row r="70" spans="1:13" ht="15.75" customHeight="1">
      <c r="A70" s="23"/>
      <c r="B70" s="157"/>
      <c r="C70" s="157"/>
      <c r="D70" s="157"/>
      <c r="E70" s="157"/>
      <c r="F70" s="157"/>
      <c r="G70" s="157"/>
      <c r="H70" s="157"/>
      <c r="I70" s="157"/>
      <c r="J70" s="157"/>
      <c r="K70" s="157"/>
      <c r="L70" s="157" t="str">
        <v/>
      </c>
      <c r="M70" s="23"/>
    </row>
    <row r="71" spans="1:13" ht="15.75" customHeight="1">
      <c r="A71" s="23"/>
      <c r="B71" s="157"/>
      <c r="C71" s="157"/>
      <c r="D71" s="157"/>
      <c r="E71" s="157"/>
      <c r="F71" s="157"/>
      <c r="G71" s="157"/>
      <c r="H71" s="157"/>
      <c r="I71" s="157"/>
      <c r="J71" s="157"/>
      <c r="K71" s="157"/>
      <c r="L71" s="157" t="str">
        <v/>
      </c>
      <c r="M71" s="23"/>
    </row>
    <row r="72" spans="1:13" ht="15.75" customHeight="1">
      <c r="A72" s="23"/>
      <c r="B72" s="157"/>
      <c r="C72" s="157"/>
      <c r="D72" s="157"/>
      <c r="E72" s="157"/>
      <c r="F72" s="157"/>
      <c r="G72" s="157"/>
      <c r="H72" s="157"/>
      <c r="I72" s="157"/>
      <c r="J72" s="157"/>
      <c r="K72" s="157"/>
      <c r="L72" s="157" t="str">
        <v/>
      </c>
      <c r="M72" s="23"/>
    </row>
    <row r="73" spans="1:13" ht="15.75" customHeight="1">
      <c r="A73" s="23"/>
      <c r="B73" s="157"/>
      <c r="C73" s="157"/>
      <c r="D73" s="157"/>
      <c r="E73" s="157"/>
      <c r="F73" s="157"/>
      <c r="G73" s="157"/>
      <c r="H73" s="157"/>
      <c r="I73" s="157"/>
      <c r="J73" s="157"/>
      <c r="K73" s="157"/>
      <c r="L73" s="157" t="str">
        <v/>
      </c>
      <c r="M73" s="23"/>
    </row>
    <row r="74" spans="1:13" ht="15.75" customHeight="1">
      <c r="A74" s="23"/>
      <c r="B74" s="157"/>
      <c r="C74" s="157"/>
      <c r="D74" s="157"/>
      <c r="E74" s="157"/>
      <c r="F74" s="157"/>
      <c r="G74" s="157"/>
      <c r="H74" s="157"/>
      <c r="I74" s="157"/>
      <c r="J74" s="157"/>
      <c r="K74" s="157"/>
      <c r="L74" s="157" t="str">
        <v/>
      </c>
      <c r="M74" s="23"/>
    </row>
    <row r="75" spans="1:13" ht="15.75" customHeight="1">
      <c r="A75" s="23"/>
      <c r="B75" s="157"/>
      <c r="C75" s="157"/>
      <c r="D75" s="157"/>
      <c r="E75" s="157"/>
      <c r="F75" s="157"/>
      <c r="G75" s="157"/>
      <c r="H75" s="157"/>
      <c r="I75" s="157"/>
      <c r="J75" s="157"/>
      <c r="K75" s="157"/>
      <c r="L75" s="157" t="str">
        <v/>
      </c>
      <c r="M75" s="23"/>
    </row>
    <row r="76" spans="1:13" ht="15.75" customHeight="1">
      <c r="A76" s="23"/>
      <c r="B76" s="157"/>
      <c r="C76" s="157"/>
      <c r="D76" s="157"/>
      <c r="E76" s="157"/>
      <c r="F76" s="157"/>
      <c r="G76" s="157"/>
      <c r="H76" s="157"/>
      <c r="I76" s="157"/>
      <c r="J76" s="157"/>
      <c r="K76" s="157"/>
      <c r="L76" s="157" t="str">
        <v/>
      </c>
      <c r="M76" s="23"/>
    </row>
    <row r="77" spans="1:13" ht="15.75" customHeight="1">
      <c r="A77" s="23"/>
      <c r="B77" s="157"/>
      <c r="C77" s="157"/>
      <c r="D77" s="157"/>
      <c r="E77" s="157"/>
      <c r="F77" s="157"/>
      <c r="G77" s="157"/>
      <c r="H77" s="157"/>
      <c r="I77" s="157"/>
      <c r="J77" s="157"/>
      <c r="K77" s="157"/>
      <c r="L77" s="157" t="str">
        <v/>
      </c>
      <c r="M77" s="23"/>
    </row>
    <row r="78" spans="1:13" ht="15.75" customHeight="1">
      <c r="A78" s="23"/>
      <c r="B78" s="157"/>
      <c r="C78" s="157"/>
      <c r="D78" s="157"/>
      <c r="E78" s="157"/>
      <c r="F78" s="157"/>
      <c r="G78" s="157"/>
      <c r="H78" s="157"/>
      <c r="I78" s="157"/>
      <c r="J78" s="157"/>
      <c r="K78" s="157"/>
      <c r="L78" s="157" t="str">
        <v/>
      </c>
      <c r="M78" s="23"/>
    </row>
    <row r="79" spans="1:13" ht="15.75" customHeight="1">
      <c r="A79" s="23"/>
      <c r="B79" s="157"/>
      <c r="C79" s="157"/>
      <c r="D79" s="157"/>
      <c r="E79" s="157"/>
      <c r="F79" s="157"/>
      <c r="G79" s="157"/>
      <c r="H79" s="157"/>
      <c r="I79" s="157"/>
      <c r="J79" s="157"/>
      <c r="K79" s="157"/>
      <c r="L79" s="157" t="str">
        <v/>
      </c>
      <c r="M79" s="23"/>
    </row>
    <row r="80" spans="1:13" ht="15.75" customHeight="1">
      <c r="A80" s="23"/>
      <c r="B80" s="157"/>
      <c r="C80" s="157"/>
      <c r="D80" s="157"/>
      <c r="E80" s="157"/>
      <c r="F80" s="157"/>
      <c r="G80" s="157"/>
      <c r="H80" s="157"/>
      <c r="I80" s="157"/>
      <c r="J80" s="157"/>
      <c r="K80" s="157"/>
      <c r="L80" s="157" t="str">
        <v/>
      </c>
      <c r="M80" s="23"/>
    </row>
    <row r="81" spans="1:13" ht="15.75" customHeight="1">
      <c r="A81" s="23"/>
      <c r="B81" s="157"/>
      <c r="C81" s="157"/>
      <c r="D81" s="157"/>
      <c r="E81" s="157"/>
      <c r="F81" s="157"/>
      <c r="G81" s="157"/>
      <c r="H81" s="157"/>
      <c r="I81" s="157"/>
      <c r="J81" s="157"/>
      <c r="K81" s="157"/>
      <c r="L81" s="157" t="str">
        <v/>
      </c>
      <c r="M81" s="23"/>
    </row>
    <row r="82" spans="1:13" ht="15.75" customHeight="1">
      <c r="A82" s="23"/>
      <c r="B82" s="157"/>
      <c r="C82" s="157"/>
      <c r="D82" s="157"/>
      <c r="E82" s="157"/>
      <c r="F82" s="157"/>
      <c r="G82" s="157"/>
      <c r="H82" s="157"/>
      <c r="I82" s="157"/>
      <c r="J82" s="157"/>
      <c r="K82" s="157"/>
      <c r="L82" s="157" t="str">
        <v/>
      </c>
      <c r="M82" s="23"/>
    </row>
    <row r="83" spans="1:13" ht="15.75" customHeight="1">
      <c r="A83" s="23"/>
      <c r="B83" s="157"/>
      <c r="C83" s="157"/>
      <c r="D83" s="157"/>
      <c r="E83" s="157"/>
      <c r="F83" s="157"/>
      <c r="G83" s="157"/>
      <c r="H83" s="157"/>
      <c r="I83" s="157"/>
      <c r="J83" s="157"/>
      <c r="K83" s="157"/>
      <c r="L83" s="157" t="str">
        <v/>
      </c>
      <c r="M83" s="23"/>
    </row>
    <row r="84" spans="1:13" ht="15.75" customHeight="1">
      <c r="A84" s="23"/>
      <c r="B84" s="157"/>
      <c r="C84" s="157"/>
      <c r="D84" s="157"/>
      <c r="E84" s="157"/>
      <c r="F84" s="157"/>
      <c r="G84" s="157"/>
      <c r="H84" s="157"/>
      <c r="I84" s="157"/>
      <c r="J84" s="157"/>
      <c r="K84" s="157"/>
      <c r="L84" s="157" t="str">
        <v/>
      </c>
      <c r="M84" s="23"/>
    </row>
    <row r="85" spans="1:13" ht="15.75" customHeight="1">
      <c r="A85" s="23"/>
      <c r="B85" s="157"/>
      <c r="C85" s="157"/>
      <c r="D85" s="157"/>
      <c r="E85" s="157"/>
      <c r="F85" s="157"/>
      <c r="G85" s="157"/>
      <c r="H85" s="157"/>
      <c r="I85" s="157"/>
      <c r="J85" s="157"/>
      <c r="K85" s="157"/>
      <c r="L85" s="157" t="str">
        <v/>
      </c>
      <c r="M85" s="23"/>
    </row>
    <row r="86" spans="1:13" ht="15.75" customHeight="1">
      <c r="A86" s="23"/>
      <c r="B86" s="157"/>
      <c r="C86" s="157"/>
      <c r="D86" s="157"/>
      <c r="E86" s="157"/>
      <c r="F86" s="157"/>
      <c r="G86" s="157"/>
      <c r="H86" s="157"/>
      <c r="I86" s="157"/>
      <c r="J86" s="157"/>
      <c r="K86" s="157"/>
      <c r="L86" s="157" t="str">
        <v/>
      </c>
      <c r="M86" s="23"/>
    </row>
    <row r="87" spans="1:13" ht="15.75" customHeight="1">
      <c r="A87" s="23"/>
      <c r="B87" s="157"/>
      <c r="C87" s="157"/>
      <c r="D87" s="157"/>
      <c r="E87" s="157"/>
      <c r="F87" s="157"/>
      <c r="G87" s="157"/>
      <c r="H87" s="157"/>
      <c r="I87" s="157"/>
      <c r="J87" s="157"/>
      <c r="K87" s="157"/>
      <c r="L87" s="157" t="str">
        <v/>
      </c>
      <c r="M87" s="23"/>
    </row>
    <row r="88" spans="1:13" ht="15.75" customHeight="1">
      <c r="A88" s="23"/>
      <c r="B88" s="157"/>
      <c r="C88" s="157"/>
      <c r="D88" s="157"/>
      <c r="E88" s="157"/>
      <c r="F88" s="157"/>
      <c r="G88" s="157"/>
      <c r="H88" s="157"/>
      <c r="I88" s="157"/>
      <c r="J88" s="157"/>
      <c r="K88" s="157"/>
      <c r="L88" s="157" t="str">
        <v/>
      </c>
      <c r="M88" s="23"/>
    </row>
    <row r="89" spans="1:13" ht="15.75" customHeight="1">
      <c r="A89" s="23"/>
      <c r="B89" s="157"/>
      <c r="C89" s="157"/>
      <c r="D89" s="157"/>
      <c r="E89" s="157"/>
      <c r="F89" s="157"/>
      <c r="G89" s="157"/>
      <c r="H89" s="157"/>
      <c r="I89" s="157"/>
      <c r="J89" s="157"/>
      <c r="K89" s="157"/>
      <c r="L89" s="157" t="str">
        <v/>
      </c>
      <c r="M89" s="23"/>
    </row>
    <row r="90" spans="1:13" ht="15.75" customHeight="1">
      <c r="A90" s="23"/>
      <c r="B90" s="157"/>
      <c r="C90" s="157"/>
      <c r="D90" s="157"/>
      <c r="E90" s="157"/>
      <c r="F90" s="157"/>
      <c r="G90" s="157"/>
      <c r="H90" s="157"/>
      <c r="I90" s="157"/>
      <c r="J90" s="157"/>
      <c r="K90" s="157"/>
      <c r="L90" s="157" t="str">
        <v/>
      </c>
      <c r="M90" s="23"/>
    </row>
    <row r="91" spans="1:13" ht="15.75" customHeight="1">
      <c r="A91" s="23"/>
      <c r="B91" s="157"/>
      <c r="C91" s="157"/>
      <c r="D91" s="157"/>
      <c r="E91" s="157"/>
      <c r="F91" s="157"/>
      <c r="G91" s="157"/>
      <c r="H91" s="157"/>
      <c r="I91" s="157"/>
      <c r="J91" s="157"/>
      <c r="K91" s="157"/>
      <c r="L91" s="157" t="str">
        <v/>
      </c>
      <c r="M91" s="23"/>
    </row>
    <row r="92" spans="1:13" ht="15.75" customHeight="1">
      <c r="A92" s="23"/>
      <c r="B92" s="157"/>
      <c r="C92" s="157"/>
      <c r="D92" s="157"/>
      <c r="E92" s="157"/>
      <c r="F92" s="157"/>
      <c r="G92" s="157"/>
      <c r="H92" s="157"/>
      <c r="I92" s="157"/>
      <c r="J92" s="157"/>
      <c r="K92" s="157"/>
      <c r="L92" s="157" t="str">
        <v/>
      </c>
      <c r="M92" s="23"/>
    </row>
    <row r="93" spans="1:13" ht="15.75" customHeight="1">
      <c r="A93" s="23"/>
      <c r="B93" s="157"/>
      <c r="C93" s="157"/>
      <c r="D93" s="157"/>
      <c r="E93" s="157"/>
      <c r="F93" s="157"/>
      <c r="G93" s="157"/>
      <c r="H93" s="157"/>
      <c r="I93" s="157"/>
      <c r="J93" s="157"/>
      <c r="K93" s="157"/>
      <c r="L93" s="157" t="str">
        <v/>
      </c>
      <c r="M93" s="23"/>
    </row>
    <row r="94" spans="1:13" ht="15.75" customHeight="1">
      <c r="A94" s="23"/>
      <c r="B94" s="157"/>
      <c r="C94" s="157"/>
      <c r="D94" s="157"/>
      <c r="E94" s="157"/>
      <c r="F94" s="157"/>
      <c r="G94" s="157"/>
      <c r="H94" s="157"/>
      <c r="I94" s="157"/>
      <c r="J94" s="157"/>
      <c r="K94" s="157"/>
      <c r="L94" s="157" t="str">
        <v/>
      </c>
      <c r="M94" s="23"/>
    </row>
    <row r="95" spans="1:13" ht="15.75" customHeight="1">
      <c r="A95" s="23"/>
      <c r="B95" s="157"/>
      <c r="C95" s="157"/>
      <c r="D95" s="157"/>
      <c r="E95" s="157"/>
      <c r="F95" s="157"/>
      <c r="G95" s="157"/>
      <c r="H95" s="157"/>
      <c r="I95" s="157"/>
      <c r="J95" s="157"/>
      <c r="K95" s="157"/>
      <c r="L95" s="157" t="str">
        <v/>
      </c>
      <c r="M95" s="23"/>
    </row>
    <row r="96" spans="1:13" ht="15.75" customHeight="1">
      <c r="A96" s="23"/>
      <c r="B96" s="157"/>
      <c r="C96" s="157"/>
      <c r="D96" s="157"/>
      <c r="E96" s="157"/>
      <c r="F96" s="157"/>
      <c r="G96" s="157"/>
      <c r="H96" s="157"/>
      <c r="I96" s="157"/>
      <c r="J96" s="157"/>
      <c r="K96" s="157"/>
      <c r="L96" s="157" t="str">
        <v/>
      </c>
      <c r="M96" s="23"/>
    </row>
    <row r="97" spans="1:13" ht="15.75" customHeight="1">
      <c r="A97" s="23"/>
      <c r="B97" s="157"/>
      <c r="C97" s="157"/>
      <c r="D97" s="157"/>
      <c r="E97" s="157"/>
      <c r="F97" s="157"/>
      <c r="G97" s="157"/>
      <c r="H97" s="157"/>
      <c r="I97" s="157"/>
      <c r="J97" s="157"/>
      <c r="K97" s="157"/>
      <c r="L97" s="157" t="str">
        <v/>
      </c>
      <c r="M97" s="23"/>
    </row>
    <row r="98" spans="1:13" ht="15.75" customHeight="1">
      <c r="A98" s="23"/>
      <c r="B98" s="157"/>
      <c r="C98" s="157"/>
      <c r="D98" s="157"/>
      <c r="E98" s="157"/>
      <c r="F98" s="157"/>
      <c r="G98" s="157"/>
      <c r="H98" s="157"/>
      <c r="I98" s="157"/>
      <c r="J98" s="157"/>
      <c r="K98" s="157"/>
      <c r="L98" s="157" t="str">
        <v/>
      </c>
      <c r="M98" s="23"/>
    </row>
    <row r="99" spans="1:13" ht="15.75" customHeight="1">
      <c r="A99" s="23"/>
      <c r="B99" s="157"/>
      <c r="C99" s="157"/>
      <c r="D99" s="157"/>
      <c r="E99" s="157"/>
      <c r="F99" s="157"/>
      <c r="G99" s="157"/>
      <c r="H99" s="157"/>
      <c r="I99" s="157"/>
      <c r="J99" s="157"/>
      <c r="K99" s="157"/>
      <c r="L99" s="157" t="str">
        <v/>
      </c>
      <c r="M99" s="23"/>
    </row>
    <row r="100" spans="1:13" ht="15.75" customHeight="1">
      <c r="A100" s="23"/>
      <c r="B100" s="157"/>
      <c r="C100" s="157"/>
      <c r="D100" s="157"/>
      <c r="E100" s="157"/>
      <c r="F100" s="157"/>
      <c r="G100" s="157"/>
      <c r="H100" s="157"/>
      <c r="I100" s="157"/>
      <c r="J100" s="157"/>
      <c r="K100" s="157"/>
      <c r="L100" s="157" t="str">
        <v/>
      </c>
      <c r="M100" s="23"/>
    </row>
    <row r="101" spans="1:13" ht="15.75" customHeight="1">
      <c r="A101" s="23"/>
      <c r="B101" s="157"/>
      <c r="C101" s="157"/>
      <c r="D101" s="157"/>
      <c r="E101" s="157"/>
      <c r="F101" s="157"/>
      <c r="G101" s="157"/>
      <c r="H101" s="157"/>
      <c r="I101" s="157"/>
      <c r="J101" s="157"/>
      <c r="K101" s="157"/>
      <c r="L101" s="157" t="str">
        <v/>
      </c>
      <c r="M101" s="23"/>
    </row>
    <row r="102" spans="1:13" ht="15.75" customHeight="1">
      <c r="A102" s="23"/>
      <c r="B102" s="157"/>
      <c r="C102" s="157"/>
      <c r="D102" s="157"/>
      <c r="E102" s="157"/>
      <c r="F102" s="157"/>
      <c r="G102" s="157"/>
      <c r="H102" s="157"/>
      <c r="I102" s="157"/>
      <c r="J102" s="157"/>
      <c r="K102" s="157"/>
      <c r="L102" s="157" t="str">
        <v/>
      </c>
      <c r="M102" s="23"/>
    </row>
    <row r="103" spans="1:13" ht="15.75" customHeight="1">
      <c r="A103" s="23"/>
      <c r="B103" s="157"/>
      <c r="C103" s="157"/>
      <c r="D103" s="157"/>
      <c r="E103" s="157"/>
      <c r="F103" s="157"/>
      <c r="G103" s="157"/>
      <c r="H103" s="157"/>
      <c r="I103" s="157"/>
      <c r="J103" s="157"/>
      <c r="K103" s="157"/>
      <c r="L103" s="157" t="str">
        <v/>
      </c>
      <c r="M103" s="23"/>
    </row>
    <row r="104" spans="1:13" ht="15.75" customHeight="1">
      <c r="A104" s="23"/>
      <c r="B104" s="157"/>
      <c r="C104" s="157"/>
      <c r="D104" s="157"/>
      <c r="E104" s="157"/>
      <c r="F104" s="157"/>
      <c r="G104" s="157"/>
      <c r="H104" s="157"/>
      <c r="I104" s="157"/>
      <c r="J104" s="157"/>
      <c r="K104" s="157"/>
      <c r="L104" s="157" t="str">
        <v/>
      </c>
      <c r="M104" s="23"/>
    </row>
    <row r="105" spans="1:13" ht="15.75" customHeight="1">
      <c r="A105" s="23"/>
      <c r="B105" s="157"/>
      <c r="C105" s="157"/>
      <c r="D105" s="157"/>
      <c r="E105" s="157"/>
      <c r="F105" s="157"/>
      <c r="G105" s="157"/>
      <c r="H105" s="157"/>
      <c r="I105" s="157"/>
      <c r="J105" s="157"/>
      <c r="K105" s="157"/>
      <c r="L105" s="157" t="str">
        <v/>
      </c>
      <c r="M105" s="23"/>
    </row>
    <row r="106" spans="1:13" ht="15.75" customHeight="1">
      <c r="A106" s="23"/>
      <c r="B106" s="157"/>
      <c r="C106" s="157"/>
      <c r="D106" s="157"/>
      <c r="E106" s="157"/>
      <c r="F106" s="157"/>
      <c r="G106" s="157"/>
      <c r="H106" s="157"/>
      <c r="I106" s="157"/>
      <c r="J106" s="157"/>
      <c r="K106" s="157"/>
      <c r="L106" s="157" t="str">
        <v/>
      </c>
      <c r="M106" s="23"/>
    </row>
    <row r="107" spans="1:13" ht="15.75" customHeight="1">
      <c r="A107" s="23"/>
      <c r="B107" s="157"/>
      <c r="C107" s="157"/>
      <c r="D107" s="157"/>
      <c r="E107" s="157"/>
      <c r="F107" s="157"/>
      <c r="G107" s="157"/>
      <c r="H107" s="157"/>
      <c r="I107" s="157"/>
      <c r="J107" s="157"/>
      <c r="K107" s="157"/>
      <c r="L107" s="157" t="str">
        <v/>
      </c>
      <c r="M107" s="23"/>
    </row>
    <row r="108" spans="1:13" ht="15.75" customHeight="1">
      <c r="A108" s="23"/>
      <c r="B108" s="157"/>
      <c r="C108" s="157"/>
      <c r="D108" s="157"/>
      <c r="E108" s="157"/>
      <c r="F108" s="157"/>
      <c r="G108" s="157"/>
      <c r="H108" s="157"/>
      <c r="I108" s="157"/>
      <c r="J108" s="157"/>
      <c r="K108" s="157"/>
      <c r="L108" s="157" t="str">
        <v/>
      </c>
      <c r="M108" s="23"/>
    </row>
    <row r="109" spans="1:13" ht="15.75" customHeight="1">
      <c r="A109" s="23"/>
      <c r="B109" s="157"/>
      <c r="C109" s="157"/>
      <c r="D109" s="157"/>
      <c r="E109" s="157"/>
      <c r="F109" s="157"/>
      <c r="G109" s="157"/>
      <c r="H109" s="157"/>
      <c r="I109" s="157"/>
      <c r="J109" s="157"/>
      <c r="K109" s="157"/>
      <c r="L109" s="157" t="str">
        <v/>
      </c>
      <c r="M109" s="23"/>
    </row>
    <row r="110" spans="1:13" ht="15.75" customHeight="1">
      <c r="A110" s="23"/>
      <c r="B110" s="157"/>
      <c r="C110" s="157"/>
      <c r="D110" s="157"/>
      <c r="E110" s="157"/>
      <c r="F110" s="157"/>
      <c r="G110" s="157"/>
      <c r="H110" s="157"/>
      <c r="I110" s="157"/>
      <c r="J110" s="157"/>
      <c r="K110" s="157"/>
      <c r="L110" s="157" t="str">
        <v/>
      </c>
      <c r="M110" s="23"/>
    </row>
    <row r="111" spans="1:13" ht="15.75" customHeight="1">
      <c r="A111" s="23"/>
      <c r="B111" s="157"/>
      <c r="C111" s="157"/>
      <c r="D111" s="157"/>
      <c r="E111" s="157"/>
      <c r="F111" s="157"/>
      <c r="G111" s="157"/>
      <c r="H111" s="157"/>
      <c r="I111" s="157"/>
      <c r="J111" s="157"/>
      <c r="K111" s="157"/>
      <c r="L111" s="157" t="str">
        <v/>
      </c>
      <c r="M111" s="23"/>
    </row>
    <row r="112" spans="1:13" ht="15.75" customHeight="1">
      <c r="A112" s="23"/>
      <c r="B112" s="157"/>
      <c r="C112" s="157"/>
      <c r="D112" s="157"/>
      <c r="E112" s="157"/>
      <c r="F112" s="157"/>
      <c r="G112" s="157"/>
      <c r="H112" s="157"/>
      <c r="I112" s="157"/>
      <c r="J112" s="157"/>
      <c r="K112" s="157"/>
      <c r="L112" s="157" t="str">
        <v/>
      </c>
      <c r="M112" s="23"/>
    </row>
    <row r="113" spans="1:13" ht="15.75" customHeight="1">
      <c r="A113" s="23"/>
      <c r="B113" s="157"/>
      <c r="C113" s="157"/>
      <c r="D113" s="157"/>
      <c r="E113" s="157"/>
      <c r="F113" s="157"/>
      <c r="G113" s="157"/>
      <c r="H113" s="157"/>
      <c r="I113" s="157"/>
      <c r="J113" s="157"/>
      <c r="K113" s="157"/>
      <c r="L113" s="157" t="str">
        <v/>
      </c>
      <c r="M113" s="23"/>
    </row>
    <row r="114" spans="1:13" ht="15.75" customHeight="1">
      <c r="A114" s="23"/>
      <c r="B114" s="157"/>
      <c r="C114" s="157"/>
      <c r="D114" s="157"/>
      <c r="E114" s="157"/>
      <c r="F114" s="157"/>
      <c r="G114" s="157"/>
      <c r="H114" s="157"/>
      <c r="I114" s="157"/>
      <c r="J114" s="157"/>
      <c r="K114" s="157"/>
      <c r="L114" s="157" t="str">
        <v/>
      </c>
      <c r="M114" s="23"/>
    </row>
    <row r="115" spans="1:13" ht="15.75" customHeight="1">
      <c r="A115" s="23"/>
      <c r="B115" s="157"/>
      <c r="C115" s="157"/>
      <c r="D115" s="157"/>
      <c r="E115" s="157"/>
      <c r="F115" s="157"/>
      <c r="G115" s="157"/>
      <c r="H115" s="157"/>
      <c r="I115" s="157"/>
      <c r="J115" s="157"/>
      <c r="K115" s="157"/>
      <c r="L115" s="157" t="str">
        <v/>
      </c>
      <c r="M115" s="23"/>
    </row>
    <row r="116" spans="1:13" ht="15.75" customHeight="1">
      <c r="A116" s="23"/>
      <c r="B116" s="157"/>
      <c r="C116" s="157"/>
      <c r="D116" s="157"/>
      <c r="E116" s="157"/>
      <c r="F116" s="157"/>
      <c r="G116" s="157"/>
      <c r="H116" s="157"/>
      <c r="I116" s="157"/>
      <c r="J116" s="157"/>
      <c r="K116" s="157"/>
      <c r="L116" s="157" t="str">
        <v/>
      </c>
      <c r="M116" s="23"/>
    </row>
    <row r="117" spans="1:13" ht="15.75" customHeight="1">
      <c r="A117" s="23"/>
      <c r="B117" s="157"/>
      <c r="C117" s="157"/>
      <c r="D117" s="157"/>
      <c r="E117" s="157"/>
      <c r="F117" s="157"/>
      <c r="G117" s="157"/>
      <c r="H117" s="157"/>
      <c r="I117" s="157"/>
      <c r="J117" s="157"/>
      <c r="K117" s="157"/>
      <c r="L117" s="157" t="str">
        <v/>
      </c>
      <c r="M117" s="23"/>
    </row>
    <row r="118" spans="1:13" ht="15.75" customHeight="1">
      <c r="A118" s="23"/>
      <c r="B118" s="157"/>
      <c r="C118" s="157"/>
      <c r="D118" s="157"/>
      <c r="E118" s="157"/>
      <c r="F118" s="157"/>
      <c r="G118" s="157"/>
      <c r="H118" s="157"/>
      <c r="I118" s="157"/>
      <c r="J118" s="157"/>
      <c r="K118" s="157"/>
      <c r="L118" s="157" t="str">
        <v/>
      </c>
      <c r="M118" s="23"/>
    </row>
    <row r="119" spans="1:13" ht="15.75" customHeight="1">
      <c r="A119" s="23"/>
      <c r="B119" s="157"/>
      <c r="C119" s="157"/>
      <c r="D119" s="157"/>
      <c r="E119" s="157"/>
      <c r="F119" s="157"/>
      <c r="G119" s="157"/>
      <c r="H119" s="157"/>
      <c r="I119" s="157"/>
      <c r="J119" s="157"/>
      <c r="K119" s="157"/>
      <c r="L119" s="157" t="str">
        <v/>
      </c>
      <c r="M119" s="23"/>
    </row>
    <row r="120" spans="1:13" ht="15.75" customHeight="1">
      <c r="A120" s="23"/>
      <c r="B120" s="157"/>
      <c r="C120" s="157"/>
      <c r="D120" s="157"/>
      <c r="E120" s="157"/>
      <c r="F120" s="157"/>
      <c r="G120" s="157"/>
      <c r="H120" s="157"/>
      <c r="I120" s="157"/>
      <c r="J120" s="157"/>
      <c r="K120" s="157"/>
      <c r="L120" s="157" t="str">
        <v/>
      </c>
      <c r="M120" s="23"/>
    </row>
    <row r="121" spans="1:13" ht="15.75" customHeight="1">
      <c r="A121" s="23"/>
      <c r="B121" s="157"/>
      <c r="C121" s="157"/>
      <c r="D121" s="157"/>
      <c r="E121" s="157"/>
      <c r="F121" s="157"/>
      <c r="G121" s="157"/>
      <c r="H121" s="157"/>
      <c r="I121" s="157"/>
      <c r="J121" s="157"/>
      <c r="K121" s="157"/>
      <c r="L121" s="157" t="str">
        <v/>
      </c>
      <c r="M121" s="23"/>
    </row>
    <row r="122" spans="1:13" ht="15.75" customHeight="1">
      <c r="A122" s="23"/>
      <c r="B122" s="157"/>
      <c r="C122" s="157"/>
      <c r="D122" s="157"/>
      <c r="E122" s="157"/>
      <c r="F122" s="157"/>
      <c r="G122" s="157"/>
      <c r="H122" s="157"/>
      <c r="I122" s="157"/>
      <c r="J122" s="157"/>
      <c r="K122" s="157"/>
      <c r="L122" s="157" t="str">
        <v/>
      </c>
      <c r="M122" s="23"/>
    </row>
    <row r="123" spans="1:13" ht="15.75" customHeight="1">
      <c r="A123" s="23"/>
      <c r="B123" s="157"/>
      <c r="C123" s="157"/>
      <c r="D123" s="157"/>
      <c r="E123" s="157"/>
      <c r="F123" s="157"/>
      <c r="G123" s="157"/>
      <c r="H123" s="157"/>
      <c r="I123" s="157"/>
      <c r="J123" s="157"/>
      <c r="K123" s="157"/>
      <c r="L123" s="157" t="str">
        <v/>
      </c>
      <c r="M123" s="23"/>
    </row>
    <row r="124" spans="1:13" ht="15.75" customHeight="1">
      <c r="A124" s="23"/>
      <c r="B124" s="157"/>
      <c r="C124" s="157"/>
      <c r="D124" s="157"/>
      <c r="E124" s="157"/>
      <c r="F124" s="157"/>
      <c r="G124" s="157"/>
      <c r="H124" s="157"/>
      <c r="I124" s="157"/>
      <c r="J124" s="157"/>
      <c r="K124" s="157"/>
      <c r="L124" s="157" t="str">
        <v/>
      </c>
      <c r="M124" s="23"/>
    </row>
    <row r="125" spans="1:13" ht="15.75" customHeight="1">
      <c r="A125" s="23"/>
      <c r="B125" s="157"/>
      <c r="C125" s="157"/>
      <c r="D125" s="157"/>
      <c r="E125" s="157"/>
      <c r="F125" s="157"/>
      <c r="G125" s="157"/>
      <c r="H125" s="157"/>
      <c r="I125" s="157"/>
      <c r="J125" s="157"/>
      <c r="K125" s="157"/>
      <c r="L125" s="157" t="str">
        <v/>
      </c>
      <c r="M125" s="23"/>
    </row>
    <row r="126" spans="1:13" ht="15.75" customHeight="1">
      <c r="A126" s="23"/>
      <c r="B126" s="157"/>
      <c r="C126" s="157"/>
      <c r="D126" s="157"/>
      <c r="E126" s="157"/>
      <c r="F126" s="157"/>
      <c r="G126" s="157"/>
      <c r="H126" s="157"/>
      <c r="I126" s="157"/>
      <c r="J126" s="157"/>
      <c r="K126" s="157"/>
      <c r="L126" s="157" t="str">
        <v/>
      </c>
      <c r="M126" s="23"/>
    </row>
    <row r="127" spans="1:13" ht="15.75" customHeight="1">
      <c r="A127" s="23"/>
      <c r="B127" s="157"/>
      <c r="C127" s="157"/>
      <c r="D127" s="157"/>
      <c r="E127" s="157"/>
      <c r="F127" s="157"/>
      <c r="G127" s="157"/>
      <c r="H127" s="157"/>
      <c r="I127" s="157"/>
      <c r="J127" s="157"/>
      <c r="K127" s="157"/>
      <c r="L127" s="157" t="str">
        <v/>
      </c>
      <c r="M127" s="23"/>
    </row>
    <row r="128" spans="1:13" ht="15.75" customHeight="1">
      <c r="A128" s="23"/>
      <c r="B128" s="157"/>
      <c r="C128" s="157"/>
      <c r="D128" s="157"/>
      <c r="E128" s="157"/>
      <c r="F128" s="157"/>
      <c r="G128" s="157"/>
      <c r="H128" s="157"/>
      <c r="I128" s="157"/>
      <c r="J128" s="157"/>
      <c r="K128" s="157"/>
      <c r="L128" s="157" t="str">
        <v/>
      </c>
      <c r="M128" s="23"/>
    </row>
    <row r="129" spans="1:13" ht="15.75" customHeight="1">
      <c r="A129" s="23"/>
      <c r="B129" s="157"/>
      <c r="C129" s="157"/>
      <c r="D129" s="157"/>
      <c r="E129" s="157"/>
      <c r="F129" s="157"/>
      <c r="G129" s="157"/>
      <c r="H129" s="157"/>
      <c r="I129" s="157"/>
      <c r="J129" s="157"/>
      <c r="K129" s="157"/>
      <c r="L129" s="157" t="str">
        <v/>
      </c>
      <c r="M129" s="23"/>
    </row>
    <row r="130" spans="1:13" ht="15.75" customHeight="1">
      <c r="A130" s="23"/>
      <c r="B130" s="157"/>
      <c r="C130" s="157"/>
      <c r="D130" s="157"/>
      <c r="E130" s="157"/>
      <c r="F130" s="157"/>
      <c r="G130" s="157"/>
      <c r="H130" s="157"/>
      <c r="I130" s="157"/>
      <c r="J130" s="157"/>
      <c r="K130" s="157"/>
      <c r="L130" s="157" t="str">
        <v/>
      </c>
      <c r="M130" s="23"/>
    </row>
    <row r="131" spans="1:13" ht="15.75" customHeight="1">
      <c r="A131" s="23"/>
      <c r="B131" s="157"/>
      <c r="C131" s="157"/>
      <c r="D131" s="157"/>
      <c r="E131" s="157"/>
      <c r="F131" s="157"/>
      <c r="G131" s="157"/>
      <c r="H131" s="157"/>
      <c r="I131" s="157"/>
      <c r="J131" s="157"/>
      <c r="K131" s="157"/>
      <c r="L131" s="157" t="str">
        <v/>
      </c>
      <c r="M131" s="23"/>
    </row>
    <row r="132" spans="1:13" ht="15.75" customHeight="1">
      <c r="A132" s="23"/>
      <c r="B132" s="157"/>
      <c r="C132" s="157"/>
      <c r="D132" s="157"/>
      <c r="E132" s="157"/>
      <c r="F132" s="157"/>
      <c r="G132" s="157"/>
      <c r="H132" s="157"/>
      <c r="I132" s="157"/>
      <c r="J132" s="157"/>
      <c r="K132" s="157"/>
      <c r="L132" s="157" t="str">
        <v/>
      </c>
      <c r="M132" s="23"/>
    </row>
    <row r="133" spans="1:13" ht="15.75" customHeight="1">
      <c r="A133" s="23"/>
      <c r="B133" s="157"/>
      <c r="C133" s="157"/>
      <c r="D133" s="157"/>
      <c r="E133" s="157"/>
      <c r="F133" s="157"/>
      <c r="G133" s="157"/>
      <c r="H133" s="157"/>
      <c r="I133" s="157"/>
      <c r="J133" s="157"/>
      <c r="K133" s="157"/>
      <c r="L133" s="157" t="str">
        <v/>
      </c>
      <c r="M133" s="23"/>
    </row>
    <row r="134" spans="1:13" ht="15.75" customHeight="1">
      <c r="A134" s="23"/>
      <c r="B134" s="157"/>
      <c r="C134" s="157"/>
      <c r="D134" s="157"/>
      <c r="E134" s="157"/>
      <c r="F134" s="157"/>
      <c r="G134" s="157"/>
      <c r="H134" s="157"/>
      <c r="I134" s="157"/>
      <c r="J134" s="157"/>
      <c r="K134" s="157"/>
      <c r="L134" s="157" t="str">
        <v/>
      </c>
      <c r="M134" s="23"/>
    </row>
    <row r="135" spans="1:13" ht="15.75" customHeight="1">
      <c r="A135" s="23"/>
      <c r="B135" s="157"/>
      <c r="C135" s="157"/>
      <c r="D135" s="157"/>
      <c r="E135" s="157"/>
      <c r="F135" s="157"/>
      <c r="G135" s="157"/>
      <c r="H135" s="157"/>
      <c r="I135" s="157"/>
      <c r="J135" s="157"/>
      <c r="K135" s="157"/>
      <c r="L135" s="157" t="str">
        <v/>
      </c>
      <c r="M135" s="23"/>
    </row>
    <row r="136" spans="1:13" ht="15.75" customHeight="1">
      <c r="A136" s="23"/>
      <c r="B136" s="157"/>
      <c r="C136" s="157"/>
      <c r="D136" s="157"/>
      <c r="E136" s="157"/>
      <c r="F136" s="157"/>
      <c r="G136" s="157"/>
      <c r="H136" s="157"/>
      <c r="I136" s="157"/>
      <c r="J136" s="157"/>
      <c r="K136" s="157"/>
      <c r="L136" s="157" t="str">
        <v/>
      </c>
      <c r="M136" s="23"/>
    </row>
    <row r="137" spans="1:13" ht="15.75" customHeight="1">
      <c r="A137" s="23"/>
      <c r="B137" s="157"/>
      <c r="C137" s="157"/>
      <c r="D137" s="157"/>
      <c r="E137" s="157"/>
      <c r="F137" s="157"/>
      <c r="G137" s="157"/>
      <c r="H137" s="157"/>
      <c r="I137" s="157"/>
      <c r="J137" s="157"/>
      <c r="K137" s="157"/>
      <c r="L137" s="157" t="str">
        <v/>
      </c>
      <c r="M137" s="23"/>
    </row>
    <row r="138" spans="1:13" ht="15.75" customHeight="1">
      <c r="A138" s="23"/>
      <c r="B138" s="157"/>
      <c r="C138" s="157"/>
      <c r="D138" s="157"/>
      <c r="E138" s="157"/>
      <c r="F138" s="157"/>
      <c r="G138" s="157"/>
      <c r="H138" s="157"/>
      <c r="I138" s="157"/>
      <c r="J138" s="157"/>
      <c r="K138" s="157"/>
      <c r="L138" s="157" t="str">
        <v/>
      </c>
      <c r="M138" s="23"/>
    </row>
    <row r="139" spans="1:13" ht="15.75" customHeight="1">
      <c r="A139" s="23"/>
      <c r="B139" s="157"/>
      <c r="C139" s="157"/>
      <c r="D139" s="157"/>
      <c r="E139" s="157"/>
      <c r="F139" s="157"/>
      <c r="G139" s="157"/>
      <c r="H139" s="157"/>
      <c r="I139" s="157"/>
      <c r="J139" s="157"/>
      <c r="K139" s="157"/>
      <c r="L139" s="157" t="str">
        <v/>
      </c>
      <c r="M139" s="23"/>
    </row>
    <row r="140" spans="1:13" ht="15.75" customHeight="1">
      <c r="A140" s="23"/>
      <c r="B140" s="157"/>
      <c r="C140" s="157"/>
      <c r="D140" s="157"/>
      <c r="E140" s="157"/>
      <c r="F140" s="157"/>
      <c r="G140" s="157"/>
      <c r="H140" s="157"/>
      <c r="I140" s="157"/>
      <c r="J140" s="157"/>
      <c r="K140" s="157"/>
      <c r="L140" s="157" t="str">
        <v/>
      </c>
      <c r="M140" s="23"/>
    </row>
    <row r="141" spans="1:13" ht="15.75" customHeight="1">
      <c r="A141" s="23"/>
      <c r="B141" s="157"/>
      <c r="C141" s="157"/>
      <c r="D141" s="157"/>
      <c r="E141" s="157"/>
      <c r="F141" s="157"/>
      <c r="G141" s="157"/>
      <c r="H141" s="157"/>
      <c r="I141" s="157"/>
      <c r="J141" s="157"/>
      <c r="K141" s="157"/>
      <c r="L141" s="157" t="str">
        <v/>
      </c>
      <c r="M141" s="23"/>
    </row>
    <row r="142" spans="1:13" ht="15.75" customHeight="1">
      <c r="A142" s="23"/>
      <c r="B142" s="157"/>
      <c r="C142" s="157"/>
      <c r="D142" s="157"/>
      <c r="E142" s="157"/>
      <c r="F142" s="157"/>
      <c r="G142" s="157"/>
      <c r="H142" s="157"/>
      <c r="I142" s="157"/>
      <c r="J142" s="157"/>
      <c r="K142" s="157"/>
      <c r="L142" s="157" t="str">
        <v/>
      </c>
      <c r="M142" s="23"/>
    </row>
    <row r="143" spans="1:13" ht="15.75" customHeight="1">
      <c r="A143" s="23"/>
      <c r="B143" s="157"/>
      <c r="C143" s="157"/>
      <c r="D143" s="157"/>
      <c r="E143" s="157"/>
      <c r="F143" s="157"/>
      <c r="G143" s="157"/>
      <c r="H143" s="157"/>
      <c r="I143" s="157"/>
      <c r="J143" s="157"/>
      <c r="K143" s="157"/>
      <c r="L143" s="157" t="str">
        <v/>
      </c>
      <c r="M143" s="23"/>
    </row>
    <row r="144" spans="1:13" ht="15.75" customHeight="1">
      <c r="A144" s="23"/>
      <c r="B144" s="157"/>
      <c r="C144" s="157"/>
      <c r="D144" s="157"/>
      <c r="E144" s="157"/>
      <c r="F144" s="157"/>
      <c r="G144" s="157"/>
      <c r="H144" s="157"/>
      <c r="I144" s="157"/>
      <c r="J144" s="157"/>
      <c r="K144" s="157"/>
      <c r="L144" s="157" t="str">
        <v/>
      </c>
      <c r="M144" s="23"/>
    </row>
    <row r="145" spans="1:13" ht="15.75" customHeight="1">
      <c r="A145" s="23"/>
      <c r="B145" s="157"/>
      <c r="C145" s="157"/>
      <c r="D145" s="157"/>
      <c r="E145" s="157"/>
      <c r="F145" s="157"/>
      <c r="G145" s="157"/>
      <c r="H145" s="157"/>
      <c r="I145" s="157"/>
      <c r="J145" s="157"/>
      <c r="K145" s="157"/>
      <c r="L145" s="157" t="str">
        <v/>
      </c>
      <c r="M145" s="23"/>
    </row>
    <row r="146" spans="1:13" ht="15.75" customHeight="1">
      <c r="A146" s="23"/>
      <c r="B146" s="157"/>
      <c r="C146" s="157"/>
      <c r="D146" s="157"/>
      <c r="E146" s="157"/>
      <c r="F146" s="157"/>
      <c r="G146" s="157"/>
      <c r="H146" s="157"/>
      <c r="I146" s="157"/>
      <c r="J146" s="157"/>
      <c r="K146" s="157"/>
      <c r="L146" s="157" t="str">
        <v/>
      </c>
      <c r="M146" s="23"/>
    </row>
    <row r="147" spans="1:13" ht="15.75" customHeight="1">
      <c r="A147" s="23"/>
      <c r="B147" s="157"/>
      <c r="C147" s="157"/>
      <c r="D147" s="157"/>
      <c r="E147" s="157"/>
      <c r="F147" s="157"/>
      <c r="G147" s="157"/>
      <c r="H147" s="157"/>
      <c r="I147" s="157"/>
      <c r="J147" s="157"/>
      <c r="K147" s="157"/>
      <c r="L147" s="157" t="str">
        <v/>
      </c>
      <c r="M147" s="23"/>
    </row>
    <row r="148" spans="1:13" ht="15.75" customHeight="1">
      <c r="A148" s="23"/>
      <c r="B148" s="157"/>
      <c r="C148" s="157"/>
      <c r="D148" s="157"/>
      <c r="E148" s="157"/>
      <c r="F148" s="157"/>
      <c r="G148" s="157"/>
      <c r="H148" s="157"/>
      <c r="I148" s="157"/>
      <c r="J148" s="157"/>
      <c r="K148" s="157"/>
      <c r="L148" s="157" t="str">
        <v/>
      </c>
      <c r="M148" s="23"/>
    </row>
    <row r="149" spans="1:13" ht="15.75" customHeight="1">
      <c r="A149" s="23"/>
      <c r="B149" s="157"/>
      <c r="C149" s="157"/>
      <c r="D149" s="157"/>
      <c r="E149" s="157"/>
      <c r="F149" s="157"/>
      <c r="G149" s="157"/>
      <c r="H149" s="157"/>
      <c r="I149" s="157"/>
      <c r="J149" s="157"/>
      <c r="K149" s="157"/>
      <c r="L149" s="157" t="str">
        <v/>
      </c>
      <c r="M149" s="23"/>
    </row>
    <row r="150" spans="1:13" ht="15.75" customHeight="1">
      <c r="A150" s="23"/>
      <c r="B150" s="157"/>
      <c r="C150" s="157"/>
      <c r="D150" s="157"/>
      <c r="E150" s="157"/>
      <c r="F150" s="157"/>
      <c r="G150" s="157"/>
      <c r="H150" s="157"/>
      <c r="I150" s="157"/>
      <c r="J150" s="157"/>
      <c r="K150" s="157"/>
      <c r="L150" s="157" t="str">
        <v/>
      </c>
      <c r="M150" s="23"/>
    </row>
    <row r="151" spans="1:13" ht="15.75" customHeight="1">
      <c r="A151" s="23"/>
      <c r="B151" s="157"/>
      <c r="C151" s="157"/>
      <c r="D151" s="157"/>
      <c r="E151" s="157"/>
      <c r="F151" s="157"/>
      <c r="G151" s="157"/>
      <c r="H151" s="157"/>
      <c r="I151" s="157"/>
      <c r="J151" s="157"/>
      <c r="K151" s="157"/>
      <c r="L151" s="157" t="str">
        <v/>
      </c>
      <c r="M151" s="23"/>
    </row>
    <row r="152" spans="1:13" ht="15.75" customHeight="1">
      <c r="A152" s="23"/>
      <c r="B152" s="157"/>
      <c r="C152" s="157"/>
      <c r="D152" s="157"/>
      <c r="E152" s="157"/>
      <c r="F152" s="157"/>
      <c r="G152" s="157"/>
      <c r="H152" s="157"/>
      <c r="I152" s="157"/>
      <c r="J152" s="157"/>
      <c r="K152" s="157"/>
      <c r="L152" s="157" t="str">
        <v/>
      </c>
      <c r="M152" s="23"/>
    </row>
    <row r="153" spans="1:13" ht="15.75" customHeight="1">
      <c r="A153" s="23"/>
      <c r="B153" s="157"/>
      <c r="C153" s="157"/>
      <c r="D153" s="157"/>
      <c r="E153" s="157"/>
      <c r="F153" s="157"/>
      <c r="G153" s="157"/>
      <c r="H153" s="157"/>
      <c r="I153" s="157"/>
      <c r="J153" s="157"/>
      <c r="K153" s="157"/>
      <c r="L153" s="157" t="str">
        <v/>
      </c>
      <c r="M153" s="23"/>
    </row>
    <row r="154" spans="1:13" ht="15.75" customHeight="1">
      <c r="A154" s="23"/>
      <c r="B154" s="157"/>
      <c r="C154" s="157"/>
      <c r="D154" s="157"/>
      <c r="E154" s="157"/>
      <c r="F154" s="157"/>
      <c r="G154" s="157"/>
      <c r="H154" s="157"/>
      <c r="I154" s="157"/>
      <c r="J154" s="157"/>
      <c r="K154" s="157"/>
      <c r="L154" s="157" t="str">
        <v/>
      </c>
      <c r="M154" s="23"/>
    </row>
    <row r="155" spans="1:13" ht="15.75" customHeight="1">
      <c r="A155" s="23"/>
      <c r="B155" s="157"/>
      <c r="C155" s="157"/>
      <c r="D155" s="157"/>
      <c r="E155" s="157"/>
      <c r="F155" s="157"/>
      <c r="G155" s="157"/>
      <c r="H155" s="157"/>
      <c r="I155" s="157"/>
      <c r="J155" s="157"/>
      <c r="K155" s="157"/>
      <c r="L155" s="157" t="str">
        <v/>
      </c>
      <c r="M155" s="23"/>
    </row>
    <row r="156" spans="1:13" ht="15.75" customHeight="1">
      <c r="A156" s="23"/>
      <c r="B156" s="157"/>
      <c r="C156" s="157"/>
      <c r="D156" s="157"/>
      <c r="E156" s="157"/>
      <c r="F156" s="157"/>
      <c r="G156" s="157"/>
      <c r="H156" s="157"/>
      <c r="I156" s="157"/>
      <c r="J156" s="157"/>
      <c r="K156" s="157"/>
      <c r="L156" s="157" t="str">
        <v/>
      </c>
      <c r="M156" s="23"/>
    </row>
    <row r="157" spans="1:13" ht="15.75" customHeight="1">
      <c r="A157" s="23"/>
      <c r="B157" s="157"/>
      <c r="C157" s="157"/>
      <c r="D157" s="157"/>
      <c r="E157" s="157"/>
      <c r="F157" s="157"/>
      <c r="G157" s="157"/>
      <c r="H157" s="157"/>
      <c r="I157" s="157"/>
      <c r="J157" s="157"/>
      <c r="K157" s="157"/>
      <c r="L157" s="157" t="str">
        <v/>
      </c>
      <c r="M157" s="23"/>
    </row>
    <row r="158" spans="1:13" ht="15.75" customHeight="1">
      <c r="A158" s="23"/>
      <c r="B158" s="157"/>
      <c r="C158" s="157"/>
      <c r="D158" s="157"/>
      <c r="E158" s="157"/>
      <c r="F158" s="157"/>
      <c r="G158" s="157"/>
      <c r="H158" s="157"/>
      <c r="I158" s="157"/>
      <c r="J158" s="157"/>
      <c r="K158" s="157"/>
      <c r="L158" s="157" t="str">
        <v/>
      </c>
      <c r="M158" s="23"/>
    </row>
    <row r="159" spans="1:13" ht="15.75" customHeight="1">
      <c r="A159" s="23"/>
      <c r="B159" s="157"/>
      <c r="C159" s="157"/>
      <c r="D159" s="157"/>
      <c r="E159" s="157"/>
      <c r="F159" s="157"/>
      <c r="G159" s="157"/>
      <c r="H159" s="157"/>
      <c r="I159" s="157"/>
      <c r="J159" s="157"/>
      <c r="K159" s="157"/>
      <c r="L159" s="157" t="str">
        <v/>
      </c>
      <c r="M159" s="23"/>
    </row>
    <row r="160" spans="1:13" ht="15.75" customHeight="1">
      <c r="A160" s="23"/>
      <c r="B160" s="157"/>
      <c r="C160" s="157"/>
      <c r="D160" s="157"/>
      <c r="E160" s="157"/>
      <c r="F160" s="157"/>
      <c r="G160" s="157"/>
      <c r="H160" s="157"/>
      <c r="I160" s="157"/>
      <c r="J160" s="157"/>
      <c r="K160" s="157"/>
      <c r="L160" s="157" t="str">
        <v/>
      </c>
      <c r="M160" s="23"/>
    </row>
    <row r="161" spans="1:13" ht="15.75" customHeight="1">
      <c r="A161" s="23"/>
      <c r="B161" s="157"/>
      <c r="C161" s="157"/>
      <c r="D161" s="157"/>
      <c r="E161" s="157"/>
      <c r="F161" s="157"/>
      <c r="G161" s="157"/>
      <c r="H161" s="157"/>
      <c r="I161" s="157"/>
      <c r="J161" s="157"/>
      <c r="K161" s="157"/>
      <c r="L161" s="157" t="str">
        <v/>
      </c>
      <c r="M161" s="23"/>
    </row>
    <row r="162" spans="1:13" ht="15.75" customHeight="1">
      <c r="A162" s="23"/>
      <c r="B162" s="157"/>
      <c r="C162" s="157"/>
      <c r="D162" s="157"/>
      <c r="E162" s="157"/>
      <c r="F162" s="157"/>
      <c r="G162" s="157"/>
      <c r="H162" s="157"/>
      <c r="I162" s="157"/>
      <c r="J162" s="157"/>
      <c r="K162" s="157"/>
      <c r="L162" s="157" t="str">
        <v/>
      </c>
      <c r="M162" s="23"/>
    </row>
    <row r="163" spans="1:13" ht="15.75" customHeight="1">
      <c r="A163" s="23"/>
      <c r="B163" s="157"/>
      <c r="C163" s="157"/>
      <c r="D163" s="157"/>
      <c r="E163" s="157"/>
      <c r="F163" s="157"/>
      <c r="G163" s="157"/>
      <c r="H163" s="157"/>
      <c r="I163" s="157"/>
      <c r="J163" s="157"/>
      <c r="K163" s="157"/>
      <c r="L163" s="157" t="str">
        <v/>
      </c>
      <c r="M163" s="23"/>
    </row>
    <row r="164" spans="1:13" ht="15.75" customHeight="1">
      <c r="A164" s="23"/>
      <c r="B164" s="157"/>
      <c r="C164" s="157"/>
      <c r="D164" s="157"/>
      <c r="E164" s="157"/>
      <c r="F164" s="157"/>
      <c r="G164" s="157"/>
      <c r="H164" s="157"/>
      <c r="I164" s="157"/>
      <c r="J164" s="157"/>
      <c r="K164" s="157"/>
      <c r="L164" s="157" t="str">
        <v/>
      </c>
      <c r="M164" s="23"/>
    </row>
    <row r="165" spans="1:13" ht="15.75" customHeight="1">
      <c r="A165" s="23"/>
      <c r="B165" s="157"/>
      <c r="C165" s="157"/>
      <c r="D165" s="157"/>
      <c r="E165" s="157"/>
      <c r="F165" s="157"/>
      <c r="G165" s="157"/>
      <c r="H165" s="157"/>
      <c r="I165" s="157"/>
      <c r="J165" s="157"/>
      <c r="K165" s="157"/>
      <c r="L165" s="157" t="str">
        <v/>
      </c>
      <c r="M165" s="23"/>
    </row>
    <row r="166" spans="1:13" ht="15.75" customHeight="1">
      <c r="A166" s="23"/>
      <c r="B166" s="157"/>
      <c r="C166" s="157"/>
      <c r="D166" s="157"/>
      <c r="E166" s="157"/>
      <c r="F166" s="157"/>
      <c r="G166" s="157"/>
      <c r="H166" s="157"/>
      <c r="I166" s="157"/>
      <c r="J166" s="157"/>
      <c r="K166" s="157"/>
      <c r="L166" s="157" t="str">
        <v/>
      </c>
      <c r="M166" s="23"/>
    </row>
    <row r="167" spans="1:13" ht="15.75" customHeight="1">
      <c r="A167" s="23"/>
      <c r="B167" s="157"/>
      <c r="C167" s="157"/>
      <c r="D167" s="157"/>
      <c r="E167" s="157"/>
      <c r="F167" s="157"/>
      <c r="G167" s="157"/>
      <c r="H167" s="157"/>
      <c r="I167" s="157"/>
      <c r="J167" s="157"/>
      <c r="K167" s="157"/>
      <c r="L167" s="157" t="str">
        <v/>
      </c>
      <c r="M167" s="23"/>
    </row>
    <row r="168" spans="1:13" ht="15.75" customHeight="1">
      <c r="A168" s="23"/>
      <c r="B168" s="157"/>
      <c r="C168" s="157"/>
      <c r="D168" s="157"/>
      <c r="E168" s="157"/>
      <c r="F168" s="157"/>
      <c r="G168" s="157"/>
      <c r="H168" s="157"/>
      <c r="I168" s="157"/>
      <c r="J168" s="157"/>
      <c r="K168" s="157"/>
      <c r="L168" s="157" t="str">
        <v/>
      </c>
      <c r="M168" s="23"/>
    </row>
    <row r="169" spans="1:13" ht="15.75" customHeight="1">
      <c r="A169" s="23"/>
      <c r="B169" s="157"/>
      <c r="C169" s="157"/>
      <c r="D169" s="157"/>
      <c r="E169" s="157"/>
      <c r="F169" s="157"/>
      <c r="G169" s="157"/>
      <c r="H169" s="157"/>
      <c r="I169" s="157"/>
      <c r="J169" s="157"/>
      <c r="K169" s="157"/>
      <c r="L169" s="157" t="str">
        <v/>
      </c>
      <c r="M169" s="23"/>
    </row>
    <row r="170" spans="1:13" ht="15.75" customHeight="1">
      <c r="A170" s="23"/>
      <c r="B170" s="157"/>
      <c r="C170" s="157"/>
      <c r="D170" s="157"/>
      <c r="E170" s="157"/>
      <c r="F170" s="157"/>
      <c r="G170" s="157"/>
      <c r="H170" s="157"/>
      <c r="I170" s="157"/>
      <c r="J170" s="157"/>
      <c r="K170" s="157"/>
      <c r="L170" s="157" t="str">
        <v/>
      </c>
      <c r="M170" s="23"/>
    </row>
    <row r="171" spans="1:13" ht="15.75" customHeight="1">
      <c r="A171" s="23"/>
      <c r="B171" s="157"/>
      <c r="C171" s="157"/>
      <c r="D171" s="157"/>
      <c r="E171" s="157"/>
      <c r="F171" s="157"/>
      <c r="G171" s="157"/>
      <c r="H171" s="157"/>
      <c r="I171" s="157"/>
      <c r="J171" s="157"/>
      <c r="K171" s="157"/>
      <c r="L171" s="157" t="str">
        <v/>
      </c>
      <c r="M171" s="23"/>
    </row>
    <row r="172" spans="1:13" ht="15.75" customHeight="1">
      <c r="A172" s="23"/>
      <c r="B172" s="157"/>
      <c r="C172" s="157"/>
      <c r="D172" s="157"/>
      <c r="E172" s="157"/>
      <c r="F172" s="157"/>
      <c r="G172" s="157"/>
      <c r="H172" s="157"/>
      <c r="I172" s="157"/>
      <c r="J172" s="157"/>
      <c r="K172" s="157"/>
      <c r="L172" s="157" t="str">
        <v/>
      </c>
      <c r="M172" s="23"/>
    </row>
    <row r="173" spans="1:13" ht="15.75" customHeight="1">
      <c r="A173" s="23"/>
      <c r="B173" s="157"/>
      <c r="C173" s="157"/>
      <c r="D173" s="157"/>
      <c r="E173" s="157"/>
      <c r="F173" s="157"/>
      <c r="G173" s="157"/>
      <c r="H173" s="157"/>
      <c r="I173" s="157"/>
      <c r="J173" s="157"/>
      <c r="K173" s="157"/>
      <c r="L173" s="157" t="str">
        <v/>
      </c>
      <c r="M173" s="23"/>
    </row>
    <row r="174" spans="1:13" ht="15.75" customHeight="1">
      <c r="A174" s="23"/>
      <c r="B174" s="157"/>
      <c r="C174" s="157"/>
      <c r="D174" s="157"/>
      <c r="E174" s="157"/>
      <c r="F174" s="157"/>
      <c r="G174" s="157"/>
      <c r="H174" s="157"/>
      <c r="I174" s="157"/>
      <c r="J174" s="157"/>
      <c r="K174" s="157"/>
      <c r="L174" s="157" t="str">
        <v/>
      </c>
      <c r="M174" s="23"/>
    </row>
    <row r="175" spans="1:13" ht="15.75" customHeight="1">
      <c r="A175" s="23"/>
      <c r="B175" s="157"/>
      <c r="C175" s="157"/>
      <c r="D175" s="157"/>
      <c r="E175" s="157"/>
      <c r="F175" s="157"/>
      <c r="G175" s="157"/>
      <c r="H175" s="157"/>
      <c r="I175" s="157"/>
      <c r="J175" s="157"/>
      <c r="K175" s="157"/>
      <c r="L175" s="157" t="str">
        <v/>
      </c>
      <c r="M175" s="23"/>
    </row>
    <row r="176" spans="1:13" ht="15.75" customHeight="1">
      <c r="A176" s="23"/>
      <c r="B176" s="157"/>
      <c r="C176" s="157"/>
      <c r="D176" s="157"/>
      <c r="E176" s="157"/>
      <c r="F176" s="157"/>
      <c r="G176" s="157"/>
      <c r="H176" s="157"/>
      <c r="I176" s="157"/>
      <c r="J176" s="157"/>
      <c r="K176" s="157"/>
      <c r="L176" s="157" t="str">
        <v/>
      </c>
      <c r="M176" s="23"/>
    </row>
    <row r="177" spans="1:13" ht="15.75" customHeight="1">
      <c r="A177" s="23"/>
      <c r="B177" s="157"/>
      <c r="C177" s="157"/>
      <c r="D177" s="157"/>
      <c r="E177" s="157"/>
      <c r="F177" s="157"/>
      <c r="G177" s="157"/>
      <c r="H177" s="157"/>
      <c r="I177" s="157"/>
      <c r="J177" s="157"/>
      <c r="K177" s="157"/>
      <c r="L177" s="157" t="str">
        <v/>
      </c>
      <c r="M177" s="23"/>
    </row>
    <row r="178" spans="1:13" ht="15.75" customHeight="1">
      <c r="A178" s="23"/>
      <c r="B178" s="157"/>
      <c r="C178" s="157"/>
      <c r="D178" s="157"/>
      <c r="E178" s="157"/>
      <c r="F178" s="157"/>
      <c r="G178" s="157"/>
      <c r="H178" s="157"/>
      <c r="I178" s="157"/>
      <c r="J178" s="157"/>
      <c r="K178" s="157"/>
      <c r="L178" s="157" t="str">
        <v/>
      </c>
      <c r="M178" s="23"/>
    </row>
    <row r="179" spans="1:13" ht="15.75" customHeight="1">
      <c r="A179" s="23"/>
      <c r="B179" s="157"/>
      <c r="C179" s="157"/>
      <c r="D179" s="157"/>
      <c r="E179" s="157"/>
      <c r="F179" s="157"/>
      <c r="G179" s="157"/>
      <c r="H179" s="157"/>
      <c r="I179" s="157"/>
      <c r="J179" s="157"/>
      <c r="K179" s="157"/>
      <c r="L179" s="157" t="str">
        <v/>
      </c>
      <c r="M179" s="23"/>
    </row>
    <row r="180" spans="1:13" ht="15.75" customHeight="1">
      <c r="A180" s="23"/>
      <c r="B180" s="157"/>
      <c r="C180" s="157"/>
      <c r="D180" s="157"/>
      <c r="E180" s="157"/>
      <c r="F180" s="157"/>
      <c r="G180" s="157"/>
      <c r="H180" s="157"/>
      <c r="I180" s="157"/>
      <c r="J180" s="157"/>
      <c r="K180" s="157"/>
      <c r="L180" s="157" t="str">
        <v/>
      </c>
      <c r="M180" s="23"/>
    </row>
    <row r="181" spans="1:13" ht="15.75" customHeight="1">
      <c r="A181" s="23"/>
      <c r="B181" s="157"/>
      <c r="C181" s="157"/>
      <c r="D181" s="157"/>
      <c r="E181" s="157"/>
      <c r="F181" s="157"/>
      <c r="G181" s="157"/>
      <c r="H181" s="157"/>
      <c r="I181" s="157"/>
      <c r="J181" s="157"/>
      <c r="K181" s="157"/>
      <c r="L181" s="157" t="str">
        <v/>
      </c>
      <c r="M181" s="23"/>
    </row>
    <row r="182" spans="1:13" ht="15.75" customHeight="1">
      <c r="A182" s="23"/>
      <c r="B182" s="157"/>
      <c r="C182" s="157"/>
      <c r="D182" s="157"/>
      <c r="E182" s="157"/>
      <c r="F182" s="157"/>
      <c r="G182" s="157"/>
      <c r="H182" s="157"/>
      <c r="I182" s="157"/>
      <c r="J182" s="157"/>
      <c r="K182" s="157"/>
      <c r="L182" s="157" t="str">
        <v/>
      </c>
      <c r="M182" s="23"/>
    </row>
    <row r="183" spans="1:13" ht="15.75" customHeight="1">
      <c r="A183" s="23"/>
      <c r="B183" s="157"/>
      <c r="C183" s="157"/>
      <c r="D183" s="157"/>
      <c r="E183" s="157"/>
      <c r="F183" s="157"/>
      <c r="G183" s="157"/>
      <c r="H183" s="157"/>
      <c r="I183" s="157"/>
      <c r="J183" s="157"/>
      <c r="K183" s="157"/>
      <c r="L183" s="157" t="str">
        <v/>
      </c>
      <c r="M183" s="23"/>
    </row>
    <row r="184" spans="1:13" ht="15.75" customHeight="1">
      <c r="A184" s="23"/>
      <c r="B184" s="157"/>
      <c r="C184" s="157"/>
      <c r="D184" s="157"/>
      <c r="E184" s="157"/>
      <c r="F184" s="157"/>
      <c r="G184" s="157"/>
      <c r="H184" s="157"/>
      <c r="I184" s="157"/>
      <c r="J184" s="157"/>
      <c r="K184" s="157"/>
      <c r="L184" s="157" t="str">
        <v/>
      </c>
      <c r="M184" s="23"/>
    </row>
    <row r="185" spans="1:13" ht="15.75" customHeight="1">
      <c r="A185" s="23"/>
      <c r="B185" s="157"/>
      <c r="C185" s="157"/>
      <c r="D185" s="157"/>
      <c r="E185" s="157"/>
      <c r="F185" s="157"/>
      <c r="G185" s="157"/>
      <c r="H185" s="157"/>
      <c r="I185" s="157"/>
      <c r="J185" s="157"/>
      <c r="K185" s="157"/>
      <c r="L185" s="157" t="str">
        <v/>
      </c>
      <c r="M185" s="23"/>
    </row>
    <row r="186" spans="1:13" ht="15.75" customHeight="1">
      <c r="A186" s="23"/>
      <c r="B186" s="157"/>
      <c r="C186" s="157"/>
      <c r="D186" s="157"/>
      <c r="E186" s="157"/>
      <c r="F186" s="157"/>
      <c r="G186" s="157"/>
      <c r="H186" s="157"/>
      <c r="I186" s="157"/>
      <c r="J186" s="157"/>
      <c r="K186" s="157"/>
      <c r="L186" s="157" t="str">
        <v/>
      </c>
      <c r="M186" s="23"/>
    </row>
    <row r="187" spans="1:13" ht="15.75" customHeight="1">
      <c r="A187" s="23"/>
      <c r="B187" s="157"/>
      <c r="C187" s="157"/>
      <c r="D187" s="157"/>
      <c r="E187" s="157"/>
      <c r="F187" s="157"/>
      <c r="G187" s="157"/>
      <c r="H187" s="157"/>
      <c r="I187" s="157"/>
      <c r="J187" s="157"/>
      <c r="K187" s="157"/>
      <c r="L187" s="157" t="str">
        <v/>
      </c>
      <c r="M187" s="23"/>
    </row>
    <row r="188" spans="1:13" ht="15.75" customHeight="1">
      <c r="A188" s="23"/>
      <c r="B188" s="157"/>
      <c r="C188" s="157"/>
      <c r="D188" s="157"/>
      <c r="E188" s="157"/>
      <c r="F188" s="157"/>
      <c r="G188" s="157"/>
      <c r="H188" s="157"/>
      <c r="I188" s="157"/>
      <c r="J188" s="157"/>
      <c r="K188" s="157"/>
      <c r="L188" s="157" t="str">
        <v/>
      </c>
      <c r="M188" s="23"/>
    </row>
    <row r="189" spans="1:13" ht="15.75" customHeight="1">
      <c r="A189" s="23"/>
      <c r="B189" s="157"/>
      <c r="C189" s="157"/>
      <c r="D189" s="157"/>
      <c r="E189" s="157"/>
      <c r="F189" s="157"/>
      <c r="G189" s="157"/>
      <c r="H189" s="157"/>
      <c r="I189" s="157"/>
      <c r="J189" s="157"/>
      <c r="K189" s="157"/>
      <c r="L189" s="157" t="str">
        <v/>
      </c>
      <c r="M189" s="23"/>
    </row>
    <row r="190" spans="1:13" ht="15.75" customHeight="1">
      <c r="A190" s="23"/>
      <c r="B190" s="157"/>
      <c r="C190" s="157"/>
      <c r="D190" s="157"/>
      <c r="E190" s="157"/>
      <c r="F190" s="157"/>
      <c r="G190" s="157"/>
      <c r="H190" s="157"/>
      <c r="I190" s="157"/>
      <c r="J190" s="157"/>
      <c r="K190" s="157"/>
      <c r="L190" s="157" t="str">
        <v/>
      </c>
      <c r="M190" s="23"/>
    </row>
    <row r="191" spans="1:13" ht="15.75" customHeight="1">
      <c r="A191" s="23"/>
      <c r="B191" s="157"/>
      <c r="C191" s="157"/>
      <c r="D191" s="157"/>
      <c r="E191" s="157"/>
      <c r="F191" s="157"/>
      <c r="G191" s="157"/>
      <c r="H191" s="157"/>
      <c r="I191" s="157"/>
      <c r="J191" s="157"/>
      <c r="K191" s="157"/>
      <c r="L191" s="157" t="str">
        <v/>
      </c>
      <c r="M191" s="23"/>
    </row>
    <row r="192" spans="1:13" ht="15.75" customHeight="1">
      <c r="A192" s="23"/>
      <c r="B192" s="157"/>
      <c r="C192" s="157"/>
      <c r="D192" s="157"/>
      <c r="E192" s="157"/>
      <c r="F192" s="157"/>
      <c r="G192" s="157"/>
      <c r="H192" s="157"/>
      <c r="I192" s="157"/>
      <c r="J192" s="157"/>
      <c r="K192" s="157"/>
      <c r="L192" s="157" t="str">
        <v/>
      </c>
      <c r="M192" s="23"/>
    </row>
    <row r="193" spans="1:13" ht="15.75" customHeight="1">
      <c r="A193" s="23"/>
      <c r="B193" s="157"/>
      <c r="C193" s="157"/>
      <c r="D193" s="157"/>
      <c r="E193" s="157"/>
      <c r="F193" s="157"/>
      <c r="G193" s="157"/>
      <c r="H193" s="157"/>
      <c r="I193" s="157"/>
      <c r="J193" s="157"/>
      <c r="K193" s="157"/>
      <c r="L193" s="157" t="str">
        <v/>
      </c>
      <c r="M193" s="23"/>
    </row>
    <row r="194" spans="1:13" ht="15.75" customHeight="1">
      <c r="A194" s="23"/>
      <c r="B194" s="157"/>
      <c r="C194" s="157"/>
      <c r="D194" s="157"/>
      <c r="E194" s="157"/>
      <c r="F194" s="157"/>
      <c r="G194" s="157"/>
      <c r="H194" s="157"/>
      <c r="I194" s="157"/>
      <c r="J194" s="157"/>
      <c r="K194" s="157"/>
      <c r="L194" s="157" t="str">
        <v/>
      </c>
      <c r="M194" s="23"/>
    </row>
    <row r="195" spans="1:13" ht="15.75" customHeight="1">
      <c r="A195" s="23"/>
      <c r="B195" s="157"/>
      <c r="C195" s="157"/>
      <c r="D195" s="157"/>
      <c r="E195" s="157"/>
      <c r="F195" s="157"/>
      <c r="G195" s="157"/>
      <c r="H195" s="157"/>
      <c r="I195" s="157"/>
      <c r="J195" s="157"/>
      <c r="K195" s="157"/>
      <c r="L195" s="157" t="str">
        <v/>
      </c>
      <c r="M195" s="23"/>
    </row>
    <row r="196" spans="1:13" ht="15.75" customHeight="1">
      <c r="A196" s="23"/>
      <c r="B196" s="157"/>
      <c r="C196" s="157"/>
      <c r="D196" s="157"/>
      <c r="E196" s="157"/>
      <c r="F196" s="157"/>
      <c r="G196" s="157"/>
      <c r="H196" s="157"/>
      <c r="I196" s="157"/>
      <c r="J196" s="157"/>
      <c r="K196" s="157"/>
      <c r="L196" s="157" t="str">
        <v/>
      </c>
      <c r="M196" s="23"/>
    </row>
    <row r="197" spans="1:13" ht="15.75" customHeight="1">
      <c r="A197" s="23"/>
      <c r="B197" s="157"/>
      <c r="C197" s="157"/>
      <c r="D197" s="157"/>
      <c r="E197" s="157"/>
      <c r="F197" s="157"/>
      <c r="G197" s="157"/>
      <c r="H197" s="157"/>
      <c r="I197" s="157"/>
      <c r="J197" s="157"/>
      <c r="K197" s="157"/>
      <c r="L197" s="157" t="str">
        <v/>
      </c>
      <c r="M197" s="23"/>
    </row>
    <row r="198" spans="1:13" ht="15.75" customHeight="1">
      <c r="A198" s="23"/>
      <c r="B198" s="157"/>
      <c r="C198" s="157"/>
      <c r="D198" s="157"/>
      <c r="E198" s="157"/>
      <c r="F198" s="157"/>
      <c r="G198" s="157"/>
      <c r="H198" s="157"/>
      <c r="I198" s="157"/>
      <c r="J198" s="157"/>
      <c r="K198" s="157"/>
      <c r="L198" s="157" t="str">
        <v/>
      </c>
      <c r="M198" s="23"/>
    </row>
    <row r="199" spans="1:13" ht="15.75" customHeight="1">
      <c r="A199" s="23"/>
      <c r="B199" s="157"/>
      <c r="C199" s="157"/>
      <c r="D199" s="157"/>
      <c r="E199" s="157"/>
      <c r="F199" s="157"/>
      <c r="G199" s="157"/>
      <c r="H199" s="157"/>
      <c r="I199" s="157"/>
      <c r="J199" s="157"/>
      <c r="K199" s="157"/>
      <c r="L199" s="157" t="str">
        <v/>
      </c>
      <c r="M199" s="23"/>
    </row>
    <row r="200" spans="1:13" ht="15.75" customHeight="1">
      <c r="A200" s="23"/>
      <c r="B200" s="157"/>
      <c r="C200" s="157"/>
      <c r="D200" s="157"/>
      <c r="E200" s="157"/>
      <c r="F200" s="157"/>
      <c r="G200" s="157"/>
      <c r="H200" s="157"/>
      <c r="I200" s="157"/>
      <c r="J200" s="157"/>
      <c r="K200" s="157"/>
      <c r="L200" s="157" t="str">
        <v/>
      </c>
      <c r="M200" s="23"/>
    </row>
    <row r="201" spans="1:13" ht="15.75" customHeight="1">
      <c r="A201" s="23"/>
      <c r="B201" s="157"/>
      <c r="C201" s="157"/>
      <c r="D201" s="157"/>
      <c r="E201" s="157"/>
      <c r="F201" s="157"/>
      <c r="G201" s="157"/>
      <c r="H201" s="157"/>
      <c r="I201" s="157"/>
      <c r="J201" s="157"/>
      <c r="K201" s="157"/>
      <c r="L201" s="157" t="str">
        <v/>
      </c>
      <c r="M201" s="23"/>
    </row>
    <row r="202" spans="1:13" ht="15.75" customHeight="1">
      <c r="A202" s="23"/>
      <c r="B202" s="157"/>
      <c r="C202" s="157"/>
      <c r="D202" s="157"/>
      <c r="E202" s="157"/>
      <c r="F202" s="157"/>
      <c r="G202" s="157"/>
      <c r="H202" s="157"/>
      <c r="I202" s="157"/>
      <c r="J202" s="157"/>
      <c r="K202" s="157"/>
      <c r="L202" s="157" t="str">
        <v/>
      </c>
      <c r="M202" s="23"/>
    </row>
    <row r="203" spans="1:13" ht="15.75" customHeight="1">
      <c r="A203" s="23"/>
      <c r="B203" s="157"/>
      <c r="C203" s="157"/>
      <c r="D203" s="157"/>
      <c r="E203" s="157"/>
      <c r="F203" s="157"/>
      <c r="G203" s="157"/>
      <c r="H203" s="157"/>
      <c r="I203" s="157"/>
      <c r="J203" s="157"/>
      <c r="K203" s="157"/>
      <c r="L203" s="157" t="str">
        <v/>
      </c>
      <c r="M203" s="23"/>
    </row>
    <row r="204" spans="1:13" ht="15.75" customHeight="1">
      <c r="A204" s="23"/>
      <c r="B204" s="157"/>
      <c r="C204" s="157"/>
      <c r="D204" s="157"/>
      <c r="E204" s="157"/>
      <c r="F204" s="157"/>
      <c r="G204" s="157"/>
      <c r="H204" s="157"/>
      <c r="I204" s="157"/>
      <c r="J204" s="157"/>
      <c r="K204" s="157"/>
      <c r="L204" s="157" t="str">
        <v/>
      </c>
      <c r="M204" s="23"/>
    </row>
    <row r="205" spans="1:13" ht="15.75" customHeight="1">
      <c r="A205" s="23"/>
      <c r="B205" s="157"/>
      <c r="C205" s="157"/>
      <c r="D205" s="157"/>
      <c r="E205" s="157"/>
      <c r="F205" s="157"/>
      <c r="G205" s="157"/>
      <c r="H205" s="157"/>
      <c r="I205" s="157"/>
      <c r="J205" s="157"/>
      <c r="K205" s="157"/>
      <c r="L205" s="157" t="str">
        <v/>
      </c>
      <c r="M205" s="23"/>
    </row>
    <row r="206" spans="1:13" ht="15.75" customHeight="1">
      <c r="A206" s="23"/>
      <c r="B206" s="157"/>
      <c r="C206" s="157"/>
      <c r="D206" s="157"/>
      <c r="E206" s="157"/>
      <c r="F206" s="157"/>
      <c r="G206" s="157"/>
      <c r="H206" s="157"/>
      <c r="I206" s="157"/>
      <c r="J206" s="157"/>
      <c r="K206" s="157"/>
      <c r="L206" s="157" t="str">
        <v/>
      </c>
      <c r="M206" s="23"/>
    </row>
    <row r="207" spans="1:13" ht="15.75" customHeight="1">
      <c r="A207" s="23"/>
      <c r="B207" s="157"/>
      <c r="C207" s="157"/>
      <c r="D207" s="157"/>
      <c r="E207" s="157"/>
      <c r="F207" s="157"/>
      <c r="G207" s="157"/>
      <c r="H207" s="157"/>
      <c r="I207" s="157"/>
      <c r="J207" s="157"/>
      <c r="K207" s="157"/>
      <c r="L207" s="157" t="str">
        <v/>
      </c>
      <c r="M207" s="23"/>
    </row>
    <row r="208" spans="1:13" ht="15.75" customHeight="1">
      <c r="A208" s="23"/>
      <c r="B208" s="157"/>
      <c r="C208" s="157"/>
      <c r="D208" s="157"/>
      <c r="E208" s="157"/>
      <c r="F208" s="157"/>
      <c r="G208" s="157"/>
      <c r="H208" s="157"/>
      <c r="I208" s="157"/>
      <c r="J208" s="157"/>
      <c r="K208" s="157"/>
      <c r="L208" s="157" t="str">
        <v/>
      </c>
      <c r="M208" s="23"/>
    </row>
    <row r="209" spans="1:13" ht="15.75" customHeight="1">
      <c r="A209" s="23"/>
      <c r="B209" s="157"/>
      <c r="C209" s="157"/>
      <c r="D209" s="157"/>
      <c r="E209" s="157"/>
      <c r="F209" s="157"/>
      <c r="G209" s="157"/>
      <c r="H209" s="157"/>
      <c r="I209" s="157"/>
      <c r="J209" s="157"/>
      <c r="K209" s="157"/>
      <c r="L209" s="157" t="str">
        <v/>
      </c>
      <c r="M209" s="23"/>
    </row>
    <row r="210" spans="1:13" ht="15.75" customHeight="1">
      <c r="A210" s="23"/>
      <c r="B210" s="157"/>
      <c r="C210" s="157"/>
      <c r="D210" s="157"/>
      <c r="E210" s="157"/>
      <c r="F210" s="157"/>
      <c r="G210" s="157"/>
      <c r="H210" s="157"/>
      <c r="I210" s="157"/>
      <c r="J210" s="157"/>
      <c r="K210" s="157"/>
      <c r="L210" s="157" t="str">
        <v/>
      </c>
      <c r="M210" s="23"/>
    </row>
    <row r="211" spans="1:13" ht="15.75" customHeight="1">
      <c r="A211" s="23"/>
      <c r="B211" s="157"/>
      <c r="C211" s="157"/>
      <c r="D211" s="157"/>
      <c r="E211" s="157"/>
      <c r="F211" s="157"/>
      <c r="G211" s="157"/>
      <c r="H211" s="157"/>
      <c r="I211" s="157"/>
      <c r="J211" s="157"/>
      <c r="K211" s="157"/>
      <c r="L211" s="157" t="str">
        <v/>
      </c>
      <c r="M211" s="23"/>
    </row>
    <row r="212" spans="1:13" ht="15.75" customHeight="1">
      <c r="A212" s="23"/>
      <c r="B212" s="157"/>
      <c r="C212" s="157"/>
      <c r="D212" s="157"/>
      <c r="E212" s="157"/>
      <c r="F212" s="157"/>
      <c r="G212" s="157"/>
      <c r="H212" s="157"/>
      <c r="I212" s="157"/>
      <c r="J212" s="157"/>
      <c r="K212" s="157"/>
      <c r="L212" s="157" t="str">
        <v/>
      </c>
      <c r="M212" s="23"/>
    </row>
    <row r="213" spans="1:13" ht="15.75" customHeight="1">
      <c r="A213" s="23"/>
      <c r="B213" s="157"/>
      <c r="C213" s="157"/>
      <c r="D213" s="157"/>
      <c r="E213" s="157"/>
      <c r="F213" s="157"/>
      <c r="G213" s="157"/>
      <c r="H213" s="157"/>
      <c r="I213" s="157"/>
      <c r="J213" s="157"/>
      <c r="K213" s="157"/>
      <c r="L213" s="157" t="str">
        <v/>
      </c>
      <c r="M213" s="23"/>
    </row>
    <row r="214" spans="1:13" ht="15.75" customHeight="1">
      <c r="A214" s="23"/>
      <c r="B214" s="157"/>
      <c r="C214" s="157"/>
      <c r="D214" s="157"/>
      <c r="E214" s="157"/>
      <c r="F214" s="157"/>
      <c r="G214" s="157"/>
      <c r="H214" s="157"/>
      <c r="I214" s="157"/>
      <c r="J214" s="157"/>
      <c r="K214" s="157"/>
      <c r="L214" s="157" t="str">
        <v/>
      </c>
      <c r="M214" s="23"/>
    </row>
    <row r="215" spans="1:13" ht="15.75" customHeight="1">
      <c r="A215" s="23"/>
      <c r="B215" s="157"/>
      <c r="C215" s="157"/>
      <c r="D215" s="157"/>
      <c r="E215" s="157"/>
      <c r="F215" s="157"/>
      <c r="G215" s="157"/>
      <c r="H215" s="157"/>
      <c r="I215" s="157"/>
      <c r="J215" s="157"/>
      <c r="K215" s="157"/>
      <c r="L215" s="157" t="str">
        <v/>
      </c>
      <c r="M215" s="23"/>
    </row>
    <row r="216" spans="1:13" ht="15.75" customHeight="1">
      <c r="A216" s="23"/>
      <c r="B216" s="157"/>
      <c r="C216" s="157"/>
      <c r="D216" s="157"/>
      <c r="E216" s="157"/>
      <c r="F216" s="157"/>
      <c r="G216" s="157"/>
      <c r="H216" s="157"/>
      <c r="I216" s="157"/>
      <c r="J216" s="157"/>
      <c r="K216" s="157"/>
      <c r="L216" s="157" t="str">
        <v/>
      </c>
      <c r="M216" s="23"/>
    </row>
    <row r="217" spans="1:13" ht="15.75" customHeight="1">
      <c r="A217" s="23"/>
      <c r="B217" s="157"/>
      <c r="C217" s="157"/>
      <c r="D217" s="157"/>
      <c r="E217" s="157"/>
      <c r="F217" s="157"/>
      <c r="G217" s="157"/>
      <c r="H217" s="157"/>
      <c r="I217" s="157"/>
      <c r="J217" s="157"/>
      <c r="K217" s="157"/>
      <c r="L217" s="157" t="str">
        <v/>
      </c>
      <c r="M217" s="23"/>
    </row>
    <row r="218" spans="1:13" ht="15.75" customHeight="1">
      <c r="A218" s="23"/>
      <c r="B218" s="157"/>
      <c r="C218" s="157"/>
      <c r="D218" s="157"/>
      <c r="E218" s="157"/>
      <c r="F218" s="157"/>
      <c r="G218" s="157"/>
      <c r="H218" s="157"/>
      <c r="I218" s="157"/>
      <c r="J218" s="157"/>
      <c r="K218" s="157"/>
      <c r="L218" s="157" t="str">
        <v/>
      </c>
      <c r="M218" s="23"/>
    </row>
    <row r="219" spans="1:13" ht="15.75" customHeight="1">
      <c r="A219" s="23"/>
      <c r="B219" s="157"/>
      <c r="C219" s="157"/>
      <c r="D219" s="157"/>
      <c r="E219" s="157"/>
      <c r="F219" s="157"/>
      <c r="G219" s="157"/>
      <c r="H219" s="157"/>
      <c r="I219" s="157"/>
      <c r="J219" s="157"/>
      <c r="K219" s="157"/>
      <c r="L219" s="157" t="str">
        <v/>
      </c>
      <c r="M219" s="23"/>
    </row>
    <row r="220" spans="1:13" ht="15.75" customHeight="1">
      <c r="A220" s="23"/>
      <c r="B220" s="157"/>
      <c r="C220" s="157"/>
      <c r="D220" s="157"/>
      <c r="E220" s="157"/>
      <c r="F220" s="157"/>
      <c r="G220" s="157"/>
      <c r="H220" s="157"/>
      <c r="I220" s="157"/>
      <c r="J220" s="157"/>
      <c r="K220" s="157"/>
      <c r="L220" s="157" t="str">
        <v/>
      </c>
      <c r="M220" s="23"/>
    </row>
    <row r="221" spans="1:13" ht="15.75" customHeight="1">
      <c r="A221" s="23"/>
      <c r="B221" s="157"/>
      <c r="C221" s="157"/>
      <c r="D221" s="157"/>
      <c r="E221" s="157"/>
      <c r="F221" s="157"/>
      <c r="G221" s="157"/>
      <c r="H221" s="157"/>
      <c r="I221" s="157"/>
      <c r="J221" s="157"/>
      <c r="K221" s="157"/>
      <c r="L221" s="157" t="str">
        <v/>
      </c>
      <c r="M221" s="23"/>
    </row>
    <row r="222" spans="1:13" ht="15.75" customHeight="1">
      <c r="A222" s="23"/>
      <c r="B222" s="157"/>
      <c r="C222" s="157"/>
      <c r="D222" s="157"/>
      <c r="E222" s="157"/>
      <c r="F222" s="157"/>
      <c r="G222" s="157"/>
      <c r="H222" s="157"/>
      <c r="I222" s="157"/>
      <c r="J222" s="157"/>
      <c r="K222" s="157"/>
      <c r="L222" s="157" t="str">
        <v/>
      </c>
      <c r="M222" s="23"/>
    </row>
    <row r="223" spans="1:13" ht="15.75" customHeight="1">
      <c r="A223" s="23"/>
      <c r="B223" s="157"/>
      <c r="C223" s="157"/>
      <c r="D223" s="157"/>
      <c r="E223" s="157"/>
      <c r="F223" s="157"/>
      <c r="G223" s="157"/>
      <c r="H223" s="157"/>
      <c r="I223" s="157"/>
      <c r="J223" s="157"/>
      <c r="K223" s="157"/>
      <c r="L223" s="157" t="str">
        <v/>
      </c>
      <c r="M223" s="23"/>
    </row>
    <row r="224" spans="1:13" ht="15.75" customHeight="1">
      <c r="A224" s="23"/>
      <c r="B224" s="157"/>
      <c r="C224" s="157"/>
      <c r="D224" s="157"/>
      <c r="E224" s="157"/>
      <c r="F224" s="157"/>
      <c r="G224" s="157"/>
      <c r="H224" s="157"/>
      <c r="I224" s="157"/>
      <c r="J224" s="157"/>
      <c r="K224" s="157"/>
      <c r="L224" s="157" t="str">
        <v/>
      </c>
      <c r="M224" s="23"/>
    </row>
    <row r="225" spans="1:13" ht="15.75" customHeight="1">
      <c r="A225" s="23"/>
      <c r="B225" s="157"/>
      <c r="C225" s="157"/>
      <c r="D225" s="157"/>
      <c r="E225" s="157"/>
      <c r="F225" s="157"/>
      <c r="G225" s="157"/>
      <c r="H225" s="157"/>
      <c r="I225" s="157"/>
      <c r="J225" s="157"/>
      <c r="K225" s="157"/>
      <c r="L225" s="157" t="str">
        <v/>
      </c>
      <c r="M225" s="23"/>
    </row>
    <row r="226" spans="1:13" ht="15.75" customHeight="1">
      <c r="A226" s="23"/>
      <c r="B226" s="157"/>
      <c r="C226" s="157"/>
      <c r="D226" s="157"/>
      <c r="E226" s="157"/>
      <c r="F226" s="157"/>
      <c r="G226" s="157"/>
      <c r="H226" s="157"/>
      <c r="I226" s="157"/>
      <c r="J226" s="157"/>
      <c r="K226" s="157"/>
      <c r="L226" s="157" t="str">
        <v/>
      </c>
      <c r="M226" s="23"/>
    </row>
    <row r="227" spans="1:13" ht="15.75" customHeight="1">
      <c r="A227" s="23"/>
      <c r="B227" s="157"/>
      <c r="C227" s="157"/>
      <c r="D227" s="157"/>
      <c r="E227" s="157"/>
      <c r="F227" s="157"/>
      <c r="G227" s="157"/>
      <c r="H227" s="157"/>
      <c r="I227" s="157"/>
      <c r="J227" s="157"/>
      <c r="K227" s="157"/>
      <c r="L227" s="157" t="str">
        <v/>
      </c>
      <c r="M227" s="23"/>
    </row>
    <row r="228" spans="1:13" ht="15.75" customHeight="1">
      <c r="A228" s="23"/>
      <c r="B228" s="157"/>
      <c r="C228" s="157"/>
      <c r="D228" s="157"/>
      <c r="E228" s="157"/>
      <c r="F228" s="157"/>
      <c r="G228" s="157"/>
      <c r="H228" s="157"/>
      <c r="I228" s="157"/>
      <c r="J228" s="157"/>
      <c r="K228" s="157"/>
      <c r="L228" s="157" t="str">
        <v/>
      </c>
      <c r="M228" s="23"/>
    </row>
    <row r="229" spans="1:13" ht="15.75" customHeight="1">
      <c r="A229" s="23"/>
      <c r="B229" s="157"/>
      <c r="C229" s="157"/>
      <c r="D229" s="157"/>
      <c r="E229" s="157"/>
      <c r="F229" s="157"/>
      <c r="G229" s="157"/>
      <c r="H229" s="157"/>
      <c r="I229" s="157"/>
      <c r="J229" s="157"/>
      <c r="K229" s="157"/>
      <c r="L229" s="157" t="str">
        <v/>
      </c>
      <c r="M229" s="23"/>
    </row>
    <row r="230" spans="1:13" ht="15.75" customHeight="1">
      <c r="A230" s="23"/>
      <c r="B230" s="157"/>
      <c r="C230" s="157"/>
      <c r="D230" s="157"/>
      <c r="E230" s="157"/>
      <c r="F230" s="157"/>
      <c r="G230" s="157"/>
      <c r="H230" s="157"/>
      <c r="I230" s="157"/>
      <c r="J230" s="157"/>
      <c r="K230" s="157"/>
      <c r="L230" s="157" t="str">
        <v/>
      </c>
      <c r="M230" s="23"/>
    </row>
    <row r="231" spans="1:13" ht="15.75" customHeight="1">
      <c r="A231" s="23"/>
      <c r="B231" s="157"/>
      <c r="C231" s="157"/>
      <c r="D231" s="157"/>
      <c r="E231" s="157"/>
      <c r="F231" s="157"/>
      <c r="G231" s="157"/>
      <c r="H231" s="157"/>
      <c r="I231" s="157"/>
      <c r="J231" s="157"/>
      <c r="K231" s="157"/>
      <c r="L231" s="157" t="str">
        <v/>
      </c>
      <c r="M231" s="23"/>
    </row>
    <row r="232" spans="1:13" ht="15.75" customHeight="1">
      <c r="A232" s="23"/>
      <c r="B232" s="157"/>
      <c r="C232" s="157"/>
      <c r="D232" s="157"/>
      <c r="E232" s="157"/>
      <c r="F232" s="157"/>
      <c r="G232" s="157"/>
      <c r="H232" s="157"/>
      <c r="I232" s="157"/>
      <c r="J232" s="157"/>
      <c r="K232" s="157"/>
      <c r="L232" s="157" t="str">
        <v/>
      </c>
      <c r="M232" s="23"/>
    </row>
    <row r="233" spans="1:13" ht="15.75" customHeight="1">
      <c r="A233" s="23"/>
      <c r="B233" s="157"/>
      <c r="C233" s="157"/>
      <c r="D233" s="157"/>
      <c r="E233" s="157"/>
      <c r="F233" s="157"/>
      <c r="G233" s="157"/>
      <c r="H233" s="157"/>
      <c r="I233" s="157"/>
      <c r="J233" s="157"/>
      <c r="K233" s="157"/>
      <c r="L233" s="157" t="str">
        <v/>
      </c>
      <c r="M233" s="23"/>
    </row>
    <row r="234" spans="1:13" ht="15.75" customHeight="1">
      <c r="A234" s="23"/>
      <c r="B234" s="157"/>
      <c r="C234" s="157"/>
      <c r="D234" s="157"/>
      <c r="E234" s="157"/>
      <c r="F234" s="157"/>
      <c r="G234" s="157"/>
      <c r="H234" s="157"/>
      <c r="I234" s="157"/>
      <c r="J234" s="157"/>
      <c r="K234" s="157"/>
      <c r="L234" s="157" t="str">
        <v/>
      </c>
      <c r="M234" s="23"/>
    </row>
    <row r="235" spans="1:13" ht="15.75" customHeight="1">
      <c r="A235" s="23"/>
      <c r="B235" s="157"/>
      <c r="C235" s="157"/>
      <c r="D235" s="157"/>
      <c r="E235" s="157"/>
      <c r="F235" s="157"/>
      <c r="G235" s="157"/>
      <c r="H235" s="157"/>
      <c r="I235" s="157"/>
      <c r="J235" s="157"/>
      <c r="K235" s="157"/>
      <c r="L235" s="157" t="str">
        <v/>
      </c>
      <c r="M235" s="23"/>
    </row>
    <row r="236" spans="1:13" ht="15.75" customHeight="1">
      <c r="A236" s="23"/>
      <c r="B236" s="157"/>
      <c r="C236" s="157"/>
      <c r="D236" s="157"/>
      <c r="E236" s="157"/>
      <c r="F236" s="157"/>
      <c r="G236" s="157"/>
      <c r="H236" s="157"/>
      <c r="I236" s="157"/>
      <c r="J236" s="157"/>
      <c r="K236" s="157"/>
      <c r="L236" s="157" t="str">
        <v/>
      </c>
      <c r="M236" s="23"/>
    </row>
    <row r="237" spans="1:13" ht="15.75" customHeight="1">
      <c r="A237" s="23"/>
      <c r="B237" s="157"/>
      <c r="C237" s="157"/>
      <c r="D237" s="157"/>
      <c r="E237" s="157"/>
      <c r="F237" s="157"/>
      <c r="G237" s="157"/>
      <c r="H237" s="157"/>
      <c r="I237" s="157"/>
      <c r="J237" s="157"/>
      <c r="K237" s="157"/>
      <c r="L237" s="157" t="str">
        <v/>
      </c>
      <c r="M237" s="23"/>
    </row>
    <row r="238" spans="1:13" ht="15.75" customHeight="1">
      <c r="A238" s="23"/>
      <c r="B238" s="157"/>
      <c r="C238" s="157"/>
      <c r="D238" s="157"/>
      <c r="E238" s="157"/>
      <c r="F238" s="157"/>
      <c r="G238" s="157"/>
      <c r="H238" s="157"/>
      <c r="I238" s="157"/>
      <c r="J238" s="157"/>
      <c r="K238" s="157"/>
      <c r="L238" s="157" t="str">
        <v/>
      </c>
      <c r="M238" s="23"/>
    </row>
    <row r="239" spans="1:13" ht="15.75" customHeight="1">
      <c r="A239" s="23"/>
      <c r="B239" s="157"/>
      <c r="C239" s="157"/>
      <c r="D239" s="157"/>
      <c r="E239" s="157"/>
      <c r="F239" s="157"/>
      <c r="G239" s="157"/>
      <c r="H239" s="157"/>
      <c r="I239" s="157"/>
      <c r="J239" s="157"/>
      <c r="K239" s="157"/>
      <c r="L239" s="157" t="str">
        <v/>
      </c>
      <c r="M239" s="23"/>
    </row>
    <row r="240" spans="1:13" ht="15.75" customHeight="1">
      <c r="A240" s="23"/>
      <c r="B240" s="157"/>
      <c r="C240" s="157"/>
      <c r="D240" s="157"/>
      <c r="E240" s="157"/>
      <c r="F240" s="157"/>
      <c r="G240" s="157"/>
      <c r="H240" s="157"/>
      <c r="I240" s="157"/>
      <c r="J240" s="157"/>
      <c r="K240" s="157"/>
      <c r="L240" s="157" t="str">
        <v/>
      </c>
      <c r="M240" s="23"/>
    </row>
    <row r="241" spans="1:13" ht="15.75" customHeight="1">
      <c r="A241" s="23"/>
      <c r="B241" s="157"/>
      <c r="C241" s="157"/>
      <c r="D241" s="157"/>
      <c r="E241" s="157"/>
      <c r="F241" s="157"/>
      <c r="G241" s="157"/>
      <c r="H241" s="157"/>
      <c r="I241" s="157"/>
      <c r="J241" s="157"/>
      <c r="K241" s="157"/>
      <c r="L241" s="157" t="str">
        <v/>
      </c>
      <c r="M241" s="23"/>
    </row>
    <row r="242" spans="1:13" ht="15.75" customHeight="1">
      <c r="A242" s="23"/>
      <c r="B242" s="157"/>
      <c r="C242" s="157"/>
      <c r="D242" s="157"/>
      <c r="E242" s="157"/>
      <c r="F242" s="157"/>
      <c r="G242" s="157"/>
      <c r="H242" s="157"/>
      <c r="I242" s="157"/>
      <c r="J242" s="157"/>
      <c r="K242" s="157"/>
      <c r="L242" s="157" t="str">
        <v/>
      </c>
      <c r="M242" s="23"/>
    </row>
    <row r="243" spans="1:13" ht="15.75" customHeight="1">
      <c r="A243" s="23"/>
      <c r="B243" s="157"/>
      <c r="C243" s="157"/>
      <c r="D243" s="157"/>
      <c r="E243" s="157"/>
      <c r="F243" s="157"/>
      <c r="G243" s="157"/>
      <c r="H243" s="157"/>
      <c r="I243" s="157"/>
      <c r="J243" s="157"/>
      <c r="K243" s="157"/>
      <c r="L243" s="157" t="str">
        <v/>
      </c>
      <c r="M243" s="23"/>
    </row>
    <row r="244" spans="1:13" ht="15.75" customHeight="1">
      <c r="A244" s="23"/>
      <c r="B244" s="157"/>
      <c r="C244" s="157"/>
      <c r="D244" s="157"/>
      <c r="E244" s="157"/>
      <c r="F244" s="157"/>
      <c r="G244" s="157"/>
      <c r="H244" s="157"/>
      <c r="I244" s="157"/>
      <c r="J244" s="157"/>
      <c r="K244" s="157"/>
      <c r="L244" s="157" t="str">
        <v/>
      </c>
      <c r="M244" s="23"/>
    </row>
    <row r="245" spans="1:13" ht="15.75" customHeight="1">
      <c r="A245" s="23"/>
      <c r="B245" s="157"/>
      <c r="C245" s="157"/>
      <c r="D245" s="157"/>
      <c r="E245" s="157"/>
      <c r="F245" s="157"/>
      <c r="G245" s="157"/>
      <c r="H245" s="157"/>
      <c r="I245" s="157"/>
      <c r="J245" s="157"/>
      <c r="K245" s="157"/>
      <c r="L245" s="157" t="str">
        <v/>
      </c>
      <c r="M245" s="23"/>
    </row>
    <row r="246" spans="1:13" ht="15.75" customHeight="1">
      <c r="A246" s="23"/>
      <c r="B246" s="157"/>
      <c r="C246" s="157"/>
      <c r="D246" s="157"/>
      <c r="E246" s="157"/>
      <c r="F246" s="157"/>
      <c r="G246" s="157"/>
      <c r="H246" s="157"/>
      <c r="I246" s="157"/>
      <c r="J246" s="157"/>
      <c r="K246" s="157"/>
      <c r="L246" s="157" t="str">
        <v/>
      </c>
      <c r="M246" s="23"/>
    </row>
    <row r="247" spans="1:13" ht="15.75" customHeight="1">
      <c r="A247" s="23"/>
      <c r="B247" s="157"/>
      <c r="C247" s="157"/>
      <c r="D247" s="157"/>
      <c r="E247" s="157"/>
      <c r="F247" s="157"/>
      <c r="G247" s="157"/>
      <c r="H247" s="157"/>
      <c r="I247" s="157"/>
      <c r="J247" s="157"/>
      <c r="K247" s="157"/>
      <c r="L247" s="157" t="str">
        <v/>
      </c>
      <c r="M247" s="23"/>
    </row>
    <row r="248" spans="1:13" ht="15.75" customHeight="1">
      <c r="A248" s="23"/>
      <c r="B248" s="157"/>
      <c r="C248" s="157"/>
      <c r="D248" s="157"/>
      <c r="E248" s="157"/>
      <c r="F248" s="157"/>
      <c r="G248" s="157"/>
      <c r="H248" s="157"/>
      <c r="I248" s="157"/>
      <c r="J248" s="157"/>
      <c r="K248" s="157"/>
      <c r="L248" s="157" t="str">
        <v/>
      </c>
      <c r="M248" s="23"/>
    </row>
    <row r="249" spans="1:13" ht="15.75" customHeight="1">
      <c r="A249" s="23"/>
      <c r="B249" s="157"/>
      <c r="C249" s="157"/>
      <c r="D249" s="157"/>
      <c r="E249" s="157"/>
      <c r="F249" s="157"/>
      <c r="G249" s="157"/>
      <c r="H249" s="157"/>
      <c r="I249" s="157"/>
      <c r="J249" s="157"/>
      <c r="K249" s="157"/>
      <c r="L249" s="157" t="str">
        <v/>
      </c>
      <c r="M249" s="23"/>
    </row>
    <row r="250" spans="1:13" ht="15.75" customHeight="1">
      <c r="A250" s="23"/>
      <c r="B250" s="157"/>
      <c r="C250" s="157"/>
      <c r="D250" s="157"/>
      <c r="E250" s="157"/>
      <c r="F250" s="157"/>
      <c r="G250" s="157"/>
      <c r="H250" s="157"/>
      <c r="I250" s="157"/>
      <c r="J250" s="157"/>
      <c r="K250" s="157"/>
      <c r="L250" s="157" t="str">
        <v/>
      </c>
      <c r="M250" s="23"/>
    </row>
    <row r="251" spans="1:13" ht="15.75" customHeight="1">
      <c r="A251" s="23"/>
      <c r="B251" s="157"/>
      <c r="C251" s="157"/>
      <c r="D251" s="157"/>
      <c r="E251" s="157"/>
      <c r="F251" s="157"/>
      <c r="G251" s="157"/>
      <c r="H251" s="157"/>
      <c r="I251" s="157"/>
      <c r="J251" s="157"/>
      <c r="K251" s="157"/>
      <c r="L251" s="157" t="str">
        <v/>
      </c>
      <c r="M251" s="23"/>
    </row>
    <row r="252" spans="1:13" ht="15.75" customHeight="1">
      <c r="A252" s="23"/>
      <c r="B252" s="157"/>
      <c r="C252" s="157"/>
      <c r="D252" s="157"/>
      <c r="E252" s="157"/>
      <c r="F252" s="157"/>
      <c r="G252" s="157"/>
      <c r="H252" s="157"/>
      <c r="I252" s="157"/>
      <c r="J252" s="157"/>
      <c r="K252" s="157"/>
      <c r="L252" s="157" t="str">
        <v/>
      </c>
      <c r="M252" s="23"/>
    </row>
    <row r="253" spans="1:13" ht="15.75" customHeight="1">
      <c r="A253" s="23"/>
      <c r="B253" s="157"/>
      <c r="C253" s="157"/>
      <c r="D253" s="157"/>
      <c r="E253" s="157"/>
      <c r="F253" s="157"/>
      <c r="G253" s="157"/>
      <c r="H253" s="157"/>
      <c r="I253" s="157"/>
      <c r="J253" s="157"/>
      <c r="K253" s="157"/>
      <c r="L253" s="157" t="str">
        <v/>
      </c>
      <c r="M253" s="23"/>
    </row>
    <row r="254" spans="1:13" ht="15.75" customHeight="1">
      <c r="A254" s="23"/>
      <c r="B254" s="157"/>
      <c r="C254" s="157"/>
      <c r="D254" s="157"/>
      <c r="E254" s="157"/>
      <c r="F254" s="157"/>
      <c r="G254" s="157"/>
      <c r="H254" s="157"/>
      <c r="I254" s="157"/>
      <c r="J254" s="157"/>
      <c r="K254" s="157"/>
      <c r="L254" s="157" t="str">
        <v/>
      </c>
      <c r="M254" s="23"/>
    </row>
    <row r="255" spans="1:13" ht="15.75" customHeight="1">
      <c r="A255" s="23"/>
      <c r="B255" s="157"/>
      <c r="C255" s="157"/>
      <c r="D255" s="157"/>
      <c r="E255" s="157"/>
      <c r="F255" s="157"/>
      <c r="G255" s="157"/>
      <c r="H255" s="157"/>
      <c r="I255" s="157"/>
      <c r="J255" s="157"/>
      <c r="K255" s="157"/>
      <c r="L255" s="157" t="str">
        <v/>
      </c>
      <c r="M255" s="23"/>
    </row>
    <row r="256" spans="1:13" ht="15.75" customHeight="1">
      <c r="A256" s="23"/>
      <c r="B256" s="157"/>
      <c r="C256" s="157"/>
      <c r="D256" s="157"/>
      <c r="E256" s="157"/>
      <c r="F256" s="157"/>
      <c r="G256" s="157"/>
      <c r="H256" s="157"/>
      <c r="I256" s="157"/>
      <c r="J256" s="157"/>
      <c r="K256" s="157"/>
      <c r="L256" s="157" t="str">
        <v/>
      </c>
      <c r="M256" s="23"/>
    </row>
    <row r="257" spans="1:13" ht="15.75" customHeight="1">
      <c r="A257" s="23"/>
      <c r="B257" s="157"/>
      <c r="C257" s="157"/>
      <c r="D257" s="157"/>
      <c r="E257" s="157"/>
      <c r="F257" s="157"/>
      <c r="G257" s="157"/>
      <c r="H257" s="157"/>
      <c r="I257" s="157"/>
      <c r="J257" s="157"/>
      <c r="K257" s="157"/>
      <c r="L257" s="157" t="str">
        <v/>
      </c>
      <c r="M257" s="23"/>
    </row>
    <row r="258" spans="1:13" ht="15.75" customHeight="1">
      <c r="A258" s="23"/>
      <c r="B258" s="157"/>
      <c r="C258" s="157"/>
      <c r="D258" s="157"/>
      <c r="E258" s="157"/>
      <c r="F258" s="157"/>
      <c r="G258" s="157"/>
      <c r="H258" s="157"/>
      <c r="I258" s="157"/>
      <c r="J258" s="157"/>
      <c r="K258" s="157"/>
      <c r="L258" s="157" t="str">
        <v/>
      </c>
      <c r="M258" s="23"/>
    </row>
    <row r="259" spans="1:13" ht="15.75" customHeight="1">
      <c r="A259" s="23"/>
      <c r="B259" s="157"/>
      <c r="C259" s="157"/>
      <c r="D259" s="157"/>
      <c r="E259" s="157"/>
      <c r="F259" s="157"/>
      <c r="G259" s="157"/>
      <c r="H259" s="157"/>
      <c r="I259" s="157"/>
      <c r="J259" s="157"/>
      <c r="K259" s="157"/>
      <c r="L259" s="157" t="str">
        <v/>
      </c>
      <c r="M259" s="23"/>
    </row>
    <row r="260" spans="1:13" ht="15.75" customHeight="1">
      <c r="A260" s="23"/>
      <c r="B260" s="157"/>
      <c r="C260" s="157"/>
      <c r="D260" s="157"/>
      <c r="E260" s="157"/>
      <c r="F260" s="157"/>
      <c r="G260" s="157"/>
      <c r="H260" s="157"/>
      <c r="I260" s="157"/>
      <c r="J260" s="157"/>
      <c r="K260" s="157"/>
      <c r="L260" s="157" t="str">
        <v/>
      </c>
      <c r="M260" s="23"/>
    </row>
    <row r="261" spans="1:13" ht="15.75" customHeight="1">
      <c r="A261" s="23"/>
      <c r="B261" s="157"/>
      <c r="C261" s="157"/>
      <c r="D261" s="157"/>
      <c r="E261" s="157"/>
      <c r="F261" s="157"/>
      <c r="G261" s="157"/>
      <c r="H261" s="157"/>
      <c r="I261" s="157"/>
      <c r="J261" s="157"/>
      <c r="K261" s="157"/>
      <c r="L261" s="157" t="str">
        <v/>
      </c>
      <c r="M261" s="23"/>
    </row>
    <row r="262" spans="1:13" ht="15.75" customHeight="1">
      <c r="A262" s="23"/>
      <c r="B262" s="157"/>
      <c r="C262" s="157"/>
      <c r="D262" s="157"/>
      <c r="E262" s="157"/>
      <c r="F262" s="157"/>
      <c r="G262" s="157"/>
      <c r="H262" s="157"/>
      <c r="I262" s="157"/>
      <c r="J262" s="157"/>
      <c r="K262" s="157"/>
      <c r="L262" s="157" t="str">
        <v/>
      </c>
      <c r="M262" s="23"/>
    </row>
    <row r="263" spans="1:13" ht="15.75" customHeight="1">
      <c r="A263" s="23"/>
      <c r="B263" s="157"/>
      <c r="C263" s="157"/>
      <c r="D263" s="157"/>
      <c r="E263" s="157"/>
      <c r="F263" s="157"/>
      <c r="G263" s="157"/>
      <c r="H263" s="157"/>
      <c r="I263" s="157"/>
      <c r="J263" s="157"/>
      <c r="K263" s="157"/>
      <c r="L263" s="157" t="str">
        <v/>
      </c>
      <c r="M263" s="23"/>
    </row>
    <row r="264" spans="1:13" ht="15.75" customHeight="1">
      <c r="A264" s="23"/>
      <c r="B264" s="157"/>
      <c r="C264" s="157"/>
      <c r="D264" s="157"/>
      <c r="E264" s="157"/>
      <c r="F264" s="157"/>
      <c r="G264" s="157"/>
      <c r="H264" s="157"/>
      <c r="I264" s="157"/>
      <c r="J264" s="157"/>
      <c r="K264" s="157"/>
      <c r="L264" s="157" t="str">
        <v/>
      </c>
      <c r="M264" s="23"/>
    </row>
    <row r="265" spans="1:13" ht="15.75" customHeight="1">
      <c r="A265" s="23"/>
      <c r="B265" s="157"/>
      <c r="C265" s="157"/>
      <c r="D265" s="157"/>
      <c r="E265" s="157"/>
      <c r="F265" s="157"/>
      <c r="G265" s="157"/>
      <c r="H265" s="157"/>
      <c r="I265" s="157"/>
      <c r="J265" s="157"/>
      <c r="K265" s="157"/>
      <c r="L265" s="157" t="str">
        <v/>
      </c>
      <c r="M265" s="23"/>
    </row>
    <row r="266" spans="1:13" ht="15.75" customHeight="1">
      <c r="A266" s="23"/>
      <c r="B266" s="157"/>
      <c r="C266" s="157"/>
      <c r="D266" s="157"/>
      <c r="E266" s="157"/>
      <c r="F266" s="157"/>
      <c r="G266" s="157"/>
      <c r="H266" s="157"/>
      <c r="I266" s="157"/>
      <c r="J266" s="157"/>
      <c r="K266" s="157"/>
      <c r="L266" s="157" t="str">
        <v/>
      </c>
      <c r="M266" s="23"/>
    </row>
    <row r="267" spans="1:13" ht="15.75" customHeight="1">
      <c r="A267" s="23"/>
      <c r="B267" s="157"/>
      <c r="C267" s="157"/>
      <c r="D267" s="157"/>
      <c r="E267" s="157"/>
      <c r="F267" s="157"/>
      <c r="G267" s="157"/>
      <c r="H267" s="157"/>
      <c r="I267" s="157"/>
      <c r="J267" s="157"/>
      <c r="K267" s="157"/>
      <c r="L267" s="157" t="str">
        <v/>
      </c>
      <c r="M267" s="23"/>
    </row>
    <row r="268" spans="1:13" ht="15.75" customHeight="1">
      <c r="A268" s="23"/>
      <c r="B268" s="157"/>
      <c r="C268" s="157"/>
      <c r="D268" s="157"/>
      <c r="E268" s="157"/>
      <c r="F268" s="157"/>
      <c r="G268" s="157"/>
      <c r="H268" s="157"/>
      <c r="I268" s="157"/>
      <c r="J268" s="157"/>
      <c r="K268" s="157"/>
      <c r="L268" s="157" t="str">
        <v/>
      </c>
      <c r="M268" s="23"/>
    </row>
    <row r="269" spans="1:13" ht="15.75" customHeight="1">
      <c r="A269" s="23"/>
      <c r="B269" s="157"/>
      <c r="C269" s="157"/>
      <c r="D269" s="157"/>
      <c r="E269" s="157"/>
      <c r="F269" s="157"/>
      <c r="G269" s="157"/>
      <c r="H269" s="157"/>
      <c r="I269" s="157"/>
      <c r="J269" s="157"/>
      <c r="K269" s="157"/>
      <c r="L269" s="157" t="str">
        <v/>
      </c>
      <c r="M269" s="23"/>
    </row>
    <row r="270" spans="1:13" ht="15.75" customHeight="1">
      <c r="A270" s="23"/>
      <c r="B270" s="157"/>
      <c r="C270" s="157"/>
      <c r="D270" s="157"/>
      <c r="E270" s="157"/>
      <c r="F270" s="157"/>
      <c r="G270" s="157"/>
      <c r="H270" s="157"/>
      <c r="I270" s="157"/>
      <c r="J270" s="157"/>
      <c r="K270" s="157"/>
      <c r="L270" s="157" t="str">
        <v/>
      </c>
      <c r="M270" s="23"/>
    </row>
    <row r="271" spans="1:13" ht="15.75" customHeight="1">
      <c r="A271" s="23"/>
      <c r="B271" s="157"/>
      <c r="C271" s="157"/>
      <c r="D271" s="157"/>
      <c r="E271" s="157"/>
      <c r="F271" s="157"/>
      <c r="G271" s="157"/>
      <c r="H271" s="157"/>
      <c r="I271" s="157"/>
      <c r="J271" s="157"/>
      <c r="K271" s="157"/>
      <c r="L271" s="157" t="str">
        <v/>
      </c>
      <c r="M271" s="23"/>
    </row>
    <row r="272" spans="1:13" ht="15.75" customHeight="1">
      <c r="A272" s="23"/>
      <c r="B272" s="157"/>
      <c r="C272" s="157"/>
      <c r="D272" s="157"/>
      <c r="E272" s="157"/>
      <c r="F272" s="157"/>
      <c r="G272" s="157"/>
      <c r="H272" s="157"/>
      <c r="I272" s="157"/>
      <c r="J272" s="157"/>
      <c r="K272" s="157"/>
      <c r="L272" s="157" t="str">
        <v/>
      </c>
      <c r="M272" s="23"/>
    </row>
    <row r="273" spans="1:13" ht="15.75" customHeight="1">
      <c r="A273" s="23"/>
      <c r="B273" s="157"/>
      <c r="C273" s="157"/>
      <c r="D273" s="157"/>
      <c r="E273" s="157"/>
      <c r="F273" s="157"/>
      <c r="G273" s="157"/>
      <c r="H273" s="157"/>
      <c r="I273" s="157"/>
      <c r="J273" s="157"/>
      <c r="K273" s="157"/>
      <c r="L273" s="157" t="str">
        <v/>
      </c>
      <c r="M273" s="23"/>
    </row>
    <row r="274" spans="1:13" ht="15.75" customHeight="1">
      <c r="A274" s="23"/>
      <c r="B274" s="157"/>
      <c r="C274" s="157"/>
      <c r="D274" s="157"/>
      <c r="E274" s="157"/>
      <c r="F274" s="157"/>
      <c r="G274" s="157"/>
      <c r="H274" s="157"/>
      <c r="I274" s="157"/>
      <c r="J274" s="157"/>
      <c r="K274" s="157"/>
      <c r="L274" s="157" t="str">
        <v/>
      </c>
      <c r="M274" s="23"/>
    </row>
    <row r="275" spans="1:13" ht="15.75" customHeight="1">
      <c r="A275" s="23"/>
      <c r="B275" s="157"/>
      <c r="C275" s="157"/>
      <c r="D275" s="157"/>
      <c r="E275" s="157"/>
      <c r="F275" s="157"/>
      <c r="G275" s="157"/>
      <c r="H275" s="157"/>
      <c r="I275" s="157"/>
      <c r="J275" s="157"/>
      <c r="K275" s="157"/>
      <c r="L275" s="157" t="str">
        <v/>
      </c>
      <c r="M275" s="23"/>
    </row>
    <row r="276" spans="1:13" ht="15.75" customHeight="1">
      <c r="A276" s="23"/>
      <c r="B276" s="157"/>
      <c r="C276" s="157"/>
      <c r="D276" s="157"/>
      <c r="E276" s="157"/>
      <c r="F276" s="157"/>
      <c r="G276" s="157"/>
      <c r="H276" s="157"/>
      <c r="I276" s="157"/>
      <c r="J276" s="157"/>
      <c r="K276" s="157"/>
      <c r="L276" s="157" t="str">
        <v/>
      </c>
      <c r="M276" s="23"/>
    </row>
    <row r="277" spans="1:13" ht="15.75" customHeight="1">
      <c r="A277" s="23"/>
      <c r="B277" s="157"/>
      <c r="C277" s="157"/>
      <c r="D277" s="157"/>
      <c r="E277" s="157"/>
      <c r="F277" s="157"/>
      <c r="G277" s="157"/>
      <c r="H277" s="157"/>
      <c r="I277" s="157"/>
      <c r="J277" s="157"/>
      <c r="K277" s="157"/>
      <c r="L277" s="157" t="str">
        <v/>
      </c>
      <c r="M277" s="23"/>
    </row>
    <row r="278" spans="1:13" ht="15.75" customHeight="1">
      <c r="A278" s="23"/>
      <c r="B278" s="157"/>
      <c r="C278" s="157"/>
      <c r="D278" s="157"/>
      <c r="E278" s="157"/>
      <c r="F278" s="157"/>
      <c r="G278" s="157"/>
      <c r="H278" s="157"/>
      <c r="I278" s="157"/>
      <c r="J278" s="157"/>
      <c r="K278" s="157"/>
      <c r="L278" s="157" t="str">
        <v/>
      </c>
      <c r="M278" s="23"/>
    </row>
    <row r="279" spans="1:13" ht="15.75" customHeight="1">
      <c r="A279" s="23"/>
      <c r="B279" s="157"/>
      <c r="C279" s="157"/>
      <c r="D279" s="157"/>
      <c r="E279" s="157"/>
      <c r="F279" s="157"/>
      <c r="G279" s="157"/>
      <c r="H279" s="157"/>
      <c r="I279" s="157"/>
      <c r="J279" s="157"/>
      <c r="K279" s="157"/>
      <c r="L279" s="157" t="str">
        <v/>
      </c>
      <c r="M279" s="23"/>
    </row>
    <row r="280" spans="1:13" ht="15.75" customHeight="1">
      <c r="A280" s="23"/>
      <c r="B280" s="157"/>
      <c r="C280" s="157"/>
      <c r="D280" s="157"/>
      <c r="E280" s="157"/>
      <c r="F280" s="157"/>
      <c r="G280" s="157"/>
      <c r="H280" s="157"/>
      <c r="I280" s="157"/>
      <c r="J280" s="157"/>
      <c r="K280" s="157"/>
      <c r="L280" s="157" t="str">
        <v/>
      </c>
      <c r="M280" s="23"/>
    </row>
    <row r="281" spans="1:13" ht="15.75" customHeight="1">
      <c r="A281" s="23"/>
      <c r="B281" s="157"/>
      <c r="C281" s="157"/>
      <c r="D281" s="157"/>
      <c r="E281" s="157"/>
      <c r="F281" s="157"/>
      <c r="G281" s="157"/>
      <c r="H281" s="157"/>
      <c r="I281" s="157"/>
      <c r="J281" s="157"/>
      <c r="K281" s="157"/>
      <c r="L281" s="157" t="str">
        <v/>
      </c>
      <c r="M281" s="23"/>
    </row>
    <row r="282" spans="1:13" ht="15.75" customHeight="1">
      <c r="A282" s="23"/>
      <c r="B282" s="157"/>
      <c r="C282" s="157"/>
      <c r="D282" s="157"/>
      <c r="E282" s="157"/>
      <c r="F282" s="157"/>
      <c r="G282" s="157"/>
      <c r="H282" s="157"/>
      <c r="I282" s="157"/>
      <c r="J282" s="157"/>
      <c r="K282" s="157"/>
      <c r="L282" s="157" t="str">
        <v/>
      </c>
      <c r="M282" s="23"/>
    </row>
    <row r="283" spans="1:13" ht="15.75" customHeight="1">
      <c r="A283" s="23"/>
      <c r="B283" s="157"/>
      <c r="C283" s="157"/>
      <c r="D283" s="157"/>
      <c r="E283" s="157"/>
      <c r="F283" s="157"/>
      <c r="G283" s="157"/>
      <c r="H283" s="157"/>
      <c r="I283" s="157"/>
      <c r="J283" s="157"/>
      <c r="K283" s="157"/>
      <c r="L283" s="157" t="str">
        <v/>
      </c>
      <c r="M283" s="23"/>
    </row>
    <row r="284" spans="1:13" ht="15.75" customHeight="1">
      <c r="A284" s="23"/>
      <c r="B284" s="157"/>
      <c r="C284" s="157"/>
      <c r="D284" s="157"/>
      <c r="E284" s="157"/>
      <c r="F284" s="157"/>
      <c r="G284" s="157"/>
      <c r="H284" s="157"/>
      <c r="I284" s="157"/>
      <c r="J284" s="157"/>
      <c r="K284" s="157"/>
      <c r="L284" s="157" t="str">
        <v/>
      </c>
      <c r="M284" s="23"/>
    </row>
    <row r="285" spans="1:13" ht="15.75" customHeight="1">
      <c r="A285" s="23"/>
      <c r="B285" s="157"/>
      <c r="C285" s="157"/>
      <c r="D285" s="157"/>
      <c r="E285" s="157"/>
      <c r="F285" s="157"/>
      <c r="G285" s="157"/>
      <c r="H285" s="157"/>
      <c r="I285" s="157"/>
      <c r="J285" s="157"/>
      <c r="K285" s="157"/>
      <c r="L285" s="157" t="str">
        <v/>
      </c>
      <c r="M285" s="23"/>
    </row>
    <row r="286" spans="1:13" ht="15.75" customHeight="1">
      <c r="A286" s="23"/>
      <c r="B286" s="157"/>
      <c r="C286" s="157"/>
      <c r="D286" s="157"/>
      <c r="E286" s="157"/>
      <c r="F286" s="157"/>
      <c r="G286" s="157"/>
      <c r="H286" s="157"/>
      <c r="I286" s="157"/>
      <c r="J286" s="157"/>
      <c r="K286" s="157"/>
      <c r="L286" s="157" t="str">
        <v/>
      </c>
      <c r="M286" s="23"/>
    </row>
    <row r="287" spans="1:13" ht="15.75" customHeight="1">
      <c r="A287" s="23"/>
      <c r="B287" s="157"/>
      <c r="C287" s="157"/>
      <c r="D287" s="157"/>
      <c r="E287" s="157"/>
      <c r="F287" s="157"/>
      <c r="G287" s="157"/>
      <c r="H287" s="157"/>
      <c r="I287" s="157"/>
      <c r="J287" s="157"/>
      <c r="K287" s="157"/>
      <c r="L287" s="157" t="str">
        <v/>
      </c>
      <c r="M287" s="23"/>
    </row>
    <row r="288" spans="1:13" ht="15.75" customHeight="1">
      <c r="A288" s="23"/>
      <c r="B288" s="157"/>
      <c r="C288" s="157"/>
      <c r="D288" s="157"/>
      <c r="E288" s="157"/>
      <c r="F288" s="157"/>
      <c r="G288" s="157"/>
      <c r="H288" s="157"/>
      <c r="I288" s="157"/>
      <c r="J288" s="157"/>
      <c r="K288" s="157"/>
      <c r="L288" s="157" t="str">
        <v/>
      </c>
      <c r="M288" s="23"/>
    </row>
    <row r="289" spans="1:13" ht="15.75" customHeight="1">
      <c r="A289" s="23"/>
      <c r="B289" s="157"/>
      <c r="C289" s="157"/>
      <c r="D289" s="157"/>
      <c r="E289" s="157"/>
      <c r="F289" s="157"/>
      <c r="G289" s="157"/>
      <c r="H289" s="157"/>
      <c r="I289" s="157"/>
      <c r="J289" s="157"/>
      <c r="K289" s="157"/>
      <c r="L289" s="157" t="str">
        <v/>
      </c>
      <c r="M289" s="23"/>
    </row>
    <row r="290" spans="1:13" ht="15.75" customHeight="1">
      <c r="A290" s="23"/>
      <c r="B290" s="157"/>
      <c r="C290" s="157"/>
      <c r="D290" s="157"/>
      <c r="E290" s="157"/>
      <c r="F290" s="157"/>
      <c r="G290" s="157"/>
      <c r="H290" s="157"/>
      <c r="I290" s="157"/>
      <c r="J290" s="157"/>
      <c r="K290" s="157"/>
      <c r="L290" s="157" t="str">
        <v/>
      </c>
      <c r="M290" s="23"/>
    </row>
    <row r="291" spans="1:13" ht="15.75" customHeight="1">
      <c r="A291" s="23"/>
      <c r="B291" s="157"/>
      <c r="C291" s="157"/>
      <c r="D291" s="157"/>
      <c r="E291" s="157"/>
      <c r="F291" s="157"/>
      <c r="G291" s="157"/>
      <c r="H291" s="157"/>
      <c r="I291" s="157"/>
      <c r="J291" s="157"/>
      <c r="K291" s="157"/>
      <c r="L291" s="157" t="str">
        <v/>
      </c>
      <c r="M291" s="23"/>
    </row>
    <row r="292" spans="1:13" ht="15.75" customHeight="1">
      <c r="A292" s="23"/>
      <c r="B292" s="157"/>
      <c r="C292" s="157"/>
      <c r="D292" s="157"/>
      <c r="E292" s="157"/>
      <c r="F292" s="157"/>
      <c r="G292" s="157"/>
      <c r="H292" s="157"/>
      <c r="I292" s="157"/>
      <c r="J292" s="157"/>
      <c r="K292" s="157"/>
      <c r="L292" s="157" t="str">
        <v/>
      </c>
      <c r="M292" s="23"/>
    </row>
    <row r="293" spans="1:13" ht="15.75" customHeight="1">
      <c r="A293" s="23"/>
      <c r="B293" s="157"/>
      <c r="C293" s="157"/>
      <c r="D293" s="157"/>
      <c r="E293" s="157"/>
      <c r="F293" s="157"/>
      <c r="G293" s="157"/>
      <c r="H293" s="157"/>
      <c r="I293" s="157"/>
      <c r="J293" s="157"/>
      <c r="K293" s="157"/>
      <c r="L293" s="157" t="str">
        <v/>
      </c>
      <c r="M293" s="23"/>
    </row>
    <row r="294" spans="1:13" ht="15.75" customHeight="1">
      <c r="A294" s="23"/>
      <c r="B294" s="157"/>
      <c r="C294" s="157"/>
      <c r="D294" s="157"/>
      <c r="E294" s="157"/>
      <c r="F294" s="157"/>
      <c r="G294" s="157"/>
      <c r="H294" s="157"/>
      <c r="I294" s="157"/>
      <c r="J294" s="157"/>
      <c r="K294" s="157"/>
      <c r="L294" s="157" t="str">
        <v/>
      </c>
      <c r="M294" s="23"/>
    </row>
    <row r="295" spans="1:13" ht="15.75" customHeight="1">
      <c r="A295" s="23"/>
      <c r="B295" s="157"/>
      <c r="C295" s="157"/>
      <c r="D295" s="157"/>
      <c r="E295" s="157"/>
      <c r="F295" s="157"/>
      <c r="G295" s="157"/>
      <c r="H295" s="157"/>
      <c r="I295" s="157"/>
      <c r="J295" s="157"/>
      <c r="K295" s="157"/>
      <c r="L295" s="157" t="str">
        <v/>
      </c>
      <c r="M295" s="23"/>
    </row>
    <row r="296" spans="1:13" ht="15.75" customHeight="1">
      <c r="A296" s="23"/>
      <c r="B296" s="157"/>
      <c r="C296" s="157"/>
      <c r="D296" s="157"/>
      <c r="E296" s="157"/>
      <c r="F296" s="157"/>
      <c r="G296" s="157"/>
      <c r="H296" s="157"/>
      <c r="I296" s="157"/>
      <c r="J296" s="157"/>
      <c r="K296" s="157"/>
      <c r="L296" s="157" t="str">
        <v/>
      </c>
      <c r="M296" s="23"/>
    </row>
    <row r="297" spans="1:13" ht="15.75" customHeight="1">
      <c r="A297" s="23"/>
      <c r="B297" s="157"/>
      <c r="C297" s="157"/>
      <c r="D297" s="157"/>
      <c r="E297" s="157"/>
      <c r="F297" s="157"/>
      <c r="G297" s="157"/>
      <c r="H297" s="157"/>
      <c r="I297" s="157"/>
      <c r="J297" s="157"/>
      <c r="K297" s="157"/>
      <c r="L297" s="157" t="str">
        <v/>
      </c>
      <c r="M297" s="23"/>
    </row>
    <row r="298" spans="1:13" ht="15.75" customHeight="1">
      <c r="A298" s="23"/>
      <c r="B298" s="157"/>
      <c r="C298" s="157"/>
      <c r="D298" s="157"/>
      <c r="E298" s="157"/>
      <c r="F298" s="157"/>
      <c r="G298" s="157"/>
      <c r="H298" s="157"/>
      <c r="I298" s="157"/>
      <c r="J298" s="157"/>
      <c r="K298" s="157"/>
      <c r="L298" s="157" t="str">
        <v/>
      </c>
      <c r="M298" s="23"/>
    </row>
    <row r="299" spans="1:13" ht="15.75" customHeight="1">
      <c r="A299" s="23"/>
      <c r="B299" s="157"/>
      <c r="C299" s="157"/>
      <c r="D299" s="157"/>
      <c r="E299" s="157"/>
      <c r="F299" s="157"/>
      <c r="G299" s="157"/>
      <c r="H299" s="157"/>
      <c r="I299" s="157"/>
      <c r="J299" s="157"/>
      <c r="K299" s="157"/>
      <c r="L299" s="157" t="str">
        <v/>
      </c>
      <c r="M299" s="23"/>
    </row>
    <row r="300" spans="1:13" ht="15.75" customHeight="1">
      <c r="A300" s="23"/>
      <c r="B300" s="157"/>
      <c r="C300" s="157"/>
      <c r="D300" s="157"/>
      <c r="E300" s="157"/>
      <c r="F300" s="157"/>
      <c r="G300" s="157"/>
      <c r="H300" s="157"/>
      <c r="I300" s="157"/>
      <c r="J300" s="157"/>
      <c r="K300" s="157"/>
      <c r="L300" s="157" t="str">
        <v/>
      </c>
      <c r="M300" s="23"/>
    </row>
    <row r="301" spans="1:13" ht="15.75" customHeight="1">
      <c r="A301" s="23"/>
      <c r="B301" s="157"/>
      <c r="C301" s="157"/>
      <c r="D301" s="157"/>
      <c r="E301" s="157"/>
      <c r="F301" s="157"/>
      <c r="G301" s="157"/>
      <c r="H301" s="157"/>
      <c r="I301" s="157"/>
      <c r="J301" s="157"/>
      <c r="K301" s="157"/>
      <c r="L301" s="157" t="str">
        <v/>
      </c>
      <c r="M301" s="23"/>
    </row>
    <row r="302" spans="1:13" ht="15.75" customHeight="1">
      <c r="A302" s="23"/>
      <c r="B302" s="157"/>
      <c r="C302" s="157"/>
      <c r="D302" s="157"/>
      <c r="E302" s="157"/>
      <c r="F302" s="157"/>
      <c r="G302" s="157"/>
      <c r="H302" s="157"/>
      <c r="I302" s="157"/>
      <c r="J302" s="157"/>
      <c r="K302" s="157"/>
      <c r="L302" s="157" t="str">
        <v/>
      </c>
      <c r="M302" s="23"/>
    </row>
    <row r="303" spans="1:13" ht="15.75" customHeight="1">
      <c r="A303" s="23"/>
      <c r="B303" s="157"/>
      <c r="C303" s="157"/>
      <c r="D303" s="157"/>
      <c r="E303" s="157"/>
      <c r="F303" s="157"/>
      <c r="G303" s="157"/>
      <c r="H303" s="157"/>
      <c r="I303" s="157"/>
      <c r="J303" s="157"/>
      <c r="K303" s="157"/>
      <c r="L303" s="157" t="str">
        <v/>
      </c>
      <c r="M303" s="23"/>
    </row>
    <row r="304" spans="1:13" ht="15.75" customHeight="1">
      <c r="A304" s="23"/>
      <c r="B304" s="157"/>
      <c r="C304" s="157"/>
      <c r="D304" s="157"/>
      <c r="E304" s="157"/>
      <c r="F304" s="157"/>
      <c r="G304" s="157"/>
      <c r="H304" s="157"/>
      <c r="I304" s="157"/>
      <c r="J304" s="157"/>
      <c r="K304" s="157"/>
      <c r="L304" s="157" t="str">
        <v/>
      </c>
      <c r="M304" s="23"/>
    </row>
    <row r="305" spans="1:13" ht="15.75" customHeight="1">
      <c r="A305" s="23"/>
      <c r="B305" s="157"/>
      <c r="C305" s="157"/>
      <c r="D305" s="157"/>
      <c r="E305" s="157"/>
      <c r="F305" s="157"/>
      <c r="G305" s="157"/>
      <c r="H305" s="157"/>
      <c r="I305" s="157"/>
      <c r="J305" s="157"/>
      <c r="K305" s="157"/>
      <c r="L305" s="157" t="str">
        <v/>
      </c>
      <c r="M305" s="23"/>
    </row>
    <row r="306" spans="1:13" ht="15.75" customHeight="1">
      <c r="A306" s="23"/>
      <c r="B306" s="157"/>
      <c r="C306" s="157"/>
      <c r="D306" s="157"/>
      <c r="E306" s="157"/>
      <c r="F306" s="157"/>
      <c r="G306" s="157"/>
      <c r="H306" s="157"/>
      <c r="I306" s="157"/>
      <c r="J306" s="157"/>
      <c r="K306" s="157"/>
      <c r="L306" s="157" t="str">
        <v/>
      </c>
      <c r="M306" s="23"/>
    </row>
    <row r="307" spans="1:13" ht="15.75" customHeight="1">
      <c r="A307" s="23"/>
      <c r="B307" s="157"/>
      <c r="C307" s="157"/>
      <c r="D307" s="157"/>
      <c r="E307" s="157"/>
      <c r="F307" s="157"/>
      <c r="G307" s="157"/>
      <c r="H307" s="157"/>
      <c r="I307" s="157"/>
      <c r="J307" s="157"/>
      <c r="K307" s="157"/>
      <c r="L307" s="157" t="str">
        <v/>
      </c>
      <c r="M307" s="23"/>
    </row>
    <row r="308" spans="1:13" ht="15.75" customHeight="1">
      <c r="A308" s="23"/>
      <c r="B308" s="157"/>
      <c r="C308" s="157"/>
      <c r="D308" s="157"/>
      <c r="E308" s="157"/>
      <c r="F308" s="157"/>
      <c r="G308" s="157"/>
      <c r="H308" s="157"/>
      <c r="I308" s="157"/>
      <c r="J308" s="157"/>
      <c r="K308" s="157"/>
      <c r="L308" s="157" t="str">
        <v/>
      </c>
      <c r="M308" s="23"/>
    </row>
    <row r="309" spans="1:13" ht="15.75" customHeight="1">
      <c r="A309" s="23"/>
      <c r="B309" s="157"/>
      <c r="C309" s="157"/>
      <c r="D309" s="157"/>
      <c r="E309" s="157"/>
      <c r="F309" s="157"/>
      <c r="G309" s="157"/>
      <c r="H309" s="157"/>
      <c r="I309" s="157"/>
      <c r="J309" s="157"/>
      <c r="K309" s="157"/>
      <c r="L309" s="157" t="str">
        <v/>
      </c>
      <c r="M309" s="23"/>
    </row>
    <row r="310" spans="1:13" ht="15.75" customHeight="1">
      <c r="A310" s="23"/>
      <c r="B310" s="157"/>
      <c r="C310" s="157"/>
      <c r="D310" s="157"/>
      <c r="E310" s="157"/>
      <c r="F310" s="157"/>
      <c r="G310" s="157"/>
      <c r="H310" s="157"/>
      <c r="I310" s="157"/>
      <c r="J310" s="157"/>
      <c r="K310" s="157"/>
      <c r="L310" s="157" t="str">
        <v/>
      </c>
      <c r="M310" s="23"/>
    </row>
    <row r="311" spans="1:13" ht="15.75" customHeight="1">
      <c r="A311" s="23"/>
      <c r="B311" s="157"/>
      <c r="C311" s="157"/>
      <c r="D311" s="157"/>
      <c r="E311" s="157"/>
      <c r="F311" s="157"/>
      <c r="G311" s="157"/>
      <c r="H311" s="157"/>
      <c r="I311" s="157"/>
      <c r="J311" s="157"/>
      <c r="K311" s="157"/>
      <c r="L311" s="157" t="str">
        <v/>
      </c>
      <c r="M311" s="23"/>
    </row>
    <row r="312" spans="1:13" ht="15.75" customHeight="1">
      <c r="A312" s="23"/>
      <c r="B312" s="157"/>
      <c r="C312" s="157"/>
      <c r="D312" s="157"/>
      <c r="E312" s="157"/>
      <c r="F312" s="157"/>
      <c r="G312" s="157"/>
      <c r="H312" s="157"/>
      <c r="I312" s="157"/>
      <c r="J312" s="157"/>
      <c r="K312" s="157"/>
      <c r="L312" s="157" t="str">
        <v/>
      </c>
      <c r="M312" s="23"/>
    </row>
    <row r="313" spans="1:13" ht="15.75" customHeight="1">
      <c r="A313" s="23"/>
      <c r="B313" s="157"/>
      <c r="C313" s="157"/>
      <c r="D313" s="157"/>
      <c r="E313" s="157"/>
      <c r="F313" s="157"/>
      <c r="G313" s="157"/>
      <c r="H313" s="157"/>
      <c r="I313" s="157"/>
      <c r="J313" s="157"/>
      <c r="K313" s="157"/>
      <c r="L313" s="157" t="str">
        <v/>
      </c>
      <c r="M313" s="23"/>
    </row>
    <row r="314" spans="1:13" ht="15.75" customHeight="1">
      <c r="A314" s="23"/>
      <c r="B314" s="157"/>
      <c r="C314" s="157"/>
      <c r="D314" s="157"/>
      <c r="E314" s="157"/>
      <c r="F314" s="157"/>
      <c r="G314" s="157"/>
      <c r="H314" s="157"/>
      <c r="I314" s="157"/>
      <c r="J314" s="157"/>
      <c r="K314" s="157"/>
      <c r="L314" s="157" t="str">
        <v/>
      </c>
      <c r="M314" s="23"/>
    </row>
    <row r="315" spans="1:13" ht="15.75" customHeight="1">
      <c r="A315" s="23"/>
      <c r="B315" s="157"/>
      <c r="C315" s="157"/>
      <c r="D315" s="157"/>
      <c r="E315" s="157"/>
      <c r="F315" s="157"/>
      <c r="G315" s="157"/>
      <c r="H315" s="157"/>
      <c r="I315" s="157"/>
      <c r="J315" s="157"/>
      <c r="K315" s="157"/>
      <c r="L315" s="157" t="str">
        <v/>
      </c>
      <c r="M315" s="23"/>
    </row>
    <row r="316" spans="1:13" ht="15.75" customHeight="1">
      <c r="A316" s="23"/>
      <c r="B316" s="157"/>
      <c r="C316" s="157"/>
      <c r="D316" s="157"/>
      <c r="E316" s="157"/>
      <c r="F316" s="157"/>
      <c r="G316" s="157"/>
      <c r="H316" s="157"/>
      <c r="I316" s="157"/>
      <c r="J316" s="157"/>
      <c r="K316" s="157"/>
      <c r="L316" s="157" t="str">
        <v/>
      </c>
      <c r="M316" s="23"/>
    </row>
    <row r="317" spans="1:13" ht="15.75" customHeight="1">
      <c r="A317" s="23"/>
      <c r="B317" s="157"/>
      <c r="C317" s="157"/>
      <c r="D317" s="157"/>
      <c r="E317" s="157"/>
      <c r="F317" s="157"/>
      <c r="G317" s="157"/>
      <c r="H317" s="157"/>
      <c r="I317" s="157"/>
      <c r="J317" s="157"/>
      <c r="K317" s="157"/>
      <c r="L317" s="157" t="str">
        <v/>
      </c>
      <c r="M317" s="23"/>
    </row>
    <row r="318" spans="1:13" ht="15.75" customHeight="1">
      <c r="A318" s="23"/>
      <c r="B318" s="157"/>
      <c r="C318" s="157"/>
      <c r="D318" s="157"/>
      <c r="E318" s="157"/>
      <c r="F318" s="157"/>
      <c r="G318" s="157"/>
      <c r="H318" s="157"/>
      <c r="I318" s="157"/>
      <c r="J318" s="157"/>
      <c r="K318" s="157"/>
      <c r="L318" s="157" t="str">
        <v/>
      </c>
      <c r="M318" s="23"/>
    </row>
    <row r="319" spans="1:13" ht="15.75" customHeight="1">
      <c r="A319" s="23"/>
      <c r="B319" s="157"/>
      <c r="C319" s="157"/>
      <c r="D319" s="157"/>
      <c r="E319" s="157"/>
      <c r="F319" s="157"/>
      <c r="G319" s="157"/>
      <c r="H319" s="157"/>
      <c r="I319" s="157"/>
      <c r="J319" s="157"/>
      <c r="K319" s="157"/>
      <c r="L319" s="157" t="str">
        <v/>
      </c>
      <c r="M319" s="23"/>
    </row>
    <row r="320" spans="1:13" ht="15.75" customHeight="1">
      <c r="A320" s="23"/>
      <c r="B320" s="157"/>
      <c r="C320" s="157"/>
      <c r="D320" s="157"/>
      <c r="E320" s="157"/>
      <c r="F320" s="157"/>
      <c r="G320" s="157"/>
      <c r="H320" s="157"/>
      <c r="I320" s="157"/>
      <c r="J320" s="157"/>
      <c r="K320" s="157"/>
      <c r="L320" s="157" t="str">
        <v/>
      </c>
      <c r="M320" s="23"/>
    </row>
    <row r="321" spans="1:13" ht="15.75" customHeight="1">
      <c r="A321" s="23"/>
      <c r="B321" s="157"/>
      <c r="C321" s="157"/>
      <c r="D321" s="157"/>
      <c r="E321" s="157"/>
      <c r="F321" s="157"/>
      <c r="G321" s="157"/>
      <c r="H321" s="157"/>
      <c r="I321" s="157"/>
      <c r="J321" s="157"/>
      <c r="K321" s="157"/>
      <c r="L321" s="157" t="str">
        <v/>
      </c>
      <c r="M321" s="23"/>
    </row>
    <row r="322" spans="1:13" ht="15.75" customHeight="1">
      <c r="A322" s="23"/>
      <c r="B322" s="157"/>
      <c r="C322" s="157"/>
      <c r="D322" s="157"/>
      <c r="E322" s="157"/>
      <c r="F322" s="157"/>
      <c r="G322" s="157"/>
      <c r="H322" s="157"/>
      <c r="I322" s="157"/>
      <c r="J322" s="157"/>
      <c r="K322" s="157"/>
      <c r="L322" s="157" t="str">
        <v/>
      </c>
      <c r="M322" s="23"/>
    </row>
    <row r="323" spans="1:13" ht="15.75" customHeight="1">
      <c r="A323" s="23"/>
      <c r="B323" s="157"/>
      <c r="C323" s="157"/>
      <c r="D323" s="157"/>
      <c r="E323" s="157"/>
      <c r="F323" s="157"/>
      <c r="G323" s="157"/>
      <c r="H323" s="157"/>
      <c r="I323" s="157"/>
      <c r="J323" s="157"/>
      <c r="K323" s="157"/>
      <c r="L323" s="157" t="str">
        <v/>
      </c>
      <c r="M323" s="23"/>
    </row>
    <row r="324" spans="1:13" ht="15.75" customHeight="1">
      <c r="A324" s="23"/>
      <c r="B324" s="157"/>
      <c r="C324" s="157"/>
      <c r="D324" s="157"/>
      <c r="E324" s="157"/>
      <c r="F324" s="157"/>
      <c r="G324" s="157"/>
      <c r="H324" s="157"/>
      <c r="I324" s="157"/>
      <c r="J324" s="157"/>
      <c r="K324" s="157"/>
      <c r="L324" s="157" t="str">
        <v/>
      </c>
      <c r="M324" s="23"/>
    </row>
    <row r="325" spans="1:13" ht="15.75" customHeight="1">
      <c r="A325" s="23"/>
      <c r="B325" s="157"/>
      <c r="C325" s="157"/>
      <c r="D325" s="157"/>
      <c r="E325" s="157"/>
      <c r="F325" s="157"/>
      <c r="G325" s="157"/>
      <c r="H325" s="157"/>
      <c r="I325" s="157"/>
      <c r="J325" s="157"/>
      <c r="K325" s="157"/>
      <c r="L325" s="157" t="str">
        <v/>
      </c>
      <c r="M325" s="23"/>
    </row>
    <row r="326" spans="1:13" ht="15.75" customHeight="1">
      <c r="A326" s="23"/>
      <c r="B326" s="157"/>
      <c r="C326" s="157"/>
      <c r="D326" s="157"/>
      <c r="E326" s="157"/>
      <c r="F326" s="157"/>
      <c r="G326" s="157"/>
      <c r="H326" s="157"/>
      <c r="I326" s="157"/>
      <c r="J326" s="157"/>
      <c r="K326" s="157"/>
      <c r="L326" s="157" t="str">
        <v/>
      </c>
      <c r="M326" s="23"/>
    </row>
    <row r="327" spans="1:13" ht="15.75" customHeight="1">
      <c r="A327" s="23"/>
      <c r="B327" s="157"/>
      <c r="C327" s="157"/>
      <c r="D327" s="157"/>
      <c r="E327" s="157"/>
      <c r="F327" s="157"/>
      <c r="G327" s="157"/>
      <c r="H327" s="157"/>
      <c r="I327" s="157"/>
      <c r="J327" s="157"/>
      <c r="K327" s="157"/>
      <c r="L327" s="157" t="str">
        <v/>
      </c>
      <c r="M327" s="23"/>
    </row>
    <row r="328" spans="1:13" ht="15.75" customHeight="1">
      <c r="A328" s="23"/>
      <c r="B328" s="157"/>
      <c r="C328" s="157"/>
      <c r="D328" s="157"/>
      <c r="E328" s="157"/>
      <c r="F328" s="157"/>
      <c r="G328" s="157"/>
      <c r="H328" s="157"/>
      <c r="I328" s="157"/>
      <c r="J328" s="157"/>
      <c r="K328" s="157"/>
      <c r="L328" s="157" t="str">
        <v/>
      </c>
      <c r="M328" s="23"/>
    </row>
    <row r="329" spans="1:13" ht="15.75" customHeight="1">
      <c r="A329" s="23"/>
      <c r="B329" s="157"/>
      <c r="C329" s="157"/>
      <c r="D329" s="157"/>
      <c r="E329" s="157"/>
      <c r="F329" s="157"/>
      <c r="G329" s="157"/>
      <c r="H329" s="157"/>
      <c r="I329" s="157"/>
      <c r="J329" s="157"/>
      <c r="K329" s="157"/>
      <c r="L329" s="157" t="str">
        <v/>
      </c>
      <c r="M329" s="23"/>
    </row>
    <row r="330" spans="1:13" ht="15.75" customHeight="1">
      <c r="A330" s="23"/>
      <c r="B330" s="157"/>
      <c r="C330" s="157"/>
      <c r="D330" s="157"/>
      <c r="E330" s="157"/>
      <c r="F330" s="157"/>
      <c r="G330" s="157"/>
      <c r="H330" s="157"/>
      <c r="I330" s="157"/>
      <c r="J330" s="157"/>
      <c r="K330" s="157"/>
      <c r="L330" s="157" t="str">
        <v/>
      </c>
      <c r="M330" s="23"/>
    </row>
    <row r="331" spans="1:13" ht="15.75" customHeight="1">
      <c r="A331" s="23"/>
      <c r="B331" s="157"/>
      <c r="C331" s="157"/>
      <c r="D331" s="157"/>
      <c r="E331" s="157"/>
      <c r="F331" s="157"/>
      <c r="G331" s="157"/>
      <c r="H331" s="157"/>
      <c r="I331" s="157"/>
      <c r="J331" s="157"/>
      <c r="K331" s="157"/>
      <c r="L331" s="157" t="str">
        <v/>
      </c>
      <c r="M331" s="23"/>
    </row>
    <row r="332" spans="1:13" ht="15.75" customHeight="1">
      <c r="A332" s="23"/>
      <c r="B332" s="157"/>
      <c r="C332" s="157"/>
      <c r="D332" s="157"/>
      <c r="E332" s="157"/>
      <c r="F332" s="157"/>
      <c r="G332" s="157"/>
      <c r="H332" s="157"/>
      <c r="I332" s="157"/>
      <c r="J332" s="157"/>
      <c r="K332" s="157"/>
      <c r="L332" s="157" t="str">
        <v/>
      </c>
      <c r="M332" s="23"/>
    </row>
    <row r="333" spans="1:13" ht="15.75" customHeight="1">
      <c r="A333" s="23"/>
      <c r="B333" s="157"/>
      <c r="C333" s="157"/>
      <c r="D333" s="157"/>
      <c r="E333" s="157"/>
      <c r="F333" s="157"/>
      <c r="G333" s="157"/>
      <c r="H333" s="157"/>
      <c r="I333" s="157"/>
      <c r="J333" s="157"/>
      <c r="K333" s="157"/>
      <c r="L333" s="157" t="str">
        <v/>
      </c>
      <c r="M333" s="23"/>
    </row>
    <row r="334" spans="1:13" ht="15.75" customHeight="1">
      <c r="A334" s="23"/>
      <c r="B334" s="157"/>
      <c r="C334" s="157"/>
      <c r="D334" s="157"/>
      <c r="E334" s="157"/>
      <c r="F334" s="157"/>
      <c r="G334" s="157"/>
      <c r="H334" s="157"/>
      <c r="I334" s="157"/>
      <c r="J334" s="157"/>
      <c r="K334" s="157"/>
      <c r="L334" s="157" t="str">
        <v/>
      </c>
      <c r="M334" s="23"/>
    </row>
    <row r="335" spans="1:13" ht="15.75" customHeight="1">
      <c r="A335" s="23"/>
      <c r="B335" s="157"/>
      <c r="C335" s="157"/>
      <c r="D335" s="157"/>
      <c r="E335" s="157"/>
      <c r="F335" s="157"/>
      <c r="G335" s="157"/>
      <c r="H335" s="157"/>
      <c r="I335" s="157"/>
      <c r="J335" s="157"/>
      <c r="K335" s="157"/>
      <c r="L335" s="157" t="str">
        <v/>
      </c>
      <c r="M335" s="23"/>
    </row>
    <row r="336" spans="1:13" ht="15.75" customHeight="1">
      <c r="A336" s="23"/>
      <c r="B336" s="157"/>
      <c r="C336" s="157"/>
      <c r="D336" s="157"/>
      <c r="E336" s="157"/>
      <c r="F336" s="157"/>
      <c r="G336" s="157"/>
      <c r="H336" s="157"/>
      <c r="I336" s="157"/>
      <c r="J336" s="157"/>
      <c r="K336" s="157"/>
      <c r="L336" s="157" t="str">
        <v/>
      </c>
      <c r="M336" s="23"/>
    </row>
    <row r="337" spans="1:13" ht="15.75" customHeight="1">
      <c r="A337" s="23"/>
      <c r="B337" s="157"/>
      <c r="C337" s="157"/>
      <c r="D337" s="157"/>
      <c r="E337" s="157"/>
      <c r="F337" s="157"/>
      <c r="G337" s="157"/>
      <c r="H337" s="157"/>
      <c r="I337" s="157"/>
      <c r="J337" s="157"/>
      <c r="K337" s="157"/>
      <c r="L337" s="157" t="str">
        <v/>
      </c>
      <c r="M337" s="23"/>
    </row>
    <row r="338" spans="1:13" ht="15.75" customHeight="1">
      <c r="A338" s="23"/>
      <c r="B338" s="157"/>
      <c r="C338" s="157"/>
      <c r="D338" s="157"/>
      <c r="E338" s="157"/>
      <c r="F338" s="157"/>
      <c r="G338" s="157"/>
      <c r="H338" s="157"/>
      <c r="I338" s="157"/>
      <c r="J338" s="157"/>
      <c r="K338" s="157"/>
      <c r="L338" s="157" t="str">
        <v/>
      </c>
      <c r="M338" s="23"/>
    </row>
    <row r="339" spans="1:13" ht="15.75" customHeight="1">
      <c r="A339" s="23"/>
      <c r="B339" s="157"/>
      <c r="C339" s="157"/>
      <c r="D339" s="157"/>
      <c r="E339" s="157"/>
      <c r="F339" s="157"/>
      <c r="G339" s="157"/>
      <c r="H339" s="157"/>
      <c r="I339" s="157"/>
      <c r="J339" s="157"/>
      <c r="K339" s="157"/>
      <c r="L339" s="157" t="str">
        <v/>
      </c>
      <c r="M339" s="23"/>
    </row>
    <row r="340" spans="1:13" ht="15.75" customHeight="1">
      <c r="A340" s="23"/>
      <c r="B340" s="157"/>
      <c r="C340" s="157"/>
      <c r="D340" s="157"/>
      <c r="E340" s="157"/>
      <c r="F340" s="157"/>
      <c r="G340" s="157"/>
      <c r="H340" s="157"/>
      <c r="I340" s="157"/>
      <c r="J340" s="157"/>
      <c r="K340" s="157"/>
      <c r="L340" s="157" t="str">
        <v/>
      </c>
      <c r="M340" s="23"/>
    </row>
    <row r="341" spans="1:13" ht="15.75" customHeight="1">
      <c r="A341" s="23"/>
      <c r="B341" s="157"/>
      <c r="C341" s="157"/>
      <c r="D341" s="157"/>
      <c r="E341" s="157"/>
      <c r="F341" s="157"/>
      <c r="G341" s="157"/>
      <c r="H341" s="157"/>
      <c r="I341" s="157"/>
      <c r="J341" s="157"/>
      <c r="K341" s="157"/>
      <c r="L341" s="157" t="str">
        <v/>
      </c>
      <c r="M341" s="23"/>
    </row>
    <row r="342" spans="1:13" ht="15.75" customHeight="1">
      <c r="A342" s="23"/>
      <c r="B342" s="157"/>
      <c r="C342" s="157"/>
      <c r="D342" s="157"/>
      <c r="E342" s="157"/>
      <c r="F342" s="157"/>
      <c r="G342" s="157"/>
      <c r="H342" s="157"/>
      <c r="I342" s="157"/>
      <c r="J342" s="157"/>
      <c r="K342" s="157"/>
      <c r="L342" s="157" t="str">
        <v/>
      </c>
      <c r="M342" s="23"/>
    </row>
    <row r="343" spans="1:13" ht="15.75" customHeight="1">
      <c r="A343" s="23"/>
      <c r="B343" s="157"/>
      <c r="C343" s="157"/>
      <c r="D343" s="157"/>
      <c r="E343" s="157"/>
      <c r="F343" s="157"/>
      <c r="G343" s="157"/>
      <c r="H343" s="157"/>
      <c r="I343" s="157"/>
      <c r="J343" s="157"/>
      <c r="K343" s="157"/>
      <c r="L343" s="157" t="str">
        <v/>
      </c>
      <c r="M343" s="23"/>
    </row>
    <row r="344" spans="1:13" ht="15.75" customHeight="1">
      <c r="A344" s="23"/>
      <c r="B344" s="157"/>
      <c r="C344" s="157"/>
      <c r="D344" s="157"/>
      <c r="E344" s="157"/>
      <c r="F344" s="157"/>
      <c r="G344" s="157"/>
      <c r="H344" s="157"/>
      <c r="I344" s="157"/>
      <c r="J344" s="157"/>
      <c r="K344" s="157"/>
      <c r="L344" s="157" t="str">
        <v/>
      </c>
      <c r="M344" s="23"/>
    </row>
    <row r="345" spans="1:13" ht="15.75" customHeight="1">
      <c r="A345" s="23"/>
      <c r="B345" s="157"/>
      <c r="C345" s="157"/>
      <c r="D345" s="157"/>
      <c r="E345" s="157"/>
      <c r="F345" s="157"/>
      <c r="G345" s="157"/>
      <c r="H345" s="157"/>
      <c r="I345" s="157"/>
      <c r="J345" s="157"/>
      <c r="K345" s="157"/>
      <c r="L345" s="157" t="str">
        <v/>
      </c>
      <c r="M345" s="23"/>
    </row>
    <row r="346" spans="1:13" ht="15.75" customHeight="1">
      <c r="A346" s="23"/>
      <c r="B346" s="157"/>
      <c r="C346" s="157"/>
      <c r="D346" s="157"/>
      <c r="E346" s="157"/>
      <c r="F346" s="157"/>
      <c r="G346" s="157"/>
      <c r="H346" s="157"/>
      <c r="I346" s="157"/>
      <c r="J346" s="157"/>
      <c r="K346" s="157"/>
      <c r="L346" s="157" t="str">
        <v/>
      </c>
      <c r="M346" s="23"/>
    </row>
    <row r="347" spans="1:13" ht="15.75" customHeight="1">
      <c r="A347" s="23"/>
      <c r="B347" s="157"/>
      <c r="C347" s="157"/>
      <c r="D347" s="157"/>
      <c r="E347" s="157"/>
      <c r="F347" s="157"/>
      <c r="G347" s="157"/>
      <c r="H347" s="157"/>
      <c r="I347" s="157"/>
      <c r="J347" s="157"/>
      <c r="K347" s="157"/>
      <c r="L347" s="157" t="str">
        <v/>
      </c>
      <c r="M347" s="23"/>
    </row>
    <row r="348" spans="1:13" ht="15.75" customHeight="1">
      <c r="A348" s="23"/>
      <c r="B348" s="157"/>
      <c r="C348" s="157"/>
      <c r="D348" s="157"/>
      <c r="E348" s="157"/>
      <c r="F348" s="157"/>
      <c r="G348" s="157"/>
      <c r="H348" s="157"/>
      <c r="I348" s="157"/>
      <c r="J348" s="157"/>
      <c r="K348" s="157"/>
      <c r="L348" s="157" t="str">
        <v/>
      </c>
      <c r="M348" s="23"/>
    </row>
    <row r="349" spans="1:13" ht="15.75" customHeight="1">
      <c r="A349" s="23"/>
      <c r="B349" s="157"/>
      <c r="C349" s="157"/>
      <c r="D349" s="157"/>
      <c r="E349" s="157"/>
      <c r="F349" s="157"/>
      <c r="G349" s="157"/>
      <c r="H349" s="157"/>
      <c r="I349" s="157"/>
      <c r="J349" s="157"/>
      <c r="K349" s="157"/>
      <c r="L349" s="157" t="str">
        <v/>
      </c>
      <c r="M349" s="23"/>
    </row>
    <row r="350" spans="1:13" ht="15.75" customHeight="1">
      <c r="A350" s="23"/>
      <c r="B350" s="157"/>
      <c r="C350" s="157"/>
      <c r="D350" s="157"/>
      <c r="E350" s="157"/>
      <c r="F350" s="157"/>
      <c r="G350" s="157"/>
      <c r="H350" s="157"/>
      <c r="I350" s="157"/>
      <c r="J350" s="157"/>
      <c r="K350" s="157"/>
      <c r="L350" s="157" t="str">
        <v/>
      </c>
      <c r="M350" s="23"/>
    </row>
    <row r="351" spans="1:13" ht="15.75" customHeight="1">
      <c r="A351" s="23"/>
      <c r="B351" s="157"/>
      <c r="C351" s="157"/>
      <c r="D351" s="157"/>
      <c r="E351" s="157"/>
      <c r="F351" s="157"/>
      <c r="G351" s="157"/>
      <c r="H351" s="157"/>
      <c r="I351" s="157"/>
      <c r="J351" s="157"/>
      <c r="K351" s="157"/>
      <c r="L351" s="157" t="str">
        <v/>
      </c>
      <c r="M351" s="23"/>
    </row>
    <row r="352" spans="1:13" ht="15.75" customHeight="1">
      <c r="A352" s="23"/>
      <c r="B352" s="158"/>
      <c r="C352" s="157"/>
      <c r="D352" s="157"/>
      <c r="E352" s="157"/>
      <c r="F352" s="157"/>
      <c r="G352" s="157"/>
      <c r="H352" s="158"/>
      <c r="I352" s="158"/>
      <c r="J352" s="158"/>
      <c r="K352" s="158"/>
      <c r="L352" s="158" t="str">
        <v/>
      </c>
      <c r="M352" s="23"/>
    </row>
    <row r="353" spans="1:13" ht="15.75" customHeight="1">
      <c r="A353" s="23"/>
      <c r="B353" s="139"/>
      <c r="C353" s="139"/>
      <c r="D353" s="139"/>
      <c r="E353" s="139"/>
      <c r="F353" s="139"/>
      <c r="G353" s="139"/>
      <c r="H353" s="139"/>
      <c r="I353" s="139"/>
      <c r="J353" s="139"/>
      <c r="K353" s="139"/>
      <c r="L353" s="139" t="str">
        <v/>
      </c>
      <c r="M353" s="23"/>
    </row>
    <row r="354" spans="1:13" ht="15.75">
      <c r="A354" s="23"/>
      <c r="B354" s="96"/>
      <c r="C354" s="96"/>
      <c r="D354" s="96"/>
      <c r="E354" s="96"/>
      <c r="F354" s="96"/>
      <c r="G354" s="99"/>
      <c r="H354" s="99"/>
      <c r="I354" s="99"/>
      <c r="J354" s="99"/>
      <c r="K354" s="99"/>
      <c r="L354" s="99" t="str">
        <v/>
      </c>
      <c r="M354" s="23"/>
    </row>
    <row r="355" spans="1:13" ht="15" customHeight="1">
      <c r="L355" t="str">
        <v/>
      </c>
    </row>
    <row r="356" spans="1:13" ht="15" customHeight="1">
      <c r="L356" t="str">
        <v/>
      </c>
    </row>
    <row r="357" spans="1:13" ht="15" customHeight="1"/>
  </sheetData>
  <sheetProtection algorithmName="SHA-512" hashValue="9E8eJUowV3dj2MOjVQHZFWg5qBVDRjwP0IStGp31FUXD5JnXEoRsymviGq8Zm2ecugdinXvcAiVSTNBquVyMTQ==" saltValue="kAwzoycT3Hy3byVBrpSIUw==" spinCount="100000" sheet="1" objects="1" scenarios="1" formatRows="0"/>
  <mergeCells count="6">
    <mergeCell ref="B37:H37"/>
    <mergeCell ref="A1:H1"/>
    <mergeCell ref="A3:G3"/>
    <mergeCell ref="B6:H6"/>
    <mergeCell ref="B9:C10"/>
    <mergeCell ref="E9:I10"/>
  </mergeCells>
  <dataValidations count="1">
    <dataValidation allowBlank="1" showInputMessage="1" showErrorMessage="1" sqref="H3:L3" xr:uid="{7B4F001F-97C1-44E1-86F4-76C5343C9F2A}"/>
  </dataValidation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B10A10-CF17-40FD-B522-A6098B117CC4}">
  <sheetPr>
    <tabColor theme="8" tint="0.79998168889431442"/>
  </sheetPr>
  <dimension ref="A1:Y357"/>
  <sheetViews>
    <sheetView showGridLines="0" workbookViewId="0">
      <selection activeCell="B39" sqref="B39"/>
    </sheetView>
  </sheetViews>
  <sheetFormatPr defaultColWidth="0" defaultRowHeight="15" customHeight="1" zeroHeight="1"/>
  <cols>
    <col min="1" max="1" width="5.25" customWidth="1"/>
    <col min="2" max="2" width="24.75" customWidth="1"/>
    <col min="3" max="24" width="22.375" customWidth="1"/>
    <col min="25" max="25" width="4.125" customWidth="1"/>
    <col min="26" max="28" width="9.125"/>
  </cols>
  <sheetData>
    <row r="1" spans="1:25" ht="30">
      <c r="A1" s="210" t="s">
        <v>740</v>
      </c>
      <c r="B1" s="210"/>
      <c r="C1" s="210"/>
      <c r="D1" s="210"/>
      <c r="E1" s="210"/>
      <c r="F1" s="210"/>
      <c r="G1" s="210"/>
      <c r="H1" s="210"/>
      <c r="I1" s="137"/>
      <c r="J1" s="137"/>
      <c r="K1" s="137"/>
      <c r="L1" s="137"/>
      <c r="M1" s="137"/>
      <c r="N1" s="137"/>
      <c r="O1" s="137"/>
      <c r="P1" s="137"/>
      <c r="Q1" s="137"/>
      <c r="R1" s="137"/>
      <c r="S1" s="137"/>
      <c r="T1" s="137"/>
      <c r="U1" s="137"/>
      <c r="V1" s="137"/>
      <c r="W1" s="137"/>
      <c r="X1" s="137"/>
      <c r="Y1" s="23"/>
    </row>
    <row r="2" spans="1:25" ht="14.25">
      <c r="A2" s="1"/>
      <c r="B2" s="1"/>
      <c r="C2" s="1"/>
      <c r="D2" s="1"/>
      <c r="E2" s="1"/>
      <c r="F2" s="1"/>
      <c r="G2" s="1"/>
      <c r="H2" s="1"/>
      <c r="I2" s="1"/>
      <c r="J2" s="1"/>
      <c r="K2" s="1"/>
      <c r="L2" s="1"/>
      <c r="M2" s="1"/>
      <c r="N2" s="1"/>
      <c r="O2" s="1"/>
      <c r="P2" s="1"/>
      <c r="Q2" s="1"/>
      <c r="R2" s="1"/>
      <c r="S2" s="1"/>
      <c r="T2" s="1"/>
      <c r="U2" s="1"/>
      <c r="V2" s="1"/>
      <c r="W2" s="1"/>
      <c r="X2" s="1"/>
      <c r="Y2" s="23"/>
    </row>
    <row r="3" spans="1:25" ht="26.25">
      <c r="A3" s="247" t="s">
        <v>2</v>
      </c>
      <c r="B3" s="247"/>
      <c r="C3" s="247"/>
      <c r="D3" s="247"/>
      <c r="E3" s="247"/>
      <c r="F3" s="247"/>
      <c r="G3" s="247"/>
      <c r="H3" s="15">
        <f ca="1">TODAY()</f>
        <v>46098</v>
      </c>
      <c r="I3" s="15"/>
      <c r="J3" s="15"/>
      <c r="K3" s="15"/>
      <c r="L3" s="15"/>
      <c r="M3" s="15"/>
      <c r="N3" s="15"/>
      <c r="O3" s="15"/>
      <c r="P3" s="15"/>
      <c r="Q3" s="15"/>
      <c r="R3" s="15"/>
      <c r="S3" s="15"/>
      <c r="T3" s="15"/>
      <c r="U3" s="15"/>
      <c r="V3" s="15"/>
      <c r="W3" s="15"/>
      <c r="X3" s="15"/>
      <c r="Y3" s="23"/>
    </row>
    <row r="4" spans="1:25" ht="14.25">
      <c r="Y4" s="23"/>
    </row>
    <row r="5" spans="1:25" ht="14.25">
      <c r="A5" s="23"/>
      <c r="B5" s="23"/>
      <c r="C5" s="23"/>
      <c r="D5" s="23"/>
      <c r="E5" s="23"/>
      <c r="F5" s="23"/>
      <c r="G5" s="23"/>
      <c r="H5" s="23"/>
      <c r="I5" s="23"/>
      <c r="J5" s="23"/>
      <c r="K5" s="23"/>
      <c r="L5" s="23"/>
      <c r="M5" s="23"/>
      <c r="N5" s="23"/>
      <c r="O5" s="23"/>
      <c r="P5" s="23"/>
      <c r="Q5" s="23"/>
      <c r="R5" s="23"/>
      <c r="S5" s="23"/>
      <c r="T5" s="23"/>
      <c r="U5" s="23"/>
      <c r="V5" s="23"/>
      <c r="W5" s="23"/>
      <c r="X5" s="23"/>
      <c r="Y5" s="23"/>
    </row>
    <row r="6" spans="1:25" ht="35.25">
      <c r="A6" s="23"/>
      <c r="B6" s="314" t="s">
        <v>768</v>
      </c>
      <c r="C6" s="314"/>
      <c r="D6" s="314"/>
      <c r="E6" s="314"/>
      <c r="F6" s="314"/>
      <c r="G6" s="314"/>
      <c r="H6" s="314"/>
      <c r="I6" s="138"/>
      <c r="J6" s="138"/>
      <c r="K6" s="138"/>
      <c r="L6" s="138"/>
      <c r="M6" s="138"/>
      <c r="N6" s="138"/>
      <c r="O6" s="138"/>
      <c r="P6" s="138"/>
      <c r="Q6" s="138"/>
      <c r="R6" s="138"/>
      <c r="S6" s="138"/>
      <c r="T6" s="138"/>
      <c r="U6" s="138"/>
      <c r="V6" s="138"/>
      <c r="W6" s="138"/>
      <c r="X6" s="138"/>
      <c r="Y6" s="23"/>
    </row>
    <row r="7" spans="1:25" ht="14.25">
      <c r="A7" s="23"/>
      <c r="B7" s="23"/>
      <c r="C7" s="23"/>
      <c r="D7" s="23"/>
      <c r="E7" s="23"/>
      <c r="F7" s="23"/>
      <c r="G7" s="23"/>
      <c r="H7" s="23"/>
      <c r="I7" s="23"/>
      <c r="J7" s="23"/>
      <c r="K7" s="23"/>
      <c r="L7" s="23"/>
      <c r="M7" s="23"/>
      <c r="N7" s="23"/>
      <c r="O7" s="23"/>
      <c r="P7" s="23"/>
      <c r="Q7" s="23"/>
      <c r="R7" s="23"/>
      <c r="S7" s="23"/>
      <c r="T7" s="23"/>
      <c r="U7" s="23"/>
      <c r="V7" s="23"/>
      <c r="W7" s="23"/>
      <c r="X7" s="23"/>
      <c r="Y7" s="23"/>
    </row>
    <row r="8" spans="1:25" ht="15.75" customHeight="1">
      <c r="A8" s="23"/>
      <c r="B8" s="139"/>
      <c r="C8" s="139"/>
      <c r="D8" s="139"/>
      <c r="E8" s="139"/>
      <c r="F8" s="139"/>
      <c r="G8" s="139"/>
      <c r="H8" s="139"/>
      <c r="I8" s="139"/>
      <c r="J8" s="139"/>
      <c r="K8" s="139"/>
      <c r="L8" s="139"/>
      <c r="M8" s="139"/>
      <c r="N8" s="139"/>
      <c r="O8" s="139"/>
      <c r="P8" s="139"/>
      <c r="Q8" s="139"/>
      <c r="R8" s="139"/>
      <c r="S8" s="139"/>
      <c r="T8" s="139"/>
      <c r="U8" s="139"/>
      <c r="V8" s="139"/>
      <c r="W8" s="139"/>
      <c r="X8" s="139"/>
      <c r="Y8" s="23"/>
    </row>
    <row r="9" spans="1:25" ht="15.75" customHeight="1">
      <c r="A9" s="23"/>
      <c r="B9" s="321" t="s">
        <v>768</v>
      </c>
      <c r="C9" s="321"/>
      <c r="D9" s="140"/>
      <c r="E9" s="317" t="s">
        <v>742</v>
      </c>
      <c r="F9" s="317"/>
      <c r="G9" s="317"/>
      <c r="H9" s="317"/>
      <c r="I9" s="317"/>
      <c r="J9" s="140"/>
      <c r="K9" s="140"/>
      <c r="L9" s="140"/>
      <c r="M9" s="140"/>
      <c r="N9" s="140"/>
      <c r="O9" s="140"/>
      <c r="P9" s="140"/>
      <c r="Q9" s="140"/>
      <c r="R9" s="140"/>
      <c r="S9" s="140"/>
      <c r="T9" s="140"/>
      <c r="U9" s="140"/>
      <c r="V9" s="140"/>
      <c r="W9" s="140"/>
      <c r="X9" s="140"/>
      <c r="Y9" s="23"/>
    </row>
    <row r="10" spans="1:25" ht="15.75" customHeight="1">
      <c r="A10" s="23"/>
      <c r="B10" s="322"/>
      <c r="C10" s="322"/>
      <c r="D10" s="140"/>
      <c r="E10" s="319"/>
      <c r="F10" s="319"/>
      <c r="G10" s="319"/>
      <c r="H10" s="319"/>
      <c r="I10" s="319"/>
      <c r="J10" s="140"/>
      <c r="K10" s="140"/>
      <c r="L10" s="140"/>
      <c r="M10" s="140"/>
      <c r="N10" s="140"/>
      <c r="O10" s="140"/>
      <c r="P10" s="140"/>
      <c r="Q10" s="140"/>
      <c r="R10" s="140"/>
      <c r="S10" s="140"/>
      <c r="T10" s="140"/>
      <c r="U10" s="140"/>
      <c r="V10" s="140"/>
      <c r="W10" s="140"/>
      <c r="X10" s="140"/>
      <c r="Y10" s="23"/>
    </row>
    <row r="11" spans="1:25" ht="15.75" customHeight="1">
      <c r="A11" s="23"/>
      <c r="B11" s="150" t="s">
        <v>769</v>
      </c>
      <c r="C11" s="142" t="s">
        <v>744</v>
      </c>
      <c r="D11" s="143"/>
      <c r="E11" s="143"/>
      <c r="F11" s="143"/>
      <c r="G11" s="139"/>
      <c r="H11" s="139"/>
      <c r="I11" s="139"/>
      <c r="J11" s="139"/>
      <c r="K11" s="139"/>
      <c r="L11" s="139"/>
      <c r="M11" s="139"/>
      <c r="N11" s="139"/>
      <c r="O11" s="139"/>
      <c r="P11" s="139"/>
      <c r="Q11" s="139"/>
      <c r="R11" s="139"/>
      <c r="S11" s="139"/>
      <c r="T11" s="139"/>
      <c r="U11" s="139"/>
      <c r="V11" s="139"/>
      <c r="W11" s="139"/>
      <c r="X11" s="139"/>
      <c r="Y11" s="23"/>
    </row>
    <row r="12" spans="1:25" ht="15.75" customHeight="1">
      <c r="A12" s="23"/>
      <c r="B12" s="151" t="s">
        <v>770</v>
      </c>
      <c r="C12" s="142">
        <f>COUNTIF('REL GER - RELAT. COMPRASGOV'!$M$16:$M$335,"=R$0,00")</f>
        <v>0</v>
      </c>
      <c r="D12" s="143"/>
      <c r="E12" s="143"/>
      <c r="F12" s="143"/>
      <c r="G12" s="139"/>
      <c r="H12" s="139"/>
      <c r="I12" s="139"/>
      <c r="J12" s="139"/>
      <c r="K12" s="139"/>
      <c r="L12" s="139"/>
      <c r="M12" s="139"/>
      <c r="N12" s="139"/>
      <c r="O12" s="139"/>
      <c r="P12" s="139"/>
      <c r="Q12" s="139"/>
      <c r="R12" s="139"/>
      <c r="S12" s="139"/>
      <c r="T12" s="139"/>
      <c r="U12" s="139"/>
      <c r="V12" s="139"/>
      <c r="W12" s="139"/>
      <c r="X12" s="139"/>
      <c r="Y12" s="23"/>
    </row>
    <row r="13" spans="1:25" ht="15.75" customHeight="1">
      <c r="A13" s="23"/>
      <c r="B13" s="151" t="s">
        <v>771</v>
      </c>
      <c r="C13" s="142">
        <f>COUNTIFS('REL GER - RELAT. COMPRASGOV'!$M$16:$M$335,"&gt;R$0,00",'REL GER - RELAT. COMPRASGOV'!$M$16:$M$335,"&lt;=R$100,00")</f>
        <v>0</v>
      </c>
      <c r="D13" s="143"/>
      <c r="E13" s="143"/>
      <c r="F13" s="143"/>
      <c r="G13" s="139"/>
      <c r="H13" s="139"/>
      <c r="I13" s="139"/>
      <c r="J13" s="139"/>
      <c r="K13" s="139"/>
      <c r="L13" s="139"/>
      <c r="M13" s="139"/>
      <c r="N13" s="139"/>
      <c r="O13" s="139"/>
      <c r="P13" s="139"/>
      <c r="Q13" s="139"/>
      <c r="R13" s="139"/>
      <c r="S13" s="139"/>
      <c r="T13" s="139"/>
      <c r="U13" s="139"/>
      <c r="V13" s="139"/>
      <c r="W13" s="139"/>
      <c r="X13" s="139"/>
      <c r="Y13" s="23"/>
    </row>
    <row r="14" spans="1:25" ht="15.75" customHeight="1">
      <c r="A14" s="23"/>
      <c r="B14" s="151" t="s">
        <v>772</v>
      </c>
      <c r="C14" s="142">
        <f>COUNTIFS('REL GER - RELAT. COMPRASGOV'!$M$16:$M$335,"&gt;=R$100,01",'REL GER - RELAT. COMPRASGOV'!$M$16:$M$335,"&lt;=R$1.000,00")</f>
        <v>0</v>
      </c>
      <c r="D14" s="143"/>
      <c r="E14" s="143"/>
      <c r="F14" s="143"/>
      <c r="G14" s="139"/>
      <c r="H14" s="139"/>
      <c r="I14" s="139"/>
      <c r="J14" s="139"/>
      <c r="K14" s="139"/>
      <c r="L14" s="139"/>
      <c r="M14" s="139"/>
      <c r="N14" s="139"/>
      <c r="O14" s="139"/>
      <c r="P14" s="139"/>
      <c r="Q14" s="139"/>
      <c r="R14" s="139"/>
      <c r="S14" s="139"/>
      <c r="T14" s="139"/>
      <c r="U14" s="139"/>
      <c r="V14" s="139"/>
      <c r="W14" s="139"/>
      <c r="X14" s="139"/>
      <c r="Y14" s="23"/>
    </row>
    <row r="15" spans="1:25" ht="15.75" customHeight="1">
      <c r="A15" s="23"/>
      <c r="B15" s="151" t="s">
        <v>773</v>
      </c>
      <c r="C15" s="142">
        <f>COUNTIFS('REL GER - RELAT. COMPRASGOV'!$M$16:$M$335,"&gt;=R$1.000,01",'REL GER - RELAT. COMPRASGOV'!$M$16:$M$335,"&lt;=R$10.000,00")</f>
        <v>2</v>
      </c>
      <c r="D15" s="143"/>
      <c r="E15" s="143"/>
      <c r="F15" s="143"/>
      <c r="G15" s="139"/>
      <c r="H15" s="139"/>
      <c r="I15" s="139"/>
      <c r="J15" s="139"/>
      <c r="K15" s="139"/>
      <c r="L15" s="139"/>
      <c r="M15" s="139"/>
      <c r="N15" s="139"/>
      <c r="O15" s="139"/>
      <c r="P15" s="139"/>
      <c r="Q15" s="139"/>
      <c r="R15" s="139"/>
      <c r="S15" s="139"/>
      <c r="T15" s="139"/>
      <c r="U15" s="139"/>
      <c r="V15" s="139"/>
      <c r="W15" s="139"/>
      <c r="X15" s="139"/>
      <c r="Y15" s="23"/>
    </row>
    <row r="16" spans="1:25" ht="15.75" customHeight="1">
      <c r="A16" s="23"/>
      <c r="B16" s="151" t="s">
        <v>774</v>
      </c>
      <c r="C16" s="142">
        <f>COUNTIFS('REL GER - RELAT. COMPRASGOV'!$M$16:$M$335,"&gt;=R$10.000,01",'REL GER - RELAT. COMPRASGOV'!$M$16:$M$335,"&lt;=R$20.000,00")</f>
        <v>0</v>
      </c>
      <c r="D16" s="143"/>
      <c r="E16" s="143"/>
      <c r="F16" s="143"/>
      <c r="G16" s="139"/>
      <c r="H16" s="139"/>
      <c r="I16" s="139"/>
      <c r="J16" s="139"/>
      <c r="K16" s="139"/>
      <c r="L16" s="139"/>
      <c r="M16" s="139"/>
      <c r="N16" s="139"/>
      <c r="O16" s="139"/>
      <c r="P16" s="139"/>
      <c r="Q16" s="139"/>
      <c r="R16" s="139"/>
      <c r="S16" s="139"/>
      <c r="T16" s="139"/>
      <c r="U16" s="139"/>
      <c r="V16" s="139"/>
      <c r="W16" s="139"/>
      <c r="X16" s="139"/>
      <c r="Y16" s="23"/>
    </row>
    <row r="17" spans="1:25" ht="15.75" customHeight="1">
      <c r="A17" s="23"/>
      <c r="B17" s="151" t="s">
        <v>775</v>
      </c>
      <c r="C17" s="142">
        <f>COUNTIFS('REL GER - RELAT. COMPRASGOV'!$M$16:$M$335,"&gt;=R$20.000,01",'REL GER - RELAT. COMPRASGOV'!$M$16:$M$335,"&lt;=R$30.000,00")</f>
        <v>0</v>
      </c>
      <c r="D17" s="143"/>
      <c r="E17" s="143"/>
      <c r="F17" s="143"/>
      <c r="G17" s="139"/>
      <c r="H17" s="139"/>
      <c r="I17" s="139"/>
      <c r="J17" s="139"/>
      <c r="K17" s="139"/>
      <c r="L17" s="139"/>
      <c r="M17" s="139"/>
      <c r="N17" s="139"/>
      <c r="O17" s="139"/>
      <c r="P17" s="139"/>
      <c r="Q17" s="139"/>
      <c r="R17" s="139"/>
      <c r="S17" s="139"/>
      <c r="T17" s="139"/>
      <c r="U17" s="139"/>
      <c r="V17" s="139"/>
      <c r="W17" s="139"/>
      <c r="X17" s="139"/>
      <c r="Y17" s="23"/>
    </row>
    <row r="18" spans="1:25" ht="15.75" customHeight="1">
      <c r="A18" s="23"/>
      <c r="B18" s="151" t="s">
        <v>776</v>
      </c>
      <c r="C18" s="142">
        <f>COUNTIFS('REL GER - RELAT. COMPRASGOV'!$M$16:$M$335,"&gt;=R$30.000,01",'REL GER - RELAT. COMPRASGOV'!$M$16:$M$335,"&lt;=R$40.000,00")</f>
        <v>0</v>
      </c>
      <c r="D18" s="139"/>
      <c r="E18" s="139"/>
      <c r="F18" s="139"/>
      <c r="G18" s="139"/>
      <c r="H18" s="139"/>
      <c r="I18" s="139"/>
      <c r="J18" s="139"/>
      <c r="K18" s="139"/>
      <c r="L18" s="139"/>
      <c r="M18" s="139"/>
      <c r="N18" s="139"/>
      <c r="O18" s="139"/>
      <c r="P18" s="139"/>
      <c r="Q18" s="139"/>
      <c r="R18" s="139"/>
      <c r="S18" s="139"/>
      <c r="T18" s="139"/>
      <c r="U18" s="139"/>
      <c r="V18" s="139"/>
      <c r="W18" s="139"/>
      <c r="X18" s="139"/>
      <c r="Y18" s="23"/>
    </row>
    <row r="19" spans="1:25" ht="15.75" customHeight="1">
      <c r="A19" s="23"/>
      <c r="B19" s="151" t="s">
        <v>777</v>
      </c>
      <c r="C19" s="142">
        <f>COUNTIFS('REL GER - RELAT. COMPRASGOV'!$M$16:$M$335,"&gt;=R$40.000,01",'REL GER - RELAT. COMPRASGOV'!$M$16:$M$335,"&lt;=R$50.000,00")</f>
        <v>0</v>
      </c>
      <c r="D19" s="139"/>
      <c r="E19" s="139"/>
      <c r="F19" s="139"/>
      <c r="G19" s="139"/>
      <c r="H19" s="139"/>
      <c r="I19" s="139"/>
      <c r="J19" s="139"/>
      <c r="K19" s="139"/>
      <c r="L19" s="139"/>
      <c r="M19" s="139"/>
      <c r="N19" s="139"/>
      <c r="O19" s="139"/>
      <c r="P19" s="139"/>
      <c r="Q19" s="139"/>
      <c r="R19" s="139"/>
      <c r="S19" s="139"/>
      <c r="T19" s="139"/>
      <c r="U19" s="139"/>
      <c r="V19" s="139"/>
      <c r="W19" s="139"/>
      <c r="X19" s="139"/>
      <c r="Y19" s="23"/>
    </row>
    <row r="20" spans="1:25" ht="15.75" customHeight="1">
      <c r="A20" s="23"/>
      <c r="B20" s="151" t="s">
        <v>778</v>
      </c>
      <c r="C20" s="142">
        <f>COUNTIFS('REL GER - RELAT. COMPRASGOV'!$M$16:$M$335,"&gt;=R$50.000,01",'REL GER - RELAT. COMPRASGOV'!$M$16:$M$335,"&lt;=R$60.000,00")</f>
        <v>0</v>
      </c>
      <c r="D20" s="139"/>
      <c r="E20" s="139"/>
      <c r="F20" s="139"/>
      <c r="G20" s="139"/>
      <c r="H20" s="139"/>
      <c r="I20" s="139"/>
      <c r="J20" s="139"/>
      <c r="K20" s="139"/>
      <c r="L20" s="139"/>
      <c r="M20" s="139"/>
      <c r="N20" s="139"/>
      <c r="O20" s="139"/>
      <c r="P20" s="139"/>
      <c r="Q20" s="139"/>
      <c r="R20" s="139"/>
      <c r="S20" s="139"/>
      <c r="T20" s="139"/>
      <c r="U20" s="139"/>
      <c r="V20" s="139"/>
      <c r="W20" s="139"/>
      <c r="X20" s="139"/>
      <c r="Y20" s="23"/>
    </row>
    <row r="21" spans="1:25" ht="15.75" customHeight="1">
      <c r="A21" s="23"/>
      <c r="B21" s="151" t="s">
        <v>779</v>
      </c>
      <c r="C21" s="142">
        <f>COUNTIFS('REL GER - RELAT. COMPRASGOV'!$M$16:$M$335,"&gt;=R$60.000,01",'REL GER - RELAT. COMPRASGOV'!$M$16:$M$335,"&lt;=R$70.000,00")</f>
        <v>0</v>
      </c>
      <c r="D21" s="139"/>
      <c r="E21" s="139"/>
      <c r="F21" s="139"/>
      <c r="G21" s="139"/>
      <c r="H21" s="139"/>
      <c r="I21" s="139"/>
      <c r="J21" s="139"/>
      <c r="K21" s="139"/>
      <c r="L21" s="139"/>
      <c r="M21" s="139"/>
      <c r="N21" s="139"/>
      <c r="O21" s="139"/>
      <c r="P21" s="139"/>
      <c r="Q21" s="139"/>
      <c r="R21" s="139"/>
      <c r="S21" s="139"/>
      <c r="T21" s="139"/>
      <c r="U21" s="139"/>
      <c r="V21" s="139"/>
      <c r="W21" s="139"/>
      <c r="X21" s="139"/>
      <c r="Y21" s="23"/>
    </row>
    <row r="22" spans="1:25" ht="15.75" customHeight="1">
      <c r="A22" s="23"/>
      <c r="B22" s="151" t="s">
        <v>780</v>
      </c>
      <c r="C22" s="142">
        <f>COUNTIFS('REL GER - RELAT. COMPRASGOV'!$M$16:$M$335,"&gt;=R$70.000,01",'REL GER - RELAT. COMPRASGOV'!$M$16:$M$335,"&lt;=R$80.000,00")</f>
        <v>0</v>
      </c>
      <c r="D22" s="139"/>
      <c r="E22" s="139"/>
      <c r="F22" s="139"/>
      <c r="G22" s="139"/>
      <c r="H22" s="139"/>
      <c r="I22" s="139"/>
      <c r="J22" s="139"/>
      <c r="K22" s="139"/>
      <c r="L22" s="139"/>
      <c r="M22" s="139"/>
      <c r="N22" s="139"/>
      <c r="O22" s="139"/>
      <c r="P22" s="139"/>
      <c r="Q22" s="139"/>
      <c r="R22" s="139"/>
      <c r="S22" s="139"/>
      <c r="T22" s="139"/>
      <c r="U22" s="139"/>
      <c r="V22" s="139"/>
      <c r="W22" s="139"/>
      <c r="X22" s="139"/>
      <c r="Y22" s="23"/>
    </row>
    <row r="23" spans="1:25" ht="15.75" customHeight="1">
      <c r="A23" s="23"/>
      <c r="B23" s="151" t="s">
        <v>781</v>
      </c>
      <c r="C23" s="142">
        <f>COUNTIFS('REL GER - RELAT. COMPRASGOV'!$M$16:$M$335,"&gt;=R$80.000,01",'REL GER - RELAT. COMPRASGOV'!$M$16:$M$335,"&lt;=R$90.000,00")</f>
        <v>0</v>
      </c>
      <c r="D23" s="139"/>
      <c r="E23" s="139"/>
      <c r="F23" s="139"/>
      <c r="G23" s="139"/>
      <c r="H23" s="139"/>
      <c r="I23" s="139"/>
      <c r="J23" s="139"/>
      <c r="K23" s="139"/>
      <c r="L23" s="139"/>
      <c r="M23" s="139"/>
      <c r="N23" s="139"/>
      <c r="O23" s="139"/>
      <c r="P23" s="139"/>
      <c r="Q23" s="139"/>
      <c r="R23" s="139"/>
      <c r="S23" s="139"/>
      <c r="T23" s="139"/>
      <c r="U23" s="139"/>
      <c r="V23" s="139"/>
      <c r="W23" s="139"/>
      <c r="X23" s="139"/>
      <c r="Y23" s="23"/>
    </row>
    <row r="24" spans="1:25" ht="15.75" customHeight="1">
      <c r="A24" s="23"/>
      <c r="B24" s="151" t="s">
        <v>782</v>
      </c>
      <c r="C24" s="142">
        <f>COUNTIFS('REL GER - RELAT. COMPRASGOV'!$M$16:$M$335,"&gt;=R$90.000,01",'REL GER - RELAT. COMPRASGOV'!$M$16:$M$335,"&lt;=R$100.000,00")</f>
        <v>0</v>
      </c>
      <c r="D24" s="139"/>
      <c r="E24" s="139"/>
      <c r="F24" s="139"/>
      <c r="G24" s="139"/>
      <c r="H24" s="139"/>
      <c r="I24" s="139"/>
      <c r="J24" s="139"/>
      <c r="K24" s="139"/>
      <c r="L24" s="139"/>
      <c r="M24" s="139"/>
      <c r="N24" s="139"/>
      <c r="O24" s="139"/>
      <c r="P24" s="139"/>
      <c r="Q24" s="139"/>
      <c r="R24" s="139"/>
      <c r="S24" s="139"/>
      <c r="T24" s="139"/>
      <c r="U24" s="139"/>
      <c r="V24" s="139"/>
      <c r="W24" s="139"/>
      <c r="X24" s="139"/>
      <c r="Y24" s="23"/>
    </row>
    <row r="25" spans="1:25" ht="15.75" customHeight="1">
      <c r="A25" s="23"/>
      <c r="B25" s="151" t="s">
        <v>783</v>
      </c>
      <c r="C25" s="142">
        <f>COUNTIFS('REL GER - RELAT. COMPRASGOV'!$M$16:$M$335,"&gt;=R$100.000,01",'REL GER - RELAT. COMPRASGOV'!$M$16:$M$335,"&lt;=R$150.000,00")</f>
        <v>0</v>
      </c>
      <c r="D25" s="139"/>
      <c r="E25" s="139"/>
      <c r="F25" s="139"/>
      <c r="G25" s="139"/>
      <c r="H25" s="139"/>
      <c r="I25" s="139"/>
      <c r="J25" s="139"/>
      <c r="K25" s="139"/>
      <c r="L25" s="139"/>
      <c r="M25" s="139"/>
      <c r="N25" s="139"/>
      <c r="O25" s="139"/>
      <c r="P25" s="139"/>
      <c r="Q25" s="139"/>
      <c r="R25" s="139"/>
      <c r="S25" s="139"/>
      <c r="T25" s="139"/>
      <c r="U25" s="139"/>
      <c r="V25" s="139"/>
      <c r="W25" s="139"/>
      <c r="X25" s="139"/>
      <c r="Y25" s="23"/>
    </row>
    <row r="26" spans="1:25" ht="15.75" customHeight="1">
      <c r="A26" s="23"/>
      <c r="B26" s="151" t="s">
        <v>784</v>
      </c>
      <c r="C26" s="142">
        <f>COUNTIFS('REL GER - RELAT. COMPRASGOV'!$M$16:$M$335,"&gt;=R$150.000,01",'REL GER - RELAT. COMPRASGOV'!$M$16:$M$335,"&lt;=R$300.000,00")</f>
        <v>0</v>
      </c>
      <c r="D26" s="139"/>
      <c r="E26" s="139"/>
      <c r="F26" s="139"/>
      <c r="G26" s="139"/>
      <c r="H26" s="139"/>
      <c r="I26" s="139"/>
      <c r="J26" s="139"/>
      <c r="K26" s="139"/>
      <c r="L26" s="139"/>
      <c r="M26" s="139"/>
      <c r="N26" s="139"/>
      <c r="O26" s="139"/>
      <c r="P26" s="139"/>
      <c r="Q26" s="139"/>
      <c r="R26" s="139"/>
      <c r="S26" s="139"/>
      <c r="T26" s="139"/>
      <c r="U26" s="139"/>
      <c r="V26" s="139"/>
      <c r="W26" s="139"/>
      <c r="X26" s="139"/>
      <c r="Y26" s="23"/>
    </row>
    <row r="27" spans="1:25" ht="15.75" customHeight="1">
      <c r="A27" s="23"/>
      <c r="B27" s="151" t="s">
        <v>785</v>
      </c>
      <c r="C27" s="142">
        <f>COUNTIFS('REL GER - RELAT. COMPRASGOV'!$M$16:$M$335,"&gt;=R$300.000,01",'REL GER - RELAT. COMPRASGOV'!$M$16:$M$335,"&lt;=R$500.000,00")</f>
        <v>0</v>
      </c>
      <c r="D27" s="139"/>
      <c r="E27" s="139"/>
      <c r="F27" s="139"/>
      <c r="G27" s="139"/>
      <c r="H27" s="139"/>
      <c r="I27" s="139"/>
      <c r="J27" s="139"/>
      <c r="K27" s="139"/>
      <c r="L27" s="139"/>
      <c r="M27" s="139"/>
      <c r="N27" s="139"/>
      <c r="O27" s="139"/>
      <c r="P27" s="139"/>
      <c r="Q27" s="139"/>
      <c r="R27" s="139"/>
      <c r="S27" s="139"/>
      <c r="T27" s="139"/>
      <c r="U27" s="139"/>
      <c r="V27" s="139"/>
      <c r="W27" s="139"/>
      <c r="X27" s="139"/>
      <c r="Y27" s="23"/>
    </row>
    <row r="28" spans="1:25" ht="15.75" customHeight="1">
      <c r="A28" s="23"/>
      <c r="B28" s="151" t="s">
        <v>786</v>
      </c>
      <c r="C28" s="142">
        <f>COUNTIFS('REL GER - RELAT. COMPRASGOV'!$M$16:$M$335,"&gt;=R$500.000,01",'REL GER - RELAT. COMPRASGOV'!$M$16:$M$335,"&lt;=R$1.000.000,00")</f>
        <v>0</v>
      </c>
      <c r="D28" s="139"/>
      <c r="E28" s="139"/>
      <c r="F28" s="139"/>
      <c r="G28" s="139"/>
      <c r="H28" s="139"/>
      <c r="I28" s="139"/>
      <c r="J28" s="139"/>
      <c r="K28" s="139"/>
      <c r="L28" s="139"/>
      <c r="M28" s="139"/>
      <c r="N28" s="139"/>
      <c r="O28" s="139"/>
      <c r="P28" s="139"/>
      <c r="Q28" s="139"/>
      <c r="R28" s="139"/>
      <c r="S28" s="139"/>
      <c r="T28" s="139"/>
      <c r="U28" s="139"/>
      <c r="V28" s="139"/>
      <c r="W28" s="139"/>
      <c r="X28" s="139"/>
      <c r="Y28" s="23"/>
    </row>
    <row r="29" spans="1:25" ht="15.75" customHeight="1">
      <c r="A29" s="23"/>
      <c r="B29" s="151" t="s">
        <v>787</v>
      </c>
      <c r="C29" s="142">
        <f>COUNTIFS('REL GER - RELAT. COMPRASGOV'!$M$16:$M$335,"&gt;=R$1.000.000,01",'REL GER - RELAT. COMPRASGOV'!$M$16:$M$335,"&lt;=R$5.000.000,00")</f>
        <v>0</v>
      </c>
      <c r="D29" s="139"/>
      <c r="E29" s="139"/>
      <c r="F29" s="139"/>
      <c r="G29" s="139"/>
      <c r="H29" s="139"/>
      <c r="I29" s="139"/>
      <c r="J29" s="139"/>
      <c r="K29" s="139"/>
      <c r="L29" s="139"/>
      <c r="M29" s="139"/>
      <c r="N29" s="139"/>
      <c r="O29" s="139"/>
      <c r="P29" s="139"/>
      <c r="Q29" s="139"/>
      <c r="R29" s="139"/>
      <c r="S29" s="139"/>
      <c r="T29" s="139"/>
      <c r="U29" s="139"/>
      <c r="V29" s="139"/>
      <c r="W29" s="139"/>
      <c r="X29" s="139"/>
      <c r="Y29" s="23"/>
    </row>
    <row r="30" spans="1:25" ht="18" customHeight="1">
      <c r="A30" s="23"/>
      <c r="B30" s="151" t="s">
        <v>788</v>
      </c>
      <c r="C30" s="142">
        <f>COUNTIFS('REL GER - RELAT. COMPRASGOV'!$M$16:$M$335,"&gt;=R$5.000.000,01",'REL GER - RELAT. COMPRASGOV'!$M$16:$M$335,"&lt;=R$10.000.000,00")</f>
        <v>0</v>
      </c>
      <c r="D30" s="148"/>
      <c r="E30" s="148"/>
      <c r="F30" s="148"/>
      <c r="G30" s="148"/>
      <c r="H30" s="148"/>
      <c r="I30" s="148"/>
      <c r="J30" s="148"/>
      <c r="K30" s="148"/>
      <c r="L30" s="148"/>
      <c r="M30" s="148"/>
      <c r="N30" s="148"/>
      <c r="O30" s="148"/>
      <c r="P30" s="148"/>
      <c r="Q30" s="148"/>
      <c r="R30" s="148"/>
      <c r="S30" s="148"/>
      <c r="T30" s="148"/>
      <c r="U30" s="148"/>
      <c r="V30" s="148"/>
      <c r="W30" s="148"/>
      <c r="X30" s="148"/>
      <c r="Y30" s="23"/>
    </row>
    <row r="31" spans="1:25" ht="18" customHeight="1">
      <c r="A31" s="23"/>
      <c r="B31" s="151" t="s">
        <v>789</v>
      </c>
      <c r="C31" s="142">
        <f>COUNTIFS('REL GER - RELAT. COMPRASGOV'!$M$16:$M$335,"&gt;=R$10.000.000,01",'REL GER - RELAT. COMPRASGOV'!$M$16:$M$335,"&lt;=R$20.000.000,00")</f>
        <v>0</v>
      </c>
      <c r="D31" s="148"/>
      <c r="E31" s="148"/>
      <c r="F31" s="148"/>
      <c r="G31" s="148"/>
      <c r="H31" s="148"/>
      <c r="I31" s="148"/>
      <c r="J31" s="148"/>
      <c r="K31" s="148"/>
      <c r="L31" s="148"/>
      <c r="M31" s="148"/>
      <c r="N31" s="148"/>
      <c r="O31" s="148"/>
      <c r="P31" s="148"/>
      <c r="Q31" s="148"/>
      <c r="R31" s="148"/>
      <c r="S31" s="148"/>
      <c r="T31" s="148"/>
      <c r="U31" s="148"/>
      <c r="V31" s="148"/>
      <c r="W31" s="148"/>
      <c r="X31" s="148"/>
      <c r="Y31" s="23"/>
    </row>
    <row r="32" spans="1:25" ht="18" customHeight="1">
      <c r="A32" s="23"/>
      <c r="B32" s="151" t="s">
        <v>790</v>
      </c>
      <c r="C32" s="142">
        <f>COUNTIFS('REL GER - RELAT. COMPRASGOV'!$M$16:$M$335,"&gt;=R$20.000.000,01",'REL GER - RELAT. COMPRASGOV'!$M$16:$M$335,"&lt;=R$30.000.000,00")</f>
        <v>0</v>
      </c>
      <c r="D32" s="148"/>
      <c r="E32" s="148"/>
      <c r="F32" s="148"/>
      <c r="G32" s="148"/>
      <c r="H32" s="148"/>
      <c r="I32" s="148"/>
      <c r="J32" s="148"/>
      <c r="K32" s="148"/>
      <c r="L32" s="148"/>
      <c r="M32" s="148"/>
      <c r="N32" s="148"/>
      <c r="O32" s="148"/>
      <c r="P32" s="148"/>
      <c r="Q32" s="148"/>
      <c r="R32" s="148"/>
      <c r="S32" s="148"/>
      <c r="T32" s="148"/>
      <c r="U32" s="148"/>
      <c r="V32" s="148"/>
      <c r="W32" s="148"/>
      <c r="X32" s="148"/>
      <c r="Y32" s="23"/>
    </row>
    <row r="33" spans="1:25" ht="18" customHeight="1">
      <c r="A33" s="23"/>
      <c r="B33" s="151" t="s">
        <v>791</v>
      </c>
      <c r="C33" s="142">
        <f>COUNTIFS('REL GER - RELAT. COMPRASGOV'!$M$16:$M$335,"&gt;=R$30.000.000,01",'REL GER - RELAT. COMPRASGOV'!$M$16:$M$335,"&lt;=R$40.000.000,00")</f>
        <v>0</v>
      </c>
      <c r="D33" s="148"/>
      <c r="E33" s="148"/>
      <c r="F33" s="148"/>
      <c r="G33" s="148"/>
      <c r="H33" s="148"/>
      <c r="I33" s="148"/>
      <c r="J33" s="148"/>
      <c r="K33" s="148"/>
      <c r="L33" s="148"/>
      <c r="M33" s="148"/>
      <c r="N33" s="148"/>
      <c r="O33" s="148"/>
      <c r="P33" s="148"/>
      <c r="Q33" s="148"/>
      <c r="R33" s="148"/>
      <c r="S33" s="148"/>
      <c r="T33" s="148"/>
      <c r="U33" s="148"/>
      <c r="V33" s="148"/>
      <c r="W33" s="148"/>
      <c r="X33" s="148"/>
      <c r="Y33" s="23"/>
    </row>
    <row r="34" spans="1:25" ht="15.75" customHeight="1">
      <c r="A34" s="23"/>
      <c r="B34" s="152" t="s">
        <v>792</v>
      </c>
      <c r="C34" s="142">
        <f>COUNTIF('REL GER - RELAT. COMPRASGOV'!$M$16:$M$335,"&gt;R$40.000.000,00")</f>
        <v>0</v>
      </c>
      <c r="D34" s="139"/>
      <c r="E34" s="139"/>
      <c r="F34" s="139"/>
      <c r="G34" s="139"/>
      <c r="H34" s="139"/>
      <c r="I34" s="139"/>
      <c r="J34" s="139"/>
      <c r="K34" s="139"/>
      <c r="L34" s="139"/>
      <c r="M34" s="139"/>
      <c r="N34" s="139"/>
      <c r="O34" s="139"/>
      <c r="P34" s="139"/>
      <c r="Q34" s="139"/>
      <c r="R34" s="139"/>
      <c r="S34" s="139"/>
      <c r="T34" s="139"/>
      <c r="U34" s="139"/>
      <c r="V34" s="139"/>
      <c r="W34" s="139"/>
      <c r="X34" s="139"/>
      <c r="Y34" s="23"/>
    </row>
    <row r="35" spans="1:25" ht="15.75" customHeight="1">
      <c r="A35" s="23"/>
      <c r="B35" s="139"/>
      <c r="C35" s="143"/>
      <c r="D35" s="139"/>
      <c r="E35" s="139"/>
      <c r="F35" s="139"/>
      <c r="G35" s="139"/>
      <c r="H35" s="139"/>
      <c r="I35" s="139"/>
      <c r="J35" s="139"/>
      <c r="K35" s="139"/>
      <c r="L35" s="139"/>
      <c r="M35" s="139"/>
      <c r="N35" s="139"/>
      <c r="O35" s="139"/>
      <c r="P35" s="139"/>
      <c r="Q35" s="139"/>
      <c r="R35" s="139"/>
      <c r="S35" s="139"/>
      <c r="T35" s="139"/>
      <c r="U35" s="139"/>
      <c r="V35" s="139"/>
      <c r="W35" s="139"/>
      <c r="X35" s="139"/>
      <c r="Y35" s="23"/>
    </row>
    <row r="36" spans="1:25" ht="39.75" customHeight="1">
      <c r="A36" s="23"/>
      <c r="B36" s="139"/>
      <c r="C36" s="139"/>
      <c r="D36" s="139"/>
      <c r="E36" s="139"/>
      <c r="F36" s="139"/>
      <c r="G36" s="139"/>
      <c r="H36" s="139"/>
      <c r="I36" s="139"/>
      <c r="J36" s="139"/>
      <c r="K36" s="139"/>
      <c r="L36" s="139"/>
      <c r="M36" s="139"/>
      <c r="N36" s="139"/>
      <c r="O36" s="139"/>
      <c r="P36" s="139"/>
      <c r="Q36" s="139"/>
      <c r="R36" s="139"/>
      <c r="S36" s="139"/>
      <c r="T36" s="139"/>
      <c r="U36" s="139"/>
      <c r="V36" s="139"/>
      <c r="W36" s="139"/>
      <c r="X36" s="139"/>
      <c r="Y36" s="23"/>
    </row>
    <row r="37" spans="1:25" ht="30.75" customHeight="1">
      <c r="A37" s="23"/>
      <c r="B37" s="320" t="s">
        <v>793</v>
      </c>
      <c r="C37" s="320"/>
      <c r="D37" s="320"/>
      <c r="E37" s="320"/>
      <c r="F37" s="320"/>
      <c r="G37" s="320"/>
      <c r="H37" s="320"/>
      <c r="I37" s="153"/>
      <c r="J37" s="153"/>
      <c r="K37" s="153"/>
      <c r="L37" s="153"/>
      <c r="M37" s="153"/>
      <c r="N37" s="153"/>
      <c r="O37" s="153"/>
      <c r="P37" s="153"/>
      <c r="Q37" s="153"/>
      <c r="R37" s="153"/>
      <c r="S37" s="153"/>
      <c r="T37" s="153"/>
      <c r="U37" s="153"/>
      <c r="V37" s="153"/>
      <c r="W37" s="153"/>
      <c r="X37" s="153"/>
      <c r="Y37" s="23"/>
    </row>
    <row r="38" spans="1:25" ht="27.75" customHeight="1">
      <c r="A38" s="23"/>
      <c r="B38" s="154" t="str" cm="1">
        <f t="array" ref="B38:X38">TRANSPOSE(B12:B34)</f>
        <v>R$ 0,00</v>
      </c>
      <c r="C38" s="154" t="str">
        <v>R$ 0,01 a R$ 100,00</v>
      </c>
      <c r="D38" s="154" t="str">
        <v>R$ 100,01 a R$ 1.000,00</v>
      </c>
      <c r="E38" s="154" t="str">
        <v>R$ 1.000,01 a R$ 10.000,00</v>
      </c>
      <c r="F38" s="154" t="str">
        <v>R$ 10.000,01 a R$ 20.000,00</v>
      </c>
      <c r="G38" s="154" t="str">
        <v>R$ 20.000,01 a R$ 30.000,00</v>
      </c>
      <c r="H38" s="154" t="str">
        <v>R$ 30.000,01 a R$ 40.000,00</v>
      </c>
      <c r="I38" s="154" t="str">
        <v>R$ 40.000,01 a R$ 50.000,00</v>
      </c>
      <c r="J38" s="154" t="str">
        <v>R$ 50.000,01 a R$ 60.000,00</v>
      </c>
      <c r="K38" s="154" t="str">
        <v>R$ 60.000,01 a R$ 70.000,00</v>
      </c>
      <c r="L38" s="154" t="str">
        <v>R$ 70.000,01 a R$ 80.000,00</v>
      </c>
      <c r="M38" s="154" t="str">
        <v>R$ 80.000,01 a R$ 90.000,00</v>
      </c>
      <c r="N38" s="154" t="str">
        <v>R$ 90.000,01 a R$ 100.000,00</v>
      </c>
      <c r="O38" s="154" t="str">
        <v>R$ 100.000,01 a R$ 150.000,00</v>
      </c>
      <c r="P38" s="154" t="str">
        <v>R$ 150.000,01 a R$ 300.000,00</v>
      </c>
      <c r="Q38" s="154" t="str">
        <v>R$ 300.000,01 a R$ 500.000,00</v>
      </c>
      <c r="R38" s="154" t="str">
        <v>R$ 500.000,01 a R$ 1.000.000,00</v>
      </c>
      <c r="S38" s="154" t="str">
        <v>R$ 1.000.000,01 a R$ 5.000.000,00</v>
      </c>
      <c r="T38" s="154" t="str">
        <v>R$ 5.000.000,01 a R$ 10.000.000,00</v>
      </c>
      <c r="U38" s="154" t="str">
        <v>R$ 10.000.000,01 a R$20.000.000,00</v>
      </c>
      <c r="V38" s="154" t="str">
        <v>R$ 20.000.000,01 a R$ 30.000.000,00</v>
      </c>
      <c r="W38" s="154" t="str">
        <v>R$ 30.000.000,01 a R$ 40.000.000,00</v>
      </c>
      <c r="X38" s="154" t="str">
        <v>&gt; R$ 40.000.000,00</v>
      </c>
      <c r="Y38" s="23"/>
    </row>
    <row r="39" spans="1:25" ht="15.75" customHeight="1">
      <c r="A39" s="23"/>
      <c r="B39" s="155" t="str" cm="1">
        <f t="array" ref="B39" xml:space="preserve">
_xlfn._xlws.FILTER('REL GER - RELAT. COMPRASGOV'!$A$16:$A$335,'REL GER - RELAT. COMPRASGOV'!$M$16:$M$335=0,"")</f>
        <v/>
      </c>
      <c r="C39" s="155" t="str" cm="1">
        <f t="array" ref="C39" xml:space="preserve">
_xlfn._xlws.FILTER('REL GER - RELAT. COMPRASGOV'!$A$16:$A$335,('REL GER - RELAT. COMPRASGOV'!$M$16:$M$335&gt;=0.01)*('REL GER - RELAT. COMPRASGOV'!$M$16:$M$335&lt;=100),"")</f>
        <v/>
      </c>
      <c r="D39" s="155" t="str" cm="1">
        <f t="array" ref="D39" xml:space="preserve">
_xlfn._xlws.FILTER('REL GER - RELAT. COMPRASGOV'!$A$16:$A$335,('REL GER - RELAT. COMPRASGOV'!$M$16:$M$335&gt;=100.01)*('REL GER - RELAT. COMPRASGOV'!$M$16:$M$335&lt;=1000),"")</f>
        <v/>
      </c>
      <c r="E39" s="155" t="str" cm="1">
        <f t="array" ref="E39:E40" xml:space="preserve">
_xlfn._xlws.FILTER('REL GER - RELAT. COMPRASGOV'!$A$16:$A$335,('REL GER - RELAT. COMPRASGOV'!$M$16:$M$335&gt;=1000.01)*('REL GER - RELAT. COMPRASGOV'!$M$16:$M$335&lt;=10000),"")</f>
        <v>01</v>
      </c>
      <c r="F39" s="155" t="str" cm="1">
        <f t="array" ref="F39" xml:space="preserve">
_xlfn._xlws.FILTER('REL GER - RELAT. COMPRASGOV'!$A$16:$A$335,('REL GER - RELAT. COMPRASGOV'!$M$16:$M$335&gt;=10000.01)*('REL GER - RELAT. COMPRASGOV'!$M$16:$M$335&lt;=20000),"")</f>
        <v/>
      </c>
      <c r="G39" s="155" t="str" cm="1">
        <f t="array" ref="G39" xml:space="preserve">
_xlfn._xlws.FILTER('REL GER - RELAT. COMPRASGOV'!$A$16:$A$335,('REL GER - RELAT. COMPRASGOV'!$M$16:$M$335&gt;=20000.01)*('REL GER - RELAT. COMPRASGOV'!$M$16:$M$335&lt;=30000),"")</f>
        <v/>
      </c>
      <c r="H39" s="155" t="str" cm="1">
        <f t="array" ref="H39" xml:space="preserve">
_xlfn._xlws.FILTER('REL GER - RELAT. COMPRASGOV'!$A$16:$A$335,('REL GER - RELAT. COMPRASGOV'!$M$16:$M$335&gt;=30000.01)*('REL GER - RELAT. COMPRASGOV'!$M$16:$M$335&lt;=40000),"")</f>
        <v/>
      </c>
      <c r="I39" s="155" t="str" cm="1">
        <f t="array" ref="I39" xml:space="preserve">
_xlfn._xlws.FILTER('REL GER - RELAT. COMPRASGOV'!$A$16:$A$335,('REL GER - RELAT. COMPRASGOV'!$M$16:$M$335&gt;=40000.01)*('REL GER - RELAT. COMPRASGOV'!$M$16:$M$335&lt;=50000),"")</f>
        <v/>
      </c>
      <c r="J39" s="155" t="str" cm="1">
        <f t="array" ref="J39" xml:space="preserve">
_xlfn._xlws.FILTER('REL GER - RELAT. COMPRASGOV'!$A$16:$A$335,('REL GER - RELAT. COMPRASGOV'!$M$16:$M$335&gt;=50000.01)*('REL GER - RELAT. COMPRASGOV'!$M$16:$M$335&lt;=60000),"")</f>
        <v/>
      </c>
      <c r="K39" s="155" t="str" cm="1">
        <f t="array" ref="K39" xml:space="preserve">
_xlfn._xlws.FILTER('REL GER - RELAT. COMPRASGOV'!$A$16:$A$335,('REL GER - RELAT. COMPRASGOV'!$M$16:$M$335&gt;=60000.01)*('REL GER - RELAT. COMPRASGOV'!$M$16:$M$335&lt;=70000),"")</f>
        <v/>
      </c>
      <c r="L39" s="155" t="str" cm="1">
        <f t="array" ref="L39" xml:space="preserve">
_xlfn._xlws.FILTER('REL GER - RELAT. COMPRASGOV'!$A$16:$A$335,('REL GER - RELAT. COMPRASGOV'!$M$16:$M$335&gt;=70000.01)*('REL GER - RELAT. COMPRASGOV'!$M$16:$M$335&lt;=80000),"")</f>
        <v/>
      </c>
      <c r="M39" s="156" t="str" cm="1">
        <f t="array" ref="M39" xml:space="preserve">
_xlfn._xlws.FILTER('REL GER - RELAT. COMPRASGOV'!$A$16:$A$335,('REL GER - RELAT. COMPRASGOV'!$M$16:$M$335&gt;=80000.01)*('REL GER - RELAT. COMPRASGOV'!$M$16:$M$335&lt;=90000),"")</f>
        <v/>
      </c>
      <c r="N39" s="155" t="str" cm="1">
        <f t="array" ref="N39" xml:space="preserve">
_xlfn._xlws.FILTER('REL GER - RELAT. COMPRASGOV'!$A$16:$A$335,('REL GER - RELAT. COMPRASGOV'!$M$16:$M$335&gt;=90000.01)*('REL GER - RELAT. COMPRASGOV'!$M$16:$M$335&lt;=100000),"")</f>
        <v/>
      </c>
      <c r="O39" s="155" t="str" cm="1">
        <f t="array" ref="O39" xml:space="preserve">
_xlfn._xlws.FILTER('REL GER - RELAT. COMPRASGOV'!$A$16:$A$335,('REL GER - RELAT. COMPRASGOV'!$M$16:$M$335&gt;=100000.01)*('REL GER - RELAT. COMPRASGOV'!$M$16:$M$335&lt;=150000),"")</f>
        <v/>
      </c>
      <c r="P39" s="155" t="str" cm="1">
        <f t="array" ref="P39" xml:space="preserve">
_xlfn._xlws.FILTER('REL GER - RELAT. COMPRASGOV'!$A$16:$A$335,('REL GER - RELAT. COMPRASGOV'!$M$16:$M$335&gt;=150000.01)*('REL GER - RELAT. COMPRASGOV'!$M$16:$M$335&lt;=300000),"")</f>
        <v/>
      </c>
      <c r="Q39" s="155" t="str" cm="1">
        <f t="array" ref="Q39" xml:space="preserve">
_xlfn._xlws.FILTER('REL GER - RELAT. COMPRASGOV'!$A$16:$A$335,('REL GER - RELAT. COMPRASGOV'!$M$16:$M$335&gt;=300000.01)*('REL GER - RELAT. COMPRASGOV'!$M$16:$M$335&lt;=500000),"")</f>
        <v/>
      </c>
      <c r="R39" s="155" t="str" cm="1">
        <f t="array" ref="R39" xml:space="preserve">
_xlfn._xlws.FILTER('REL GER - RELAT. COMPRASGOV'!$A$16:$A$335,('REL GER - RELAT. COMPRASGOV'!$M$16:$M$335&gt;=500000.01)*('REL GER - RELAT. COMPRASGOV'!$M$16:$M$335&lt;=1000000),"")</f>
        <v/>
      </c>
      <c r="S39" s="155" t="str" cm="1">
        <f t="array" ref="S39" xml:space="preserve">
_xlfn._xlws.FILTER('REL GER - RELAT. COMPRASGOV'!$A$16:$A$335,('REL GER - RELAT. COMPRASGOV'!$M$16:$M$335&gt;=1000000.01)*('REL GER - RELAT. COMPRASGOV'!$M$16:$M$335&lt;=5000000),"")</f>
        <v/>
      </c>
      <c r="T39" s="155" t="str" cm="1">
        <f t="array" ref="T39" xml:space="preserve">
_xlfn._xlws.FILTER('REL GER - RELAT. COMPRASGOV'!$A$16:$A$335,('REL GER - RELAT. COMPRASGOV'!$M$16:$M$335&gt;=5000000.01)*('REL GER - RELAT. COMPRASGOV'!$M$16:$M$335&lt;=10000000),"")</f>
        <v/>
      </c>
      <c r="U39" s="155" t="str" cm="1">
        <f t="array" ref="U39" xml:space="preserve">
_xlfn._xlws.FILTER('REL GER - RELAT. COMPRASGOV'!$A$16:$A$335,('REL GER - RELAT. COMPRASGOV'!$M$16:$M$335&gt;=10000000.01)*('REL GER - RELAT. COMPRASGOV'!$M$16:$M$335&lt;=20000000),"")</f>
        <v/>
      </c>
      <c r="V39" s="155" t="str" cm="1">
        <f t="array" ref="V39" xml:space="preserve">
_xlfn._xlws.FILTER('REL GER - RELAT. COMPRASGOV'!$A$16:$A$335,('REL GER - RELAT. COMPRASGOV'!$M$16:$M$335&gt;=20000000.01)*('REL GER - RELAT. COMPRASGOV'!$M$16:$M$335&lt;=30000000),"")</f>
        <v/>
      </c>
      <c r="W39" s="155" t="str" cm="1">
        <f t="array" ref="W39" xml:space="preserve">
_xlfn._xlws.FILTER('REL GER - RELAT. COMPRASGOV'!$A$16:$A$335,('REL GER - RELAT. COMPRASGOV'!$M$16:$M$335&gt;=30000000.01)*('REL GER - RELAT. COMPRASGOV'!$M$16:$M$335&lt;=40000000),"")</f>
        <v/>
      </c>
      <c r="X39" s="155" t="str" cm="1">
        <f t="array" ref="X39:X356" xml:space="preserve">
IF(_xlfn._xlws.FILTER('REL GER - RELAT. COMPRASGOV'!$A$16:$A$335,('REL GER - RELAT. COMPRASGOV'!$M$16:$M$335&gt;40000000.001),"")="","",
_xlfn._xlws.FILTER('REL GER - RELAT. COMPRASGOV'!$A$16:$A$335,('REL GER - RELAT. COMPRASGOV'!$M$16:$M$335&gt;40000000.001),""))</f>
        <v/>
      </c>
      <c r="Y39" s="23"/>
    </row>
    <row r="40" spans="1:25" ht="15.75" customHeight="1">
      <c r="A40" s="23"/>
      <c r="B40" s="157"/>
      <c r="C40" s="157"/>
      <c r="D40" s="157"/>
      <c r="E40" s="157" t="str">
        <v>02</v>
      </c>
      <c r="F40" s="157"/>
      <c r="G40" s="157"/>
      <c r="H40" s="157"/>
      <c r="I40" s="157"/>
      <c r="J40" s="157"/>
      <c r="K40" s="157"/>
      <c r="L40" s="157"/>
      <c r="M40" s="157"/>
      <c r="N40" s="157"/>
      <c r="O40" s="157"/>
      <c r="P40" s="157"/>
      <c r="Q40" s="157"/>
      <c r="R40" s="157"/>
      <c r="S40" s="157"/>
      <c r="T40" s="157"/>
      <c r="U40" s="157"/>
      <c r="V40" s="157"/>
      <c r="W40" s="157"/>
      <c r="X40" s="157" t="str">
        <v/>
      </c>
      <c r="Y40" s="23"/>
    </row>
    <row r="41" spans="1:25" ht="15.75" customHeight="1">
      <c r="A41" s="23"/>
      <c r="B41" s="157"/>
      <c r="C41" s="157"/>
      <c r="D41" s="157"/>
      <c r="E41" s="157"/>
      <c r="F41" s="157"/>
      <c r="G41" s="157"/>
      <c r="H41" s="157"/>
      <c r="I41" s="157"/>
      <c r="J41" s="157"/>
      <c r="K41" s="157"/>
      <c r="L41" s="157"/>
      <c r="M41" s="157"/>
      <c r="N41" s="157"/>
      <c r="O41" s="157"/>
      <c r="P41" s="157"/>
      <c r="Q41" s="157"/>
      <c r="R41" s="157"/>
      <c r="S41" s="157"/>
      <c r="T41" s="157"/>
      <c r="U41" s="157"/>
      <c r="V41" s="157"/>
      <c r="W41" s="157"/>
      <c r="X41" s="157" t="str">
        <v/>
      </c>
      <c r="Y41" s="23"/>
    </row>
    <row r="42" spans="1:25" ht="15.75" customHeight="1">
      <c r="A42" s="23"/>
      <c r="B42" s="157"/>
      <c r="C42" s="157"/>
      <c r="D42" s="157"/>
      <c r="E42" s="157"/>
      <c r="F42" s="157"/>
      <c r="G42" s="157"/>
      <c r="H42" s="157"/>
      <c r="I42" s="157"/>
      <c r="J42" s="157"/>
      <c r="K42" s="157"/>
      <c r="L42" s="157"/>
      <c r="M42" s="157"/>
      <c r="N42" s="157"/>
      <c r="O42" s="157"/>
      <c r="P42" s="157"/>
      <c r="Q42" s="157"/>
      <c r="R42" s="157"/>
      <c r="S42" s="157"/>
      <c r="T42" s="157"/>
      <c r="U42" s="157"/>
      <c r="V42" s="157"/>
      <c r="W42" s="157"/>
      <c r="X42" s="157" t="str">
        <v/>
      </c>
      <c r="Y42" s="23"/>
    </row>
    <row r="43" spans="1:25" ht="15.75" customHeight="1">
      <c r="A43" s="23"/>
      <c r="B43" s="157"/>
      <c r="C43" s="157"/>
      <c r="D43" s="157"/>
      <c r="E43" s="157"/>
      <c r="F43" s="157"/>
      <c r="G43" s="157"/>
      <c r="H43" s="157"/>
      <c r="I43" s="157"/>
      <c r="J43" s="157"/>
      <c r="K43" s="157"/>
      <c r="L43" s="157"/>
      <c r="M43" s="157"/>
      <c r="N43" s="157"/>
      <c r="O43" s="157"/>
      <c r="P43" s="157"/>
      <c r="Q43" s="157"/>
      <c r="R43" s="157"/>
      <c r="S43" s="157"/>
      <c r="T43" s="157"/>
      <c r="U43" s="157"/>
      <c r="V43" s="157"/>
      <c r="W43" s="157"/>
      <c r="X43" s="157" t="str">
        <v/>
      </c>
      <c r="Y43" s="23"/>
    </row>
    <row r="44" spans="1:25" ht="15.75" customHeight="1">
      <c r="A44" s="23"/>
      <c r="B44" s="157"/>
      <c r="C44" s="157"/>
      <c r="D44" s="157"/>
      <c r="E44" s="157"/>
      <c r="F44" s="157"/>
      <c r="G44" s="157"/>
      <c r="H44" s="157"/>
      <c r="I44" s="157"/>
      <c r="J44" s="157"/>
      <c r="K44" s="157"/>
      <c r="L44" s="157"/>
      <c r="M44" s="157"/>
      <c r="N44" s="157"/>
      <c r="O44" s="157"/>
      <c r="P44" s="157"/>
      <c r="Q44" s="157"/>
      <c r="R44" s="157"/>
      <c r="S44" s="157"/>
      <c r="T44" s="157"/>
      <c r="U44" s="157"/>
      <c r="V44" s="157"/>
      <c r="W44" s="157"/>
      <c r="X44" s="157" t="str">
        <v/>
      </c>
      <c r="Y44" s="23"/>
    </row>
    <row r="45" spans="1:25" ht="15.75" customHeight="1">
      <c r="A45" s="23"/>
      <c r="B45" s="157"/>
      <c r="C45" s="157"/>
      <c r="D45" s="157"/>
      <c r="E45" s="157"/>
      <c r="F45" s="157"/>
      <c r="G45" s="157"/>
      <c r="H45" s="157"/>
      <c r="I45" s="157"/>
      <c r="J45" s="157"/>
      <c r="K45" s="157"/>
      <c r="L45" s="157"/>
      <c r="M45" s="157"/>
      <c r="N45" s="157"/>
      <c r="O45" s="157"/>
      <c r="P45" s="157"/>
      <c r="Q45" s="157"/>
      <c r="R45" s="157"/>
      <c r="S45" s="157"/>
      <c r="T45" s="157"/>
      <c r="U45" s="157"/>
      <c r="V45" s="157"/>
      <c r="W45" s="157"/>
      <c r="X45" s="157" t="str">
        <v/>
      </c>
      <c r="Y45" s="23"/>
    </row>
    <row r="46" spans="1:25" ht="15.75" customHeight="1">
      <c r="A46" s="23"/>
      <c r="B46" s="157"/>
      <c r="C46" s="157"/>
      <c r="D46" s="157"/>
      <c r="E46" s="157"/>
      <c r="F46" s="157"/>
      <c r="G46" s="157"/>
      <c r="H46" s="157"/>
      <c r="I46" s="157"/>
      <c r="J46" s="157"/>
      <c r="K46" s="157"/>
      <c r="L46" s="157"/>
      <c r="M46" s="157"/>
      <c r="N46" s="157"/>
      <c r="O46" s="157"/>
      <c r="P46" s="157"/>
      <c r="Q46" s="157"/>
      <c r="R46" s="157"/>
      <c r="S46" s="157"/>
      <c r="T46" s="157"/>
      <c r="U46" s="157"/>
      <c r="V46" s="157"/>
      <c r="W46" s="157"/>
      <c r="X46" s="157" t="str">
        <v/>
      </c>
      <c r="Y46" s="23"/>
    </row>
    <row r="47" spans="1:25" ht="15.75" customHeight="1">
      <c r="A47" s="23"/>
      <c r="B47" s="157"/>
      <c r="C47" s="157"/>
      <c r="D47" s="157"/>
      <c r="E47" s="157"/>
      <c r="F47" s="157"/>
      <c r="G47" s="157"/>
      <c r="H47" s="157"/>
      <c r="I47" s="157"/>
      <c r="J47" s="157"/>
      <c r="K47" s="157"/>
      <c r="L47" s="157"/>
      <c r="M47" s="157"/>
      <c r="N47" s="157"/>
      <c r="O47" s="157"/>
      <c r="P47" s="157"/>
      <c r="Q47" s="157"/>
      <c r="R47" s="157"/>
      <c r="S47" s="157"/>
      <c r="T47" s="157"/>
      <c r="U47" s="157"/>
      <c r="V47" s="157"/>
      <c r="W47" s="157"/>
      <c r="X47" s="157" t="str">
        <v/>
      </c>
      <c r="Y47" s="23"/>
    </row>
    <row r="48" spans="1:25" ht="15.75" customHeight="1">
      <c r="A48" s="23"/>
      <c r="B48" s="157"/>
      <c r="C48" s="157"/>
      <c r="D48" s="157"/>
      <c r="E48" s="157"/>
      <c r="F48" s="157"/>
      <c r="G48" s="157"/>
      <c r="H48" s="157"/>
      <c r="I48" s="157"/>
      <c r="J48" s="157"/>
      <c r="K48" s="157"/>
      <c r="L48" s="157"/>
      <c r="M48" s="157"/>
      <c r="N48" s="157"/>
      <c r="O48" s="157"/>
      <c r="P48" s="157"/>
      <c r="Q48" s="157"/>
      <c r="R48" s="157"/>
      <c r="S48" s="157"/>
      <c r="T48" s="157"/>
      <c r="U48" s="157"/>
      <c r="V48" s="157"/>
      <c r="W48" s="157"/>
      <c r="X48" s="157" t="str">
        <v/>
      </c>
      <c r="Y48" s="23"/>
    </row>
    <row r="49" spans="1:25" ht="15.75" customHeight="1">
      <c r="A49" s="23"/>
      <c r="B49" s="157"/>
      <c r="C49" s="157"/>
      <c r="D49" s="157"/>
      <c r="E49" s="157"/>
      <c r="F49" s="157"/>
      <c r="G49" s="157"/>
      <c r="H49" s="157"/>
      <c r="I49" s="157"/>
      <c r="J49" s="157"/>
      <c r="K49" s="157"/>
      <c r="L49" s="157"/>
      <c r="M49" s="157"/>
      <c r="N49" s="157"/>
      <c r="O49" s="157"/>
      <c r="P49" s="157"/>
      <c r="Q49" s="157"/>
      <c r="R49" s="157"/>
      <c r="S49" s="157"/>
      <c r="T49" s="157"/>
      <c r="U49" s="157"/>
      <c r="V49" s="157"/>
      <c r="W49" s="157"/>
      <c r="X49" s="157" t="str">
        <v/>
      </c>
      <c r="Y49" s="23"/>
    </row>
    <row r="50" spans="1:25" ht="15.75" customHeight="1">
      <c r="A50" s="23"/>
      <c r="B50" s="157"/>
      <c r="C50" s="157"/>
      <c r="D50" s="157"/>
      <c r="E50" s="157"/>
      <c r="F50" s="157"/>
      <c r="G50" s="157"/>
      <c r="H50" s="157"/>
      <c r="I50" s="157"/>
      <c r="J50" s="157"/>
      <c r="K50" s="157"/>
      <c r="L50" s="157"/>
      <c r="M50" s="157"/>
      <c r="N50" s="157"/>
      <c r="O50" s="157"/>
      <c r="P50" s="157"/>
      <c r="Q50" s="157"/>
      <c r="R50" s="157"/>
      <c r="S50" s="157"/>
      <c r="T50" s="157"/>
      <c r="U50" s="157"/>
      <c r="V50" s="157"/>
      <c r="W50" s="157"/>
      <c r="X50" s="157" t="str">
        <v/>
      </c>
      <c r="Y50" s="23"/>
    </row>
    <row r="51" spans="1:25" ht="15.75" customHeight="1">
      <c r="A51" s="23"/>
      <c r="B51" s="157"/>
      <c r="C51" s="157"/>
      <c r="D51" s="157"/>
      <c r="E51" s="157"/>
      <c r="F51" s="157"/>
      <c r="G51" s="157"/>
      <c r="H51" s="157"/>
      <c r="I51" s="157"/>
      <c r="J51" s="157"/>
      <c r="K51" s="157"/>
      <c r="L51" s="157"/>
      <c r="M51" s="157"/>
      <c r="N51" s="157"/>
      <c r="O51" s="157"/>
      <c r="P51" s="157"/>
      <c r="Q51" s="157"/>
      <c r="R51" s="157"/>
      <c r="S51" s="157"/>
      <c r="T51" s="157"/>
      <c r="U51" s="157"/>
      <c r="V51" s="157"/>
      <c r="W51" s="157"/>
      <c r="X51" s="157" t="str">
        <v/>
      </c>
      <c r="Y51" s="23"/>
    </row>
    <row r="52" spans="1:25" ht="15.75" customHeight="1">
      <c r="A52" s="23"/>
      <c r="B52" s="157"/>
      <c r="C52" s="157"/>
      <c r="D52" s="157"/>
      <c r="E52" s="157"/>
      <c r="F52" s="157"/>
      <c r="G52" s="157"/>
      <c r="H52" s="157"/>
      <c r="I52" s="157"/>
      <c r="J52" s="157"/>
      <c r="K52" s="157"/>
      <c r="L52" s="157"/>
      <c r="M52" s="157"/>
      <c r="N52" s="157"/>
      <c r="O52" s="157"/>
      <c r="P52" s="157"/>
      <c r="Q52" s="157"/>
      <c r="R52" s="157"/>
      <c r="S52" s="157"/>
      <c r="T52" s="157"/>
      <c r="U52" s="157"/>
      <c r="V52" s="157"/>
      <c r="W52" s="157"/>
      <c r="X52" s="157" t="str">
        <v/>
      </c>
      <c r="Y52" s="23"/>
    </row>
    <row r="53" spans="1:25" ht="15.75" customHeight="1">
      <c r="A53" s="23"/>
      <c r="B53" s="157"/>
      <c r="C53" s="157"/>
      <c r="D53" s="157"/>
      <c r="E53" s="157"/>
      <c r="F53" s="157"/>
      <c r="G53" s="157"/>
      <c r="H53" s="157"/>
      <c r="I53" s="157"/>
      <c r="J53" s="157"/>
      <c r="K53" s="157"/>
      <c r="L53" s="157"/>
      <c r="M53" s="157"/>
      <c r="N53" s="157"/>
      <c r="O53" s="157"/>
      <c r="P53" s="157"/>
      <c r="Q53" s="157"/>
      <c r="R53" s="157"/>
      <c r="S53" s="157"/>
      <c r="T53" s="157"/>
      <c r="U53" s="157"/>
      <c r="V53" s="157"/>
      <c r="W53" s="157"/>
      <c r="X53" s="157" t="str">
        <v/>
      </c>
      <c r="Y53" s="23"/>
    </row>
    <row r="54" spans="1:25" ht="15.75" customHeight="1">
      <c r="A54" s="23"/>
      <c r="B54" s="157"/>
      <c r="C54" s="157"/>
      <c r="D54" s="157"/>
      <c r="E54" s="157"/>
      <c r="F54" s="157"/>
      <c r="G54" s="157"/>
      <c r="H54" s="157"/>
      <c r="I54" s="157"/>
      <c r="J54" s="157"/>
      <c r="K54" s="157"/>
      <c r="L54" s="157"/>
      <c r="M54" s="157"/>
      <c r="N54" s="157"/>
      <c r="O54" s="157"/>
      <c r="P54" s="157"/>
      <c r="Q54" s="157"/>
      <c r="R54" s="157"/>
      <c r="S54" s="157"/>
      <c r="T54" s="157"/>
      <c r="U54" s="157"/>
      <c r="V54" s="157"/>
      <c r="W54" s="157"/>
      <c r="X54" s="157" t="str">
        <v/>
      </c>
      <c r="Y54" s="23"/>
    </row>
    <row r="55" spans="1:25" ht="15.75" customHeight="1">
      <c r="A55" s="23"/>
      <c r="B55" s="157"/>
      <c r="C55" s="157"/>
      <c r="D55" s="157"/>
      <c r="E55" s="157"/>
      <c r="F55" s="157"/>
      <c r="G55" s="157"/>
      <c r="H55" s="157"/>
      <c r="I55" s="157"/>
      <c r="J55" s="157"/>
      <c r="K55" s="157"/>
      <c r="L55" s="157"/>
      <c r="M55" s="157"/>
      <c r="N55" s="157"/>
      <c r="O55" s="157"/>
      <c r="P55" s="157"/>
      <c r="Q55" s="157"/>
      <c r="R55" s="157"/>
      <c r="S55" s="157"/>
      <c r="T55" s="157"/>
      <c r="U55" s="157"/>
      <c r="V55" s="157"/>
      <c r="W55" s="157"/>
      <c r="X55" s="157" t="str">
        <v/>
      </c>
      <c r="Y55" s="23"/>
    </row>
    <row r="56" spans="1:25" ht="15.75" customHeight="1">
      <c r="A56" s="23"/>
      <c r="B56" s="157"/>
      <c r="C56" s="157"/>
      <c r="D56" s="157"/>
      <c r="E56" s="157"/>
      <c r="F56" s="157"/>
      <c r="G56" s="157"/>
      <c r="H56" s="157"/>
      <c r="I56" s="157"/>
      <c r="J56" s="157"/>
      <c r="K56" s="157"/>
      <c r="L56" s="157"/>
      <c r="M56" s="157"/>
      <c r="N56" s="157"/>
      <c r="O56" s="157"/>
      <c r="P56" s="157"/>
      <c r="Q56" s="157"/>
      <c r="R56" s="157"/>
      <c r="S56" s="157"/>
      <c r="T56" s="157"/>
      <c r="U56" s="157"/>
      <c r="V56" s="157"/>
      <c r="W56" s="157"/>
      <c r="X56" s="157" t="str">
        <v/>
      </c>
      <c r="Y56" s="23"/>
    </row>
    <row r="57" spans="1:25" ht="15.75" customHeight="1">
      <c r="A57" s="23"/>
      <c r="B57" s="157"/>
      <c r="C57" s="157"/>
      <c r="D57" s="157"/>
      <c r="E57" s="157"/>
      <c r="F57" s="157"/>
      <c r="G57" s="157"/>
      <c r="H57" s="157"/>
      <c r="I57" s="157"/>
      <c r="J57" s="157"/>
      <c r="K57" s="157"/>
      <c r="L57" s="157"/>
      <c r="M57" s="157"/>
      <c r="N57" s="157"/>
      <c r="O57" s="157"/>
      <c r="P57" s="157"/>
      <c r="Q57" s="157"/>
      <c r="R57" s="157"/>
      <c r="S57" s="157"/>
      <c r="T57" s="157"/>
      <c r="U57" s="157"/>
      <c r="V57" s="157"/>
      <c r="W57" s="157"/>
      <c r="X57" s="157" t="str">
        <v/>
      </c>
      <c r="Y57" s="23"/>
    </row>
    <row r="58" spans="1:25" ht="15.75" customHeight="1">
      <c r="A58" s="23"/>
      <c r="B58" s="157"/>
      <c r="C58" s="157"/>
      <c r="D58" s="157"/>
      <c r="E58" s="157"/>
      <c r="F58" s="157"/>
      <c r="G58" s="157"/>
      <c r="H58" s="157"/>
      <c r="I58" s="157"/>
      <c r="J58" s="157"/>
      <c r="K58" s="157"/>
      <c r="L58" s="157"/>
      <c r="M58" s="157"/>
      <c r="N58" s="157"/>
      <c r="O58" s="157"/>
      <c r="P58" s="157"/>
      <c r="Q58" s="157"/>
      <c r="R58" s="157"/>
      <c r="S58" s="157"/>
      <c r="T58" s="157"/>
      <c r="U58" s="157"/>
      <c r="V58" s="157"/>
      <c r="W58" s="157"/>
      <c r="X58" s="157" t="str">
        <v/>
      </c>
      <c r="Y58" s="23"/>
    </row>
    <row r="59" spans="1:25" ht="15.75" customHeight="1">
      <c r="A59" s="23"/>
      <c r="B59" s="157"/>
      <c r="C59" s="157"/>
      <c r="D59" s="157"/>
      <c r="E59" s="157"/>
      <c r="F59" s="157"/>
      <c r="G59" s="157"/>
      <c r="H59" s="157"/>
      <c r="I59" s="157"/>
      <c r="J59" s="157"/>
      <c r="K59" s="157"/>
      <c r="L59" s="157"/>
      <c r="M59" s="157"/>
      <c r="N59" s="157"/>
      <c r="O59" s="157"/>
      <c r="P59" s="157"/>
      <c r="Q59" s="157"/>
      <c r="R59" s="157"/>
      <c r="S59" s="157"/>
      <c r="T59" s="157"/>
      <c r="U59" s="157"/>
      <c r="V59" s="157"/>
      <c r="W59" s="157"/>
      <c r="X59" s="157" t="str">
        <v/>
      </c>
      <c r="Y59" s="23"/>
    </row>
    <row r="60" spans="1:25" ht="15.75" customHeight="1">
      <c r="A60" s="23"/>
      <c r="B60" s="157"/>
      <c r="C60" s="157"/>
      <c r="D60" s="157"/>
      <c r="E60" s="157"/>
      <c r="F60" s="157"/>
      <c r="G60" s="157"/>
      <c r="H60" s="157"/>
      <c r="I60" s="157"/>
      <c r="J60" s="157"/>
      <c r="K60" s="157"/>
      <c r="L60" s="157"/>
      <c r="M60" s="157"/>
      <c r="N60" s="157"/>
      <c r="O60" s="157"/>
      <c r="P60" s="157"/>
      <c r="Q60" s="157"/>
      <c r="R60" s="157"/>
      <c r="S60" s="157"/>
      <c r="T60" s="157"/>
      <c r="U60" s="157"/>
      <c r="V60" s="157"/>
      <c r="W60" s="157"/>
      <c r="X60" s="157" t="str">
        <v/>
      </c>
      <c r="Y60" s="23"/>
    </row>
    <row r="61" spans="1:25" ht="15.75" customHeight="1">
      <c r="A61" s="23"/>
      <c r="B61" s="157"/>
      <c r="C61" s="157"/>
      <c r="D61" s="157"/>
      <c r="E61" s="157"/>
      <c r="F61" s="157"/>
      <c r="G61" s="157"/>
      <c r="H61" s="157"/>
      <c r="I61" s="157"/>
      <c r="J61" s="157"/>
      <c r="K61" s="157"/>
      <c r="L61" s="157"/>
      <c r="M61" s="157"/>
      <c r="N61" s="157"/>
      <c r="O61" s="157"/>
      <c r="P61" s="157"/>
      <c r="Q61" s="157"/>
      <c r="R61" s="157"/>
      <c r="S61" s="157"/>
      <c r="T61" s="157"/>
      <c r="U61" s="157"/>
      <c r="V61" s="157"/>
      <c r="W61" s="157"/>
      <c r="X61" s="157" t="str">
        <v/>
      </c>
      <c r="Y61" s="23"/>
    </row>
    <row r="62" spans="1:25" ht="15.75" customHeight="1">
      <c r="A62" s="23"/>
      <c r="B62" s="157"/>
      <c r="C62" s="157"/>
      <c r="D62" s="157"/>
      <c r="E62" s="157"/>
      <c r="F62" s="157"/>
      <c r="G62" s="157"/>
      <c r="H62" s="157"/>
      <c r="I62" s="157"/>
      <c r="J62" s="157"/>
      <c r="K62" s="157"/>
      <c r="L62" s="157"/>
      <c r="M62" s="157"/>
      <c r="N62" s="157"/>
      <c r="O62" s="157"/>
      <c r="P62" s="157"/>
      <c r="Q62" s="157"/>
      <c r="R62" s="157"/>
      <c r="S62" s="157"/>
      <c r="T62" s="157"/>
      <c r="U62" s="157"/>
      <c r="V62" s="157"/>
      <c r="W62" s="157"/>
      <c r="X62" s="157" t="str">
        <v/>
      </c>
      <c r="Y62" s="23"/>
    </row>
    <row r="63" spans="1:25" ht="15.75" customHeight="1">
      <c r="A63" s="23"/>
      <c r="B63" s="157"/>
      <c r="C63" s="157"/>
      <c r="D63" s="157"/>
      <c r="E63" s="157"/>
      <c r="F63" s="157"/>
      <c r="G63" s="157"/>
      <c r="H63" s="157"/>
      <c r="I63" s="157"/>
      <c r="J63" s="157"/>
      <c r="K63" s="157"/>
      <c r="L63" s="157"/>
      <c r="M63" s="157"/>
      <c r="N63" s="157"/>
      <c r="O63" s="157"/>
      <c r="P63" s="157"/>
      <c r="Q63" s="157"/>
      <c r="R63" s="157"/>
      <c r="S63" s="157"/>
      <c r="T63" s="157"/>
      <c r="U63" s="157"/>
      <c r="V63" s="157"/>
      <c r="W63" s="157"/>
      <c r="X63" s="157" t="str">
        <v/>
      </c>
      <c r="Y63" s="23"/>
    </row>
    <row r="64" spans="1:25" ht="15.75" customHeight="1">
      <c r="A64" s="23"/>
      <c r="B64" s="157"/>
      <c r="C64" s="157"/>
      <c r="D64" s="157"/>
      <c r="E64" s="157"/>
      <c r="F64" s="157"/>
      <c r="G64" s="157"/>
      <c r="H64" s="157"/>
      <c r="I64" s="157"/>
      <c r="J64" s="157"/>
      <c r="K64" s="157"/>
      <c r="L64" s="157"/>
      <c r="M64" s="157"/>
      <c r="N64" s="157"/>
      <c r="O64" s="157"/>
      <c r="P64" s="157"/>
      <c r="Q64" s="157"/>
      <c r="R64" s="157"/>
      <c r="S64" s="157"/>
      <c r="T64" s="157"/>
      <c r="U64" s="157"/>
      <c r="V64" s="157"/>
      <c r="W64" s="157"/>
      <c r="X64" s="157" t="str">
        <v/>
      </c>
      <c r="Y64" s="23"/>
    </row>
    <row r="65" spans="1:25" ht="15.75" customHeight="1">
      <c r="A65" s="23"/>
      <c r="B65" s="157"/>
      <c r="C65" s="157"/>
      <c r="D65" s="157"/>
      <c r="E65" s="157"/>
      <c r="F65" s="157"/>
      <c r="G65" s="157"/>
      <c r="H65" s="157"/>
      <c r="I65" s="157"/>
      <c r="J65" s="157"/>
      <c r="K65" s="157"/>
      <c r="L65" s="157"/>
      <c r="M65" s="157"/>
      <c r="N65" s="157"/>
      <c r="O65" s="157"/>
      <c r="P65" s="157"/>
      <c r="Q65" s="157"/>
      <c r="R65" s="157"/>
      <c r="S65" s="157"/>
      <c r="T65" s="157"/>
      <c r="U65" s="157"/>
      <c r="V65" s="157"/>
      <c r="W65" s="157"/>
      <c r="X65" s="157" t="str">
        <v/>
      </c>
      <c r="Y65" s="23"/>
    </row>
    <row r="66" spans="1:25" ht="15.75" customHeight="1">
      <c r="A66" s="23"/>
      <c r="B66" s="157"/>
      <c r="C66" s="157"/>
      <c r="D66" s="157"/>
      <c r="E66" s="157"/>
      <c r="F66" s="157"/>
      <c r="G66" s="157"/>
      <c r="H66" s="157"/>
      <c r="I66" s="157"/>
      <c r="J66" s="157"/>
      <c r="K66" s="157"/>
      <c r="L66" s="157"/>
      <c r="M66" s="157"/>
      <c r="N66" s="157"/>
      <c r="O66" s="157"/>
      <c r="P66" s="157"/>
      <c r="Q66" s="157"/>
      <c r="R66" s="157"/>
      <c r="S66" s="157"/>
      <c r="T66" s="157"/>
      <c r="U66" s="157"/>
      <c r="V66" s="157"/>
      <c r="W66" s="157"/>
      <c r="X66" s="157" t="str">
        <v/>
      </c>
      <c r="Y66" s="23"/>
    </row>
    <row r="67" spans="1:25" ht="15.75" customHeight="1">
      <c r="A67" s="23"/>
      <c r="B67" s="157"/>
      <c r="C67" s="157"/>
      <c r="D67" s="157"/>
      <c r="E67" s="157"/>
      <c r="F67" s="157"/>
      <c r="G67" s="157"/>
      <c r="H67" s="157"/>
      <c r="I67" s="157"/>
      <c r="J67" s="157"/>
      <c r="K67" s="157"/>
      <c r="L67" s="157"/>
      <c r="M67" s="157"/>
      <c r="N67" s="157"/>
      <c r="O67" s="157"/>
      <c r="P67" s="157"/>
      <c r="Q67" s="157"/>
      <c r="R67" s="157"/>
      <c r="S67" s="157"/>
      <c r="T67" s="157"/>
      <c r="U67" s="157"/>
      <c r="V67" s="157"/>
      <c r="W67" s="157"/>
      <c r="X67" s="157" t="str">
        <v/>
      </c>
      <c r="Y67" s="23"/>
    </row>
    <row r="68" spans="1:25" ht="15.75" customHeight="1">
      <c r="A68" s="23"/>
      <c r="B68" s="157"/>
      <c r="C68" s="157"/>
      <c r="D68" s="157"/>
      <c r="E68" s="157"/>
      <c r="F68" s="157"/>
      <c r="G68" s="157"/>
      <c r="H68" s="157"/>
      <c r="I68" s="157"/>
      <c r="J68" s="157"/>
      <c r="K68" s="157"/>
      <c r="L68" s="157"/>
      <c r="M68" s="157"/>
      <c r="N68" s="157"/>
      <c r="O68" s="157"/>
      <c r="P68" s="157"/>
      <c r="Q68" s="157"/>
      <c r="R68" s="157"/>
      <c r="S68" s="157"/>
      <c r="T68" s="157"/>
      <c r="U68" s="157"/>
      <c r="V68" s="157"/>
      <c r="W68" s="157"/>
      <c r="X68" s="157" t="str">
        <v/>
      </c>
      <c r="Y68" s="23"/>
    </row>
    <row r="69" spans="1:25" ht="15.75" customHeight="1">
      <c r="A69" s="23"/>
      <c r="B69" s="157"/>
      <c r="C69" s="157"/>
      <c r="D69" s="157"/>
      <c r="E69" s="157"/>
      <c r="F69" s="157"/>
      <c r="G69" s="157"/>
      <c r="H69" s="157"/>
      <c r="I69" s="157"/>
      <c r="J69" s="157"/>
      <c r="K69" s="157"/>
      <c r="L69" s="157"/>
      <c r="M69" s="157"/>
      <c r="N69" s="157"/>
      <c r="O69" s="157"/>
      <c r="P69" s="157"/>
      <c r="Q69" s="157"/>
      <c r="R69" s="157"/>
      <c r="S69" s="157"/>
      <c r="T69" s="157"/>
      <c r="U69" s="157"/>
      <c r="V69" s="157"/>
      <c r="W69" s="157"/>
      <c r="X69" s="157" t="str">
        <v/>
      </c>
      <c r="Y69" s="23"/>
    </row>
    <row r="70" spans="1:25" ht="15.75" customHeight="1">
      <c r="A70" s="23"/>
      <c r="B70" s="157"/>
      <c r="C70" s="157"/>
      <c r="D70" s="157"/>
      <c r="E70" s="157"/>
      <c r="F70" s="157"/>
      <c r="G70" s="157"/>
      <c r="H70" s="157"/>
      <c r="I70" s="157"/>
      <c r="J70" s="157"/>
      <c r="K70" s="157"/>
      <c r="L70" s="157"/>
      <c r="M70" s="157"/>
      <c r="N70" s="157"/>
      <c r="O70" s="157"/>
      <c r="P70" s="157"/>
      <c r="Q70" s="157"/>
      <c r="R70" s="157"/>
      <c r="S70" s="157"/>
      <c r="T70" s="157"/>
      <c r="U70" s="157"/>
      <c r="V70" s="157"/>
      <c r="W70" s="157"/>
      <c r="X70" s="157" t="str">
        <v/>
      </c>
      <c r="Y70" s="23"/>
    </row>
    <row r="71" spans="1:25" ht="15.75" customHeight="1">
      <c r="A71" s="23"/>
      <c r="B71" s="157"/>
      <c r="C71" s="157"/>
      <c r="D71" s="157"/>
      <c r="E71" s="157"/>
      <c r="F71" s="157"/>
      <c r="G71" s="157"/>
      <c r="H71" s="157"/>
      <c r="I71" s="157"/>
      <c r="J71" s="157"/>
      <c r="K71" s="157"/>
      <c r="L71" s="157"/>
      <c r="M71" s="157"/>
      <c r="N71" s="157"/>
      <c r="O71" s="157"/>
      <c r="P71" s="157"/>
      <c r="Q71" s="157"/>
      <c r="R71" s="157"/>
      <c r="S71" s="157"/>
      <c r="T71" s="157"/>
      <c r="U71" s="157"/>
      <c r="V71" s="157"/>
      <c r="W71" s="157"/>
      <c r="X71" s="157" t="str">
        <v/>
      </c>
      <c r="Y71" s="23"/>
    </row>
    <row r="72" spans="1:25" ht="15.75" customHeight="1">
      <c r="A72" s="23"/>
      <c r="B72" s="157"/>
      <c r="C72" s="157"/>
      <c r="D72" s="157"/>
      <c r="E72" s="157"/>
      <c r="F72" s="157"/>
      <c r="G72" s="157"/>
      <c r="H72" s="157"/>
      <c r="I72" s="157"/>
      <c r="J72" s="157"/>
      <c r="K72" s="157"/>
      <c r="L72" s="157"/>
      <c r="M72" s="157"/>
      <c r="N72" s="157"/>
      <c r="O72" s="157"/>
      <c r="P72" s="157"/>
      <c r="Q72" s="157"/>
      <c r="R72" s="157"/>
      <c r="S72" s="157"/>
      <c r="T72" s="157"/>
      <c r="U72" s="157"/>
      <c r="V72" s="157"/>
      <c r="W72" s="157"/>
      <c r="X72" s="157" t="str">
        <v/>
      </c>
      <c r="Y72" s="23"/>
    </row>
    <row r="73" spans="1:25" ht="15.75" customHeight="1">
      <c r="A73" s="23"/>
      <c r="B73" s="157"/>
      <c r="C73" s="157"/>
      <c r="D73" s="157"/>
      <c r="E73" s="157"/>
      <c r="F73" s="157"/>
      <c r="G73" s="157"/>
      <c r="H73" s="157"/>
      <c r="I73" s="157"/>
      <c r="J73" s="157"/>
      <c r="K73" s="157"/>
      <c r="L73" s="157"/>
      <c r="M73" s="157"/>
      <c r="N73" s="157"/>
      <c r="O73" s="157"/>
      <c r="P73" s="157"/>
      <c r="Q73" s="157"/>
      <c r="R73" s="157"/>
      <c r="S73" s="157"/>
      <c r="T73" s="157"/>
      <c r="U73" s="157"/>
      <c r="V73" s="157"/>
      <c r="W73" s="157"/>
      <c r="X73" s="157" t="str">
        <v/>
      </c>
      <c r="Y73" s="23"/>
    </row>
    <row r="74" spans="1:25" ht="15.75" customHeight="1">
      <c r="A74" s="23"/>
      <c r="B74" s="157"/>
      <c r="C74" s="157"/>
      <c r="D74" s="157"/>
      <c r="E74" s="157"/>
      <c r="F74" s="157"/>
      <c r="G74" s="157"/>
      <c r="H74" s="157"/>
      <c r="I74" s="157"/>
      <c r="J74" s="157"/>
      <c r="K74" s="157"/>
      <c r="L74" s="157"/>
      <c r="M74" s="157"/>
      <c r="N74" s="157"/>
      <c r="O74" s="157"/>
      <c r="P74" s="157"/>
      <c r="Q74" s="157"/>
      <c r="R74" s="157"/>
      <c r="S74" s="157"/>
      <c r="T74" s="157"/>
      <c r="U74" s="157"/>
      <c r="V74" s="157"/>
      <c r="W74" s="157"/>
      <c r="X74" s="157" t="str">
        <v/>
      </c>
      <c r="Y74" s="23"/>
    </row>
    <row r="75" spans="1:25" ht="15.75" customHeight="1">
      <c r="A75" s="23"/>
      <c r="B75" s="157"/>
      <c r="C75" s="157"/>
      <c r="D75" s="157"/>
      <c r="E75" s="157"/>
      <c r="F75" s="157"/>
      <c r="G75" s="157"/>
      <c r="H75" s="157"/>
      <c r="I75" s="157"/>
      <c r="J75" s="157"/>
      <c r="K75" s="157"/>
      <c r="L75" s="157"/>
      <c r="M75" s="157"/>
      <c r="N75" s="157"/>
      <c r="O75" s="157"/>
      <c r="P75" s="157"/>
      <c r="Q75" s="157"/>
      <c r="R75" s="157"/>
      <c r="S75" s="157"/>
      <c r="T75" s="157"/>
      <c r="U75" s="157"/>
      <c r="V75" s="157"/>
      <c r="W75" s="157"/>
      <c r="X75" s="157" t="str">
        <v/>
      </c>
      <c r="Y75" s="23"/>
    </row>
    <row r="76" spans="1:25" ht="15.75" customHeight="1">
      <c r="A76" s="23"/>
      <c r="B76" s="157"/>
      <c r="C76" s="157"/>
      <c r="D76" s="157"/>
      <c r="E76" s="157"/>
      <c r="F76" s="157"/>
      <c r="G76" s="157"/>
      <c r="H76" s="157"/>
      <c r="I76" s="157"/>
      <c r="J76" s="157"/>
      <c r="K76" s="157"/>
      <c r="L76" s="157"/>
      <c r="M76" s="157"/>
      <c r="N76" s="157"/>
      <c r="O76" s="157"/>
      <c r="P76" s="157"/>
      <c r="Q76" s="157"/>
      <c r="R76" s="157"/>
      <c r="S76" s="157"/>
      <c r="T76" s="157"/>
      <c r="U76" s="157"/>
      <c r="V76" s="157"/>
      <c r="W76" s="157"/>
      <c r="X76" s="157" t="str">
        <v/>
      </c>
      <c r="Y76" s="23"/>
    </row>
    <row r="77" spans="1:25" ht="15.75" customHeight="1">
      <c r="A77" s="23"/>
      <c r="B77" s="157"/>
      <c r="C77" s="157"/>
      <c r="D77" s="157"/>
      <c r="E77" s="157"/>
      <c r="F77" s="157"/>
      <c r="G77" s="157"/>
      <c r="H77" s="157"/>
      <c r="I77" s="157"/>
      <c r="J77" s="157"/>
      <c r="K77" s="157"/>
      <c r="L77" s="157"/>
      <c r="M77" s="157"/>
      <c r="N77" s="157"/>
      <c r="O77" s="157"/>
      <c r="P77" s="157"/>
      <c r="Q77" s="157"/>
      <c r="R77" s="157"/>
      <c r="S77" s="157"/>
      <c r="T77" s="157"/>
      <c r="U77" s="157"/>
      <c r="V77" s="157"/>
      <c r="W77" s="157"/>
      <c r="X77" s="157" t="str">
        <v/>
      </c>
      <c r="Y77" s="23"/>
    </row>
    <row r="78" spans="1:25" ht="15.75" customHeight="1">
      <c r="A78" s="23"/>
      <c r="B78" s="157"/>
      <c r="C78" s="157"/>
      <c r="D78" s="157"/>
      <c r="E78" s="157"/>
      <c r="F78" s="157"/>
      <c r="G78" s="157"/>
      <c r="H78" s="157"/>
      <c r="I78" s="157"/>
      <c r="J78" s="157"/>
      <c r="K78" s="157"/>
      <c r="L78" s="157"/>
      <c r="M78" s="157"/>
      <c r="N78" s="157"/>
      <c r="O78" s="157"/>
      <c r="P78" s="157"/>
      <c r="Q78" s="157"/>
      <c r="R78" s="157"/>
      <c r="S78" s="157"/>
      <c r="T78" s="157"/>
      <c r="U78" s="157"/>
      <c r="V78" s="157"/>
      <c r="W78" s="157"/>
      <c r="X78" s="157" t="str">
        <v/>
      </c>
      <c r="Y78" s="23"/>
    </row>
    <row r="79" spans="1:25" ht="15.75" customHeight="1">
      <c r="A79" s="23"/>
      <c r="B79" s="157"/>
      <c r="C79" s="157"/>
      <c r="D79" s="157"/>
      <c r="E79" s="157"/>
      <c r="F79" s="157"/>
      <c r="G79" s="157"/>
      <c r="H79" s="157"/>
      <c r="I79" s="157"/>
      <c r="J79" s="157"/>
      <c r="K79" s="157"/>
      <c r="L79" s="157"/>
      <c r="M79" s="157"/>
      <c r="N79" s="157"/>
      <c r="O79" s="157"/>
      <c r="P79" s="157"/>
      <c r="Q79" s="157"/>
      <c r="R79" s="157"/>
      <c r="S79" s="157"/>
      <c r="T79" s="157"/>
      <c r="U79" s="157"/>
      <c r="V79" s="157"/>
      <c r="W79" s="157"/>
      <c r="X79" s="157" t="str">
        <v/>
      </c>
      <c r="Y79" s="23"/>
    </row>
    <row r="80" spans="1:25" ht="15.75" customHeight="1">
      <c r="A80" s="23"/>
      <c r="B80" s="157"/>
      <c r="C80" s="157"/>
      <c r="D80" s="157"/>
      <c r="E80" s="157"/>
      <c r="F80" s="157"/>
      <c r="G80" s="157"/>
      <c r="H80" s="157"/>
      <c r="I80" s="157"/>
      <c r="J80" s="157"/>
      <c r="K80" s="157"/>
      <c r="L80" s="157"/>
      <c r="M80" s="157"/>
      <c r="N80" s="157"/>
      <c r="O80" s="157"/>
      <c r="P80" s="157"/>
      <c r="Q80" s="157"/>
      <c r="R80" s="157"/>
      <c r="S80" s="157"/>
      <c r="T80" s="157"/>
      <c r="U80" s="157"/>
      <c r="V80" s="157"/>
      <c r="W80" s="157"/>
      <c r="X80" s="157" t="str">
        <v/>
      </c>
      <c r="Y80" s="23"/>
    </row>
    <row r="81" spans="1:25" ht="15.75" customHeight="1">
      <c r="A81" s="23"/>
      <c r="B81" s="157"/>
      <c r="C81" s="157"/>
      <c r="D81" s="157"/>
      <c r="E81" s="157"/>
      <c r="F81" s="157"/>
      <c r="G81" s="157"/>
      <c r="H81" s="157"/>
      <c r="I81" s="157"/>
      <c r="J81" s="157"/>
      <c r="K81" s="157"/>
      <c r="L81" s="157"/>
      <c r="M81" s="157"/>
      <c r="N81" s="157"/>
      <c r="O81" s="157"/>
      <c r="P81" s="157"/>
      <c r="Q81" s="157"/>
      <c r="R81" s="157"/>
      <c r="S81" s="157"/>
      <c r="T81" s="157"/>
      <c r="U81" s="157"/>
      <c r="V81" s="157"/>
      <c r="W81" s="157"/>
      <c r="X81" s="157" t="str">
        <v/>
      </c>
      <c r="Y81" s="23"/>
    </row>
    <row r="82" spans="1:25" ht="15.75" customHeight="1">
      <c r="A82" s="23"/>
      <c r="B82" s="157"/>
      <c r="C82" s="157"/>
      <c r="D82" s="157"/>
      <c r="E82" s="157"/>
      <c r="F82" s="157"/>
      <c r="G82" s="157"/>
      <c r="H82" s="157"/>
      <c r="I82" s="157"/>
      <c r="J82" s="157"/>
      <c r="K82" s="157"/>
      <c r="L82" s="157"/>
      <c r="M82" s="157"/>
      <c r="N82" s="157"/>
      <c r="O82" s="157"/>
      <c r="P82" s="157"/>
      <c r="Q82" s="157"/>
      <c r="R82" s="157"/>
      <c r="S82" s="157"/>
      <c r="T82" s="157"/>
      <c r="U82" s="157"/>
      <c r="V82" s="157"/>
      <c r="W82" s="157"/>
      <c r="X82" s="157" t="str">
        <v/>
      </c>
      <c r="Y82" s="23"/>
    </row>
    <row r="83" spans="1:25" ht="15.75" customHeight="1">
      <c r="A83" s="23"/>
      <c r="B83" s="157"/>
      <c r="C83" s="157"/>
      <c r="D83" s="157"/>
      <c r="E83" s="157"/>
      <c r="F83" s="157"/>
      <c r="G83" s="157"/>
      <c r="H83" s="157"/>
      <c r="I83" s="157"/>
      <c r="J83" s="157"/>
      <c r="K83" s="157"/>
      <c r="L83" s="157"/>
      <c r="M83" s="157"/>
      <c r="N83" s="157"/>
      <c r="O83" s="157"/>
      <c r="P83" s="157"/>
      <c r="Q83" s="157"/>
      <c r="R83" s="157"/>
      <c r="S83" s="157"/>
      <c r="T83" s="157"/>
      <c r="U83" s="157"/>
      <c r="V83" s="157"/>
      <c r="W83" s="157"/>
      <c r="X83" s="157" t="str">
        <v/>
      </c>
      <c r="Y83" s="23"/>
    </row>
    <row r="84" spans="1:25" ht="15.75" customHeight="1">
      <c r="A84" s="23"/>
      <c r="B84" s="157"/>
      <c r="C84" s="157"/>
      <c r="D84" s="157"/>
      <c r="E84" s="157"/>
      <c r="F84" s="157"/>
      <c r="G84" s="157"/>
      <c r="H84" s="157"/>
      <c r="I84" s="157"/>
      <c r="J84" s="157"/>
      <c r="K84" s="157"/>
      <c r="L84" s="157"/>
      <c r="M84" s="157"/>
      <c r="N84" s="157"/>
      <c r="O84" s="157"/>
      <c r="P84" s="157"/>
      <c r="Q84" s="157"/>
      <c r="R84" s="157"/>
      <c r="S84" s="157"/>
      <c r="T84" s="157"/>
      <c r="U84" s="157"/>
      <c r="V84" s="157"/>
      <c r="W84" s="157"/>
      <c r="X84" s="157" t="str">
        <v/>
      </c>
      <c r="Y84" s="23"/>
    </row>
    <row r="85" spans="1:25" ht="15.75" customHeight="1">
      <c r="A85" s="23"/>
      <c r="B85" s="157"/>
      <c r="C85" s="157"/>
      <c r="D85" s="157"/>
      <c r="E85" s="157"/>
      <c r="F85" s="157"/>
      <c r="G85" s="157"/>
      <c r="H85" s="157"/>
      <c r="I85" s="157"/>
      <c r="J85" s="157"/>
      <c r="K85" s="157"/>
      <c r="L85" s="157"/>
      <c r="M85" s="157"/>
      <c r="N85" s="157"/>
      <c r="O85" s="157"/>
      <c r="P85" s="157"/>
      <c r="Q85" s="157"/>
      <c r="R85" s="157"/>
      <c r="S85" s="157"/>
      <c r="T85" s="157"/>
      <c r="U85" s="157"/>
      <c r="V85" s="157"/>
      <c r="W85" s="157"/>
      <c r="X85" s="157" t="str">
        <v/>
      </c>
      <c r="Y85" s="23"/>
    </row>
    <row r="86" spans="1:25" ht="15.75" customHeight="1">
      <c r="A86" s="23"/>
      <c r="B86" s="157"/>
      <c r="C86" s="157"/>
      <c r="D86" s="157"/>
      <c r="E86" s="157"/>
      <c r="F86" s="157"/>
      <c r="G86" s="157"/>
      <c r="H86" s="157"/>
      <c r="I86" s="157"/>
      <c r="J86" s="157"/>
      <c r="K86" s="157"/>
      <c r="L86" s="157"/>
      <c r="M86" s="157"/>
      <c r="N86" s="157"/>
      <c r="O86" s="157"/>
      <c r="P86" s="157"/>
      <c r="Q86" s="157"/>
      <c r="R86" s="157"/>
      <c r="S86" s="157"/>
      <c r="T86" s="157"/>
      <c r="U86" s="157"/>
      <c r="V86" s="157"/>
      <c r="W86" s="157"/>
      <c r="X86" s="157" t="str">
        <v/>
      </c>
      <c r="Y86" s="23"/>
    </row>
    <row r="87" spans="1:25" ht="15.75" customHeight="1">
      <c r="A87" s="23"/>
      <c r="B87" s="157"/>
      <c r="C87" s="157"/>
      <c r="D87" s="157"/>
      <c r="E87" s="157"/>
      <c r="F87" s="157"/>
      <c r="G87" s="157"/>
      <c r="H87" s="157"/>
      <c r="I87" s="157"/>
      <c r="J87" s="157"/>
      <c r="K87" s="157"/>
      <c r="L87" s="157"/>
      <c r="M87" s="157"/>
      <c r="N87" s="157"/>
      <c r="O87" s="157"/>
      <c r="P87" s="157"/>
      <c r="Q87" s="157"/>
      <c r="R87" s="157"/>
      <c r="S87" s="157"/>
      <c r="T87" s="157"/>
      <c r="U87" s="157"/>
      <c r="V87" s="157"/>
      <c r="W87" s="157"/>
      <c r="X87" s="157" t="str">
        <v/>
      </c>
      <c r="Y87" s="23"/>
    </row>
    <row r="88" spans="1:25" ht="15.75" customHeight="1">
      <c r="A88" s="23"/>
      <c r="B88" s="157"/>
      <c r="C88" s="157"/>
      <c r="D88" s="157"/>
      <c r="E88" s="157"/>
      <c r="F88" s="157"/>
      <c r="G88" s="157"/>
      <c r="H88" s="157"/>
      <c r="I88" s="157"/>
      <c r="J88" s="157"/>
      <c r="K88" s="157"/>
      <c r="L88" s="157"/>
      <c r="M88" s="157"/>
      <c r="N88" s="157"/>
      <c r="O88" s="157"/>
      <c r="P88" s="157"/>
      <c r="Q88" s="157"/>
      <c r="R88" s="157"/>
      <c r="S88" s="157"/>
      <c r="T88" s="157"/>
      <c r="U88" s="157"/>
      <c r="V88" s="157"/>
      <c r="W88" s="157"/>
      <c r="X88" s="157" t="str">
        <v/>
      </c>
      <c r="Y88" s="23"/>
    </row>
    <row r="89" spans="1:25" ht="15.75" customHeight="1">
      <c r="A89" s="23"/>
      <c r="B89" s="157"/>
      <c r="C89" s="157"/>
      <c r="D89" s="157"/>
      <c r="E89" s="157"/>
      <c r="F89" s="157"/>
      <c r="G89" s="157"/>
      <c r="H89" s="157"/>
      <c r="I89" s="157"/>
      <c r="J89" s="157"/>
      <c r="K89" s="157"/>
      <c r="L89" s="157"/>
      <c r="M89" s="157"/>
      <c r="N89" s="157"/>
      <c r="O89" s="157"/>
      <c r="P89" s="157"/>
      <c r="Q89" s="157"/>
      <c r="R89" s="157"/>
      <c r="S89" s="157"/>
      <c r="T89" s="157"/>
      <c r="U89" s="157"/>
      <c r="V89" s="157"/>
      <c r="W89" s="157"/>
      <c r="X89" s="157" t="str">
        <v/>
      </c>
      <c r="Y89" s="23"/>
    </row>
    <row r="90" spans="1:25" ht="15.75" customHeight="1">
      <c r="A90" s="23"/>
      <c r="B90" s="157"/>
      <c r="C90" s="157"/>
      <c r="D90" s="157"/>
      <c r="E90" s="157"/>
      <c r="F90" s="157"/>
      <c r="G90" s="157"/>
      <c r="H90" s="157"/>
      <c r="I90" s="157"/>
      <c r="J90" s="157"/>
      <c r="K90" s="157"/>
      <c r="L90" s="157"/>
      <c r="M90" s="157"/>
      <c r="N90" s="157"/>
      <c r="O90" s="157"/>
      <c r="P90" s="157"/>
      <c r="Q90" s="157"/>
      <c r="R90" s="157"/>
      <c r="S90" s="157"/>
      <c r="T90" s="157"/>
      <c r="U90" s="157"/>
      <c r="V90" s="157"/>
      <c r="W90" s="157"/>
      <c r="X90" s="157" t="str">
        <v/>
      </c>
      <c r="Y90" s="23"/>
    </row>
    <row r="91" spans="1:25" ht="15.75" customHeight="1">
      <c r="A91" s="23"/>
      <c r="B91" s="157"/>
      <c r="C91" s="157"/>
      <c r="D91" s="157"/>
      <c r="E91" s="157"/>
      <c r="F91" s="157"/>
      <c r="G91" s="157"/>
      <c r="H91" s="157"/>
      <c r="I91" s="157"/>
      <c r="J91" s="157"/>
      <c r="K91" s="157"/>
      <c r="L91" s="157"/>
      <c r="M91" s="157"/>
      <c r="N91" s="157"/>
      <c r="O91" s="157"/>
      <c r="P91" s="157"/>
      <c r="Q91" s="157"/>
      <c r="R91" s="157"/>
      <c r="S91" s="157"/>
      <c r="T91" s="157"/>
      <c r="U91" s="157"/>
      <c r="V91" s="157"/>
      <c r="W91" s="157"/>
      <c r="X91" s="157" t="str">
        <v/>
      </c>
      <c r="Y91" s="23"/>
    </row>
    <row r="92" spans="1:25" ht="15.75" customHeight="1">
      <c r="A92" s="23"/>
      <c r="B92" s="157"/>
      <c r="C92" s="157"/>
      <c r="D92" s="157"/>
      <c r="E92" s="157"/>
      <c r="F92" s="157"/>
      <c r="G92" s="157"/>
      <c r="H92" s="157"/>
      <c r="I92" s="157"/>
      <c r="J92" s="157"/>
      <c r="K92" s="157"/>
      <c r="L92" s="157"/>
      <c r="M92" s="157"/>
      <c r="N92" s="157"/>
      <c r="O92" s="157"/>
      <c r="P92" s="157"/>
      <c r="Q92" s="157"/>
      <c r="R92" s="157"/>
      <c r="S92" s="157"/>
      <c r="T92" s="157"/>
      <c r="U92" s="157"/>
      <c r="V92" s="157"/>
      <c r="W92" s="157"/>
      <c r="X92" s="157" t="str">
        <v/>
      </c>
      <c r="Y92" s="23"/>
    </row>
    <row r="93" spans="1:25" ht="15.75" customHeight="1">
      <c r="A93" s="23"/>
      <c r="B93" s="157"/>
      <c r="C93" s="157"/>
      <c r="D93" s="157"/>
      <c r="E93" s="157"/>
      <c r="F93" s="157"/>
      <c r="G93" s="157"/>
      <c r="H93" s="157"/>
      <c r="I93" s="157"/>
      <c r="J93" s="157"/>
      <c r="K93" s="157"/>
      <c r="L93" s="157"/>
      <c r="M93" s="157"/>
      <c r="N93" s="157"/>
      <c r="O93" s="157"/>
      <c r="P93" s="157"/>
      <c r="Q93" s="157"/>
      <c r="R93" s="157"/>
      <c r="S93" s="157"/>
      <c r="T93" s="157"/>
      <c r="U93" s="157"/>
      <c r="V93" s="157"/>
      <c r="W93" s="157"/>
      <c r="X93" s="157" t="str">
        <v/>
      </c>
      <c r="Y93" s="23"/>
    </row>
    <row r="94" spans="1:25" ht="15.75" customHeight="1">
      <c r="A94" s="23"/>
      <c r="B94" s="157"/>
      <c r="C94" s="157"/>
      <c r="D94" s="157"/>
      <c r="E94" s="157"/>
      <c r="F94" s="157"/>
      <c r="G94" s="157"/>
      <c r="H94" s="157"/>
      <c r="I94" s="157"/>
      <c r="J94" s="157"/>
      <c r="K94" s="157"/>
      <c r="L94" s="157"/>
      <c r="M94" s="157"/>
      <c r="N94" s="157"/>
      <c r="O94" s="157"/>
      <c r="P94" s="157"/>
      <c r="Q94" s="157"/>
      <c r="R94" s="157"/>
      <c r="S94" s="157"/>
      <c r="T94" s="157"/>
      <c r="U94" s="157"/>
      <c r="V94" s="157"/>
      <c r="W94" s="157"/>
      <c r="X94" s="157" t="str">
        <v/>
      </c>
      <c r="Y94" s="23"/>
    </row>
    <row r="95" spans="1:25" ht="15.75" customHeight="1">
      <c r="A95" s="23"/>
      <c r="B95" s="157"/>
      <c r="C95" s="157"/>
      <c r="D95" s="157"/>
      <c r="E95" s="157"/>
      <c r="F95" s="157"/>
      <c r="G95" s="157"/>
      <c r="H95" s="157"/>
      <c r="I95" s="157"/>
      <c r="J95" s="157"/>
      <c r="K95" s="157"/>
      <c r="L95" s="157"/>
      <c r="M95" s="157"/>
      <c r="N95" s="157"/>
      <c r="O95" s="157"/>
      <c r="P95" s="157"/>
      <c r="Q95" s="157"/>
      <c r="R95" s="157"/>
      <c r="S95" s="157"/>
      <c r="T95" s="157"/>
      <c r="U95" s="157"/>
      <c r="V95" s="157"/>
      <c r="W95" s="157"/>
      <c r="X95" s="157" t="str">
        <v/>
      </c>
      <c r="Y95" s="23"/>
    </row>
    <row r="96" spans="1:25" ht="15.75" customHeight="1">
      <c r="A96" s="23"/>
      <c r="B96" s="157"/>
      <c r="C96" s="157"/>
      <c r="D96" s="157"/>
      <c r="E96" s="157"/>
      <c r="F96" s="157"/>
      <c r="G96" s="157"/>
      <c r="H96" s="157"/>
      <c r="I96" s="157"/>
      <c r="J96" s="157"/>
      <c r="K96" s="157"/>
      <c r="L96" s="157"/>
      <c r="M96" s="157"/>
      <c r="N96" s="157"/>
      <c r="O96" s="157"/>
      <c r="P96" s="157"/>
      <c r="Q96" s="157"/>
      <c r="R96" s="157"/>
      <c r="S96" s="157"/>
      <c r="T96" s="157"/>
      <c r="U96" s="157"/>
      <c r="V96" s="157"/>
      <c r="W96" s="157"/>
      <c r="X96" s="157" t="str">
        <v/>
      </c>
      <c r="Y96" s="23"/>
    </row>
    <row r="97" spans="1:25" ht="15.75" customHeight="1">
      <c r="A97" s="23"/>
      <c r="B97" s="157"/>
      <c r="C97" s="157"/>
      <c r="D97" s="157"/>
      <c r="E97" s="157"/>
      <c r="F97" s="157"/>
      <c r="G97" s="157"/>
      <c r="H97" s="157"/>
      <c r="I97" s="157"/>
      <c r="J97" s="157"/>
      <c r="K97" s="157"/>
      <c r="L97" s="157"/>
      <c r="M97" s="157"/>
      <c r="N97" s="157"/>
      <c r="O97" s="157"/>
      <c r="P97" s="157"/>
      <c r="Q97" s="157"/>
      <c r="R97" s="157"/>
      <c r="S97" s="157"/>
      <c r="T97" s="157"/>
      <c r="U97" s="157"/>
      <c r="V97" s="157"/>
      <c r="W97" s="157"/>
      <c r="X97" s="157" t="str">
        <v/>
      </c>
      <c r="Y97" s="23"/>
    </row>
    <row r="98" spans="1:25" ht="15.75" customHeight="1">
      <c r="A98" s="23"/>
      <c r="B98" s="157"/>
      <c r="C98" s="157"/>
      <c r="D98" s="157"/>
      <c r="E98" s="157"/>
      <c r="F98" s="157"/>
      <c r="G98" s="157"/>
      <c r="H98" s="157"/>
      <c r="I98" s="157"/>
      <c r="J98" s="157"/>
      <c r="K98" s="157"/>
      <c r="L98" s="157"/>
      <c r="M98" s="157"/>
      <c r="N98" s="157"/>
      <c r="O98" s="157"/>
      <c r="P98" s="157"/>
      <c r="Q98" s="157"/>
      <c r="R98" s="157"/>
      <c r="S98" s="157"/>
      <c r="T98" s="157"/>
      <c r="U98" s="157"/>
      <c r="V98" s="157"/>
      <c r="W98" s="157"/>
      <c r="X98" s="157" t="str">
        <v/>
      </c>
      <c r="Y98" s="23"/>
    </row>
    <row r="99" spans="1:25" ht="15.75" customHeight="1">
      <c r="A99" s="23"/>
      <c r="B99" s="157"/>
      <c r="C99" s="157"/>
      <c r="D99" s="157"/>
      <c r="E99" s="157"/>
      <c r="F99" s="157"/>
      <c r="G99" s="157"/>
      <c r="H99" s="157"/>
      <c r="I99" s="157"/>
      <c r="J99" s="157"/>
      <c r="K99" s="157"/>
      <c r="L99" s="157"/>
      <c r="M99" s="157"/>
      <c r="N99" s="157"/>
      <c r="O99" s="157"/>
      <c r="P99" s="157"/>
      <c r="Q99" s="157"/>
      <c r="R99" s="157"/>
      <c r="S99" s="157"/>
      <c r="T99" s="157"/>
      <c r="U99" s="157"/>
      <c r="V99" s="157"/>
      <c r="W99" s="157"/>
      <c r="X99" s="157" t="str">
        <v/>
      </c>
      <c r="Y99" s="23"/>
    </row>
    <row r="100" spans="1:25" ht="15.75" customHeight="1">
      <c r="A100" s="23"/>
      <c r="B100" s="157"/>
      <c r="C100" s="157"/>
      <c r="D100" s="157"/>
      <c r="E100" s="157"/>
      <c r="F100" s="157"/>
      <c r="G100" s="157"/>
      <c r="H100" s="157"/>
      <c r="I100" s="157"/>
      <c r="J100" s="157"/>
      <c r="K100" s="157"/>
      <c r="L100" s="157"/>
      <c r="M100" s="157"/>
      <c r="N100" s="157"/>
      <c r="O100" s="157"/>
      <c r="P100" s="157"/>
      <c r="Q100" s="157"/>
      <c r="R100" s="157"/>
      <c r="S100" s="157"/>
      <c r="T100" s="157"/>
      <c r="U100" s="157"/>
      <c r="V100" s="157"/>
      <c r="W100" s="157"/>
      <c r="X100" s="157" t="str">
        <v/>
      </c>
      <c r="Y100" s="23"/>
    </row>
    <row r="101" spans="1:25" ht="15.75" customHeight="1">
      <c r="A101" s="23"/>
      <c r="B101" s="157"/>
      <c r="C101" s="157"/>
      <c r="D101" s="157"/>
      <c r="E101" s="157"/>
      <c r="F101" s="157"/>
      <c r="G101" s="157"/>
      <c r="H101" s="157"/>
      <c r="I101" s="157"/>
      <c r="J101" s="157"/>
      <c r="K101" s="157"/>
      <c r="L101" s="157"/>
      <c r="M101" s="157"/>
      <c r="N101" s="157"/>
      <c r="O101" s="157"/>
      <c r="P101" s="157"/>
      <c r="Q101" s="157"/>
      <c r="R101" s="157"/>
      <c r="S101" s="157"/>
      <c r="T101" s="157"/>
      <c r="U101" s="157"/>
      <c r="V101" s="157"/>
      <c r="W101" s="157"/>
      <c r="X101" s="157" t="str">
        <v/>
      </c>
      <c r="Y101" s="23"/>
    </row>
    <row r="102" spans="1:25" ht="15.75" customHeight="1">
      <c r="A102" s="23"/>
      <c r="B102" s="157"/>
      <c r="C102" s="157"/>
      <c r="D102" s="157"/>
      <c r="E102" s="157"/>
      <c r="F102" s="157"/>
      <c r="G102" s="157"/>
      <c r="H102" s="157"/>
      <c r="I102" s="157"/>
      <c r="J102" s="157"/>
      <c r="K102" s="157"/>
      <c r="L102" s="157"/>
      <c r="M102" s="157"/>
      <c r="N102" s="157"/>
      <c r="O102" s="157"/>
      <c r="P102" s="157"/>
      <c r="Q102" s="157"/>
      <c r="R102" s="157"/>
      <c r="S102" s="157"/>
      <c r="T102" s="157"/>
      <c r="U102" s="157"/>
      <c r="V102" s="157"/>
      <c r="W102" s="157"/>
      <c r="X102" s="157" t="str">
        <v/>
      </c>
      <c r="Y102" s="23"/>
    </row>
    <row r="103" spans="1:25" ht="15.75" customHeight="1">
      <c r="A103" s="23"/>
      <c r="B103" s="157"/>
      <c r="C103" s="157"/>
      <c r="D103" s="157"/>
      <c r="E103" s="157"/>
      <c r="F103" s="157"/>
      <c r="G103" s="157"/>
      <c r="H103" s="157"/>
      <c r="I103" s="157"/>
      <c r="J103" s="157"/>
      <c r="K103" s="157"/>
      <c r="L103" s="157"/>
      <c r="M103" s="157"/>
      <c r="N103" s="157"/>
      <c r="O103" s="157"/>
      <c r="P103" s="157"/>
      <c r="Q103" s="157"/>
      <c r="R103" s="157"/>
      <c r="S103" s="157"/>
      <c r="T103" s="157"/>
      <c r="U103" s="157"/>
      <c r="V103" s="157"/>
      <c r="W103" s="157"/>
      <c r="X103" s="157" t="str">
        <v/>
      </c>
      <c r="Y103" s="23"/>
    </row>
    <row r="104" spans="1:25" ht="15.75" customHeight="1">
      <c r="A104" s="23"/>
      <c r="B104" s="157"/>
      <c r="C104" s="157"/>
      <c r="D104" s="157"/>
      <c r="E104" s="157"/>
      <c r="F104" s="157"/>
      <c r="G104" s="157"/>
      <c r="H104" s="157"/>
      <c r="I104" s="157"/>
      <c r="J104" s="157"/>
      <c r="K104" s="157"/>
      <c r="L104" s="157"/>
      <c r="M104" s="157"/>
      <c r="N104" s="157"/>
      <c r="O104" s="157"/>
      <c r="P104" s="157"/>
      <c r="Q104" s="157"/>
      <c r="R104" s="157"/>
      <c r="S104" s="157"/>
      <c r="T104" s="157"/>
      <c r="U104" s="157"/>
      <c r="V104" s="157"/>
      <c r="W104" s="157"/>
      <c r="X104" s="157" t="str">
        <v/>
      </c>
      <c r="Y104" s="23"/>
    </row>
    <row r="105" spans="1:25" ht="15.75" customHeight="1">
      <c r="A105" s="23"/>
      <c r="B105" s="157"/>
      <c r="C105" s="157"/>
      <c r="D105" s="157"/>
      <c r="E105" s="157"/>
      <c r="F105" s="157"/>
      <c r="G105" s="157"/>
      <c r="H105" s="157"/>
      <c r="I105" s="157"/>
      <c r="J105" s="157"/>
      <c r="K105" s="157"/>
      <c r="L105" s="157"/>
      <c r="M105" s="157"/>
      <c r="N105" s="157"/>
      <c r="O105" s="157"/>
      <c r="P105" s="157"/>
      <c r="Q105" s="157"/>
      <c r="R105" s="157"/>
      <c r="S105" s="157"/>
      <c r="T105" s="157"/>
      <c r="U105" s="157"/>
      <c r="V105" s="157"/>
      <c r="W105" s="157"/>
      <c r="X105" s="157" t="str">
        <v/>
      </c>
      <c r="Y105" s="23"/>
    </row>
    <row r="106" spans="1:25" ht="15.75" customHeight="1">
      <c r="A106" s="23"/>
      <c r="B106" s="157"/>
      <c r="C106" s="157"/>
      <c r="D106" s="157"/>
      <c r="E106" s="157"/>
      <c r="F106" s="157"/>
      <c r="G106" s="157"/>
      <c r="H106" s="157"/>
      <c r="I106" s="157"/>
      <c r="J106" s="157"/>
      <c r="K106" s="157"/>
      <c r="L106" s="157"/>
      <c r="M106" s="157"/>
      <c r="N106" s="157"/>
      <c r="O106" s="157"/>
      <c r="P106" s="157"/>
      <c r="Q106" s="157"/>
      <c r="R106" s="157"/>
      <c r="S106" s="157"/>
      <c r="T106" s="157"/>
      <c r="U106" s="157"/>
      <c r="V106" s="157"/>
      <c r="W106" s="157"/>
      <c r="X106" s="157" t="str">
        <v/>
      </c>
      <c r="Y106" s="23"/>
    </row>
    <row r="107" spans="1:25" ht="15.75" customHeight="1">
      <c r="A107" s="23"/>
      <c r="B107" s="157"/>
      <c r="C107" s="157"/>
      <c r="D107" s="157"/>
      <c r="E107" s="157"/>
      <c r="F107" s="157"/>
      <c r="G107" s="157"/>
      <c r="H107" s="157"/>
      <c r="I107" s="157"/>
      <c r="J107" s="157"/>
      <c r="K107" s="157"/>
      <c r="L107" s="157"/>
      <c r="M107" s="157"/>
      <c r="N107" s="157"/>
      <c r="O107" s="157"/>
      <c r="P107" s="157"/>
      <c r="Q107" s="157"/>
      <c r="R107" s="157"/>
      <c r="S107" s="157"/>
      <c r="T107" s="157"/>
      <c r="U107" s="157"/>
      <c r="V107" s="157"/>
      <c r="W107" s="157"/>
      <c r="X107" s="157" t="str">
        <v/>
      </c>
      <c r="Y107" s="23"/>
    </row>
    <row r="108" spans="1:25" ht="15.75" customHeight="1">
      <c r="A108" s="23"/>
      <c r="B108" s="157"/>
      <c r="C108" s="157"/>
      <c r="D108" s="157"/>
      <c r="E108" s="157"/>
      <c r="F108" s="157"/>
      <c r="G108" s="157"/>
      <c r="H108" s="157"/>
      <c r="I108" s="157"/>
      <c r="J108" s="157"/>
      <c r="K108" s="157"/>
      <c r="L108" s="157"/>
      <c r="M108" s="157"/>
      <c r="N108" s="157"/>
      <c r="O108" s="157"/>
      <c r="P108" s="157"/>
      <c r="Q108" s="157"/>
      <c r="R108" s="157"/>
      <c r="S108" s="157"/>
      <c r="T108" s="157"/>
      <c r="U108" s="157"/>
      <c r="V108" s="157"/>
      <c r="W108" s="157"/>
      <c r="X108" s="157" t="str">
        <v/>
      </c>
      <c r="Y108" s="23"/>
    </row>
    <row r="109" spans="1:25" ht="15.75" customHeight="1">
      <c r="A109" s="23"/>
      <c r="B109" s="157"/>
      <c r="C109" s="157"/>
      <c r="D109" s="157"/>
      <c r="E109" s="157"/>
      <c r="F109" s="157"/>
      <c r="G109" s="157"/>
      <c r="H109" s="157"/>
      <c r="I109" s="157"/>
      <c r="J109" s="157"/>
      <c r="K109" s="157"/>
      <c r="L109" s="157"/>
      <c r="M109" s="157"/>
      <c r="N109" s="157"/>
      <c r="O109" s="157"/>
      <c r="P109" s="157"/>
      <c r="Q109" s="157"/>
      <c r="R109" s="157"/>
      <c r="S109" s="157"/>
      <c r="T109" s="157"/>
      <c r="U109" s="157"/>
      <c r="V109" s="157"/>
      <c r="W109" s="157"/>
      <c r="X109" s="157" t="str">
        <v/>
      </c>
      <c r="Y109" s="23"/>
    </row>
    <row r="110" spans="1:25" ht="15.75" customHeight="1">
      <c r="A110" s="23"/>
      <c r="B110" s="157"/>
      <c r="C110" s="157"/>
      <c r="D110" s="157"/>
      <c r="E110" s="157"/>
      <c r="F110" s="157"/>
      <c r="G110" s="157"/>
      <c r="H110" s="157"/>
      <c r="I110" s="157"/>
      <c r="J110" s="157"/>
      <c r="K110" s="157"/>
      <c r="L110" s="157"/>
      <c r="M110" s="157"/>
      <c r="N110" s="157"/>
      <c r="O110" s="157"/>
      <c r="P110" s="157"/>
      <c r="Q110" s="157"/>
      <c r="R110" s="157"/>
      <c r="S110" s="157"/>
      <c r="T110" s="157"/>
      <c r="U110" s="157"/>
      <c r="V110" s="157"/>
      <c r="W110" s="157"/>
      <c r="X110" s="157" t="str">
        <v/>
      </c>
      <c r="Y110" s="23"/>
    </row>
    <row r="111" spans="1:25" ht="15.75" customHeight="1">
      <c r="A111" s="23"/>
      <c r="B111" s="157"/>
      <c r="C111" s="157"/>
      <c r="D111" s="157"/>
      <c r="E111" s="157"/>
      <c r="F111" s="157"/>
      <c r="G111" s="157"/>
      <c r="H111" s="157"/>
      <c r="I111" s="157"/>
      <c r="J111" s="157"/>
      <c r="K111" s="157"/>
      <c r="L111" s="157"/>
      <c r="M111" s="157"/>
      <c r="N111" s="157"/>
      <c r="O111" s="157"/>
      <c r="P111" s="157"/>
      <c r="Q111" s="157"/>
      <c r="R111" s="157"/>
      <c r="S111" s="157"/>
      <c r="T111" s="157"/>
      <c r="U111" s="157"/>
      <c r="V111" s="157"/>
      <c r="W111" s="157"/>
      <c r="X111" s="157" t="str">
        <v/>
      </c>
      <c r="Y111" s="23"/>
    </row>
    <row r="112" spans="1:25" ht="15.75" customHeight="1">
      <c r="A112" s="23"/>
      <c r="B112" s="157"/>
      <c r="C112" s="157"/>
      <c r="D112" s="157"/>
      <c r="E112" s="157"/>
      <c r="F112" s="157"/>
      <c r="G112" s="157"/>
      <c r="H112" s="157"/>
      <c r="I112" s="157"/>
      <c r="J112" s="157"/>
      <c r="K112" s="157"/>
      <c r="L112" s="157"/>
      <c r="M112" s="157"/>
      <c r="N112" s="157"/>
      <c r="O112" s="157"/>
      <c r="P112" s="157"/>
      <c r="Q112" s="157"/>
      <c r="R112" s="157"/>
      <c r="S112" s="157"/>
      <c r="T112" s="157"/>
      <c r="U112" s="157"/>
      <c r="V112" s="157"/>
      <c r="W112" s="157"/>
      <c r="X112" s="157" t="str">
        <v/>
      </c>
      <c r="Y112" s="23"/>
    </row>
    <row r="113" spans="1:25" ht="15.75" customHeight="1">
      <c r="A113" s="23"/>
      <c r="B113" s="157"/>
      <c r="C113" s="157"/>
      <c r="D113" s="157"/>
      <c r="E113" s="157"/>
      <c r="F113" s="157"/>
      <c r="G113" s="157"/>
      <c r="H113" s="157"/>
      <c r="I113" s="157"/>
      <c r="J113" s="157"/>
      <c r="K113" s="157"/>
      <c r="L113" s="157"/>
      <c r="M113" s="157"/>
      <c r="N113" s="157"/>
      <c r="O113" s="157"/>
      <c r="P113" s="157"/>
      <c r="Q113" s="157"/>
      <c r="R113" s="157"/>
      <c r="S113" s="157"/>
      <c r="T113" s="157"/>
      <c r="U113" s="157"/>
      <c r="V113" s="157"/>
      <c r="W113" s="157"/>
      <c r="X113" s="157" t="str">
        <v/>
      </c>
      <c r="Y113" s="23"/>
    </row>
    <row r="114" spans="1:25" ht="15.75" customHeight="1">
      <c r="A114" s="23"/>
      <c r="B114" s="157"/>
      <c r="C114" s="157"/>
      <c r="D114" s="157"/>
      <c r="E114" s="157"/>
      <c r="F114" s="157"/>
      <c r="G114" s="157"/>
      <c r="H114" s="157"/>
      <c r="I114" s="157"/>
      <c r="J114" s="157"/>
      <c r="K114" s="157"/>
      <c r="L114" s="157"/>
      <c r="M114" s="157"/>
      <c r="N114" s="157"/>
      <c r="O114" s="157"/>
      <c r="P114" s="157"/>
      <c r="Q114" s="157"/>
      <c r="R114" s="157"/>
      <c r="S114" s="157"/>
      <c r="T114" s="157"/>
      <c r="U114" s="157"/>
      <c r="V114" s="157"/>
      <c r="W114" s="157"/>
      <c r="X114" s="157" t="str">
        <v/>
      </c>
      <c r="Y114" s="23"/>
    </row>
    <row r="115" spans="1:25" ht="15.75" customHeight="1">
      <c r="A115" s="23"/>
      <c r="B115" s="157"/>
      <c r="C115" s="157"/>
      <c r="D115" s="157"/>
      <c r="E115" s="157"/>
      <c r="F115" s="157"/>
      <c r="G115" s="157"/>
      <c r="H115" s="157"/>
      <c r="I115" s="157"/>
      <c r="J115" s="157"/>
      <c r="K115" s="157"/>
      <c r="L115" s="157"/>
      <c r="M115" s="157"/>
      <c r="N115" s="157"/>
      <c r="O115" s="157"/>
      <c r="P115" s="157"/>
      <c r="Q115" s="157"/>
      <c r="R115" s="157"/>
      <c r="S115" s="157"/>
      <c r="T115" s="157"/>
      <c r="U115" s="157"/>
      <c r="V115" s="157"/>
      <c r="W115" s="157"/>
      <c r="X115" s="157" t="str">
        <v/>
      </c>
      <c r="Y115" s="23"/>
    </row>
    <row r="116" spans="1:25" ht="15.75" customHeight="1">
      <c r="A116" s="23"/>
      <c r="B116" s="157"/>
      <c r="C116" s="157"/>
      <c r="D116" s="157"/>
      <c r="E116" s="157"/>
      <c r="F116" s="157"/>
      <c r="G116" s="157"/>
      <c r="H116" s="157"/>
      <c r="I116" s="157"/>
      <c r="J116" s="157"/>
      <c r="K116" s="157"/>
      <c r="L116" s="157"/>
      <c r="M116" s="157"/>
      <c r="N116" s="157"/>
      <c r="O116" s="157"/>
      <c r="P116" s="157"/>
      <c r="Q116" s="157"/>
      <c r="R116" s="157"/>
      <c r="S116" s="157"/>
      <c r="T116" s="157"/>
      <c r="U116" s="157"/>
      <c r="V116" s="157"/>
      <c r="W116" s="157"/>
      <c r="X116" s="157" t="str">
        <v/>
      </c>
      <c r="Y116" s="23"/>
    </row>
    <row r="117" spans="1:25" ht="15.75" customHeight="1">
      <c r="A117" s="23"/>
      <c r="B117" s="157"/>
      <c r="C117" s="157"/>
      <c r="D117" s="157"/>
      <c r="E117" s="157"/>
      <c r="F117" s="157"/>
      <c r="G117" s="157"/>
      <c r="H117" s="157"/>
      <c r="I117" s="157"/>
      <c r="J117" s="157"/>
      <c r="K117" s="157"/>
      <c r="L117" s="157"/>
      <c r="M117" s="157"/>
      <c r="N117" s="157"/>
      <c r="O117" s="157"/>
      <c r="P117" s="157"/>
      <c r="Q117" s="157"/>
      <c r="R117" s="157"/>
      <c r="S117" s="157"/>
      <c r="T117" s="157"/>
      <c r="U117" s="157"/>
      <c r="V117" s="157"/>
      <c r="W117" s="157"/>
      <c r="X117" s="157" t="str">
        <v/>
      </c>
      <c r="Y117" s="23"/>
    </row>
    <row r="118" spans="1:25" ht="15.75" customHeight="1">
      <c r="A118" s="23"/>
      <c r="B118" s="157"/>
      <c r="C118" s="157"/>
      <c r="D118" s="157"/>
      <c r="E118" s="157"/>
      <c r="F118" s="157"/>
      <c r="G118" s="157"/>
      <c r="H118" s="157"/>
      <c r="I118" s="157"/>
      <c r="J118" s="157"/>
      <c r="K118" s="157"/>
      <c r="L118" s="157"/>
      <c r="M118" s="157"/>
      <c r="N118" s="157"/>
      <c r="O118" s="157"/>
      <c r="P118" s="157"/>
      <c r="Q118" s="157"/>
      <c r="R118" s="157"/>
      <c r="S118" s="157"/>
      <c r="T118" s="157"/>
      <c r="U118" s="157"/>
      <c r="V118" s="157"/>
      <c r="W118" s="157"/>
      <c r="X118" s="157" t="str">
        <v/>
      </c>
      <c r="Y118" s="23"/>
    </row>
    <row r="119" spans="1:25" ht="15.75" customHeight="1">
      <c r="A119" s="23"/>
      <c r="B119" s="157"/>
      <c r="C119" s="157"/>
      <c r="D119" s="157"/>
      <c r="E119" s="157"/>
      <c r="F119" s="157"/>
      <c r="G119" s="157"/>
      <c r="H119" s="157"/>
      <c r="I119" s="157"/>
      <c r="J119" s="157"/>
      <c r="K119" s="157"/>
      <c r="L119" s="157"/>
      <c r="M119" s="157"/>
      <c r="N119" s="157"/>
      <c r="O119" s="157"/>
      <c r="P119" s="157"/>
      <c r="Q119" s="157"/>
      <c r="R119" s="157"/>
      <c r="S119" s="157"/>
      <c r="T119" s="157"/>
      <c r="U119" s="157"/>
      <c r="V119" s="157"/>
      <c r="W119" s="157"/>
      <c r="X119" s="157" t="str">
        <v/>
      </c>
      <c r="Y119" s="23"/>
    </row>
    <row r="120" spans="1:25" ht="15.75" customHeight="1">
      <c r="A120" s="23"/>
      <c r="B120" s="157"/>
      <c r="C120" s="157"/>
      <c r="D120" s="157"/>
      <c r="E120" s="157"/>
      <c r="F120" s="157"/>
      <c r="G120" s="157"/>
      <c r="H120" s="157"/>
      <c r="I120" s="157"/>
      <c r="J120" s="157"/>
      <c r="K120" s="157"/>
      <c r="L120" s="157"/>
      <c r="M120" s="157"/>
      <c r="N120" s="157"/>
      <c r="O120" s="157"/>
      <c r="P120" s="157"/>
      <c r="Q120" s="157"/>
      <c r="R120" s="157"/>
      <c r="S120" s="157"/>
      <c r="T120" s="157"/>
      <c r="U120" s="157"/>
      <c r="V120" s="157"/>
      <c r="W120" s="157"/>
      <c r="X120" s="157" t="str">
        <v/>
      </c>
      <c r="Y120" s="23"/>
    </row>
    <row r="121" spans="1:25" ht="15.75" customHeight="1">
      <c r="A121" s="23"/>
      <c r="B121" s="157"/>
      <c r="C121" s="157"/>
      <c r="D121" s="157"/>
      <c r="E121" s="157"/>
      <c r="F121" s="157"/>
      <c r="G121" s="157"/>
      <c r="H121" s="157"/>
      <c r="I121" s="157"/>
      <c r="J121" s="157"/>
      <c r="K121" s="157"/>
      <c r="L121" s="157"/>
      <c r="M121" s="157"/>
      <c r="N121" s="157"/>
      <c r="O121" s="157"/>
      <c r="P121" s="157"/>
      <c r="Q121" s="157"/>
      <c r="R121" s="157"/>
      <c r="S121" s="157"/>
      <c r="T121" s="157"/>
      <c r="U121" s="157"/>
      <c r="V121" s="157"/>
      <c r="W121" s="157"/>
      <c r="X121" s="157" t="str">
        <v/>
      </c>
      <c r="Y121" s="23"/>
    </row>
    <row r="122" spans="1:25" ht="15.75" customHeight="1">
      <c r="A122" s="23"/>
      <c r="B122" s="157"/>
      <c r="C122" s="157"/>
      <c r="D122" s="157"/>
      <c r="E122" s="157"/>
      <c r="F122" s="157"/>
      <c r="G122" s="157"/>
      <c r="H122" s="157"/>
      <c r="I122" s="157"/>
      <c r="J122" s="157"/>
      <c r="K122" s="157"/>
      <c r="L122" s="157"/>
      <c r="M122" s="157"/>
      <c r="N122" s="157"/>
      <c r="O122" s="157"/>
      <c r="P122" s="157"/>
      <c r="Q122" s="157"/>
      <c r="R122" s="157"/>
      <c r="S122" s="157"/>
      <c r="T122" s="157"/>
      <c r="U122" s="157"/>
      <c r="V122" s="157"/>
      <c r="W122" s="157"/>
      <c r="X122" s="157" t="str">
        <v/>
      </c>
      <c r="Y122" s="23"/>
    </row>
    <row r="123" spans="1:25" ht="15.75" customHeight="1">
      <c r="A123" s="23"/>
      <c r="B123" s="157"/>
      <c r="C123" s="157"/>
      <c r="D123" s="157"/>
      <c r="E123" s="157"/>
      <c r="F123" s="157"/>
      <c r="G123" s="157"/>
      <c r="H123" s="157"/>
      <c r="I123" s="157"/>
      <c r="J123" s="157"/>
      <c r="K123" s="157"/>
      <c r="L123" s="157"/>
      <c r="M123" s="157"/>
      <c r="N123" s="157"/>
      <c r="O123" s="157"/>
      <c r="P123" s="157"/>
      <c r="Q123" s="157"/>
      <c r="R123" s="157"/>
      <c r="S123" s="157"/>
      <c r="T123" s="157"/>
      <c r="U123" s="157"/>
      <c r="V123" s="157"/>
      <c r="W123" s="157"/>
      <c r="X123" s="157" t="str">
        <v/>
      </c>
      <c r="Y123" s="23"/>
    </row>
    <row r="124" spans="1:25" ht="15.75" customHeight="1">
      <c r="A124" s="23"/>
      <c r="B124" s="157"/>
      <c r="C124" s="157"/>
      <c r="D124" s="157"/>
      <c r="E124" s="157"/>
      <c r="F124" s="157"/>
      <c r="G124" s="157"/>
      <c r="H124" s="157"/>
      <c r="I124" s="157"/>
      <c r="J124" s="157"/>
      <c r="K124" s="157"/>
      <c r="L124" s="157"/>
      <c r="M124" s="157"/>
      <c r="N124" s="157"/>
      <c r="O124" s="157"/>
      <c r="P124" s="157"/>
      <c r="Q124" s="157"/>
      <c r="R124" s="157"/>
      <c r="S124" s="157"/>
      <c r="T124" s="157"/>
      <c r="U124" s="157"/>
      <c r="V124" s="157"/>
      <c r="W124" s="157"/>
      <c r="X124" s="157" t="str">
        <v/>
      </c>
      <c r="Y124" s="23"/>
    </row>
    <row r="125" spans="1:25" ht="15.75" customHeight="1">
      <c r="A125" s="23"/>
      <c r="B125" s="157"/>
      <c r="C125" s="157"/>
      <c r="D125" s="157"/>
      <c r="E125" s="157"/>
      <c r="F125" s="157"/>
      <c r="G125" s="157"/>
      <c r="H125" s="157"/>
      <c r="I125" s="157"/>
      <c r="J125" s="157"/>
      <c r="K125" s="157"/>
      <c r="L125" s="157"/>
      <c r="M125" s="157"/>
      <c r="N125" s="157"/>
      <c r="O125" s="157"/>
      <c r="P125" s="157"/>
      <c r="Q125" s="157"/>
      <c r="R125" s="157"/>
      <c r="S125" s="157"/>
      <c r="T125" s="157"/>
      <c r="U125" s="157"/>
      <c r="V125" s="157"/>
      <c r="W125" s="157"/>
      <c r="X125" s="157" t="str">
        <v/>
      </c>
      <c r="Y125" s="23"/>
    </row>
    <row r="126" spans="1:25" ht="15.75" customHeight="1">
      <c r="A126" s="23"/>
      <c r="B126" s="157"/>
      <c r="C126" s="157"/>
      <c r="D126" s="157"/>
      <c r="E126" s="157"/>
      <c r="F126" s="157"/>
      <c r="G126" s="157"/>
      <c r="H126" s="157"/>
      <c r="I126" s="157"/>
      <c r="J126" s="157"/>
      <c r="K126" s="157"/>
      <c r="L126" s="157"/>
      <c r="M126" s="157"/>
      <c r="N126" s="157"/>
      <c r="O126" s="157"/>
      <c r="P126" s="157"/>
      <c r="Q126" s="157"/>
      <c r="R126" s="157"/>
      <c r="S126" s="157"/>
      <c r="T126" s="157"/>
      <c r="U126" s="157"/>
      <c r="V126" s="157"/>
      <c r="W126" s="157"/>
      <c r="X126" s="157" t="str">
        <v/>
      </c>
      <c r="Y126" s="23"/>
    </row>
    <row r="127" spans="1:25" ht="15.75" customHeight="1">
      <c r="A127" s="23"/>
      <c r="B127" s="157"/>
      <c r="C127" s="157"/>
      <c r="D127" s="157"/>
      <c r="E127" s="157"/>
      <c r="F127" s="157"/>
      <c r="G127" s="157"/>
      <c r="H127" s="157"/>
      <c r="I127" s="157"/>
      <c r="J127" s="157"/>
      <c r="K127" s="157"/>
      <c r="L127" s="157"/>
      <c r="M127" s="157"/>
      <c r="N127" s="157"/>
      <c r="O127" s="157"/>
      <c r="P127" s="157"/>
      <c r="Q127" s="157"/>
      <c r="R127" s="157"/>
      <c r="S127" s="157"/>
      <c r="T127" s="157"/>
      <c r="U127" s="157"/>
      <c r="V127" s="157"/>
      <c r="W127" s="157"/>
      <c r="X127" s="157" t="str">
        <v/>
      </c>
      <c r="Y127" s="23"/>
    </row>
    <row r="128" spans="1:25" ht="15.75" customHeight="1">
      <c r="A128" s="23"/>
      <c r="B128" s="157"/>
      <c r="C128" s="157"/>
      <c r="D128" s="157"/>
      <c r="E128" s="157"/>
      <c r="F128" s="157"/>
      <c r="G128" s="157"/>
      <c r="H128" s="157"/>
      <c r="I128" s="157"/>
      <c r="J128" s="157"/>
      <c r="K128" s="157"/>
      <c r="L128" s="157"/>
      <c r="M128" s="157"/>
      <c r="N128" s="157"/>
      <c r="O128" s="157"/>
      <c r="P128" s="157"/>
      <c r="Q128" s="157"/>
      <c r="R128" s="157"/>
      <c r="S128" s="157"/>
      <c r="T128" s="157"/>
      <c r="U128" s="157"/>
      <c r="V128" s="157"/>
      <c r="W128" s="157"/>
      <c r="X128" s="157" t="str">
        <v/>
      </c>
      <c r="Y128" s="23"/>
    </row>
    <row r="129" spans="1:25" ht="15.75" customHeight="1">
      <c r="A129" s="23"/>
      <c r="B129" s="157"/>
      <c r="C129" s="157"/>
      <c r="D129" s="157"/>
      <c r="E129" s="157"/>
      <c r="F129" s="157"/>
      <c r="G129" s="157"/>
      <c r="H129" s="157"/>
      <c r="I129" s="157"/>
      <c r="J129" s="157"/>
      <c r="K129" s="157"/>
      <c r="L129" s="157"/>
      <c r="M129" s="157"/>
      <c r="N129" s="157"/>
      <c r="O129" s="157"/>
      <c r="P129" s="157"/>
      <c r="Q129" s="157"/>
      <c r="R129" s="157"/>
      <c r="S129" s="157"/>
      <c r="T129" s="157"/>
      <c r="U129" s="157"/>
      <c r="V129" s="157"/>
      <c r="W129" s="157"/>
      <c r="X129" s="157" t="str">
        <v/>
      </c>
      <c r="Y129" s="23"/>
    </row>
    <row r="130" spans="1:25" ht="15.75" customHeight="1">
      <c r="A130" s="23"/>
      <c r="B130" s="157"/>
      <c r="C130" s="157"/>
      <c r="D130" s="157"/>
      <c r="E130" s="157"/>
      <c r="F130" s="157"/>
      <c r="G130" s="157"/>
      <c r="H130" s="157"/>
      <c r="I130" s="157"/>
      <c r="J130" s="157"/>
      <c r="K130" s="157"/>
      <c r="L130" s="157"/>
      <c r="M130" s="157"/>
      <c r="N130" s="157"/>
      <c r="O130" s="157"/>
      <c r="P130" s="157"/>
      <c r="Q130" s="157"/>
      <c r="R130" s="157"/>
      <c r="S130" s="157"/>
      <c r="T130" s="157"/>
      <c r="U130" s="157"/>
      <c r="V130" s="157"/>
      <c r="W130" s="157"/>
      <c r="X130" s="157" t="str">
        <v/>
      </c>
      <c r="Y130" s="23"/>
    </row>
    <row r="131" spans="1:25" ht="15.75" customHeight="1">
      <c r="A131" s="23"/>
      <c r="B131" s="157"/>
      <c r="C131" s="157"/>
      <c r="D131" s="157"/>
      <c r="E131" s="157"/>
      <c r="F131" s="157"/>
      <c r="G131" s="157"/>
      <c r="H131" s="157"/>
      <c r="I131" s="157"/>
      <c r="J131" s="157"/>
      <c r="K131" s="157"/>
      <c r="L131" s="157"/>
      <c r="M131" s="157"/>
      <c r="N131" s="157"/>
      <c r="O131" s="157"/>
      <c r="P131" s="157"/>
      <c r="Q131" s="157"/>
      <c r="R131" s="157"/>
      <c r="S131" s="157"/>
      <c r="T131" s="157"/>
      <c r="U131" s="157"/>
      <c r="V131" s="157"/>
      <c r="W131" s="157"/>
      <c r="X131" s="157" t="str">
        <v/>
      </c>
      <c r="Y131" s="23"/>
    </row>
    <row r="132" spans="1:25" ht="15.75" customHeight="1">
      <c r="A132" s="23"/>
      <c r="B132" s="157"/>
      <c r="C132" s="157"/>
      <c r="D132" s="157"/>
      <c r="E132" s="157"/>
      <c r="F132" s="157"/>
      <c r="G132" s="157"/>
      <c r="H132" s="157"/>
      <c r="I132" s="157"/>
      <c r="J132" s="157"/>
      <c r="K132" s="157"/>
      <c r="L132" s="157"/>
      <c r="M132" s="157"/>
      <c r="N132" s="157"/>
      <c r="O132" s="157"/>
      <c r="P132" s="157"/>
      <c r="Q132" s="157"/>
      <c r="R132" s="157"/>
      <c r="S132" s="157"/>
      <c r="T132" s="157"/>
      <c r="U132" s="157"/>
      <c r="V132" s="157"/>
      <c r="W132" s="157"/>
      <c r="X132" s="157" t="str">
        <v/>
      </c>
      <c r="Y132" s="23"/>
    </row>
    <row r="133" spans="1:25" ht="15.75" customHeight="1">
      <c r="A133" s="23"/>
      <c r="B133" s="157"/>
      <c r="C133" s="157"/>
      <c r="D133" s="157"/>
      <c r="E133" s="157"/>
      <c r="F133" s="157"/>
      <c r="G133" s="157"/>
      <c r="H133" s="157"/>
      <c r="I133" s="157"/>
      <c r="J133" s="157"/>
      <c r="K133" s="157"/>
      <c r="L133" s="157"/>
      <c r="M133" s="157"/>
      <c r="N133" s="157"/>
      <c r="O133" s="157"/>
      <c r="P133" s="157"/>
      <c r="Q133" s="157"/>
      <c r="R133" s="157"/>
      <c r="S133" s="157"/>
      <c r="T133" s="157"/>
      <c r="U133" s="157"/>
      <c r="V133" s="157"/>
      <c r="W133" s="157"/>
      <c r="X133" s="157" t="str">
        <v/>
      </c>
      <c r="Y133" s="23"/>
    </row>
    <row r="134" spans="1:25" ht="15.75" customHeight="1">
      <c r="A134" s="23"/>
      <c r="B134" s="157"/>
      <c r="C134" s="157"/>
      <c r="D134" s="157"/>
      <c r="E134" s="157"/>
      <c r="F134" s="157"/>
      <c r="G134" s="157"/>
      <c r="H134" s="157"/>
      <c r="I134" s="157"/>
      <c r="J134" s="157"/>
      <c r="K134" s="157"/>
      <c r="L134" s="157"/>
      <c r="M134" s="157"/>
      <c r="N134" s="157"/>
      <c r="O134" s="157"/>
      <c r="P134" s="157"/>
      <c r="Q134" s="157"/>
      <c r="R134" s="157"/>
      <c r="S134" s="157"/>
      <c r="T134" s="157"/>
      <c r="U134" s="157"/>
      <c r="V134" s="157"/>
      <c r="W134" s="157"/>
      <c r="X134" s="157" t="str">
        <v/>
      </c>
      <c r="Y134" s="23"/>
    </row>
    <row r="135" spans="1:25" ht="15.75" customHeight="1">
      <c r="A135" s="23"/>
      <c r="B135" s="157"/>
      <c r="C135" s="157"/>
      <c r="D135" s="157"/>
      <c r="E135" s="157"/>
      <c r="F135" s="157"/>
      <c r="G135" s="157"/>
      <c r="H135" s="157"/>
      <c r="I135" s="157"/>
      <c r="J135" s="157"/>
      <c r="K135" s="157"/>
      <c r="L135" s="157"/>
      <c r="M135" s="157"/>
      <c r="N135" s="157"/>
      <c r="O135" s="157"/>
      <c r="P135" s="157"/>
      <c r="Q135" s="157"/>
      <c r="R135" s="157"/>
      <c r="S135" s="157"/>
      <c r="T135" s="157"/>
      <c r="U135" s="157"/>
      <c r="V135" s="157"/>
      <c r="W135" s="157"/>
      <c r="X135" s="157" t="str">
        <v/>
      </c>
      <c r="Y135" s="23"/>
    </row>
    <row r="136" spans="1:25" ht="15.75" customHeight="1">
      <c r="A136" s="23"/>
      <c r="B136" s="157"/>
      <c r="C136" s="157"/>
      <c r="D136" s="157"/>
      <c r="E136" s="157"/>
      <c r="F136" s="157"/>
      <c r="G136" s="157"/>
      <c r="H136" s="157"/>
      <c r="I136" s="157"/>
      <c r="J136" s="157"/>
      <c r="K136" s="157"/>
      <c r="L136" s="157"/>
      <c r="M136" s="157"/>
      <c r="N136" s="157"/>
      <c r="O136" s="157"/>
      <c r="P136" s="157"/>
      <c r="Q136" s="157"/>
      <c r="R136" s="157"/>
      <c r="S136" s="157"/>
      <c r="T136" s="157"/>
      <c r="U136" s="157"/>
      <c r="V136" s="157"/>
      <c r="W136" s="157"/>
      <c r="X136" s="157" t="str">
        <v/>
      </c>
      <c r="Y136" s="23"/>
    </row>
    <row r="137" spans="1:25" ht="15.75" customHeight="1">
      <c r="A137" s="23"/>
      <c r="B137" s="157"/>
      <c r="C137" s="157"/>
      <c r="D137" s="157"/>
      <c r="E137" s="157"/>
      <c r="F137" s="157"/>
      <c r="G137" s="157"/>
      <c r="H137" s="157"/>
      <c r="I137" s="157"/>
      <c r="J137" s="157"/>
      <c r="K137" s="157"/>
      <c r="L137" s="157"/>
      <c r="M137" s="157"/>
      <c r="N137" s="157"/>
      <c r="O137" s="157"/>
      <c r="P137" s="157"/>
      <c r="Q137" s="157"/>
      <c r="R137" s="157"/>
      <c r="S137" s="157"/>
      <c r="T137" s="157"/>
      <c r="U137" s="157"/>
      <c r="V137" s="157"/>
      <c r="W137" s="157"/>
      <c r="X137" s="157" t="str">
        <v/>
      </c>
      <c r="Y137" s="23"/>
    </row>
    <row r="138" spans="1:25" ht="15.75" customHeight="1">
      <c r="A138" s="23"/>
      <c r="B138" s="157"/>
      <c r="C138" s="157"/>
      <c r="D138" s="157"/>
      <c r="E138" s="157"/>
      <c r="F138" s="157"/>
      <c r="G138" s="157"/>
      <c r="H138" s="157"/>
      <c r="I138" s="157"/>
      <c r="J138" s="157"/>
      <c r="K138" s="157"/>
      <c r="L138" s="157"/>
      <c r="M138" s="157"/>
      <c r="N138" s="157"/>
      <c r="O138" s="157"/>
      <c r="P138" s="157"/>
      <c r="Q138" s="157"/>
      <c r="R138" s="157"/>
      <c r="S138" s="157"/>
      <c r="T138" s="157"/>
      <c r="U138" s="157"/>
      <c r="V138" s="157"/>
      <c r="W138" s="157"/>
      <c r="X138" s="157" t="str">
        <v/>
      </c>
      <c r="Y138" s="23"/>
    </row>
    <row r="139" spans="1:25" ht="15.75" customHeight="1">
      <c r="A139" s="23"/>
      <c r="B139" s="157"/>
      <c r="C139" s="157"/>
      <c r="D139" s="157"/>
      <c r="E139" s="157"/>
      <c r="F139" s="157"/>
      <c r="G139" s="157"/>
      <c r="H139" s="157"/>
      <c r="I139" s="157"/>
      <c r="J139" s="157"/>
      <c r="K139" s="157"/>
      <c r="L139" s="157"/>
      <c r="M139" s="157"/>
      <c r="N139" s="157"/>
      <c r="O139" s="157"/>
      <c r="P139" s="157"/>
      <c r="Q139" s="157"/>
      <c r="R139" s="157"/>
      <c r="S139" s="157"/>
      <c r="T139" s="157"/>
      <c r="U139" s="157"/>
      <c r="V139" s="157"/>
      <c r="W139" s="157"/>
      <c r="X139" s="157" t="str">
        <v/>
      </c>
      <c r="Y139" s="23"/>
    </row>
    <row r="140" spans="1:25" ht="15.75" customHeight="1">
      <c r="A140" s="23"/>
      <c r="B140" s="157"/>
      <c r="C140" s="157"/>
      <c r="D140" s="157"/>
      <c r="E140" s="157"/>
      <c r="F140" s="157"/>
      <c r="G140" s="157"/>
      <c r="H140" s="157"/>
      <c r="I140" s="157"/>
      <c r="J140" s="157"/>
      <c r="K140" s="157"/>
      <c r="L140" s="157"/>
      <c r="M140" s="157"/>
      <c r="N140" s="157"/>
      <c r="O140" s="157"/>
      <c r="P140" s="157"/>
      <c r="Q140" s="157"/>
      <c r="R140" s="157"/>
      <c r="S140" s="157"/>
      <c r="T140" s="157"/>
      <c r="U140" s="157"/>
      <c r="V140" s="157"/>
      <c r="W140" s="157"/>
      <c r="X140" s="157" t="str">
        <v/>
      </c>
      <c r="Y140" s="23"/>
    </row>
    <row r="141" spans="1:25" ht="15.75" customHeight="1">
      <c r="A141" s="23"/>
      <c r="B141" s="157"/>
      <c r="C141" s="157"/>
      <c r="D141" s="157"/>
      <c r="E141" s="157"/>
      <c r="F141" s="157"/>
      <c r="G141" s="157"/>
      <c r="H141" s="157"/>
      <c r="I141" s="157"/>
      <c r="J141" s="157"/>
      <c r="K141" s="157"/>
      <c r="L141" s="157"/>
      <c r="M141" s="157"/>
      <c r="N141" s="157"/>
      <c r="O141" s="157"/>
      <c r="P141" s="157"/>
      <c r="Q141" s="157"/>
      <c r="R141" s="157"/>
      <c r="S141" s="157"/>
      <c r="T141" s="157"/>
      <c r="U141" s="157"/>
      <c r="V141" s="157"/>
      <c r="W141" s="157"/>
      <c r="X141" s="157" t="str">
        <v/>
      </c>
      <c r="Y141" s="23"/>
    </row>
    <row r="142" spans="1:25" ht="15.75" customHeight="1">
      <c r="A142" s="23"/>
      <c r="B142" s="157"/>
      <c r="C142" s="157"/>
      <c r="D142" s="157"/>
      <c r="E142" s="157"/>
      <c r="F142" s="157"/>
      <c r="G142" s="157"/>
      <c r="H142" s="157"/>
      <c r="I142" s="157"/>
      <c r="J142" s="157"/>
      <c r="K142" s="157"/>
      <c r="L142" s="157"/>
      <c r="M142" s="157"/>
      <c r="N142" s="157"/>
      <c r="O142" s="157"/>
      <c r="P142" s="157"/>
      <c r="Q142" s="157"/>
      <c r="R142" s="157"/>
      <c r="S142" s="157"/>
      <c r="T142" s="157"/>
      <c r="U142" s="157"/>
      <c r="V142" s="157"/>
      <c r="W142" s="157"/>
      <c r="X142" s="157" t="str">
        <v/>
      </c>
      <c r="Y142" s="23"/>
    </row>
    <row r="143" spans="1:25" ht="15.75" customHeight="1">
      <c r="A143" s="23"/>
      <c r="B143" s="157"/>
      <c r="C143" s="157"/>
      <c r="D143" s="157"/>
      <c r="E143" s="157"/>
      <c r="F143" s="157"/>
      <c r="G143" s="157"/>
      <c r="H143" s="157"/>
      <c r="I143" s="157"/>
      <c r="J143" s="157"/>
      <c r="K143" s="157"/>
      <c r="L143" s="157"/>
      <c r="M143" s="157"/>
      <c r="N143" s="157"/>
      <c r="O143" s="157"/>
      <c r="P143" s="157"/>
      <c r="Q143" s="157"/>
      <c r="R143" s="157"/>
      <c r="S143" s="157"/>
      <c r="T143" s="157"/>
      <c r="U143" s="157"/>
      <c r="V143" s="157"/>
      <c r="W143" s="157"/>
      <c r="X143" s="157" t="str">
        <v/>
      </c>
      <c r="Y143" s="23"/>
    </row>
    <row r="144" spans="1:25" ht="15.75" customHeight="1">
      <c r="A144" s="23"/>
      <c r="B144" s="157"/>
      <c r="C144" s="157"/>
      <c r="D144" s="157"/>
      <c r="E144" s="157"/>
      <c r="F144" s="157"/>
      <c r="G144" s="157"/>
      <c r="H144" s="157"/>
      <c r="I144" s="157"/>
      <c r="J144" s="157"/>
      <c r="K144" s="157"/>
      <c r="L144" s="157"/>
      <c r="M144" s="157"/>
      <c r="N144" s="157"/>
      <c r="O144" s="157"/>
      <c r="P144" s="157"/>
      <c r="Q144" s="157"/>
      <c r="R144" s="157"/>
      <c r="S144" s="157"/>
      <c r="T144" s="157"/>
      <c r="U144" s="157"/>
      <c r="V144" s="157"/>
      <c r="W144" s="157"/>
      <c r="X144" s="157" t="str">
        <v/>
      </c>
      <c r="Y144" s="23"/>
    </row>
    <row r="145" spans="1:25" ht="15.75" customHeight="1">
      <c r="A145" s="23"/>
      <c r="B145" s="157"/>
      <c r="C145" s="157"/>
      <c r="D145" s="157"/>
      <c r="E145" s="157"/>
      <c r="F145" s="157"/>
      <c r="G145" s="157"/>
      <c r="H145" s="157"/>
      <c r="I145" s="157"/>
      <c r="J145" s="157"/>
      <c r="K145" s="157"/>
      <c r="L145" s="157"/>
      <c r="M145" s="157"/>
      <c r="N145" s="157"/>
      <c r="O145" s="157"/>
      <c r="P145" s="157"/>
      <c r="Q145" s="157"/>
      <c r="R145" s="157"/>
      <c r="S145" s="157"/>
      <c r="T145" s="157"/>
      <c r="U145" s="157"/>
      <c r="V145" s="157"/>
      <c r="W145" s="157"/>
      <c r="X145" s="157" t="str">
        <v/>
      </c>
      <c r="Y145" s="23"/>
    </row>
    <row r="146" spans="1:25" ht="15.75" customHeight="1">
      <c r="A146" s="23"/>
      <c r="B146" s="157"/>
      <c r="C146" s="157"/>
      <c r="D146" s="157"/>
      <c r="E146" s="157"/>
      <c r="F146" s="157"/>
      <c r="G146" s="157"/>
      <c r="H146" s="157"/>
      <c r="I146" s="157"/>
      <c r="J146" s="157"/>
      <c r="K146" s="157"/>
      <c r="L146" s="157"/>
      <c r="M146" s="157"/>
      <c r="N146" s="157"/>
      <c r="O146" s="157"/>
      <c r="P146" s="157"/>
      <c r="Q146" s="157"/>
      <c r="R146" s="157"/>
      <c r="S146" s="157"/>
      <c r="T146" s="157"/>
      <c r="U146" s="157"/>
      <c r="V146" s="157"/>
      <c r="W146" s="157"/>
      <c r="X146" s="157" t="str">
        <v/>
      </c>
      <c r="Y146" s="23"/>
    </row>
    <row r="147" spans="1:25" ht="15.75" customHeight="1">
      <c r="A147" s="23"/>
      <c r="B147" s="157"/>
      <c r="C147" s="157"/>
      <c r="D147" s="157"/>
      <c r="E147" s="157"/>
      <c r="F147" s="157"/>
      <c r="G147" s="157"/>
      <c r="H147" s="157"/>
      <c r="I147" s="157"/>
      <c r="J147" s="157"/>
      <c r="K147" s="157"/>
      <c r="L147" s="157"/>
      <c r="M147" s="157"/>
      <c r="N147" s="157"/>
      <c r="O147" s="157"/>
      <c r="P147" s="157"/>
      <c r="Q147" s="157"/>
      <c r="R147" s="157"/>
      <c r="S147" s="157"/>
      <c r="T147" s="157"/>
      <c r="U147" s="157"/>
      <c r="V147" s="157"/>
      <c r="W147" s="157"/>
      <c r="X147" s="157" t="str">
        <v/>
      </c>
      <c r="Y147" s="23"/>
    </row>
    <row r="148" spans="1:25" ht="15.75" customHeight="1">
      <c r="A148" s="23"/>
      <c r="B148" s="157"/>
      <c r="C148" s="157"/>
      <c r="D148" s="157"/>
      <c r="E148" s="157"/>
      <c r="F148" s="157"/>
      <c r="G148" s="157"/>
      <c r="H148" s="157"/>
      <c r="I148" s="157"/>
      <c r="J148" s="157"/>
      <c r="K148" s="157"/>
      <c r="L148" s="157"/>
      <c r="M148" s="157"/>
      <c r="N148" s="157"/>
      <c r="O148" s="157"/>
      <c r="P148" s="157"/>
      <c r="Q148" s="157"/>
      <c r="R148" s="157"/>
      <c r="S148" s="157"/>
      <c r="T148" s="157"/>
      <c r="U148" s="157"/>
      <c r="V148" s="157"/>
      <c r="W148" s="157"/>
      <c r="X148" s="157" t="str">
        <v/>
      </c>
      <c r="Y148" s="23"/>
    </row>
    <row r="149" spans="1:25" ht="15.75" customHeight="1">
      <c r="A149" s="23"/>
      <c r="B149" s="157"/>
      <c r="C149" s="157"/>
      <c r="D149" s="157"/>
      <c r="E149" s="157"/>
      <c r="F149" s="157"/>
      <c r="G149" s="157"/>
      <c r="H149" s="157"/>
      <c r="I149" s="157"/>
      <c r="J149" s="157"/>
      <c r="K149" s="157"/>
      <c r="L149" s="157"/>
      <c r="M149" s="157"/>
      <c r="N149" s="157"/>
      <c r="O149" s="157"/>
      <c r="P149" s="157"/>
      <c r="Q149" s="157"/>
      <c r="R149" s="157"/>
      <c r="S149" s="157"/>
      <c r="T149" s="157"/>
      <c r="U149" s="157"/>
      <c r="V149" s="157"/>
      <c r="W149" s="157"/>
      <c r="X149" s="157" t="str">
        <v/>
      </c>
      <c r="Y149" s="23"/>
    </row>
    <row r="150" spans="1:25" ht="15.75" customHeight="1">
      <c r="A150" s="23"/>
      <c r="B150" s="157"/>
      <c r="C150" s="157"/>
      <c r="D150" s="157"/>
      <c r="E150" s="157"/>
      <c r="F150" s="157"/>
      <c r="G150" s="157"/>
      <c r="H150" s="157"/>
      <c r="I150" s="157"/>
      <c r="J150" s="157"/>
      <c r="K150" s="157"/>
      <c r="L150" s="157"/>
      <c r="M150" s="157"/>
      <c r="N150" s="157"/>
      <c r="O150" s="157"/>
      <c r="P150" s="157"/>
      <c r="Q150" s="157"/>
      <c r="R150" s="157"/>
      <c r="S150" s="157"/>
      <c r="T150" s="157"/>
      <c r="U150" s="157"/>
      <c r="V150" s="157"/>
      <c r="W150" s="157"/>
      <c r="X150" s="157" t="str">
        <v/>
      </c>
      <c r="Y150" s="23"/>
    </row>
    <row r="151" spans="1:25" ht="15.75" customHeight="1">
      <c r="A151" s="23"/>
      <c r="B151" s="157"/>
      <c r="C151" s="157"/>
      <c r="D151" s="157"/>
      <c r="E151" s="157"/>
      <c r="F151" s="157"/>
      <c r="G151" s="157"/>
      <c r="H151" s="157"/>
      <c r="I151" s="157"/>
      <c r="J151" s="157"/>
      <c r="K151" s="157"/>
      <c r="L151" s="157"/>
      <c r="M151" s="157"/>
      <c r="N151" s="157"/>
      <c r="O151" s="157"/>
      <c r="P151" s="157"/>
      <c r="Q151" s="157"/>
      <c r="R151" s="157"/>
      <c r="S151" s="157"/>
      <c r="T151" s="157"/>
      <c r="U151" s="157"/>
      <c r="V151" s="157"/>
      <c r="W151" s="157"/>
      <c r="X151" s="157" t="str">
        <v/>
      </c>
      <c r="Y151" s="23"/>
    </row>
    <row r="152" spans="1:25" ht="15.75" customHeight="1">
      <c r="A152" s="23"/>
      <c r="B152" s="157"/>
      <c r="C152" s="157"/>
      <c r="D152" s="157"/>
      <c r="E152" s="157"/>
      <c r="F152" s="157"/>
      <c r="G152" s="157"/>
      <c r="H152" s="157"/>
      <c r="I152" s="157"/>
      <c r="J152" s="157"/>
      <c r="K152" s="157"/>
      <c r="L152" s="157"/>
      <c r="M152" s="157"/>
      <c r="N152" s="157"/>
      <c r="O152" s="157"/>
      <c r="P152" s="157"/>
      <c r="Q152" s="157"/>
      <c r="R152" s="157"/>
      <c r="S152" s="157"/>
      <c r="T152" s="157"/>
      <c r="U152" s="157"/>
      <c r="V152" s="157"/>
      <c r="W152" s="157"/>
      <c r="X152" s="157" t="str">
        <v/>
      </c>
      <c r="Y152" s="23"/>
    </row>
    <row r="153" spans="1:25" ht="15.75" customHeight="1">
      <c r="A153" s="23"/>
      <c r="B153" s="157"/>
      <c r="C153" s="157"/>
      <c r="D153" s="157"/>
      <c r="E153" s="157"/>
      <c r="F153" s="157"/>
      <c r="G153" s="157"/>
      <c r="H153" s="157"/>
      <c r="I153" s="157"/>
      <c r="J153" s="157"/>
      <c r="K153" s="157"/>
      <c r="L153" s="157"/>
      <c r="M153" s="157"/>
      <c r="N153" s="157"/>
      <c r="O153" s="157"/>
      <c r="P153" s="157"/>
      <c r="Q153" s="157"/>
      <c r="R153" s="157"/>
      <c r="S153" s="157"/>
      <c r="T153" s="157"/>
      <c r="U153" s="157"/>
      <c r="V153" s="157"/>
      <c r="W153" s="157"/>
      <c r="X153" s="157" t="str">
        <v/>
      </c>
      <c r="Y153" s="23"/>
    </row>
    <row r="154" spans="1:25" ht="15.75" customHeight="1">
      <c r="A154" s="23"/>
      <c r="B154" s="157"/>
      <c r="C154" s="157"/>
      <c r="D154" s="157"/>
      <c r="E154" s="157"/>
      <c r="F154" s="157"/>
      <c r="G154" s="157"/>
      <c r="H154" s="157"/>
      <c r="I154" s="157"/>
      <c r="J154" s="157"/>
      <c r="K154" s="157"/>
      <c r="L154" s="157"/>
      <c r="M154" s="157"/>
      <c r="N154" s="157"/>
      <c r="O154" s="157"/>
      <c r="P154" s="157"/>
      <c r="Q154" s="157"/>
      <c r="R154" s="157"/>
      <c r="S154" s="157"/>
      <c r="T154" s="157"/>
      <c r="U154" s="157"/>
      <c r="V154" s="157"/>
      <c r="W154" s="157"/>
      <c r="X154" s="157" t="str">
        <v/>
      </c>
      <c r="Y154" s="23"/>
    </row>
    <row r="155" spans="1:25" ht="15.75" customHeight="1">
      <c r="A155" s="23"/>
      <c r="B155" s="157"/>
      <c r="C155" s="157"/>
      <c r="D155" s="157"/>
      <c r="E155" s="157"/>
      <c r="F155" s="157"/>
      <c r="G155" s="157"/>
      <c r="H155" s="157"/>
      <c r="I155" s="157"/>
      <c r="J155" s="157"/>
      <c r="K155" s="157"/>
      <c r="L155" s="157"/>
      <c r="M155" s="157"/>
      <c r="N155" s="157"/>
      <c r="O155" s="157"/>
      <c r="P155" s="157"/>
      <c r="Q155" s="157"/>
      <c r="R155" s="157"/>
      <c r="S155" s="157"/>
      <c r="T155" s="157"/>
      <c r="U155" s="157"/>
      <c r="V155" s="157"/>
      <c r="W155" s="157"/>
      <c r="X155" s="157" t="str">
        <v/>
      </c>
      <c r="Y155" s="23"/>
    </row>
    <row r="156" spans="1:25" ht="15.75" customHeight="1">
      <c r="A156" s="23"/>
      <c r="B156" s="157"/>
      <c r="C156" s="157"/>
      <c r="D156" s="157"/>
      <c r="E156" s="157"/>
      <c r="F156" s="157"/>
      <c r="G156" s="157"/>
      <c r="H156" s="157"/>
      <c r="I156" s="157"/>
      <c r="J156" s="157"/>
      <c r="K156" s="157"/>
      <c r="L156" s="157"/>
      <c r="M156" s="157"/>
      <c r="N156" s="157"/>
      <c r="O156" s="157"/>
      <c r="P156" s="157"/>
      <c r="Q156" s="157"/>
      <c r="R156" s="157"/>
      <c r="S156" s="157"/>
      <c r="T156" s="157"/>
      <c r="U156" s="157"/>
      <c r="V156" s="157"/>
      <c r="W156" s="157"/>
      <c r="X156" s="157" t="str">
        <v/>
      </c>
      <c r="Y156" s="23"/>
    </row>
    <row r="157" spans="1:25" ht="15.75" customHeight="1">
      <c r="A157" s="23"/>
      <c r="B157" s="157"/>
      <c r="C157" s="157"/>
      <c r="D157" s="157"/>
      <c r="E157" s="157"/>
      <c r="F157" s="157"/>
      <c r="G157" s="157"/>
      <c r="H157" s="157"/>
      <c r="I157" s="157"/>
      <c r="J157" s="157"/>
      <c r="K157" s="157"/>
      <c r="L157" s="157"/>
      <c r="M157" s="157"/>
      <c r="N157" s="157"/>
      <c r="O157" s="157"/>
      <c r="P157" s="157"/>
      <c r="Q157" s="157"/>
      <c r="R157" s="157"/>
      <c r="S157" s="157"/>
      <c r="T157" s="157"/>
      <c r="U157" s="157"/>
      <c r="V157" s="157"/>
      <c r="W157" s="157"/>
      <c r="X157" s="157" t="str">
        <v/>
      </c>
      <c r="Y157" s="23"/>
    </row>
    <row r="158" spans="1:25" ht="15.75" customHeight="1">
      <c r="A158" s="23"/>
      <c r="B158" s="157"/>
      <c r="C158" s="157"/>
      <c r="D158" s="157"/>
      <c r="E158" s="157"/>
      <c r="F158" s="157"/>
      <c r="G158" s="157"/>
      <c r="H158" s="157"/>
      <c r="I158" s="157"/>
      <c r="J158" s="157"/>
      <c r="K158" s="157"/>
      <c r="L158" s="157"/>
      <c r="M158" s="157"/>
      <c r="N158" s="157"/>
      <c r="O158" s="157"/>
      <c r="P158" s="157"/>
      <c r="Q158" s="157"/>
      <c r="R158" s="157"/>
      <c r="S158" s="157"/>
      <c r="T158" s="157"/>
      <c r="U158" s="157"/>
      <c r="V158" s="157"/>
      <c r="W158" s="157"/>
      <c r="X158" s="157" t="str">
        <v/>
      </c>
      <c r="Y158" s="23"/>
    </row>
    <row r="159" spans="1:25" ht="15.75" customHeight="1">
      <c r="A159" s="23"/>
      <c r="B159" s="157"/>
      <c r="C159" s="157"/>
      <c r="D159" s="157"/>
      <c r="E159" s="157"/>
      <c r="F159" s="157"/>
      <c r="G159" s="157"/>
      <c r="H159" s="157"/>
      <c r="I159" s="157"/>
      <c r="J159" s="157"/>
      <c r="K159" s="157"/>
      <c r="L159" s="157"/>
      <c r="M159" s="157"/>
      <c r="N159" s="157"/>
      <c r="O159" s="157"/>
      <c r="P159" s="157"/>
      <c r="Q159" s="157"/>
      <c r="R159" s="157"/>
      <c r="S159" s="157"/>
      <c r="T159" s="157"/>
      <c r="U159" s="157"/>
      <c r="V159" s="157"/>
      <c r="W159" s="157"/>
      <c r="X159" s="157" t="str">
        <v/>
      </c>
      <c r="Y159" s="23"/>
    </row>
    <row r="160" spans="1:25" ht="15.75" customHeight="1">
      <c r="A160" s="23"/>
      <c r="B160" s="157"/>
      <c r="C160" s="157"/>
      <c r="D160" s="157"/>
      <c r="E160" s="157"/>
      <c r="F160" s="157"/>
      <c r="G160" s="157"/>
      <c r="H160" s="157"/>
      <c r="I160" s="157"/>
      <c r="J160" s="157"/>
      <c r="K160" s="157"/>
      <c r="L160" s="157"/>
      <c r="M160" s="157"/>
      <c r="N160" s="157"/>
      <c r="O160" s="157"/>
      <c r="P160" s="157"/>
      <c r="Q160" s="157"/>
      <c r="R160" s="157"/>
      <c r="S160" s="157"/>
      <c r="T160" s="157"/>
      <c r="U160" s="157"/>
      <c r="V160" s="157"/>
      <c r="W160" s="157"/>
      <c r="X160" s="157" t="str">
        <v/>
      </c>
      <c r="Y160" s="23"/>
    </row>
    <row r="161" spans="1:25" ht="15.75" customHeight="1">
      <c r="A161" s="23"/>
      <c r="B161" s="157"/>
      <c r="C161" s="157"/>
      <c r="D161" s="157"/>
      <c r="E161" s="157"/>
      <c r="F161" s="157"/>
      <c r="G161" s="157"/>
      <c r="H161" s="157"/>
      <c r="I161" s="157"/>
      <c r="J161" s="157"/>
      <c r="K161" s="157"/>
      <c r="L161" s="157"/>
      <c r="M161" s="157"/>
      <c r="N161" s="157"/>
      <c r="O161" s="157"/>
      <c r="P161" s="157"/>
      <c r="Q161" s="157"/>
      <c r="R161" s="157"/>
      <c r="S161" s="157"/>
      <c r="T161" s="157"/>
      <c r="U161" s="157"/>
      <c r="V161" s="157"/>
      <c r="W161" s="157"/>
      <c r="X161" s="157" t="str">
        <v/>
      </c>
      <c r="Y161" s="23"/>
    </row>
    <row r="162" spans="1:25" ht="15.75" customHeight="1">
      <c r="A162" s="23"/>
      <c r="B162" s="157"/>
      <c r="C162" s="157"/>
      <c r="D162" s="157"/>
      <c r="E162" s="157"/>
      <c r="F162" s="157"/>
      <c r="G162" s="157"/>
      <c r="H162" s="157"/>
      <c r="I162" s="157"/>
      <c r="J162" s="157"/>
      <c r="K162" s="157"/>
      <c r="L162" s="157"/>
      <c r="M162" s="157"/>
      <c r="N162" s="157"/>
      <c r="O162" s="157"/>
      <c r="P162" s="157"/>
      <c r="Q162" s="157"/>
      <c r="R162" s="157"/>
      <c r="S162" s="157"/>
      <c r="T162" s="157"/>
      <c r="U162" s="157"/>
      <c r="V162" s="157"/>
      <c r="W162" s="157"/>
      <c r="X162" s="157" t="str">
        <v/>
      </c>
      <c r="Y162" s="23"/>
    </row>
    <row r="163" spans="1:25" ht="15.75" customHeight="1">
      <c r="A163" s="23"/>
      <c r="B163" s="157"/>
      <c r="C163" s="157"/>
      <c r="D163" s="157"/>
      <c r="E163" s="157"/>
      <c r="F163" s="157"/>
      <c r="G163" s="157"/>
      <c r="H163" s="157"/>
      <c r="I163" s="157"/>
      <c r="J163" s="157"/>
      <c r="K163" s="157"/>
      <c r="L163" s="157"/>
      <c r="M163" s="157"/>
      <c r="N163" s="157"/>
      <c r="O163" s="157"/>
      <c r="P163" s="157"/>
      <c r="Q163" s="157"/>
      <c r="R163" s="157"/>
      <c r="S163" s="157"/>
      <c r="T163" s="157"/>
      <c r="U163" s="157"/>
      <c r="V163" s="157"/>
      <c r="W163" s="157"/>
      <c r="X163" s="157" t="str">
        <v/>
      </c>
      <c r="Y163" s="23"/>
    </row>
    <row r="164" spans="1:25" ht="15.75" customHeight="1">
      <c r="A164" s="23"/>
      <c r="B164" s="157"/>
      <c r="C164" s="157"/>
      <c r="D164" s="157"/>
      <c r="E164" s="157"/>
      <c r="F164" s="157"/>
      <c r="G164" s="157"/>
      <c r="H164" s="157"/>
      <c r="I164" s="157"/>
      <c r="J164" s="157"/>
      <c r="K164" s="157"/>
      <c r="L164" s="157"/>
      <c r="M164" s="157"/>
      <c r="N164" s="157"/>
      <c r="O164" s="157"/>
      <c r="P164" s="157"/>
      <c r="Q164" s="157"/>
      <c r="R164" s="157"/>
      <c r="S164" s="157"/>
      <c r="T164" s="157"/>
      <c r="U164" s="157"/>
      <c r="V164" s="157"/>
      <c r="W164" s="157"/>
      <c r="X164" s="157" t="str">
        <v/>
      </c>
      <c r="Y164" s="23"/>
    </row>
    <row r="165" spans="1:25" ht="15.75" customHeight="1">
      <c r="A165" s="23"/>
      <c r="B165" s="157"/>
      <c r="C165" s="157"/>
      <c r="D165" s="157"/>
      <c r="E165" s="157"/>
      <c r="F165" s="157"/>
      <c r="G165" s="157"/>
      <c r="H165" s="157"/>
      <c r="I165" s="157"/>
      <c r="J165" s="157"/>
      <c r="K165" s="157"/>
      <c r="L165" s="157"/>
      <c r="M165" s="157"/>
      <c r="N165" s="157"/>
      <c r="O165" s="157"/>
      <c r="P165" s="157"/>
      <c r="Q165" s="157"/>
      <c r="R165" s="157"/>
      <c r="S165" s="157"/>
      <c r="T165" s="157"/>
      <c r="U165" s="157"/>
      <c r="V165" s="157"/>
      <c r="W165" s="157"/>
      <c r="X165" s="157" t="str">
        <v/>
      </c>
      <c r="Y165" s="23"/>
    </row>
    <row r="166" spans="1:25" ht="15.75" customHeight="1">
      <c r="A166" s="23"/>
      <c r="B166" s="157"/>
      <c r="C166" s="157"/>
      <c r="D166" s="157"/>
      <c r="E166" s="157"/>
      <c r="F166" s="157"/>
      <c r="G166" s="157"/>
      <c r="H166" s="157"/>
      <c r="I166" s="157"/>
      <c r="J166" s="157"/>
      <c r="K166" s="157"/>
      <c r="L166" s="157"/>
      <c r="M166" s="157"/>
      <c r="N166" s="157"/>
      <c r="O166" s="157"/>
      <c r="P166" s="157"/>
      <c r="Q166" s="157"/>
      <c r="R166" s="157"/>
      <c r="S166" s="157"/>
      <c r="T166" s="157"/>
      <c r="U166" s="157"/>
      <c r="V166" s="157"/>
      <c r="W166" s="157"/>
      <c r="X166" s="157" t="str">
        <v/>
      </c>
      <c r="Y166" s="23"/>
    </row>
    <row r="167" spans="1:25" ht="15.75" customHeight="1">
      <c r="A167" s="23"/>
      <c r="B167" s="157"/>
      <c r="C167" s="157"/>
      <c r="D167" s="157"/>
      <c r="E167" s="157"/>
      <c r="F167" s="157"/>
      <c r="G167" s="157"/>
      <c r="H167" s="157"/>
      <c r="I167" s="157"/>
      <c r="J167" s="157"/>
      <c r="K167" s="157"/>
      <c r="L167" s="157"/>
      <c r="M167" s="157"/>
      <c r="N167" s="157"/>
      <c r="O167" s="157"/>
      <c r="P167" s="157"/>
      <c r="Q167" s="157"/>
      <c r="R167" s="157"/>
      <c r="S167" s="157"/>
      <c r="T167" s="157"/>
      <c r="U167" s="157"/>
      <c r="V167" s="157"/>
      <c r="W167" s="157"/>
      <c r="X167" s="157" t="str">
        <v/>
      </c>
      <c r="Y167" s="23"/>
    </row>
    <row r="168" spans="1:25" ht="15.75" customHeight="1">
      <c r="A168" s="23"/>
      <c r="B168" s="157"/>
      <c r="C168" s="157"/>
      <c r="D168" s="157"/>
      <c r="E168" s="157"/>
      <c r="F168" s="157"/>
      <c r="G168" s="157"/>
      <c r="H168" s="157"/>
      <c r="I168" s="157"/>
      <c r="J168" s="157"/>
      <c r="K168" s="157"/>
      <c r="L168" s="157"/>
      <c r="M168" s="157"/>
      <c r="N168" s="157"/>
      <c r="O168" s="157"/>
      <c r="P168" s="157"/>
      <c r="Q168" s="157"/>
      <c r="R168" s="157"/>
      <c r="S168" s="157"/>
      <c r="T168" s="157"/>
      <c r="U168" s="157"/>
      <c r="V168" s="157"/>
      <c r="W168" s="157"/>
      <c r="X168" s="157" t="str">
        <v/>
      </c>
      <c r="Y168" s="23"/>
    </row>
    <row r="169" spans="1:25" ht="15.75" customHeight="1">
      <c r="A169" s="23"/>
      <c r="B169" s="157"/>
      <c r="C169" s="157"/>
      <c r="D169" s="157"/>
      <c r="E169" s="157"/>
      <c r="F169" s="157"/>
      <c r="G169" s="157"/>
      <c r="H169" s="157"/>
      <c r="I169" s="157"/>
      <c r="J169" s="157"/>
      <c r="K169" s="157"/>
      <c r="L169" s="157"/>
      <c r="M169" s="157"/>
      <c r="N169" s="157"/>
      <c r="O169" s="157"/>
      <c r="P169" s="157"/>
      <c r="Q169" s="157"/>
      <c r="R169" s="157"/>
      <c r="S169" s="157"/>
      <c r="T169" s="157"/>
      <c r="U169" s="157"/>
      <c r="V169" s="157"/>
      <c r="W169" s="157"/>
      <c r="X169" s="157" t="str">
        <v/>
      </c>
      <c r="Y169" s="23"/>
    </row>
    <row r="170" spans="1:25" ht="15.75" customHeight="1">
      <c r="A170" s="23"/>
      <c r="B170" s="157"/>
      <c r="C170" s="157"/>
      <c r="D170" s="157"/>
      <c r="E170" s="157"/>
      <c r="F170" s="157"/>
      <c r="G170" s="157"/>
      <c r="H170" s="157"/>
      <c r="I170" s="157"/>
      <c r="J170" s="157"/>
      <c r="K170" s="157"/>
      <c r="L170" s="157"/>
      <c r="M170" s="157"/>
      <c r="N170" s="157"/>
      <c r="O170" s="157"/>
      <c r="P170" s="157"/>
      <c r="Q170" s="157"/>
      <c r="R170" s="157"/>
      <c r="S170" s="157"/>
      <c r="T170" s="157"/>
      <c r="U170" s="157"/>
      <c r="V170" s="157"/>
      <c r="W170" s="157"/>
      <c r="X170" s="157" t="str">
        <v/>
      </c>
      <c r="Y170" s="23"/>
    </row>
    <row r="171" spans="1:25" ht="15.75" customHeight="1">
      <c r="A171" s="23"/>
      <c r="B171" s="157"/>
      <c r="C171" s="157"/>
      <c r="D171" s="157"/>
      <c r="E171" s="157"/>
      <c r="F171" s="157"/>
      <c r="G171" s="157"/>
      <c r="H171" s="157"/>
      <c r="I171" s="157"/>
      <c r="J171" s="157"/>
      <c r="K171" s="157"/>
      <c r="L171" s="157"/>
      <c r="M171" s="157"/>
      <c r="N171" s="157"/>
      <c r="O171" s="157"/>
      <c r="P171" s="157"/>
      <c r="Q171" s="157"/>
      <c r="R171" s="157"/>
      <c r="S171" s="157"/>
      <c r="T171" s="157"/>
      <c r="U171" s="157"/>
      <c r="V171" s="157"/>
      <c r="W171" s="157"/>
      <c r="X171" s="157" t="str">
        <v/>
      </c>
      <c r="Y171" s="23"/>
    </row>
    <row r="172" spans="1:25" ht="15.75" customHeight="1">
      <c r="A172" s="23"/>
      <c r="B172" s="157"/>
      <c r="C172" s="157"/>
      <c r="D172" s="157"/>
      <c r="E172" s="157"/>
      <c r="F172" s="157"/>
      <c r="G172" s="157"/>
      <c r="H172" s="157"/>
      <c r="I172" s="157"/>
      <c r="J172" s="157"/>
      <c r="K172" s="157"/>
      <c r="L172" s="157"/>
      <c r="M172" s="157"/>
      <c r="N172" s="157"/>
      <c r="O172" s="157"/>
      <c r="P172" s="157"/>
      <c r="Q172" s="157"/>
      <c r="R172" s="157"/>
      <c r="S172" s="157"/>
      <c r="T172" s="157"/>
      <c r="U172" s="157"/>
      <c r="V172" s="157"/>
      <c r="W172" s="157"/>
      <c r="X172" s="157" t="str">
        <v/>
      </c>
      <c r="Y172" s="23"/>
    </row>
    <row r="173" spans="1:25" ht="15.75" customHeight="1">
      <c r="A173" s="23"/>
      <c r="B173" s="157"/>
      <c r="C173" s="157"/>
      <c r="D173" s="157"/>
      <c r="E173" s="157"/>
      <c r="F173" s="157"/>
      <c r="G173" s="157"/>
      <c r="H173" s="157"/>
      <c r="I173" s="157"/>
      <c r="J173" s="157"/>
      <c r="K173" s="157"/>
      <c r="L173" s="157"/>
      <c r="M173" s="157"/>
      <c r="N173" s="157"/>
      <c r="O173" s="157"/>
      <c r="P173" s="157"/>
      <c r="Q173" s="157"/>
      <c r="R173" s="157"/>
      <c r="S173" s="157"/>
      <c r="T173" s="157"/>
      <c r="U173" s="157"/>
      <c r="V173" s="157"/>
      <c r="W173" s="157"/>
      <c r="X173" s="157" t="str">
        <v/>
      </c>
      <c r="Y173" s="23"/>
    </row>
    <row r="174" spans="1:25" ht="15.75" customHeight="1">
      <c r="A174" s="23"/>
      <c r="B174" s="157"/>
      <c r="C174" s="157"/>
      <c r="D174" s="157"/>
      <c r="E174" s="157"/>
      <c r="F174" s="157"/>
      <c r="G174" s="157"/>
      <c r="H174" s="157"/>
      <c r="I174" s="157"/>
      <c r="J174" s="157"/>
      <c r="K174" s="157"/>
      <c r="L174" s="157"/>
      <c r="M174" s="157"/>
      <c r="N174" s="157"/>
      <c r="O174" s="157"/>
      <c r="P174" s="157"/>
      <c r="Q174" s="157"/>
      <c r="R174" s="157"/>
      <c r="S174" s="157"/>
      <c r="T174" s="157"/>
      <c r="U174" s="157"/>
      <c r="V174" s="157"/>
      <c r="W174" s="157"/>
      <c r="X174" s="157" t="str">
        <v/>
      </c>
      <c r="Y174" s="23"/>
    </row>
    <row r="175" spans="1:25" ht="15.75" customHeight="1">
      <c r="A175" s="23"/>
      <c r="B175" s="157"/>
      <c r="C175" s="157"/>
      <c r="D175" s="157"/>
      <c r="E175" s="157"/>
      <c r="F175" s="157"/>
      <c r="G175" s="157"/>
      <c r="H175" s="157"/>
      <c r="I175" s="157"/>
      <c r="J175" s="157"/>
      <c r="K175" s="157"/>
      <c r="L175" s="157"/>
      <c r="M175" s="157"/>
      <c r="N175" s="157"/>
      <c r="O175" s="157"/>
      <c r="P175" s="157"/>
      <c r="Q175" s="157"/>
      <c r="R175" s="157"/>
      <c r="S175" s="157"/>
      <c r="T175" s="157"/>
      <c r="U175" s="157"/>
      <c r="V175" s="157"/>
      <c r="W175" s="157"/>
      <c r="X175" s="157" t="str">
        <v/>
      </c>
      <c r="Y175" s="23"/>
    </row>
    <row r="176" spans="1:25" ht="15.75" customHeight="1">
      <c r="A176" s="23"/>
      <c r="B176" s="157"/>
      <c r="C176" s="157"/>
      <c r="D176" s="157"/>
      <c r="E176" s="157"/>
      <c r="F176" s="157"/>
      <c r="G176" s="157"/>
      <c r="H176" s="157"/>
      <c r="I176" s="157"/>
      <c r="J176" s="157"/>
      <c r="K176" s="157"/>
      <c r="L176" s="157"/>
      <c r="M176" s="157"/>
      <c r="N176" s="157"/>
      <c r="O176" s="157"/>
      <c r="P176" s="157"/>
      <c r="Q176" s="157"/>
      <c r="R176" s="157"/>
      <c r="S176" s="157"/>
      <c r="T176" s="157"/>
      <c r="U176" s="157"/>
      <c r="V176" s="157"/>
      <c r="W176" s="157"/>
      <c r="X176" s="157" t="str">
        <v/>
      </c>
      <c r="Y176" s="23"/>
    </row>
    <row r="177" spans="1:25" ht="15.75" customHeight="1">
      <c r="A177" s="23"/>
      <c r="B177" s="157"/>
      <c r="C177" s="157"/>
      <c r="D177" s="157"/>
      <c r="E177" s="157"/>
      <c r="F177" s="157"/>
      <c r="G177" s="157"/>
      <c r="H177" s="157"/>
      <c r="I177" s="157"/>
      <c r="J177" s="157"/>
      <c r="K177" s="157"/>
      <c r="L177" s="157"/>
      <c r="M177" s="157"/>
      <c r="N177" s="157"/>
      <c r="O177" s="157"/>
      <c r="P177" s="157"/>
      <c r="Q177" s="157"/>
      <c r="R177" s="157"/>
      <c r="S177" s="157"/>
      <c r="T177" s="157"/>
      <c r="U177" s="157"/>
      <c r="V177" s="157"/>
      <c r="W177" s="157"/>
      <c r="X177" s="157" t="str">
        <v/>
      </c>
      <c r="Y177" s="23"/>
    </row>
    <row r="178" spans="1:25" ht="15.75" customHeight="1">
      <c r="A178" s="23"/>
      <c r="B178" s="157"/>
      <c r="C178" s="157"/>
      <c r="D178" s="157"/>
      <c r="E178" s="157"/>
      <c r="F178" s="157"/>
      <c r="G178" s="157"/>
      <c r="H178" s="157"/>
      <c r="I178" s="157"/>
      <c r="J178" s="157"/>
      <c r="K178" s="157"/>
      <c r="L178" s="157"/>
      <c r="M178" s="157"/>
      <c r="N178" s="157"/>
      <c r="O178" s="157"/>
      <c r="P178" s="157"/>
      <c r="Q178" s="157"/>
      <c r="R178" s="157"/>
      <c r="S178" s="157"/>
      <c r="T178" s="157"/>
      <c r="U178" s="157"/>
      <c r="V178" s="157"/>
      <c r="W178" s="157"/>
      <c r="X178" s="157" t="str">
        <v/>
      </c>
      <c r="Y178" s="23"/>
    </row>
    <row r="179" spans="1:25" ht="15.75" customHeight="1">
      <c r="A179" s="23"/>
      <c r="B179" s="157"/>
      <c r="C179" s="157"/>
      <c r="D179" s="157"/>
      <c r="E179" s="157"/>
      <c r="F179" s="157"/>
      <c r="G179" s="157"/>
      <c r="H179" s="157"/>
      <c r="I179" s="157"/>
      <c r="J179" s="157"/>
      <c r="K179" s="157"/>
      <c r="L179" s="157"/>
      <c r="M179" s="157"/>
      <c r="N179" s="157"/>
      <c r="O179" s="157"/>
      <c r="P179" s="157"/>
      <c r="Q179" s="157"/>
      <c r="R179" s="157"/>
      <c r="S179" s="157"/>
      <c r="T179" s="157"/>
      <c r="U179" s="157"/>
      <c r="V179" s="157"/>
      <c r="W179" s="157"/>
      <c r="X179" s="157" t="str">
        <v/>
      </c>
      <c r="Y179" s="23"/>
    </row>
    <row r="180" spans="1:25" ht="15.75" customHeight="1">
      <c r="A180" s="23"/>
      <c r="B180" s="157"/>
      <c r="C180" s="157"/>
      <c r="D180" s="157"/>
      <c r="E180" s="157"/>
      <c r="F180" s="157"/>
      <c r="G180" s="157"/>
      <c r="H180" s="157"/>
      <c r="I180" s="157"/>
      <c r="J180" s="157"/>
      <c r="K180" s="157"/>
      <c r="L180" s="157"/>
      <c r="M180" s="157"/>
      <c r="N180" s="157"/>
      <c r="O180" s="157"/>
      <c r="P180" s="157"/>
      <c r="Q180" s="157"/>
      <c r="R180" s="157"/>
      <c r="S180" s="157"/>
      <c r="T180" s="157"/>
      <c r="U180" s="157"/>
      <c r="V180" s="157"/>
      <c r="W180" s="157"/>
      <c r="X180" s="157" t="str">
        <v/>
      </c>
      <c r="Y180" s="23"/>
    </row>
    <row r="181" spans="1:25" ht="15.75" customHeight="1">
      <c r="A181" s="23"/>
      <c r="B181" s="157"/>
      <c r="C181" s="157"/>
      <c r="D181" s="157"/>
      <c r="E181" s="157"/>
      <c r="F181" s="157"/>
      <c r="G181" s="157"/>
      <c r="H181" s="157"/>
      <c r="I181" s="157"/>
      <c r="J181" s="157"/>
      <c r="K181" s="157"/>
      <c r="L181" s="157"/>
      <c r="M181" s="157"/>
      <c r="N181" s="157"/>
      <c r="O181" s="157"/>
      <c r="P181" s="157"/>
      <c r="Q181" s="157"/>
      <c r="R181" s="157"/>
      <c r="S181" s="157"/>
      <c r="T181" s="157"/>
      <c r="U181" s="157"/>
      <c r="V181" s="157"/>
      <c r="W181" s="157"/>
      <c r="X181" s="157" t="str">
        <v/>
      </c>
      <c r="Y181" s="23"/>
    </row>
    <row r="182" spans="1:25" ht="15.75" customHeight="1">
      <c r="A182" s="23"/>
      <c r="B182" s="157"/>
      <c r="C182" s="157"/>
      <c r="D182" s="157"/>
      <c r="E182" s="157"/>
      <c r="F182" s="157"/>
      <c r="G182" s="157"/>
      <c r="H182" s="157"/>
      <c r="I182" s="157"/>
      <c r="J182" s="157"/>
      <c r="K182" s="157"/>
      <c r="L182" s="157"/>
      <c r="M182" s="157"/>
      <c r="N182" s="157"/>
      <c r="O182" s="157"/>
      <c r="P182" s="157"/>
      <c r="Q182" s="157"/>
      <c r="R182" s="157"/>
      <c r="S182" s="157"/>
      <c r="T182" s="157"/>
      <c r="U182" s="157"/>
      <c r="V182" s="157"/>
      <c r="W182" s="157"/>
      <c r="X182" s="157" t="str">
        <v/>
      </c>
      <c r="Y182" s="23"/>
    </row>
    <row r="183" spans="1:25" ht="15.75" customHeight="1">
      <c r="A183" s="23"/>
      <c r="B183" s="157"/>
      <c r="C183" s="157"/>
      <c r="D183" s="157"/>
      <c r="E183" s="157"/>
      <c r="F183" s="157"/>
      <c r="G183" s="157"/>
      <c r="H183" s="157"/>
      <c r="I183" s="157"/>
      <c r="J183" s="157"/>
      <c r="K183" s="157"/>
      <c r="L183" s="157"/>
      <c r="M183" s="157"/>
      <c r="N183" s="157"/>
      <c r="O183" s="157"/>
      <c r="P183" s="157"/>
      <c r="Q183" s="157"/>
      <c r="R183" s="157"/>
      <c r="S183" s="157"/>
      <c r="T183" s="157"/>
      <c r="U183" s="157"/>
      <c r="V183" s="157"/>
      <c r="W183" s="157"/>
      <c r="X183" s="157" t="str">
        <v/>
      </c>
      <c r="Y183" s="23"/>
    </row>
    <row r="184" spans="1:25" ht="15.75" customHeight="1">
      <c r="A184" s="23"/>
      <c r="B184" s="157"/>
      <c r="C184" s="157"/>
      <c r="D184" s="157"/>
      <c r="E184" s="157"/>
      <c r="F184" s="157"/>
      <c r="G184" s="157"/>
      <c r="H184" s="157"/>
      <c r="I184" s="157"/>
      <c r="J184" s="157"/>
      <c r="K184" s="157"/>
      <c r="L184" s="157"/>
      <c r="M184" s="157"/>
      <c r="N184" s="157"/>
      <c r="O184" s="157"/>
      <c r="P184" s="157"/>
      <c r="Q184" s="157"/>
      <c r="R184" s="157"/>
      <c r="S184" s="157"/>
      <c r="T184" s="157"/>
      <c r="U184" s="157"/>
      <c r="V184" s="157"/>
      <c r="W184" s="157"/>
      <c r="X184" s="157" t="str">
        <v/>
      </c>
      <c r="Y184" s="23"/>
    </row>
    <row r="185" spans="1:25" ht="15.75" customHeight="1">
      <c r="A185" s="23"/>
      <c r="B185" s="157"/>
      <c r="C185" s="157"/>
      <c r="D185" s="157"/>
      <c r="E185" s="157"/>
      <c r="F185" s="157"/>
      <c r="G185" s="157"/>
      <c r="H185" s="157"/>
      <c r="I185" s="157"/>
      <c r="J185" s="157"/>
      <c r="K185" s="157"/>
      <c r="L185" s="157"/>
      <c r="M185" s="157"/>
      <c r="N185" s="157"/>
      <c r="O185" s="157"/>
      <c r="P185" s="157"/>
      <c r="Q185" s="157"/>
      <c r="R185" s="157"/>
      <c r="S185" s="157"/>
      <c r="T185" s="157"/>
      <c r="U185" s="157"/>
      <c r="V185" s="157"/>
      <c r="W185" s="157"/>
      <c r="X185" s="157" t="str">
        <v/>
      </c>
      <c r="Y185" s="23"/>
    </row>
    <row r="186" spans="1:25" ht="15.75" customHeight="1">
      <c r="A186" s="23"/>
      <c r="B186" s="157"/>
      <c r="C186" s="157"/>
      <c r="D186" s="157"/>
      <c r="E186" s="157"/>
      <c r="F186" s="157"/>
      <c r="G186" s="157"/>
      <c r="H186" s="157"/>
      <c r="I186" s="157"/>
      <c r="J186" s="157"/>
      <c r="K186" s="157"/>
      <c r="L186" s="157"/>
      <c r="M186" s="157"/>
      <c r="N186" s="157"/>
      <c r="O186" s="157"/>
      <c r="P186" s="157"/>
      <c r="Q186" s="157"/>
      <c r="R186" s="157"/>
      <c r="S186" s="157"/>
      <c r="T186" s="157"/>
      <c r="U186" s="157"/>
      <c r="V186" s="157"/>
      <c r="W186" s="157"/>
      <c r="X186" s="157" t="str">
        <v/>
      </c>
      <c r="Y186" s="23"/>
    </row>
    <row r="187" spans="1:25" ht="15.75" customHeight="1">
      <c r="A187" s="23"/>
      <c r="B187" s="157"/>
      <c r="C187" s="157"/>
      <c r="D187" s="157"/>
      <c r="E187" s="157"/>
      <c r="F187" s="157"/>
      <c r="G187" s="157"/>
      <c r="H187" s="157"/>
      <c r="I187" s="157"/>
      <c r="J187" s="157"/>
      <c r="K187" s="157"/>
      <c r="L187" s="157"/>
      <c r="M187" s="157"/>
      <c r="N187" s="157"/>
      <c r="O187" s="157"/>
      <c r="P187" s="157"/>
      <c r="Q187" s="157"/>
      <c r="R187" s="157"/>
      <c r="S187" s="157"/>
      <c r="T187" s="157"/>
      <c r="U187" s="157"/>
      <c r="V187" s="157"/>
      <c r="W187" s="157"/>
      <c r="X187" s="157" t="str">
        <v/>
      </c>
      <c r="Y187" s="23"/>
    </row>
    <row r="188" spans="1:25" ht="15.75" customHeight="1">
      <c r="A188" s="23"/>
      <c r="B188" s="157"/>
      <c r="C188" s="157"/>
      <c r="D188" s="157"/>
      <c r="E188" s="157"/>
      <c r="F188" s="157"/>
      <c r="G188" s="157"/>
      <c r="H188" s="157"/>
      <c r="I188" s="157"/>
      <c r="J188" s="157"/>
      <c r="K188" s="157"/>
      <c r="L188" s="157"/>
      <c r="M188" s="157"/>
      <c r="N188" s="157"/>
      <c r="O188" s="157"/>
      <c r="P188" s="157"/>
      <c r="Q188" s="157"/>
      <c r="R188" s="157"/>
      <c r="S188" s="157"/>
      <c r="T188" s="157"/>
      <c r="U188" s="157"/>
      <c r="V188" s="157"/>
      <c r="W188" s="157"/>
      <c r="X188" s="157" t="str">
        <v/>
      </c>
      <c r="Y188" s="23"/>
    </row>
    <row r="189" spans="1:25" ht="15.75" customHeight="1">
      <c r="A189" s="23"/>
      <c r="B189" s="157"/>
      <c r="C189" s="157"/>
      <c r="D189" s="157"/>
      <c r="E189" s="157"/>
      <c r="F189" s="157"/>
      <c r="G189" s="157"/>
      <c r="H189" s="157"/>
      <c r="I189" s="157"/>
      <c r="J189" s="157"/>
      <c r="K189" s="157"/>
      <c r="L189" s="157"/>
      <c r="M189" s="157"/>
      <c r="N189" s="157"/>
      <c r="O189" s="157"/>
      <c r="P189" s="157"/>
      <c r="Q189" s="157"/>
      <c r="R189" s="157"/>
      <c r="S189" s="157"/>
      <c r="T189" s="157"/>
      <c r="U189" s="157"/>
      <c r="V189" s="157"/>
      <c r="W189" s="157"/>
      <c r="X189" s="157" t="str">
        <v/>
      </c>
      <c r="Y189" s="23"/>
    </row>
    <row r="190" spans="1:25" ht="15.75" customHeight="1">
      <c r="A190" s="23"/>
      <c r="B190" s="157"/>
      <c r="C190" s="157"/>
      <c r="D190" s="157"/>
      <c r="E190" s="157"/>
      <c r="F190" s="157"/>
      <c r="G190" s="157"/>
      <c r="H190" s="157"/>
      <c r="I190" s="157"/>
      <c r="J190" s="157"/>
      <c r="K190" s="157"/>
      <c r="L190" s="157"/>
      <c r="M190" s="157"/>
      <c r="N190" s="157"/>
      <c r="O190" s="157"/>
      <c r="P190" s="157"/>
      <c r="Q190" s="157"/>
      <c r="R190" s="157"/>
      <c r="S190" s="157"/>
      <c r="T190" s="157"/>
      <c r="U190" s="157"/>
      <c r="V190" s="157"/>
      <c r="W190" s="157"/>
      <c r="X190" s="157" t="str">
        <v/>
      </c>
      <c r="Y190" s="23"/>
    </row>
    <row r="191" spans="1:25" ht="15.75" customHeight="1">
      <c r="A191" s="23"/>
      <c r="B191" s="157"/>
      <c r="C191" s="157"/>
      <c r="D191" s="157"/>
      <c r="E191" s="157"/>
      <c r="F191" s="157"/>
      <c r="G191" s="157"/>
      <c r="H191" s="157"/>
      <c r="I191" s="157"/>
      <c r="J191" s="157"/>
      <c r="K191" s="157"/>
      <c r="L191" s="157"/>
      <c r="M191" s="157"/>
      <c r="N191" s="157"/>
      <c r="O191" s="157"/>
      <c r="P191" s="157"/>
      <c r="Q191" s="157"/>
      <c r="R191" s="157"/>
      <c r="S191" s="157"/>
      <c r="T191" s="157"/>
      <c r="U191" s="157"/>
      <c r="V191" s="157"/>
      <c r="W191" s="157"/>
      <c r="X191" s="157" t="str">
        <v/>
      </c>
      <c r="Y191" s="23"/>
    </row>
    <row r="192" spans="1:25" ht="15.75" customHeight="1">
      <c r="A192" s="23"/>
      <c r="B192" s="157"/>
      <c r="C192" s="157"/>
      <c r="D192" s="157"/>
      <c r="E192" s="157"/>
      <c r="F192" s="157"/>
      <c r="G192" s="157"/>
      <c r="H192" s="157"/>
      <c r="I192" s="157"/>
      <c r="J192" s="157"/>
      <c r="K192" s="157"/>
      <c r="L192" s="157"/>
      <c r="M192" s="157"/>
      <c r="N192" s="157"/>
      <c r="O192" s="157"/>
      <c r="P192" s="157"/>
      <c r="Q192" s="157"/>
      <c r="R192" s="157"/>
      <c r="S192" s="157"/>
      <c r="T192" s="157"/>
      <c r="U192" s="157"/>
      <c r="V192" s="157"/>
      <c r="W192" s="157"/>
      <c r="X192" s="157" t="str">
        <v/>
      </c>
      <c r="Y192" s="23"/>
    </row>
    <row r="193" spans="1:25" ht="15.75" customHeight="1">
      <c r="A193" s="23"/>
      <c r="B193" s="157"/>
      <c r="C193" s="157"/>
      <c r="D193" s="157"/>
      <c r="E193" s="157"/>
      <c r="F193" s="157"/>
      <c r="G193" s="157"/>
      <c r="H193" s="157"/>
      <c r="I193" s="157"/>
      <c r="J193" s="157"/>
      <c r="K193" s="157"/>
      <c r="L193" s="157"/>
      <c r="M193" s="157"/>
      <c r="N193" s="157"/>
      <c r="O193" s="157"/>
      <c r="P193" s="157"/>
      <c r="Q193" s="157"/>
      <c r="R193" s="157"/>
      <c r="S193" s="157"/>
      <c r="T193" s="157"/>
      <c r="U193" s="157"/>
      <c r="V193" s="157"/>
      <c r="W193" s="157"/>
      <c r="X193" s="157" t="str">
        <v/>
      </c>
      <c r="Y193" s="23"/>
    </row>
    <row r="194" spans="1:25" ht="15.75" customHeight="1">
      <c r="A194" s="23"/>
      <c r="B194" s="157"/>
      <c r="C194" s="157"/>
      <c r="D194" s="157"/>
      <c r="E194" s="157"/>
      <c r="F194" s="157"/>
      <c r="G194" s="157"/>
      <c r="H194" s="157"/>
      <c r="I194" s="157"/>
      <c r="J194" s="157"/>
      <c r="K194" s="157"/>
      <c r="L194" s="157"/>
      <c r="M194" s="157"/>
      <c r="N194" s="157"/>
      <c r="O194" s="157"/>
      <c r="P194" s="157"/>
      <c r="Q194" s="157"/>
      <c r="R194" s="157"/>
      <c r="S194" s="157"/>
      <c r="T194" s="157"/>
      <c r="U194" s="157"/>
      <c r="V194" s="157"/>
      <c r="W194" s="157"/>
      <c r="X194" s="157" t="str">
        <v/>
      </c>
      <c r="Y194" s="23"/>
    </row>
    <row r="195" spans="1:25" ht="15.75" customHeight="1">
      <c r="A195" s="23"/>
      <c r="B195" s="157"/>
      <c r="C195" s="157"/>
      <c r="D195" s="157"/>
      <c r="E195" s="157"/>
      <c r="F195" s="157"/>
      <c r="G195" s="157"/>
      <c r="H195" s="157"/>
      <c r="I195" s="157"/>
      <c r="J195" s="157"/>
      <c r="K195" s="157"/>
      <c r="L195" s="157"/>
      <c r="M195" s="157"/>
      <c r="N195" s="157"/>
      <c r="O195" s="157"/>
      <c r="P195" s="157"/>
      <c r="Q195" s="157"/>
      <c r="R195" s="157"/>
      <c r="S195" s="157"/>
      <c r="T195" s="157"/>
      <c r="U195" s="157"/>
      <c r="V195" s="157"/>
      <c r="W195" s="157"/>
      <c r="X195" s="157" t="str">
        <v/>
      </c>
      <c r="Y195" s="23"/>
    </row>
    <row r="196" spans="1:25" ht="15.75" customHeight="1">
      <c r="A196" s="23"/>
      <c r="B196" s="157"/>
      <c r="C196" s="157"/>
      <c r="D196" s="157"/>
      <c r="E196" s="157"/>
      <c r="F196" s="157"/>
      <c r="G196" s="157"/>
      <c r="H196" s="157"/>
      <c r="I196" s="157"/>
      <c r="J196" s="157"/>
      <c r="K196" s="157"/>
      <c r="L196" s="157"/>
      <c r="M196" s="157"/>
      <c r="N196" s="157"/>
      <c r="O196" s="157"/>
      <c r="P196" s="157"/>
      <c r="Q196" s="157"/>
      <c r="R196" s="157"/>
      <c r="S196" s="157"/>
      <c r="T196" s="157"/>
      <c r="U196" s="157"/>
      <c r="V196" s="157"/>
      <c r="W196" s="157"/>
      <c r="X196" s="157" t="str">
        <v/>
      </c>
      <c r="Y196" s="23"/>
    </row>
    <row r="197" spans="1:25" ht="15.75" customHeight="1">
      <c r="A197" s="23"/>
      <c r="B197" s="157"/>
      <c r="C197" s="157"/>
      <c r="D197" s="157"/>
      <c r="E197" s="157"/>
      <c r="F197" s="157"/>
      <c r="G197" s="157"/>
      <c r="H197" s="157"/>
      <c r="I197" s="157"/>
      <c r="J197" s="157"/>
      <c r="K197" s="157"/>
      <c r="L197" s="157"/>
      <c r="M197" s="157"/>
      <c r="N197" s="157"/>
      <c r="O197" s="157"/>
      <c r="P197" s="157"/>
      <c r="Q197" s="157"/>
      <c r="R197" s="157"/>
      <c r="S197" s="157"/>
      <c r="T197" s="157"/>
      <c r="U197" s="157"/>
      <c r="V197" s="157"/>
      <c r="W197" s="157"/>
      <c r="X197" s="157" t="str">
        <v/>
      </c>
      <c r="Y197" s="23"/>
    </row>
    <row r="198" spans="1:25" ht="15.75" customHeight="1">
      <c r="A198" s="23"/>
      <c r="B198" s="157"/>
      <c r="C198" s="157"/>
      <c r="D198" s="157"/>
      <c r="E198" s="157"/>
      <c r="F198" s="157"/>
      <c r="G198" s="157"/>
      <c r="H198" s="157"/>
      <c r="I198" s="157"/>
      <c r="J198" s="157"/>
      <c r="K198" s="157"/>
      <c r="L198" s="157"/>
      <c r="M198" s="157"/>
      <c r="N198" s="157"/>
      <c r="O198" s="157"/>
      <c r="P198" s="157"/>
      <c r="Q198" s="157"/>
      <c r="R198" s="157"/>
      <c r="S198" s="157"/>
      <c r="T198" s="157"/>
      <c r="U198" s="157"/>
      <c r="V198" s="157"/>
      <c r="W198" s="157"/>
      <c r="X198" s="157" t="str">
        <v/>
      </c>
      <c r="Y198" s="23"/>
    </row>
    <row r="199" spans="1:25" ht="15.75" customHeight="1">
      <c r="A199" s="23"/>
      <c r="B199" s="157"/>
      <c r="C199" s="157"/>
      <c r="D199" s="157"/>
      <c r="E199" s="157"/>
      <c r="F199" s="157"/>
      <c r="G199" s="157"/>
      <c r="H199" s="157"/>
      <c r="I199" s="157"/>
      <c r="J199" s="157"/>
      <c r="K199" s="157"/>
      <c r="L199" s="157"/>
      <c r="M199" s="157"/>
      <c r="N199" s="157"/>
      <c r="O199" s="157"/>
      <c r="P199" s="157"/>
      <c r="Q199" s="157"/>
      <c r="R199" s="157"/>
      <c r="S199" s="157"/>
      <c r="T199" s="157"/>
      <c r="U199" s="157"/>
      <c r="V199" s="157"/>
      <c r="W199" s="157"/>
      <c r="X199" s="157" t="str">
        <v/>
      </c>
      <c r="Y199" s="23"/>
    </row>
    <row r="200" spans="1:25" ht="15.75" customHeight="1">
      <c r="A200" s="23"/>
      <c r="B200" s="157"/>
      <c r="C200" s="157"/>
      <c r="D200" s="157"/>
      <c r="E200" s="157"/>
      <c r="F200" s="157"/>
      <c r="G200" s="157"/>
      <c r="H200" s="157"/>
      <c r="I200" s="157"/>
      <c r="J200" s="157"/>
      <c r="K200" s="157"/>
      <c r="L200" s="157"/>
      <c r="M200" s="157"/>
      <c r="N200" s="157"/>
      <c r="O200" s="157"/>
      <c r="P200" s="157"/>
      <c r="Q200" s="157"/>
      <c r="R200" s="157"/>
      <c r="S200" s="157"/>
      <c r="T200" s="157"/>
      <c r="U200" s="157"/>
      <c r="V200" s="157"/>
      <c r="W200" s="157"/>
      <c r="X200" s="157" t="str">
        <v/>
      </c>
      <c r="Y200" s="23"/>
    </row>
    <row r="201" spans="1:25" ht="15.75" customHeight="1">
      <c r="A201" s="23"/>
      <c r="B201" s="157"/>
      <c r="C201" s="157"/>
      <c r="D201" s="157"/>
      <c r="E201" s="157"/>
      <c r="F201" s="157"/>
      <c r="G201" s="157"/>
      <c r="H201" s="157"/>
      <c r="I201" s="157"/>
      <c r="J201" s="157"/>
      <c r="K201" s="157"/>
      <c r="L201" s="157"/>
      <c r="M201" s="157"/>
      <c r="N201" s="157"/>
      <c r="O201" s="157"/>
      <c r="P201" s="157"/>
      <c r="Q201" s="157"/>
      <c r="R201" s="157"/>
      <c r="S201" s="157"/>
      <c r="T201" s="157"/>
      <c r="U201" s="157"/>
      <c r="V201" s="157"/>
      <c r="W201" s="157"/>
      <c r="X201" s="157" t="str">
        <v/>
      </c>
      <c r="Y201" s="23"/>
    </row>
    <row r="202" spans="1:25" ht="15.75" customHeight="1">
      <c r="A202" s="23"/>
      <c r="B202" s="157"/>
      <c r="C202" s="157"/>
      <c r="D202" s="157"/>
      <c r="E202" s="157"/>
      <c r="F202" s="157"/>
      <c r="G202" s="157"/>
      <c r="H202" s="157"/>
      <c r="I202" s="157"/>
      <c r="J202" s="157"/>
      <c r="K202" s="157"/>
      <c r="L202" s="157"/>
      <c r="M202" s="157"/>
      <c r="N202" s="157"/>
      <c r="O202" s="157"/>
      <c r="P202" s="157"/>
      <c r="Q202" s="157"/>
      <c r="R202" s="157"/>
      <c r="S202" s="157"/>
      <c r="T202" s="157"/>
      <c r="U202" s="157"/>
      <c r="V202" s="157"/>
      <c r="W202" s="157"/>
      <c r="X202" s="157" t="str">
        <v/>
      </c>
      <c r="Y202" s="23"/>
    </row>
    <row r="203" spans="1:25" ht="15.75" customHeight="1">
      <c r="A203" s="23"/>
      <c r="B203" s="157"/>
      <c r="C203" s="157"/>
      <c r="D203" s="157"/>
      <c r="E203" s="157"/>
      <c r="F203" s="157"/>
      <c r="G203" s="157"/>
      <c r="H203" s="157"/>
      <c r="I203" s="157"/>
      <c r="J203" s="157"/>
      <c r="K203" s="157"/>
      <c r="L203" s="157"/>
      <c r="M203" s="157"/>
      <c r="N203" s="157"/>
      <c r="O203" s="157"/>
      <c r="P203" s="157"/>
      <c r="Q203" s="157"/>
      <c r="R203" s="157"/>
      <c r="S203" s="157"/>
      <c r="T203" s="157"/>
      <c r="U203" s="157"/>
      <c r="V203" s="157"/>
      <c r="W203" s="157"/>
      <c r="X203" s="157" t="str">
        <v/>
      </c>
      <c r="Y203" s="23"/>
    </row>
    <row r="204" spans="1:25" ht="15.75" customHeight="1">
      <c r="A204" s="23"/>
      <c r="B204" s="157"/>
      <c r="C204" s="157"/>
      <c r="D204" s="157"/>
      <c r="E204" s="157"/>
      <c r="F204" s="157"/>
      <c r="G204" s="157"/>
      <c r="H204" s="157"/>
      <c r="I204" s="157"/>
      <c r="J204" s="157"/>
      <c r="K204" s="157"/>
      <c r="L204" s="157"/>
      <c r="M204" s="157"/>
      <c r="N204" s="157"/>
      <c r="O204" s="157"/>
      <c r="P204" s="157"/>
      <c r="Q204" s="157"/>
      <c r="R204" s="157"/>
      <c r="S204" s="157"/>
      <c r="T204" s="157"/>
      <c r="U204" s="157"/>
      <c r="V204" s="157"/>
      <c r="W204" s="157"/>
      <c r="X204" s="157" t="str">
        <v/>
      </c>
      <c r="Y204" s="23"/>
    </row>
    <row r="205" spans="1:25" ht="15.75" customHeight="1">
      <c r="A205" s="23"/>
      <c r="B205" s="157"/>
      <c r="C205" s="157"/>
      <c r="D205" s="157"/>
      <c r="E205" s="157"/>
      <c r="F205" s="157"/>
      <c r="G205" s="157"/>
      <c r="H205" s="157"/>
      <c r="I205" s="157"/>
      <c r="J205" s="157"/>
      <c r="K205" s="157"/>
      <c r="L205" s="157"/>
      <c r="M205" s="157"/>
      <c r="N205" s="157"/>
      <c r="O205" s="157"/>
      <c r="P205" s="157"/>
      <c r="Q205" s="157"/>
      <c r="R205" s="157"/>
      <c r="S205" s="157"/>
      <c r="T205" s="157"/>
      <c r="U205" s="157"/>
      <c r="V205" s="157"/>
      <c r="W205" s="157"/>
      <c r="X205" s="157" t="str">
        <v/>
      </c>
      <c r="Y205" s="23"/>
    </row>
    <row r="206" spans="1:25" ht="15.75" customHeight="1">
      <c r="A206" s="23"/>
      <c r="B206" s="157"/>
      <c r="C206" s="157"/>
      <c r="D206" s="157"/>
      <c r="E206" s="157"/>
      <c r="F206" s="157"/>
      <c r="G206" s="157"/>
      <c r="H206" s="157"/>
      <c r="I206" s="157"/>
      <c r="J206" s="157"/>
      <c r="K206" s="157"/>
      <c r="L206" s="157"/>
      <c r="M206" s="157"/>
      <c r="N206" s="157"/>
      <c r="O206" s="157"/>
      <c r="P206" s="157"/>
      <c r="Q206" s="157"/>
      <c r="R206" s="157"/>
      <c r="S206" s="157"/>
      <c r="T206" s="157"/>
      <c r="U206" s="157"/>
      <c r="V206" s="157"/>
      <c r="W206" s="157"/>
      <c r="X206" s="157" t="str">
        <v/>
      </c>
      <c r="Y206" s="23"/>
    </row>
    <row r="207" spans="1:25" ht="15.75" customHeight="1">
      <c r="A207" s="23"/>
      <c r="B207" s="157"/>
      <c r="C207" s="157"/>
      <c r="D207" s="157"/>
      <c r="E207" s="157"/>
      <c r="F207" s="157"/>
      <c r="G207" s="157"/>
      <c r="H207" s="157"/>
      <c r="I207" s="157"/>
      <c r="J207" s="157"/>
      <c r="K207" s="157"/>
      <c r="L207" s="157"/>
      <c r="M207" s="157"/>
      <c r="N207" s="157"/>
      <c r="O207" s="157"/>
      <c r="P207" s="157"/>
      <c r="Q207" s="157"/>
      <c r="R207" s="157"/>
      <c r="S207" s="157"/>
      <c r="T207" s="157"/>
      <c r="U207" s="157"/>
      <c r="V207" s="157"/>
      <c r="W207" s="157"/>
      <c r="X207" s="157" t="str">
        <v/>
      </c>
      <c r="Y207" s="23"/>
    </row>
    <row r="208" spans="1:25" ht="15.75" customHeight="1">
      <c r="A208" s="23"/>
      <c r="B208" s="157"/>
      <c r="C208" s="157"/>
      <c r="D208" s="157"/>
      <c r="E208" s="157"/>
      <c r="F208" s="157"/>
      <c r="G208" s="157"/>
      <c r="H208" s="157"/>
      <c r="I208" s="157"/>
      <c r="J208" s="157"/>
      <c r="K208" s="157"/>
      <c r="L208" s="157"/>
      <c r="M208" s="157"/>
      <c r="N208" s="157"/>
      <c r="O208" s="157"/>
      <c r="P208" s="157"/>
      <c r="Q208" s="157"/>
      <c r="R208" s="157"/>
      <c r="S208" s="157"/>
      <c r="T208" s="157"/>
      <c r="U208" s="157"/>
      <c r="V208" s="157"/>
      <c r="W208" s="157"/>
      <c r="X208" s="157" t="str">
        <v/>
      </c>
      <c r="Y208" s="23"/>
    </row>
    <row r="209" spans="1:25" ht="15.75" customHeight="1">
      <c r="A209" s="23"/>
      <c r="B209" s="157"/>
      <c r="C209" s="157"/>
      <c r="D209" s="157"/>
      <c r="E209" s="157"/>
      <c r="F209" s="157"/>
      <c r="G209" s="157"/>
      <c r="H209" s="157"/>
      <c r="I209" s="157"/>
      <c r="J209" s="157"/>
      <c r="K209" s="157"/>
      <c r="L209" s="157"/>
      <c r="M209" s="157"/>
      <c r="N209" s="157"/>
      <c r="O209" s="157"/>
      <c r="P209" s="157"/>
      <c r="Q209" s="157"/>
      <c r="R209" s="157"/>
      <c r="S209" s="157"/>
      <c r="T209" s="157"/>
      <c r="U209" s="157"/>
      <c r="V209" s="157"/>
      <c r="W209" s="157"/>
      <c r="X209" s="157" t="str">
        <v/>
      </c>
      <c r="Y209" s="23"/>
    </row>
    <row r="210" spans="1:25" ht="15.75" customHeight="1">
      <c r="A210" s="23"/>
      <c r="B210" s="157"/>
      <c r="C210" s="157"/>
      <c r="D210" s="157"/>
      <c r="E210" s="157"/>
      <c r="F210" s="157"/>
      <c r="G210" s="157"/>
      <c r="H210" s="157"/>
      <c r="I210" s="157"/>
      <c r="J210" s="157"/>
      <c r="K210" s="157"/>
      <c r="L210" s="157"/>
      <c r="M210" s="157"/>
      <c r="N210" s="157"/>
      <c r="O210" s="157"/>
      <c r="P210" s="157"/>
      <c r="Q210" s="157"/>
      <c r="R210" s="157"/>
      <c r="S210" s="157"/>
      <c r="T210" s="157"/>
      <c r="U210" s="157"/>
      <c r="V210" s="157"/>
      <c r="W210" s="157"/>
      <c r="X210" s="157" t="str">
        <v/>
      </c>
      <c r="Y210" s="23"/>
    </row>
    <row r="211" spans="1:25" ht="15.75" customHeight="1">
      <c r="A211" s="23"/>
      <c r="B211" s="157"/>
      <c r="C211" s="157"/>
      <c r="D211" s="157"/>
      <c r="E211" s="157"/>
      <c r="F211" s="157"/>
      <c r="G211" s="157"/>
      <c r="H211" s="157"/>
      <c r="I211" s="157"/>
      <c r="J211" s="157"/>
      <c r="K211" s="157"/>
      <c r="L211" s="157"/>
      <c r="M211" s="157"/>
      <c r="N211" s="157"/>
      <c r="O211" s="157"/>
      <c r="P211" s="157"/>
      <c r="Q211" s="157"/>
      <c r="R211" s="157"/>
      <c r="S211" s="157"/>
      <c r="T211" s="157"/>
      <c r="U211" s="157"/>
      <c r="V211" s="157"/>
      <c r="W211" s="157"/>
      <c r="X211" s="157" t="str">
        <v/>
      </c>
      <c r="Y211" s="23"/>
    </row>
    <row r="212" spans="1:25" ht="15.75" customHeight="1">
      <c r="A212" s="23"/>
      <c r="B212" s="157"/>
      <c r="C212" s="157"/>
      <c r="D212" s="157"/>
      <c r="E212" s="157"/>
      <c r="F212" s="157"/>
      <c r="G212" s="157"/>
      <c r="H212" s="157"/>
      <c r="I212" s="157"/>
      <c r="J212" s="157"/>
      <c r="K212" s="157"/>
      <c r="L212" s="157"/>
      <c r="M212" s="157"/>
      <c r="N212" s="157"/>
      <c r="O212" s="157"/>
      <c r="P212" s="157"/>
      <c r="Q212" s="157"/>
      <c r="R212" s="157"/>
      <c r="S212" s="157"/>
      <c r="T212" s="157"/>
      <c r="U212" s="157"/>
      <c r="V212" s="157"/>
      <c r="W212" s="157"/>
      <c r="X212" s="157" t="str">
        <v/>
      </c>
      <c r="Y212" s="23"/>
    </row>
    <row r="213" spans="1:25" ht="15.75" customHeight="1">
      <c r="A213" s="23"/>
      <c r="B213" s="157"/>
      <c r="C213" s="157"/>
      <c r="D213" s="157"/>
      <c r="E213" s="157"/>
      <c r="F213" s="157"/>
      <c r="G213" s="157"/>
      <c r="H213" s="157"/>
      <c r="I213" s="157"/>
      <c r="J213" s="157"/>
      <c r="K213" s="157"/>
      <c r="L213" s="157"/>
      <c r="M213" s="157"/>
      <c r="N213" s="157"/>
      <c r="O213" s="157"/>
      <c r="P213" s="157"/>
      <c r="Q213" s="157"/>
      <c r="R213" s="157"/>
      <c r="S213" s="157"/>
      <c r="T213" s="157"/>
      <c r="U213" s="157"/>
      <c r="V213" s="157"/>
      <c r="W213" s="157"/>
      <c r="X213" s="157" t="str">
        <v/>
      </c>
      <c r="Y213" s="23"/>
    </row>
    <row r="214" spans="1:25" ht="15.75" customHeight="1">
      <c r="A214" s="23"/>
      <c r="B214" s="157"/>
      <c r="C214" s="157"/>
      <c r="D214" s="157"/>
      <c r="E214" s="157"/>
      <c r="F214" s="157"/>
      <c r="G214" s="157"/>
      <c r="H214" s="157"/>
      <c r="I214" s="157"/>
      <c r="J214" s="157"/>
      <c r="K214" s="157"/>
      <c r="L214" s="157"/>
      <c r="M214" s="157"/>
      <c r="N214" s="157"/>
      <c r="O214" s="157"/>
      <c r="P214" s="157"/>
      <c r="Q214" s="157"/>
      <c r="R214" s="157"/>
      <c r="S214" s="157"/>
      <c r="T214" s="157"/>
      <c r="U214" s="157"/>
      <c r="V214" s="157"/>
      <c r="W214" s="157"/>
      <c r="X214" s="157" t="str">
        <v/>
      </c>
      <c r="Y214" s="23"/>
    </row>
    <row r="215" spans="1:25" ht="15.75" customHeight="1">
      <c r="A215" s="23"/>
      <c r="B215" s="157"/>
      <c r="C215" s="157"/>
      <c r="D215" s="157"/>
      <c r="E215" s="157"/>
      <c r="F215" s="157"/>
      <c r="G215" s="157"/>
      <c r="H215" s="157"/>
      <c r="I215" s="157"/>
      <c r="J215" s="157"/>
      <c r="K215" s="157"/>
      <c r="L215" s="157"/>
      <c r="M215" s="157"/>
      <c r="N215" s="157"/>
      <c r="O215" s="157"/>
      <c r="P215" s="157"/>
      <c r="Q215" s="157"/>
      <c r="R215" s="157"/>
      <c r="S215" s="157"/>
      <c r="T215" s="157"/>
      <c r="U215" s="157"/>
      <c r="V215" s="157"/>
      <c r="W215" s="157"/>
      <c r="X215" s="157" t="str">
        <v/>
      </c>
      <c r="Y215" s="23"/>
    </row>
    <row r="216" spans="1:25" ht="15.75" customHeight="1">
      <c r="A216" s="23"/>
      <c r="B216" s="157"/>
      <c r="C216" s="157"/>
      <c r="D216" s="157"/>
      <c r="E216" s="157"/>
      <c r="F216" s="157"/>
      <c r="G216" s="157"/>
      <c r="H216" s="157"/>
      <c r="I216" s="157"/>
      <c r="J216" s="157"/>
      <c r="K216" s="157"/>
      <c r="L216" s="157"/>
      <c r="M216" s="157"/>
      <c r="N216" s="157"/>
      <c r="O216" s="157"/>
      <c r="P216" s="157"/>
      <c r="Q216" s="157"/>
      <c r="R216" s="157"/>
      <c r="S216" s="157"/>
      <c r="T216" s="157"/>
      <c r="U216" s="157"/>
      <c r="V216" s="157"/>
      <c r="W216" s="157"/>
      <c r="X216" s="157" t="str">
        <v/>
      </c>
      <c r="Y216" s="23"/>
    </row>
    <row r="217" spans="1:25" ht="15.75" customHeight="1">
      <c r="A217" s="23"/>
      <c r="B217" s="157"/>
      <c r="C217" s="157"/>
      <c r="D217" s="157"/>
      <c r="E217" s="157"/>
      <c r="F217" s="157"/>
      <c r="G217" s="157"/>
      <c r="H217" s="157"/>
      <c r="I217" s="157"/>
      <c r="J217" s="157"/>
      <c r="K217" s="157"/>
      <c r="L217" s="157"/>
      <c r="M217" s="157"/>
      <c r="N217" s="157"/>
      <c r="O217" s="157"/>
      <c r="P217" s="157"/>
      <c r="Q217" s="157"/>
      <c r="R217" s="157"/>
      <c r="S217" s="157"/>
      <c r="T217" s="157"/>
      <c r="U217" s="157"/>
      <c r="V217" s="157"/>
      <c r="W217" s="157"/>
      <c r="X217" s="157" t="str">
        <v/>
      </c>
      <c r="Y217" s="23"/>
    </row>
    <row r="218" spans="1:25" ht="15.75" customHeight="1">
      <c r="A218" s="23"/>
      <c r="B218" s="157"/>
      <c r="C218" s="157"/>
      <c r="D218" s="157"/>
      <c r="E218" s="157"/>
      <c r="F218" s="157"/>
      <c r="G218" s="157"/>
      <c r="H218" s="157"/>
      <c r="I218" s="157"/>
      <c r="J218" s="157"/>
      <c r="K218" s="157"/>
      <c r="L218" s="157"/>
      <c r="M218" s="157"/>
      <c r="N218" s="157"/>
      <c r="O218" s="157"/>
      <c r="P218" s="157"/>
      <c r="Q218" s="157"/>
      <c r="R218" s="157"/>
      <c r="S218" s="157"/>
      <c r="T218" s="157"/>
      <c r="U218" s="157"/>
      <c r="V218" s="157"/>
      <c r="W218" s="157"/>
      <c r="X218" s="157" t="str">
        <v/>
      </c>
      <c r="Y218" s="23"/>
    </row>
    <row r="219" spans="1:25" ht="15.75" customHeight="1">
      <c r="A219" s="23"/>
      <c r="B219" s="157"/>
      <c r="C219" s="157"/>
      <c r="D219" s="157"/>
      <c r="E219" s="157"/>
      <c r="F219" s="157"/>
      <c r="G219" s="157"/>
      <c r="H219" s="157"/>
      <c r="I219" s="157"/>
      <c r="J219" s="157"/>
      <c r="K219" s="157"/>
      <c r="L219" s="157"/>
      <c r="M219" s="157"/>
      <c r="N219" s="157"/>
      <c r="O219" s="157"/>
      <c r="P219" s="157"/>
      <c r="Q219" s="157"/>
      <c r="R219" s="157"/>
      <c r="S219" s="157"/>
      <c r="T219" s="157"/>
      <c r="U219" s="157"/>
      <c r="V219" s="157"/>
      <c r="W219" s="157"/>
      <c r="X219" s="157" t="str">
        <v/>
      </c>
      <c r="Y219" s="23"/>
    </row>
    <row r="220" spans="1:25" ht="15.75" customHeight="1">
      <c r="A220" s="23"/>
      <c r="B220" s="157"/>
      <c r="C220" s="157"/>
      <c r="D220" s="157"/>
      <c r="E220" s="157"/>
      <c r="F220" s="157"/>
      <c r="G220" s="157"/>
      <c r="H220" s="157"/>
      <c r="I220" s="157"/>
      <c r="J220" s="157"/>
      <c r="K220" s="157"/>
      <c r="L220" s="157"/>
      <c r="M220" s="157"/>
      <c r="N220" s="157"/>
      <c r="O220" s="157"/>
      <c r="P220" s="157"/>
      <c r="Q220" s="157"/>
      <c r="R220" s="157"/>
      <c r="S220" s="157"/>
      <c r="T220" s="157"/>
      <c r="U220" s="157"/>
      <c r="V220" s="157"/>
      <c r="W220" s="157"/>
      <c r="X220" s="157" t="str">
        <v/>
      </c>
      <c r="Y220" s="23"/>
    </row>
    <row r="221" spans="1:25" ht="15.75" customHeight="1">
      <c r="A221" s="23"/>
      <c r="B221" s="157"/>
      <c r="C221" s="157"/>
      <c r="D221" s="157"/>
      <c r="E221" s="157"/>
      <c r="F221" s="157"/>
      <c r="G221" s="157"/>
      <c r="H221" s="157"/>
      <c r="I221" s="157"/>
      <c r="J221" s="157"/>
      <c r="K221" s="157"/>
      <c r="L221" s="157"/>
      <c r="M221" s="157"/>
      <c r="N221" s="157"/>
      <c r="O221" s="157"/>
      <c r="P221" s="157"/>
      <c r="Q221" s="157"/>
      <c r="R221" s="157"/>
      <c r="S221" s="157"/>
      <c r="T221" s="157"/>
      <c r="U221" s="157"/>
      <c r="V221" s="157"/>
      <c r="W221" s="157"/>
      <c r="X221" s="157" t="str">
        <v/>
      </c>
      <c r="Y221" s="23"/>
    </row>
    <row r="222" spans="1:25" ht="15.75" customHeight="1">
      <c r="A222" s="23"/>
      <c r="B222" s="157"/>
      <c r="C222" s="157"/>
      <c r="D222" s="157"/>
      <c r="E222" s="157"/>
      <c r="F222" s="157"/>
      <c r="G222" s="157"/>
      <c r="H222" s="157"/>
      <c r="I222" s="157"/>
      <c r="J222" s="157"/>
      <c r="K222" s="157"/>
      <c r="L222" s="157"/>
      <c r="M222" s="157"/>
      <c r="N222" s="157"/>
      <c r="O222" s="157"/>
      <c r="P222" s="157"/>
      <c r="Q222" s="157"/>
      <c r="R222" s="157"/>
      <c r="S222" s="157"/>
      <c r="T222" s="157"/>
      <c r="U222" s="157"/>
      <c r="V222" s="157"/>
      <c r="W222" s="157"/>
      <c r="X222" s="157" t="str">
        <v/>
      </c>
      <c r="Y222" s="23"/>
    </row>
    <row r="223" spans="1:25" ht="15.75" customHeight="1">
      <c r="A223" s="23"/>
      <c r="B223" s="157"/>
      <c r="C223" s="157"/>
      <c r="D223" s="157"/>
      <c r="E223" s="157"/>
      <c r="F223" s="157"/>
      <c r="G223" s="157"/>
      <c r="H223" s="157"/>
      <c r="I223" s="157"/>
      <c r="J223" s="157"/>
      <c r="K223" s="157"/>
      <c r="L223" s="157"/>
      <c r="M223" s="157"/>
      <c r="N223" s="157"/>
      <c r="O223" s="157"/>
      <c r="P223" s="157"/>
      <c r="Q223" s="157"/>
      <c r="R223" s="157"/>
      <c r="S223" s="157"/>
      <c r="T223" s="157"/>
      <c r="U223" s="157"/>
      <c r="V223" s="157"/>
      <c r="W223" s="157"/>
      <c r="X223" s="157" t="str">
        <v/>
      </c>
      <c r="Y223" s="23"/>
    </row>
    <row r="224" spans="1:25" ht="15.75" customHeight="1">
      <c r="A224" s="23"/>
      <c r="B224" s="157"/>
      <c r="C224" s="157"/>
      <c r="D224" s="157"/>
      <c r="E224" s="157"/>
      <c r="F224" s="157"/>
      <c r="G224" s="157"/>
      <c r="H224" s="157"/>
      <c r="I224" s="157"/>
      <c r="J224" s="157"/>
      <c r="K224" s="157"/>
      <c r="L224" s="157"/>
      <c r="M224" s="157"/>
      <c r="N224" s="157"/>
      <c r="O224" s="157"/>
      <c r="P224" s="157"/>
      <c r="Q224" s="157"/>
      <c r="R224" s="157"/>
      <c r="S224" s="157"/>
      <c r="T224" s="157"/>
      <c r="U224" s="157"/>
      <c r="V224" s="157"/>
      <c r="W224" s="157"/>
      <c r="X224" s="157" t="str">
        <v/>
      </c>
      <c r="Y224" s="23"/>
    </row>
    <row r="225" spans="1:25" ht="15.75" customHeight="1">
      <c r="A225" s="23"/>
      <c r="B225" s="157"/>
      <c r="C225" s="157"/>
      <c r="D225" s="157"/>
      <c r="E225" s="157"/>
      <c r="F225" s="157"/>
      <c r="G225" s="157"/>
      <c r="H225" s="157"/>
      <c r="I225" s="157"/>
      <c r="J225" s="157"/>
      <c r="K225" s="157"/>
      <c r="L225" s="157"/>
      <c r="M225" s="157"/>
      <c r="N225" s="157"/>
      <c r="O225" s="157"/>
      <c r="P225" s="157"/>
      <c r="Q225" s="157"/>
      <c r="R225" s="157"/>
      <c r="S225" s="157"/>
      <c r="T225" s="157"/>
      <c r="U225" s="157"/>
      <c r="V225" s="157"/>
      <c r="W225" s="157"/>
      <c r="X225" s="157" t="str">
        <v/>
      </c>
      <c r="Y225" s="23"/>
    </row>
    <row r="226" spans="1:25" ht="15.75" customHeight="1">
      <c r="A226" s="23"/>
      <c r="B226" s="157"/>
      <c r="C226" s="157"/>
      <c r="D226" s="157"/>
      <c r="E226" s="157"/>
      <c r="F226" s="157"/>
      <c r="G226" s="157"/>
      <c r="H226" s="157"/>
      <c r="I226" s="157"/>
      <c r="J226" s="157"/>
      <c r="K226" s="157"/>
      <c r="L226" s="157"/>
      <c r="M226" s="157"/>
      <c r="N226" s="157"/>
      <c r="O226" s="157"/>
      <c r="P226" s="157"/>
      <c r="Q226" s="157"/>
      <c r="R226" s="157"/>
      <c r="S226" s="157"/>
      <c r="T226" s="157"/>
      <c r="U226" s="157"/>
      <c r="V226" s="157"/>
      <c r="W226" s="157"/>
      <c r="X226" s="157" t="str">
        <v/>
      </c>
      <c r="Y226" s="23"/>
    </row>
    <row r="227" spans="1:25" ht="15.75" customHeight="1">
      <c r="A227" s="23"/>
      <c r="B227" s="157"/>
      <c r="C227" s="157"/>
      <c r="D227" s="157"/>
      <c r="E227" s="157"/>
      <c r="F227" s="157"/>
      <c r="G227" s="157"/>
      <c r="H227" s="157"/>
      <c r="I227" s="157"/>
      <c r="J227" s="157"/>
      <c r="K227" s="157"/>
      <c r="L227" s="157"/>
      <c r="M227" s="157"/>
      <c r="N227" s="157"/>
      <c r="O227" s="157"/>
      <c r="P227" s="157"/>
      <c r="Q227" s="157"/>
      <c r="R227" s="157"/>
      <c r="S227" s="157"/>
      <c r="T227" s="157"/>
      <c r="U227" s="157"/>
      <c r="V227" s="157"/>
      <c r="W227" s="157"/>
      <c r="X227" s="157" t="str">
        <v/>
      </c>
      <c r="Y227" s="23"/>
    </row>
    <row r="228" spans="1:25" ht="15.75" customHeight="1">
      <c r="A228" s="23"/>
      <c r="B228" s="157"/>
      <c r="C228" s="157"/>
      <c r="D228" s="157"/>
      <c r="E228" s="157"/>
      <c r="F228" s="157"/>
      <c r="G228" s="157"/>
      <c r="H228" s="157"/>
      <c r="I228" s="157"/>
      <c r="J228" s="157"/>
      <c r="K228" s="157"/>
      <c r="L228" s="157"/>
      <c r="M228" s="157"/>
      <c r="N228" s="157"/>
      <c r="O228" s="157"/>
      <c r="P228" s="157"/>
      <c r="Q228" s="157"/>
      <c r="R228" s="157"/>
      <c r="S228" s="157"/>
      <c r="T228" s="157"/>
      <c r="U228" s="157"/>
      <c r="V228" s="157"/>
      <c r="W228" s="157"/>
      <c r="X228" s="157" t="str">
        <v/>
      </c>
      <c r="Y228" s="23"/>
    </row>
    <row r="229" spans="1:25" ht="15.75" customHeight="1">
      <c r="A229" s="23"/>
      <c r="B229" s="157"/>
      <c r="C229" s="157"/>
      <c r="D229" s="157"/>
      <c r="E229" s="157"/>
      <c r="F229" s="157"/>
      <c r="G229" s="157"/>
      <c r="H229" s="157"/>
      <c r="I229" s="157"/>
      <c r="J229" s="157"/>
      <c r="K229" s="157"/>
      <c r="L229" s="157"/>
      <c r="M229" s="157"/>
      <c r="N229" s="157"/>
      <c r="O229" s="157"/>
      <c r="P229" s="157"/>
      <c r="Q229" s="157"/>
      <c r="R229" s="157"/>
      <c r="S229" s="157"/>
      <c r="T229" s="157"/>
      <c r="U229" s="157"/>
      <c r="V229" s="157"/>
      <c r="W229" s="157"/>
      <c r="X229" s="157" t="str">
        <v/>
      </c>
      <c r="Y229" s="23"/>
    </row>
    <row r="230" spans="1:25" ht="15.75" customHeight="1">
      <c r="A230" s="23"/>
      <c r="B230" s="157"/>
      <c r="C230" s="157"/>
      <c r="D230" s="157"/>
      <c r="E230" s="157"/>
      <c r="F230" s="157"/>
      <c r="G230" s="157"/>
      <c r="H230" s="157"/>
      <c r="I230" s="157"/>
      <c r="J230" s="157"/>
      <c r="K230" s="157"/>
      <c r="L230" s="157"/>
      <c r="M230" s="157"/>
      <c r="N230" s="157"/>
      <c r="O230" s="157"/>
      <c r="P230" s="157"/>
      <c r="Q230" s="157"/>
      <c r="R230" s="157"/>
      <c r="S230" s="157"/>
      <c r="T230" s="157"/>
      <c r="U230" s="157"/>
      <c r="V230" s="157"/>
      <c r="W230" s="157"/>
      <c r="X230" s="157" t="str">
        <v/>
      </c>
      <c r="Y230" s="23"/>
    </row>
    <row r="231" spans="1:25" ht="15.75" customHeight="1">
      <c r="A231" s="23"/>
      <c r="B231" s="157"/>
      <c r="C231" s="157"/>
      <c r="D231" s="157"/>
      <c r="E231" s="157"/>
      <c r="F231" s="157"/>
      <c r="G231" s="157"/>
      <c r="H231" s="157"/>
      <c r="I231" s="157"/>
      <c r="J231" s="157"/>
      <c r="K231" s="157"/>
      <c r="L231" s="157"/>
      <c r="M231" s="157"/>
      <c r="N231" s="157"/>
      <c r="O231" s="157"/>
      <c r="P231" s="157"/>
      <c r="Q231" s="157"/>
      <c r="R231" s="157"/>
      <c r="S231" s="157"/>
      <c r="T231" s="157"/>
      <c r="U231" s="157"/>
      <c r="V231" s="157"/>
      <c r="W231" s="157"/>
      <c r="X231" s="157" t="str">
        <v/>
      </c>
      <c r="Y231" s="23"/>
    </row>
    <row r="232" spans="1:25" ht="15.75" customHeight="1">
      <c r="A232" s="23"/>
      <c r="B232" s="157"/>
      <c r="C232" s="157"/>
      <c r="D232" s="157"/>
      <c r="E232" s="157"/>
      <c r="F232" s="157"/>
      <c r="G232" s="157"/>
      <c r="H232" s="157"/>
      <c r="I232" s="157"/>
      <c r="J232" s="157"/>
      <c r="K232" s="157"/>
      <c r="L232" s="157"/>
      <c r="M232" s="157"/>
      <c r="N232" s="157"/>
      <c r="O232" s="157"/>
      <c r="P232" s="157"/>
      <c r="Q232" s="157"/>
      <c r="R232" s="157"/>
      <c r="S232" s="157"/>
      <c r="T232" s="157"/>
      <c r="U232" s="157"/>
      <c r="V232" s="157"/>
      <c r="W232" s="157"/>
      <c r="X232" s="157" t="str">
        <v/>
      </c>
      <c r="Y232" s="23"/>
    </row>
    <row r="233" spans="1:25" ht="15.75" customHeight="1">
      <c r="A233" s="23"/>
      <c r="B233" s="157"/>
      <c r="C233" s="157"/>
      <c r="D233" s="157"/>
      <c r="E233" s="157"/>
      <c r="F233" s="157"/>
      <c r="G233" s="157"/>
      <c r="H233" s="157"/>
      <c r="I233" s="157"/>
      <c r="J233" s="157"/>
      <c r="K233" s="157"/>
      <c r="L233" s="157"/>
      <c r="M233" s="157"/>
      <c r="N233" s="157"/>
      <c r="O233" s="157"/>
      <c r="P233" s="157"/>
      <c r="Q233" s="157"/>
      <c r="R233" s="157"/>
      <c r="S233" s="157"/>
      <c r="T233" s="157"/>
      <c r="U233" s="157"/>
      <c r="V233" s="157"/>
      <c r="W233" s="157"/>
      <c r="X233" s="157" t="str">
        <v/>
      </c>
      <c r="Y233" s="23"/>
    </row>
    <row r="234" spans="1:25" ht="15.75" customHeight="1">
      <c r="A234" s="23"/>
      <c r="B234" s="157"/>
      <c r="C234" s="157"/>
      <c r="D234" s="157"/>
      <c r="E234" s="157"/>
      <c r="F234" s="157"/>
      <c r="G234" s="157"/>
      <c r="H234" s="157"/>
      <c r="I234" s="157"/>
      <c r="J234" s="157"/>
      <c r="K234" s="157"/>
      <c r="L234" s="157"/>
      <c r="M234" s="157"/>
      <c r="N234" s="157"/>
      <c r="O234" s="157"/>
      <c r="P234" s="157"/>
      <c r="Q234" s="157"/>
      <c r="R234" s="157"/>
      <c r="S234" s="157"/>
      <c r="T234" s="157"/>
      <c r="U234" s="157"/>
      <c r="V234" s="157"/>
      <c r="W234" s="157"/>
      <c r="X234" s="157" t="str">
        <v/>
      </c>
      <c r="Y234" s="23"/>
    </row>
    <row r="235" spans="1:25" ht="15.75" customHeight="1">
      <c r="A235" s="23"/>
      <c r="B235" s="157"/>
      <c r="C235" s="157"/>
      <c r="D235" s="157"/>
      <c r="E235" s="157"/>
      <c r="F235" s="157"/>
      <c r="G235" s="157"/>
      <c r="H235" s="157"/>
      <c r="I235" s="157"/>
      <c r="J235" s="157"/>
      <c r="K235" s="157"/>
      <c r="L235" s="157"/>
      <c r="M235" s="157"/>
      <c r="N235" s="157"/>
      <c r="O235" s="157"/>
      <c r="P235" s="157"/>
      <c r="Q235" s="157"/>
      <c r="R235" s="157"/>
      <c r="S235" s="157"/>
      <c r="T235" s="157"/>
      <c r="U235" s="157"/>
      <c r="V235" s="157"/>
      <c r="W235" s="157"/>
      <c r="X235" s="157" t="str">
        <v/>
      </c>
      <c r="Y235" s="23"/>
    </row>
    <row r="236" spans="1:25" ht="15.75" customHeight="1">
      <c r="A236" s="23"/>
      <c r="B236" s="157"/>
      <c r="C236" s="157"/>
      <c r="D236" s="157"/>
      <c r="E236" s="157"/>
      <c r="F236" s="157"/>
      <c r="G236" s="157"/>
      <c r="H236" s="157"/>
      <c r="I236" s="157"/>
      <c r="J236" s="157"/>
      <c r="K236" s="157"/>
      <c r="L236" s="157"/>
      <c r="M236" s="157"/>
      <c r="N236" s="157"/>
      <c r="O236" s="157"/>
      <c r="P236" s="157"/>
      <c r="Q236" s="157"/>
      <c r="R236" s="157"/>
      <c r="S236" s="157"/>
      <c r="T236" s="157"/>
      <c r="U236" s="157"/>
      <c r="V236" s="157"/>
      <c r="W236" s="157"/>
      <c r="X236" s="157" t="str">
        <v/>
      </c>
      <c r="Y236" s="23"/>
    </row>
    <row r="237" spans="1:25" ht="15.75" customHeight="1">
      <c r="A237" s="23"/>
      <c r="B237" s="157"/>
      <c r="C237" s="157"/>
      <c r="D237" s="157"/>
      <c r="E237" s="157"/>
      <c r="F237" s="157"/>
      <c r="G237" s="157"/>
      <c r="H237" s="157"/>
      <c r="I237" s="157"/>
      <c r="J237" s="157"/>
      <c r="K237" s="157"/>
      <c r="L237" s="157"/>
      <c r="M237" s="157"/>
      <c r="N237" s="157"/>
      <c r="O237" s="157"/>
      <c r="P237" s="157"/>
      <c r="Q237" s="157"/>
      <c r="R237" s="157"/>
      <c r="S237" s="157"/>
      <c r="T237" s="157"/>
      <c r="U237" s="157"/>
      <c r="V237" s="157"/>
      <c r="W237" s="157"/>
      <c r="X237" s="157" t="str">
        <v/>
      </c>
      <c r="Y237" s="23"/>
    </row>
    <row r="238" spans="1:25" ht="15.75" customHeight="1">
      <c r="A238" s="23"/>
      <c r="B238" s="157"/>
      <c r="C238" s="157"/>
      <c r="D238" s="157"/>
      <c r="E238" s="157"/>
      <c r="F238" s="157"/>
      <c r="G238" s="157"/>
      <c r="H238" s="157"/>
      <c r="I238" s="157"/>
      <c r="J238" s="157"/>
      <c r="K238" s="157"/>
      <c r="L238" s="157"/>
      <c r="M238" s="157"/>
      <c r="N238" s="157"/>
      <c r="O238" s="157"/>
      <c r="P238" s="157"/>
      <c r="Q238" s="157"/>
      <c r="R238" s="157"/>
      <c r="S238" s="157"/>
      <c r="T238" s="157"/>
      <c r="U238" s="157"/>
      <c r="V238" s="157"/>
      <c r="W238" s="157"/>
      <c r="X238" s="157" t="str">
        <v/>
      </c>
      <c r="Y238" s="23"/>
    </row>
    <row r="239" spans="1:25" ht="15.75" customHeight="1">
      <c r="A239" s="23"/>
      <c r="B239" s="157"/>
      <c r="C239" s="157"/>
      <c r="D239" s="157"/>
      <c r="E239" s="157"/>
      <c r="F239" s="157"/>
      <c r="G239" s="157"/>
      <c r="H239" s="157"/>
      <c r="I239" s="157"/>
      <c r="J239" s="157"/>
      <c r="K239" s="157"/>
      <c r="L239" s="157"/>
      <c r="M239" s="157"/>
      <c r="N239" s="157"/>
      <c r="O239" s="157"/>
      <c r="P239" s="157"/>
      <c r="Q239" s="157"/>
      <c r="R239" s="157"/>
      <c r="S239" s="157"/>
      <c r="T239" s="157"/>
      <c r="U239" s="157"/>
      <c r="V239" s="157"/>
      <c r="W239" s="157"/>
      <c r="X239" s="157" t="str">
        <v/>
      </c>
      <c r="Y239" s="23"/>
    </row>
    <row r="240" spans="1:25" ht="15.75" customHeight="1">
      <c r="A240" s="23"/>
      <c r="B240" s="157"/>
      <c r="C240" s="157"/>
      <c r="D240" s="157"/>
      <c r="E240" s="157"/>
      <c r="F240" s="157"/>
      <c r="G240" s="157"/>
      <c r="H240" s="157"/>
      <c r="I240" s="157"/>
      <c r="J240" s="157"/>
      <c r="K240" s="157"/>
      <c r="L240" s="157"/>
      <c r="M240" s="157"/>
      <c r="N240" s="157"/>
      <c r="O240" s="157"/>
      <c r="P240" s="157"/>
      <c r="Q240" s="157"/>
      <c r="R240" s="157"/>
      <c r="S240" s="157"/>
      <c r="T240" s="157"/>
      <c r="U240" s="157"/>
      <c r="V240" s="157"/>
      <c r="W240" s="157"/>
      <c r="X240" s="157" t="str">
        <v/>
      </c>
      <c r="Y240" s="23"/>
    </row>
    <row r="241" spans="1:25" ht="15.75" customHeight="1">
      <c r="A241" s="23"/>
      <c r="B241" s="157"/>
      <c r="C241" s="157"/>
      <c r="D241" s="157"/>
      <c r="E241" s="157"/>
      <c r="F241" s="157"/>
      <c r="G241" s="157"/>
      <c r="H241" s="157"/>
      <c r="I241" s="157"/>
      <c r="J241" s="157"/>
      <c r="K241" s="157"/>
      <c r="L241" s="157"/>
      <c r="M241" s="157"/>
      <c r="N241" s="157"/>
      <c r="O241" s="157"/>
      <c r="P241" s="157"/>
      <c r="Q241" s="157"/>
      <c r="R241" s="157"/>
      <c r="S241" s="157"/>
      <c r="T241" s="157"/>
      <c r="U241" s="157"/>
      <c r="V241" s="157"/>
      <c r="W241" s="157"/>
      <c r="X241" s="157" t="str">
        <v/>
      </c>
      <c r="Y241" s="23"/>
    </row>
    <row r="242" spans="1:25" ht="15.75" customHeight="1">
      <c r="A242" s="23"/>
      <c r="B242" s="157"/>
      <c r="C242" s="157"/>
      <c r="D242" s="157"/>
      <c r="E242" s="157"/>
      <c r="F242" s="157"/>
      <c r="G242" s="157"/>
      <c r="H242" s="157"/>
      <c r="I242" s="157"/>
      <c r="J242" s="157"/>
      <c r="K242" s="157"/>
      <c r="L242" s="157"/>
      <c r="M242" s="157"/>
      <c r="N242" s="157"/>
      <c r="O242" s="157"/>
      <c r="P242" s="157"/>
      <c r="Q242" s="157"/>
      <c r="R242" s="157"/>
      <c r="S242" s="157"/>
      <c r="T242" s="157"/>
      <c r="U242" s="157"/>
      <c r="V242" s="157"/>
      <c r="W242" s="157"/>
      <c r="X242" s="157" t="str">
        <v/>
      </c>
      <c r="Y242" s="23"/>
    </row>
    <row r="243" spans="1:25" ht="15.75" customHeight="1">
      <c r="A243" s="23"/>
      <c r="B243" s="157"/>
      <c r="C243" s="157"/>
      <c r="D243" s="157"/>
      <c r="E243" s="157"/>
      <c r="F243" s="157"/>
      <c r="G243" s="157"/>
      <c r="H243" s="157"/>
      <c r="I243" s="157"/>
      <c r="J243" s="157"/>
      <c r="K243" s="157"/>
      <c r="L243" s="157"/>
      <c r="M243" s="157"/>
      <c r="N243" s="157"/>
      <c r="O243" s="157"/>
      <c r="P243" s="157"/>
      <c r="Q243" s="157"/>
      <c r="R243" s="157"/>
      <c r="S243" s="157"/>
      <c r="T243" s="157"/>
      <c r="U243" s="157"/>
      <c r="V243" s="157"/>
      <c r="W243" s="157"/>
      <c r="X243" s="157" t="str">
        <v/>
      </c>
      <c r="Y243" s="23"/>
    </row>
    <row r="244" spans="1:25" ht="15.75" customHeight="1">
      <c r="A244" s="23"/>
      <c r="B244" s="157"/>
      <c r="C244" s="157"/>
      <c r="D244" s="157"/>
      <c r="E244" s="157"/>
      <c r="F244" s="157"/>
      <c r="G244" s="157"/>
      <c r="H244" s="157"/>
      <c r="I244" s="157"/>
      <c r="J244" s="157"/>
      <c r="K244" s="157"/>
      <c r="L244" s="157"/>
      <c r="M244" s="157"/>
      <c r="N244" s="157"/>
      <c r="O244" s="157"/>
      <c r="P244" s="157"/>
      <c r="Q244" s="157"/>
      <c r="R244" s="157"/>
      <c r="S244" s="157"/>
      <c r="T244" s="157"/>
      <c r="U244" s="157"/>
      <c r="V244" s="157"/>
      <c r="W244" s="157"/>
      <c r="X244" s="157" t="str">
        <v/>
      </c>
      <c r="Y244" s="23"/>
    </row>
    <row r="245" spans="1:25" ht="15.75" customHeight="1">
      <c r="A245" s="23"/>
      <c r="B245" s="157"/>
      <c r="C245" s="157"/>
      <c r="D245" s="157"/>
      <c r="E245" s="157"/>
      <c r="F245" s="157"/>
      <c r="G245" s="157"/>
      <c r="H245" s="157"/>
      <c r="I245" s="157"/>
      <c r="J245" s="157"/>
      <c r="K245" s="157"/>
      <c r="L245" s="157"/>
      <c r="M245" s="157"/>
      <c r="N245" s="157"/>
      <c r="O245" s="157"/>
      <c r="P245" s="157"/>
      <c r="Q245" s="157"/>
      <c r="R245" s="157"/>
      <c r="S245" s="157"/>
      <c r="T245" s="157"/>
      <c r="U245" s="157"/>
      <c r="V245" s="157"/>
      <c r="W245" s="157"/>
      <c r="X245" s="157" t="str">
        <v/>
      </c>
      <c r="Y245" s="23"/>
    </row>
    <row r="246" spans="1:25" ht="15.75" customHeight="1">
      <c r="A246" s="23"/>
      <c r="B246" s="157"/>
      <c r="C246" s="157"/>
      <c r="D246" s="157"/>
      <c r="E246" s="157"/>
      <c r="F246" s="157"/>
      <c r="G246" s="157"/>
      <c r="H246" s="157"/>
      <c r="I246" s="157"/>
      <c r="J246" s="157"/>
      <c r="K246" s="157"/>
      <c r="L246" s="157"/>
      <c r="M246" s="157"/>
      <c r="N246" s="157"/>
      <c r="O246" s="157"/>
      <c r="P246" s="157"/>
      <c r="Q246" s="157"/>
      <c r="R246" s="157"/>
      <c r="S246" s="157"/>
      <c r="T246" s="157"/>
      <c r="U246" s="157"/>
      <c r="V246" s="157"/>
      <c r="W246" s="157"/>
      <c r="X246" s="157" t="str">
        <v/>
      </c>
      <c r="Y246" s="23"/>
    </row>
    <row r="247" spans="1:25" ht="15.75" customHeight="1">
      <c r="A247" s="23"/>
      <c r="B247" s="157"/>
      <c r="C247" s="157"/>
      <c r="D247" s="157"/>
      <c r="E247" s="157"/>
      <c r="F247" s="157"/>
      <c r="G247" s="157"/>
      <c r="H247" s="157"/>
      <c r="I247" s="157"/>
      <c r="J247" s="157"/>
      <c r="K247" s="157"/>
      <c r="L247" s="157"/>
      <c r="M247" s="157"/>
      <c r="N247" s="157"/>
      <c r="O247" s="157"/>
      <c r="P247" s="157"/>
      <c r="Q247" s="157"/>
      <c r="R247" s="157"/>
      <c r="S247" s="157"/>
      <c r="T247" s="157"/>
      <c r="U247" s="157"/>
      <c r="V247" s="157"/>
      <c r="W247" s="157"/>
      <c r="X247" s="157" t="str">
        <v/>
      </c>
      <c r="Y247" s="23"/>
    </row>
    <row r="248" spans="1:25" ht="15.75" customHeight="1">
      <c r="A248" s="23"/>
      <c r="B248" s="157"/>
      <c r="C248" s="157"/>
      <c r="D248" s="157"/>
      <c r="E248" s="157"/>
      <c r="F248" s="157"/>
      <c r="G248" s="157"/>
      <c r="H248" s="157"/>
      <c r="I248" s="157"/>
      <c r="J248" s="157"/>
      <c r="K248" s="157"/>
      <c r="L248" s="157"/>
      <c r="M248" s="157"/>
      <c r="N248" s="157"/>
      <c r="O248" s="157"/>
      <c r="P248" s="157"/>
      <c r="Q248" s="157"/>
      <c r="R248" s="157"/>
      <c r="S248" s="157"/>
      <c r="T248" s="157"/>
      <c r="U248" s="157"/>
      <c r="V248" s="157"/>
      <c r="W248" s="157"/>
      <c r="X248" s="157" t="str">
        <v/>
      </c>
      <c r="Y248" s="23"/>
    </row>
    <row r="249" spans="1:25" ht="15.75" customHeight="1">
      <c r="A249" s="23"/>
      <c r="B249" s="157"/>
      <c r="C249" s="157"/>
      <c r="D249" s="157"/>
      <c r="E249" s="157"/>
      <c r="F249" s="157"/>
      <c r="G249" s="157"/>
      <c r="H249" s="157"/>
      <c r="I249" s="157"/>
      <c r="J249" s="157"/>
      <c r="K249" s="157"/>
      <c r="L249" s="157"/>
      <c r="M249" s="157"/>
      <c r="N249" s="157"/>
      <c r="O249" s="157"/>
      <c r="P249" s="157"/>
      <c r="Q249" s="157"/>
      <c r="R249" s="157"/>
      <c r="S249" s="157"/>
      <c r="T249" s="157"/>
      <c r="U249" s="157"/>
      <c r="V249" s="157"/>
      <c r="W249" s="157"/>
      <c r="X249" s="157" t="str">
        <v/>
      </c>
      <c r="Y249" s="23"/>
    </row>
    <row r="250" spans="1:25" ht="15.75" customHeight="1">
      <c r="A250" s="23"/>
      <c r="B250" s="157"/>
      <c r="C250" s="157"/>
      <c r="D250" s="157"/>
      <c r="E250" s="157"/>
      <c r="F250" s="157"/>
      <c r="G250" s="157"/>
      <c r="H250" s="157"/>
      <c r="I250" s="157"/>
      <c r="J250" s="157"/>
      <c r="K250" s="157"/>
      <c r="L250" s="157"/>
      <c r="M250" s="157"/>
      <c r="N250" s="157"/>
      <c r="O250" s="157"/>
      <c r="P250" s="157"/>
      <c r="Q250" s="157"/>
      <c r="R250" s="157"/>
      <c r="S250" s="157"/>
      <c r="T250" s="157"/>
      <c r="U250" s="157"/>
      <c r="V250" s="157"/>
      <c r="W250" s="157"/>
      <c r="X250" s="157" t="str">
        <v/>
      </c>
      <c r="Y250" s="23"/>
    </row>
    <row r="251" spans="1:25" ht="15.75" customHeight="1">
      <c r="A251" s="23"/>
      <c r="B251" s="157"/>
      <c r="C251" s="157"/>
      <c r="D251" s="157"/>
      <c r="E251" s="157"/>
      <c r="F251" s="157"/>
      <c r="G251" s="157"/>
      <c r="H251" s="157"/>
      <c r="I251" s="157"/>
      <c r="J251" s="157"/>
      <c r="K251" s="157"/>
      <c r="L251" s="157"/>
      <c r="M251" s="157"/>
      <c r="N251" s="157"/>
      <c r="O251" s="157"/>
      <c r="P251" s="157"/>
      <c r="Q251" s="157"/>
      <c r="R251" s="157"/>
      <c r="S251" s="157"/>
      <c r="T251" s="157"/>
      <c r="U251" s="157"/>
      <c r="V251" s="157"/>
      <c r="W251" s="157"/>
      <c r="X251" s="157" t="str">
        <v/>
      </c>
      <c r="Y251" s="23"/>
    </row>
    <row r="252" spans="1:25" ht="15.75" customHeight="1">
      <c r="A252" s="23"/>
      <c r="B252" s="157"/>
      <c r="C252" s="157"/>
      <c r="D252" s="157"/>
      <c r="E252" s="157"/>
      <c r="F252" s="157"/>
      <c r="G252" s="157"/>
      <c r="H252" s="157"/>
      <c r="I252" s="157"/>
      <c r="J252" s="157"/>
      <c r="K252" s="157"/>
      <c r="L252" s="157"/>
      <c r="M252" s="157"/>
      <c r="N252" s="157"/>
      <c r="O252" s="157"/>
      <c r="P252" s="157"/>
      <c r="Q252" s="157"/>
      <c r="R252" s="157"/>
      <c r="S252" s="157"/>
      <c r="T252" s="157"/>
      <c r="U252" s="157"/>
      <c r="V252" s="157"/>
      <c r="W252" s="157"/>
      <c r="X252" s="157" t="str">
        <v/>
      </c>
      <c r="Y252" s="23"/>
    </row>
    <row r="253" spans="1:25" ht="15.75" customHeight="1">
      <c r="A253" s="23"/>
      <c r="B253" s="157"/>
      <c r="C253" s="157"/>
      <c r="D253" s="157"/>
      <c r="E253" s="157"/>
      <c r="F253" s="157"/>
      <c r="G253" s="157"/>
      <c r="H253" s="157"/>
      <c r="I253" s="157"/>
      <c r="J253" s="157"/>
      <c r="K253" s="157"/>
      <c r="L253" s="157"/>
      <c r="M253" s="157"/>
      <c r="N253" s="157"/>
      <c r="O253" s="157"/>
      <c r="P253" s="157"/>
      <c r="Q253" s="157"/>
      <c r="R253" s="157"/>
      <c r="S253" s="157"/>
      <c r="T253" s="157"/>
      <c r="U253" s="157"/>
      <c r="V253" s="157"/>
      <c r="W253" s="157"/>
      <c r="X253" s="157" t="str">
        <v/>
      </c>
      <c r="Y253" s="23"/>
    </row>
    <row r="254" spans="1:25" ht="15.75" customHeight="1">
      <c r="A254" s="23"/>
      <c r="B254" s="157"/>
      <c r="C254" s="157"/>
      <c r="D254" s="157"/>
      <c r="E254" s="157"/>
      <c r="F254" s="157"/>
      <c r="G254" s="157"/>
      <c r="H254" s="157"/>
      <c r="I254" s="157"/>
      <c r="J254" s="157"/>
      <c r="K254" s="157"/>
      <c r="L254" s="157"/>
      <c r="M254" s="157"/>
      <c r="N254" s="157"/>
      <c r="O254" s="157"/>
      <c r="P254" s="157"/>
      <c r="Q254" s="157"/>
      <c r="R254" s="157"/>
      <c r="S254" s="157"/>
      <c r="T254" s="157"/>
      <c r="U254" s="157"/>
      <c r="V254" s="157"/>
      <c r="W254" s="157"/>
      <c r="X254" s="157" t="str">
        <v/>
      </c>
      <c r="Y254" s="23"/>
    </row>
    <row r="255" spans="1:25" ht="15.75" customHeight="1">
      <c r="A255" s="23"/>
      <c r="B255" s="157"/>
      <c r="C255" s="157"/>
      <c r="D255" s="157"/>
      <c r="E255" s="157"/>
      <c r="F255" s="157"/>
      <c r="G255" s="157"/>
      <c r="H255" s="157"/>
      <c r="I255" s="157"/>
      <c r="J255" s="157"/>
      <c r="K255" s="157"/>
      <c r="L255" s="157"/>
      <c r="M255" s="157"/>
      <c r="N255" s="157"/>
      <c r="O255" s="157"/>
      <c r="P255" s="157"/>
      <c r="Q255" s="157"/>
      <c r="R255" s="157"/>
      <c r="S255" s="157"/>
      <c r="T255" s="157"/>
      <c r="U255" s="157"/>
      <c r="V255" s="157"/>
      <c r="W255" s="157"/>
      <c r="X255" s="157" t="str">
        <v/>
      </c>
      <c r="Y255" s="23"/>
    </row>
    <row r="256" spans="1:25" ht="15.75" customHeight="1">
      <c r="A256" s="23"/>
      <c r="B256" s="157"/>
      <c r="C256" s="157"/>
      <c r="D256" s="157"/>
      <c r="E256" s="157"/>
      <c r="F256" s="157"/>
      <c r="G256" s="157"/>
      <c r="H256" s="157"/>
      <c r="I256" s="157"/>
      <c r="J256" s="157"/>
      <c r="K256" s="157"/>
      <c r="L256" s="157"/>
      <c r="M256" s="157"/>
      <c r="N256" s="157"/>
      <c r="O256" s="157"/>
      <c r="P256" s="157"/>
      <c r="Q256" s="157"/>
      <c r="R256" s="157"/>
      <c r="S256" s="157"/>
      <c r="T256" s="157"/>
      <c r="U256" s="157"/>
      <c r="V256" s="157"/>
      <c r="W256" s="157"/>
      <c r="X256" s="157" t="str">
        <v/>
      </c>
      <c r="Y256" s="23"/>
    </row>
    <row r="257" spans="1:25" ht="15.75" customHeight="1">
      <c r="A257" s="23"/>
      <c r="B257" s="157"/>
      <c r="C257" s="157"/>
      <c r="D257" s="157"/>
      <c r="E257" s="157"/>
      <c r="F257" s="157"/>
      <c r="G257" s="157"/>
      <c r="H257" s="157"/>
      <c r="I257" s="157"/>
      <c r="J257" s="157"/>
      <c r="K257" s="157"/>
      <c r="L257" s="157"/>
      <c r="M257" s="157"/>
      <c r="N257" s="157"/>
      <c r="O257" s="157"/>
      <c r="P257" s="157"/>
      <c r="Q257" s="157"/>
      <c r="R257" s="157"/>
      <c r="S257" s="157"/>
      <c r="T257" s="157"/>
      <c r="U257" s="157"/>
      <c r="V257" s="157"/>
      <c r="W257" s="157"/>
      <c r="X257" s="157" t="str">
        <v/>
      </c>
      <c r="Y257" s="23"/>
    </row>
    <row r="258" spans="1:25" ht="15.75" customHeight="1">
      <c r="A258" s="23"/>
      <c r="B258" s="157"/>
      <c r="C258" s="157"/>
      <c r="D258" s="157"/>
      <c r="E258" s="157"/>
      <c r="F258" s="157"/>
      <c r="G258" s="157"/>
      <c r="H258" s="157"/>
      <c r="I258" s="157"/>
      <c r="J258" s="157"/>
      <c r="K258" s="157"/>
      <c r="L258" s="157"/>
      <c r="M258" s="157"/>
      <c r="N258" s="157"/>
      <c r="O258" s="157"/>
      <c r="P258" s="157"/>
      <c r="Q258" s="157"/>
      <c r="R258" s="157"/>
      <c r="S258" s="157"/>
      <c r="T258" s="157"/>
      <c r="U258" s="157"/>
      <c r="V258" s="157"/>
      <c r="W258" s="157"/>
      <c r="X258" s="157" t="str">
        <v/>
      </c>
      <c r="Y258" s="23"/>
    </row>
    <row r="259" spans="1:25" ht="15.75" customHeight="1">
      <c r="A259" s="23"/>
      <c r="B259" s="157"/>
      <c r="C259" s="157"/>
      <c r="D259" s="157"/>
      <c r="E259" s="157"/>
      <c r="F259" s="157"/>
      <c r="G259" s="157"/>
      <c r="H259" s="157"/>
      <c r="I259" s="157"/>
      <c r="J259" s="157"/>
      <c r="K259" s="157"/>
      <c r="L259" s="157"/>
      <c r="M259" s="157"/>
      <c r="N259" s="157"/>
      <c r="O259" s="157"/>
      <c r="P259" s="157"/>
      <c r="Q259" s="157"/>
      <c r="R259" s="157"/>
      <c r="S259" s="157"/>
      <c r="T259" s="157"/>
      <c r="U259" s="157"/>
      <c r="V259" s="157"/>
      <c r="W259" s="157"/>
      <c r="X259" s="157" t="str">
        <v/>
      </c>
      <c r="Y259" s="23"/>
    </row>
    <row r="260" spans="1:25" ht="15.75" customHeight="1">
      <c r="A260" s="23"/>
      <c r="B260" s="157"/>
      <c r="C260" s="157"/>
      <c r="D260" s="157"/>
      <c r="E260" s="157"/>
      <c r="F260" s="157"/>
      <c r="G260" s="157"/>
      <c r="H260" s="157"/>
      <c r="I260" s="157"/>
      <c r="J260" s="157"/>
      <c r="K260" s="157"/>
      <c r="L260" s="157"/>
      <c r="M260" s="157"/>
      <c r="N260" s="157"/>
      <c r="O260" s="157"/>
      <c r="P260" s="157"/>
      <c r="Q260" s="157"/>
      <c r="R260" s="157"/>
      <c r="S260" s="157"/>
      <c r="T260" s="157"/>
      <c r="U260" s="157"/>
      <c r="V260" s="157"/>
      <c r="W260" s="157"/>
      <c r="X260" s="157" t="str">
        <v/>
      </c>
      <c r="Y260" s="23"/>
    </row>
    <row r="261" spans="1:25" ht="15.75" customHeight="1">
      <c r="A261" s="23"/>
      <c r="B261" s="157"/>
      <c r="C261" s="157"/>
      <c r="D261" s="157"/>
      <c r="E261" s="157"/>
      <c r="F261" s="157"/>
      <c r="G261" s="157"/>
      <c r="H261" s="157"/>
      <c r="I261" s="157"/>
      <c r="J261" s="157"/>
      <c r="K261" s="157"/>
      <c r="L261" s="157"/>
      <c r="M261" s="157"/>
      <c r="N261" s="157"/>
      <c r="O261" s="157"/>
      <c r="P261" s="157"/>
      <c r="Q261" s="157"/>
      <c r="R261" s="157"/>
      <c r="S261" s="157"/>
      <c r="T261" s="157"/>
      <c r="U261" s="157"/>
      <c r="V261" s="157"/>
      <c r="W261" s="157"/>
      <c r="X261" s="157" t="str">
        <v/>
      </c>
      <c r="Y261" s="23"/>
    </row>
    <row r="262" spans="1:25" ht="15.75" customHeight="1">
      <c r="A262" s="23"/>
      <c r="B262" s="157"/>
      <c r="C262" s="157"/>
      <c r="D262" s="157"/>
      <c r="E262" s="157"/>
      <c r="F262" s="157"/>
      <c r="G262" s="157"/>
      <c r="H262" s="157"/>
      <c r="I262" s="157"/>
      <c r="J262" s="157"/>
      <c r="K262" s="157"/>
      <c r="L262" s="157"/>
      <c r="M262" s="157"/>
      <c r="N262" s="157"/>
      <c r="O262" s="157"/>
      <c r="P262" s="157"/>
      <c r="Q262" s="157"/>
      <c r="R262" s="157"/>
      <c r="S262" s="157"/>
      <c r="T262" s="157"/>
      <c r="U262" s="157"/>
      <c r="V262" s="157"/>
      <c r="W262" s="157"/>
      <c r="X262" s="157" t="str">
        <v/>
      </c>
      <c r="Y262" s="23"/>
    </row>
    <row r="263" spans="1:25" ht="15.75" customHeight="1">
      <c r="A263" s="23"/>
      <c r="B263" s="157"/>
      <c r="C263" s="157"/>
      <c r="D263" s="157"/>
      <c r="E263" s="157"/>
      <c r="F263" s="157"/>
      <c r="G263" s="157"/>
      <c r="H263" s="157"/>
      <c r="I263" s="157"/>
      <c r="J263" s="157"/>
      <c r="K263" s="157"/>
      <c r="L263" s="157"/>
      <c r="M263" s="157"/>
      <c r="N263" s="157"/>
      <c r="O263" s="157"/>
      <c r="P263" s="157"/>
      <c r="Q263" s="157"/>
      <c r="R263" s="157"/>
      <c r="S263" s="157"/>
      <c r="T263" s="157"/>
      <c r="U263" s="157"/>
      <c r="V263" s="157"/>
      <c r="W263" s="157"/>
      <c r="X263" s="157" t="str">
        <v/>
      </c>
      <c r="Y263" s="23"/>
    </row>
    <row r="264" spans="1:25" ht="15.75" customHeight="1">
      <c r="A264" s="23"/>
      <c r="B264" s="157"/>
      <c r="C264" s="157"/>
      <c r="D264" s="157"/>
      <c r="E264" s="157"/>
      <c r="F264" s="157"/>
      <c r="G264" s="157"/>
      <c r="H264" s="157"/>
      <c r="I264" s="157"/>
      <c r="J264" s="157"/>
      <c r="K264" s="157"/>
      <c r="L264" s="157"/>
      <c r="M264" s="157"/>
      <c r="N264" s="157"/>
      <c r="O264" s="157"/>
      <c r="P264" s="157"/>
      <c r="Q264" s="157"/>
      <c r="R264" s="157"/>
      <c r="S264" s="157"/>
      <c r="T264" s="157"/>
      <c r="U264" s="157"/>
      <c r="V264" s="157"/>
      <c r="W264" s="157"/>
      <c r="X264" s="157" t="str">
        <v/>
      </c>
      <c r="Y264" s="23"/>
    </row>
    <row r="265" spans="1:25" ht="15.75" customHeight="1">
      <c r="A265" s="23"/>
      <c r="B265" s="157"/>
      <c r="C265" s="157"/>
      <c r="D265" s="157"/>
      <c r="E265" s="157"/>
      <c r="F265" s="157"/>
      <c r="G265" s="157"/>
      <c r="H265" s="157"/>
      <c r="I265" s="157"/>
      <c r="J265" s="157"/>
      <c r="K265" s="157"/>
      <c r="L265" s="157"/>
      <c r="M265" s="157"/>
      <c r="N265" s="157"/>
      <c r="O265" s="157"/>
      <c r="P265" s="157"/>
      <c r="Q265" s="157"/>
      <c r="R265" s="157"/>
      <c r="S265" s="157"/>
      <c r="T265" s="157"/>
      <c r="U265" s="157"/>
      <c r="V265" s="157"/>
      <c r="W265" s="157"/>
      <c r="X265" s="157" t="str">
        <v/>
      </c>
      <c r="Y265" s="23"/>
    </row>
    <row r="266" spans="1:25" ht="15.75" customHeight="1">
      <c r="A266" s="23"/>
      <c r="B266" s="157"/>
      <c r="C266" s="157"/>
      <c r="D266" s="157"/>
      <c r="E266" s="157"/>
      <c r="F266" s="157"/>
      <c r="G266" s="157"/>
      <c r="H266" s="157"/>
      <c r="I266" s="157"/>
      <c r="J266" s="157"/>
      <c r="K266" s="157"/>
      <c r="L266" s="157"/>
      <c r="M266" s="157"/>
      <c r="N266" s="157"/>
      <c r="O266" s="157"/>
      <c r="P266" s="157"/>
      <c r="Q266" s="157"/>
      <c r="R266" s="157"/>
      <c r="S266" s="157"/>
      <c r="T266" s="157"/>
      <c r="U266" s="157"/>
      <c r="V266" s="157"/>
      <c r="W266" s="157"/>
      <c r="X266" s="157" t="str">
        <v/>
      </c>
      <c r="Y266" s="23"/>
    </row>
    <row r="267" spans="1:25" ht="15.75" customHeight="1">
      <c r="A267" s="23"/>
      <c r="B267" s="157"/>
      <c r="C267" s="157"/>
      <c r="D267" s="157"/>
      <c r="E267" s="157"/>
      <c r="F267" s="157"/>
      <c r="G267" s="157"/>
      <c r="H267" s="157"/>
      <c r="I267" s="157"/>
      <c r="J267" s="157"/>
      <c r="K267" s="157"/>
      <c r="L267" s="157"/>
      <c r="M267" s="157"/>
      <c r="N267" s="157"/>
      <c r="O267" s="157"/>
      <c r="P267" s="157"/>
      <c r="Q267" s="157"/>
      <c r="R267" s="157"/>
      <c r="S267" s="157"/>
      <c r="T267" s="157"/>
      <c r="U267" s="157"/>
      <c r="V267" s="157"/>
      <c r="W267" s="157"/>
      <c r="X267" s="157" t="str">
        <v/>
      </c>
      <c r="Y267" s="23"/>
    </row>
    <row r="268" spans="1:25" ht="15.75" customHeight="1">
      <c r="A268" s="23"/>
      <c r="B268" s="157"/>
      <c r="C268" s="157"/>
      <c r="D268" s="157"/>
      <c r="E268" s="157"/>
      <c r="F268" s="157"/>
      <c r="G268" s="157"/>
      <c r="H268" s="157"/>
      <c r="I268" s="157"/>
      <c r="J268" s="157"/>
      <c r="K268" s="157"/>
      <c r="L268" s="157"/>
      <c r="M268" s="157"/>
      <c r="N268" s="157"/>
      <c r="O268" s="157"/>
      <c r="P268" s="157"/>
      <c r="Q268" s="157"/>
      <c r="R268" s="157"/>
      <c r="S268" s="157"/>
      <c r="T268" s="157"/>
      <c r="U268" s="157"/>
      <c r="V268" s="157"/>
      <c r="W268" s="157"/>
      <c r="X268" s="157" t="str">
        <v/>
      </c>
      <c r="Y268" s="23"/>
    </row>
    <row r="269" spans="1:25" ht="15.75" customHeight="1">
      <c r="A269" s="23"/>
      <c r="B269" s="157"/>
      <c r="C269" s="157"/>
      <c r="D269" s="157"/>
      <c r="E269" s="157"/>
      <c r="F269" s="157"/>
      <c r="G269" s="157"/>
      <c r="H269" s="157"/>
      <c r="I269" s="157"/>
      <c r="J269" s="157"/>
      <c r="K269" s="157"/>
      <c r="L269" s="157"/>
      <c r="M269" s="157"/>
      <c r="N269" s="157"/>
      <c r="O269" s="157"/>
      <c r="P269" s="157"/>
      <c r="Q269" s="157"/>
      <c r="R269" s="157"/>
      <c r="S269" s="157"/>
      <c r="T269" s="157"/>
      <c r="U269" s="157"/>
      <c r="V269" s="157"/>
      <c r="W269" s="157"/>
      <c r="X269" s="157" t="str">
        <v/>
      </c>
      <c r="Y269" s="23"/>
    </row>
    <row r="270" spans="1:25" ht="15.75" customHeight="1">
      <c r="A270" s="23"/>
      <c r="B270" s="157"/>
      <c r="C270" s="157"/>
      <c r="D270" s="157"/>
      <c r="E270" s="157"/>
      <c r="F270" s="157"/>
      <c r="G270" s="157"/>
      <c r="H270" s="157"/>
      <c r="I270" s="157"/>
      <c r="J270" s="157"/>
      <c r="K270" s="157"/>
      <c r="L270" s="157"/>
      <c r="M270" s="157"/>
      <c r="N270" s="157"/>
      <c r="O270" s="157"/>
      <c r="P270" s="157"/>
      <c r="Q270" s="157"/>
      <c r="R270" s="157"/>
      <c r="S270" s="157"/>
      <c r="T270" s="157"/>
      <c r="U270" s="157"/>
      <c r="V270" s="157"/>
      <c r="W270" s="157"/>
      <c r="X270" s="157" t="str">
        <v/>
      </c>
      <c r="Y270" s="23"/>
    </row>
    <row r="271" spans="1:25" ht="15.75" customHeight="1">
      <c r="A271" s="23"/>
      <c r="B271" s="157"/>
      <c r="C271" s="157"/>
      <c r="D271" s="157"/>
      <c r="E271" s="157"/>
      <c r="F271" s="157"/>
      <c r="G271" s="157"/>
      <c r="H271" s="157"/>
      <c r="I271" s="157"/>
      <c r="J271" s="157"/>
      <c r="K271" s="157"/>
      <c r="L271" s="157"/>
      <c r="M271" s="157"/>
      <c r="N271" s="157"/>
      <c r="O271" s="157"/>
      <c r="P271" s="157"/>
      <c r="Q271" s="157"/>
      <c r="R271" s="157"/>
      <c r="S271" s="157"/>
      <c r="T271" s="157"/>
      <c r="U271" s="157"/>
      <c r="V271" s="157"/>
      <c r="W271" s="157"/>
      <c r="X271" s="157" t="str">
        <v/>
      </c>
      <c r="Y271" s="23"/>
    </row>
    <row r="272" spans="1:25" ht="15.75" customHeight="1">
      <c r="A272" s="23"/>
      <c r="B272" s="157"/>
      <c r="C272" s="157"/>
      <c r="D272" s="157"/>
      <c r="E272" s="157"/>
      <c r="F272" s="157"/>
      <c r="G272" s="157"/>
      <c r="H272" s="157"/>
      <c r="I272" s="157"/>
      <c r="J272" s="157"/>
      <c r="K272" s="157"/>
      <c r="L272" s="157"/>
      <c r="M272" s="157"/>
      <c r="N272" s="157"/>
      <c r="O272" s="157"/>
      <c r="P272" s="157"/>
      <c r="Q272" s="157"/>
      <c r="R272" s="157"/>
      <c r="S272" s="157"/>
      <c r="T272" s="157"/>
      <c r="U272" s="157"/>
      <c r="V272" s="157"/>
      <c r="W272" s="157"/>
      <c r="X272" s="157" t="str">
        <v/>
      </c>
      <c r="Y272" s="23"/>
    </row>
    <row r="273" spans="1:25" ht="15.75" customHeight="1">
      <c r="A273" s="23"/>
      <c r="B273" s="157"/>
      <c r="C273" s="157"/>
      <c r="D273" s="157"/>
      <c r="E273" s="157"/>
      <c r="F273" s="157"/>
      <c r="G273" s="157"/>
      <c r="H273" s="157"/>
      <c r="I273" s="157"/>
      <c r="J273" s="157"/>
      <c r="K273" s="157"/>
      <c r="L273" s="157"/>
      <c r="M273" s="157"/>
      <c r="N273" s="157"/>
      <c r="O273" s="157"/>
      <c r="P273" s="157"/>
      <c r="Q273" s="157"/>
      <c r="R273" s="157"/>
      <c r="S273" s="157"/>
      <c r="T273" s="157"/>
      <c r="U273" s="157"/>
      <c r="V273" s="157"/>
      <c r="W273" s="157"/>
      <c r="X273" s="157" t="str">
        <v/>
      </c>
      <c r="Y273" s="23"/>
    </row>
    <row r="274" spans="1:25" ht="15.75" customHeight="1">
      <c r="A274" s="23"/>
      <c r="B274" s="157"/>
      <c r="C274" s="157"/>
      <c r="D274" s="157"/>
      <c r="E274" s="157"/>
      <c r="F274" s="157"/>
      <c r="G274" s="157"/>
      <c r="H274" s="157"/>
      <c r="I274" s="157"/>
      <c r="J274" s="157"/>
      <c r="K274" s="157"/>
      <c r="L274" s="157"/>
      <c r="M274" s="157"/>
      <c r="N274" s="157"/>
      <c r="O274" s="157"/>
      <c r="P274" s="157"/>
      <c r="Q274" s="157"/>
      <c r="R274" s="157"/>
      <c r="S274" s="157"/>
      <c r="T274" s="157"/>
      <c r="U274" s="157"/>
      <c r="V274" s="157"/>
      <c r="W274" s="157"/>
      <c r="X274" s="157" t="str">
        <v/>
      </c>
      <c r="Y274" s="23"/>
    </row>
    <row r="275" spans="1:25" ht="15.75" customHeight="1">
      <c r="A275" s="23"/>
      <c r="B275" s="157"/>
      <c r="C275" s="157"/>
      <c r="D275" s="157"/>
      <c r="E275" s="157"/>
      <c r="F275" s="157"/>
      <c r="G275" s="157"/>
      <c r="H275" s="157"/>
      <c r="I275" s="157"/>
      <c r="J275" s="157"/>
      <c r="K275" s="157"/>
      <c r="L275" s="157"/>
      <c r="M275" s="157"/>
      <c r="N275" s="157"/>
      <c r="O275" s="157"/>
      <c r="P275" s="157"/>
      <c r="Q275" s="157"/>
      <c r="R275" s="157"/>
      <c r="S275" s="157"/>
      <c r="T275" s="157"/>
      <c r="U275" s="157"/>
      <c r="V275" s="157"/>
      <c r="W275" s="157"/>
      <c r="X275" s="157" t="str">
        <v/>
      </c>
      <c r="Y275" s="23"/>
    </row>
    <row r="276" spans="1:25" ht="15.75" customHeight="1">
      <c r="A276" s="23"/>
      <c r="B276" s="157"/>
      <c r="C276" s="157"/>
      <c r="D276" s="157"/>
      <c r="E276" s="157"/>
      <c r="F276" s="157"/>
      <c r="G276" s="157"/>
      <c r="H276" s="157"/>
      <c r="I276" s="157"/>
      <c r="J276" s="157"/>
      <c r="K276" s="157"/>
      <c r="L276" s="157"/>
      <c r="M276" s="157"/>
      <c r="N276" s="157"/>
      <c r="O276" s="157"/>
      <c r="P276" s="157"/>
      <c r="Q276" s="157"/>
      <c r="R276" s="157"/>
      <c r="S276" s="157"/>
      <c r="T276" s="157"/>
      <c r="U276" s="157"/>
      <c r="V276" s="157"/>
      <c r="W276" s="157"/>
      <c r="X276" s="157" t="str">
        <v/>
      </c>
      <c r="Y276" s="23"/>
    </row>
    <row r="277" spans="1:25" ht="15.75" customHeight="1">
      <c r="A277" s="23"/>
      <c r="B277" s="157"/>
      <c r="C277" s="157"/>
      <c r="D277" s="157"/>
      <c r="E277" s="157"/>
      <c r="F277" s="157"/>
      <c r="G277" s="157"/>
      <c r="H277" s="157"/>
      <c r="I277" s="157"/>
      <c r="J277" s="157"/>
      <c r="K277" s="157"/>
      <c r="L277" s="157"/>
      <c r="M277" s="157"/>
      <c r="N277" s="157"/>
      <c r="O277" s="157"/>
      <c r="P277" s="157"/>
      <c r="Q277" s="157"/>
      <c r="R277" s="157"/>
      <c r="S277" s="157"/>
      <c r="T277" s="157"/>
      <c r="U277" s="157"/>
      <c r="V277" s="157"/>
      <c r="W277" s="157"/>
      <c r="X277" s="157" t="str">
        <v/>
      </c>
      <c r="Y277" s="23"/>
    </row>
    <row r="278" spans="1:25" ht="15.75" customHeight="1">
      <c r="A278" s="23"/>
      <c r="B278" s="157"/>
      <c r="C278" s="157"/>
      <c r="D278" s="157"/>
      <c r="E278" s="157"/>
      <c r="F278" s="157"/>
      <c r="G278" s="157"/>
      <c r="H278" s="157"/>
      <c r="I278" s="157"/>
      <c r="J278" s="157"/>
      <c r="K278" s="157"/>
      <c r="L278" s="157"/>
      <c r="M278" s="157"/>
      <c r="N278" s="157"/>
      <c r="O278" s="157"/>
      <c r="P278" s="157"/>
      <c r="Q278" s="157"/>
      <c r="R278" s="157"/>
      <c r="S278" s="157"/>
      <c r="T278" s="157"/>
      <c r="U278" s="157"/>
      <c r="V278" s="157"/>
      <c r="W278" s="157"/>
      <c r="X278" s="157" t="str">
        <v/>
      </c>
      <c r="Y278" s="23"/>
    </row>
    <row r="279" spans="1:25" ht="15.75" customHeight="1">
      <c r="A279" s="23"/>
      <c r="B279" s="157"/>
      <c r="C279" s="157"/>
      <c r="D279" s="157"/>
      <c r="E279" s="157"/>
      <c r="F279" s="157"/>
      <c r="G279" s="157"/>
      <c r="H279" s="157"/>
      <c r="I279" s="157"/>
      <c r="J279" s="157"/>
      <c r="K279" s="157"/>
      <c r="L279" s="157"/>
      <c r="M279" s="157"/>
      <c r="N279" s="157"/>
      <c r="O279" s="157"/>
      <c r="P279" s="157"/>
      <c r="Q279" s="157"/>
      <c r="R279" s="157"/>
      <c r="S279" s="157"/>
      <c r="T279" s="157"/>
      <c r="U279" s="157"/>
      <c r="V279" s="157"/>
      <c r="W279" s="157"/>
      <c r="X279" s="157" t="str">
        <v/>
      </c>
      <c r="Y279" s="23"/>
    </row>
    <row r="280" spans="1:25" ht="15.75" customHeight="1">
      <c r="A280" s="23"/>
      <c r="B280" s="157"/>
      <c r="C280" s="157"/>
      <c r="D280" s="157"/>
      <c r="E280" s="157"/>
      <c r="F280" s="157"/>
      <c r="G280" s="157"/>
      <c r="H280" s="157"/>
      <c r="I280" s="157"/>
      <c r="J280" s="157"/>
      <c r="K280" s="157"/>
      <c r="L280" s="157"/>
      <c r="M280" s="157"/>
      <c r="N280" s="157"/>
      <c r="O280" s="157"/>
      <c r="P280" s="157"/>
      <c r="Q280" s="157"/>
      <c r="R280" s="157"/>
      <c r="S280" s="157"/>
      <c r="T280" s="157"/>
      <c r="U280" s="157"/>
      <c r="V280" s="157"/>
      <c r="W280" s="157"/>
      <c r="X280" s="157" t="str">
        <v/>
      </c>
      <c r="Y280" s="23"/>
    </row>
    <row r="281" spans="1:25" ht="15.75" customHeight="1">
      <c r="A281" s="23"/>
      <c r="B281" s="157"/>
      <c r="C281" s="157"/>
      <c r="D281" s="157"/>
      <c r="E281" s="157"/>
      <c r="F281" s="157"/>
      <c r="G281" s="157"/>
      <c r="H281" s="157"/>
      <c r="I281" s="157"/>
      <c r="J281" s="157"/>
      <c r="K281" s="157"/>
      <c r="L281" s="157"/>
      <c r="M281" s="157"/>
      <c r="N281" s="157"/>
      <c r="O281" s="157"/>
      <c r="P281" s="157"/>
      <c r="Q281" s="157"/>
      <c r="R281" s="157"/>
      <c r="S281" s="157"/>
      <c r="T281" s="157"/>
      <c r="U281" s="157"/>
      <c r="V281" s="157"/>
      <c r="W281" s="157"/>
      <c r="X281" s="157" t="str">
        <v/>
      </c>
      <c r="Y281" s="23"/>
    </row>
    <row r="282" spans="1:25" ht="15.75" customHeight="1">
      <c r="A282" s="23"/>
      <c r="B282" s="157"/>
      <c r="C282" s="157"/>
      <c r="D282" s="157"/>
      <c r="E282" s="157"/>
      <c r="F282" s="157"/>
      <c r="G282" s="157"/>
      <c r="H282" s="157"/>
      <c r="I282" s="157"/>
      <c r="J282" s="157"/>
      <c r="K282" s="157"/>
      <c r="L282" s="157"/>
      <c r="M282" s="157"/>
      <c r="N282" s="157"/>
      <c r="O282" s="157"/>
      <c r="P282" s="157"/>
      <c r="Q282" s="157"/>
      <c r="R282" s="157"/>
      <c r="S282" s="157"/>
      <c r="T282" s="157"/>
      <c r="U282" s="157"/>
      <c r="V282" s="157"/>
      <c r="W282" s="157"/>
      <c r="X282" s="157" t="str">
        <v/>
      </c>
      <c r="Y282" s="23"/>
    </row>
    <row r="283" spans="1:25" ht="15.75" customHeight="1">
      <c r="A283" s="23"/>
      <c r="B283" s="157"/>
      <c r="C283" s="157"/>
      <c r="D283" s="157"/>
      <c r="E283" s="157"/>
      <c r="F283" s="157"/>
      <c r="G283" s="157"/>
      <c r="H283" s="157"/>
      <c r="I283" s="157"/>
      <c r="J283" s="157"/>
      <c r="K283" s="157"/>
      <c r="L283" s="157"/>
      <c r="M283" s="157"/>
      <c r="N283" s="157"/>
      <c r="O283" s="157"/>
      <c r="P283" s="157"/>
      <c r="Q283" s="157"/>
      <c r="R283" s="157"/>
      <c r="S283" s="157"/>
      <c r="T283" s="157"/>
      <c r="U283" s="157"/>
      <c r="V283" s="157"/>
      <c r="W283" s="157"/>
      <c r="X283" s="157" t="str">
        <v/>
      </c>
      <c r="Y283" s="23"/>
    </row>
    <row r="284" spans="1:25" ht="15.75" customHeight="1">
      <c r="A284" s="23"/>
      <c r="B284" s="157"/>
      <c r="C284" s="157"/>
      <c r="D284" s="157"/>
      <c r="E284" s="157"/>
      <c r="F284" s="157"/>
      <c r="G284" s="157"/>
      <c r="H284" s="157"/>
      <c r="I284" s="157"/>
      <c r="J284" s="157"/>
      <c r="K284" s="157"/>
      <c r="L284" s="157"/>
      <c r="M284" s="157"/>
      <c r="N284" s="157"/>
      <c r="O284" s="157"/>
      <c r="P284" s="157"/>
      <c r="Q284" s="157"/>
      <c r="R284" s="157"/>
      <c r="S284" s="157"/>
      <c r="T284" s="157"/>
      <c r="U284" s="157"/>
      <c r="V284" s="157"/>
      <c r="W284" s="157"/>
      <c r="X284" s="157" t="str">
        <v/>
      </c>
      <c r="Y284" s="23"/>
    </row>
    <row r="285" spans="1:25" ht="15.75" customHeight="1">
      <c r="A285" s="23"/>
      <c r="B285" s="157"/>
      <c r="C285" s="157"/>
      <c r="D285" s="157"/>
      <c r="E285" s="157"/>
      <c r="F285" s="157"/>
      <c r="G285" s="157"/>
      <c r="H285" s="157"/>
      <c r="I285" s="157"/>
      <c r="J285" s="157"/>
      <c r="K285" s="157"/>
      <c r="L285" s="157"/>
      <c r="M285" s="157"/>
      <c r="N285" s="157"/>
      <c r="O285" s="157"/>
      <c r="P285" s="157"/>
      <c r="Q285" s="157"/>
      <c r="R285" s="157"/>
      <c r="S285" s="157"/>
      <c r="T285" s="157"/>
      <c r="U285" s="157"/>
      <c r="V285" s="157"/>
      <c r="W285" s="157"/>
      <c r="X285" s="157" t="str">
        <v/>
      </c>
      <c r="Y285" s="23"/>
    </row>
    <row r="286" spans="1:25" ht="15.75" customHeight="1">
      <c r="A286" s="23"/>
      <c r="B286" s="157"/>
      <c r="C286" s="157"/>
      <c r="D286" s="157"/>
      <c r="E286" s="157"/>
      <c r="F286" s="157"/>
      <c r="G286" s="157"/>
      <c r="H286" s="157"/>
      <c r="I286" s="157"/>
      <c r="J286" s="157"/>
      <c r="K286" s="157"/>
      <c r="L286" s="157"/>
      <c r="M286" s="157"/>
      <c r="N286" s="157"/>
      <c r="O286" s="157"/>
      <c r="P286" s="157"/>
      <c r="Q286" s="157"/>
      <c r="R286" s="157"/>
      <c r="S286" s="157"/>
      <c r="T286" s="157"/>
      <c r="U286" s="157"/>
      <c r="V286" s="157"/>
      <c r="W286" s="157"/>
      <c r="X286" s="157" t="str">
        <v/>
      </c>
      <c r="Y286" s="23"/>
    </row>
    <row r="287" spans="1:25" ht="15.75" customHeight="1">
      <c r="A287" s="23"/>
      <c r="B287" s="157"/>
      <c r="C287" s="157"/>
      <c r="D287" s="157"/>
      <c r="E287" s="157"/>
      <c r="F287" s="157"/>
      <c r="G287" s="157"/>
      <c r="H287" s="157"/>
      <c r="I287" s="157"/>
      <c r="J287" s="157"/>
      <c r="K287" s="157"/>
      <c r="L287" s="157"/>
      <c r="M287" s="157"/>
      <c r="N287" s="157"/>
      <c r="O287" s="157"/>
      <c r="P287" s="157"/>
      <c r="Q287" s="157"/>
      <c r="R287" s="157"/>
      <c r="S287" s="157"/>
      <c r="T287" s="157"/>
      <c r="U287" s="157"/>
      <c r="V287" s="157"/>
      <c r="W287" s="157"/>
      <c r="X287" s="157" t="str">
        <v/>
      </c>
      <c r="Y287" s="23"/>
    </row>
    <row r="288" spans="1:25" ht="15.75" customHeight="1">
      <c r="A288" s="23"/>
      <c r="B288" s="157"/>
      <c r="C288" s="157"/>
      <c r="D288" s="157"/>
      <c r="E288" s="157"/>
      <c r="F288" s="157"/>
      <c r="G288" s="157"/>
      <c r="H288" s="157"/>
      <c r="I288" s="157"/>
      <c r="J288" s="157"/>
      <c r="K288" s="157"/>
      <c r="L288" s="157"/>
      <c r="M288" s="157"/>
      <c r="N288" s="157"/>
      <c r="O288" s="157"/>
      <c r="P288" s="157"/>
      <c r="Q288" s="157"/>
      <c r="R288" s="157"/>
      <c r="S288" s="157"/>
      <c r="T288" s="157"/>
      <c r="U288" s="157"/>
      <c r="V288" s="157"/>
      <c r="W288" s="157"/>
      <c r="X288" s="157" t="str">
        <v/>
      </c>
      <c r="Y288" s="23"/>
    </row>
    <row r="289" spans="1:25" ht="15.75" customHeight="1">
      <c r="A289" s="23"/>
      <c r="B289" s="157"/>
      <c r="C289" s="157"/>
      <c r="D289" s="157"/>
      <c r="E289" s="157"/>
      <c r="F289" s="157"/>
      <c r="G289" s="157"/>
      <c r="H289" s="157"/>
      <c r="I289" s="157"/>
      <c r="J289" s="157"/>
      <c r="K289" s="157"/>
      <c r="L289" s="157"/>
      <c r="M289" s="157"/>
      <c r="N289" s="157"/>
      <c r="O289" s="157"/>
      <c r="P289" s="157"/>
      <c r="Q289" s="157"/>
      <c r="R289" s="157"/>
      <c r="S289" s="157"/>
      <c r="T289" s="157"/>
      <c r="U289" s="157"/>
      <c r="V289" s="157"/>
      <c r="W289" s="157"/>
      <c r="X289" s="157" t="str">
        <v/>
      </c>
      <c r="Y289" s="23"/>
    </row>
    <row r="290" spans="1:25" ht="15.75" customHeight="1">
      <c r="A290" s="23"/>
      <c r="B290" s="157"/>
      <c r="C290" s="157"/>
      <c r="D290" s="157"/>
      <c r="E290" s="157"/>
      <c r="F290" s="157"/>
      <c r="G290" s="157"/>
      <c r="H290" s="157"/>
      <c r="I290" s="157"/>
      <c r="J290" s="157"/>
      <c r="K290" s="157"/>
      <c r="L290" s="157"/>
      <c r="M290" s="157"/>
      <c r="N290" s="157"/>
      <c r="O290" s="157"/>
      <c r="P290" s="157"/>
      <c r="Q290" s="157"/>
      <c r="R290" s="157"/>
      <c r="S290" s="157"/>
      <c r="T290" s="157"/>
      <c r="U290" s="157"/>
      <c r="V290" s="157"/>
      <c r="W290" s="157"/>
      <c r="X290" s="157" t="str">
        <v/>
      </c>
      <c r="Y290" s="23"/>
    </row>
    <row r="291" spans="1:25" ht="15.75" customHeight="1">
      <c r="A291" s="23"/>
      <c r="B291" s="157"/>
      <c r="C291" s="157"/>
      <c r="D291" s="157"/>
      <c r="E291" s="157"/>
      <c r="F291" s="157"/>
      <c r="G291" s="157"/>
      <c r="H291" s="157"/>
      <c r="I291" s="157"/>
      <c r="J291" s="157"/>
      <c r="K291" s="157"/>
      <c r="L291" s="157"/>
      <c r="M291" s="157"/>
      <c r="N291" s="157"/>
      <c r="O291" s="157"/>
      <c r="P291" s="157"/>
      <c r="Q291" s="157"/>
      <c r="R291" s="157"/>
      <c r="S291" s="157"/>
      <c r="T291" s="157"/>
      <c r="U291" s="157"/>
      <c r="V291" s="157"/>
      <c r="W291" s="157"/>
      <c r="X291" s="157" t="str">
        <v/>
      </c>
      <c r="Y291" s="23"/>
    </row>
    <row r="292" spans="1:25" ht="15.75" customHeight="1">
      <c r="A292" s="23"/>
      <c r="B292" s="157"/>
      <c r="C292" s="157"/>
      <c r="D292" s="157"/>
      <c r="E292" s="157"/>
      <c r="F292" s="157"/>
      <c r="G292" s="157"/>
      <c r="H292" s="157"/>
      <c r="I292" s="157"/>
      <c r="J292" s="157"/>
      <c r="K292" s="157"/>
      <c r="L292" s="157"/>
      <c r="M292" s="157"/>
      <c r="N292" s="157"/>
      <c r="O292" s="157"/>
      <c r="P292" s="157"/>
      <c r="Q292" s="157"/>
      <c r="R292" s="157"/>
      <c r="S292" s="157"/>
      <c r="T292" s="157"/>
      <c r="U292" s="157"/>
      <c r="V292" s="157"/>
      <c r="W292" s="157"/>
      <c r="X292" s="157" t="str">
        <v/>
      </c>
      <c r="Y292" s="23"/>
    </row>
    <row r="293" spans="1:25" ht="15.75" customHeight="1">
      <c r="A293" s="23"/>
      <c r="B293" s="157"/>
      <c r="C293" s="157"/>
      <c r="D293" s="157"/>
      <c r="E293" s="157"/>
      <c r="F293" s="157"/>
      <c r="G293" s="157"/>
      <c r="H293" s="157"/>
      <c r="I293" s="157"/>
      <c r="J293" s="157"/>
      <c r="K293" s="157"/>
      <c r="L293" s="157"/>
      <c r="M293" s="157"/>
      <c r="N293" s="157"/>
      <c r="O293" s="157"/>
      <c r="P293" s="157"/>
      <c r="Q293" s="157"/>
      <c r="R293" s="157"/>
      <c r="S293" s="157"/>
      <c r="T293" s="157"/>
      <c r="U293" s="157"/>
      <c r="V293" s="157"/>
      <c r="W293" s="157"/>
      <c r="X293" s="157" t="str">
        <v/>
      </c>
      <c r="Y293" s="23"/>
    </row>
    <row r="294" spans="1:25" ht="15.75" customHeight="1">
      <c r="A294" s="23"/>
      <c r="B294" s="157"/>
      <c r="C294" s="157"/>
      <c r="D294" s="157"/>
      <c r="E294" s="157"/>
      <c r="F294" s="157"/>
      <c r="G294" s="157"/>
      <c r="H294" s="157"/>
      <c r="I294" s="157"/>
      <c r="J294" s="157"/>
      <c r="K294" s="157"/>
      <c r="L294" s="157"/>
      <c r="M294" s="157"/>
      <c r="N294" s="157"/>
      <c r="O294" s="157"/>
      <c r="P294" s="157"/>
      <c r="Q294" s="157"/>
      <c r="R294" s="157"/>
      <c r="S294" s="157"/>
      <c r="T294" s="157"/>
      <c r="U294" s="157"/>
      <c r="V294" s="157"/>
      <c r="W294" s="157"/>
      <c r="X294" s="157" t="str">
        <v/>
      </c>
      <c r="Y294" s="23"/>
    </row>
    <row r="295" spans="1:25" ht="15.75" customHeight="1">
      <c r="A295" s="23"/>
      <c r="B295" s="157"/>
      <c r="C295" s="157"/>
      <c r="D295" s="157"/>
      <c r="E295" s="157"/>
      <c r="F295" s="157"/>
      <c r="G295" s="157"/>
      <c r="H295" s="157"/>
      <c r="I295" s="157"/>
      <c r="J295" s="157"/>
      <c r="K295" s="157"/>
      <c r="L295" s="157"/>
      <c r="M295" s="157"/>
      <c r="N295" s="157"/>
      <c r="O295" s="157"/>
      <c r="P295" s="157"/>
      <c r="Q295" s="157"/>
      <c r="R295" s="157"/>
      <c r="S295" s="157"/>
      <c r="T295" s="157"/>
      <c r="U295" s="157"/>
      <c r="V295" s="157"/>
      <c r="W295" s="157"/>
      <c r="X295" s="157" t="str">
        <v/>
      </c>
      <c r="Y295" s="23"/>
    </row>
    <row r="296" spans="1:25" ht="15.75" customHeight="1">
      <c r="A296" s="23"/>
      <c r="B296" s="157"/>
      <c r="C296" s="157"/>
      <c r="D296" s="157"/>
      <c r="E296" s="157"/>
      <c r="F296" s="157"/>
      <c r="G296" s="157"/>
      <c r="H296" s="157"/>
      <c r="I296" s="157"/>
      <c r="J296" s="157"/>
      <c r="K296" s="157"/>
      <c r="L296" s="157"/>
      <c r="M296" s="157"/>
      <c r="N296" s="157"/>
      <c r="O296" s="157"/>
      <c r="P296" s="157"/>
      <c r="Q296" s="157"/>
      <c r="R296" s="157"/>
      <c r="S296" s="157"/>
      <c r="T296" s="157"/>
      <c r="U296" s="157"/>
      <c r="V296" s="157"/>
      <c r="W296" s="157"/>
      <c r="X296" s="157" t="str">
        <v/>
      </c>
      <c r="Y296" s="23"/>
    </row>
    <row r="297" spans="1:25" ht="15.75" customHeight="1">
      <c r="A297" s="23"/>
      <c r="B297" s="157"/>
      <c r="C297" s="157"/>
      <c r="D297" s="157"/>
      <c r="E297" s="157"/>
      <c r="F297" s="157"/>
      <c r="G297" s="157"/>
      <c r="H297" s="157"/>
      <c r="I297" s="157"/>
      <c r="J297" s="157"/>
      <c r="K297" s="157"/>
      <c r="L297" s="157"/>
      <c r="M297" s="157"/>
      <c r="N297" s="157"/>
      <c r="O297" s="157"/>
      <c r="P297" s="157"/>
      <c r="Q297" s="157"/>
      <c r="R297" s="157"/>
      <c r="S297" s="157"/>
      <c r="T297" s="157"/>
      <c r="U297" s="157"/>
      <c r="V297" s="157"/>
      <c r="W297" s="157"/>
      <c r="X297" s="157" t="str">
        <v/>
      </c>
      <c r="Y297" s="23"/>
    </row>
    <row r="298" spans="1:25" ht="15.75" customHeight="1">
      <c r="A298" s="23"/>
      <c r="B298" s="157"/>
      <c r="C298" s="157"/>
      <c r="D298" s="157"/>
      <c r="E298" s="157"/>
      <c r="F298" s="157"/>
      <c r="G298" s="157"/>
      <c r="H298" s="157"/>
      <c r="I298" s="157"/>
      <c r="J298" s="157"/>
      <c r="K298" s="157"/>
      <c r="L298" s="157"/>
      <c r="M298" s="157"/>
      <c r="N298" s="157"/>
      <c r="O298" s="157"/>
      <c r="P298" s="157"/>
      <c r="Q298" s="157"/>
      <c r="R298" s="157"/>
      <c r="S298" s="157"/>
      <c r="T298" s="157"/>
      <c r="U298" s="157"/>
      <c r="V298" s="157"/>
      <c r="W298" s="157"/>
      <c r="X298" s="157" t="str">
        <v/>
      </c>
      <c r="Y298" s="23"/>
    </row>
    <row r="299" spans="1:25" ht="15.75" customHeight="1">
      <c r="A299" s="23"/>
      <c r="B299" s="157"/>
      <c r="C299" s="157"/>
      <c r="D299" s="157"/>
      <c r="E299" s="157"/>
      <c r="F299" s="157"/>
      <c r="G299" s="157"/>
      <c r="H299" s="157"/>
      <c r="I299" s="157"/>
      <c r="J299" s="157"/>
      <c r="K299" s="157"/>
      <c r="L299" s="157"/>
      <c r="M299" s="157"/>
      <c r="N299" s="157"/>
      <c r="O299" s="157"/>
      <c r="P299" s="157"/>
      <c r="Q299" s="157"/>
      <c r="R299" s="157"/>
      <c r="S299" s="157"/>
      <c r="T299" s="157"/>
      <c r="U299" s="157"/>
      <c r="V299" s="157"/>
      <c r="W299" s="157"/>
      <c r="X299" s="157" t="str">
        <v/>
      </c>
      <c r="Y299" s="23"/>
    </row>
    <row r="300" spans="1:25" ht="15.75" customHeight="1">
      <c r="A300" s="23"/>
      <c r="B300" s="157"/>
      <c r="C300" s="157"/>
      <c r="D300" s="157"/>
      <c r="E300" s="157"/>
      <c r="F300" s="157"/>
      <c r="G300" s="157"/>
      <c r="H300" s="157"/>
      <c r="I300" s="157"/>
      <c r="J300" s="157"/>
      <c r="K300" s="157"/>
      <c r="L300" s="157"/>
      <c r="M300" s="157"/>
      <c r="N300" s="157"/>
      <c r="O300" s="157"/>
      <c r="P300" s="157"/>
      <c r="Q300" s="157"/>
      <c r="R300" s="157"/>
      <c r="S300" s="157"/>
      <c r="T300" s="157"/>
      <c r="U300" s="157"/>
      <c r="V300" s="157"/>
      <c r="W300" s="157"/>
      <c r="X300" s="157" t="str">
        <v/>
      </c>
      <c r="Y300" s="23"/>
    </row>
    <row r="301" spans="1:25" ht="15.75" customHeight="1">
      <c r="A301" s="23"/>
      <c r="B301" s="157"/>
      <c r="C301" s="157"/>
      <c r="D301" s="157"/>
      <c r="E301" s="157"/>
      <c r="F301" s="157"/>
      <c r="G301" s="157"/>
      <c r="H301" s="157"/>
      <c r="I301" s="157"/>
      <c r="J301" s="157"/>
      <c r="K301" s="157"/>
      <c r="L301" s="157"/>
      <c r="M301" s="157"/>
      <c r="N301" s="157"/>
      <c r="O301" s="157"/>
      <c r="P301" s="157"/>
      <c r="Q301" s="157"/>
      <c r="R301" s="157"/>
      <c r="S301" s="157"/>
      <c r="T301" s="157"/>
      <c r="U301" s="157"/>
      <c r="V301" s="157"/>
      <c r="W301" s="157"/>
      <c r="X301" s="157" t="str">
        <v/>
      </c>
      <c r="Y301" s="23"/>
    </row>
    <row r="302" spans="1:25" ht="15.75" customHeight="1">
      <c r="A302" s="23"/>
      <c r="B302" s="157"/>
      <c r="C302" s="157"/>
      <c r="D302" s="157"/>
      <c r="E302" s="157"/>
      <c r="F302" s="157"/>
      <c r="G302" s="157"/>
      <c r="H302" s="157"/>
      <c r="I302" s="157"/>
      <c r="J302" s="157"/>
      <c r="K302" s="157"/>
      <c r="L302" s="157"/>
      <c r="M302" s="157"/>
      <c r="N302" s="157"/>
      <c r="O302" s="157"/>
      <c r="P302" s="157"/>
      <c r="Q302" s="157"/>
      <c r="R302" s="157"/>
      <c r="S302" s="157"/>
      <c r="T302" s="157"/>
      <c r="U302" s="157"/>
      <c r="V302" s="157"/>
      <c r="W302" s="157"/>
      <c r="X302" s="157" t="str">
        <v/>
      </c>
      <c r="Y302" s="23"/>
    </row>
    <row r="303" spans="1:25" ht="15.75" customHeight="1">
      <c r="A303" s="23"/>
      <c r="B303" s="157"/>
      <c r="C303" s="157"/>
      <c r="D303" s="157"/>
      <c r="E303" s="157"/>
      <c r="F303" s="157"/>
      <c r="G303" s="157"/>
      <c r="H303" s="157"/>
      <c r="I303" s="157"/>
      <c r="J303" s="157"/>
      <c r="K303" s="157"/>
      <c r="L303" s="157"/>
      <c r="M303" s="157"/>
      <c r="N303" s="157"/>
      <c r="O303" s="157"/>
      <c r="P303" s="157"/>
      <c r="Q303" s="157"/>
      <c r="R303" s="157"/>
      <c r="S303" s="157"/>
      <c r="T303" s="157"/>
      <c r="U303" s="157"/>
      <c r="V303" s="157"/>
      <c r="W303" s="157"/>
      <c r="X303" s="157" t="str">
        <v/>
      </c>
      <c r="Y303" s="23"/>
    </row>
    <row r="304" spans="1:25" ht="15.75" customHeight="1">
      <c r="A304" s="23"/>
      <c r="B304" s="157"/>
      <c r="C304" s="157"/>
      <c r="D304" s="157"/>
      <c r="E304" s="157"/>
      <c r="F304" s="157"/>
      <c r="G304" s="157"/>
      <c r="H304" s="157"/>
      <c r="I304" s="157"/>
      <c r="J304" s="157"/>
      <c r="K304" s="157"/>
      <c r="L304" s="157"/>
      <c r="M304" s="157"/>
      <c r="N304" s="157"/>
      <c r="O304" s="157"/>
      <c r="P304" s="157"/>
      <c r="Q304" s="157"/>
      <c r="R304" s="157"/>
      <c r="S304" s="157"/>
      <c r="T304" s="157"/>
      <c r="U304" s="157"/>
      <c r="V304" s="157"/>
      <c r="W304" s="157"/>
      <c r="X304" s="157" t="str">
        <v/>
      </c>
      <c r="Y304" s="23"/>
    </row>
    <row r="305" spans="1:25" ht="15.75" customHeight="1">
      <c r="A305" s="23"/>
      <c r="B305" s="157"/>
      <c r="C305" s="157"/>
      <c r="D305" s="157"/>
      <c r="E305" s="157"/>
      <c r="F305" s="157"/>
      <c r="G305" s="157"/>
      <c r="H305" s="157"/>
      <c r="I305" s="157"/>
      <c r="J305" s="157"/>
      <c r="K305" s="157"/>
      <c r="L305" s="157"/>
      <c r="M305" s="157"/>
      <c r="N305" s="157"/>
      <c r="O305" s="157"/>
      <c r="P305" s="157"/>
      <c r="Q305" s="157"/>
      <c r="R305" s="157"/>
      <c r="S305" s="157"/>
      <c r="T305" s="157"/>
      <c r="U305" s="157"/>
      <c r="V305" s="157"/>
      <c r="W305" s="157"/>
      <c r="X305" s="157" t="str">
        <v/>
      </c>
      <c r="Y305" s="23"/>
    </row>
    <row r="306" spans="1:25" ht="15.75" customHeight="1">
      <c r="A306" s="23"/>
      <c r="B306" s="157"/>
      <c r="C306" s="157"/>
      <c r="D306" s="157"/>
      <c r="E306" s="157"/>
      <c r="F306" s="157"/>
      <c r="G306" s="157"/>
      <c r="H306" s="157"/>
      <c r="I306" s="157"/>
      <c r="J306" s="157"/>
      <c r="K306" s="157"/>
      <c r="L306" s="157"/>
      <c r="M306" s="157"/>
      <c r="N306" s="157"/>
      <c r="O306" s="157"/>
      <c r="P306" s="157"/>
      <c r="Q306" s="157"/>
      <c r="R306" s="157"/>
      <c r="S306" s="157"/>
      <c r="T306" s="157"/>
      <c r="U306" s="157"/>
      <c r="V306" s="157"/>
      <c r="W306" s="157"/>
      <c r="X306" s="157" t="str">
        <v/>
      </c>
      <c r="Y306" s="23"/>
    </row>
    <row r="307" spans="1:25" ht="15.75" customHeight="1">
      <c r="A307" s="23"/>
      <c r="B307" s="157"/>
      <c r="C307" s="157"/>
      <c r="D307" s="157"/>
      <c r="E307" s="157"/>
      <c r="F307" s="157"/>
      <c r="G307" s="157"/>
      <c r="H307" s="157"/>
      <c r="I307" s="157"/>
      <c r="J307" s="157"/>
      <c r="K307" s="157"/>
      <c r="L307" s="157"/>
      <c r="M307" s="157"/>
      <c r="N307" s="157"/>
      <c r="O307" s="157"/>
      <c r="P307" s="157"/>
      <c r="Q307" s="157"/>
      <c r="R307" s="157"/>
      <c r="S307" s="157"/>
      <c r="T307" s="157"/>
      <c r="U307" s="157"/>
      <c r="V307" s="157"/>
      <c r="W307" s="157"/>
      <c r="X307" s="157" t="str">
        <v/>
      </c>
      <c r="Y307" s="23"/>
    </row>
    <row r="308" spans="1:25" ht="15.75" customHeight="1">
      <c r="A308" s="23"/>
      <c r="B308" s="157"/>
      <c r="C308" s="157"/>
      <c r="D308" s="157"/>
      <c r="E308" s="157"/>
      <c r="F308" s="157"/>
      <c r="G308" s="157"/>
      <c r="H308" s="157"/>
      <c r="I308" s="157"/>
      <c r="J308" s="157"/>
      <c r="K308" s="157"/>
      <c r="L308" s="157"/>
      <c r="M308" s="157"/>
      <c r="N308" s="157"/>
      <c r="O308" s="157"/>
      <c r="P308" s="157"/>
      <c r="Q308" s="157"/>
      <c r="R308" s="157"/>
      <c r="S308" s="157"/>
      <c r="T308" s="157"/>
      <c r="U308" s="157"/>
      <c r="V308" s="157"/>
      <c r="W308" s="157"/>
      <c r="X308" s="157" t="str">
        <v/>
      </c>
      <c r="Y308" s="23"/>
    </row>
    <row r="309" spans="1:25" ht="15.75" customHeight="1">
      <c r="A309" s="23"/>
      <c r="B309" s="157"/>
      <c r="C309" s="157"/>
      <c r="D309" s="157"/>
      <c r="E309" s="157"/>
      <c r="F309" s="157"/>
      <c r="G309" s="157"/>
      <c r="H309" s="157"/>
      <c r="I309" s="157"/>
      <c r="J309" s="157"/>
      <c r="K309" s="157"/>
      <c r="L309" s="157"/>
      <c r="M309" s="157"/>
      <c r="N309" s="157"/>
      <c r="O309" s="157"/>
      <c r="P309" s="157"/>
      <c r="Q309" s="157"/>
      <c r="R309" s="157"/>
      <c r="S309" s="157"/>
      <c r="T309" s="157"/>
      <c r="U309" s="157"/>
      <c r="V309" s="157"/>
      <c r="W309" s="157"/>
      <c r="X309" s="157" t="str">
        <v/>
      </c>
      <c r="Y309" s="23"/>
    </row>
    <row r="310" spans="1:25" ht="15.75" customHeight="1">
      <c r="A310" s="23"/>
      <c r="B310" s="157"/>
      <c r="C310" s="157"/>
      <c r="D310" s="157"/>
      <c r="E310" s="157"/>
      <c r="F310" s="157"/>
      <c r="G310" s="157"/>
      <c r="H310" s="157"/>
      <c r="I310" s="157"/>
      <c r="J310" s="157"/>
      <c r="K310" s="157"/>
      <c r="L310" s="157"/>
      <c r="M310" s="157"/>
      <c r="N310" s="157"/>
      <c r="O310" s="157"/>
      <c r="P310" s="157"/>
      <c r="Q310" s="157"/>
      <c r="R310" s="157"/>
      <c r="S310" s="157"/>
      <c r="T310" s="157"/>
      <c r="U310" s="157"/>
      <c r="V310" s="157"/>
      <c r="W310" s="157"/>
      <c r="X310" s="157" t="str">
        <v/>
      </c>
      <c r="Y310" s="23"/>
    </row>
    <row r="311" spans="1:25" ht="15.75" customHeight="1">
      <c r="A311" s="23"/>
      <c r="B311" s="157"/>
      <c r="C311" s="157"/>
      <c r="D311" s="157"/>
      <c r="E311" s="157"/>
      <c r="F311" s="157"/>
      <c r="G311" s="157"/>
      <c r="H311" s="157"/>
      <c r="I311" s="157"/>
      <c r="J311" s="157"/>
      <c r="K311" s="157"/>
      <c r="L311" s="157"/>
      <c r="M311" s="157"/>
      <c r="N311" s="157"/>
      <c r="O311" s="157"/>
      <c r="P311" s="157"/>
      <c r="Q311" s="157"/>
      <c r="R311" s="157"/>
      <c r="S311" s="157"/>
      <c r="T311" s="157"/>
      <c r="U311" s="157"/>
      <c r="V311" s="157"/>
      <c r="W311" s="157"/>
      <c r="X311" s="157" t="str">
        <v/>
      </c>
      <c r="Y311" s="23"/>
    </row>
    <row r="312" spans="1:25" ht="15.75" customHeight="1">
      <c r="A312" s="23"/>
      <c r="B312" s="157"/>
      <c r="C312" s="157"/>
      <c r="D312" s="157"/>
      <c r="E312" s="157"/>
      <c r="F312" s="157"/>
      <c r="G312" s="157"/>
      <c r="H312" s="157"/>
      <c r="I312" s="157"/>
      <c r="J312" s="157"/>
      <c r="K312" s="157"/>
      <c r="L312" s="157"/>
      <c r="M312" s="157"/>
      <c r="N312" s="157"/>
      <c r="O312" s="157"/>
      <c r="P312" s="157"/>
      <c r="Q312" s="157"/>
      <c r="R312" s="157"/>
      <c r="S312" s="157"/>
      <c r="T312" s="157"/>
      <c r="U312" s="157"/>
      <c r="V312" s="157"/>
      <c r="W312" s="157"/>
      <c r="X312" s="157" t="str">
        <v/>
      </c>
      <c r="Y312" s="23"/>
    </row>
    <row r="313" spans="1:25" ht="15.75" customHeight="1">
      <c r="A313" s="23"/>
      <c r="B313" s="157"/>
      <c r="C313" s="157"/>
      <c r="D313" s="157"/>
      <c r="E313" s="157"/>
      <c r="F313" s="157"/>
      <c r="G313" s="157"/>
      <c r="H313" s="157"/>
      <c r="I313" s="157"/>
      <c r="J313" s="157"/>
      <c r="K313" s="157"/>
      <c r="L313" s="157"/>
      <c r="M313" s="157"/>
      <c r="N313" s="157"/>
      <c r="O313" s="157"/>
      <c r="P313" s="157"/>
      <c r="Q313" s="157"/>
      <c r="R313" s="157"/>
      <c r="S313" s="157"/>
      <c r="T313" s="157"/>
      <c r="U313" s="157"/>
      <c r="V313" s="157"/>
      <c r="W313" s="157"/>
      <c r="X313" s="157" t="str">
        <v/>
      </c>
      <c r="Y313" s="23"/>
    </row>
    <row r="314" spans="1:25" ht="15.75" customHeight="1">
      <c r="A314" s="23"/>
      <c r="B314" s="157"/>
      <c r="C314" s="157"/>
      <c r="D314" s="157"/>
      <c r="E314" s="157"/>
      <c r="F314" s="157"/>
      <c r="G314" s="157"/>
      <c r="H314" s="157"/>
      <c r="I314" s="157"/>
      <c r="J314" s="157"/>
      <c r="K314" s="157"/>
      <c r="L314" s="157"/>
      <c r="M314" s="157"/>
      <c r="N314" s="157"/>
      <c r="O314" s="157"/>
      <c r="P314" s="157"/>
      <c r="Q314" s="157"/>
      <c r="R314" s="157"/>
      <c r="S314" s="157"/>
      <c r="T314" s="157"/>
      <c r="U314" s="157"/>
      <c r="V314" s="157"/>
      <c r="W314" s="157"/>
      <c r="X314" s="157" t="str">
        <v/>
      </c>
      <c r="Y314" s="23"/>
    </row>
    <row r="315" spans="1:25" ht="15.75" customHeight="1">
      <c r="A315" s="23"/>
      <c r="B315" s="157"/>
      <c r="C315" s="157"/>
      <c r="D315" s="157"/>
      <c r="E315" s="157"/>
      <c r="F315" s="157"/>
      <c r="G315" s="157"/>
      <c r="H315" s="157"/>
      <c r="I315" s="157"/>
      <c r="J315" s="157"/>
      <c r="K315" s="157"/>
      <c r="L315" s="157"/>
      <c r="M315" s="157"/>
      <c r="N315" s="157"/>
      <c r="O315" s="157"/>
      <c r="P315" s="157"/>
      <c r="Q315" s="157"/>
      <c r="R315" s="157"/>
      <c r="S315" s="157"/>
      <c r="T315" s="157"/>
      <c r="U315" s="157"/>
      <c r="V315" s="157"/>
      <c r="W315" s="157"/>
      <c r="X315" s="157" t="str">
        <v/>
      </c>
      <c r="Y315" s="23"/>
    </row>
    <row r="316" spans="1:25" ht="15.75" customHeight="1">
      <c r="A316" s="23"/>
      <c r="B316" s="157"/>
      <c r="C316" s="157"/>
      <c r="D316" s="157"/>
      <c r="E316" s="157"/>
      <c r="F316" s="157"/>
      <c r="G316" s="157"/>
      <c r="H316" s="157"/>
      <c r="I316" s="157"/>
      <c r="J316" s="157"/>
      <c r="K316" s="157"/>
      <c r="L316" s="157"/>
      <c r="M316" s="157"/>
      <c r="N316" s="157"/>
      <c r="O316" s="157"/>
      <c r="P316" s="157"/>
      <c r="Q316" s="157"/>
      <c r="R316" s="157"/>
      <c r="S316" s="157"/>
      <c r="T316" s="157"/>
      <c r="U316" s="157"/>
      <c r="V316" s="157"/>
      <c r="W316" s="157"/>
      <c r="X316" s="157" t="str">
        <v/>
      </c>
      <c r="Y316" s="23"/>
    </row>
    <row r="317" spans="1:25" ht="15.75" customHeight="1">
      <c r="A317" s="23"/>
      <c r="B317" s="157"/>
      <c r="C317" s="157"/>
      <c r="D317" s="157"/>
      <c r="E317" s="157"/>
      <c r="F317" s="157"/>
      <c r="G317" s="157"/>
      <c r="H317" s="157"/>
      <c r="I317" s="157"/>
      <c r="J317" s="157"/>
      <c r="K317" s="157"/>
      <c r="L317" s="157"/>
      <c r="M317" s="157"/>
      <c r="N317" s="157"/>
      <c r="O317" s="157"/>
      <c r="P317" s="157"/>
      <c r="Q317" s="157"/>
      <c r="R317" s="157"/>
      <c r="S317" s="157"/>
      <c r="T317" s="157"/>
      <c r="U317" s="157"/>
      <c r="V317" s="157"/>
      <c r="W317" s="157"/>
      <c r="X317" s="157" t="str">
        <v/>
      </c>
      <c r="Y317" s="23"/>
    </row>
    <row r="318" spans="1:25" ht="15.75" customHeight="1">
      <c r="A318" s="23"/>
      <c r="B318" s="157"/>
      <c r="C318" s="157"/>
      <c r="D318" s="157"/>
      <c r="E318" s="157"/>
      <c r="F318" s="157"/>
      <c r="G318" s="157"/>
      <c r="H318" s="157"/>
      <c r="I318" s="157"/>
      <c r="J318" s="157"/>
      <c r="K318" s="157"/>
      <c r="L318" s="157"/>
      <c r="M318" s="157"/>
      <c r="N318" s="157"/>
      <c r="O318" s="157"/>
      <c r="P318" s="157"/>
      <c r="Q318" s="157"/>
      <c r="R318" s="157"/>
      <c r="S318" s="157"/>
      <c r="T318" s="157"/>
      <c r="U318" s="157"/>
      <c r="V318" s="157"/>
      <c r="W318" s="157"/>
      <c r="X318" s="157" t="str">
        <v/>
      </c>
      <c r="Y318" s="23"/>
    </row>
    <row r="319" spans="1:25" ht="15.75" customHeight="1">
      <c r="A319" s="23"/>
      <c r="B319" s="157"/>
      <c r="C319" s="157"/>
      <c r="D319" s="157"/>
      <c r="E319" s="157"/>
      <c r="F319" s="157"/>
      <c r="G319" s="157"/>
      <c r="H319" s="157"/>
      <c r="I319" s="157"/>
      <c r="J319" s="157"/>
      <c r="K319" s="157"/>
      <c r="L319" s="157"/>
      <c r="M319" s="157"/>
      <c r="N319" s="157"/>
      <c r="O319" s="157"/>
      <c r="P319" s="157"/>
      <c r="Q319" s="157"/>
      <c r="R319" s="157"/>
      <c r="S319" s="157"/>
      <c r="T319" s="157"/>
      <c r="U319" s="157"/>
      <c r="V319" s="157"/>
      <c r="W319" s="157"/>
      <c r="X319" s="157" t="str">
        <v/>
      </c>
      <c r="Y319" s="23"/>
    </row>
    <row r="320" spans="1:25" ht="15.75" customHeight="1">
      <c r="A320" s="23"/>
      <c r="B320" s="157"/>
      <c r="C320" s="157"/>
      <c r="D320" s="157"/>
      <c r="E320" s="157"/>
      <c r="F320" s="157"/>
      <c r="G320" s="157"/>
      <c r="H320" s="157"/>
      <c r="I320" s="157"/>
      <c r="J320" s="157"/>
      <c r="K320" s="157"/>
      <c r="L320" s="157"/>
      <c r="M320" s="157"/>
      <c r="N320" s="157"/>
      <c r="O320" s="157"/>
      <c r="P320" s="157"/>
      <c r="Q320" s="157"/>
      <c r="R320" s="157"/>
      <c r="S320" s="157"/>
      <c r="T320" s="157"/>
      <c r="U320" s="157"/>
      <c r="V320" s="157"/>
      <c r="W320" s="157"/>
      <c r="X320" s="157" t="str">
        <v/>
      </c>
      <c r="Y320" s="23"/>
    </row>
    <row r="321" spans="1:25" ht="15.75" customHeight="1">
      <c r="A321" s="23"/>
      <c r="B321" s="157"/>
      <c r="C321" s="157"/>
      <c r="D321" s="157"/>
      <c r="E321" s="157"/>
      <c r="F321" s="157"/>
      <c r="G321" s="157"/>
      <c r="H321" s="157"/>
      <c r="I321" s="157"/>
      <c r="J321" s="157"/>
      <c r="K321" s="157"/>
      <c r="L321" s="157"/>
      <c r="M321" s="157"/>
      <c r="N321" s="157"/>
      <c r="O321" s="157"/>
      <c r="P321" s="157"/>
      <c r="Q321" s="157"/>
      <c r="R321" s="157"/>
      <c r="S321" s="157"/>
      <c r="T321" s="157"/>
      <c r="U321" s="157"/>
      <c r="V321" s="157"/>
      <c r="W321" s="157"/>
      <c r="X321" s="157" t="str">
        <v/>
      </c>
      <c r="Y321" s="23"/>
    </row>
    <row r="322" spans="1:25" ht="15.75" customHeight="1">
      <c r="A322" s="23"/>
      <c r="B322" s="157"/>
      <c r="C322" s="157"/>
      <c r="D322" s="157"/>
      <c r="E322" s="157"/>
      <c r="F322" s="157"/>
      <c r="G322" s="157"/>
      <c r="H322" s="157"/>
      <c r="I322" s="157"/>
      <c r="J322" s="157"/>
      <c r="K322" s="157"/>
      <c r="L322" s="157"/>
      <c r="M322" s="157"/>
      <c r="N322" s="157"/>
      <c r="O322" s="157"/>
      <c r="P322" s="157"/>
      <c r="Q322" s="157"/>
      <c r="R322" s="157"/>
      <c r="S322" s="157"/>
      <c r="T322" s="157"/>
      <c r="U322" s="157"/>
      <c r="V322" s="157"/>
      <c r="W322" s="157"/>
      <c r="X322" s="157" t="str">
        <v/>
      </c>
      <c r="Y322" s="23"/>
    </row>
    <row r="323" spans="1:25" ht="15.75" customHeight="1">
      <c r="A323" s="23"/>
      <c r="B323" s="157"/>
      <c r="C323" s="157"/>
      <c r="D323" s="157"/>
      <c r="E323" s="157"/>
      <c r="F323" s="157"/>
      <c r="G323" s="157"/>
      <c r="H323" s="157"/>
      <c r="I323" s="157"/>
      <c r="J323" s="157"/>
      <c r="K323" s="157"/>
      <c r="L323" s="157"/>
      <c r="M323" s="157"/>
      <c r="N323" s="157"/>
      <c r="O323" s="157"/>
      <c r="P323" s="157"/>
      <c r="Q323" s="157"/>
      <c r="R323" s="157"/>
      <c r="S323" s="157"/>
      <c r="T323" s="157"/>
      <c r="U323" s="157"/>
      <c r="V323" s="157"/>
      <c r="W323" s="157"/>
      <c r="X323" s="157" t="str">
        <v/>
      </c>
      <c r="Y323" s="23"/>
    </row>
    <row r="324" spans="1:25" ht="15.75" customHeight="1">
      <c r="A324" s="23"/>
      <c r="B324" s="157"/>
      <c r="C324" s="157"/>
      <c r="D324" s="157"/>
      <c r="E324" s="157"/>
      <c r="F324" s="157"/>
      <c r="G324" s="157"/>
      <c r="H324" s="157"/>
      <c r="I324" s="157"/>
      <c r="J324" s="157"/>
      <c r="K324" s="157"/>
      <c r="L324" s="157"/>
      <c r="M324" s="157"/>
      <c r="N324" s="157"/>
      <c r="O324" s="157"/>
      <c r="P324" s="157"/>
      <c r="Q324" s="157"/>
      <c r="R324" s="157"/>
      <c r="S324" s="157"/>
      <c r="T324" s="157"/>
      <c r="U324" s="157"/>
      <c r="V324" s="157"/>
      <c r="W324" s="157"/>
      <c r="X324" s="157" t="str">
        <v/>
      </c>
      <c r="Y324" s="23"/>
    </row>
    <row r="325" spans="1:25" ht="15.75" customHeight="1">
      <c r="A325" s="23"/>
      <c r="B325" s="157"/>
      <c r="C325" s="157"/>
      <c r="D325" s="157"/>
      <c r="E325" s="157"/>
      <c r="F325" s="157"/>
      <c r="G325" s="157"/>
      <c r="H325" s="157"/>
      <c r="I325" s="157"/>
      <c r="J325" s="157"/>
      <c r="K325" s="157"/>
      <c r="L325" s="157"/>
      <c r="M325" s="157"/>
      <c r="N325" s="157"/>
      <c r="O325" s="157"/>
      <c r="P325" s="157"/>
      <c r="Q325" s="157"/>
      <c r="R325" s="157"/>
      <c r="S325" s="157"/>
      <c r="T325" s="157"/>
      <c r="U325" s="157"/>
      <c r="V325" s="157"/>
      <c r="W325" s="157"/>
      <c r="X325" s="157" t="str">
        <v/>
      </c>
      <c r="Y325" s="23"/>
    </row>
    <row r="326" spans="1:25" ht="15.75" customHeight="1">
      <c r="A326" s="23"/>
      <c r="B326" s="157"/>
      <c r="C326" s="157"/>
      <c r="D326" s="157"/>
      <c r="E326" s="157"/>
      <c r="F326" s="157"/>
      <c r="G326" s="157"/>
      <c r="H326" s="157"/>
      <c r="I326" s="157"/>
      <c r="J326" s="157"/>
      <c r="K326" s="157"/>
      <c r="L326" s="157"/>
      <c r="M326" s="157"/>
      <c r="N326" s="157"/>
      <c r="O326" s="157"/>
      <c r="P326" s="157"/>
      <c r="Q326" s="157"/>
      <c r="R326" s="157"/>
      <c r="S326" s="157"/>
      <c r="T326" s="157"/>
      <c r="U326" s="157"/>
      <c r="V326" s="157"/>
      <c r="W326" s="157"/>
      <c r="X326" s="157" t="str">
        <v/>
      </c>
      <c r="Y326" s="23"/>
    </row>
    <row r="327" spans="1:25" ht="15.75" customHeight="1">
      <c r="A327" s="23"/>
      <c r="B327" s="157"/>
      <c r="C327" s="157"/>
      <c r="D327" s="157"/>
      <c r="E327" s="157"/>
      <c r="F327" s="157"/>
      <c r="G327" s="157"/>
      <c r="H327" s="157"/>
      <c r="I327" s="157"/>
      <c r="J327" s="157"/>
      <c r="K327" s="157"/>
      <c r="L327" s="157"/>
      <c r="M327" s="157"/>
      <c r="N327" s="157"/>
      <c r="O327" s="157"/>
      <c r="P327" s="157"/>
      <c r="Q327" s="157"/>
      <c r="R327" s="157"/>
      <c r="S327" s="157"/>
      <c r="T327" s="157"/>
      <c r="U327" s="157"/>
      <c r="V327" s="157"/>
      <c r="W327" s="157"/>
      <c r="X327" s="157" t="str">
        <v/>
      </c>
      <c r="Y327" s="23"/>
    </row>
    <row r="328" spans="1:25" ht="15.75" customHeight="1">
      <c r="A328" s="23"/>
      <c r="B328" s="157"/>
      <c r="C328" s="157"/>
      <c r="D328" s="157"/>
      <c r="E328" s="157"/>
      <c r="F328" s="157"/>
      <c r="G328" s="157"/>
      <c r="H328" s="157"/>
      <c r="I328" s="157"/>
      <c r="J328" s="157"/>
      <c r="K328" s="157"/>
      <c r="L328" s="157"/>
      <c r="M328" s="157"/>
      <c r="N328" s="157"/>
      <c r="O328" s="157"/>
      <c r="P328" s="157"/>
      <c r="Q328" s="157"/>
      <c r="R328" s="157"/>
      <c r="S328" s="157"/>
      <c r="T328" s="157"/>
      <c r="U328" s="157"/>
      <c r="V328" s="157"/>
      <c r="W328" s="157"/>
      <c r="X328" s="157" t="str">
        <v/>
      </c>
      <c r="Y328" s="23"/>
    </row>
    <row r="329" spans="1:25" ht="15.75" customHeight="1">
      <c r="A329" s="23"/>
      <c r="B329" s="157"/>
      <c r="C329" s="157"/>
      <c r="D329" s="157"/>
      <c r="E329" s="157"/>
      <c r="F329" s="157"/>
      <c r="G329" s="157"/>
      <c r="H329" s="157"/>
      <c r="I329" s="157"/>
      <c r="J329" s="157"/>
      <c r="K329" s="157"/>
      <c r="L329" s="157"/>
      <c r="M329" s="157"/>
      <c r="N329" s="157"/>
      <c r="O329" s="157"/>
      <c r="P329" s="157"/>
      <c r="Q329" s="157"/>
      <c r="R329" s="157"/>
      <c r="S329" s="157"/>
      <c r="T329" s="157"/>
      <c r="U329" s="157"/>
      <c r="V329" s="157"/>
      <c r="W329" s="157"/>
      <c r="X329" s="157" t="str">
        <v/>
      </c>
      <c r="Y329" s="23"/>
    </row>
    <row r="330" spans="1:25" ht="15.75" customHeight="1">
      <c r="A330" s="23"/>
      <c r="B330" s="157"/>
      <c r="C330" s="157"/>
      <c r="D330" s="157"/>
      <c r="E330" s="157"/>
      <c r="F330" s="157"/>
      <c r="G330" s="157"/>
      <c r="H330" s="157"/>
      <c r="I330" s="157"/>
      <c r="J330" s="157"/>
      <c r="K330" s="157"/>
      <c r="L330" s="157"/>
      <c r="M330" s="157"/>
      <c r="N330" s="157"/>
      <c r="O330" s="157"/>
      <c r="P330" s="157"/>
      <c r="Q330" s="157"/>
      <c r="R330" s="157"/>
      <c r="S330" s="157"/>
      <c r="T330" s="157"/>
      <c r="U330" s="157"/>
      <c r="V330" s="157"/>
      <c r="W330" s="157"/>
      <c r="X330" s="157" t="str">
        <v/>
      </c>
      <c r="Y330" s="23"/>
    </row>
    <row r="331" spans="1:25" ht="15.75" customHeight="1">
      <c r="A331" s="23"/>
      <c r="B331" s="157"/>
      <c r="C331" s="157"/>
      <c r="D331" s="157"/>
      <c r="E331" s="157"/>
      <c r="F331" s="157"/>
      <c r="G331" s="157"/>
      <c r="H331" s="157"/>
      <c r="I331" s="157"/>
      <c r="J331" s="157"/>
      <c r="K331" s="157"/>
      <c r="L331" s="157"/>
      <c r="M331" s="157"/>
      <c r="N331" s="157"/>
      <c r="O331" s="157"/>
      <c r="P331" s="157"/>
      <c r="Q331" s="157"/>
      <c r="R331" s="157"/>
      <c r="S331" s="157"/>
      <c r="T331" s="157"/>
      <c r="U331" s="157"/>
      <c r="V331" s="157"/>
      <c r="W331" s="157"/>
      <c r="X331" s="157" t="str">
        <v/>
      </c>
      <c r="Y331" s="23"/>
    </row>
    <row r="332" spans="1:25" ht="15.75" customHeight="1">
      <c r="A332" s="23"/>
      <c r="B332" s="157"/>
      <c r="C332" s="157"/>
      <c r="D332" s="157"/>
      <c r="E332" s="157"/>
      <c r="F332" s="157"/>
      <c r="G332" s="157"/>
      <c r="H332" s="157"/>
      <c r="I332" s="157"/>
      <c r="J332" s="157"/>
      <c r="K332" s="157"/>
      <c r="L332" s="157"/>
      <c r="M332" s="157"/>
      <c r="N332" s="157"/>
      <c r="O332" s="157"/>
      <c r="P332" s="157"/>
      <c r="Q332" s="157"/>
      <c r="R332" s="157"/>
      <c r="S332" s="157"/>
      <c r="T332" s="157"/>
      <c r="U332" s="157"/>
      <c r="V332" s="157"/>
      <c r="W332" s="157"/>
      <c r="X332" s="157" t="str">
        <v/>
      </c>
      <c r="Y332" s="23"/>
    </row>
    <row r="333" spans="1:25" ht="15.75" customHeight="1">
      <c r="A333" s="23"/>
      <c r="B333" s="157"/>
      <c r="C333" s="157"/>
      <c r="D333" s="157"/>
      <c r="E333" s="157"/>
      <c r="F333" s="157"/>
      <c r="G333" s="157"/>
      <c r="H333" s="157"/>
      <c r="I333" s="157"/>
      <c r="J333" s="157"/>
      <c r="K333" s="157"/>
      <c r="L333" s="157"/>
      <c r="M333" s="157"/>
      <c r="N333" s="157"/>
      <c r="O333" s="157"/>
      <c r="P333" s="157"/>
      <c r="Q333" s="157"/>
      <c r="R333" s="157"/>
      <c r="S333" s="157"/>
      <c r="T333" s="157"/>
      <c r="U333" s="157"/>
      <c r="V333" s="157"/>
      <c r="W333" s="157"/>
      <c r="X333" s="157" t="str">
        <v/>
      </c>
      <c r="Y333" s="23"/>
    </row>
    <row r="334" spans="1:25" ht="15.75" customHeight="1">
      <c r="A334" s="23"/>
      <c r="B334" s="157"/>
      <c r="C334" s="157"/>
      <c r="D334" s="157"/>
      <c r="E334" s="157"/>
      <c r="F334" s="157"/>
      <c r="G334" s="157"/>
      <c r="H334" s="157"/>
      <c r="I334" s="157"/>
      <c r="J334" s="157"/>
      <c r="K334" s="157"/>
      <c r="L334" s="157"/>
      <c r="M334" s="157"/>
      <c r="N334" s="157"/>
      <c r="O334" s="157"/>
      <c r="P334" s="157"/>
      <c r="Q334" s="157"/>
      <c r="R334" s="157"/>
      <c r="S334" s="157"/>
      <c r="T334" s="157"/>
      <c r="U334" s="157"/>
      <c r="V334" s="157"/>
      <c r="W334" s="157"/>
      <c r="X334" s="157" t="str">
        <v/>
      </c>
      <c r="Y334" s="23"/>
    </row>
    <row r="335" spans="1:25" ht="15.75" customHeight="1">
      <c r="A335" s="23"/>
      <c r="B335" s="157"/>
      <c r="C335" s="157"/>
      <c r="D335" s="157"/>
      <c r="E335" s="157"/>
      <c r="F335" s="157"/>
      <c r="G335" s="157"/>
      <c r="H335" s="157"/>
      <c r="I335" s="157"/>
      <c r="J335" s="157"/>
      <c r="K335" s="157"/>
      <c r="L335" s="157"/>
      <c r="M335" s="157"/>
      <c r="N335" s="157"/>
      <c r="O335" s="157"/>
      <c r="P335" s="157"/>
      <c r="Q335" s="157"/>
      <c r="R335" s="157"/>
      <c r="S335" s="157"/>
      <c r="T335" s="157"/>
      <c r="U335" s="157"/>
      <c r="V335" s="157"/>
      <c r="W335" s="157"/>
      <c r="X335" s="157" t="str">
        <v/>
      </c>
      <c r="Y335" s="23"/>
    </row>
    <row r="336" spans="1:25" ht="15.75" customHeight="1">
      <c r="A336" s="23"/>
      <c r="B336" s="157"/>
      <c r="C336" s="157"/>
      <c r="D336" s="157"/>
      <c r="E336" s="157"/>
      <c r="F336" s="157"/>
      <c r="G336" s="157"/>
      <c r="H336" s="157"/>
      <c r="I336" s="157"/>
      <c r="J336" s="157"/>
      <c r="K336" s="157"/>
      <c r="L336" s="157"/>
      <c r="M336" s="157"/>
      <c r="N336" s="157"/>
      <c r="O336" s="157"/>
      <c r="P336" s="157"/>
      <c r="Q336" s="157"/>
      <c r="R336" s="157"/>
      <c r="S336" s="157"/>
      <c r="T336" s="157"/>
      <c r="U336" s="157"/>
      <c r="V336" s="157"/>
      <c r="W336" s="157"/>
      <c r="X336" s="157" t="str">
        <v/>
      </c>
      <c r="Y336" s="23"/>
    </row>
    <row r="337" spans="1:25" ht="15.75" customHeight="1">
      <c r="A337" s="23"/>
      <c r="B337" s="157"/>
      <c r="C337" s="157"/>
      <c r="D337" s="157"/>
      <c r="E337" s="157"/>
      <c r="F337" s="157"/>
      <c r="G337" s="157"/>
      <c r="H337" s="157"/>
      <c r="I337" s="157"/>
      <c r="J337" s="157"/>
      <c r="K337" s="157"/>
      <c r="L337" s="157"/>
      <c r="M337" s="157"/>
      <c r="N337" s="157"/>
      <c r="O337" s="157"/>
      <c r="P337" s="157"/>
      <c r="Q337" s="157"/>
      <c r="R337" s="157"/>
      <c r="S337" s="157"/>
      <c r="T337" s="157"/>
      <c r="U337" s="157"/>
      <c r="V337" s="157"/>
      <c r="W337" s="157"/>
      <c r="X337" s="157" t="str">
        <v/>
      </c>
      <c r="Y337" s="23"/>
    </row>
    <row r="338" spans="1:25" ht="15.75" customHeight="1">
      <c r="A338" s="23"/>
      <c r="B338" s="157"/>
      <c r="C338" s="157"/>
      <c r="D338" s="157"/>
      <c r="E338" s="157"/>
      <c r="F338" s="157"/>
      <c r="G338" s="157"/>
      <c r="H338" s="157"/>
      <c r="I338" s="157"/>
      <c r="J338" s="157"/>
      <c r="K338" s="157"/>
      <c r="L338" s="157"/>
      <c r="M338" s="157"/>
      <c r="N338" s="157"/>
      <c r="O338" s="157"/>
      <c r="P338" s="157"/>
      <c r="Q338" s="157"/>
      <c r="R338" s="157"/>
      <c r="S338" s="157"/>
      <c r="T338" s="157"/>
      <c r="U338" s="157"/>
      <c r="V338" s="157"/>
      <c r="W338" s="157"/>
      <c r="X338" s="157" t="str">
        <v/>
      </c>
      <c r="Y338" s="23"/>
    </row>
    <row r="339" spans="1:25" ht="15.75" customHeight="1">
      <c r="A339" s="23"/>
      <c r="B339" s="157"/>
      <c r="C339" s="157"/>
      <c r="D339" s="157"/>
      <c r="E339" s="157"/>
      <c r="F339" s="157"/>
      <c r="G339" s="157"/>
      <c r="H339" s="157"/>
      <c r="I339" s="157"/>
      <c r="J339" s="157"/>
      <c r="K339" s="157"/>
      <c r="L339" s="157"/>
      <c r="M339" s="157"/>
      <c r="N339" s="157"/>
      <c r="O339" s="157"/>
      <c r="P339" s="157"/>
      <c r="Q339" s="157"/>
      <c r="R339" s="157"/>
      <c r="S339" s="157"/>
      <c r="T339" s="157"/>
      <c r="U339" s="157"/>
      <c r="V339" s="157"/>
      <c r="W339" s="157"/>
      <c r="X339" s="157" t="str">
        <v/>
      </c>
      <c r="Y339" s="23"/>
    </row>
    <row r="340" spans="1:25" ht="15.75" customHeight="1">
      <c r="A340" s="23"/>
      <c r="B340" s="157"/>
      <c r="C340" s="157"/>
      <c r="D340" s="157"/>
      <c r="E340" s="157"/>
      <c r="F340" s="157"/>
      <c r="G340" s="157"/>
      <c r="H340" s="157"/>
      <c r="I340" s="157"/>
      <c r="J340" s="157"/>
      <c r="K340" s="157"/>
      <c r="L340" s="157"/>
      <c r="M340" s="157"/>
      <c r="N340" s="157"/>
      <c r="O340" s="157"/>
      <c r="P340" s="157"/>
      <c r="Q340" s="157"/>
      <c r="R340" s="157"/>
      <c r="S340" s="157"/>
      <c r="T340" s="157"/>
      <c r="U340" s="157"/>
      <c r="V340" s="157"/>
      <c r="W340" s="157"/>
      <c r="X340" s="157" t="str">
        <v/>
      </c>
      <c r="Y340" s="23"/>
    </row>
    <row r="341" spans="1:25" ht="15.75" customHeight="1">
      <c r="A341" s="23"/>
      <c r="B341" s="157"/>
      <c r="C341" s="157"/>
      <c r="D341" s="157"/>
      <c r="E341" s="157"/>
      <c r="F341" s="157"/>
      <c r="G341" s="157"/>
      <c r="H341" s="157"/>
      <c r="I341" s="157"/>
      <c r="J341" s="157"/>
      <c r="K341" s="157"/>
      <c r="L341" s="157"/>
      <c r="M341" s="157"/>
      <c r="N341" s="157"/>
      <c r="O341" s="157"/>
      <c r="P341" s="157"/>
      <c r="Q341" s="157"/>
      <c r="R341" s="157"/>
      <c r="S341" s="157"/>
      <c r="T341" s="157"/>
      <c r="U341" s="157"/>
      <c r="V341" s="157"/>
      <c r="W341" s="157"/>
      <c r="X341" s="157" t="str">
        <v/>
      </c>
      <c r="Y341" s="23"/>
    </row>
    <row r="342" spans="1:25" ht="15.75" customHeight="1">
      <c r="A342" s="23"/>
      <c r="B342" s="157"/>
      <c r="C342" s="157"/>
      <c r="D342" s="157"/>
      <c r="E342" s="157"/>
      <c r="F342" s="157"/>
      <c r="G342" s="157"/>
      <c r="H342" s="157"/>
      <c r="I342" s="157"/>
      <c r="J342" s="157"/>
      <c r="K342" s="157"/>
      <c r="L342" s="157"/>
      <c r="M342" s="157"/>
      <c r="N342" s="157"/>
      <c r="O342" s="157"/>
      <c r="P342" s="157"/>
      <c r="Q342" s="157"/>
      <c r="R342" s="157"/>
      <c r="S342" s="157"/>
      <c r="T342" s="157"/>
      <c r="U342" s="157"/>
      <c r="V342" s="157"/>
      <c r="W342" s="157"/>
      <c r="X342" s="157" t="str">
        <v/>
      </c>
      <c r="Y342" s="23"/>
    </row>
    <row r="343" spans="1:25" ht="15.75" customHeight="1">
      <c r="A343" s="23"/>
      <c r="B343" s="157"/>
      <c r="C343" s="157"/>
      <c r="D343" s="157"/>
      <c r="E343" s="157"/>
      <c r="F343" s="157"/>
      <c r="G343" s="157"/>
      <c r="H343" s="157"/>
      <c r="I343" s="157"/>
      <c r="J343" s="157"/>
      <c r="K343" s="157"/>
      <c r="L343" s="157"/>
      <c r="M343" s="157"/>
      <c r="N343" s="157"/>
      <c r="O343" s="157"/>
      <c r="P343" s="157"/>
      <c r="Q343" s="157"/>
      <c r="R343" s="157"/>
      <c r="S343" s="157"/>
      <c r="T343" s="157"/>
      <c r="U343" s="157"/>
      <c r="V343" s="157"/>
      <c r="W343" s="157"/>
      <c r="X343" s="157" t="str">
        <v/>
      </c>
      <c r="Y343" s="23"/>
    </row>
    <row r="344" spans="1:25" ht="15.75" customHeight="1">
      <c r="A344" s="23"/>
      <c r="B344" s="157"/>
      <c r="C344" s="157"/>
      <c r="D344" s="157"/>
      <c r="E344" s="157"/>
      <c r="F344" s="157"/>
      <c r="G344" s="157"/>
      <c r="H344" s="157"/>
      <c r="I344" s="157"/>
      <c r="J344" s="157"/>
      <c r="K344" s="157"/>
      <c r="L344" s="157"/>
      <c r="M344" s="157"/>
      <c r="N344" s="157"/>
      <c r="O344" s="157"/>
      <c r="P344" s="157"/>
      <c r="Q344" s="157"/>
      <c r="R344" s="157"/>
      <c r="S344" s="157"/>
      <c r="T344" s="157"/>
      <c r="U344" s="157"/>
      <c r="V344" s="157"/>
      <c r="W344" s="157"/>
      <c r="X344" s="157" t="str">
        <v/>
      </c>
      <c r="Y344" s="23"/>
    </row>
    <row r="345" spans="1:25" ht="15.75" customHeight="1">
      <c r="A345" s="23"/>
      <c r="B345" s="157"/>
      <c r="C345" s="157"/>
      <c r="D345" s="157"/>
      <c r="E345" s="157"/>
      <c r="F345" s="157"/>
      <c r="G345" s="157"/>
      <c r="H345" s="157"/>
      <c r="I345" s="157"/>
      <c r="J345" s="157"/>
      <c r="K345" s="157"/>
      <c r="L345" s="157"/>
      <c r="M345" s="157"/>
      <c r="N345" s="157"/>
      <c r="O345" s="157"/>
      <c r="P345" s="157"/>
      <c r="Q345" s="157"/>
      <c r="R345" s="157"/>
      <c r="S345" s="157"/>
      <c r="T345" s="157"/>
      <c r="U345" s="157"/>
      <c r="V345" s="157"/>
      <c r="W345" s="157"/>
      <c r="X345" s="157" t="str">
        <v/>
      </c>
      <c r="Y345" s="23"/>
    </row>
    <row r="346" spans="1:25" ht="15.75" customHeight="1">
      <c r="A346" s="23"/>
      <c r="B346" s="157"/>
      <c r="C346" s="157"/>
      <c r="D346" s="157"/>
      <c r="E346" s="157"/>
      <c r="F346" s="157"/>
      <c r="G346" s="157"/>
      <c r="H346" s="157"/>
      <c r="I346" s="157"/>
      <c r="J346" s="157"/>
      <c r="K346" s="157"/>
      <c r="L346" s="157"/>
      <c r="M346" s="157"/>
      <c r="N346" s="157"/>
      <c r="O346" s="157"/>
      <c r="P346" s="157"/>
      <c r="Q346" s="157"/>
      <c r="R346" s="157"/>
      <c r="S346" s="157"/>
      <c r="T346" s="157"/>
      <c r="U346" s="157"/>
      <c r="V346" s="157"/>
      <c r="W346" s="157"/>
      <c r="X346" s="157" t="str">
        <v/>
      </c>
      <c r="Y346" s="23"/>
    </row>
    <row r="347" spans="1:25" ht="15.75" customHeight="1">
      <c r="A347" s="23"/>
      <c r="B347" s="157"/>
      <c r="C347" s="157"/>
      <c r="D347" s="157"/>
      <c r="E347" s="157"/>
      <c r="F347" s="157"/>
      <c r="G347" s="157"/>
      <c r="H347" s="157"/>
      <c r="I347" s="157"/>
      <c r="J347" s="157"/>
      <c r="K347" s="157"/>
      <c r="L347" s="157"/>
      <c r="M347" s="157"/>
      <c r="N347" s="157"/>
      <c r="O347" s="157"/>
      <c r="P347" s="157"/>
      <c r="Q347" s="157"/>
      <c r="R347" s="157"/>
      <c r="S347" s="157"/>
      <c r="T347" s="157"/>
      <c r="U347" s="157"/>
      <c r="V347" s="157"/>
      <c r="W347" s="157"/>
      <c r="X347" s="157" t="str">
        <v/>
      </c>
      <c r="Y347" s="23"/>
    </row>
    <row r="348" spans="1:25" ht="15.75" customHeight="1">
      <c r="A348" s="23"/>
      <c r="B348" s="157"/>
      <c r="C348" s="157"/>
      <c r="D348" s="157"/>
      <c r="E348" s="157"/>
      <c r="F348" s="157"/>
      <c r="G348" s="157"/>
      <c r="H348" s="157"/>
      <c r="I348" s="157"/>
      <c r="J348" s="157"/>
      <c r="K348" s="157"/>
      <c r="L348" s="157"/>
      <c r="M348" s="157"/>
      <c r="N348" s="157"/>
      <c r="O348" s="157"/>
      <c r="P348" s="157"/>
      <c r="Q348" s="157"/>
      <c r="R348" s="157"/>
      <c r="S348" s="157"/>
      <c r="T348" s="157"/>
      <c r="U348" s="157"/>
      <c r="V348" s="157"/>
      <c r="W348" s="157"/>
      <c r="X348" s="157" t="str">
        <v/>
      </c>
      <c r="Y348" s="23"/>
    </row>
    <row r="349" spans="1:25" ht="15.75" customHeight="1">
      <c r="A349" s="23"/>
      <c r="B349" s="157"/>
      <c r="C349" s="157"/>
      <c r="D349" s="157"/>
      <c r="E349" s="157"/>
      <c r="F349" s="157"/>
      <c r="G349" s="157"/>
      <c r="H349" s="157"/>
      <c r="I349" s="157"/>
      <c r="J349" s="157"/>
      <c r="K349" s="157"/>
      <c r="L349" s="157"/>
      <c r="M349" s="157"/>
      <c r="N349" s="157"/>
      <c r="O349" s="157"/>
      <c r="P349" s="157"/>
      <c r="Q349" s="157"/>
      <c r="R349" s="157"/>
      <c r="S349" s="157"/>
      <c r="T349" s="157"/>
      <c r="U349" s="157"/>
      <c r="V349" s="157"/>
      <c r="W349" s="157"/>
      <c r="X349" s="157" t="str">
        <v/>
      </c>
      <c r="Y349" s="23"/>
    </row>
    <row r="350" spans="1:25" ht="15.75" customHeight="1">
      <c r="A350" s="23"/>
      <c r="B350" s="157"/>
      <c r="C350" s="157"/>
      <c r="D350" s="157"/>
      <c r="E350" s="157"/>
      <c r="F350" s="157"/>
      <c r="G350" s="157"/>
      <c r="H350" s="157"/>
      <c r="I350" s="157"/>
      <c r="J350" s="157"/>
      <c r="K350" s="157"/>
      <c r="L350" s="157"/>
      <c r="M350" s="157"/>
      <c r="N350" s="157"/>
      <c r="O350" s="157"/>
      <c r="P350" s="157"/>
      <c r="Q350" s="157"/>
      <c r="R350" s="157"/>
      <c r="S350" s="157"/>
      <c r="T350" s="157"/>
      <c r="U350" s="157"/>
      <c r="V350" s="157"/>
      <c r="W350" s="157"/>
      <c r="X350" s="157" t="str">
        <v/>
      </c>
      <c r="Y350" s="23"/>
    </row>
    <row r="351" spans="1:25" ht="15.75" customHeight="1">
      <c r="A351" s="23"/>
      <c r="B351" s="157"/>
      <c r="C351" s="157"/>
      <c r="D351" s="157"/>
      <c r="E351" s="157"/>
      <c r="F351" s="157"/>
      <c r="G351" s="157"/>
      <c r="H351" s="157"/>
      <c r="I351" s="157"/>
      <c r="J351" s="157"/>
      <c r="K351" s="157"/>
      <c r="L351" s="157"/>
      <c r="M351" s="157"/>
      <c r="N351" s="157"/>
      <c r="O351" s="157"/>
      <c r="P351" s="157"/>
      <c r="Q351" s="157"/>
      <c r="R351" s="157"/>
      <c r="S351" s="157"/>
      <c r="T351" s="157"/>
      <c r="U351" s="157"/>
      <c r="V351" s="157"/>
      <c r="W351" s="157"/>
      <c r="X351" s="157" t="str">
        <v/>
      </c>
      <c r="Y351" s="23"/>
    </row>
    <row r="352" spans="1:25" ht="15.75" customHeight="1">
      <c r="A352" s="23"/>
      <c r="B352" s="158"/>
      <c r="C352" s="157"/>
      <c r="D352" s="157"/>
      <c r="E352" s="157"/>
      <c r="F352" s="157"/>
      <c r="G352" s="157"/>
      <c r="H352" s="158"/>
      <c r="I352" s="158"/>
      <c r="J352" s="158"/>
      <c r="K352" s="158"/>
      <c r="L352" s="158"/>
      <c r="M352" s="157"/>
      <c r="N352" s="157"/>
      <c r="O352" s="157"/>
      <c r="P352" s="157"/>
      <c r="Q352" s="157"/>
      <c r="R352" s="157"/>
      <c r="S352" s="157"/>
      <c r="T352" s="157"/>
      <c r="U352" s="157"/>
      <c r="V352" s="157"/>
      <c r="W352" s="157"/>
      <c r="X352" s="157" t="str">
        <v/>
      </c>
      <c r="Y352" s="23"/>
    </row>
    <row r="353" spans="1:25" ht="15.75" customHeight="1">
      <c r="A353" s="23"/>
      <c r="B353" s="139"/>
      <c r="C353" s="139"/>
      <c r="D353" s="139"/>
      <c r="E353" s="139"/>
      <c r="F353" s="139"/>
      <c r="G353" s="139"/>
      <c r="H353" s="139"/>
      <c r="I353" s="139"/>
      <c r="J353" s="139"/>
      <c r="K353" s="139"/>
      <c r="L353" s="139"/>
      <c r="M353" s="139"/>
      <c r="N353" s="139"/>
      <c r="O353" s="139"/>
      <c r="P353" s="139"/>
      <c r="Q353" s="139"/>
      <c r="R353" s="139"/>
      <c r="S353" s="139"/>
      <c r="T353" s="139"/>
      <c r="U353" s="139"/>
      <c r="V353" s="139"/>
      <c r="W353" s="139"/>
      <c r="X353" s="139" t="str">
        <v/>
      </c>
      <c r="Y353" s="23"/>
    </row>
    <row r="354" spans="1:25" ht="15.75">
      <c r="A354" s="23"/>
      <c r="B354" s="96"/>
      <c r="C354" s="96"/>
      <c r="D354" s="96"/>
      <c r="E354" s="96"/>
      <c r="F354" s="96"/>
      <c r="G354" s="99"/>
      <c r="H354" s="99"/>
      <c r="I354" s="99"/>
      <c r="J354" s="99"/>
      <c r="K354" s="99"/>
      <c r="L354" s="99"/>
      <c r="M354" s="99"/>
      <c r="N354" s="99"/>
      <c r="O354" s="99"/>
      <c r="P354" s="99"/>
      <c r="Q354" s="99"/>
      <c r="R354" s="99"/>
      <c r="S354" s="99"/>
      <c r="T354" s="99"/>
      <c r="U354" s="99"/>
      <c r="V354" s="99"/>
      <c r="W354" s="99"/>
      <c r="X354" s="99" t="str">
        <v/>
      </c>
      <c r="Y354" s="23"/>
    </row>
    <row r="355" spans="1:25" ht="15" customHeight="1">
      <c r="X355" t="str">
        <v/>
      </c>
    </row>
    <row r="356" spans="1:25" ht="15" customHeight="1">
      <c r="X356" t="str">
        <v/>
      </c>
    </row>
    <row r="357" spans="1:25" ht="15" customHeight="1"/>
  </sheetData>
  <sheetProtection algorithmName="SHA-512" hashValue="9E8eJUowV3dj2MOjVQHZFWg5qBVDRjwP0IStGp31FUXD5JnXEoRsymviGq8Zm2ecugdinXvcAiVSTNBquVyMTQ==" saltValue="kAwzoycT3Hy3byVBrpSIUw==" spinCount="100000" sheet="1" objects="1" scenarios="1" formatRows="0"/>
  <mergeCells count="6">
    <mergeCell ref="B37:H37"/>
    <mergeCell ref="A1:H1"/>
    <mergeCell ref="A3:G3"/>
    <mergeCell ref="B6:H6"/>
    <mergeCell ref="B9:C10"/>
    <mergeCell ref="E9:I10"/>
  </mergeCells>
  <dataValidations count="1">
    <dataValidation allowBlank="1" showInputMessage="1" showErrorMessage="1" sqref="H3:X3" xr:uid="{54552C97-3EBD-4BA3-A36D-85EEA177D4F7}"/>
  </dataValidation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77F97E-2A5A-4ADF-A43B-863B945E9058}">
  <sheetPr>
    <tabColor theme="8" tint="0.79998168889431442"/>
  </sheetPr>
  <dimension ref="A1:H331"/>
  <sheetViews>
    <sheetView showGridLines="0" workbookViewId="0">
      <selection activeCell="D13" sqref="D13"/>
    </sheetView>
  </sheetViews>
  <sheetFormatPr defaultColWidth="0" defaultRowHeight="15" customHeight="1" zeroHeight="1"/>
  <cols>
    <col min="1" max="1" width="5.25" customWidth="1"/>
    <col min="2" max="2" width="14.875" customWidth="1"/>
    <col min="3" max="3" width="13.625" customWidth="1"/>
    <col min="4" max="4" width="55.125" customWidth="1"/>
    <col min="5" max="7" width="22.375" customWidth="1"/>
    <col min="8" max="8" width="4.125" customWidth="1"/>
    <col min="9" max="25" width="9.125"/>
  </cols>
  <sheetData>
    <row r="1" spans="1:8" ht="30">
      <c r="A1" s="210" t="s">
        <v>740</v>
      </c>
      <c r="B1" s="210"/>
      <c r="C1" s="210"/>
      <c r="D1" s="210"/>
      <c r="E1" s="210"/>
      <c r="F1" s="210"/>
      <c r="G1" s="210"/>
      <c r="H1" s="23"/>
    </row>
    <row r="2" spans="1:8" ht="14.25">
      <c r="A2" s="1"/>
      <c r="B2" s="1"/>
      <c r="C2" s="1"/>
      <c r="D2" s="1"/>
      <c r="E2" s="1"/>
      <c r="F2" s="1"/>
      <c r="G2" s="1"/>
      <c r="H2" s="23"/>
    </row>
    <row r="3" spans="1:8" ht="26.25">
      <c r="A3" s="14" t="s">
        <v>2</v>
      </c>
      <c r="B3" s="14"/>
      <c r="C3" s="14"/>
      <c r="D3" s="15">
        <f ca="1">TODAY()</f>
        <v>46098</v>
      </c>
      <c r="E3" s="19"/>
      <c r="F3" s="19"/>
      <c r="G3" s="19"/>
      <c r="H3" s="23"/>
    </row>
    <row r="4" spans="1:8" ht="14.25">
      <c r="H4" s="23"/>
    </row>
    <row r="5" spans="1:8" ht="14.25">
      <c r="A5" s="23"/>
      <c r="B5" s="23"/>
      <c r="C5" s="23"/>
      <c r="D5" s="23"/>
      <c r="E5" s="23"/>
      <c r="F5" s="23"/>
      <c r="G5" s="23"/>
      <c r="H5" s="23"/>
    </row>
    <row r="6" spans="1:8" ht="35.25">
      <c r="A6" s="23"/>
      <c r="B6" s="314" t="s">
        <v>794</v>
      </c>
      <c r="C6" s="314"/>
      <c r="D6" s="314"/>
      <c r="E6" s="314"/>
      <c r="F6" s="314"/>
      <c r="G6" s="314"/>
      <c r="H6" s="23"/>
    </row>
    <row r="7" spans="1:8" ht="14.25">
      <c r="A7" s="23"/>
      <c r="B7" s="23"/>
      <c r="C7" s="23"/>
      <c r="D7" s="23"/>
      <c r="E7" s="23"/>
      <c r="F7" s="23"/>
      <c r="G7" s="23"/>
      <c r="H7" s="23"/>
    </row>
    <row r="8" spans="1:8" ht="15.75" customHeight="1">
      <c r="A8" s="23"/>
      <c r="B8" s="139"/>
      <c r="C8" s="139"/>
      <c r="D8" s="139"/>
      <c r="E8" s="139"/>
      <c r="F8" s="139"/>
      <c r="G8" s="139"/>
      <c r="H8" s="23"/>
    </row>
    <row r="9" spans="1:8" ht="30.75" customHeight="1">
      <c r="A9" s="23"/>
      <c r="B9" s="320" t="s">
        <v>794</v>
      </c>
      <c r="C9" s="320"/>
      <c r="D9" s="320"/>
      <c r="E9" s="320"/>
      <c r="F9" s="320"/>
      <c r="G9" s="320"/>
      <c r="H9" s="23"/>
    </row>
    <row r="10" spans="1:8" ht="44.25" customHeight="1">
      <c r="A10" s="23"/>
      <c r="B10" s="154" t="s">
        <v>795</v>
      </c>
      <c r="C10" s="154" t="s">
        <v>12</v>
      </c>
      <c r="D10" s="154" t="s">
        <v>14</v>
      </c>
      <c r="E10" s="154" t="s">
        <v>21</v>
      </c>
      <c r="F10" s="154" t="s">
        <v>22</v>
      </c>
      <c r="G10" s="154" t="s">
        <v>24</v>
      </c>
      <c r="H10" s="23"/>
    </row>
    <row r="11" spans="1:8" ht="97.5" customHeight="1">
      <c r="A11" s="23"/>
      <c r="B11" s="192">
        <v>1</v>
      </c>
      <c r="C11" s="65" t="str" cm="1">
        <f t="array" ref="C11:G12">IF('REL GER - RELAT. COMPRASGOV'!A16="","",
_xlfn.CHOOSECOLS(_xlfn._xlws.SORT(_xlfn._xlws.FILTER('REL GER - RELAT. COMPRASGOV'!A16:M335,'REL GER - RELAT. COMPRASGOV'!A16:A335&lt;&gt;"",""),13,-1,FALSE),1,3,10,11,13))</f>
        <v>02</v>
      </c>
      <c r="D11" s="193" t="str">
        <v xml:space="preserve">PLACA FONTE SISTEMA INTEGRAL - NCM
85423190 </v>
      </c>
      <c r="E11" s="194">
        <v>3</v>
      </c>
      <c r="F11" s="195">
        <v>0.21249999999999999</v>
      </c>
      <c r="G11" s="196">
        <v>4815</v>
      </c>
      <c r="H11" s="23"/>
    </row>
    <row r="12" spans="1:8">
      <c r="A12" s="23"/>
      <c r="B12" s="192">
        <v>2</v>
      </c>
      <c r="C12" s="41" t="str">
        <v>01</v>
      </c>
      <c r="D12" s="193" t="str">
        <v xml:space="preserve">BOMBA DE OR LINHA INT/ADV - NCM 84138100 </v>
      </c>
      <c r="E12" s="194">
        <v>3</v>
      </c>
      <c r="F12" s="195">
        <v>0.67610000000000003</v>
      </c>
      <c r="G12" s="196">
        <v>3369</v>
      </c>
      <c r="H12" s="23"/>
    </row>
    <row r="13" spans="1:8">
      <c r="A13" s="23"/>
      <c r="B13" s="192">
        <v>3</v>
      </c>
      <c r="C13" s="41"/>
      <c r="D13" s="193"/>
      <c r="E13" s="194"/>
      <c r="F13" s="195"/>
      <c r="G13" s="196"/>
      <c r="H13" s="23"/>
    </row>
    <row r="14" spans="1:8">
      <c r="A14" s="23"/>
      <c r="B14" s="192">
        <v>4</v>
      </c>
      <c r="C14" s="41"/>
      <c r="D14" s="193"/>
      <c r="E14" s="194"/>
      <c r="F14" s="195"/>
      <c r="G14" s="196"/>
      <c r="H14" s="23"/>
    </row>
    <row r="15" spans="1:8">
      <c r="A15" s="23"/>
      <c r="B15" s="192">
        <v>5</v>
      </c>
      <c r="C15" s="41"/>
      <c r="D15" s="193"/>
      <c r="E15" s="194"/>
      <c r="F15" s="195"/>
      <c r="G15" s="196"/>
      <c r="H15" s="23"/>
    </row>
    <row r="16" spans="1:8">
      <c r="A16" s="23"/>
      <c r="B16" s="192">
        <v>6</v>
      </c>
      <c r="C16" s="41"/>
      <c r="D16" s="193"/>
      <c r="E16" s="194"/>
      <c r="F16" s="195"/>
      <c r="G16" s="196"/>
      <c r="H16" s="23"/>
    </row>
    <row r="17" spans="1:8">
      <c r="A17" s="23"/>
      <c r="B17" s="192">
        <v>7</v>
      </c>
      <c r="C17" s="41"/>
      <c r="D17" s="193"/>
      <c r="E17" s="194"/>
      <c r="F17" s="195"/>
      <c r="G17" s="196"/>
      <c r="H17" s="23"/>
    </row>
    <row r="18" spans="1:8">
      <c r="A18" s="23"/>
      <c r="B18" s="192">
        <v>8</v>
      </c>
      <c r="C18" s="41"/>
      <c r="D18" s="193"/>
      <c r="E18" s="194"/>
      <c r="F18" s="195"/>
      <c r="G18" s="196"/>
      <c r="H18" s="23"/>
    </row>
    <row r="19" spans="1:8">
      <c r="A19" s="23"/>
      <c r="B19" s="192">
        <v>9</v>
      </c>
      <c r="C19" s="41"/>
      <c r="D19" s="193"/>
      <c r="E19" s="194"/>
      <c r="F19" s="195"/>
      <c r="G19" s="196"/>
      <c r="H19" s="23"/>
    </row>
    <row r="20" spans="1:8">
      <c r="A20" s="23"/>
      <c r="B20" s="192">
        <v>10</v>
      </c>
      <c r="C20" s="41"/>
      <c r="D20" s="193"/>
      <c r="E20" s="194"/>
      <c r="F20" s="195"/>
      <c r="G20" s="196"/>
      <c r="H20" s="23"/>
    </row>
    <row r="21" spans="1:8">
      <c r="A21" s="23"/>
      <c r="B21" s="192">
        <v>11</v>
      </c>
      <c r="C21" s="41"/>
      <c r="D21" s="193"/>
      <c r="E21" s="194"/>
      <c r="F21" s="195"/>
      <c r="G21" s="196"/>
      <c r="H21" s="23"/>
    </row>
    <row r="22" spans="1:8">
      <c r="A22" s="23"/>
      <c r="B22" s="192">
        <v>12</v>
      </c>
      <c r="C22" s="41"/>
      <c r="D22" s="193"/>
      <c r="E22" s="194"/>
      <c r="F22" s="195"/>
      <c r="G22" s="196"/>
      <c r="H22" s="23"/>
    </row>
    <row r="23" spans="1:8">
      <c r="A23" s="23"/>
      <c r="B23" s="192">
        <v>13</v>
      </c>
      <c r="C23" s="41"/>
      <c r="D23" s="193"/>
      <c r="E23" s="194"/>
      <c r="F23" s="195"/>
      <c r="G23" s="196"/>
      <c r="H23" s="23"/>
    </row>
    <row r="24" spans="1:8">
      <c r="A24" s="23"/>
      <c r="B24" s="192">
        <v>14</v>
      </c>
      <c r="C24" s="41"/>
      <c r="D24" s="193"/>
      <c r="E24" s="194"/>
      <c r="F24" s="195"/>
      <c r="G24" s="196"/>
      <c r="H24" s="23"/>
    </row>
    <row r="25" spans="1:8">
      <c r="A25" s="23"/>
      <c r="B25" s="192">
        <v>15</v>
      </c>
      <c r="C25" s="41"/>
      <c r="D25" s="193"/>
      <c r="E25" s="194"/>
      <c r="F25" s="195"/>
      <c r="G25" s="196"/>
      <c r="H25" s="23"/>
    </row>
    <row r="26" spans="1:8">
      <c r="A26" s="23"/>
      <c r="B26" s="192">
        <v>16</v>
      </c>
      <c r="C26" s="41"/>
      <c r="D26" s="193"/>
      <c r="E26" s="194"/>
      <c r="F26" s="195"/>
      <c r="G26" s="196"/>
      <c r="H26" s="23"/>
    </row>
    <row r="27" spans="1:8">
      <c r="A27" s="23"/>
      <c r="B27" s="192">
        <v>17</v>
      </c>
      <c r="C27" s="41"/>
      <c r="D27" s="193"/>
      <c r="E27" s="194"/>
      <c r="F27" s="195"/>
      <c r="G27" s="196"/>
      <c r="H27" s="23"/>
    </row>
    <row r="28" spans="1:8">
      <c r="A28" s="23"/>
      <c r="B28" s="192">
        <v>18</v>
      </c>
      <c r="C28" s="41"/>
      <c r="D28" s="193"/>
      <c r="E28" s="194"/>
      <c r="F28" s="195"/>
      <c r="G28" s="196"/>
      <c r="H28" s="23"/>
    </row>
    <row r="29" spans="1:8">
      <c r="A29" s="23"/>
      <c r="B29" s="192">
        <v>19</v>
      </c>
      <c r="C29" s="41"/>
      <c r="D29" s="193"/>
      <c r="E29" s="194"/>
      <c r="F29" s="195"/>
      <c r="G29" s="196"/>
      <c r="H29" s="23"/>
    </row>
    <row r="30" spans="1:8">
      <c r="A30" s="23"/>
      <c r="B30" s="192">
        <v>20</v>
      </c>
      <c r="C30" s="41"/>
      <c r="D30" s="193"/>
      <c r="E30" s="194"/>
      <c r="F30" s="195"/>
      <c r="G30" s="196"/>
      <c r="H30" s="23"/>
    </row>
    <row r="31" spans="1:8">
      <c r="A31" s="23"/>
      <c r="B31" s="192">
        <v>21</v>
      </c>
      <c r="C31" s="41"/>
      <c r="D31" s="193"/>
      <c r="E31" s="194"/>
      <c r="F31" s="195"/>
      <c r="G31" s="196"/>
      <c r="H31" s="23"/>
    </row>
    <row r="32" spans="1:8">
      <c r="A32" s="23"/>
      <c r="B32" s="192">
        <v>22</v>
      </c>
      <c r="C32" s="41"/>
      <c r="D32" s="193"/>
      <c r="E32" s="194"/>
      <c r="F32" s="195"/>
      <c r="G32" s="196"/>
      <c r="H32" s="23"/>
    </row>
    <row r="33" spans="1:8">
      <c r="A33" s="23"/>
      <c r="B33" s="192">
        <v>23</v>
      </c>
      <c r="C33" s="41"/>
      <c r="D33" s="193"/>
      <c r="E33" s="194"/>
      <c r="F33" s="195"/>
      <c r="G33" s="196"/>
      <c r="H33" s="23"/>
    </row>
    <row r="34" spans="1:8">
      <c r="A34" s="23"/>
      <c r="B34" s="192">
        <v>24</v>
      </c>
      <c r="C34" s="41"/>
      <c r="D34" s="193"/>
      <c r="E34" s="194"/>
      <c r="F34" s="195"/>
      <c r="G34" s="196"/>
      <c r="H34" s="23"/>
    </row>
    <row r="35" spans="1:8">
      <c r="A35" s="23"/>
      <c r="B35" s="192">
        <v>25</v>
      </c>
      <c r="C35" s="41"/>
      <c r="D35" s="193"/>
      <c r="E35" s="194"/>
      <c r="F35" s="195"/>
      <c r="G35" s="196"/>
      <c r="H35" s="23"/>
    </row>
    <row r="36" spans="1:8">
      <c r="A36" s="23"/>
      <c r="B36" s="192">
        <v>26</v>
      </c>
      <c r="C36" s="41"/>
      <c r="D36" s="193"/>
      <c r="E36" s="194"/>
      <c r="F36" s="195"/>
      <c r="G36" s="196"/>
      <c r="H36" s="23"/>
    </row>
    <row r="37" spans="1:8">
      <c r="A37" s="23"/>
      <c r="B37" s="192">
        <v>27</v>
      </c>
      <c r="C37" s="41"/>
      <c r="D37" s="193"/>
      <c r="E37" s="194"/>
      <c r="F37" s="195"/>
      <c r="G37" s="196"/>
      <c r="H37" s="23"/>
    </row>
    <row r="38" spans="1:8">
      <c r="A38" s="23"/>
      <c r="B38" s="192">
        <v>28</v>
      </c>
      <c r="C38" s="41"/>
      <c r="D38" s="193"/>
      <c r="E38" s="194"/>
      <c r="F38" s="195"/>
      <c r="G38" s="196"/>
      <c r="H38" s="23"/>
    </row>
    <row r="39" spans="1:8">
      <c r="A39" s="23"/>
      <c r="B39" s="192">
        <v>29</v>
      </c>
      <c r="C39" s="41"/>
      <c r="D39" s="193"/>
      <c r="E39" s="194"/>
      <c r="F39" s="195"/>
      <c r="G39" s="196"/>
      <c r="H39" s="23"/>
    </row>
    <row r="40" spans="1:8">
      <c r="A40" s="23"/>
      <c r="B40" s="192">
        <v>30</v>
      </c>
      <c r="C40" s="41"/>
      <c r="D40" s="193"/>
      <c r="E40" s="194"/>
      <c r="F40" s="195"/>
      <c r="G40" s="196"/>
      <c r="H40" s="23"/>
    </row>
    <row r="41" spans="1:8">
      <c r="A41" s="23"/>
      <c r="B41" s="192">
        <v>31</v>
      </c>
      <c r="C41" s="41"/>
      <c r="D41" s="193"/>
      <c r="E41" s="194"/>
      <c r="F41" s="195"/>
      <c r="G41" s="196"/>
      <c r="H41" s="23"/>
    </row>
    <row r="42" spans="1:8">
      <c r="A42" s="23"/>
      <c r="B42" s="192">
        <v>32</v>
      </c>
      <c r="C42" s="41"/>
      <c r="D42" s="193"/>
      <c r="E42" s="194"/>
      <c r="F42" s="195"/>
      <c r="G42" s="196"/>
      <c r="H42" s="23"/>
    </row>
    <row r="43" spans="1:8">
      <c r="A43" s="23"/>
      <c r="B43" s="192">
        <v>33</v>
      </c>
      <c r="C43" s="41"/>
      <c r="D43" s="193"/>
      <c r="E43" s="194"/>
      <c r="F43" s="195"/>
      <c r="G43" s="196"/>
      <c r="H43" s="23"/>
    </row>
    <row r="44" spans="1:8">
      <c r="A44" s="23"/>
      <c r="B44" s="192">
        <v>34</v>
      </c>
      <c r="C44" s="41"/>
      <c r="D44" s="193"/>
      <c r="E44" s="194"/>
      <c r="F44" s="195"/>
      <c r="G44" s="196"/>
      <c r="H44" s="23"/>
    </row>
    <row r="45" spans="1:8">
      <c r="A45" s="23"/>
      <c r="B45" s="192">
        <v>35</v>
      </c>
      <c r="C45" s="41"/>
      <c r="D45" s="193"/>
      <c r="E45" s="194"/>
      <c r="F45" s="195"/>
      <c r="G45" s="196"/>
      <c r="H45" s="23"/>
    </row>
    <row r="46" spans="1:8">
      <c r="A46" s="23"/>
      <c r="B46" s="192">
        <v>36</v>
      </c>
      <c r="C46" s="41"/>
      <c r="D46" s="193"/>
      <c r="E46" s="194"/>
      <c r="F46" s="195"/>
      <c r="G46" s="196"/>
      <c r="H46" s="23"/>
    </row>
    <row r="47" spans="1:8">
      <c r="A47" s="23"/>
      <c r="B47" s="192">
        <v>37</v>
      </c>
      <c r="C47" s="41"/>
      <c r="D47" s="193"/>
      <c r="E47" s="194"/>
      <c r="F47" s="195"/>
      <c r="G47" s="196"/>
      <c r="H47" s="23"/>
    </row>
    <row r="48" spans="1:8">
      <c r="A48" s="23"/>
      <c r="B48" s="192">
        <v>38</v>
      </c>
      <c r="C48" s="41"/>
      <c r="D48" s="193"/>
      <c r="E48" s="194"/>
      <c r="F48" s="195"/>
      <c r="G48" s="196"/>
      <c r="H48" s="23"/>
    </row>
    <row r="49" spans="1:8">
      <c r="A49" s="23"/>
      <c r="B49" s="192">
        <v>39</v>
      </c>
      <c r="C49" s="41"/>
      <c r="D49" s="193"/>
      <c r="E49" s="194"/>
      <c r="F49" s="195"/>
      <c r="G49" s="196"/>
      <c r="H49" s="23"/>
    </row>
    <row r="50" spans="1:8">
      <c r="A50" s="23"/>
      <c r="B50" s="192">
        <v>40</v>
      </c>
      <c r="C50" s="41"/>
      <c r="D50" s="193"/>
      <c r="E50" s="194"/>
      <c r="F50" s="195"/>
      <c r="G50" s="196"/>
      <c r="H50" s="23"/>
    </row>
    <row r="51" spans="1:8">
      <c r="A51" s="23"/>
      <c r="B51" s="192">
        <v>41</v>
      </c>
      <c r="C51" s="41"/>
      <c r="D51" s="193"/>
      <c r="E51" s="194"/>
      <c r="F51" s="195"/>
      <c r="G51" s="196"/>
      <c r="H51" s="23"/>
    </row>
    <row r="52" spans="1:8">
      <c r="A52" s="23"/>
      <c r="B52" s="192">
        <v>42</v>
      </c>
      <c r="C52" s="41"/>
      <c r="D52" s="193"/>
      <c r="E52" s="194"/>
      <c r="F52" s="195"/>
      <c r="G52" s="196"/>
      <c r="H52" s="23"/>
    </row>
    <row r="53" spans="1:8">
      <c r="A53" s="23"/>
      <c r="B53" s="192">
        <v>43</v>
      </c>
      <c r="C53" s="41"/>
      <c r="D53" s="193"/>
      <c r="E53" s="194"/>
      <c r="F53" s="195"/>
      <c r="G53" s="196"/>
      <c r="H53" s="23"/>
    </row>
    <row r="54" spans="1:8">
      <c r="A54" s="23"/>
      <c r="B54" s="192">
        <v>44</v>
      </c>
      <c r="C54" s="41"/>
      <c r="D54" s="193"/>
      <c r="E54" s="194"/>
      <c r="F54" s="195"/>
      <c r="G54" s="196"/>
      <c r="H54" s="23"/>
    </row>
    <row r="55" spans="1:8">
      <c r="A55" s="23"/>
      <c r="B55" s="192">
        <v>45</v>
      </c>
      <c r="C55" s="41"/>
      <c r="D55" s="193"/>
      <c r="E55" s="194"/>
      <c r="F55" s="195"/>
      <c r="G55" s="196"/>
      <c r="H55" s="23"/>
    </row>
    <row r="56" spans="1:8">
      <c r="A56" s="23"/>
      <c r="B56" s="192">
        <v>46</v>
      </c>
      <c r="C56" s="41"/>
      <c r="D56" s="193"/>
      <c r="E56" s="194"/>
      <c r="F56" s="195"/>
      <c r="G56" s="196"/>
      <c r="H56" s="23"/>
    </row>
    <row r="57" spans="1:8">
      <c r="A57" s="23"/>
      <c r="B57" s="192">
        <v>47</v>
      </c>
      <c r="C57" s="41"/>
      <c r="D57" s="193"/>
      <c r="E57" s="194"/>
      <c r="F57" s="195"/>
      <c r="G57" s="196"/>
      <c r="H57" s="23"/>
    </row>
    <row r="58" spans="1:8">
      <c r="A58" s="23"/>
      <c r="B58" s="192">
        <v>48</v>
      </c>
      <c r="C58" s="41"/>
      <c r="D58" s="193"/>
      <c r="E58" s="194"/>
      <c r="F58" s="195"/>
      <c r="G58" s="196"/>
      <c r="H58" s="23"/>
    </row>
    <row r="59" spans="1:8">
      <c r="A59" s="23"/>
      <c r="B59" s="192">
        <v>49</v>
      </c>
      <c r="C59" s="41"/>
      <c r="D59" s="193"/>
      <c r="E59" s="194"/>
      <c r="F59" s="195"/>
      <c r="G59" s="196"/>
      <c r="H59" s="23"/>
    </row>
    <row r="60" spans="1:8">
      <c r="A60" s="23"/>
      <c r="B60" s="192">
        <v>50</v>
      </c>
      <c r="C60" s="41"/>
      <c r="D60" s="193"/>
      <c r="E60" s="194"/>
      <c r="F60" s="195"/>
      <c r="G60" s="196"/>
      <c r="H60" s="23"/>
    </row>
    <row r="61" spans="1:8">
      <c r="A61" s="23"/>
      <c r="B61" s="192">
        <v>51</v>
      </c>
      <c r="C61" s="41"/>
      <c r="D61" s="193"/>
      <c r="E61" s="194"/>
      <c r="F61" s="195"/>
      <c r="G61" s="196"/>
      <c r="H61" s="23"/>
    </row>
    <row r="62" spans="1:8">
      <c r="A62" s="23"/>
      <c r="B62" s="192">
        <v>52</v>
      </c>
      <c r="C62" s="41"/>
      <c r="D62" s="193"/>
      <c r="E62" s="194"/>
      <c r="F62" s="195"/>
      <c r="G62" s="196"/>
      <c r="H62" s="23"/>
    </row>
    <row r="63" spans="1:8">
      <c r="A63" s="23"/>
      <c r="B63" s="192">
        <v>53</v>
      </c>
      <c r="C63" s="41"/>
      <c r="D63" s="193"/>
      <c r="E63" s="194"/>
      <c r="F63" s="195"/>
      <c r="G63" s="196"/>
      <c r="H63" s="23"/>
    </row>
    <row r="64" spans="1:8">
      <c r="A64" s="23"/>
      <c r="B64" s="192">
        <v>54</v>
      </c>
      <c r="C64" s="41"/>
      <c r="D64" s="193"/>
      <c r="E64" s="194"/>
      <c r="F64" s="195"/>
      <c r="G64" s="196"/>
      <c r="H64" s="23"/>
    </row>
    <row r="65" spans="1:8">
      <c r="A65" s="23"/>
      <c r="B65" s="192">
        <v>55</v>
      </c>
      <c r="C65" s="41"/>
      <c r="D65" s="193"/>
      <c r="E65" s="194"/>
      <c r="F65" s="195"/>
      <c r="G65" s="196"/>
      <c r="H65" s="23"/>
    </row>
    <row r="66" spans="1:8">
      <c r="A66" s="23"/>
      <c r="B66" s="192">
        <v>56</v>
      </c>
      <c r="C66" s="41"/>
      <c r="D66" s="193"/>
      <c r="E66" s="194"/>
      <c r="F66" s="195"/>
      <c r="G66" s="196"/>
      <c r="H66" s="23"/>
    </row>
    <row r="67" spans="1:8">
      <c r="A67" s="23"/>
      <c r="B67" s="192">
        <v>57</v>
      </c>
      <c r="C67" s="41"/>
      <c r="D67" s="193"/>
      <c r="E67" s="194"/>
      <c r="F67" s="195"/>
      <c r="G67" s="196"/>
      <c r="H67" s="23"/>
    </row>
    <row r="68" spans="1:8">
      <c r="A68" s="23"/>
      <c r="B68" s="192">
        <v>58</v>
      </c>
      <c r="C68" s="41"/>
      <c r="D68" s="193"/>
      <c r="E68" s="194"/>
      <c r="F68" s="195"/>
      <c r="G68" s="196"/>
      <c r="H68" s="23"/>
    </row>
    <row r="69" spans="1:8">
      <c r="A69" s="23"/>
      <c r="B69" s="192">
        <v>59</v>
      </c>
      <c r="C69" s="41"/>
      <c r="D69" s="193"/>
      <c r="E69" s="194"/>
      <c r="F69" s="195"/>
      <c r="G69" s="196"/>
      <c r="H69" s="23"/>
    </row>
    <row r="70" spans="1:8">
      <c r="A70" s="23"/>
      <c r="B70" s="192">
        <v>60</v>
      </c>
      <c r="C70" s="41"/>
      <c r="D70" s="193"/>
      <c r="E70" s="194"/>
      <c r="F70" s="195"/>
      <c r="G70" s="196"/>
      <c r="H70" s="23"/>
    </row>
    <row r="71" spans="1:8">
      <c r="A71" s="23"/>
      <c r="B71" s="192">
        <v>61</v>
      </c>
      <c r="C71" s="41"/>
      <c r="D71" s="193"/>
      <c r="E71" s="194"/>
      <c r="F71" s="195"/>
      <c r="G71" s="196"/>
      <c r="H71" s="23"/>
    </row>
    <row r="72" spans="1:8">
      <c r="A72" s="23"/>
      <c r="B72" s="192">
        <v>62</v>
      </c>
      <c r="C72" s="41"/>
      <c r="D72" s="193"/>
      <c r="E72" s="194"/>
      <c r="F72" s="195"/>
      <c r="G72" s="196"/>
      <c r="H72" s="23"/>
    </row>
    <row r="73" spans="1:8">
      <c r="A73" s="23"/>
      <c r="B73" s="192">
        <v>63</v>
      </c>
      <c r="C73" s="41"/>
      <c r="D73" s="193"/>
      <c r="E73" s="194"/>
      <c r="F73" s="195"/>
      <c r="G73" s="196"/>
      <c r="H73" s="23"/>
    </row>
    <row r="74" spans="1:8">
      <c r="A74" s="23"/>
      <c r="B74" s="192">
        <v>64</v>
      </c>
      <c r="C74" s="41"/>
      <c r="D74" s="193"/>
      <c r="E74" s="194"/>
      <c r="F74" s="195"/>
      <c r="G74" s="196"/>
      <c r="H74" s="23"/>
    </row>
    <row r="75" spans="1:8">
      <c r="A75" s="23"/>
      <c r="B75" s="192">
        <v>65</v>
      </c>
      <c r="C75" s="41"/>
      <c r="D75" s="193"/>
      <c r="E75" s="194"/>
      <c r="F75" s="195"/>
      <c r="G75" s="196"/>
      <c r="H75" s="23"/>
    </row>
    <row r="76" spans="1:8">
      <c r="A76" s="23"/>
      <c r="B76" s="192">
        <v>66</v>
      </c>
      <c r="C76" s="41"/>
      <c r="D76" s="193"/>
      <c r="E76" s="194"/>
      <c r="F76" s="195"/>
      <c r="G76" s="196"/>
      <c r="H76" s="23"/>
    </row>
    <row r="77" spans="1:8">
      <c r="A77" s="23"/>
      <c r="B77" s="192">
        <v>67</v>
      </c>
      <c r="C77" s="41"/>
      <c r="D77" s="193"/>
      <c r="E77" s="194"/>
      <c r="F77" s="195"/>
      <c r="G77" s="196"/>
      <c r="H77" s="23"/>
    </row>
    <row r="78" spans="1:8">
      <c r="A78" s="23"/>
      <c r="B78" s="192">
        <v>68</v>
      </c>
      <c r="C78" s="41"/>
      <c r="D78" s="193"/>
      <c r="E78" s="194"/>
      <c r="F78" s="195"/>
      <c r="G78" s="196"/>
      <c r="H78" s="23"/>
    </row>
    <row r="79" spans="1:8">
      <c r="A79" s="23"/>
      <c r="B79" s="192">
        <v>69</v>
      </c>
      <c r="C79" s="41"/>
      <c r="D79" s="193"/>
      <c r="E79" s="194"/>
      <c r="F79" s="195"/>
      <c r="G79" s="196"/>
      <c r="H79" s="23"/>
    </row>
    <row r="80" spans="1:8">
      <c r="A80" s="23"/>
      <c r="B80" s="192">
        <v>70</v>
      </c>
      <c r="C80" s="41"/>
      <c r="D80" s="193"/>
      <c r="E80" s="194"/>
      <c r="F80" s="195"/>
      <c r="G80" s="196"/>
      <c r="H80" s="23"/>
    </row>
    <row r="81" spans="1:8">
      <c r="A81" s="23"/>
      <c r="B81" s="192">
        <v>71</v>
      </c>
      <c r="C81" s="41"/>
      <c r="D81" s="193"/>
      <c r="E81" s="194"/>
      <c r="F81" s="195"/>
      <c r="G81" s="196"/>
      <c r="H81" s="23"/>
    </row>
    <row r="82" spans="1:8">
      <c r="A82" s="23"/>
      <c r="B82" s="192">
        <v>72</v>
      </c>
      <c r="C82" s="41"/>
      <c r="D82" s="193"/>
      <c r="E82" s="194"/>
      <c r="F82" s="195"/>
      <c r="G82" s="196"/>
      <c r="H82" s="23"/>
    </row>
    <row r="83" spans="1:8">
      <c r="A83" s="23"/>
      <c r="B83" s="192">
        <v>73</v>
      </c>
      <c r="C83" s="41"/>
      <c r="D83" s="193"/>
      <c r="E83" s="194"/>
      <c r="F83" s="195"/>
      <c r="G83" s="196"/>
      <c r="H83" s="23"/>
    </row>
    <row r="84" spans="1:8">
      <c r="A84" s="23"/>
      <c r="B84" s="192">
        <v>74</v>
      </c>
      <c r="C84" s="41"/>
      <c r="D84" s="193"/>
      <c r="E84" s="194"/>
      <c r="F84" s="195"/>
      <c r="G84" s="196"/>
      <c r="H84" s="23"/>
    </row>
    <row r="85" spans="1:8">
      <c r="A85" s="23"/>
      <c r="B85" s="192">
        <v>75</v>
      </c>
      <c r="C85" s="41"/>
      <c r="D85" s="193"/>
      <c r="E85" s="194"/>
      <c r="F85" s="195"/>
      <c r="G85" s="196"/>
      <c r="H85" s="23"/>
    </row>
    <row r="86" spans="1:8">
      <c r="A86" s="23"/>
      <c r="B86" s="192">
        <v>76</v>
      </c>
      <c r="C86" s="41"/>
      <c r="D86" s="193"/>
      <c r="E86" s="194"/>
      <c r="F86" s="195"/>
      <c r="G86" s="196"/>
      <c r="H86" s="23"/>
    </row>
    <row r="87" spans="1:8">
      <c r="A87" s="23"/>
      <c r="B87" s="192">
        <v>77</v>
      </c>
      <c r="C87" s="41"/>
      <c r="D87" s="193"/>
      <c r="E87" s="194"/>
      <c r="F87" s="195"/>
      <c r="G87" s="196"/>
      <c r="H87" s="23"/>
    </row>
    <row r="88" spans="1:8">
      <c r="A88" s="23"/>
      <c r="B88" s="192">
        <v>78</v>
      </c>
      <c r="C88" s="41"/>
      <c r="D88" s="193"/>
      <c r="E88" s="194"/>
      <c r="F88" s="195"/>
      <c r="G88" s="196"/>
      <c r="H88" s="23"/>
    </row>
    <row r="89" spans="1:8">
      <c r="A89" s="23"/>
      <c r="B89" s="192">
        <v>79</v>
      </c>
      <c r="C89" s="41"/>
      <c r="D89" s="193"/>
      <c r="E89" s="194"/>
      <c r="F89" s="195"/>
      <c r="G89" s="196"/>
      <c r="H89" s="23"/>
    </row>
    <row r="90" spans="1:8">
      <c r="A90" s="23"/>
      <c r="B90" s="192">
        <v>80</v>
      </c>
      <c r="C90" s="41"/>
      <c r="D90" s="193"/>
      <c r="E90" s="194"/>
      <c r="F90" s="195"/>
      <c r="G90" s="196"/>
      <c r="H90" s="23"/>
    </row>
    <row r="91" spans="1:8">
      <c r="A91" s="23"/>
      <c r="B91" s="192">
        <v>81</v>
      </c>
      <c r="C91" s="41"/>
      <c r="D91" s="193"/>
      <c r="E91" s="194"/>
      <c r="F91" s="195"/>
      <c r="G91" s="196"/>
      <c r="H91" s="23"/>
    </row>
    <row r="92" spans="1:8">
      <c r="A92" s="23"/>
      <c r="B92" s="192">
        <v>82</v>
      </c>
      <c r="C92" s="41"/>
      <c r="D92" s="193"/>
      <c r="E92" s="194"/>
      <c r="F92" s="195"/>
      <c r="G92" s="196"/>
      <c r="H92" s="23"/>
    </row>
    <row r="93" spans="1:8">
      <c r="A93" s="23"/>
      <c r="B93" s="192">
        <v>83</v>
      </c>
      <c r="C93" s="41"/>
      <c r="D93" s="193"/>
      <c r="E93" s="194"/>
      <c r="F93" s="195"/>
      <c r="G93" s="196"/>
      <c r="H93" s="23"/>
    </row>
    <row r="94" spans="1:8">
      <c r="A94" s="23"/>
      <c r="B94" s="192">
        <v>84</v>
      </c>
      <c r="C94" s="41"/>
      <c r="D94" s="193"/>
      <c r="E94" s="194"/>
      <c r="F94" s="195"/>
      <c r="G94" s="196"/>
      <c r="H94" s="23"/>
    </row>
    <row r="95" spans="1:8">
      <c r="A95" s="23"/>
      <c r="B95" s="192">
        <v>85</v>
      </c>
      <c r="C95" s="41"/>
      <c r="D95" s="193"/>
      <c r="E95" s="194"/>
      <c r="F95" s="195"/>
      <c r="G95" s="196"/>
      <c r="H95" s="23"/>
    </row>
    <row r="96" spans="1:8">
      <c r="A96" s="23"/>
      <c r="B96" s="192">
        <v>86</v>
      </c>
      <c r="C96" s="41"/>
      <c r="D96" s="193"/>
      <c r="E96" s="194"/>
      <c r="F96" s="195"/>
      <c r="G96" s="196"/>
      <c r="H96" s="23"/>
    </row>
    <row r="97" spans="1:8">
      <c r="A97" s="23"/>
      <c r="B97" s="192">
        <v>87</v>
      </c>
      <c r="C97" s="41"/>
      <c r="D97" s="193"/>
      <c r="E97" s="194"/>
      <c r="F97" s="195"/>
      <c r="G97" s="196"/>
      <c r="H97" s="23"/>
    </row>
    <row r="98" spans="1:8">
      <c r="A98" s="23"/>
      <c r="B98" s="192">
        <v>88</v>
      </c>
      <c r="C98" s="41"/>
      <c r="D98" s="193"/>
      <c r="E98" s="194"/>
      <c r="F98" s="195"/>
      <c r="G98" s="196"/>
      <c r="H98" s="23"/>
    </row>
    <row r="99" spans="1:8">
      <c r="A99" s="23"/>
      <c r="B99" s="192">
        <v>89</v>
      </c>
      <c r="C99" s="41"/>
      <c r="D99" s="193"/>
      <c r="E99" s="194"/>
      <c r="F99" s="195"/>
      <c r="G99" s="196"/>
      <c r="H99" s="23"/>
    </row>
    <row r="100" spans="1:8">
      <c r="A100" s="23"/>
      <c r="B100" s="192">
        <v>90</v>
      </c>
      <c r="C100" s="41"/>
      <c r="D100" s="193"/>
      <c r="E100" s="194"/>
      <c r="F100" s="195"/>
      <c r="G100" s="196"/>
      <c r="H100" s="23"/>
    </row>
    <row r="101" spans="1:8">
      <c r="A101" s="23"/>
      <c r="B101" s="192">
        <v>91</v>
      </c>
      <c r="C101" s="41"/>
      <c r="D101" s="193"/>
      <c r="E101" s="194"/>
      <c r="F101" s="195"/>
      <c r="G101" s="196"/>
      <c r="H101" s="23"/>
    </row>
    <row r="102" spans="1:8">
      <c r="A102" s="23"/>
      <c r="B102" s="192">
        <v>92</v>
      </c>
      <c r="C102" s="41"/>
      <c r="D102" s="193"/>
      <c r="E102" s="194"/>
      <c r="F102" s="195"/>
      <c r="G102" s="196"/>
      <c r="H102" s="23"/>
    </row>
    <row r="103" spans="1:8">
      <c r="A103" s="23"/>
      <c r="B103" s="192">
        <v>93</v>
      </c>
      <c r="C103" s="41"/>
      <c r="D103" s="193"/>
      <c r="E103" s="194"/>
      <c r="F103" s="195"/>
      <c r="G103" s="196"/>
      <c r="H103" s="23"/>
    </row>
    <row r="104" spans="1:8">
      <c r="A104" s="23"/>
      <c r="B104" s="192">
        <v>94</v>
      </c>
      <c r="C104" s="41"/>
      <c r="D104" s="193"/>
      <c r="E104" s="194"/>
      <c r="F104" s="195"/>
      <c r="G104" s="196"/>
      <c r="H104" s="23"/>
    </row>
    <row r="105" spans="1:8">
      <c r="A105" s="23"/>
      <c r="B105" s="192">
        <v>95</v>
      </c>
      <c r="C105" s="41"/>
      <c r="D105" s="193"/>
      <c r="E105" s="194"/>
      <c r="F105" s="195"/>
      <c r="G105" s="196"/>
      <c r="H105" s="23"/>
    </row>
    <row r="106" spans="1:8">
      <c r="A106" s="23"/>
      <c r="B106" s="192">
        <v>96</v>
      </c>
      <c r="C106" s="41"/>
      <c r="D106" s="193"/>
      <c r="E106" s="194"/>
      <c r="F106" s="195"/>
      <c r="G106" s="196"/>
      <c r="H106" s="23"/>
    </row>
    <row r="107" spans="1:8">
      <c r="A107" s="23"/>
      <c r="B107" s="192">
        <v>97</v>
      </c>
      <c r="C107" s="41"/>
      <c r="D107" s="193"/>
      <c r="E107" s="194"/>
      <c r="F107" s="195"/>
      <c r="G107" s="196"/>
      <c r="H107" s="23"/>
    </row>
    <row r="108" spans="1:8">
      <c r="A108" s="23"/>
      <c r="B108" s="192">
        <v>98</v>
      </c>
      <c r="C108" s="41"/>
      <c r="D108" s="193"/>
      <c r="E108" s="194"/>
      <c r="F108" s="195"/>
      <c r="G108" s="196"/>
      <c r="H108" s="23"/>
    </row>
    <row r="109" spans="1:8">
      <c r="A109" s="23"/>
      <c r="B109" s="192">
        <v>99</v>
      </c>
      <c r="C109" s="41"/>
      <c r="D109" s="193"/>
      <c r="E109" s="194"/>
      <c r="F109" s="195"/>
      <c r="G109" s="196"/>
      <c r="H109" s="23"/>
    </row>
    <row r="110" spans="1:8">
      <c r="A110" s="23"/>
      <c r="B110" s="192">
        <v>100</v>
      </c>
      <c r="C110" s="41"/>
      <c r="D110" s="193"/>
      <c r="E110" s="194"/>
      <c r="F110" s="195"/>
      <c r="G110" s="196"/>
      <c r="H110" s="23"/>
    </row>
    <row r="111" spans="1:8">
      <c r="A111" s="23"/>
      <c r="B111" s="192">
        <v>101</v>
      </c>
      <c r="C111" s="41"/>
      <c r="D111" s="193"/>
      <c r="E111" s="194"/>
      <c r="F111" s="195"/>
      <c r="G111" s="196"/>
      <c r="H111" s="23"/>
    </row>
    <row r="112" spans="1:8">
      <c r="A112" s="23"/>
      <c r="B112" s="192">
        <v>102</v>
      </c>
      <c r="C112" s="41"/>
      <c r="D112" s="193"/>
      <c r="E112" s="194"/>
      <c r="F112" s="195"/>
      <c r="G112" s="196"/>
      <c r="H112" s="23"/>
    </row>
    <row r="113" spans="1:8">
      <c r="A113" s="23"/>
      <c r="B113" s="192">
        <v>103</v>
      </c>
      <c r="C113" s="41"/>
      <c r="D113" s="193"/>
      <c r="E113" s="194"/>
      <c r="F113" s="195"/>
      <c r="G113" s="196"/>
      <c r="H113" s="23"/>
    </row>
    <row r="114" spans="1:8">
      <c r="A114" s="23"/>
      <c r="B114" s="192">
        <v>104</v>
      </c>
      <c r="C114" s="41"/>
      <c r="D114" s="193"/>
      <c r="E114" s="194"/>
      <c r="F114" s="195"/>
      <c r="G114" s="196"/>
      <c r="H114" s="23"/>
    </row>
    <row r="115" spans="1:8">
      <c r="A115" s="23"/>
      <c r="B115" s="192">
        <v>105</v>
      </c>
      <c r="C115" s="41"/>
      <c r="D115" s="193"/>
      <c r="E115" s="194"/>
      <c r="F115" s="195"/>
      <c r="G115" s="196"/>
      <c r="H115" s="23"/>
    </row>
    <row r="116" spans="1:8">
      <c r="A116" s="23"/>
      <c r="B116" s="192">
        <v>106</v>
      </c>
      <c r="C116" s="41"/>
      <c r="D116" s="193"/>
      <c r="E116" s="194"/>
      <c r="F116" s="195"/>
      <c r="G116" s="196"/>
      <c r="H116" s="23"/>
    </row>
    <row r="117" spans="1:8">
      <c r="A117" s="23"/>
      <c r="B117" s="192">
        <v>107</v>
      </c>
      <c r="C117" s="41"/>
      <c r="D117" s="193"/>
      <c r="E117" s="194"/>
      <c r="F117" s="195"/>
      <c r="G117" s="196"/>
      <c r="H117" s="23"/>
    </row>
    <row r="118" spans="1:8">
      <c r="A118" s="23"/>
      <c r="B118" s="192">
        <v>108</v>
      </c>
      <c r="C118" s="41"/>
      <c r="D118" s="193"/>
      <c r="E118" s="194"/>
      <c r="F118" s="195"/>
      <c r="G118" s="196"/>
      <c r="H118" s="23"/>
    </row>
    <row r="119" spans="1:8">
      <c r="A119" s="23"/>
      <c r="B119" s="192">
        <v>109</v>
      </c>
      <c r="C119" s="41"/>
      <c r="D119" s="193"/>
      <c r="E119" s="194"/>
      <c r="F119" s="195"/>
      <c r="G119" s="196"/>
      <c r="H119" s="23"/>
    </row>
    <row r="120" spans="1:8">
      <c r="A120" s="23"/>
      <c r="B120" s="192">
        <v>110</v>
      </c>
      <c r="C120" s="41"/>
      <c r="D120" s="193"/>
      <c r="E120" s="194"/>
      <c r="F120" s="195"/>
      <c r="G120" s="196"/>
      <c r="H120" s="23"/>
    </row>
    <row r="121" spans="1:8">
      <c r="A121" s="23"/>
      <c r="B121" s="192">
        <v>111</v>
      </c>
      <c r="C121" s="41"/>
      <c r="D121" s="193"/>
      <c r="E121" s="194"/>
      <c r="F121" s="195"/>
      <c r="G121" s="196"/>
      <c r="H121" s="23"/>
    </row>
    <row r="122" spans="1:8">
      <c r="A122" s="23"/>
      <c r="B122" s="192">
        <v>112</v>
      </c>
      <c r="C122" s="41"/>
      <c r="D122" s="193"/>
      <c r="E122" s="194"/>
      <c r="F122" s="195"/>
      <c r="G122" s="196"/>
      <c r="H122" s="23"/>
    </row>
    <row r="123" spans="1:8">
      <c r="A123" s="23"/>
      <c r="B123" s="192">
        <v>113</v>
      </c>
      <c r="C123" s="41"/>
      <c r="D123" s="193"/>
      <c r="E123" s="194"/>
      <c r="F123" s="195"/>
      <c r="G123" s="196"/>
      <c r="H123" s="23"/>
    </row>
    <row r="124" spans="1:8">
      <c r="A124" s="23"/>
      <c r="B124" s="192">
        <v>114</v>
      </c>
      <c r="C124" s="41"/>
      <c r="D124" s="193"/>
      <c r="E124" s="194"/>
      <c r="F124" s="195"/>
      <c r="G124" s="196"/>
      <c r="H124" s="23"/>
    </row>
    <row r="125" spans="1:8">
      <c r="A125" s="23"/>
      <c r="B125" s="192">
        <v>115</v>
      </c>
      <c r="C125" s="41"/>
      <c r="D125" s="193"/>
      <c r="E125" s="194"/>
      <c r="F125" s="195"/>
      <c r="G125" s="196"/>
      <c r="H125" s="23"/>
    </row>
    <row r="126" spans="1:8">
      <c r="A126" s="23"/>
      <c r="B126" s="192">
        <v>116</v>
      </c>
      <c r="C126" s="41"/>
      <c r="D126" s="193"/>
      <c r="E126" s="194"/>
      <c r="F126" s="195"/>
      <c r="G126" s="196"/>
      <c r="H126" s="23"/>
    </row>
    <row r="127" spans="1:8">
      <c r="A127" s="23"/>
      <c r="B127" s="192">
        <v>117</v>
      </c>
      <c r="C127" s="41"/>
      <c r="D127" s="193"/>
      <c r="E127" s="194"/>
      <c r="F127" s="195"/>
      <c r="G127" s="196"/>
      <c r="H127" s="23"/>
    </row>
    <row r="128" spans="1:8">
      <c r="A128" s="23"/>
      <c r="B128" s="192">
        <v>118</v>
      </c>
      <c r="C128" s="41"/>
      <c r="D128" s="193"/>
      <c r="E128" s="194"/>
      <c r="F128" s="195"/>
      <c r="G128" s="196"/>
      <c r="H128" s="23"/>
    </row>
    <row r="129" spans="1:8">
      <c r="A129" s="23"/>
      <c r="B129" s="192">
        <v>119</v>
      </c>
      <c r="C129" s="41"/>
      <c r="D129" s="193"/>
      <c r="E129" s="194"/>
      <c r="F129" s="195"/>
      <c r="G129" s="196"/>
      <c r="H129" s="23"/>
    </row>
    <row r="130" spans="1:8">
      <c r="A130" s="23"/>
      <c r="B130" s="192">
        <v>120</v>
      </c>
      <c r="C130" s="41"/>
      <c r="D130" s="193"/>
      <c r="E130" s="194"/>
      <c r="F130" s="195"/>
      <c r="G130" s="196"/>
      <c r="H130" s="23"/>
    </row>
    <row r="131" spans="1:8">
      <c r="A131" s="23"/>
      <c r="B131" s="192">
        <v>121</v>
      </c>
      <c r="C131" s="41"/>
      <c r="D131" s="193"/>
      <c r="E131" s="194"/>
      <c r="F131" s="195"/>
      <c r="G131" s="196"/>
      <c r="H131" s="23"/>
    </row>
    <row r="132" spans="1:8">
      <c r="A132" s="23"/>
      <c r="B132" s="192">
        <v>122</v>
      </c>
      <c r="C132" s="41"/>
      <c r="D132" s="193"/>
      <c r="E132" s="194"/>
      <c r="F132" s="195"/>
      <c r="G132" s="196"/>
      <c r="H132" s="23"/>
    </row>
    <row r="133" spans="1:8">
      <c r="A133" s="23"/>
      <c r="B133" s="192">
        <v>123</v>
      </c>
      <c r="C133" s="41"/>
      <c r="D133" s="193"/>
      <c r="E133" s="194"/>
      <c r="F133" s="195"/>
      <c r="G133" s="196"/>
      <c r="H133" s="23"/>
    </row>
    <row r="134" spans="1:8">
      <c r="A134" s="23"/>
      <c r="B134" s="192">
        <v>124</v>
      </c>
      <c r="C134" s="41"/>
      <c r="D134" s="193"/>
      <c r="E134" s="194"/>
      <c r="F134" s="195"/>
      <c r="G134" s="196"/>
      <c r="H134" s="23"/>
    </row>
    <row r="135" spans="1:8">
      <c r="A135" s="23"/>
      <c r="B135" s="192">
        <v>125</v>
      </c>
      <c r="C135" s="41"/>
      <c r="D135" s="193"/>
      <c r="E135" s="194"/>
      <c r="F135" s="195"/>
      <c r="G135" s="196"/>
      <c r="H135" s="23"/>
    </row>
    <row r="136" spans="1:8">
      <c r="A136" s="23"/>
      <c r="B136" s="192">
        <v>126</v>
      </c>
      <c r="C136" s="41"/>
      <c r="D136" s="193"/>
      <c r="E136" s="194"/>
      <c r="F136" s="195"/>
      <c r="G136" s="196"/>
      <c r="H136" s="23"/>
    </row>
    <row r="137" spans="1:8">
      <c r="A137" s="23"/>
      <c r="B137" s="192">
        <v>127</v>
      </c>
      <c r="C137" s="41"/>
      <c r="D137" s="193"/>
      <c r="E137" s="194"/>
      <c r="F137" s="195"/>
      <c r="G137" s="196"/>
      <c r="H137" s="23"/>
    </row>
    <row r="138" spans="1:8">
      <c r="A138" s="23"/>
      <c r="B138" s="192">
        <v>128</v>
      </c>
      <c r="C138" s="41"/>
      <c r="D138" s="193"/>
      <c r="E138" s="194"/>
      <c r="F138" s="195"/>
      <c r="G138" s="196"/>
      <c r="H138" s="23"/>
    </row>
    <row r="139" spans="1:8">
      <c r="A139" s="23"/>
      <c r="B139" s="192">
        <v>129</v>
      </c>
      <c r="C139" s="41"/>
      <c r="D139" s="193"/>
      <c r="E139" s="194"/>
      <c r="F139" s="195"/>
      <c r="G139" s="196"/>
      <c r="H139" s="23"/>
    </row>
    <row r="140" spans="1:8">
      <c r="A140" s="23"/>
      <c r="B140" s="192">
        <v>130</v>
      </c>
      <c r="C140" s="41"/>
      <c r="D140" s="193"/>
      <c r="E140" s="194"/>
      <c r="F140" s="195"/>
      <c r="G140" s="196"/>
      <c r="H140" s="23"/>
    </row>
    <row r="141" spans="1:8">
      <c r="A141" s="23"/>
      <c r="B141" s="192">
        <v>131</v>
      </c>
      <c r="C141" s="41"/>
      <c r="D141" s="193"/>
      <c r="E141" s="194"/>
      <c r="F141" s="195"/>
      <c r="G141" s="196"/>
      <c r="H141" s="23"/>
    </row>
    <row r="142" spans="1:8">
      <c r="A142" s="23"/>
      <c r="B142" s="192">
        <v>132</v>
      </c>
      <c r="C142" s="41"/>
      <c r="D142" s="193"/>
      <c r="E142" s="194"/>
      <c r="F142" s="195"/>
      <c r="G142" s="196"/>
      <c r="H142" s="23"/>
    </row>
    <row r="143" spans="1:8">
      <c r="A143" s="23"/>
      <c r="B143" s="192">
        <v>133</v>
      </c>
      <c r="C143" s="41"/>
      <c r="D143" s="193"/>
      <c r="E143" s="194"/>
      <c r="F143" s="195"/>
      <c r="G143" s="196"/>
      <c r="H143" s="23"/>
    </row>
    <row r="144" spans="1:8">
      <c r="A144" s="23"/>
      <c r="B144" s="192">
        <v>134</v>
      </c>
      <c r="C144" s="41"/>
      <c r="D144" s="193"/>
      <c r="E144" s="194"/>
      <c r="F144" s="195"/>
      <c r="G144" s="196"/>
      <c r="H144" s="23"/>
    </row>
    <row r="145" spans="1:8">
      <c r="A145" s="23"/>
      <c r="B145" s="192">
        <v>135</v>
      </c>
      <c r="C145" s="41"/>
      <c r="D145" s="193"/>
      <c r="E145" s="194"/>
      <c r="F145" s="195"/>
      <c r="G145" s="196"/>
      <c r="H145" s="23"/>
    </row>
    <row r="146" spans="1:8">
      <c r="A146" s="23"/>
      <c r="B146" s="192">
        <v>136</v>
      </c>
      <c r="C146" s="41"/>
      <c r="D146" s="193"/>
      <c r="E146" s="194"/>
      <c r="F146" s="195"/>
      <c r="G146" s="196"/>
      <c r="H146" s="23"/>
    </row>
    <row r="147" spans="1:8">
      <c r="A147" s="23"/>
      <c r="B147" s="192">
        <v>137</v>
      </c>
      <c r="C147" s="41"/>
      <c r="D147" s="193"/>
      <c r="E147" s="194"/>
      <c r="F147" s="195"/>
      <c r="G147" s="196"/>
      <c r="H147" s="23"/>
    </row>
    <row r="148" spans="1:8">
      <c r="A148" s="23"/>
      <c r="B148" s="192">
        <v>138</v>
      </c>
      <c r="C148" s="41"/>
      <c r="D148" s="193"/>
      <c r="E148" s="194"/>
      <c r="F148" s="195"/>
      <c r="G148" s="196"/>
      <c r="H148" s="23"/>
    </row>
    <row r="149" spans="1:8">
      <c r="A149" s="23"/>
      <c r="B149" s="192">
        <v>139</v>
      </c>
      <c r="C149" s="41"/>
      <c r="D149" s="193"/>
      <c r="E149" s="194"/>
      <c r="F149" s="195"/>
      <c r="G149" s="196"/>
      <c r="H149" s="23"/>
    </row>
    <row r="150" spans="1:8">
      <c r="A150" s="23"/>
      <c r="B150" s="192">
        <v>140</v>
      </c>
      <c r="C150" s="41"/>
      <c r="D150" s="193"/>
      <c r="E150" s="194"/>
      <c r="F150" s="195"/>
      <c r="G150" s="196"/>
      <c r="H150" s="23"/>
    </row>
    <row r="151" spans="1:8">
      <c r="A151" s="23"/>
      <c r="B151" s="192">
        <v>141</v>
      </c>
      <c r="C151" s="41"/>
      <c r="D151" s="193"/>
      <c r="E151" s="194"/>
      <c r="F151" s="195"/>
      <c r="G151" s="196"/>
      <c r="H151" s="23"/>
    </row>
    <row r="152" spans="1:8">
      <c r="A152" s="23"/>
      <c r="B152" s="192">
        <v>142</v>
      </c>
      <c r="C152" s="41"/>
      <c r="D152" s="193"/>
      <c r="E152" s="194"/>
      <c r="F152" s="195"/>
      <c r="G152" s="196"/>
      <c r="H152" s="23"/>
    </row>
    <row r="153" spans="1:8">
      <c r="A153" s="23"/>
      <c r="B153" s="192">
        <v>143</v>
      </c>
      <c r="C153" s="41"/>
      <c r="D153" s="193"/>
      <c r="E153" s="194"/>
      <c r="F153" s="195"/>
      <c r="G153" s="196"/>
      <c r="H153" s="23"/>
    </row>
    <row r="154" spans="1:8">
      <c r="A154" s="23"/>
      <c r="B154" s="192">
        <v>144</v>
      </c>
      <c r="C154" s="41"/>
      <c r="D154" s="193"/>
      <c r="E154" s="194"/>
      <c r="F154" s="195"/>
      <c r="G154" s="196"/>
      <c r="H154" s="23"/>
    </row>
    <row r="155" spans="1:8">
      <c r="A155" s="23"/>
      <c r="B155" s="192">
        <v>145</v>
      </c>
      <c r="C155" s="41"/>
      <c r="D155" s="193"/>
      <c r="E155" s="194"/>
      <c r="F155" s="195"/>
      <c r="G155" s="196"/>
      <c r="H155" s="23"/>
    </row>
    <row r="156" spans="1:8">
      <c r="A156" s="23"/>
      <c r="B156" s="192">
        <v>146</v>
      </c>
      <c r="C156" s="41"/>
      <c r="D156" s="193"/>
      <c r="E156" s="194"/>
      <c r="F156" s="195"/>
      <c r="G156" s="196"/>
      <c r="H156" s="23"/>
    </row>
    <row r="157" spans="1:8">
      <c r="A157" s="23"/>
      <c r="B157" s="192">
        <v>147</v>
      </c>
      <c r="C157" s="41"/>
      <c r="D157" s="193"/>
      <c r="E157" s="194"/>
      <c r="F157" s="195"/>
      <c r="G157" s="196"/>
      <c r="H157" s="23"/>
    </row>
    <row r="158" spans="1:8">
      <c r="A158" s="23"/>
      <c r="B158" s="192">
        <v>148</v>
      </c>
      <c r="C158" s="41"/>
      <c r="D158" s="193"/>
      <c r="E158" s="194"/>
      <c r="F158" s="195"/>
      <c r="G158" s="196"/>
      <c r="H158" s="23"/>
    </row>
    <row r="159" spans="1:8">
      <c r="A159" s="23"/>
      <c r="B159" s="192">
        <v>149</v>
      </c>
      <c r="C159" s="41"/>
      <c r="D159" s="193"/>
      <c r="E159" s="194"/>
      <c r="F159" s="195"/>
      <c r="G159" s="196"/>
      <c r="H159" s="23"/>
    </row>
    <row r="160" spans="1:8">
      <c r="A160" s="23"/>
      <c r="B160" s="192">
        <v>150</v>
      </c>
      <c r="C160" s="41"/>
      <c r="D160" s="193"/>
      <c r="E160" s="194"/>
      <c r="F160" s="195"/>
      <c r="G160" s="196"/>
      <c r="H160" s="23"/>
    </row>
    <row r="161" spans="1:8">
      <c r="A161" s="23"/>
      <c r="B161" s="192">
        <v>151</v>
      </c>
      <c r="C161" s="41"/>
      <c r="D161" s="193"/>
      <c r="E161" s="194"/>
      <c r="F161" s="195"/>
      <c r="G161" s="196"/>
      <c r="H161" s="23"/>
    </row>
    <row r="162" spans="1:8">
      <c r="A162" s="23"/>
      <c r="B162" s="192">
        <v>152</v>
      </c>
      <c r="C162" s="41"/>
      <c r="D162" s="193"/>
      <c r="E162" s="194"/>
      <c r="F162" s="195"/>
      <c r="G162" s="196"/>
      <c r="H162" s="23"/>
    </row>
    <row r="163" spans="1:8">
      <c r="A163" s="23"/>
      <c r="B163" s="192">
        <v>153</v>
      </c>
      <c r="C163" s="41"/>
      <c r="D163" s="193"/>
      <c r="E163" s="194"/>
      <c r="F163" s="195"/>
      <c r="G163" s="196"/>
      <c r="H163" s="23"/>
    </row>
    <row r="164" spans="1:8">
      <c r="A164" s="23"/>
      <c r="B164" s="192">
        <v>154</v>
      </c>
      <c r="C164" s="41"/>
      <c r="D164" s="193"/>
      <c r="E164" s="194"/>
      <c r="F164" s="195"/>
      <c r="G164" s="196"/>
      <c r="H164" s="23"/>
    </row>
    <row r="165" spans="1:8">
      <c r="A165" s="23"/>
      <c r="B165" s="192">
        <v>155</v>
      </c>
      <c r="C165" s="41"/>
      <c r="D165" s="193"/>
      <c r="E165" s="194"/>
      <c r="F165" s="195"/>
      <c r="G165" s="196"/>
      <c r="H165" s="23"/>
    </row>
    <row r="166" spans="1:8">
      <c r="A166" s="23"/>
      <c r="B166" s="192">
        <v>156</v>
      </c>
      <c r="C166" s="41"/>
      <c r="D166" s="193"/>
      <c r="E166" s="194"/>
      <c r="F166" s="195"/>
      <c r="G166" s="196"/>
      <c r="H166" s="23"/>
    </row>
    <row r="167" spans="1:8">
      <c r="A167" s="23"/>
      <c r="B167" s="192">
        <v>157</v>
      </c>
      <c r="C167" s="41"/>
      <c r="D167" s="193"/>
      <c r="E167" s="194"/>
      <c r="F167" s="195"/>
      <c r="G167" s="196"/>
      <c r="H167" s="23"/>
    </row>
    <row r="168" spans="1:8">
      <c r="A168" s="23"/>
      <c r="B168" s="192">
        <v>158</v>
      </c>
      <c r="C168" s="41"/>
      <c r="D168" s="193"/>
      <c r="E168" s="194"/>
      <c r="F168" s="195"/>
      <c r="G168" s="196"/>
      <c r="H168" s="23"/>
    </row>
    <row r="169" spans="1:8">
      <c r="A169" s="23"/>
      <c r="B169" s="192">
        <v>159</v>
      </c>
      <c r="C169" s="41"/>
      <c r="D169" s="193"/>
      <c r="E169" s="194"/>
      <c r="F169" s="195"/>
      <c r="G169" s="196"/>
      <c r="H169" s="23"/>
    </row>
    <row r="170" spans="1:8">
      <c r="A170" s="23"/>
      <c r="B170" s="192">
        <v>160</v>
      </c>
      <c r="C170" s="41"/>
      <c r="D170" s="193"/>
      <c r="E170" s="194"/>
      <c r="F170" s="195"/>
      <c r="G170" s="196"/>
      <c r="H170" s="23"/>
    </row>
    <row r="171" spans="1:8">
      <c r="A171" s="23"/>
      <c r="B171" s="192">
        <v>161</v>
      </c>
      <c r="C171" s="41"/>
      <c r="D171" s="193"/>
      <c r="E171" s="194"/>
      <c r="F171" s="195"/>
      <c r="G171" s="196"/>
      <c r="H171" s="23"/>
    </row>
    <row r="172" spans="1:8">
      <c r="A172" s="23"/>
      <c r="B172" s="192">
        <v>162</v>
      </c>
      <c r="C172" s="41"/>
      <c r="D172" s="193"/>
      <c r="E172" s="194"/>
      <c r="F172" s="195"/>
      <c r="G172" s="196"/>
      <c r="H172" s="23"/>
    </row>
    <row r="173" spans="1:8">
      <c r="A173" s="23"/>
      <c r="B173" s="192">
        <v>163</v>
      </c>
      <c r="C173" s="41"/>
      <c r="D173" s="193"/>
      <c r="E173" s="194"/>
      <c r="F173" s="195"/>
      <c r="G173" s="196"/>
      <c r="H173" s="23"/>
    </row>
    <row r="174" spans="1:8">
      <c r="A174" s="23"/>
      <c r="B174" s="192">
        <v>164</v>
      </c>
      <c r="C174" s="41"/>
      <c r="D174" s="193"/>
      <c r="E174" s="194"/>
      <c r="F174" s="195"/>
      <c r="G174" s="196"/>
      <c r="H174" s="23"/>
    </row>
    <row r="175" spans="1:8">
      <c r="A175" s="23"/>
      <c r="B175" s="192">
        <v>165</v>
      </c>
      <c r="C175" s="41"/>
      <c r="D175" s="193"/>
      <c r="E175" s="194"/>
      <c r="F175" s="195"/>
      <c r="G175" s="196"/>
      <c r="H175" s="23"/>
    </row>
    <row r="176" spans="1:8">
      <c r="A176" s="23"/>
      <c r="B176" s="192">
        <v>166</v>
      </c>
      <c r="C176" s="41"/>
      <c r="D176" s="193"/>
      <c r="E176" s="194"/>
      <c r="F176" s="195"/>
      <c r="G176" s="196"/>
      <c r="H176" s="23"/>
    </row>
    <row r="177" spans="1:8">
      <c r="A177" s="23"/>
      <c r="B177" s="192">
        <v>167</v>
      </c>
      <c r="C177" s="41"/>
      <c r="D177" s="193"/>
      <c r="E177" s="194"/>
      <c r="F177" s="195"/>
      <c r="G177" s="196"/>
      <c r="H177" s="23"/>
    </row>
    <row r="178" spans="1:8">
      <c r="A178" s="23"/>
      <c r="B178" s="192">
        <v>168</v>
      </c>
      <c r="C178" s="41"/>
      <c r="D178" s="193"/>
      <c r="E178" s="194"/>
      <c r="F178" s="195"/>
      <c r="G178" s="196"/>
      <c r="H178" s="23"/>
    </row>
    <row r="179" spans="1:8">
      <c r="A179" s="23"/>
      <c r="B179" s="192">
        <v>169</v>
      </c>
      <c r="C179" s="41"/>
      <c r="D179" s="193"/>
      <c r="E179" s="194"/>
      <c r="F179" s="195"/>
      <c r="G179" s="196"/>
      <c r="H179" s="23"/>
    </row>
    <row r="180" spans="1:8">
      <c r="A180" s="23"/>
      <c r="B180" s="192">
        <v>170</v>
      </c>
      <c r="C180" s="41"/>
      <c r="D180" s="193"/>
      <c r="E180" s="194"/>
      <c r="F180" s="195"/>
      <c r="G180" s="196"/>
      <c r="H180" s="23"/>
    </row>
    <row r="181" spans="1:8">
      <c r="A181" s="23"/>
      <c r="B181" s="192">
        <v>171</v>
      </c>
      <c r="C181" s="41"/>
      <c r="D181" s="193"/>
      <c r="E181" s="194"/>
      <c r="F181" s="195"/>
      <c r="G181" s="196"/>
      <c r="H181" s="23"/>
    </row>
    <row r="182" spans="1:8">
      <c r="A182" s="23"/>
      <c r="B182" s="192">
        <v>172</v>
      </c>
      <c r="C182" s="41"/>
      <c r="D182" s="193"/>
      <c r="E182" s="194"/>
      <c r="F182" s="195"/>
      <c r="G182" s="196"/>
      <c r="H182" s="23"/>
    </row>
    <row r="183" spans="1:8">
      <c r="A183" s="23"/>
      <c r="B183" s="192">
        <v>173</v>
      </c>
      <c r="C183" s="41"/>
      <c r="D183" s="193"/>
      <c r="E183" s="194"/>
      <c r="F183" s="195"/>
      <c r="G183" s="196"/>
      <c r="H183" s="23"/>
    </row>
    <row r="184" spans="1:8">
      <c r="A184" s="23"/>
      <c r="B184" s="192">
        <v>174</v>
      </c>
      <c r="C184" s="41"/>
      <c r="D184" s="193"/>
      <c r="E184" s="194"/>
      <c r="F184" s="195"/>
      <c r="G184" s="196"/>
      <c r="H184" s="23"/>
    </row>
    <row r="185" spans="1:8">
      <c r="A185" s="23"/>
      <c r="B185" s="192">
        <v>175</v>
      </c>
      <c r="C185" s="41"/>
      <c r="D185" s="193"/>
      <c r="E185" s="194"/>
      <c r="F185" s="195"/>
      <c r="G185" s="196"/>
      <c r="H185" s="23"/>
    </row>
    <row r="186" spans="1:8">
      <c r="A186" s="23"/>
      <c r="B186" s="192">
        <v>176</v>
      </c>
      <c r="C186" s="41"/>
      <c r="D186" s="193"/>
      <c r="E186" s="194"/>
      <c r="F186" s="195"/>
      <c r="G186" s="196"/>
      <c r="H186" s="23"/>
    </row>
    <row r="187" spans="1:8">
      <c r="A187" s="23"/>
      <c r="B187" s="192">
        <v>177</v>
      </c>
      <c r="C187" s="41"/>
      <c r="D187" s="193"/>
      <c r="E187" s="194"/>
      <c r="F187" s="195"/>
      <c r="G187" s="196"/>
      <c r="H187" s="23"/>
    </row>
    <row r="188" spans="1:8">
      <c r="A188" s="23"/>
      <c r="B188" s="192">
        <v>178</v>
      </c>
      <c r="C188" s="41"/>
      <c r="D188" s="193"/>
      <c r="E188" s="194"/>
      <c r="F188" s="195"/>
      <c r="G188" s="196"/>
      <c r="H188" s="23"/>
    </row>
    <row r="189" spans="1:8">
      <c r="A189" s="23"/>
      <c r="B189" s="192">
        <v>179</v>
      </c>
      <c r="C189" s="41"/>
      <c r="D189" s="193"/>
      <c r="E189" s="194"/>
      <c r="F189" s="195"/>
      <c r="G189" s="196"/>
      <c r="H189" s="23"/>
    </row>
    <row r="190" spans="1:8">
      <c r="A190" s="23"/>
      <c r="B190" s="192">
        <v>180</v>
      </c>
      <c r="C190" s="41"/>
      <c r="D190" s="193"/>
      <c r="E190" s="194"/>
      <c r="F190" s="195"/>
      <c r="G190" s="196"/>
      <c r="H190" s="23"/>
    </row>
    <row r="191" spans="1:8">
      <c r="A191" s="23"/>
      <c r="B191" s="192">
        <v>181</v>
      </c>
      <c r="C191" s="41"/>
      <c r="D191" s="193"/>
      <c r="E191" s="194"/>
      <c r="F191" s="195"/>
      <c r="G191" s="196"/>
      <c r="H191" s="23"/>
    </row>
    <row r="192" spans="1:8">
      <c r="A192" s="23"/>
      <c r="B192" s="192">
        <v>182</v>
      </c>
      <c r="C192" s="41"/>
      <c r="D192" s="193"/>
      <c r="E192" s="194"/>
      <c r="F192" s="195"/>
      <c r="G192" s="196"/>
      <c r="H192" s="23"/>
    </row>
    <row r="193" spans="1:8">
      <c r="A193" s="23"/>
      <c r="B193" s="192">
        <v>183</v>
      </c>
      <c r="C193" s="41"/>
      <c r="D193" s="193"/>
      <c r="E193" s="194"/>
      <c r="F193" s="195"/>
      <c r="G193" s="196"/>
      <c r="H193" s="23"/>
    </row>
    <row r="194" spans="1:8">
      <c r="A194" s="23"/>
      <c r="B194" s="192">
        <v>184</v>
      </c>
      <c r="C194" s="41"/>
      <c r="D194" s="193"/>
      <c r="E194" s="194"/>
      <c r="F194" s="195"/>
      <c r="G194" s="196"/>
      <c r="H194" s="23"/>
    </row>
    <row r="195" spans="1:8">
      <c r="A195" s="23"/>
      <c r="B195" s="192">
        <v>185</v>
      </c>
      <c r="C195" s="41"/>
      <c r="D195" s="193"/>
      <c r="E195" s="194"/>
      <c r="F195" s="195"/>
      <c r="G195" s="196"/>
      <c r="H195" s="23"/>
    </row>
    <row r="196" spans="1:8">
      <c r="A196" s="23"/>
      <c r="B196" s="192">
        <v>186</v>
      </c>
      <c r="C196" s="41"/>
      <c r="D196" s="193"/>
      <c r="E196" s="194"/>
      <c r="F196" s="195"/>
      <c r="G196" s="196"/>
      <c r="H196" s="23"/>
    </row>
    <row r="197" spans="1:8">
      <c r="A197" s="23"/>
      <c r="B197" s="192">
        <v>187</v>
      </c>
      <c r="C197" s="41"/>
      <c r="D197" s="193"/>
      <c r="E197" s="194"/>
      <c r="F197" s="195"/>
      <c r="G197" s="196"/>
      <c r="H197" s="23"/>
    </row>
    <row r="198" spans="1:8">
      <c r="A198" s="23"/>
      <c r="B198" s="192">
        <v>188</v>
      </c>
      <c r="C198" s="41"/>
      <c r="D198" s="193"/>
      <c r="E198" s="194"/>
      <c r="F198" s="195"/>
      <c r="G198" s="196"/>
      <c r="H198" s="23"/>
    </row>
    <row r="199" spans="1:8">
      <c r="A199" s="23"/>
      <c r="B199" s="192">
        <v>189</v>
      </c>
      <c r="C199" s="41"/>
      <c r="D199" s="193"/>
      <c r="E199" s="194"/>
      <c r="F199" s="195"/>
      <c r="G199" s="196"/>
      <c r="H199" s="23"/>
    </row>
    <row r="200" spans="1:8">
      <c r="A200" s="23"/>
      <c r="B200" s="192">
        <v>190</v>
      </c>
      <c r="C200" s="41"/>
      <c r="D200" s="193"/>
      <c r="E200" s="194"/>
      <c r="F200" s="195"/>
      <c r="G200" s="196"/>
      <c r="H200" s="23"/>
    </row>
    <row r="201" spans="1:8">
      <c r="A201" s="23"/>
      <c r="B201" s="192">
        <v>191</v>
      </c>
      <c r="C201" s="41"/>
      <c r="D201" s="193"/>
      <c r="E201" s="194"/>
      <c r="F201" s="195"/>
      <c r="G201" s="196"/>
      <c r="H201" s="23"/>
    </row>
    <row r="202" spans="1:8">
      <c r="A202" s="23"/>
      <c r="B202" s="192">
        <v>192</v>
      </c>
      <c r="C202" s="41"/>
      <c r="D202" s="193"/>
      <c r="E202" s="194"/>
      <c r="F202" s="195"/>
      <c r="G202" s="196"/>
      <c r="H202" s="23"/>
    </row>
    <row r="203" spans="1:8">
      <c r="A203" s="23"/>
      <c r="B203" s="192">
        <v>193</v>
      </c>
      <c r="C203" s="41"/>
      <c r="D203" s="193"/>
      <c r="E203" s="194"/>
      <c r="F203" s="195"/>
      <c r="G203" s="196"/>
      <c r="H203" s="23"/>
    </row>
    <row r="204" spans="1:8">
      <c r="A204" s="23"/>
      <c r="B204" s="192">
        <v>194</v>
      </c>
      <c r="C204" s="41"/>
      <c r="D204" s="193"/>
      <c r="E204" s="194"/>
      <c r="F204" s="195"/>
      <c r="G204" s="196"/>
      <c r="H204" s="23"/>
    </row>
    <row r="205" spans="1:8">
      <c r="A205" s="23"/>
      <c r="B205" s="192">
        <v>195</v>
      </c>
      <c r="C205" s="41"/>
      <c r="D205" s="193"/>
      <c r="E205" s="194"/>
      <c r="F205" s="195"/>
      <c r="G205" s="196"/>
      <c r="H205" s="23"/>
    </row>
    <row r="206" spans="1:8">
      <c r="A206" s="23"/>
      <c r="B206" s="192">
        <v>196</v>
      </c>
      <c r="C206" s="41"/>
      <c r="D206" s="193"/>
      <c r="E206" s="194"/>
      <c r="F206" s="195"/>
      <c r="G206" s="196"/>
      <c r="H206" s="23"/>
    </row>
    <row r="207" spans="1:8">
      <c r="A207" s="23"/>
      <c r="B207" s="192">
        <v>197</v>
      </c>
      <c r="C207" s="41"/>
      <c r="D207" s="193"/>
      <c r="E207" s="194"/>
      <c r="F207" s="195"/>
      <c r="G207" s="196"/>
      <c r="H207" s="23"/>
    </row>
    <row r="208" spans="1:8">
      <c r="A208" s="23"/>
      <c r="B208" s="192">
        <v>198</v>
      </c>
      <c r="C208" s="41"/>
      <c r="D208" s="193"/>
      <c r="E208" s="194"/>
      <c r="F208" s="195"/>
      <c r="G208" s="196"/>
      <c r="H208" s="23"/>
    </row>
    <row r="209" spans="1:8">
      <c r="A209" s="23"/>
      <c r="B209" s="192">
        <v>199</v>
      </c>
      <c r="C209" s="41"/>
      <c r="D209" s="193"/>
      <c r="E209" s="194"/>
      <c r="F209" s="195"/>
      <c r="G209" s="196"/>
      <c r="H209" s="23"/>
    </row>
    <row r="210" spans="1:8">
      <c r="A210" s="23"/>
      <c r="B210" s="192">
        <v>200</v>
      </c>
      <c r="C210" s="41"/>
      <c r="D210" s="193"/>
      <c r="E210" s="194"/>
      <c r="F210" s="195"/>
      <c r="G210" s="196"/>
      <c r="H210" s="23"/>
    </row>
    <row r="211" spans="1:8">
      <c r="A211" s="23"/>
      <c r="B211" s="192">
        <v>201</v>
      </c>
      <c r="C211" s="41"/>
      <c r="D211" s="193"/>
      <c r="E211" s="194"/>
      <c r="F211" s="195"/>
      <c r="G211" s="196"/>
      <c r="H211" s="23"/>
    </row>
    <row r="212" spans="1:8">
      <c r="A212" s="23"/>
      <c r="B212" s="192">
        <v>202</v>
      </c>
      <c r="C212" s="41"/>
      <c r="D212" s="193"/>
      <c r="E212" s="194"/>
      <c r="F212" s="195"/>
      <c r="G212" s="196"/>
      <c r="H212" s="23"/>
    </row>
    <row r="213" spans="1:8">
      <c r="A213" s="23"/>
      <c r="B213" s="192">
        <v>203</v>
      </c>
      <c r="C213" s="41"/>
      <c r="D213" s="193"/>
      <c r="E213" s="194"/>
      <c r="F213" s="195"/>
      <c r="G213" s="196"/>
      <c r="H213" s="23"/>
    </row>
    <row r="214" spans="1:8">
      <c r="A214" s="23"/>
      <c r="B214" s="192">
        <v>204</v>
      </c>
      <c r="C214" s="41"/>
      <c r="D214" s="193"/>
      <c r="E214" s="194"/>
      <c r="F214" s="195"/>
      <c r="G214" s="196"/>
      <c r="H214" s="23"/>
    </row>
    <row r="215" spans="1:8">
      <c r="A215" s="23"/>
      <c r="B215" s="192">
        <v>205</v>
      </c>
      <c r="C215" s="41"/>
      <c r="D215" s="193"/>
      <c r="E215" s="194"/>
      <c r="F215" s="195"/>
      <c r="G215" s="196"/>
      <c r="H215" s="23"/>
    </row>
    <row r="216" spans="1:8">
      <c r="A216" s="23"/>
      <c r="B216" s="192">
        <v>206</v>
      </c>
      <c r="C216" s="41"/>
      <c r="D216" s="193"/>
      <c r="E216" s="194"/>
      <c r="F216" s="195"/>
      <c r="G216" s="196"/>
      <c r="H216" s="23"/>
    </row>
    <row r="217" spans="1:8">
      <c r="A217" s="23"/>
      <c r="B217" s="192">
        <v>207</v>
      </c>
      <c r="C217" s="41"/>
      <c r="D217" s="193"/>
      <c r="E217" s="194"/>
      <c r="F217" s="195"/>
      <c r="G217" s="196"/>
      <c r="H217" s="23"/>
    </row>
    <row r="218" spans="1:8">
      <c r="A218" s="23"/>
      <c r="B218" s="192">
        <v>208</v>
      </c>
      <c r="C218" s="41"/>
      <c r="D218" s="193"/>
      <c r="E218" s="194"/>
      <c r="F218" s="195"/>
      <c r="G218" s="196"/>
      <c r="H218" s="23"/>
    </row>
    <row r="219" spans="1:8">
      <c r="A219" s="23"/>
      <c r="B219" s="192">
        <v>209</v>
      </c>
      <c r="C219" s="41"/>
      <c r="D219" s="193"/>
      <c r="E219" s="194"/>
      <c r="F219" s="195"/>
      <c r="G219" s="196"/>
      <c r="H219" s="23"/>
    </row>
    <row r="220" spans="1:8">
      <c r="A220" s="23"/>
      <c r="B220" s="192">
        <v>210</v>
      </c>
      <c r="C220" s="41"/>
      <c r="D220" s="193"/>
      <c r="E220" s="194"/>
      <c r="F220" s="195"/>
      <c r="G220" s="196"/>
      <c r="H220" s="23"/>
    </row>
    <row r="221" spans="1:8">
      <c r="A221" s="23"/>
      <c r="B221" s="192">
        <v>211</v>
      </c>
      <c r="C221" s="41"/>
      <c r="D221" s="193"/>
      <c r="E221" s="194"/>
      <c r="F221" s="195"/>
      <c r="G221" s="196"/>
      <c r="H221" s="23"/>
    </row>
    <row r="222" spans="1:8">
      <c r="A222" s="23"/>
      <c r="B222" s="192">
        <v>212</v>
      </c>
      <c r="C222" s="41"/>
      <c r="D222" s="193"/>
      <c r="E222" s="194"/>
      <c r="F222" s="195"/>
      <c r="G222" s="196"/>
      <c r="H222" s="23"/>
    </row>
    <row r="223" spans="1:8">
      <c r="A223" s="23"/>
      <c r="B223" s="192">
        <v>213</v>
      </c>
      <c r="C223" s="41"/>
      <c r="D223" s="193"/>
      <c r="E223" s="194"/>
      <c r="F223" s="195"/>
      <c r="G223" s="196"/>
      <c r="H223" s="23"/>
    </row>
    <row r="224" spans="1:8">
      <c r="A224" s="23"/>
      <c r="B224" s="192">
        <v>214</v>
      </c>
      <c r="C224" s="41"/>
      <c r="D224" s="193"/>
      <c r="E224" s="194"/>
      <c r="F224" s="195"/>
      <c r="G224" s="196"/>
      <c r="H224" s="23"/>
    </row>
    <row r="225" spans="1:8">
      <c r="A225" s="23"/>
      <c r="B225" s="192">
        <v>215</v>
      </c>
      <c r="C225" s="41"/>
      <c r="D225" s="193"/>
      <c r="E225" s="194"/>
      <c r="F225" s="195"/>
      <c r="G225" s="196"/>
      <c r="H225" s="23"/>
    </row>
    <row r="226" spans="1:8">
      <c r="A226" s="23"/>
      <c r="B226" s="192">
        <v>216</v>
      </c>
      <c r="C226" s="41"/>
      <c r="D226" s="193"/>
      <c r="E226" s="194"/>
      <c r="F226" s="195"/>
      <c r="G226" s="196"/>
      <c r="H226" s="23"/>
    </row>
    <row r="227" spans="1:8">
      <c r="A227" s="23"/>
      <c r="B227" s="192">
        <v>217</v>
      </c>
      <c r="C227" s="41"/>
      <c r="D227" s="193"/>
      <c r="E227" s="194"/>
      <c r="F227" s="195"/>
      <c r="G227" s="196"/>
      <c r="H227" s="23"/>
    </row>
    <row r="228" spans="1:8">
      <c r="A228" s="23"/>
      <c r="B228" s="192">
        <v>218</v>
      </c>
      <c r="C228" s="41"/>
      <c r="D228" s="193"/>
      <c r="E228" s="194"/>
      <c r="F228" s="195"/>
      <c r="G228" s="196"/>
      <c r="H228" s="23"/>
    </row>
    <row r="229" spans="1:8">
      <c r="A229" s="23"/>
      <c r="B229" s="192">
        <v>219</v>
      </c>
      <c r="C229" s="41"/>
      <c r="D229" s="193"/>
      <c r="E229" s="194"/>
      <c r="F229" s="195"/>
      <c r="G229" s="196"/>
      <c r="H229" s="23"/>
    </row>
    <row r="230" spans="1:8">
      <c r="A230" s="23"/>
      <c r="B230" s="192">
        <v>220</v>
      </c>
      <c r="C230" s="41"/>
      <c r="D230" s="193"/>
      <c r="E230" s="194"/>
      <c r="F230" s="195"/>
      <c r="G230" s="196"/>
      <c r="H230" s="23"/>
    </row>
    <row r="231" spans="1:8">
      <c r="A231" s="23"/>
      <c r="B231" s="192">
        <v>221</v>
      </c>
      <c r="C231" s="41"/>
      <c r="D231" s="193"/>
      <c r="E231" s="194"/>
      <c r="F231" s="195"/>
      <c r="G231" s="196"/>
      <c r="H231" s="23"/>
    </row>
    <row r="232" spans="1:8">
      <c r="A232" s="23"/>
      <c r="B232" s="192">
        <v>222</v>
      </c>
      <c r="C232" s="41"/>
      <c r="D232" s="193"/>
      <c r="E232" s="194"/>
      <c r="F232" s="195"/>
      <c r="G232" s="196"/>
      <c r="H232" s="23"/>
    </row>
    <row r="233" spans="1:8">
      <c r="A233" s="23"/>
      <c r="B233" s="192">
        <v>223</v>
      </c>
      <c r="C233" s="41"/>
      <c r="D233" s="193"/>
      <c r="E233" s="194"/>
      <c r="F233" s="195"/>
      <c r="G233" s="196"/>
      <c r="H233" s="23"/>
    </row>
    <row r="234" spans="1:8">
      <c r="A234" s="23"/>
      <c r="B234" s="192">
        <v>224</v>
      </c>
      <c r="C234" s="41"/>
      <c r="D234" s="193"/>
      <c r="E234" s="194"/>
      <c r="F234" s="195"/>
      <c r="G234" s="196"/>
      <c r="H234" s="23"/>
    </row>
    <row r="235" spans="1:8">
      <c r="A235" s="23"/>
      <c r="B235" s="192">
        <v>225</v>
      </c>
      <c r="C235" s="41"/>
      <c r="D235" s="193"/>
      <c r="E235" s="194"/>
      <c r="F235" s="195"/>
      <c r="G235" s="196"/>
      <c r="H235" s="23"/>
    </row>
    <row r="236" spans="1:8">
      <c r="A236" s="23"/>
      <c r="B236" s="192">
        <v>226</v>
      </c>
      <c r="C236" s="41"/>
      <c r="D236" s="193"/>
      <c r="E236" s="194"/>
      <c r="F236" s="195"/>
      <c r="G236" s="196"/>
      <c r="H236" s="23"/>
    </row>
    <row r="237" spans="1:8">
      <c r="A237" s="23"/>
      <c r="B237" s="192">
        <v>227</v>
      </c>
      <c r="C237" s="41"/>
      <c r="D237" s="193"/>
      <c r="E237" s="194"/>
      <c r="F237" s="195"/>
      <c r="G237" s="196"/>
      <c r="H237" s="23"/>
    </row>
    <row r="238" spans="1:8">
      <c r="A238" s="23"/>
      <c r="B238" s="192">
        <v>228</v>
      </c>
      <c r="C238" s="41"/>
      <c r="D238" s="193"/>
      <c r="E238" s="194"/>
      <c r="F238" s="195"/>
      <c r="G238" s="196"/>
      <c r="H238" s="23"/>
    </row>
    <row r="239" spans="1:8">
      <c r="A239" s="23"/>
      <c r="B239" s="192">
        <v>229</v>
      </c>
      <c r="C239" s="41"/>
      <c r="D239" s="193"/>
      <c r="E239" s="194"/>
      <c r="F239" s="195"/>
      <c r="G239" s="196"/>
      <c r="H239" s="23"/>
    </row>
    <row r="240" spans="1:8">
      <c r="A240" s="23"/>
      <c r="B240" s="192">
        <v>230</v>
      </c>
      <c r="C240" s="41"/>
      <c r="D240" s="193"/>
      <c r="E240" s="194"/>
      <c r="F240" s="195"/>
      <c r="G240" s="196"/>
      <c r="H240" s="23"/>
    </row>
    <row r="241" spans="1:8">
      <c r="A241" s="23"/>
      <c r="B241" s="192">
        <v>231</v>
      </c>
      <c r="C241" s="41"/>
      <c r="D241" s="193"/>
      <c r="E241" s="194"/>
      <c r="F241" s="195"/>
      <c r="G241" s="196"/>
      <c r="H241" s="23"/>
    </row>
    <row r="242" spans="1:8">
      <c r="A242" s="23"/>
      <c r="B242" s="192">
        <v>232</v>
      </c>
      <c r="C242" s="41"/>
      <c r="D242" s="193"/>
      <c r="E242" s="194"/>
      <c r="F242" s="195"/>
      <c r="G242" s="196"/>
      <c r="H242" s="23"/>
    </row>
    <row r="243" spans="1:8">
      <c r="A243" s="23"/>
      <c r="B243" s="192">
        <v>233</v>
      </c>
      <c r="C243" s="41"/>
      <c r="D243" s="193"/>
      <c r="E243" s="194"/>
      <c r="F243" s="195"/>
      <c r="G243" s="196"/>
      <c r="H243" s="23"/>
    </row>
    <row r="244" spans="1:8">
      <c r="A244" s="23"/>
      <c r="B244" s="192">
        <v>234</v>
      </c>
      <c r="C244" s="41"/>
      <c r="D244" s="193"/>
      <c r="E244" s="194"/>
      <c r="F244" s="195"/>
      <c r="G244" s="196"/>
      <c r="H244" s="23"/>
    </row>
    <row r="245" spans="1:8">
      <c r="A245" s="23"/>
      <c r="B245" s="192">
        <v>235</v>
      </c>
      <c r="C245" s="41"/>
      <c r="D245" s="193"/>
      <c r="E245" s="194"/>
      <c r="F245" s="195"/>
      <c r="G245" s="196"/>
      <c r="H245" s="23"/>
    </row>
    <row r="246" spans="1:8">
      <c r="A246" s="23"/>
      <c r="B246" s="192">
        <v>236</v>
      </c>
      <c r="C246" s="41"/>
      <c r="D246" s="193"/>
      <c r="E246" s="194"/>
      <c r="F246" s="195"/>
      <c r="G246" s="196"/>
      <c r="H246" s="23"/>
    </row>
    <row r="247" spans="1:8">
      <c r="A247" s="23"/>
      <c r="B247" s="192">
        <v>237</v>
      </c>
      <c r="C247" s="41"/>
      <c r="D247" s="193"/>
      <c r="E247" s="194"/>
      <c r="F247" s="195"/>
      <c r="G247" s="196"/>
      <c r="H247" s="23"/>
    </row>
    <row r="248" spans="1:8">
      <c r="A248" s="23"/>
      <c r="B248" s="192">
        <v>238</v>
      </c>
      <c r="C248" s="41"/>
      <c r="D248" s="193"/>
      <c r="E248" s="194"/>
      <c r="F248" s="195"/>
      <c r="G248" s="196"/>
      <c r="H248" s="23"/>
    </row>
    <row r="249" spans="1:8">
      <c r="A249" s="23"/>
      <c r="B249" s="192">
        <v>239</v>
      </c>
      <c r="C249" s="41"/>
      <c r="D249" s="193"/>
      <c r="E249" s="194"/>
      <c r="F249" s="195"/>
      <c r="G249" s="196"/>
      <c r="H249" s="23"/>
    </row>
    <row r="250" spans="1:8">
      <c r="A250" s="23"/>
      <c r="B250" s="192">
        <v>240</v>
      </c>
      <c r="C250" s="41"/>
      <c r="D250" s="193"/>
      <c r="E250" s="194"/>
      <c r="F250" s="195"/>
      <c r="G250" s="196"/>
      <c r="H250" s="23"/>
    </row>
    <row r="251" spans="1:8">
      <c r="A251" s="23"/>
      <c r="B251" s="192">
        <v>241</v>
      </c>
      <c r="C251" s="41"/>
      <c r="D251" s="193"/>
      <c r="E251" s="194"/>
      <c r="F251" s="195"/>
      <c r="G251" s="196"/>
      <c r="H251" s="23"/>
    </row>
    <row r="252" spans="1:8">
      <c r="A252" s="23"/>
      <c r="B252" s="192">
        <v>242</v>
      </c>
      <c r="C252" s="41"/>
      <c r="D252" s="193"/>
      <c r="E252" s="194"/>
      <c r="F252" s="195"/>
      <c r="G252" s="196"/>
      <c r="H252" s="23"/>
    </row>
    <row r="253" spans="1:8">
      <c r="A253" s="23"/>
      <c r="B253" s="192">
        <v>243</v>
      </c>
      <c r="C253" s="41"/>
      <c r="D253" s="193"/>
      <c r="E253" s="194"/>
      <c r="F253" s="195"/>
      <c r="G253" s="196"/>
      <c r="H253" s="23"/>
    </row>
    <row r="254" spans="1:8">
      <c r="A254" s="23"/>
      <c r="B254" s="192">
        <v>244</v>
      </c>
      <c r="C254" s="41"/>
      <c r="D254" s="193"/>
      <c r="E254" s="194"/>
      <c r="F254" s="195"/>
      <c r="G254" s="196"/>
      <c r="H254" s="23"/>
    </row>
    <row r="255" spans="1:8">
      <c r="A255" s="23"/>
      <c r="B255" s="192">
        <v>245</v>
      </c>
      <c r="C255" s="41"/>
      <c r="D255" s="193"/>
      <c r="E255" s="194"/>
      <c r="F255" s="195"/>
      <c r="G255" s="196"/>
      <c r="H255" s="23"/>
    </row>
    <row r="256" spans="1:8">
      <c r="A256" s="23"/>
      <c r="B256" s="192">
        <v>246</v>
      </c>
      <c r="C256" s="41"/>
      <c r="D256" s="193"/>
      <c r="E256" s="194"/>
      <c r="F256" s="195"/>
      <c r="G256" s="196"/>
      <c r="H256" s="23"/>
    </row>
    <row r="257" spans="1:8">
      <c r="A257" s="23"/>
      <c r="B257" s="192">
        <v>247</v>
      </c>
      <c r="C257" s="41"/>
      <c r="D257" s="193"/>
      <c r="E257" s="194"/>
      <c r="F257" s="195"/>
      <c r="G257" s="196"/>
      <c r="H257" s="23"/>
    </row>
    <row r="258" spans="1:8">
      <c r="A258" s="23"/>
      <c r="B258" s="192">
        <v>248</v>
      </c>
      <c r="C258" s="41"/>
      <c r="D258" s="193"/>
      <c r="E258" s="194"/>
      <c r="F258" s="195"/>
      <c r="G258" s="196"/>
      <c r="H258" s="23"/>
    </row>
    <row r="259" spans="1:8">
      <c r="A259" s="23"/>
      <c r="B259" s="192">
        <v>249</v>
      </c>
      <c r="C259" s="41"/>
      <c r="D259" s="193"/>
      <c r="E259" s="194"/>
      <c r="F259" s="195"/>
      <c r="G259" s="196"/>
      <c r="H259" s="23"/>
    </row>
    <row r="260" spans="1:8">
      <c r="A260" s="23"/>
      <c r="B260" s="192">
        <v>250</v>
      </c>
      <c r="C260" s="41"/>
      <c r="D260" s="193"/>
      <c r="E260" s="194"/>
      <c r="F260" s="195"/>
      <c r="G260" s="196"/>
      <c r="H260" s="23"/>
    </row>
    <row r="261" spans="1:8">
      <c r="A261" s="23"/>
      <c r="B261" s="192">
        <v>251</v>
      </c>
      <c r="C261" s="41"/>
      <c r="D261" s="193"/>
      <c r="E261" s="194"/>
      <c r="F261" s="195"/>
      <c r="G261" s="196"/>
      <c r="H261" s="23"/>
    </row>
    <row r="262" spans="1:8">
      <c r="A262" s="23"/>
      <c r="B262" s="192">
        <v>252</v>
      </c>
      <c r="C262" s="41"/>
      <c r="D262" s="193"/>
      <c r="E262" s="194"/>
      <c r="F262" s="195"/>
      <c r="G262" s="196"/>
      <c r="H262" s="23"/>
    </row>
    <row r="263" spans="1:8">
      <c r="A263" s="23"/>
      <c r="B263" s="192">
        <v>253</v>
      </c>
      <c r="C263" s="41"/>
      <c r="D263" s="193"/>
      <c r="E263" s="194"/>
      <c r="F263" s="195"/>
      <c r="G263" s="196"/>
      <c r="H263" s="23"/>
    </row>
    <row r="264" spans="1:8">
      <c r="A264" s="23"/>
      <c r="B264" s="192">
        <v>254</v>
      </c>
      <c r="C264" s="41"/>
      <c r="D264" s="193"/>
      <c r="E264" s="194"/>
      <c r="F264" s="195"/>
      <c r="G264" s="196"/>
      <c r="H264" s="23"/>
    </row>
    <row r="265" spans="1:8">
      <c r="A265" s="23"/>
      <c r="B265" s="192">
        <v>255</v>
      </c>
      <c r="C265" s="41"/>
      <c r="D265" s="193"/>
      <c r="E265" s="194"/>
      <c r="F265" s="195"/>
      <c r="G265" s="196"/>
      <c r="H265" s="23"/>
    </row>
    <row r="266" spans="1:8">
      <c r="A266" s="23"/>
      <c r="B266" s="192">
        <v>256</v>
      </c>
      <c r="C266" s="41"/>
      <c r="D266" s="193"/>
      <c r="E266" s="194"/>
      <c r="F266" s="195"/>
      <c r="G266" s="196"/>
      <c r="H266" s="23"/>
    </row>
    <row r="267" spans="1:8">
      <c r="A267" s="23"/>
      <c r="B267" s="192">
        <v>257</v>
      </c>
      <c r="C267" s="41"/>
      <c r="D267" s="193"/>
      <c r="E267" s="194"/>
      <c r="F267" s="195"/>
      <c r="G267" s="196"/>
      <c r="H267" s="23"/>
    </row>
    <row r="268" spans="1:8">
      <c r="A268" s="23"/>
      <c r="B268" s="192">
        <v>258</v>
      </c>
      <c r="C268" s="41"/>
      <c r="D268" s="193"/>
      <c r="E268" s="194"/>
      <c r="F268" s="195"/>
      <c r="G268" s="196"/>
      <c r="H268" s="23"/>
    </row>
    <row r="269" spans="1:8">
      <c r="A269" s="23"/>
      <c r="B269" s="192">
        <v>259</v>
      </c>
      <c r="C269" s="41"/>
      <c r="D269" s="193"/>
      <c r="E269" s="194"/>
      <c r="F269" s="195"/>
      <c r="G269" s="196"/>
      <c r="H269" s="23"/>
    </row>
    <row r="270" spans="1:8">
      <c r="A270" s="23"/>
      <c r="B270" s="192">
        <v>260</v>
      </c>
      <c r="C270" s="41"/>
      <c r="D270" s="193"/>
      <c r="E270" s="194"/>
      <c r="F270" s="195"/>
      <c r="G270" s="196"/>
      <c r="H270" s="23"/>
    </row>
    <row r="271" spans="1:8">
      <c r="A271" s="23"/>
      <c r="B271" s="192">
        <v>261</v>
      </c>
      <c r="C271" s="41"/>
      <c r="D271" s="193"/>
      <c r="E271" s="194"/>
      <c r="F271" s="195"/>
      <c r="G271" s="196"/>
      <c r="H271" s="23"/>
    </row>
    <row r="272" spans="1:8">
      <c r="A272" s="23"/>
      <c r="B272" s="192">
        <v>262</v>
      </c>
      <c r="C272" s="41"/>
      <c r="D272" s="193"/>
      <c r="E272" s="194"/>
      <c r="F272" s="195"/>
      <c r="G272" s="196"/>
      <c r="H272" s="23"/>
    </row>
    <row r="273" spans="1:8">
      <c r="A273" s="23"/>
      <c r="B273" s="192">
        <v>263</v>
      </c>
      <c r="C273" s="41"/>
      <c r="D273" s="193"/>
      <c r="E273" s="194"/>
      <c r="F273" s="195"/>
      <c r="G273" s="196"/>
      <c r="H273" s="23"/>
    </row>
    <row r="274" spans="1:8">
      <c r="A274" s="23"/>
      <c r="B274" s="192">
        <v>264</v>
      </c>
      <c r="C274" s="41"/>
      <c r="D274" s="193"/>
      <c r="E274" s="194"/>
      <c r="F274" s="195"/>
      <c r="G274" s="196"/>
      <c r="H274" s="23"/>
    </row>
    <row r="275" spans="1:8">
      <c r="A275" s="23"/>
      <c r="B275" s="192">
        <v>265</v>
      </c>
      <c r="C275" s="41"/>
      <c r="D275" s="193"/>
      <c r="E275" s="194"/>
      <c r="F275" s="195"/>
      <c r="G275" s="196"/>
      <c r="H275" s="23"/>
    </row>
    <row r="276" spans="1:8">
      <c r="A276" s="23"/>
      <c r="B276" s="192">
        <v>266</v>
      </c>
      <c r="C276" s="41"/>
      <c r="D276" s="193"/>
      <c r="E276" s="194"/>
      <c r="F276" s="195"/>
      <c r="G276" s="196"/>
      <c r="H276" s="23"/>
    </row>
    <row r="277" spans="1:8">
      <c r="A277" s="23"/>
      <c r="B277" s="192">
        <v>267</v>
      </c>
      <c r="C277" s="41"/>
      <c r="D277" s="193"/>
      <c r="E277" s="194"/>
      <c r="F277" s="195"/>
      <c r="G277" s="196"/>
      <c r="H277" s="23"/>
    </row>
    <row r="278" spans="1:8">
      <c r="A278" s="23"/>
      <c r="B278" s="192">
        <v>268</v>
      </c>
      <c r="C278" s="41"/>
      <c r="D278" s="193"/>
      <c r="E278" s="194"/>
      <c r="F278" s="195"/>
      <c r="G278" s="196"/>
      <c r="H278" s="23"/>
    </row>
    <row r="279" spans="1:8">
      <c r="A279" s="23"/>
      <c r="B279" s="192">
        <v>269</v>
      </c>
      <c r="C279" s="41"/>
      <c r="D279" s="193"/>
      <c r="E279" s="194"/>
      <c r="F279" s="195"/>
      <c r="G279" s="196"/>
      <c r="H279" s="23"/>
    </row>
    <row r="280" spans="1:8">
      <c r="A280" s="23"/>
      <c r="B280" s="192">
        <v>270</v>
      </c>
      <c r="C280" s="41"/>
      <c r="D280" s="193"/>
      <c r="E280" s="194"/>
      <c r="F280" s="195"/>
      <c r="G280" s="196"/>
      <c r="H280" s="23"/>
    </row>
    <row r="281" spans="1:8">
      <c r="A281" s="23"/>
      <c r="B281" s="192">
        <v>271</v>
      </c>
      <c r="C281" s="41"/>
      <c r="D281" s="193"/>
      <c r="E281" s="194"/>
      <c r="F281" s="195"/>
      <c r="G281" s="196"/>
      <c r="H281" s="23"/>
    </row>
    <row r="282" spans="1:8">
      <c r="A282" s="23"/>
      <c r="B282" s="192">
        <v>272</v>
      </c>
      <c r="C282" s="41"/>
      <c r="D282" s="193"/>
      <c r="E282" s="194"/>
      <c r="F282" s="195"/>
      <c r="G282" s="196"/>
      <c r="H282" s="23"/>
    </row>
    <row r="283" spans="1:8">
      <c r="A283" s="23"/>
      <c r="B283" s="192">
        <v>273</v>
      </c>
      <c r="C283" s="41"/>
      <c r="D283" s="193"/>
      <c r="E283" s="194"/>
      <c r="F283" s="195"/>
      <c r="G283" s="196"/>
      <c r="H283" s="23"/>
    </row>
    <row r="284" spans="1:8">
      <c r="A284" s="23"/>
      <c r="B284" s="192">
        <v>274</v>
      </c>
      <c r="C284" s="41"/>
      <c r="D284" s="193"/>
      <c r="E284" s="194"/>
      <c r="F284" s="195"/>
      <c r="G284" s="196"/>
      <c r="H284" s="23"/>
    </row>
    <row r="285" spans="1:8">
      <c r="A285" s="23"/>
      <c r="B285" s="192">
        <v>275</v>
      </c>
      <c r="C285" s="41"/>
      <c r="D285" s="193"/>
      <c r="E285" s="194"/>
      <c r="F285" s="195"/>
      <c r="G285" s="196"/>
      <c r="H285" s="23"/>
    </row>
    <row r="286" spans="1:8">
      <c r="A286" s="23"/>
      <c r="B286" s="192">
        <v>276</v>
      </c>
      <c r="C286" s="41"/>
      <c r="D286" s="193"/>
      <c r="E286" s="194"/>
      <c r="F286" s="195"/>
      <c r="G286" s="196"/>
      <c r="H286" s="23"/>
    </row>
    <row r="287" spans="1:8">
      <c r="A287" s="23"/>
      <c r="B287" s="192">
        <v>277</v>
      </c>
      <c r="C287" s="41"/>
      <c r="D287" s="193"/>
      <c r="E287" s="194"/>
      <c r="F287" s="195"/>
      <c r="G287" s="196"/>
      <c r="H287" s="23"/>
    </row>
    <row r="288" spans="1:8">
      <c r="A288" s="23"/>
      <c r="B288" s="192">
        <v>278</v>
      </c>
      <c r="C288" s="41"/>
      <c r="D288" s="193"/>
      <c r="E288" s="194"/>
      <c r="F288" s="195"/>
      <c r="G288" s="196"/>
      <c r="H288" s="23"/>
    </row>
    <row r="289" spans="1:8">
      <c r="A289" s="23"/>
      <c r="B289" s="192">
        <v>279</v>
      </c>
      <c r="C289" s="41"/>
      <c r="D289" s="193"/>
      <c r="E289" s="194"/>
      <c r="F289" s="195"/>
      <c r="G289" s="196"/>
      <c r="H289" s="23"/>
    </row>
    <row r="290" spans="1:8">
      <c r="A290" s="23"/>
      <c r="B290" s="192">
        <v>280</v>
      </c>
      <c r="C290" s="41"/>
      <c r="D290" s="193"/>
      <c r="E290" s="194"/>
      <c r="F290" s="195"/>
      <c r="G290" s="196"/>
      <c r="H290" s="23"/>
    </row>
    <row r="291" spans="1:8">
      <c r="A291" s="23"/>
      <c r="B291" s="192">
        <v>281</v>
      </c>
      <c r="C291" s="41"/>
      <c r="D291" s="193"/>
      <c r="E291" s="194"/>
      <c r="F291" s="195"/>
      <c r="G291" s="196"/>
      <c r="H291" s="23"/>
    </row>
    <row r="292" spans="1:8">
      <c r="A292" s="23"/>
      <c r="B292" s="192">
        <v>282</v>
      </c>
      <c r="C292" s="41"/>
      <c r="D292" s="193"/>
      <c r="E292" s="194"/>
      <c r="F292" s="195"/>
      <c r="G292" s="196"/>
      <c r="H292" s="23"/>
    </row>
    <row r="293" spans="1:8">
      <c r="A293" s="23"/>
      <c r="B293" s="192">
        <v>283</v>
      </c>
      <c r="C293" s="41"/>
      <c r="D293" s="193"/>
      <c r="E293" s="194"/>
      <c r="F293" s="195"/>
      <c r="G293" s="196"/>
      <c r="H293" s="23"/>
    </row>
    <row r="294" spans="1:8">
      <c r="A294" s="23"/>
      <c r="B294" s="192">
        <v>284</v>
      </c>
      <c r="C294" s="41"/>
      <c r="D294" s="193"/>
      <c r="E294" s="194"/>
      <c r="F294" s="195"/>
      <c r="G294" s="196"/>
      <c r="H294" s="23"/>
    </row>
    <row r="295" spans="1:8">
      <c r="A295" s="23"/>
      <c r="B295" s="192">
        <v>285</v>
      </c>
      <c r="C295" s="41"/>
      <c r="D295" s="193"/>
      <c r="E295" s="194"/>
      <c r="F295" s="195"/>
      <c r="G295" s="196"/>
      <c r="H295" s="23"/>
    </row>
    <row r="296" spans="1:8">
      <c r="A296" s="23"/>
      <c r="B296" s="192">
        <v>286</v>
      </c>
      <c r="C296" s="41"/>
      <c r="D296" s="193"/>
      <c r="E296" s="194"/>
      <c r="F296" s="195"/>
      <c r="G296" s="196"/>
      <c r="H296" s="23"/>
    </row>
    <row r="297" spans="1:8">
      <c r="A297" s="23"/>
      <c r="B297" s="192">
        <v>287</v>
      </c>
      <c r="C297" s="41"/>
      <c r="D297" s="193"/>
      <c r="E297" s="194"/>
      <c r="F297" s="195"/>
      <c r="G297" s="196"/>
      <c r="H297" s="23"/>
    </row>
    <row r="298" spans="1:8">
      <c r="A298" s="23"/>
      <c r="B298" s="192">
        <v>288</v>
      </c>
      <c r="C298" s="41"/>
      <c r="D298" s="193"/>
      <c r="E298" s="194"/>
      <c r="F298" s="195"/>
      <c r="G298" s="196"/>
      <c r="H298" s="23"/>
    </row>
    <row r="299" spans="1:8">
      <c r="A299" s="23"/>
      <c r="B299" s="192">
        <v>289</v>
      </c>
      <c r="C299" s="41"/>
      <c r="D299" s="193"/>
      <c r="E299" s="194"/>
      <c r="F299" s="195"/>
      <c r="G299" s="196"/>
      <c r="H299" s="23"/>
    </row>
    <row r="300" spans="1:8">
      <c r="A300" s="23"/>
      <c r="B300" s="192">
        <v>290</v>
      </c>
      <c r="C300" s="41"/>
      <c r="D300" s="193"/>
      <c r="E300" s="194"/>
      <c r="F300" s="195"/>
      <c r="G300" s="196"/>
      <c r="H300" s="23"/>
    </row>
    <row r="301" spans="1:8">
      <c r="A301" s="23"/>
      <c r="B301" s="192">
        <v>291</v>
      </c>
      <c r="C301" s="41"/>
      <c r="D301" s="193"/>
      <c r="E301" s="194"/>
      <c r="F301" s="195"/>
      <c r="G301" s="196"/>
      <c r="H301" s="23"/>
    </row>
    <row r="302" spans="1:8">
      <c r="A302" s="23"/>
      <c r="B302" s="192">
        <v>292</v>
      </c>
      <c r="C302" s="41"/>
      <c r="D302" s="193"/>
      <c r="E302" s="194"/>
      <c r="F302" s="195"/>
      <c r="G302" s="196"/>
      <c r="H302" s="23"/>
    </row>
    <row r="303" spans="1:8">
      <c r="A303" s="23"/>
      <c r="B303" s="192">
        <v>293</v>
      </c>
      <c r="C303" s="41"/>
      <c r="D303" s="193"/>
      <c r="E303" s="194"/>
      <c r="F303" s="195"/>
      <c r="G303" s="196"/>
      <c r="H303" s="23"/>
    </row>
    <row r="304" spans="1:8">
      <c r="A304" s="23"/>
      <c r="B304" s="192">
        <v>294</v>
      </c>
      <c r="C304" s="41"/>
      <c r="D304" s="193"/>
      <c r="E304" s="194"/>
      <c r="F304" s="195"/>
      <c r="G304" s="196"/>
      <c r="H304" s="23"/>
    </row>
    <row r="305" spans="1:8">
      <c r="A305" s="23"/>
      <c r="B305" s="192">
        <v>295</v>
      </c>
      <c r="C305" s="41"/>
      <c r="D305" s="193"/>
      <c r="E305" s="194"/>
      <c r="F305" s="195"/>
      <c r="G305" s="196"/>
      <c r="H305" s="23"/>
    </row>
    <row r="306" spans="1:8">
      <c r="A306" s="23"/>
      <c r="B306" s="192">
        <v>296</v>
      </c>
      <c r="C306" s="41"/>
      <c r="D306" s="193"/>
      <c r="E306" s="194"/>
      <c r="F306" s="195"/>
      <c r="G306" s="196"/>
      <c r="H306" s="23"/>
    </row>
    <row r="307" spans="1:8">
      <c r="A307" s="23"/>
      <c r="B307" s="192">
        <v>297</v>
      </c>
      <c r="C307" s="41"/>
      <c r="D307" s="193"/>
      <c r="E307" s="194"/>
      <c r="F307" s="195"/>
      <c r="G307" s="196"/>
      <c r="H307" s="23"/>
    </row>
    <row r="308" spans="1:8">
      <c r="A308" s="23"/>
      <c r="B308" s="192">
        <v>298</v>
      </c>
      <c r="C308" s="41"/>
      <c r="D308" s="193"/>
      <c r="E308" s="194"/>
      <c r="F308" s="195"/>
      <c r="G308" s="196"/>
      <c r="H308" s="23"/>
    </row>
    <row r="309" spans="1:8">
      <c r="A309" s="23"/>
      <c r="B309" s="192">
        <v>299</v>
      </c>
      <c r="C309" s="41"/>
      <c r="D309" s="193"/>
      <c r="E309" s="194"/>
      <c r="F309" s="195"/>
      <c r="G309" s="196"/>
      <c r="H309" s="23"/>
    </row>
    <row r="310" spans="1:8">
      <c r="A310" s="23"/>
      <c r="B310" s="192">
        <v>300</v>
      </c>
      <c r="C310" s="41"/>
      <c r="D310" s="193"/>
      <c r="E310" s="194"/>
      <c r="F310" s="195"/>
      <c r="G310" s="196"/>
      <c r="H310" s="23"/>
    </row>
    <row r="311" spans="1:8">
      <c r="A311" s="23"/>
      <c r="B311" s="192">
        <v>301</v>
      </c>
      <c r="C311" s="41"/>
      <c r="D311" s="193"/>
      <c r="E311" s="194"/>
      <c r="F311" s="195"/>
      <c r="G311" s="196"/>
      <c r="H311" s="23"/>
    </row>
    <row r="312" spans="1:8">
      <c r="A312" s="23"/>
      <c r="B312" s="192">
        <v>302</v>
      </c>
      <c r="C312" s="41"/>
      <c r="D312" s="193"/>
      <c r="E312" s="194"/>
      <c r="F312" s="195"/>
      <c r="G312" s="196"/>
      <c r="H312" s="23"/>
    </row>
    <row r="313" spans="1:8">
      <c r="A313" s="23"/>
      <c r="B313" s="192">
        <v>303</v>
      </c>
      <c r="C313" s="41"/>
      <c r="D313" s="193"/>
      <c r="E313" s="194"/>
      <c r="F313" s="195"/>
      <c r="G313" s="196"/>
      <c r="H313" s="23"/>
    </row>
    <row r="314" spans="1:8">
      <c r="A314" s="23"/>
      <c r="B314" s="192">
        <v>304</v>
      </c>
      <c r="C314" s="41"/>
      <c r="D314" s="193"/>
      <c r="E314" s="194"/>
      <c r="F314" s="195"/>
      <c r="G314" s="196"/>
      <c r="H314" s="23"/>
    </row>
    <row r="315" spans="1:8">
      <c r="A315" s="23"/>
      <c r="B315" s="192">
        <v>305</v>
      </c>
      <c r="C315" s="41"/>
      <c r="D315" s="193"/>
      <c r="E315" s="194"/>
      <c r="F315" s="195"/>
      <c r="G315" s="196"/>
      <c r="H315" s="23"/>
    </row>
    <row r="316" spans="1:8">
      <c r="A316" s="23"/>
      <c r="B316" s="192">
        <v>306</v>
      </c>
      <c r="C316" s="41"/>
      <c r="D316" s="193"/>
      <c r="E316" s="194"/>
      <c r="F316" s="195"/>
      <c r="G316" s="196"/>
      <c r="H316" s="23"/>
    </row>
    <row r="317" spans="1:8">
      <c r="A317" s="23"/>
      <c r="B317" s="192">
        <v>307</v>
      </c>
      <c r="C317" s="41"/>
      <c r="D317" s="193"/>
      <c r="E317" s="194"/>
      <c r="F317" s="195"/>
      <c r="G317" s="196"/>
      <c r="H317" s="23"/>
    </row>
    <row r="318" spans="1:8">
      <c r="A318" s="23"/>
      <c r="B318" s="192">
        <v>308</v>
      </c>
      <c r="C318" s="41"/>
      <c r="D318" s="193"/>
      <c r="E318" s="194"/>
      <c r="F318" s="195"/>
      <c r="G318" s="196"/>
      <c r="H318" s="23"/>
    </row>
    <row r="319" spans="1:8">
      <c r="A319" s="23"/>
      <c r="B319" s="192">
        <v>309</v>
      </c>
      <c r="C319" s="41"/>
      <c r="D319" s="193"/>
      <c r="E319" s="194"/>
      <c r="F319" s="195"/>
      <c r="G319" s="196"/>
      <c r="H319" s="23"/>
    </row>
    <row r="320" spans="1:8">
      <c r="A320" s="23"/>
      <c r="B320" s="192">
        <v>310</v>
      </c>
      <c r="C320" s="41"/>
      <c r="D320" s="193"/>
      <c r="E320" s="194"/>
      <c r="F320" s="195"/>
      <c r="G320" s="196"/>
      <c r="H320" s="23"/>
    </row>
    <row r="321" spans="1:8">
      <c r="A321" s="23"/>
      <c r="B321" s="192">
        <v>311</v>
      </c>
      <c r="C321" s="41"/>
      <c r="D321" s="193"/>
      <c r="E321" s="194"/>
      <c r="F321" s="195"/>
      <c r="G321" s="196"/>
      <c r="H321" s="23"/>
    </row>
    <row r="322" spans="1:8">
      <c r="A322" s="23"/>
      <c r="B322" s="192">
        <v>312</v>
      </c>
      <c r="C322" s="41"/>
      <c r="D322" s="193"/>
      <c r="E322" s="194"/>
      <c r="F322" s="195"/>
      <c r="G322" s="196"/>
      <c r="H322" s="23"/>
    </row>
    <row r="323" spans="1:8">
      <c r="A323" s="23"/>
      <c r="B323" s="192">
        <v>313</v>
      </c>
      <c r="C323" s="41"/>
      <c r="D323" s="193"/>
      <c r="E323" s="194"/>
      <c r="F323" s="195"/>
      <c r="G323" s="196"/>
      <c r="H323" s="23"/>
    </row>
    <row r="324" spans="1:8">
      <c r="A324" s="23"/>
      <c r="B324" s="192">
        <v>314</v>
      </c>
      <c r="C324" s="41"/>
      <c r="D324" s="193"/>
      <c r="E324" s="194"/>
      <c r="F324" s="195"/>
      <c r="G324" s="196"/>
      <c r="H324" s="23"/>
    </row>
    <row r="325" spans="1:8">
      <c r="A325" s="23"/>
      <c r="B325" s="192">
        <v>315</v>
      </c>
      <c r="C325" s="41"/>
      <c r="D325" s="193"/>
      <c r="E325" s="194"/>
      <c r="F325" s="195"/>
      <c r="G325" s="196"/>
      <c r="H325" s="23"/>
    </row>
    <row r="326" spans="1:8">
      <c r="A326" s="23"/>
      <c r="B326" s="192">
        <v>316</v>
      </c>
      <c r="C326" s="41"/>
      <c r="D326" s="193"/>
      <c r="E326" s="194"/>
      <c r="F326" s="195"/>
      <c r="G326" s="196"/>
      <c r="H326" s="23"/>
    </row>
    <row r="327" spans="1:8">
      <c r="A327" s="23"/>
      <c r="B327" s="192">
        <v>317</v>
      </c>
      <c r="C327" s="41"/>
      <c r="D327" s="193"/>
      <c r="E327" s="194"/>
      <c r="F327" s="195"/>
      <c r="G327" s="196"/>
      <c r="H327" s="23"/>
    </row>
    <row r="328" spans="1:8">
      <c r="A328" s="23"/>
      <c r="B328" s="192">
        <v>318</v>
      </c>
      <c r="C328" s="41"/>
      <c r="D328" s="193"/>
      <c r="E328" s="194"/>
      <c r="F328" s="195"/>
      <c r="G328" s="196"/>
      <c r="H328" s="23"/>
    </row>
    <row r="329" spans="1:8">
      <c r="A329" s="23"/>
      <c r="B329" s="192">
        <v>319</v>
      </c>
      <c r="C329" s="41"/>
      <c r="D329" s="193"/>
      <c r="E329" s="194"/>
      <c r="F329" s="195"/>
      <c r="G329" s="196"/>
      <c r="H329" s="23"/>
    </row>
    <row r="330" spans="1:8">
      <c r="A330" s="23"/>
      <c r="B330" s="192">
        <v>320</v>
      </c>
      <c r="C330" s="41"/>
      <c r="D330" s="193"/>
      <c r="E330" s="194"/>
      <c r="F330" s="195"/>
      <c r="G330" s="196"/>
      <c r="H330" s="23"/>
    </row>
    <row r="331" spans="1:8" ht="14.25">
      <c r="A331" s="23"/>
      <c r="B331" s="23"/>
      <c r="C331" s="23"/>
      <c r="D331" s="23"/>
      <c r="E331" s="23"/>
      <c r="F331" s="23"/>
      <c r="G331" s="23"/>
      <c r="H331" s="23"/>
    </row>
  </sheetData>
  <sheetProtection algorithmName="SHA-512" hashValue="9E8eJUowV3dj2MOjVQHZFWg5qBVDRjwP0IStGp31FUXD5JnXEoRsymviGq8Zm2ecugdinXvcAiVSTNBquVyMTQ==" saltValue="kAwzoycT3Hy3byVBrpSIUw==" spinCount="100000" sheet="1" objects="1" scenarios="1" formatRows="0"/>
  <mergeCells count="3">
    <mergeCell ref="A1:G1"/>
    <mergeCell ref="B6:G6"/>
    <mergeCell ref="B9:G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scriptIds xmlns="http://schemas.microsoft.com/office/extensibility/maker/v1.0" id="script-ids-node-id">
  <scriptId xmlns="" id="ms-officescript%3A%2F%2Fonedrive_business_itemlink%2F01VRA7LZHESKBL6OS365DZUEN7566ATHL2:ms-officescript%3A%2F%2Fonedrive_business_sharinglink%2Fu!aHR0cHM6Ly9hZ3JvbWFwYS1teS5zaGFyZXBvaW50LmNvbS86dTovZy9wZXJzb25hbC9lZHVhcmRvX2VzdGV2ZXNfYWdyaWN1bHR1cmFfZ292X2JyL0VlU1Nncjg2V19kSG1oR183N3dKblhvQmdNVkpzQ21VWW40TU1ZMTNiQkRfZFE"/>
  <scriptId xmlns="" id="ms-officescript%3A%2F%2Fonedrive_business_itemlink%2F01VRA7LZD7YUZLKNQP6FGLKW6QTEPGHR2R:ms-officescript%3A%2F%2Fonedrive_business_sharinglink%2Fu!aHR0cHM6Ly9hZ3JvbWFwYS1teS5zaGFyZXBvaW50LmNvbS86dTovZy9wZXJzb25hbC9lZHVhcmRvX2VzdGV2ZXNfYWdyaWN1bHR1cmFfZ292X2JyL0VYX0ZNclUyRF9GTXRWdlFtUjVqeDFFQjczM016ZnN4bGxZMVJhUDJXUFhfV3c"/>
  <scriptId xmlns="" id="ms-officescript%3A%2F%2Fonedrive_business_itemlink%2F01VRA7LZBRZJKXUU5G75E33QVHCH7DSEOK:ms-officescript%3A%2F%2Fonedrive_business_sharinglink%2Fu!aHR0cHM6Ly9hZ3JvbWFwYS1teS5zaGFyZXBvaW50LmNvbS86dTovZy9wZXJzb25hbC9lZHVhcmRvX2VzdGV2ZXNfYWdyaWN1bHR1cmFfZ292X2JyL0VUSEtWWHBUcHY5SnZjS25FZjQ1RWNvQk1WdXpiMTc3YnpwVjBqN0toM2o4QWc"/>
  <scriptId xmlns="" id="ms-officescript%3A%2F%2Fonedrive_business_itemlink%2F01VRA7LZGDN6UXEZWGVRAKYDXFBOMEIRK7:ms-officescript%3A%2F%2Fonedrive_business_sharinglink%2Fu!aHR0cHM6Ly9hZ3JvbWFwYS1teS5zaGFyZXBvaW50LmNvbS86dTovZy9wZXJzb25hbC9lZHVhcmRvX2VzdGV2ZXNfYWdyaWN1bHR1cmFfZ292X2JyL0VjTnZxWEpteHF4QXJBN2xDNWhFUlY4QmtlYWFtZmxGcVp4SDlUcWFTbzJ2ZVE"/>
  <scriptId xmlns="" id="ms-officescript%3A%2F%2Fonedrive_business_itemlink%2F01VRA7LZGKX55M2MHCLND3MKBKKH6YJAEC:ms-officescript%3A%2F%2Fonedrive_business_sharinglink%2Fu!aHR0cHM6Ly9hZ3JvbWFwYS1teS5zaGFyZXBvaW50LmNvbS86dTovZy9wZXJzb25hbC9lZHVhcmRvX2VzdGV2ZXNfYWdyaWN1bHR1cmFfZ292X2JyL0VjcV9lczB3NGx0SHRpZ3FVZjJFZ0lJQi1jcm5UM19kUzVtNXFFeVFMb0ZYQVE"/>
  <scriptId xmlns="" id="ms-officescript%3A%2F%2Fonedrive_business_itemlink%2F01VRA7LZDGYUKKM23MOBGKXHZRVKXGOAGI:ms-officescript%3A%2F%2Fonedrive_business_sharinglink%2Fu!aHR0cHM6Ly9hZ3JvbWFwYS1teS5zaGFyZXBvaW50LmNvbS86dTovZy9wZXJzb25hbC9lZHVhcmRvX2VzdGV2ZXNfYWdyaWN1bHR1cmFfZ292X2JyL0VXYkZGS1pyYkhCTXE1OHhxcTVuQU1nQkNKX0l4d0NhRWdNUW9GRVRZdDhwNVE"/>
  <scriptId xmlns="" id="ms-officescript%3A%2F%2Fonedrive_business_itemlink%2F01VRA7LZHVQOA4UK47AVHJXSK47U4NDYUF:ms-officescript%3A%2F%2Fonedrive_business_sharinglink%2Fu!aHR0cHM6Ly9hZ3JvbWFwYS1teS5zaGFyZXBvaW50LmNvbS86dTovZy9wZXJzb25hbC9lZHVhcmRvX2VzdGV2ZXNfYWdyaWN1bHR1cmFfZ292X2JyL0VmV0RnY29ybndWT204bGNfVGpSNG9VQmI2SW1fT0pCd0VBSTVUaWJ1alB5Unc"/>
  <scriptId xmlns="" id="ms-officescript%3A%2F%2Fonedrive_business_itemlink%2F01VRA7LZCUOKU2WKCNIZHZRFMLAXHS7HJE:ms-officescript%3A%2F%2Fonedrive_business_sharinglink%2Fu!aHR0cHM6Ly9hZ3JvbWFwYS1teS5zaGFyZXBvaW50LmNvbS86dTovZy9wZXJzb25hbC9lZHVhcmRvX2VzdGV2ZXNfYWdyb21hcGFfb25taWNyb3NvZnRfY29tL0VWUnlxYXNvVFVaUG1KV0xCYzh2blNRQjZ4bUdsdHBfREFRTXhJZW5xMl9DNFE"/>
  <scriptId xmlns="" id="ms-officescript%3A%2F%2Fonedrive_business_itemlink%2F01VRA7LZG34B2XYCRML5DY2MCXEWUDWXDW:ms-officescript%3A%2F%2Fonedrive_business_sharinglink%2Fu!aHR0cHM6Ly9hZ3JvbWFwYS1teS5zaGFyZXBvaW50LmNvbS86dTovZy9wZXJzb25hbC9lZHVhcmRvX2VzdGV2ZXNfYWdyb21hcGFfb25taWNyb3NvZnRfY29tL0VkdmdkWHdLTEY5SGpUQlhKYWc3WEhZQk1jTDlhSVdlSXFaRE1PaWg4R0dIUnc"/>
  <scriptId xmlns="" id="ms-officescript%3A%2F%2Fonedrive_business_itemlink%2F01VRA7LZEFSTSFTVD6OVD3WZ5HL3CU3YYK:ms-officescript%3A%2F%2Fonedrive_business_sharinglink%2Fu!aHR0cHM6Ly9hZ3JvbWFwYS1teS5zaGFyZXBvaW50LmNvbS86dTovZy9wZXJzb25hbC9lZHVhcmRvX2VzdGV2ZXNfYWdyb21hcGFfb25taWNyb3NvZnRfY29tL0VZV1U1Rm5VZm5WSHUyZW5Yc1ZONHdvQkpxV1BJSzQxeFRMQ2VsMllVZGlYQXc"/>
  <scriptId xmlns="" id="ms-officescript%3A%2F%2Fonedrive_business_itemlink%2F01VRA7LZHGL6I6JD276ZBJ64ZYBQWCK35U:ms-officescript%3A%2F%2Fonedrive_business_sharinglink%2Fu!aHR0cHM6Ly9hZ3JvbWFwYS1teS5zaGFyZXBvaW50LmNvbS86dTovZy9wZXJzb25hbC9lZHVhcmRvX2VzdGV2ZXNfYWdyb21hcGFfb25taWNyb3NvZnRfY29tL0VlWmZrZVNQWF9aQ24zTTREQ3dsYjdRQjYyWXdyWUZpU1d3ZHB6UWwxcjlZYUE"/>
  <scriptId xmlns="" id="ms-officescript%3A%2F%2Fonedrive_business_itemlink%2F01VRA7LZDKTVTNOR2GIJF2UZXY3K457PUH:ms-officescript%3A%2F%2Fonedrive_business_sharinglink%2Fu!aHR0cHM6Ly9hZ3JvbWFwYS1teS5zaGFyZXBvaW50LmNvbS86dTovZy9wZXJzb25hbC9lZHVhcmRvX2VzdGV2ZXNfYWdyb21hcGFfb25taWNyb3NvZnRfY29tL0VXcWRadGRIUmtKTHFtYjQycm5mdm9jQkFxVnNEb3hMWl9qQ19NSzMtbnhGLVE"/>
  <scriptId xmlns="" id="ms-officescript%3A%2F%2Fonedrive_business_itemlink%2F01VRA7LZGI3VYH34WMHZE2K367LOG4U63V:ms-officescript%3A%2F%2Fonedrive_business_sharinglink%2Fu!aHR0cHM6Ly9hZ3JvbWFwYS1teS5zaGFyZXBvaW50LmNvbS86dTovZy9wZXJzb25hbC9lZHVhcmRvX2VzdGV2ZXNfYWdyb21hcGFfb25taWNyb3NvZnRfY29tL0VjamRjSDN5ekQ1SnBXX2ZXNDNLZTNVQi1RbkNnanhGaHdVRHJtWlBoNl9oS1E"/>
  <scriptId xmlns="" id="ms-officescript%3A%2F%2Fonedrive_business_itemlink%2F01VRA7LZGZEAS4AT5PA5ELDNCYZ4G5PEHW:ms-officescript%3A%2F%2Fonedrive_business_sharinglink%2Fu!aHR0cHM6Ly9hZ3JvbWFwYS1teS5zaGFyZXBvaW50LmNvbS86dTovZy9wZXJzb25hbC9lZHVhcmRvX2VzdGV2ZXNfYWdyaWN1bHR1cmFfZ292X2JyL0lRRFpJQ1hBVDY4SFNMRzBXTThOMTVEMkFUTHh6b05kX3NHdWxwWmNKM3dlNmdV"/>
  <scriptId xmlns="" id="ms-officescript%3A%2F%2Fonedrive_business_itemlink%2F01VRA7LZERLGUKUXDSH5HZEMJI4UWZGHS6:ms-officescript%3A%2F%2Fonedrive_business_sharinglink%2Fu!aHR0cHM6Ly9hZ3JvbWFwYS1teS5zaGFyZXBvaW50LmNvbS86dTovZy9wZXJzb25hbC9lZHVhcmRvX2VzdGV2ZXNfYWdyaWN1bHR1cmFfZ292X2JyL0lRQ1JXYWlxWEhJX1Q1SXhLT1V0a3g1ZUFZd0MxNmlYM3J3SGlHbmFJVENWRWlr"/>
  <scriptId xmlns="" id="ms-officescript%3A%2F%2Fonedrive_business_itemlink%2F01VRA7LZE3SZCOXTQSPRHLMW6IDSBVR5VZ:ms-officescript%3A%2F%2Fonedrive_business_sharinglink%2Fu!aHR0cHM6Ly9hZ3JvbWFwYS1teS5zaGFyZXBvaW50LmNvbS86dTovZy9wZXJzb25hbC9lZHVhcmRvX2VzdGV2ZXNfYWdyaWN1bHR1cmFfZ292X2JyL0lRQ2Jsa1RyemhKOFRyWmJ5QnlEV1BhNUFmRXVYcjB0OENQZTNfXzlMNzhHVkNF"/>
  <scriptId xmlns="" id="ms-officescript%3A%2F%2Fonedrive_business_itemlink%2F01VRA7LZC7P3R44OMX2BH2OUM2VITW6CRJ:ms-officescript%3A%2F%2Fonedrive_business_sharinglink%2Fu!aHR0cHM6Ly9hZ3JvbWFwYS1teS5zaGFyZXBvaW50LmNvbS86dTovZy9wZXJzb25hbC9lZHVhcmRvX2VzdGV2ZXNfYWdyaWN1bHR1cmFfZ292X2JyL0lRQmZmdVBPT1pmUVQ2ZFJtcW9uYndvcEFiaUVOdzNCc2J0RGtSemF6S0tUQXVJ"/>
</scriptIds>
</file>

<file path=customXml/itemProps1.xml><?xml version="1.0" encoding="utf-8"?>
<ds:datastoreItem xmlns:ds="http://schemas.openxmlformats.org/officeDocument/2006/customXml" ds:itemID="{28906D0D-0368-4F44-8896-0E9A596BF47B}">
  <ds:schemaRefs>
    <ds:schemaRef ds:uri="http://schemas.microsoft.com/office/extensibility/maker/v1.0"/>
    <ds:schemaRef ds:uri=""/>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1</vt:i4>
      </vt:variant>
    </vt:vector>
  </HeadingPairs>
  <TitlesOfParts>
    <vt:vector size="11" baseType="lpstr">
      <vt:lpstr>REL GER - RELAT. COMPRASGOV</vt:lpstr>
      <vt:lpstr>BD PREÇO</vt:lpstr>
      <vt:lpstr>BD ITEM</vt:lpstr>
      <vt:lpstr>BD EMPRES</vt:lpstr>
      <vt:lpstr>LIST</vt:lpstr>
      <vt:lpstr>INSTRUÇÕES</vt:lpstr>
      <vt:lpstr>COMPIL PROPOS</vt:lpstr>
      <vt:lpstr>GRAF CV</vt:lpstr>
      <vt:lpstr>COMPIL VALORES</vt:lpstr>
      <vt:lpstr>ODVT</vt:lpstr>
      <vt:lpstr>'REL GER - RELAT. COMPRASGOV'!Titulos_de_impressao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Eduardo Goncalves Esteves</dc:creator>
  <cp:keywords/>
  <dc:description/>
  <cp:lastModifiedBy>Ludmila Duarte</cp:lastModifiedBy>
  <cp:revision/>
  <dcterms:created xsi:type="dcterms:W3CDTF">2024-05-02T14:49:32Z</dcterms:created>
  <dcterms:modified xsi:type="dcterms:W3CDTF">2026-03-17T15:16:55Z</dcterms:modified>
  <cp:category/>
  <cp:contentStatus/>
</cp:coreProperties>
</file>